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codeName="ThisWorkbook" defaultThemeVersion="124226"/>
  <bookViews>
    <workbookView xWindow="-105" yWindow="-105" windowWidth="23250" windowHeight="12570"/>
  </bookViews>
  <sheets>
    <sheet name="Műszaki adattábla" sheetId="7" r:id="rId1"/>
    <sheet name="számoló tábla" sheetId="5" r:id="rId2"/>
    <sheet name="Technikai cellák" sheetId="3" r:id="rId3"/>
  </sheets>
  <definedNames>
    <definedName name="_xlnm._FilterDatabase" localSheetId="0" hidden="1">'Műszaki adattábla'!$A$13:$AQ$1955</definedName>
    <definedName name="_xlnm._FilterDatabase" localSheetId="1" hidden="1">'számoló tábla'!$A$21:$L$2019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05" i="7" l="1"/>
  <c r="D66" i="5" l="1"/>
  <c r="D67" i="5"/>
  <c r="D68" i="5"/>
  <c r="D69" i="5"/>
  <c r="C69" i="5" s="1"/>
  <c r="D70" i="5"/>
  <c r="D71" i="5"/>
  <c r="C71" i="5" s="1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C319" i="5" s="1"/>
  <c r="D320" i="5"/>
  <c r="D321" i="5"/>
  <c r="D322" i="5"/>
  <c r="D323" i="5"/>
  <c r="D324" i="5"/>
  <c r="C324" i="5" s="1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C355" i="5" s="1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C424" i="5" s="1"/>
  <c r="D425" i="5"/>
  <c r="D426" i="5"/>
  <c r="D427" i="5"/>
  <c r="D428" i="5"/>
  <c r="D429" i="5"/>
  <c r="D430" i="5"/>
  <c r="D431" i="5"/>
  <c r="C431" i="5" s="1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C459" i="5" s="1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C472" i="5" s="1"/>
  <c r="D473" i="5"/>
  <c r="D474" i="5"/>
  <c r="D475" i="5"/>
  <c r="D476" i="5"/>
  <c r="D477" i="5"/>
  <c r="D478" i="5"/>
  <c r="D479" i="5"/>
  <c r="C479" i="5" s="1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C535" i="5" s="1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C567" i="5" s="1"/>
  <c r="D568" i="5"/>
  <c r="D569" i="5"/>
  <c r="D570" i="5"/>
  <c r="D571" i="5"/>
  <c r="D572" i="5"/>
  <c r="D573" i="5"/>
  <c r="D574" i="5"/>
  <c r="D575" i="5"/>
  <c r="D576" i="5"/>
  <c r="C576" i="5" s="1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C591" i="5" s="1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C701" i="5" s="1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C719" i="5" s="1"/>
  <c r="D720" i="5"/>
  <c r="D721" i="5"/>
  <c r="D722" i="5"/>
  <c r="D723" i="5"/>
  <c r="D724" i="5"/>
  <c r="C724" i="5" s="1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C776" i="5" s="1"/>
  <c r="D777" i="5"/>
  <c r="D778" i="5"/>
  <c r="D779" i="5"/>
  <c r="D780" i="5"/>
  <c r="D781" i="5"/>
  <c r="D782" i="5"/>
  <c r="D783" i="5"/>
  <c r="D784" i="5"/>
  <c r="D785" i="5"/>
  <c r="C785" i="5" s="1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C805" i="5" s="1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C835" i="5" s="1"/>
  <c r="D836" i="5"/>
  <c r="D837" i="5"/>
  <c r="D838" i="5"/>
  <c r="D839" i="5"/>
  <c r="D840" i="5"/>
  <c r="D841" i="5"/>
  <c r="D842" i="5"/>
  <c r="D843" i="5"/>
  <c r="D844" i="5"/>
  <c r="D845" i="5"/>
  <c r="C845" i="5" s="1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C872" i="5" s="1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C894" i="5" s="1"/>
  <c r="D895" i="5"/>
  <c r="D896" i="5"/>
  <c r="D897" i="5"/>
  <c r="D898" i="5"/>
  <c r="D899" i="5"/>
  <c r="D900" i="5"/>
  <c r="D901" i="5"/>
  <c r="D902" i="5"/>
  <c r="C902" i="5" s="1"/>
  <c r="D903" i="5"/>
  <c r="D904" i="5"/>
  <c r="C904" i="5" s="1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C921" i="5" s="1"/>
  <c r="D922" i="5"/>
  <c r="D923" i="5"/>
  <c r="D924" i="5"/>
  <c r="D925" i="5"/>
  <c r="D926" i="5"/>
  <c r="D927" i="5"/>
  <c r="C927" i="5" s="1"/>
  <c r="D928" i="5"/>
  <c r="D929" i="5"/>
  <c r="D930" i="5"/>
  <c r="D931" i="5"/>
  <c r="D932" i="5"/>
  <c r="C932" i="5" s="1"/>
  <c r="D933" i="5"/>
  <c r="D934" i="5"/>
  <c r="D935" i="5"/>
  <c r="D936" i="5"/>
  <c r="D937" i="5"/>
  <c r="D938" i="5"/>
  <c r="D939" i="5"/>
  <c r="C939" i="5" s="1"/>
  <c r="D940" i="5"/>
  <c r="D941" i="5"/>
  <c r="C941" i="5" s="1"/>
  <c r="D942" i="5"/>
  <c r="D943" i="5"/>
  <c r="D944" i="5"/>
  <c r="D945" i="5"/>
  <c r="D946" i="5"/>
  <c r="D947" i="5"/>
  <c r="C947" i="5" s="1"/>
  <c r="D948" i="5"/>
  <c r="D949" i="5"/>
  <c r="D950" i="5"/>
  <c r="D951" i="5"/>
  <c r="D952" i="5"/>
  <c r="C952" i="5" s="1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C969" i="5" s="1"/>
  <c r="D970" i="5"/>
  <c r="D971" i="5"/>
  <c r="D972" i="5"/>
  <c r="D973" i="5"/>
  <c r="D974" i="5"/>
  <c r="D975" i="5"/>
  <c r="C975" i="5" s="1"/>
  <c r="D976" i="5"/>
  <c r="D977" i="5"/>
  <c r="D978" i="5"/>
  <c r="D979" i="5"/>
  <c r="C979" i="5" s="1"/>
  <c r="D980" i="5"/>
  <c r="D981" i="5"/>
  <c r="D982" i="5"/>
  <c r="D983" i="5"/>
  <c r="D984" i="5"/>
  <c r="D985" i="5"/>
  <c r="D986" i="5"/>
  <c r="D987" i="5"/>
  <c r="D988" i="5"/>
  <c r="D989" i="5"/>
  <c r="D990" i="5"/>
  <c r="C990" i="5" s="1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C1016" i="5" s="1"/>
  <c r="D1017" i="5"/>
  <c r="D1018" i="5"/>
  <c r="D1019" i="5"/>
  <c r="D1020" i="5"/>
  <c r="C1020" i="5" s="1"/>
  <c r="D1021" i="5"/>
  <c r="D1022" i="5"/>
  <c r="C1022" i="5" s="1"/>
  <c r="D1023" i="5"/>
  <c r="D1024" i="5"/>
  <c r="D1025" i="5"/>
  <c r="D1026" i="5"/>
  <c r="D1027" i="5"/>
  <c r="D1028" i="5"/>
  <c r="D1029" i="5"/>
  <c r="C1029" i="5" s="1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C1044" i="5" s="1"/>
  <c r="D1045" i="5"/>
  <c r="D1046" i="5"/>
  <c r="D1047" i="5"/>
  <c r="D1048" i="5"/>
  <c r="D1049" i="5"/>
  <c r="D1050" i="5"/>
  <c r="D1051" i="5"/>
  <c r="D1052" i="5"/>
  <c r="C1052" i="5" s="1"/>
  <c r="D1053" i="5"/>
  <c r="D1054" i="5"/>
  <c r="D1055" i="5"/>
  <c r="D1056" i="5"/>
  <c r="D1057" i="5"/>
  <c r="D1058" i="5"/>
  <c r="D1059" i="5"/>
  <c r="D1060" i="5"/>
  <c r="D1061" i="5"/>
  <c r="D1062" i="5"/>
  <c r="D1063" i="5"/>
  <c r="D1064" i="5"/>
  <c r="C1064" i="5" s="1"/>
  <c r="D1065" i="5"/>
  <c r="D1066" i="5"/>
  <c r="D1067" i="5"/>
  <c r="D1068" i="5"/>
  <c r="D1069" i="5"/>
  <c r="D1070" i="5"/>
  <c r="D1071" i="5"/>
  <c r="D1072" i="5"/>
  <c r="D1073" i="5"/>
  <c r="D1074" i="5"/>
  <c r="D1075" i="5"/>
  <c r="D1076" i="5"/>
  <c r="D1077" i="5"/>
  <c r="D1078" i="5"/>
  <c r="D1079" i="5"/>
  <c r="D1080" i="5"/>
  <c r="C1080" i="5" s="1"/>
  <c r="D1081" i="5"/>
  <c r="D1082" i="5"/>
  <c r="D1083" i="5"/>
  <c r="D1084" i="5"/>
  <c r="D1085" i="5"/>
  <c r="D1086" i="5"/>
  <c r="D1087" i="5"/>
  <c r="D1088" i="5"/>
  <c r="D1089" i="5"/>
  <c r="D1090" i="5"/>
  <c r="D1091" i="5"/>
  <c r="D1092" i="5"/>
  <c r="D1093" i="5"/>
  <c r="D1094" i="5"/>
  <c r="D1095" i="5"/>
  <c r="D1096" i="5"/>
  <c r="D1097" i="5"/>
  <c r="D1098" i="5"/>
  <c r="D1099" i="5"/>
  <c r="D1100" i="5"/>
  <c r="D1101" i="5"/>
  <c r="D1102" i="5"/>
  <c r="D1103" i="5"/>
  <c r="D1104" i="5"/>
  <c r="D1105" i="5"/>
  <c r="D1106" i="5"/>
  <c r="D1107" i="5"/>
  <c r="D1108" i="5"/>
  <c r="D1109" i="5"/>
  <c r="D1110" i="5"/>
  <c r="D1111" i="5"/>
  <c r="D1112" i="5"/>
  <c r="D1113" i="5"/>
  <c r="D1114" i="5"/>
  <c r="D1115" i="5"/>
  <c r="D1116" i="5"/>
  <c r="C1116" i="5" s="1"/>
  <c r="D1117" i="5"/>
  <c r="D1118" i="5"/>
  <c r="D1119" i="5"/>
  <c r="D1120" i="5"/>
  <c r="D1121" i="5"/>
  <c r="D1122" i="5"/>
  <c r="D1123" i="5"/>
  <c r="D1124" i="5"/>
  <c r="D1125" i="5"/>
  <c r="D1126" i="5"/>
  <c r="D1127" i="5"/>
  <c r="D1128" i="5"/>
  <c r="D1129" i="5"/>
  <c r="D1130" i="5"/>
  <c r="D1131" i="5"/>
  <c r="D1132" i="5"/>
  <c r="D1133" i="5"/>
  <c r="D1134" i="5"/>
  <c r="D1135" i="5"/>
  <c r="D1136" i="5"/>
  <c r="D1137" i="5"/>
  <c r="D1138" i="5"/>
  <c r="D1139" i="5"/>
  <c r="D1140" i="5"/>
  <c r="D1141" i="5"/>
  <c r="D1142" i="5"/>
  <c r="D1143" i="5"/>
  <c r="D1144" i="5"/>
  <c r="D1145" i="5"/>
  <c r="D1146" i="5"/>
  <c r="D1147" i="5"/>
  <c r="D1148" i="5"/>
  <c r="D1149" i="5"/>
  <c r="D1150" i="5"/>
  <c r="D1151" i="5"/>
  <c r="D1152" i="5"/>
  <c r="D1153" i="5"/>
  <c r="D1154" i="5"/>
  <c r="D1155" i="5"/>
  <c r="D1156" i="5"/>
  <c r="D1157" i="5"/>
  <c r="D1158" i="5"/>
  <c r="D1159" i="5"/>
  <c r="D1160" i="5"/>
  <c r="D1161" i="5"/>
  <c r="D1162" i="5"/>
  <c r="D1163" i="5"/>
  <c r="D1164" i="5"/>
  <c r="D1165" i="5"/>
  <c r="D1166" i="5"/>
  <c r="D1167" i="5"/>
  <c r="D1168" i="5"/>
  <c r="C1168" i="5" s="1"/>
  <c r="D1169" i="5"/>
  <c r="D1170" i="5"/>
  <c r="D1171" i="5"/>
  <c r="D1172" i="5"/>
  <c r="D1173" i="5"/>
  <c r="D1174" i="5"/>
  <c r="D1175" i="5"/>
  <c r="D1176" i="5"/>
  <c r="D1177" i="5"/>
  <c r="D1178" i="5"/>
  <c r="D1179" i="5"/>
  <c r="D1180" i="5"/>
  <c r="D1181" i="5"/>
  <c r="D1182" i="5"/>
  <c r="D1183" i="5"/>
  <c r="D1184" i="5"/>
  <c r="D1185" i="5"/>
  <c r="D1186" i="5"/>
  <c r="D1187" i="5"/>
  <c r="D1188" i="5"/>
  <c r="C1188" i="5" s="1"/>
  <c r="D1189" i="5"/>
  <c r="D1190" i="5"/>
  <c r="D1191" i="5"/>
  <c r="D1192" i="5"/>
  <c r="D1193" i="5"/>
  <c r="D1194" i="5"/>
  <c r="D1195" i="5"/>
  <c r="D1196" i="5"/>
  <c r="D1197" i="5"/>
  <c r="D1198" i="5"/>
  <c r="D1199" i="5"/>
  <c r="D1200" i="5"/>
  <c r="D1201" i="5"/>
  <c r="D1202" i="5"/>
  <c r="D1203" i="5"/>
  <c r="C1203" i="5" s="1"/>
  <c r="D1204" i="5"/>
  <c r="D1205" i="5"/>
  <c r="D1206" i="5"/>
  <c r="D1207" i="5"/>
  <c r="D1208" i="5"/>
  <c r="D1209" i="5"/>
  <c r="D1210" i="5"/>
  <c r="D1211" i="5"/>
  <c r="D1212" i="5"/>
  <c r="D1213" i="5"/>
  <c r="D1214" i="5"/>
  <c r="D1215" i="5"/>
  <c r="D1216" i="5"/>
  <c r="D1217" i="5"/>
  <c r="C1217" i="5" s="1"/>
  <c r="D1218" i="5"/>
  <c r="D1219" i="5"/>
  <c r="D1220" i="5"/>
  <c r="D1221" i="5"/>
  <c r="D1222" i="5"/>
  <c r="D1223" i="5"/>
  <c r="D1224" i="5"/>
  <c r="D1225" i="5"/>
  <c r="D1226" i="5"/>
  <c r="D1227" i="5"/>
  <c r="D1228" i="5"/>
  <c r="D1229" i="5"/>
  <c r="D1230" i="5"/>
  <c r="D1231" i="5"/>
  <c r="D1232" i="5"/>
  <c r="D1233" i="5"/>
  <c r="D1234" i="5"/>
  <c r="D1235" i="5"/>
  <c r="D1236" i="5"/>
  <c r="D1237" i="5"/>
  <c r="D1238" i="5"/>
  <c r="D1239" i="5"/>
  <c r="D1240" i="5"/>
  <c r="D1241" i="5"/>
  <c r="D1242" i="5"/>
  <c r="D1243" i="5"/>
  <c r="D1244" i="5"/>
  <c r="D1245" i="5"/>
  <c r="D1246" i="5"/>
  <c r="D1247" i="5"/>
  <c r="D1248" i="5"/>
  <c r="D1249" i="5"/>
  <c r="D1250" i="5"/>
  <c r="C1250" i="5" s="1"/>
  <c r="D1251" i="5"/>
  <c r="D1252" i="5"/>
  <c r="D1253" i="5"/>
  <c r="D1254" i="5"/>
  <c r="D1255" i="5"/>
  <c r="D1256" i="5"/>
  <c r="D1257" i="5"/>
  <c r="D1258" i="5"/>
  <c r="D1259" i="5"/>
  <c r="D1260" i="5"/>
  <c r="D1261" i="5"/>
  <c r="D1262" i="5"/>
  <c r="D1263" i="5"/>
  <c r="D1264" i="5"/>
  <c r="D1265" i="5"/>
  <c r="D1266" i="5"/>
  <c r="D1267" i="5"/>
  <c r="D1268" i="5"/>
  <c r="D1269" i="5"/>
  <c r="D1270" i="5"/>
  <c r="D1271" i="5"/>
  <c r="D1272" i="5"/>
  <c r="D1273" i="5"/>
  <c r="D1274" i="5"/>
  <c r="D1275" i="5"/>
  <c r="C1275" i="5" s="1"/>
  <c r="D1276" i="5"/>
  <c r="D1277" i="5"/>
  <c r="D1278" i="5"/>
  <c r="D1279" i="5"/>
  <c r="D1280" i="5"/>
  <c r="D1281" i="5"/>
  <c r="D1282" i="5"/>
  <c r="D1283" i="5"/>
  <c r="D1284" i="5"/>
  <c r="D1285" i="5"/>
  <c r="D1286" i="5"/>
  <c r="D1287" i="5"/>
  <c r="D1288" i="5"/>
  <c r="C1288" i="5" s="1"/>
  <c r="D1289" i="5"/>
  <c r="D1290" i="5"/>
  <c r="D1291" i="5"/>
  <c r="D1292" i="5"/>
  <c r="D1293" i="5"/>
  <c r="D1294" i="5"/>
  <c r="D1295" i="5"/>
  <c r="D1296" i="5"/>
  <c r="D1297" i="5"/>
  <c r="D1298" i="5"/>
  <c r="D1299" i="5"/>
  <c r="D1300" i="5"/>
  <c r="D1301" i="5"/>
  <c r="D1302" i="5"/>
  <c r="D1303" i="5"/>
  <c r="C1303" i="5" s="1"/>
  <c r="D1304" i="5"/>
  <c r="D1305" i="5"/>
  <c r="D1306" i="5"/>
  <c r="D1307" i="5"/>
  <c r="D1308" i="5"/>
  <c r="D1309" i="5"/>
  <c r="D1310" i="5"/>
  <c r="D1311" i="5"/>
  <c r="D1312" i="5"/>
  <c r="D1313" i="5"/>
  <c r="D1314" i="5"/>
  <c r="D1315" i="5"/>
  <c r="D1316" i="5"/>
  <c r="D1317" i="5"/>
  <c r="D1318" i="5"/>
  <c r="D1319" i="5"/>
  <c r="D1320" i="5"/>
  <c r="D1321" i="5"/>
  <c r="D1322" i="5"/>
  <c r="D1323" i="5"/>
  <c r="D1324" i="5"/>
  <c r="D1325" i="5"/>
  <c r="D1326" i="5"/>
  <c r="D1327" i="5"/>
  <c r="D1328" i="5"/>
  <c r="D1329" i="5"/>
  <c r="D1330" i="5"/>
  <c r="D1331" i="5"/>
  <c r="D1332" i="5"/>
  <c r="D1333" i="5"/>
  <c r="D1334" i="5"/>
  <c r="D1335" i="5"/>
  <c r="D1336" i="5"/>
  <c r="D1337" i="5"/>
  <c r="H1337" i="5" s="1"/>
  <c r="E1337" i="5"/>
  <c r="D1338" i="5"/>
  <c r="E1338" i="5"/>
  <c r="D1339" i="5"/>
  <c r="E1339" i="5"/>
  <c r="D1340" i="5"/>
  <c r="E1340" i="5"/>
  <c r="D1341" i="5"/>
  <c r="E1341" i="5"/>
  <c r="D1342" i="5"/>
  <c r="E1342" i="5"/>
  <c r="D1343" i="5"/>
  <c r="E1343" i="5"/>
  <c r="D1344" i="5"/>
  <c r="F1344" i="5" s="1"/>
  <c r="E1344" i="5"/>
  <c r="D1345" i="5"/>
  <c r="E1345" i="5"/>
  <c r="D1346" i="5"/>
  <c r="E1346" i="5"/>
  <c r="D1347" i="5"/>
  <c r="E1347" i="5"/>
  <c r="D1348" i="5"/>
  <c r="E1348" i="5"/>
  <c r="D1349" i="5"/>
  <c r="E1349" i="5"/>
  <c r="D1350" i="5"/>
  <c r="E1350" i="5"/>
  <c r="D1351" i="5"/>
  <c r="E1351" i="5"/>
  <c r="D1352" i="5"/>
  <c r="E1352" i="5"/>
  <c r="D1353" i="5"/>
  <c r="E1353" i="5"/>
  <c r="D1354" i="5"/>
  <c r="E1354" i="5"/>
  <c r="D1355" i="5"/>
  <c r="E1355" i="5"/>
  <c r="D1356" i="5"/>
  <c r="E1356" i="5"/>
  <c r="D1357" i="5"/>
  <c r="E1357" i="5"/>
  <c r="D1358" i="5"/>
  <c r="E1358" i="5"/>
  <c r="D1359" i="5"/>
  <c r="E1359" i="5"/>
  <c r="D1360" i="5"/>
  <c r="F1360" i="5" s="1"/>
  <c r="E1360" i="5"/>
  <c r="D1361" i="5"/>
  <c r="E1361" i="5"/>
  <c r="D1362" i="5"/>
  <c r="E1362" i="5"/>
  <c r="D1363" i="5"/>
  <c r="E1363" i="5"/>
  <c r="D1364" i="5"/>
  <c r="E1364" i="5"/>
  <c r="D1365" i="5"/>
  <c r="E1365" i="5"/>
  <c r="D1366" i="5"/>
  <c r="G1366" i="5" s="1"/>
  <c r="E1366" i="5"/>
  <c r="D1367" i="5"/>
  <c r="K1367" i="5" s="1"/>
  <c r="E1367" i="5"/>
  <c r="D1368" i="5"/>
  <c r="F1368" i="5" s="1"/>
  <c r="E1368" i="5"/>
  <c r="D1369" i="5"/>
  <c r="E1369" i="5"/>
  <c r="D1370" i="5"/>
  <c r="E1370" i="5"/>
  <c r="D1371" i="5"/>
  <c r="E1371" i="5"/>
  <c r="D1372" i="5"/>
  <c r="E1372" i="5"/>
  <c r="D1373" i="5"/>
  <c r="E1373" i="5"/>
  <c r="D1374" i="5"/>
  <c r="E1374" i="5"/>
  <c r="D1375" i="5"/>
  <c r="F1375" i="5" s="1"/>
  <c r="E1375" i="5"/>
  <c r="D1376" i="5"/>
  <c r="K1376" i="5" s="1"/>
  <c r="E1376" i="5"/>
  <c r="D1377" i="5"/>
  <c r="E1377" i="5"/>
  <c r="D1378" i="5"/>
  <c r="H1378" i="5" s="1"/>
  <c r="E1378" i="5"/>
  <c r="D1379" i="5"/>
  <c r="K1379" i="5" s="1"/>
  <c r="E1379" i="5"/>
  <c r="D1380" i="5"/>
  <c r="E1380" i="5"/>
  <c r="D1381" i="5"/>
  <c r="E1381" i="5"/>
  <c r="D1382" i="5"/>
  <c r="E1382" i="5"/>
  <c r="D1383" i="5"/>
  <c r="E1383" i="5"/>
  <c r="D1384" i="5"/>
  <c r="E1384" i="5"/>
  <c r="D1385" i="5"/>
  <c r="E1385" i="5"/>
  <c r="D1386" i="5"/>
  <c r="C1386" i="5" s="1"/>
  <c r="E1386" i="5"/>
  <c r="D1387" i="5"/>
  <c r="K1387" i="5" s="1"/>
  <c r="E1387" i="5"/>
  <c r="D1388" i="5"/>
  <c r="E1388" i="5"/>
  <c r="D1389" i="5"/>
  <c r="H1389" i="5" s="1"/>
  <c r="E1389" i="5"/>
  <c r="D1390" i="5"/>
  <c r="G1390" i="5" s="1"/>
  <c r="E1390" i="5"/>
  <c r="D1391" i="5"/>
  <c r="E1391" i="5"/>
  <c r="D1392" i="5"/>
  <c r="F1392" i="5" s="1"/>
  <c r="E1392" i="5"/>
  <c r="D1393" i="5"/>
  <c r="E1393" i="5"/>
  <c r="D1394" i="5"/>
  <c r="E1394" i="5"/>
  <c r="D1395" i="5"/>
  <c r="H1395" i="5" s="1"/>
  <c r="E1395" i="5"/>
  <c r="D23" i="5"/>
  <c r="D24" i="5"/>
  <c r="D25" i="5"/>
  <c r="D26" i="5"/>
  <c r="D27" i="5"/>
  <c r="D28" i="5"/>
  <c r="D29" i="5"/>
  <c r="G29" i="5" s="1"/>
  <c r="E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1396" i="5"/>
  <c r="G1396" i="5" s="1"/>
  <c r="D1397" i="5"/>
  <c r="D1398" i="5"/>
  <c r="D1399" i="5"/>
  <c r="D1400" i="5"/>
  <c r="D1401" i="5"/>
  <c r="K1401" i="5" s="1"/>
  <c r="D1402" i="5"/>
  <c r="F1402" i="5" s="1"/>
  <c r="D1403" i="5"/>
  <c r="D1404" i="5"/>
  <c r="E1404" i="5" s="1"/>
  <c r="D1405" i="5"/>
  <c r="D1406" i="5"/>
  <c r="D1407" i="5"/>
  <c r="D1408" i="5"/>
  <c r="G1408" i="5" s="1"/>
  <c r="D1409" i="5"/>
  <c r="D1410" i="5"/>
  <c r="D1411" i="5"/>
  <c r="D1412" i="5"/>
  <c r="D1413" i="5"/>
  <c r="D1414" i="5"/>
  <c r="D1415" i="5"/>
  <c r="D1416" i="5"/>
  <c r="L1416" i="5" s="1"/>
  <c r="D1417" i="5"/>
  <c r="D1418" i="5"/>
  <c r="E1418" i="5" s="1"/>
  <c r="D1419" i="5"/>
  <c r="D1420" i="5"/>
  <c r="C1420" i="5" s="1"/>
  <c r="D1421" i="5"/>
  <c r="D1422" i="5"/>
  <c r="D1423" i="5"/>
  <c r="H1423" i="5" s="1"/>
  <c r="D1424" i="5"/>
  <c r="D1425" i="5"/>
  <c r="L1425" i="5" s="1"/>
  <c r="D1426" i="5"/>
  <c r="D1427" i="5"/>
  <c r="D1428" i="5"/>
  <c r="D1429" i="5"/>
  <c r="D1430" i="5"/>
  <c r="D1431" i="5"/>
  <c r="E1431" i="5" s="1"/>
  <c r="D1432" i="5"/>
  <c r="D1433" i="5"/>
  <c r="B1433" i="5" s="1"/>
  <c r="D1434" i="5"/>
  <c r="D1435" i="5"/>
  <c r="D1436" i="5"/>
  <c r="D1437" i="5"/>
  <c r="D1438" i="5"/>
  <c r="D1439" i="5"/>
  <c r="D1440" i="5"/>
  <c r="K1440" i="5" s="1"/>
  <c r="D1441" i="5"/>
  <c r="D1442" i="5"/>
  <c r="D1443" i="5"/>
  <c r="D1444" i="5"/>
  <c r="D1445" i="5"/>
  <c r="D1446" i="5"/>
  <c r="D1447" i="5"/>
  <c r="D1448" i="5"/>
  <c r="D1449" i="5"/>
  <c r="D1450" i="5"/>
  <c r="F1450" i="5" s="1"/>
  <c r="D1451" i="5"/>
  <c r="D1452" i="5"/>
  <c r="D1453" i="5"/>
  <c r="D1454" i="5"/>
  <c r="D1455" i="5"/>
  <c r="D1456" i="5"/>
  <c r="D1457" i="5"/>
  <c r="D1458" i="5"/>
  <c r="D1459" i="5"/>
  <c r="H1459" i="5" s="1"/>
  <c r="D1460" i="5"/>
  <c r="D1461" i="5"/>
  <c r="D1462" i="5"/>
  <c r="D1463" i="5"/>
  <c r="D1464" i="5"/>
  <c r="D1465" i="5"/>
  <c r="F1465" i="5" s="1"/>
  <c r="D1466" i="5"/>
  <c r="D1467" i="5"/>
  <c r="D1468" i="5"/>
  <c r="H1468" i="5" s="1"/>
  <c r="D1469" i="5"/>
  <c r="D1470" i="5"/>
  <c r="D1471" i="5"/>
  <c r="D1472" i="5"/>
  <c r="D1473" i="5"/>
  <c r="D1474" i="5"/>
  <c r="D1475" i="5"/>
  <c r="D1476" i="5"/>
  <c r="D1477" i="5"/>
  <c r="L1477" i="5" s="1"/>
  <c r="D1478" i="5"/>
  <c r="C1478" i="5" s="1"/>
  <c r="D1479" i="5"/>
  <c r="D1480" i="5"/>
  <c r="D1481" i="5"/>
  <c r="D1482" i="5"/>
  <c r="D1483" i="5"/>
  <c r="D1484" i="5"/>
  <c r="D1485" i="5"/>
  <c r="D1486" i="5"/>
  <c r="D1487" i="5"/>
  <c r="L1487" i="5" s="1"/>
  <c r="D1488" i="5"/>
  <c r="D1489" i="5"/>
  <c r="D1490" i="5"/>
  <c r="C1490" i="5" s="1"/>
  <c r="D1491" i="5"/>
  <c r="F1491" i="5"/>
  <c r="D1492" i="5"/>
  <c r="D1493" i="5"/>
  <c r="E1493" i="5" s="1"/>
  <c r="D1494" i="5"/>
  <c r="D1495" i="5"/>
  <c r="L1495" i="5" s="1"/>
  <c r="D1496" i="5"/>
  <c r="D1497" i="5"/>
  <c r="D1498" i="5"/>
  <c r="H1498" i="5" s="1"/>
  <c r="F1498" i="5"/>
  <c r="D1499" i="5"/>
  <c r="D1500" i="5"/>
  <c r="D1501" i="5"/>
  <c r="D1502" i="5"/>
  <c r="D1503" i="5"/>
  <c r="D1504" i="5"/>
  <c r="L1504" i="5" s="1"/>
  <c r="D1505" i="5"/>
  <c r="L1505" i="5" s="1"/>
  <c r="D1506" i="5"/>
  <c r="D1507" i="5"/>
  <c r="D1508" i="5"/>
  <c r="D1509" i="5"/>
  <c r="F1509" i="5" s="1"/>
  <c r="D1510" i="5"/>
  <c r="D1511" i="5"/>
  <c r="D1512" i="5"/>
  <c r="L1512" i="5" s="1"/>
  <c r="D1513" i="5"/>
  <c r="H1513" i="5" s="1"/>
  <c r="G1513" i="5"/>
  <c r="D1514" i="5"/>
  <c r="L1514" i="5" s="1"/>
  <c r="D1515" i="5"/>
  <c r="D1516" i="5"/>
  <c r="D1517" i="5"/>
  <c r="D1518" i="5"/>
  <c r="D1519" i="5"/>
  <c r="D1520" i="5"/>
  <c r="L1520" i="5" s="1"/>
  <c r="D1521" i="5"/>
  <c r="L1521" i="5" s="1"/>
  <c r="D1522" i="5"/>
  <c r="D1523" i="5"/>
  <c r="D1524" i="5"/>
  <c r="D1525" i="5"/>
  <c r="D1526" i="5"/>
  <c r="D1527" i="5"/>
  <c r="D1528" i="5"/>
  <c r="D1529" i="5"/>
  <c r="G1529" i="5" s="1"/>
  <c r="D1530" i="5"/>
  <c r="H1530" i="5" s="1"/>
  <c r="D1531" i="5"/>
  <c r="D1532" i="5"/>
  <c r="D1533" i="5"/>
  <c r="D1534" i="5"/>
  <c r="D1535" i="5"/>
  <c r="E1535" i="5" s="1"/>
  <c r="D1536" i="5"/>
  <c r="D1537" i="5"/>
  <c r="D1538" i="5"/>
  <c r="K1538" i="5" s="1"/>
  <c r="D1539" i="5"/>
  <c r="B1539" i="5" s="1"/>
  <c r="D1540" i="5"/>
  <c r="D1541" i="5"/>
  <c r="D1542" i="5"/>
  <c r="D1543" i="5"/>
  <c r="D1544" i="5"/>
  <c r="D1545" i="5"/>
  <c r="K1545" i="5" s="1"/>
  <c r="D1546" i="5"/>
  <c r="K1546" i="5" s="1"/>
  <c r="D1547" i="5"/>
  <c r="D1548" i="5"/>
  <c r="D1549" i="5"/>
  <c r="D1550" i="5"/>
  <c r="D1551" i="5"/>
  <c r="K1551" i="5" s="1"/>
  <c r="D1552" i="5"/>
  <c r="D1553" i="5"/>
  <c r="D1554" i="5"/>
  <c r="F1554" i="5" s="1"/>
  <c r="D1555" i="5"/>
  <c r="D1556" i="5"/>
  <c r="D1557" i="5"/>
  <c r="D1558" i="5"/>
  <c r="D1559" i="5"/>
  <c r="D1560" i="5"/>
  <c r="D1561" i="5"/>
  <c r="G1561" i="5" s="1"/>
  <c r="D1562" i="5"/>
  <c r="D1563" i="5"/>
  <c r="D1564" i="5"/>
  <c r="E1564" i="5" s="1"/>
  <c r="D1565" i="5"/>
  <c r="D1566" i="5"/>
  <c r="K1566" i="5" s="1"/>
  <c r="D1567" i="5"/>
  <c r="B1567" i="5" s="1"/>
  <c r="D1568" i="5"/>
  <c r="L1568" i="5" s="1"/>
  <c r="D1569" i="5"/>
  <c r="D1570" i="5"/>
  <c r="D1571" i="5"/>
  <c r="B1571" i="5" s="1"/>
  <c r="D1572" i="5"/>
  <c r="D1573" i="5"/>
  <c r="D1574" i="5"/>
  <c r="D1575" i="5"/>
  <c r="E1575" i="5" s="1"/>
  <c r="D1576" i="5"/>
  <c r="D1577" i="5"/>
  <c r="D1578" i="5"/>
  <c r="G1578" i="5" s="1"/>
  <c r="D1579" i="5"/>
  <c r="E1579" i="5" s="1"/>
  <c r="D1580" i="5"/>
  <c r="D1581" i="5"/>
  <c r="D1582" i="5"/>
  <c r="E1582" i="5" s="1"/>
  <c r="D1583" i="5"/>
  <c r="D1584" i="5"/>
  <c r="K1584" i="5" s="1"/>
  <c r="D1585" i="5"/>
  <c r="D1586" i="5"/>
  <c r="D1587" i="5"/>
  <c r="D1588" i="5"/>
  <c r="D1589" i="5"/>
  <c r="D1590" i="5"/>
  <c r="D1591" i="5"/>
  <c r="D1592" i="5"/>
  <c r="K1592" i="5" s="1"/>
  <c r="D1593" i="5"/>
  <c r="D1594" i="5"/>
  <c r="D1595" i="5"/>
  <c r="D1596" i="5"/>
  <c r="G1596" i="5" s="1"/>
  <c r="E1596" i="5"/>
  <c r="D1597" i="5"/>
  <c r="D1598" i="5"/>
  <c r="D1599" i="5"/>
  <c r="D1600" i="5"/>
  <c r="D1601" i="5"/>
  <c r="H1601" i="5" s="1"/>
  <c r="D1602" i="5"/>
  <c r="D1603" i="5"/>
  <c r="D1604" i="5"/>
  <c r="D1605" i="5"/>
  <c r="D1606" i="5"/>
  <c r="D1607" i="5"/>
  <c r="D1608" i="5"/>
  <c r="D1609" i="5"/>
  <c r="D1610" i="5"/>
  <c r="D1611" i="5"/>
  <c r="D1612" i="5"/>
  <c r="D1613" i="5"/>
  <c r="D1614" i="5"/>
  <c r="D1615" i="5"/>
  <c r="K1615" i="5" s="1"/>
  <c r="D1616" i="5"/>
  <c r="D1617" i="5"/>
  <c r="D1618" i="5"/>
  <c r="G1618" i="5" s="1"/>
  <c r="D1619" i="5"/>
  <c r="D1620" i="5"/>
  <c r="D1621" i="5"/>
  <c r="D1622" i="5"/>
  <c r="D1623" i="5"/>
  <c r="D1624" i="5"/>
  <c r="D1625" i="5"/>
  <c r="D1626" i="5"/>
  <c r="D1627" i="5"/>
  <c r="D1628" i="5"/>
  <c r="D1629" i="5"/>
  <c r="D1630" i="5"/>
  <c r="K1630" i="5" s="1"/>
  <c r="D1631" i="5"/>
  <c r="D1632" i="5"/>
  <c r="D1633" i="5"/>
  <c r="D1634" i="5"/>
  <c r="C1634" i="5" s="1"/>
  <c r="D1635" i="5"/>
  <c r="D1636" i="5"/>
  <c r="D1637" i="5"/>
  <c r="D1638" i="5"/>
  <c r="D1639" i="5"/>
  <c r="B1639" i="5" s="1"/>
  <c r="D1640" i="5"/>
  <c r="D1641" i="5"/>
  <c r="C1641" i="5" s="1"/>
  <c r="D1642" i="5"/>
  <c r="D1643" i="5"/>
  <c r="E1643" i="5" s="1"/>
  <c r="D1644" i="5"/>
  <c r="D1645" i="5"/>
  <c r="D1646" i="5"/>
  <c r="D1647" i="5"/>
  <c r="D1648" i="5"/>
  <c r="K1648" i="5" s="1"/>
  <c r="D1649" i="5"/>
  <c r="D1650" i="5"/>
  <c r="D1651" i="5"/>
  <c r="K1651" i="5" s="1"/>
  <c r="D1652" i="5"/>
  <c r="D1653" i="5"/>
  <c r="D1654" i="5"/>
  <c r="D1655" i="5"/>
  <c r="D1656" i="5"/>
  <c r="D1657" i="5"/>
  <c r="D1658" i="5"/>
  <c r="L1658" i="5" s="1"/>
  <c r="D1659" i="5"/>
  <c r="D1660" i="5"/>
  <c r="D1661" i="5"/>
  <c r="H1661" i="5" s="1"/>
  <c r="D1662" i="5"/>
  <c r="D1663" i="5"/>
  <c r="D1664" i="5"/>
  <c r="D1665" i="5"/>
  <c r="D1666" i="5"/>
  <c r="G1666" i="5" s="1"/>
  <c r="D1667" i="5"/>
  <c r="D1668" i="5"/>
  <c r="D1669" i="5"/>
  <c r="G1669" i="5" s="1"/>
  <c r="D1670" i="5"/>
  <c r="D1671" i="5"/>
  <c r="D1672" i="5"/>
  <c r="G1672" i="5" s="1"/>
  <c r="D1673" i="5"/>
  <c r="D1674" i="5"/>
  <c r="G1674" i="5" s="1"/>
  <c r="D1675" i="5"/>
  <c r="D1676" i="5"/>
  <c r="D1677" i="5"/>
  <c r="D1678" i="5"/>
  <c r="D1679" i="5"/>
  <c r="D1680" i="5"/>
  <c r="H1680" i="5" s="1"/>
  <c r="D1681" i="5"/>
  <c r="D1682" i="5"/>
  <c r="E1682" i="5" s="1"/>
  <c r="D1683" i="5"/>
  <c r="F1683" i="5" s="1"/>
  <c r="D1684" i="5"/>
  <c r="D1685" i="5"/>
  <c r="D1686" i="5"/>
  <c r="D1687" i="5"/>
  <c r="F1687" i="5" s="1"/>
  <c r="D1688" i="5"/>
  <c r="D1689" i="5"/>
  <c r="D1690" i="5"/>
  <c r="L1690" i="5" s="1"/>
  <c r="D1691" i="5"/>
  <c r="D1692" i="5"/>
  <c r="D1693" i="5"/>
  <c r="D1694" i="5"/>
  <c r="D1695" i="5"/>
  <c r="D1696" i="5"/>
  <c r="D1697" i="5"/>
  <c r="D1698" i="5"/>
  <c r="D1699" i="5"/>
  <c r="D1700" i="5"/>
  <c r="D1701" i="5"/>
  <c r="D1702" i="5"/>
  <c r="G1702" i="5" s="1"/>
  <c r="D1703" i="5"/>
  <c r="D1704" i="5"/>
  <c r="G1704" i="5" s="1"/>
  <c r="D1705" i="5"/>
  <c r="D1706" i="5"/>
  <c r="E1706" i="5" s="1"/>
  <c r="D1707" i="5"/>
  <c r="D1708" i="5"/>
  <c r="D1709" i="5"/>
  <c r="D1710" i="5"/>
  <c r="D1711" i="5"/>
  <c r="F1711" i="5" s="1"/>
  <c r="D1712" i="5"/>
  <c r="D1713" i="5"/>
  <c r="D1714" i="5"/>
  <c r="D1715" i="5"/>
  <c r="D1716" i="5"/>
  <c r="D1717" i="5"/>
  <c r="G1717" i="5" s="1"/>
  <c r="D1718" i="5"/>
  <c r="D1719" i="5"/>
  <c r="D1720" i="5"/>
  <c r="D1721" i="5"/>
  <c r="D1722" i="5"/>
  <c r="D1723" i="5"/>
  <c r="D1724" i="5"/>
  <c r="D1725" i="5"/>
  <c r="D1726" i="5"/>
  <c r="D1727" i="5"/>
  <c r="D1728" i="5"/>
  <c r="D1729" i="5"/>
  <c r="D1730" i="5"/>
  <c r="D1731" i="5"/>
  <c r="D1732" i="5"/>
  <c r="D1733" i="5"/>
  <c r="D1734" i="5"/>
  <c r="D1735" i="5"/>
  <c r="D1736" i="5"/>
  <c r="D1737" i="5"/>
  <c r="D1738" i="5"/>
  <c r="D1739" i="5"/>
  <c r="E1739" i="5" s="1"/>
  <c r="D1740" i="5"/>
  <c r="D1741" i="5"/>
  <c r="D1742" i="5"/>
  <c r="F1742" i="5" s="1"/>
  <c r="D1743" i="5"/>
  <c r="D1744" i="5"/>
  <c r="D1745" i="5"/>
  <c r="D1746" i="5"/>
  <c r="D1747" i="5"/>
  <c r="D1748" i="5"/>
  <c r="D1749" i="5"/>
  <c r="E1749" i="5" s="1"/>
  <c r="D1750" i="5"/>
  <c r="D1751" i="5"/>
  <c r="D1752" i="5"/>
  <c r="E1752" i="5" s="1"/>
  <c r="D1753" i="5"/>
  <c r="D1754" i="5"/>
  <c r="D1755" i="5"/>
  <c r="G1755" i="5" s="1"/>
  <c r="D1756" i="5"/>
  <c r="D1757" i="5"/>
  <c r="E1757" i="5" s="1"/>
  <c r="D1758" i="5"/>
  <c r="D1759" i="5"/>
  <c r="F1759" i="5" s="1"/>
  <c r="D1760" i="5"/>
  <c r="K1760" i="5" s="1"/>
  <c r="D1761" i="5"/>
  <c r="D1762" i="5"/>
  <c r="D1763" i="5"/>
  <c r="D1764" i="5"/>
  <c r="D1765" i="5"/>
  <c r="H1765" i="5" s="1"/>
  <c r="D1766" i="5"/>
  <c r="D1767" i="5"/>
  <c r="D1768" i="5"/>
  <c r="D1769" i="5"/>
  <c r="H1769" i="5" s="1"/>
  <c r="D1770" i="5"/>
  <c r="D1771" i="5"/>
  <c r="D1772" i="5"/>
  <c r="E1772" i="5" s="1"/>
  <c r="D1773" i="5"/>
  <c r="H1773" i="5" s="1"/>
  <c r="D1774" i="5"/>
  <c r="D1775" i="5"/>
  <c r="B1775" i="5" s="1"/>
  <c r="D1776" i="5"/>
  <c r="D1777" i="5"/>
  <c r="F1777" i="5" s="1"/>
  <c r="D1778" i="5"/>
  <c r="H1778" i="5" s="1"/>
  <c r="D1779" i="5"/>
  <c r="B1779" i="5" s="1"/>
  <c r="D1780" i="5"/>
  <c r="D1781" i="5"/>
  <c r="D1782" i="5"/>
  <c r="D1783" i="5"/>
  <c r="F1783" i="5" s="1"/>
  <c r="D1784" i="5"/>
  <c r="D1785" i="5"/>
  <c r="F1785" i="5" s="1"/>
  <c r="D1786" i="5"/>
  <c r="D1787" i="5"/>
  <c r="D1788" i="5"/>
  <c r="G1788" i="5" s="1"/>
  <c r="D1789" i="5"/>
  <c r="D1790" i="5"/>
  <c r="D1791" i="5"/>
  <c r="D1792" i="5"/>
  <c r="D1793" i="5"/>
  <c r="D1794" i="5"/>
  <c r="D1795" i="5"/>
  <c r="E1795" i="5" s="1"/>
  <c r="D1796" i="5"/>
  <c r="D1797" i="5"/>
  <c r="D1798" i="5"/>
  <c r="D1799" i="5"/>
  <c r="D1800" i="5"/>
  <c r="D1801" i="5"/>
  <c r="D1802" i="5"/>
  <c r="D1803" i="5"/>
  <c r="D1804" i="5"/>
  <c r="D1805" i="5"/>
  <c r="D1806" i="5"/>
  <c r="D1807" i="5"/>
  <c r="D1808" i="5"/>
  <c r="D1809" i="5"/>
  <c r="D1810" i="5"/>
  <c r="D1811" i="5"/>
  <c r="D1812" i="5"/>
  <c r="D1813" i="5"/>
  <c r="E1813" i="5" s="1"/>
  <c r="D1814" i="5"/>
  <c r="K1814" i="5" s="1"/>
  <c r="D1815" i="5"/>
  <c r="D1816" i="5"/>
  <c r="E1816" i="5" s="1"/>
  <c r="D1817" i="5"/>
  <c r="D1818" i="5"/>
  <c r="F1818" i="5" s="1"/>
  <c r="D1819" i="5"/>
  <c r="D1820" i="5"/>
  <c r="D1821" i="5"/>
  <c r="D1822" i="5"/>
  <c r="D1823" i="5"/>
  <c r="K1823" i="5" s="1"/>
  <c r="D1824" i="5"/>
  <c r="D1825" i="5"/>
  <c r="F1825" i="5" s="1"/>
  <c r="D1826" i="5"/>
  <c r="D1827" i="5"/>
  <c r="D1828" i="5"/>
  <c r="D1829" i="5"/>
  <c r="D1830" i="5"/>
  <c r="D1831" i="5"/>
  <c r="D1832" i="5"/>
  <c r="D1833" i="5"/>
  <c r="D1834" i="5"/>
  <c r="D1835" i="5"/>
  <c r="D1836" i="5"/>
  <c r="D1837" i="5"/>
  <c r="D1838" i="5"/>
  <c r="B1838" i="5" s="1"/>
  <c r="D1839" i="5"/>
  <c r="D1840" i="5"/>
  <c r="D1841" i="5"/>
  <c r="D1842" i="5"/>
  <c r="D1843" i="5"/>
  <c r="D1844" i="5"/>
  <c r="F1844" i="5" s="1"/>
  <c r="D1845" i="5"/>
  <c r="D1846" i="5"/>
  <c r="D1847" i="5"/>
  <c r="D1848" i="5"/>
  <c r="D1849" i="5"/>
  <c r="D1850" i="5"/>
  <c r="D1851" i="5"/>
  <c r="D1852" i="5"/>
  <c r="D1853" i="5"/>
  <c r="D1854" i="5"/>
  <c r="D1855" i="5"/>
  <c r="D1856" i="5"/>
  <c r="D1857" i="5"/>
  <c r="K1857" i="5" s="1"/>
  <c r="D1858" i="5"/>
  <c r="D1859" i="5"/>
  <c r="D1860" i="5"/>
  <c r="D1861" i="5"/>
  <c r="F1861" i="5" s="1"/>
  <c r="D1862" i="5"/>
  <c r="D1863" i="5"/>
  <c r="D1864" i="5"/>
  <c r="D1865" i="5"/>
  <c r="D1866" i="5"/>
  <c r="D1867" i="5"/>
  <c r="D1868" i="5"/>
  <c r="D1869" i="5"/>
  <c r="D1870" i="5"/>
  <c r="D1871" i="5"/>
  <c r="D1872" i="5"/>
  <c r="E1872" i="5" s="1"/>
  <c r="D1873" i="5"/>
  <c r="D1874" i="5"/>
  <c r="F1874" i="5" s="1"/>
  <c r="D1875" i="5"/>
  <c r="D1876" i="5"/>
  <c r="D1877" i="5"/>
  <c r="D1878" i="5"/>
  <c r="D1879" i="5"/>
  <c r="D1880" i="5"/>
  <c r="D1881" i="5"/>
  <c r="D1882" i="5"/>
  <c r="G1690" i="5" l="1"/>
  <c r="G1392" i="5"/>
  <c r="G1521" i="5"/>
  <c r="K1395" i="5"/>
  <c r="G1418" i="5"/>
  <c r="C1513" i="5"/>
  <c r="H1755" i="5"/>
  <c r="G1344" i="5"/>
  <c r="H1386" i="5"/>
  <c r="F1582" i="5"/>
  <c r="F1521" i="5"/>
  <c r="B1520" i="5"/>
  <c r="H1392" i="5"/>
  <c r="K1366" i="5"/>
  <c r="H1366" i="5"/>
  <c r="K1530" i="5"/>
  <c r="G1504" i="5"/>
  <c r="L1706" i="5"/>
  <c r="C1690" i="5"/>
  <c r="F1579" i="5"/>
  <c r="K1711" i="5"/>
  <c r="G1706" i="5"/>
  <c r="E1669" i="5"/>
  <c r="K1529" i="5"/>
  <c r="G1844" i="5"/>
  <c r="K1838" i="5"/>
  <c r="G1778" i="5"/>
  <c r="F1739" i="5"/>
  <c r="F1634" i="5"/>
  <c r="E1487" i="5"/>
  <c r="K1344" i="5"/>
  <c r="G1337" i="5"/>
  <c r="F1778" i="5"/>
  <c r="K1571" i="5"/>
  <c r="H1749" i="5"/>
  <c r="G1742" i="5"/>
  <c r="F1690" i="5"/>
  <c r="F1658" i="5"/>
  <c r="B1396" i="5"/>
  <c r="H1779" i="5"/>
  <c r="K1742" i="5"/>
  <c r="F1596" i="5"/>
  <c r="K1375" i="5"/>
  <c r="H1368" i="5"/>
  <c r="K1778" i="5"/>
  <c r="H1641" i="5"/>
  <c r="F1477" i="5"/>
  <c r="F1401" i="5"/>
  <c r="G1368" i="5"/>
  <c r="C1778" i="5"/>
  <c r="E1874" i="5"/>
  <c r="G1641" i="5"/>
  <c r="E1477" i="5"/>
  <c r="C1078" i="5"/>
  <c r="F1858" i="5"/>
  <c r="E1806" i="5"/>
  <c r="G1798" i="5"/>
  <c r="H1791" i="5"/>
  <c r="F1710" i="5"/>
  <c r="B1705" i="5"/>
  <c r="G1699" i="5"/>
  <c r="G1691" i="5"/>
  <c r="B1656" i="5"/>
  <c r="B1649" i="5"/>
  <c r="H1643" i="5"/>
  <c r="G1643" i="5"/>
  <c r="C1625" i="5"/>
  <c r="E1591" i="5"/>
  <c r="K1542" i="5"/>
  <c r="B1519" i="5"/>
  <c r="B1508" i="5"/>
  <c r="G1472" i="5"/>
  <c r="G1443" i="5"/>
  <c r="E1423" i="5"/>
  <c r="K1423" i="5"/>
  <c r="L1423" i="5"/>
  <c r="C1423" i="5"/>
  <c r="C1331" i="5"/>
  <c r="C1323" i="5"/>
  <c r="C1315" i="5"/>
  <c r="C1307" i="5"/>
  <c r="C1231" i="5"/>
  <c r="C1178" i="5"/>
  <c r="C1170" i="5"/>
  <c r="C1163" i="5"/>
  <c r="C1155" i="5"/>
  <c r="C1147" i="5"/>
  <c r="C1139" i="5"/>
  <c r="C1131" i="5"/>
  <c r="C1123" i="5"/>
  <c r="C1108" i="5"/>
  <c r="C1195" i="5"/>
  <c r="C1165" i="5"/>
  <c r="C1157" i="5"/>
  <c r="C1149" i="5"/>
  <c r="C1133" i="5"/>
  <c r="C1117" i="5"/>
  <c r="C1102" i="5"/>
  <c r="F1859" i="5"/>
  <c r="E1832" i="5"/>
  <c r="F1819" i="5"/>
  <c r="E1819" i="5"/>
  <c r="G1819" i="5"/>
  <c r="G1792" i="5"/>
  <c r="B1772" i="5"/>
  <c r="G1760" i="5"/>
  <c r="E1732" i="5"/>
  <c r="B1692" i="5"/>
  <c r="C1682" i="5"/>
  <c r="K1639" i="5"/>
  <c r="E1597" i="5"/>
  <c r="L1585" i="5"/>
  <c r="F1555" i="5"/>
  <c r="K1486" i="5"/>
  <c r="L1486" i="5"/>
  <c r="L1478" i="5"/>
  <c r="C1473" i="5"/>
  <c r="C1466" i="5"/>
  <c r="H1444" i="5"/>
  <c r="H1412" i="5"/>
  <c r="G1361" i="5"/>
  <c r="H1342" i="5"/>
  <c r="C1293" i="5"/>
  <c r="C1209" i="5"/>
  <c r="C1187" i="5"/>
  <c r="C1085" i="5"/>
  <c r="F1878" i="5"/>
  <c r="C1864" i="5"/>
  <c r="H1850" i="5"/>
  <c r="L1818" i="5"/>
  <c r="C1813" i="5"/>
  <c r="C1784" i="5"/>
  <c r="B1776" i="5"/>
  <c r="E1770" i="5"/>
  <c r="L1754" i="5"/>
  <c r="C1738" i="5"/>
  <c r="G1730" i="5"/>
  <c r="G1722" i="5"/>
  <c r="G1715" i="5"/>
  <c r="H1709" i="5"/>
  <c r="E1698" i="5"/>
  <c r="C1686" i="5"/>
  <c r="B1686" i="5"/>
  <c r="C1637" i="5"/>
  <c r="H1631" i="5"/>
  <c r="K1617" i="5"/>
  <c r="F1617" i="5"/>
  <c r="K1610" i="5"/>
  <c r="E1610" i="5"/>
  <c r="F1610" i="5"/>
  <c r="C1602" i="5"/>
  <c r="L1561" i="5"/>
  <c r="K1561" i="5"/>
  <c r="G1554" i="5"/>
  <c r="E1554" i="5"/>
  <c r="G1547" i="5"/>
  <c r="E1518" i="5"/>
  <c r="B1450" i="5"/>
  <c r="G1450" i="5"/>
  <c r="L1450" i="5"/>
  <c r="E1435" i="5"/>
  <c r="E1422" i="5"/>
  <c r="C1410" i="5"/>
  <c r="B1397" i="5"/>
  <c r="C52" i="5"/>
  <c r="C36" i="5"/>
  <c r="F1364" i="5"/>
  <c r="G1352" i="5"/>
  <c r="F1352" i="5"/>
  <c r="K1352" i="5"/>
  <c r="C1348" i="5"/>
  <c r="G1348" i="5"/>
  <c r="C1341" i="5"/>
  <c r="C1238" i="5"/>
  <c r="C1222" i="5"/>
  <c r="C1207" i="5"/>
  <c r="C1011" i="5"/>
  <c r="C959" i="5"/>
  <c r="F1863" i="5"/>
  <c r="G1857" i="5"/>
  <c r="F1857" i="5"/>
  <c r="B1829" i="5"/>
  <c r="F1789" i="5"/>
  <c r="E1748" i="5"/>
  <c r="B1737" i="5"/>
  <c r="H1697" i="5"/>
  <c r="F1609" i="5"/>
  <c r="B1572" i="5"/>
  <c r="B1566" i="5"/>
  <c r="L1560" i="5"/>
  <c r="H1560" i="5"/>
  <c r="B1534" i="5"/>
  <c r="F1522" i="5"/>
  <c r="L1456" i="5"/>
  <c r="B1441" i="5"/>
  <c r="F1441" i="5"/>
  <c r="K1441" i="5"/>
  <c r="L1441" i="5"/>
  <c r="C1434" i="5"/>
  <c r="E1427" i="5"/>
  <c r="C1283" i="5"/>
  <c r="C1260" i="5"/>
  <c r="C1252" i="5"/>
  <c r="C1245" i="5"/>
  <c r="C1237" i="5"/>
  <c r="C1221" i="5"/>
  <c r="C1045" i="5"/>
  <c r="C1038" i="5"/>
  <c r="C1030" i="5"/>
  <c r="C966" i="5"/>
  <c r="C1267" i="5"/>
  <c r="C1059" i="5"/>
  <c r="C972" i="5"/>
  <c r="C908" i="5"/>
  <c r="B1841" i="5"/>
  <c r="G1809" i="5"/>
  <c r="H1809" i="5"/>
  <c r="H1801" i="5"/>
  <c r="H1787" i="5"/>
  <c r="H1768" i="5"/>
  <c r="G1768" i="5"/>
  <c r="E1751" i="5"/>
  <c r="B1677" i="5"/>
  <c r="B1671" i="5"/>
  <c r="G1620" i="5"/>
  <c r="K1587" i="5"/>
  <c r="G1587" i="5"/>
  <c r="E1876" i="5"/>
  <c r="F1870" i="5"/>
  <c r="E1848" i="5"/>
  <c r="H1848" i="5"/>
  <c r="E1836" i="5"/>
  <c r="F1823" i="5"/>
  <c r="H1823" i="5"/>
  <c r="F1747" i="5"/>
  <c r="F1713" i="5"/>
  <c r="H1707" i="5"/>
  <c r="H1703" i="5"/>
  <c r="E1679" i="5"/>
  <c r="F1679" i="5"/>
  <c r="B1653" i="5"/>
  <c r="E1622" i="5"/>
  <c r="F1578" i="5"/>
  <c r="G1539" i="5"/>
  <c r="H1539" i="5"/>
  <c r="C1533" i="5"/>
  <c r="G1489" i="5"/>
  <c r="B1462" i="5"/>
  <c r="B1455" i="5"/>
  <c r="H1402" i="5"/>
  <c r="G1402" i="5"/>
  <c r="C1382" i="5"/>
  <c r="C1363" i="5"/>
  <c r="H1355" i="5"/>
  <c r="K1347" i="5"/>
  <c r="C1282" i="5"/>
  <c r="G1869" i="5"/>
  <c r="F1827" i="5"/>
  <c r="B1782" i="5"/>
  <c r="K1768" i="5"/>
  <c r="H1757" i="5"/>
  <c r="G1757" i="5"/>
  <c r="F1746" i="5"/>
  <c r="E1741" i="5"/>
  <c r="E1727" i="5"/>
  <c r="C1666" i="5"/>
  <c r="H1666" i="5"/>
  <c r="E1621" i="5"/>
  <c r="C1615" i="5"/>
  <c r="L1607" i="5"/>
  <c r="F1587" i="5"/>
  <c r="G1532" i="5"/>
  <c r="B1488" i="5"/>
  <c r="H1440" i="5"/>
  <c r="L1407" i="5"/>
  <c r="C41" i="5"/>
  <c r="C1065" i="5"/>
  <c r="C1036" i="5"/>
  <c r="C915" i="5"/>
  <c r="F1846" i="5"/>
  <c r="E1834" i="5"/>
  <c r="C1794" i="5"/>
  <c r="C1628" i="5"/>
  <c r="F1628" i="5"/>
  <c r="K1593" i="5"/>
  <c r="E1581" i="5"/>
  <c r="L1576" i="5"/>
  <c r="F1538" i="5"/>
  <c r="K1510" i="5"/>
  <c r="B1468" i="5"/>
  <c r="G1460" i="5"/>
  <c r="E1453" i="5"/>
  <c r="B1406" i="5"/>
  <c r="K1394" i="5"/>
  <c r="C1388" i="5"/>
  <c r="G1358" i="5"/>
  <c r="C1358" i="5"/>
  <c r="C1334" i="5"/>
  <c r="C1310" i="5"/>
  <c r="C1087" i="5"/>
  <c r="C1057" i="5"/>
  <c r="C991" i="5"/>
  <c r="C1280" i="5"/>
  <c r="C1265" i="5"/>
  <c r="F1881" i="5"/>
  <c r="F1853" i="5"/>
  <c r="E1853" i="5"/>
  <c r="E1780" i="5"/>
  <c r="F1725" i="5"/>
  <c r="G1725" i="5"/>
  <c r="H1676" i="5"/>
  <c r="B1651" i="5"/>
  <c r="G1651" i="5"/>
  <c r="H1651" i="5"/>
  <c r="B1613" i="5"/>
  <c r="B1598" i="5"/>
  <c r="F1413" i="5"/>
  <c r="C998" i="5"/>
  <c r="C1273" i="5"/>
  <c r="C1257" i="5"/>
  <c r="C1846" i="5"/>
  <c r="G1840" i="5"/>
  <c r="F1820" i="5"/>
  <c r="B1820" i="5"/>
  <c r="G1786" i="5"/>
  <c r="L1786" i="5"/>
  <c r="H1640" i="5"/>
  <c r="B1627" i="5"/>
  <c r="E1605" i="5"/>
  <c r="G1605" i="5"/>
  <c r="L1605" i="5"/>
  <c r="F1550" i="5"/>
  <c r="C1445" i="5"/>
  <c r="E1445" i="5"/>
  <c r="F1445" i="5"/>
  <c r="L1405" i="5"/>
  <c r="F1405" i="5"/>
  <c r="F1391" i="5"/>
  <c r="K1371" i="5"/>
  <c r="C1325" i="5"/>
  <c r="C1317" i="5"/>
  <c r="C1302" i="5"/>
  <c r="C940" i="5"/>
  <c r="C1181" i="5"/>
  <c r="C1173" i="5"/>
  <c r="C1158" i="5"/>
  <c r="C1103" i="5"/>
  <c r="C1088" i="5"/>
  <c r="C1066" i="5"/>
  <c r="C1039" i="5"/>
  <c r="C1024" i="5"/>
  <c r="C1012" i="5"/>
  <c r="C986" i="5"/>
  <c r="C973" i="5"/>
  <c r="C967" i="5"/>
  <c r="C934" i="5"/>
  <c r="C916" i="5"/>
  <c r="C909" i="5"/>
  <c r="C896" i="5"/>
  <c r="C882" i="5"/>
  <c r="C867" i="5"/>
  <c r="C859" i="5"/>
  <c r="C851" i="5"/>
  <c r="C830" i="5"/>
  <c r="C823" i="5"/>
  <c r="C807" i="5"/>
  <c r="C800" i="5"/>
  <c r="C772" i="5"/>
  <c r="C764" i="5"/>
  <c r="C749" i="5"/>
  <c r="C741" i="5"/>
  <c r="C712" i="5"/>
  <c r="C689" i="5"/>
  <c r="C681" i="5"/>
  <c r="C657" i="5"/>
  <c r="C649" i="5"/>
  <c r="C641" i="5"/>
  <c r="C626" i="5"/>
  <c r="C594" i="5"/>
  <c r="C579" i="5"/>
  <c r="C527" i="5"/>
  <c r="C519" i="5"/>
  <c r="C495" i="5"/>
  <c r="C452" i="5"/>
  <c r="C406" i="5"/>
  <c r="C398" i="5"/>
  <c r="C353" i="5"/>
  <c r="C285" i="5"/>
  <c r="C277" i="5"/>
  <c r="C237" i="5"/>
  <c r="C213" i="5"/>
  <c r="C197" i="5"/>
  <c r="C189" i="5"/>
  <c r="C181" i="5"/>
  <c r="C165" i="5"/>
  <c r="C157" i="5"/>
  <c r="C141" i="5"/>
  <c r="C133" i="5"/>
  <c r="C94" i="5"/>
  <c r="C79" i="5"/>
  <c r="C895" i="5"/>
  <c r="C873" i="5"/>
  <c r="C844" i="5"/>
  <c r="C836" i="5"/>
  <c r="C822" i="5"/>
  <c r="C814" i="5"/>
  <c r="C799" i="5"/>
  <c r="C792" i="5"/>
  <c r="C778" i="5"/>
  <c r="C771" i="5"/>
  <c r="C763" i="5"/>
  <c r="C755" i="5"/>
  <c r="C748" i="5"/>
  <c r="C696" i="5"/>
  <c r="C688" i="5"/>
  <c r="C680" i="5"/>
  <c r="C664" i="5"/>
  <c r="C648" i="5"/>
  <c r="C609" i="5"/>
  <c r="C571" i="5"/>
  <c r="C549" i="5"/>
  <c r="C451" i="5"/>
  <c r="C443" i="5"/>
  <c r="C405" i="5"/>
  <c r="C359" i="5"/>
  <c r="C323" i="5"/>
  <c r="C316" i="5"/>
  <c r="C252" i="5"/>
  <c r="C244" i="5"/>
  <c r="C236" i="5"/>
  <c r="C220" i="5"/>
  <c r="C212" i="5"/>
  <c r="C204" i="5"/>
  <c r="C148" i="5"/>
  <c r="C140" i="5"/>
  <c r="C132" i="5"/>
  <c r="C109" i="5"/>
  <c r="C93" i="5"/>
  <c r="F1882" i="5"/>
  <c r="E1862" i="5"/>
  <c r="F1851" i="5"/>
  <c r="F1839" i="5"/>
  <c r="K1826" i="5"/>
  <c r="G1817" i="5"/>
  <c r="E1812" i="5"/>
  <c r="E1805" i="5"/>
  <c r="E1797" i="5"/>
  <c r="F1790" i="5"/>
  <c r="G1785" i="5"/>
  <c r="E1779" i="5"/>
  <c r="H1777" i="5"/>
  <c r="E1771" i="5"/>
  <c r="B1756" i="5"/>
  <c r="E1728" i="5"/>
  <c r="H1721" i="5"/>
  <c r="C1714" i="5"/>
  <c r="G1708" i="5"/>
  <c r="H1687" i="5"/>
  <c r="B1681" i="5"/>
  <c r="B1638" i="5"/>
  <c r="K1632" i="5"/>
  <c r="F1619" i="5"/>
  <c r="B1614" i="5"/>
  <c r="B1603" i="5"/>
  <c r="H1592" i="5"/>
  <c r="H1586" i="5"/>
  <c r="F1577" i="5"/>
  <c r="H1571" i="5"/>
  <c r="H1548" i="5"/>
  <c r="L1529" i="5"/>
  <c r="B1517" i="5"/>
  <c r="F1513" i="5"/>
  <c r="C1498" i="5"/>
  <c r="B1484" i="5"/>
  <c r="B1467" i="5"/>
  <c r="C1454" i="5"/>
  <c r="L1433" i="5"/>
  <c r="F1418" i="5"/>
  <c r="E1411" i="5"/>
  <c r="F1396" i="5"/>
  <c r="H1393" i="5"/>
  <c r="K1385" i="5"/>
  <c r="G1381" i="5"/>
  <c r="G1354" i="5"/>
  <c r="K1351" i="5"/>
  <c r="C1324" i="5"/>
  <c r="C1308" i="5"/>
  <c r="C1274" i="5"/>
  <c r="C1229" i="5"/>
  <c r="C1171" i="5"/>
  <c r="C1156" i="5"/>
  <c r="C1093" i="5"/>
  <c r="C1086" i="5"/>
  <c r="C1071" i="5"/>
  <c r="C1051" i="5"/>
  <c r="C1010" i="5"/>
  <c r="C997" i="5"/>
  <c r="C984" i="5"/>
  <c r="C951" i="5"/>
  <c r="C926" i="5"/>
  <c r="C920" i="5"/>
  <c r="C907" i="5"/>
  <c r="C901" i="5"/>
  <c r="C888" i="5"/>
  <c r="C880" i="5"/>
  <c r="C850" i="5"/>
  <c r="C821" i="5"/>
  <c r="C813" i="5"/>
  <c r="C798" i="5"/>
  <c r="C791" i="5"/>
  <c r="C784" i="5"/>
  <c r="C777" i="5"/>
  <c r="C762" i="5"/>
  <c r="C754" i="5"/>
  <c r="C747" i="5"/>
  <c r="C739" i="5"/>
  <c r="C732" i="5"/>
  <c r="C718" i="5"/>
  <c r="C585" i="5"/>
  <c r="C420" i="5"/>
  <c r="C412" i="5"/>
  <c r="C365" i="5"/>
  <c r="C351" i="5"/>
  <c r="C227" i="5"/>
  <c r="C219" i="5"/>
  <c r="C155" i="5"/>
  <c r="C147" i="5"/>
  <c r="C124" i="5"/>
  <c r="C116" i="5"/>
  <c r="C108" i="5"/>
  <c r="C100" i="5"/>
  <c r="C92" i="5"/>
  <c r="C85" i="5"/>
  <c r="C77" i="5"/>
  <c r="C1003" i="5"/>
  <c r="C996" i="5"/>
  <c r="C914" i="5"/>
  <c r="C906" i="5"/>
  <c r="C827" i="5"/>
  <c r="C812" i="5"/>
  <c r="C790" i="5"/>
  <c r="C769" i="5"/>
  <c r="C753" i="5"/>
  <c r="C746" i="5"/>
  <c r="C738" i="5"/>
  <c r="C717" i="5"/>
  <c r="C639" i="5"/>
  <c r="C607" i="5"/>
  <c r="C555" i="5"/>
  <c r="C547" i="5"/>
  <c r="C539" i="5"/>
  <c r="C524" i="5"/>
  <c r="C516" i="5"/>
  <c r="C508" i="5"/>
  <c r="C500" i="5"/>
  <c r="C484" i="5"/>
  <c r="C471" i="5"/>
  <c r="C464" i="5"/>
  <c r="C419" i="5"/>
  <c r="C411" i="5"/>
  <c r="C343" i="5"/>
  <c r="C335" i="5"/>
  <c r="C328" i="5"/>
  <c r="C321" i="5"/>
  <c r="C226" i="5"/>
  <c r="C218" i="5"/>
  <c r="C210" i="5"/>
  <c r="C162" i="5"/>
  <c r="C154" i="5"/>
  <c r="C123" i="5"/>
  <c r="C115" i="5"/>
  <c r="C107" i="5"/>
  <c r="C99" i="5"/>
  <c r="C84" i="5"/>
  <c r="C977" i="5"/>
  <c r="C971" i="5"/>
  <c r="C964" i="5"/>
  <c r="C957" i="5"/>
  <c r="C945" i="5"/>
  <c r="C864" i="5"/>
  <c r="C856" i="5"/>
  <c r="E1880" i="5"/>
  <c r="L1874" i="5"/>
  <c r="B1868" i="5"/>
  <c r="B1861" i="5"/>
  <c r="E1838" i="5"/>
  <c r="C1831" i="5"/>
  <c r="G1816" i="5"/>
  <c r="K1810" i="5"/>
  <c r="E1803" i="5"/>
  <c r="G1750" i="5"/>
  <c r="G1745" i="5"/>
  <c r="E1734" i="5"/>
  <c r="B1726" i="5"/>
  <c r="G1712" i="5"/>
  <c r="E1685" i="5"/>
  <c r="G1680" i="5"/>
  <c r="E1658" i="5"/>
  <c r="E1646" i="5"/>
  <c r="H1636" i="5"/>
  <c r="K1624" i="5"/>
  <c r="E1618" i="5"/>
  <c r="F1606" i="5"/>
  <c r="L1584" i="5"/>
  <c r="C1580" i="5"/>
  <c r="G1569" i="5"/>
  <c r="E1559" i="5"/>
  <c r="E1541" i="5"/>
  <c r="C1537" i="5"/>
  <c r="F1531" i="5"/>
  <c r="C1527" i="5"/>
  <c r="K1515" i="5"/>
  <c r="K1502" i="5"/>
  <c r="L1496" i="5"/>
  <c r="K1491" i="5"/>
  <c r="L1482" i="5"/>
  <c r="G1465" i="5"/>
  <c r="C1447" i="5"/>
  <c r="F1442" i="5"/>
  <c r="K1425" i="5"/>
  <c r="G1409" i="5"/>
  <c r="G1401" i="5"/>
  <c r="F1395" i="5"/>
  <c r="C1390" i="5"/>
  <c r="C1387" i="5"/>
  <c r="F1384" i="5"/>
  <c r="H1377" i="5"/>
  <c r="H1360" i="5"/>
  <c r="H1357" i="5"/>
  <c r="F1353" i="5"/>
  <c r="H1350" i="5"/>
  <c r="C1306" i="5"/>
  <c r="C1279" i="5"/>
  <c r="C1264" i="5"/>
  <c r="C1242" i="5"/>
  <c r="C1235" i="5"/>
  <c r="C1191" i="5"/>
  <c r="C1185" i="5"/>
  <c r="C1162" i="5"/>
  <c r="C1115" i="5"/>
  <c r="C1107" i="5"/>
  <c r="C1099" i="5"/>
  <c r="C1084" i="5"/>
  <c r="C1069" i="5"/>
  <c r="C1043" i="5"/>
  <c r="C1035" i="5"/>
  <c r="C1028" i="5"/>
  <c r="C1021" i="5"/>
  <c r="C1009" i="5"/>
  <c r="C1002" i="5"/>
  <c r="C995" i="5"/>
  <c r="C989" i="5"/>
  <c r="C982" i="5"/>
  <c r="C970" i="5"/>
  <c r="C963" i="5"/>
  <c r="C956" i="5"/>
  <c r="C950" i="5"/>
  <c r="C944" i="5"/>
  <c r="C938" i="5"/>
  <c r="C931" i="5"/>
  <c r="C925" i="5"/>
  <c r="C919" i="5"/>
  <c r="C913" i="5"/>
  <c r="C905" i="5"/>
  <c r="C900" i="5"/>
  <c r="C886" i="5"/>
  <c r="C871" i="5"/>
  <c r="C863" i="5"/>
  <c r="C848" i="5"/>
  <c r="C841" i="5"/>
  <c r="C819" i="5"/>
  <c r="C804" i="5"/>
  <c r="C789" i="5"/>
  <c r="C693" i="5"/>
  <c r="C531" i="5"/>
  <c r="C507" i="5"/>
  <c r="C491" i="5"/>
  <c r="C483" i="5"/>
  <c r="C448" i="5"/>
  <c r="C440" i="5"/>
  <c r="C313" i="5"/>
  <c r="C217" i="5"/>
  <c r="C209" i="5"/>
  <c r="C177" i="5"/>
  <c r="C169" i="5"/>
  <c r="C161" i="5"/>
  <c r="C153" i="5"/>
  <c r="C122" i="5"/>
  <c r="C114" i="5"/>
  <c r="C98" i="5"/>
  <c r="C83" i="5"/>
  <c r="C75" i="5"/>
  <c r="C849" i="5"/>
  <c r="E1775" i="5"/>
  <c r="C768" i="5"/>
  <c r="C760" i="5"/>
  <c r="C752" i="5"/>
  <c r="C737" i="5"/>
  <c r="C723" i="5"/>
  <c r="C716" i="5"/>
  <c r="C583" i="5"/>
  <c r="C1873" i="5"/>
  <c r="B1867" i="5"/>
  <c r="E1860" i="5"/>
  <c r="F1855" i="5"/>
  <c r="H1844" i="5"/>
  <c r="B1837" i="5"/>
  <c r="G1824" i="5"/>
  <c r="B1795" i="5"/>
  <c r="H1788" i="5"/>
  <c r="H1783" i="5"/>
  <c r="F1774" i="5"/>
  <c r="G1764" i="5"/>
  <c r="H1759" i="5"/>
  <c r="H1744" i="5"/>
  <c r="G1718" i="5"/>
  <c r="E1690" i="5"/>
  <c r="B1684" i="5"/>
  <c r="H1673" i="5"/>
  <c r="B1662" i="5"/>
  <c r="F1641" i="5"/>
  <c r="B1635" i="5"/>
  <c r="L1630" i="5"/>
  <c r="E1623" i="5"/>
  <c r="B1601" i="5"/>
  <c r="B1589" i="5"/>
  <c r="C1575" i="5"/>
  <c r="C1552" i="5"/>
  <c r="H1512" i="5"/>
  <c r="H1506" i="5"/>
  <c r="B1501" i="5"/>
  <c r="C1487" i="5"/>
  <c r="C1481" i="5"/>
  <c r="B1470" i="5"/>
  <c r="F1459" i="5"/>
  <c r="K1451" i="5"/>
  <c r="K1438" i="5"/>
  <c r="L1431" i="5"/>
  <c r="G1416" i="5"/>
  <c r="F1404" i="5"/>
  <c r="K1400" i="5"/>
  <c r="C63" i="5"/>
  <c r="C26" i="5"/>
  <c r="B1704" i="5"/>
  <c r="C1395" i="5"/>
  <c r="G1374" i="5"/>
  <c r="H1370" i="5"/>
  <c r="C1366" i="5"/>
  <c r="H1346" i="5"/>
  <c r="C1344" i="5"/>
  <c r="K1340" i="5"/>
  <c r="C1337" i="5"/>
  <c r="C1329" i="5"/>
  <c r="C1321" i="5"/>
  <c r="C1305" i="5"/>
  <c r="C1299" i="5"/>
  <c r="C1292" i="5"/>
  <c r="C1278" i="5"/>
  <c r="C1255" i="5"/>
  <c r="C1249" i="5"/>
  <c r="C1226" i="5"/>
  <c r="C1212" i="5"/>
  <c r="C1205" i="5"/>
  <c r="C1176" i="5"/>
  <c r="C1153" i="5"/>
  <c r="C1145" i="5"/>
  <c r="C1129" i="5"/>
  <c r="C1114" i="5"/>
  <c r="C1091" i="5"/>
  <c r="C1083" i="5"/>
  <c r="C1076" i="5"/>
  <c r="C1062" i="5"/>
  <c r="C1055" i="5"/>
  <c r="C1048" i="5"/>
  <c r="C1042" i="5"/>
  <c r="C1034" i="5"/>
  <c r="C1027" i="5"/>
  <c r="C1015" i="5"/>
  <c r="C1008" i="5"/>
  <c r="C1001" i="5"/>
  <c r="C955" i="5"/>
  <c r="C949" i="5"/>
  <c r="C943" i="5"/>
  <c r="C937" i="5"/>
  <c r="C930" i="5"/>
  <c r="C918" i="5"/>
  <c r="C912" i="5"/>
  <c r="C899" i="5"/>
  <c r="C885" i="5"/>
  <c r="C877" i="5"/>
  <c r="C862" i="5"/>
  <c r="C854" i="5"/>
  <c r="C840" i="5"/>
  <c r="C833" i="5"/>
  <c r="C826" i="5"/>
  <c r="C818" i="5"/>
  <c r="C810" i="5"/>
  <c r="C803" i="5"/>
  <c r="C796" i="5"/>
  <c r="C782" i="5"/>
  <c r="C775" i="5"/>
  <c r="C767" i="5"/>
  <c r="C759" i="5"/>
  <c r="C751" i="5"/>
  <c r="C736" i="5"/>
  <c r="C729" i="5"/>
  <c r="C700" i="5"/>
  <c r="C668" i="5"/>
  <c r="C553" i="5"/>
  <c r="C455" i="5"/>
  <c r="C447" i="5"/>
  <c r="C439" i="5"/>
  <c r="C369" i="5"/>
  <c r="C363" i="5"/>
  <c r="C312" i="5"/>
  <c r="C280" i="5"/>
  <c r="C272" i="5"/>
  <c r="C264" i="5"/>
  <c r="C232" i="5"/>
  <c r="C224" i="5"/>
  <c r="C152" i="5"/>
  <c r="C128" i="5"/>
  <c r="C68" i="5"/>
  <c r="C1160" i="5"/>
  <c r="C1152" i="5"/>
  <c r="C1097" i="5"/>
  <c r="C1075" i="5"/>
  <c r="C891" i="5"/>
  <c r="C869" i="5"/>
  <c r="C846" i="5"/>
  <c r="C839" i="5"/>
  <c r="C832" i="5"/>
  <c r="C817" i="5"/>
  <c r="C809" i="5"/>
  <c r="C795" i="5"/>
  <c r="C787" i="5"/>
  <c r="C781" i="5"/>
  <c r="C766" i="5"/>
  <c r="C758" i="5"/>
  <c r="C743" i="5"/>
  <c r="C728" i="5"/>
  <c r="C628" i="5"/>
  <c r="C596" i="5"/>
  <c r="C287" i="5"/>
  <c r="C279" i="5"/>
  <c r="C247" i="5"/>
  <c r="C239" i="5"/>
  <c r="C223" i="5"/>
  <c r="C207" i="5"/>
  <c r="C167" i="5"/>
  <c r="C159" i="5"/>
  <c r="C151" i="5"/>
  <c r="C120" i="5"/>
  <c r="C81" i="5"/>
  <c r="C73" i="5"/>
  <c r="C67" i="5"/>
  <c r="H1595" i="5"/>
  <c r="E1588" i="5"/>
  <c r="G1584" i="5"/>
  <c r="H1568" i="5"/>
  <c r="L1562" i="5"/>
  <c r="E1557" i="5"/>
  <c r="G1525" i="5"/>
  <c r="K1511" i="5"/>
  <c r="G1480" i="5"/>
  <c r="B1469" i="5"/>
  <c r="C1465" i="5"/>
  <c r="B1415" i="5"/>
  <c r="B1408" i="5"/>
  <c r="K1403" i="5"/>
  <c r="H1399" i="5"/>
  <c r="C62" i="5"/>
  <c r="C25" i="5"/>
  <c r="K1359" i="5"/>
  <c r="K1356" i="5"/>
  <c r="F1349" i="5"/>
  <c r="C1320" i="5"/>
  <c r="C1270" i="5"/>
  <c r="C1262" i="5"/>
  <c r="C1254" i="5"/>
  <c r="C1248" i="5"/>
  <c r="C1240" i="5"/>
  <c r="C1183" i="5"/>
  <c r="C1014" i="5"/>
  <c r="C954" i="5"/>
  <c r="C936" i="5"/>
  <c r="C929" i="5"/>
  <c r="C923" i="5"/>
  <c r="C911" i="5"/>
  <c r="C559" i="5"/>
  <c r="C544" i="5"/>
  <c r="H1877" i="5"/>
  <c r="G1872" i="5"/>
  <c r="C1865" i="5"/>
  <c r="K1847" i="5"/>
  <c r="G1842" i="5"/>
  <c r="F1835" i="5"/>
  <c r="H1828" i="5"/>
  <c r="F1814" i="5"/>
  <c r="H1808" i="5"/>
  <c r="C1800" i="5"/>
  <c r="L1778" i="5"/>
  <c r="F1762" i="5"/>
  <c r="K1753" i="5"/>
  <c r="G1749" i="5"/>
  <c r="H1739" i="5"/>
  <c r="H1724" i="5"/>
  <c r="E1717" i="5"/>
  <c r="B1711" i="5"/>
  <c r="C1706" i="5"/>
  <c r="C1700" i="5"/>
  <c r="F1693" i="5"/>
  <c r="B1683" i="5"/>
  <c r="G1678" i="5"/>
  <c r="H1672" i="5"/>
  <c r="H1655" i="5"/>
  <c r="B1616" i="5"/>
  <c r="B1599" i="5"/>
  <c r="G1594" i="5"/>
  <c r="K1583" i="5"/>
  <c r="B1579" i="5"/>
  <c r="E1567" i="5"/>
  <c r="B1535" i="5"/>
  <c r="F1530" i="5"/>
  <c r="G1524" i="5"/>
  <c r="K1513" i="5"/>
  <c r="B1494" i="5"/>
  <c r="B1479" i="5"/>
  <c r="E1475" i="5"/>
  <c r="C1469" i="5"/>
  <c r="B1464" i="5"/>
  <c r="B1457" i="5"/>
  <c r="G1429" i="5"/>
  <c r="L1414" i="5"/>
  <c r="B1398" i="5"/>
  <c r="C53" i="5"/>
  <c r="C38" i="5"/>
  <c r="B1416" i="5"/>
  <c r="K1392" i="5"/>
  <c r="C1379" i="5"/>
  <c r="G1376" i="5"/>
  <c r="G1373" i="5"/>
  <c r="F1365" i="5"/>
  <c r="K1345" i="5"/>
  <c r="H1343" i="5"/>
  <c r="C1339" i="5"/>
  <c r="C1335" i="5"/>
  <c r="C1319" i="5"/>
  <c r="C1297" i="5"/>
  <c r="C1291" i="5"/>
  <c r="C1284" i="5"/>
  <c r="C1224" i="5"/>
  <c r="C1211" i="5"/>
  <c r="C1182" i="5"/>
  <c r="C1159" i="5"/>
  <c r="C1143" i="5"/>
  <c r="C1135" i="5"/>
  <c r="C1112" i="5"/>
  <c r="C1089" i="5"/>
  <c r="C1067" i="5"/>
  <c r="C1061" i="5"/>
  <c r="C1053" i="5"/>
  <c r="C1047" i="5"/>
  <c r="C1032" i="5"/>
  <c r="C1025" i="5"/>
  <c r="C1019" i="5"/>
  <c r="C1007" i="5"/>
  <c r="C1000" i="5"/>
  <c r="C993" i="5"/>
  <c r="C987" i="5"/>
  <c r="C980" i="5"/>
  <c r="C974" i="5"/>
  <c r="C968" i="5"/>
  <c r="C961" i="5"/>
  <c r="C953" i="5"/>
  <c r="C948" i="5"/>
  <c r="C935" i="5"/>
  <c r="C922" i="5"/>
  <c r="C917" i="5"/>
  <c r="C910" i="5"/>
  <c r="C903" i="5"/>
  <c r="C897" i="5"/>
  <c r="C883" i="5"/>
  <c r="C868" i="5"/>
  <c r="C860" i="5"/>
  <c r="C831" i="5"/>
  <c r="C824" i="5"/>
  <c r="C816" i="5"/>
  <c r="C808" i="5"/>
  <c r="C801" i="5"/>
  <c r="C794" i="5"/>
  <c r="C786" i="5"/>
  <c r="C780" i="5"/>
  <c r="C773" i="5"/>
  <c r="C757" i="5"/>
  <c r="C750" i="5"/>
  <c r="C735" i="5"/>
  <c r="C727" i="5"/>
  <c r="C720" i="5"/>
  <c r="C611" i="5"/>
  <c r="C551" i="5"/>
  <c r="C496" i="5"/>
  <c r="C480" i="5"/>
  <c r="C407" i="5"/>
  <c r="C368" i="5"/>
  <c r="C331" i="5"/>
  <c r="C246" i="5"/>
  <c r="C230" i="5"/>
  <c r="C222" i="5"/>
  <c r="C214" i="5"/>
  <c r="C198" i="5"/>
  <c r="C190" i="5"/>
  <c r="C182" i="5"/>
  <c r="C174" i="5"/>
  <c r="C166" i="5"/>
  <c r="C158" i="5"/>
  <c r="C142" i="5"/>
  <c r="C134" i="5"/>
  <c r="C87" i="5"/>
  <c r="C66" i="5"/>
  <c r="H1874" i="5"/>
  <c r="E1861" i="5"/>
  <c r="E1847" i="5"/>
  <c r="E1844" i="5"/>
  <c r="G1835" i="5"/>
  <c r="H1829" i="5"/>
  <c r="G1820" i="5"/>
  <c r="G1814" i="5"/>
  <c r="L1810" i="5"/>
  <c r="L1794" i="5"/>
  <c r="E1790" i="5"/>
  <c r="K1786" i="5"/>
  <c r="F1722" i="5"/>
  <c r="E1711" i="5"/>
  <c r="F1707" i="5"/>
  <c r="E1699" i="5"/>
  <c r="E1666" i="5"/>
  <c r="E1651" i="5"/>
  <c r="F1651" i="5"/>
  <c r="H1632" i="5"/>
  <c r="F1618" i="5"/>
  <c r="E1615" i="5"/>
  <c r="K1579" i="5"/>
  <c r="H1572" i="5"/>
  <c r="G1530" i="5"/>
  <c r="K1482" i="5"/>
  <c r="L1469" i="5"/>
  <c r="L1465" i="5"/>
  <c r="L1462" i="5"/>
  <c r="K1450" i="5"/>
  <c r="E1447" i="5"/>
  <c r="B1440" i="5"/>
  <c r="L1440" i="5"/>
  <c r="E1434" i="5"/>
  <c r="B1872" i="5"/>
  <c r="B1792" i="5"/>
  <c r="B1547" i="5"/>
  <c r="B1429" i="5"/>
  <c r="K1390" i="5"/>
  <c r="F1389" i="5"/>
  <c r="G1389" i="5"/>
  <c r="G1386" i="5"/>
  <c r="K1386" i="5"/>
  <c r="K1384" i="5"/>
  <c r="H1381" i="5"/>
  <c r="H1376" i="5"/>
  <c r="F1361" i="5"/>
  <c r="C1361" i="5"/>
  <c r="K1346" i="5"/>
  <c r="K1339" i="5"/>
  <c r="H1528" i="5"/>
  <c r="B1528" i="5"/>
  <c r="B1436" i="5"/>
  <c r="F1436" i="5"/>
  <c r="G1874" i="5"/>
  <c r="E1870" i="5"/>
  <c r="G1865" i="5"/>
  <c r="E1851" i="5"/>
  <c r="K1839" i="5"/>
  <c r="H1824" i="5"/>
  <c r="K1817" i="5"/>
  <c r="G1810" i="5"/>
  <c r="F1794" i="5"/>
  <c r="H1786" i="5"/>
  <c r="K1745" i="5"/>
  <c r="K1703" i="5"/>
  <c r="B1690" i="5"/>
  <c r="K1690" i="5"/>
  <c r="E1659" i="5"/>
  <c r="G1659" i="5"/>
  <c r="L1653" i="5"/>
  <c r="B1641" i="5"/>
  <c r="K1641" i="5"/>
  <c r="K1627" i="5"/>
  <c r="K1586" i="5"/>
  <c r="G1579" i="5"/>
  <c r="G1576" i="5"/>
  <c r="E1572" i="5"/>
  <c r="H1567" i="5"/>
  <c r="E1490" i="5"/>
  <c r="G1490" i="5"/>
  <c r="H1482" i="5"/>
  <c r="K1478" i="5"/>
  <c r="G1469" i="5"/>
  <c r="H1465" i="5"/>
  <c r="K1455" i="5"/>
  <c r="H1450" i="5"/>
  <c r="E1429" i="5"/>
  <c r="K1409" i="5"/>
  <c r="B1860" i="5"/>
  <c r="B1791" i="5"/>
  <c r="H1390" i="5"/>
  <c r="H1358" i="5"/>
  <c r="F1358" i="5"/>
  <c r="H1351" i="5"/>
  <c r="C1730" i="5"/>
  <c r="C1506" i="5"/>
  <c r="C1463" i="5"/>
  <c r="H1463" i="5"/>
  <c r="C1385" i="5"/>
  <c r="C1350" i="5"/>
  <c r="E1882" i="5"/>
  <c r="E1828" i="5"/>
  <c r="E1794" i="5"/>
  <c r="H1753" i="5"/>
  <c r="K1734" i="5"/>
  <c r="L1730" i="5"/>
  <c r="H1691" i="5"/>
  <c r="G1653" i="5"/>
  <c r="F1649" i="5"/>
  <c r="H1635" i="5"/>
  <c r="E1631" i="5"/>
  <c r="B1608" i="5"/>
  <c r="L1608" i="5"/>
  <c r="E1599" i="5"/>
  <c r="C1591" i="5"/>
  <c r="H1591" i="5"/>
  <c r="E1586" i="5"/>
  <c r="G1557" i="5"/>
  <c r="B1530" i="5"/>
  <c r="C1530" i="5"/>
  <c r="E1515" i="5"/>
  <c r="F1494" i="5"/>
  <c r="F1482" i="5"/>
  <c r="L1438" i="5"/>
  <c r="G1433" i="5"/>
  <c r="K1406" i="5"/>
  <c r="B1855" i="5"/>
  <c r="B1412" i="5"/>
  <c r="L1385" i="5"/>
  <c r="F1385" i="5"/>
  <c r="C1380" i="5"/>
  <c r="G1380" i="5"/>
  <c r="C1880" i="5"/>
  <c r="C1764" i="5"/>
  <c r="F1421" i="5"/>
  <c r="B1421" i="5"/>
  <c r="B1806" i="5"/>
  <c r="L1842" i="5"/>
  <c r="H1780" i="5"/>
  <c r="G1734" i="5"/>
  <c r="K1730" i="5"/>
  <c r="G1689" i="5"/>
  <c r="C1689" i="5"/>
  <c r="L1602" i="5"/>
  <c r="E1414" i="5"/>
  <c r="F1414" i="5"/>
  <c r="F1409" i="5"/>
  <c r="H1409" i="5"/>
  <c r="H1385" i="5"/>
  <c r="K1380" i="5"/>
  <c r="L1376" i="5"/>
  <c r="F1376" i="5"/>
  <c r="H1365" i="5"/>
  <c r="G1346" i="5"/>
  <c r="C1346" i="5"/>
  <c r="K1801" i="5"/>
  <c r="F1876" i="5"/>
  <c r="H1853" i="5"/>
  <c r="H1842" i="5"/>
  <c r="G1780" i="5"/>
  <c r="F1734" i="5"/>
  <c r="H1730" i="5"/>
  <c r="F1709" i="5"/>
  <c r="E1683" i="5"/>
  <c r="G1683" i="5"/>
  <c r="K1602" i="5"/>
  <c r="L1593" i="5"/>
  <c r="C1586" i="5"/>
  <c r="E1551" i="5"/>
  <c r="C1551" i="5"/>
  <c r="H1546" i="5"/>
  <c r="F1546" i="5"/>
  <c r="L1522" i="5"/>
  <c r="L1506" i="5"/>
  <c r="C1482" i="5"/>
  <c r="C1409" i="5"/>
  <c r="B1402" i="5"/>
  <c r="L1402" i="5"/>
  <c r="B1759" i="5"/>
  <c r="B1478" i="5"/>
  <c r="G1385" i="5"/>
  <c r="F1380" i="5"/>
  <c r="C1378" i="5"/>
  <c r="G1378" i="5"/>
  <c r="C1376" i="5"/>
  <c r="K1350" i="5"/>
  <c r="G1340" i="5"/>
  <c r="E1868" i="5"/>
  <c r="K1848" i="5"/>
  <c r="E1842" i="5"/>
  <c r="C1816" i="5"/>
  <c r="F1812" i="5"/>
  <c r="H1795" i="5"/>
  <c r="E1760" i="5"/>
  <c r="B1760" i="5"/>
  <c r="E1709" i="5"/>
  <c r="H1690" i="5"/>
  <c r="G1682" i="5"/>
  <c r="L1666" i="5"/>
  <c r="K1634" i="5"/>
  <c r="E1634" i="5"/>
  <c r="K1619" i="5"/>
  <c r="C1617" i="5"/>
  <c r="G1602" i="5"/>
  <c r="G1593" i="5"/>
  <c r="H1578" i="5"/>
  <c r="C1546" i="5"/>
  <c r="L1530" i="5"/>
  <c r="K1519" i="5"/>
  <c r="G1481" i="5"/>
  <c r="C1450" i="5"/>
  <c r="E1436" i="5"/>
  <c r="F1412" i="5"/>
  <c r="H1408" i="5"/>
  <c r="C1402" i="5"/>
  <c r="G1397" i="5"/>
  <c r="B1823" i="5"/>
  <c r="B1709" i="5"/>
  <c r="B1591" i="5"/>
  <c r="B1378" i="5"/>
  <c r="H1347" i="5"/>
  <c r="F1340" i="5"/>
  <c r="K1337" i="5"/>
  <c r="E1858" i="5"/>
  <c r="G1858" i="5"/>
  <c r="L1858" i="5"/>
  <c r="F1821" i="5"/>
  <c r="B1821" i="5"/>
  <c r="E1821" i="5"/>
  <c r="E1798" i="5"/>
  <c r="K1798" i="5"/>
  <c r="K1674" i="5"/>
  <c r="L1674" i="5"/>
  <c r="K1657" i="5"/>
  <c r="F1657" i="5"/>
  <c r="C1649" i="5"/>
  <c r="K1649" i="5"/>
  <c r="C1621" i="5"/>
  <c r="B1621" i="5"/>
  <c r="G1621" i="5"/>
  <c r="C1606" i="5"/>
  <c r="F1553" i="5"/>
  <c r="H1553" i="5"/>
  <c r="E1523" i="5"/>
  <c r="G1523" i="5"/>
  <c r="B1699" i="5"/>
  <c r="G1369" i="5"/>
  <c r="H1369" i="5"/>
  <c r="F1868" i="5"/>
  <c r="K1863" i="5"/>
  <c r="H1834" i="5"/>
  <c r="E1830" i="5"/>
  <c r="B1830" i="5"/>
  <c r="E1820" i="5"/>
  <c r="C1820" i="5"/>
  <c r="H1820" i="5"/>
  <c r="F1817" i="5"/>
  <c r="F1796" i="5"/>
  <c r="B1796" i="5"/>
  <c r="E1796" i="5"/>
  <c r="B1786" i="5"/>
  <c r="F1786" i="5"/>
  <c r="C1786" i="5"/>
  <c r="E1786" i="5"/>
  <c r="K1776" i="5"/>
  <c r="E1764" i="5"/>
  <c r="F1764" i="5"/>
  <c r="F1756" i="5"/>
  <c r="F1741" i="5"/>
  <c r="C1721" i="5"/>
  <c r="G1721" i="5"/>
  <c r="H1684" i="5"/>
  <c r="K1665" i="5"/>
  <c r="F1665" i="5"/>
  <c r="B1665" i="5"/>
  <c r="L1654" i="5"/>
  <c r="B1654" i="5"/>
  <c r="L1642" i="5"/>
  <c r="C1642" i="5"/>
  <c r="F1642" i="5"/>
  <c r="E1627" i="5"/>
  <c r="B1612" i="5"/>
  <c r="G1612" i="5"/>
  <c r="G1597" i="5"/>
  <c r="C1582" i="5"/>
  <c r="B1582" i="5"/>
  <c r="B1575" i="5"/>
  <c r="L1575" i="5"/>
  <c r="G1571" i="5"/>
  <c r="B1543" i="5"/>
  <c r="K1543" i="5"/>
  <c r="C1543" i="5"/>
  <c r="E1527" i="5"/>
  <c r="H1519" i="5"/>
  <c r="B1515" i="5"/>
  <c r="H1515" i="5"/>
  <c r="B1477" i="5"/>
  <c r="G1477" i="5"/>
  <c r="G1451" i="5"/>
  <c r="B1431" i="5"/>
  <c r="H1431" i="5"/>
  <c r="K1431" i="5"/>
  <c r="L1384" i="5"/>
  <c r="C1384" i="5"/>
  <c r="G1384" i="5"/>
  <c r="H1384" i="5"/>
  <c r="G1351" i="5"/>
  <c r="F1343" i="5"/>
  <c r="G1343" i="5"/>
  <c r="H1843" i="5"/>
  <c r="B1843" i="5"/>
  <c r="F1833" i="5"/>
  <c r="G1833" i="5"/>
  <c r="B1826" i="5"/>
  <c r="C1826" i="5"/>
  <c r="H1826" i="5"/>
  <c r="L1826" i="5"/>
  <c r="C1804" i="5"/>
  <c r="F1804" i="5"/>
  <c r="E1784" i="5"/>
  <c r="H1784" i="5"/>
  <c r="B1719" i="5"/>
  <c r="C1719" i="5"/>
  <c r="K1719" i="5"/>
  <c r="E1719" i="5"/>
  <c r="B1714" i="5"/>
  <c r="L1714" i="5"/>
  <c r="E1714" i="5"/>
  <c r="G1714" i="5"/>
  <c r="K1714" i="5"/>
  <c r="B1670" i="5"/>
  <c r="K1670" i="5"/>
  <c r="C1670" i="5"/>
  <c r="G1670" i="5"/>
  <c r="H1652" i="5"/>
  <c r="G1652" i="5"/>
  <c r="L1633" i="5"/>
  <c r="G1633" i="5"/>
  <c r="K1626" i="5"/>
  <c r="L1626" i="5"/>
  <c r="C1626" i="5"/>
  <c r="E1626" i="5"/>
  <c r="C1600" i="5"/>
  <c r="B1600" i="5"/>
  <c r="B1540" i="5"/>
  <c r="H1540" i="5"/>
  <c r="F1497" i="5"/>
  <c r="G1497" i="5"/>
  <c r="F1485" i="5"/>
  <c r="B1485" i="5"/>
  <c r="K1474" i="5"/>
  <c r="L1474" i="5"/>
  <c r="B1466" i="5"/>
  <c r="L1466" i="5"/>
  <c r="F1466" i="5"/>
  <c r="E1449" i="5"/>
  <c r="C1449" i="5"/>
  <c r="H1449" i="5"/>
  <c r="F1449" i="5"/>
  <c r="B1449" i="5"/>
  <c r="H1869" i="5"/>
  <c r="F1869" i="5"/>
  <c r="B1853" i="5"/>
  <c r="G1853" i="5"/>
  <c r="K1834" i="5"/>
  <c r="H1794" i="5"/>
  <c r="K1794" i="5"/>
  <c r="B1742" i="5"/>
  <c r="E1742" i="5"/>
  <c r="E1703" i="5"/>
  <c r="B1703" i="5"/>
  <c r="C1703" i="5"/>
  <c r="L1682" i="5"/>
  <c r="F1682" i="5"/>
  <c r="K1598" i="5"/>
  <c r="C1598" i="5"/>
  <c r="B1556" i="5"/>
  <c r="G1556" i="5"/>
  <c r="E1548" i="5"/>
  <c r="C1548" i="5"/>
  <c r="B1509" i="5"/>
  <c r="E1509" i="5"/>
  <c r="C1509" i="5"/>
  <c r="H1505" i="5"/>
  <c r="K1505" i="5"/>
  <c r="C1505" i="5"/>
  <c r="B1505" i="5"/>
  <c r="E1495" i="5"/>
  <c r="B1495" i="5"/>
  <c r="K1495" i="5"/>
  <c r="H1495" i="5"/>
  <c r="B1472" i="5"/>
  <c r="H1472" i="5"/>
  <c r="C1472" i="5"/>
  <c r="F1468" i="5"/>
  <c r="E1468" i="5"/>
  <c r="G1468" i="5"/>
  <c r="H1447" i="5"/>
  <c r="B1447" i="5"/>
  <c r="K1447" i="5"/>
  <c r="L1447" i="5"/>
  <c r="B1863" i="5"/>
  <c r="B1739" i="5"/>
  <c r="C1394" i="5"/>
  <c r="H1394" i="5"/>
  <c r="G1394" i="5"/>
  <c r="G1878" i="5"/>
  <c r="E1875" i="5"/>
  <c r="B1875" i="5"/>
  <c r="H1863" i="5"/>
  <c r="F1838" i="5"/>
  <c r="G1838" i="5"/>
  <c r="G1834" i="5"/>
  <c r="G1826" i="5"/>
  <c r="F1805" i="5"/>
  <c r="B1745" i="5"/>
  <c r="F1745" i="5"/>
  <c r="H1729" i="5"/>
  <c r="G1729" i="5"/>
  <c r="B1725" i="5"/>
  <c r="C1725" i="5"/>
  <c r="H1725" i="5"/>
  <c r="E1696" i="5"/>
  <c r="B1696" i="5"/>
  <c r="K1696" i="5"/>
  <c r="G1696" i="5"/>
  <c r="G1681" i="5"/>
  <c r="F1681" i="5"/>
  <c r="F1676" i="5"/>
  <c r="B1676" i="5"/>
  <c r="G1676" i="5"/>
  <c r="C1676" i="5"/>
  <c r="E1667" i="5"/>
  <c r="B1667" i="5"/>
  <c r="G1667" i="5"/>
  <c r="H1664" i="5"/>
  <c r="B1664" i="5"/>
  <c r="B1659" i="5"/>
  <c r="H1659" i="5"/>
  <c r="E1619" i="5"/>
  <c r="B1619" i="5"/>
  <c r="F1597" i="5"/>
  <c r="H1594" i="5"/>
  <c r="B1592" i="5"/>
  <c r="C1592" i="5"/>
  <c r="H1559" i="5"/>
  <c r="B1555" i="5"/>
  <c r="E1555" i="5"/>
  <c r="K1555" i="5"/>
  <c r="B1507" i="5"/>
  <c r="G1507" i="5"/>
  <c r="K1466" i="5"/>
  <c r="H1456" i="5"/>
  <c r="K1456" i="5"/>
  <c r="B1456" i="5"/>
  <c r="L1449" i="5"/>
  <c r="B1439" i="5"/>
  <c r="H1439" i="5"/>
  <c r="E1425" i="5"/>
  <c r="H1425" i="5"/>
  <c r="C1425" i="5"/>
  <c r="G1425" i="5"/>
  <c r="B1718" i="5"/>
  <c r="B1518" i="5"/>
  <c r="K1881" i="5"/>
  <c r="K1872" i="5"/>
  <c r="H1872" i="5"/>
  <c r="E1840" i="5"/>
  <c r="F1834" i="5"/>
  <c r="F1829" i="5"/>
  <c r="G1829" i="5"/>
  <c r="C1829" i="5"/>
  <c r="E1829" i="5"/>
  <c r="F1826" i="5"/>
  <c r="E1810" i="5"/>
  <c r="F1810" i="5"/>
  <c r="H1810" i="5"/>
  <c r="B1768" i="5"/>
  <c r="C1768" i="5"/>
  <c r="E1768" i="5"/>
  <c r="C1756" i="5"/>
  <c r="F1749" i="5"/>
  <c r="B1749" i="5"/>
  <c r="C1749" i="5"/>
  <c r="H1740" i="5"/>
  <c r="G1740" i="5"/>
  <c r="H1735" i="5"/>
  <c r="B1735" i="5"/>
  <c r="K1728" i="5"/>
  <c r="H1719" i="5"/>
  <c r="H1714" i="5"/>
  <c r="G1701" i="5"/>
  <c r="E1701" i="5"/>
  <c r="F1695" i="5"/>
  <c r="B1695" i="5"/>
  <c r="F1670" i="5"/>
  <c r="E1663" i="5"/>
  <c r="K1663" i="5"/>
  <c r="F1650" i="5"/>
  <c r="E1650" i="5"/>
  <c r="G1626" i="5"/>
  <c r="L1610" i="5"/>
  <c r="H1600" i="5"/>
  <c r="L1570" i="5"/>
  <c r="H1570" i="5"/>
  <c r="G1570" i="5"/>
  <c r="F1570" i="5"/>
  <c r="F1562" i="5"/>
  <c r="H1562" i="5"/>
  <c r="F1542" i="5"/>
  <c r="E1542" i="5"/>
  <c r="G1538" i="5"/>
  <c r="E1538" i="5"/>
  <c r="H1538" i="5"/>
  <c r="B1532" i="5"/>
  <c r="F1532" i="5"/>
  <c r="H1532" i="5"/>
  <c r="K1514" i="5"/>
  <c r="G1514" i="5"/>
  <c r="H1514" i="5"/>
  <c r="K1504" i="5"/>
  <c r="H1504" i="5"/>
  <c r="B1504" i="5"/>
  <c r="E1498" i="5"/>
  <c r="G1498" i="5"/>
  <c r="H1466" i="5"/>
  <c r="E1460" i="5"/>
  <c r="C1456" i="5"/>
  <c r="K1449" i="5"/>
  <c r="G1420" i="5"/>
  <c r="E1420" i="5"/>
  <c r="E1401" i="5"/>
  <c r="H1401" i="5"/>
  <c r="C1401" i="5"/>
  <c r="L1401" i="5"/>
  <c r="B1401" i="5"/>
  <c r="B1790" i="5"/>
  <c r="B1715" i="5"/>
  <c r="B1663" i="5"/>
  <c r="B1581" i="5"/>
  <c r="G1383" i="5"/>
  <c r="F1383" i="5"/>
  <c r="C1356" i="5"/>
  <c r="E1845" i="5"/>
  <c r="B1845" i="5"/>
  <c r="B1661" i="5"/>
  <c r="C1661" i="5"/>
  <c r="E1661" i="5"/>
  <c r="B1583" i="5"/>
  <c r="C1583" i="5"/>
  <c r="H1583" i="5"/>
  <c r="F1569" i="5"/>
  <c r="L1569" i="5"/>
  <c r="K1569" i="5"/>
  <c r="B1549" i="5"/>
  <c r="L1549" i="5"/>
  <c r="B1516" i="5"/>
  <c r="G1516" i="5"/>
  <c r="H1448" i="5"/>
  <c r="B1448" i="5"/>
  <c r="L1448" i="5"/>
  <c r="K1432" i="5"/>
  <c r="L1432" i="5"/>
  <c r="B1432" i="5"/>
  <c r="B1405" i="5"/>
  <c r="E1405" i="5"/>
  <c r="C1405" i="5"/>
  <c r="B1878" i="5"/>
  <c r="K1878" i="5"/>
  <c r="E1863" i="5"/>
  <c r="C1863" i="5"/>
  <c r="H1858" i="5"/>
  <c r="K1854" i="5"/>
  <c r="F1854" i="5"/>
  <c r="G1846" i="5"/>
  <c r="E1846" i="5"/>
  <c r="B1846" i="5"/>
  <c r="E1843" i="5"/>
  <c r="E1826" i="5"/>
  <c r="K1809" i="5"/>
  <c r="B1805" i="5"/>
  <c r="H1805" i="5"/>
  <c r="K1784" i="5"/>
  <c r="G1739" i="5"/>
  <c r="G1728" i="5"/>
  <c r="B1724" i="5"/>
  <c r="E1724" i="5"/>
  <c r="F1719" i="5"/>
  <c r="F1714" i="5"/>
  <c r="E1694" i="5"/>
  <c r="B1694" i="5"/>
  <c r="H1674" i="5"/>
  <c r="E1670" i="5"/>
  <c r="G1649" i="5"/>
  <c r="L1645" i="5"/>
  <c r="B1645" i="5"/>
  <c r="F1626" i="5"/>
  <c r="L1621" i="5"/>
  <c r="G1600" i="5"/>
  <c r="B1597" i="5"/>
  <c r="C1597" i="5"/>
  <c r="L1597" i="5"/>
  <c r="K1594" i="5"/>
  <c r="F1594" i="5"/>
  <c r="H1569" i="5"/>
  <c r="L1559" i="5"/>
  <c r="K1559" i="5"/>
  <c r="B1559" i="5"/>
  <c r="F1518" i="5"/>
  <c r="C1518" i="5"/>
  <c r="H1511" i="5"/>
  <c r="L1511" i="5"/>
  <c r="C1511" i="5"/>
  <c r="E1511" i="5"/>
  <c r="H1474" i="5"/>
  <c r="G1466" i="5"/>
  <c r="G1449" i="5"/>
  <c r="G1405" i="5"/>
  <c r="F1369" i="5"/>
  <c r="F1363" i="5"/>
  <c r="H1363" i="5"/>
  <c r="G1832" i="5"/>
  <c r="B1832" i="5"/>
  <c r="K1832" i="5"/>
  <c r="C1818" i="5"/>
  <c r="K1818" i="5"/>
  <c r="E1811" i="5"/>
  <c r="B1811" i="5"/>
  <c r="L1802" i="5"/>
  <c r="C1802" i="5"/>
  <c r="E1802" i="5"/>
  <c r="C1798" i="5"/>
  <c r="G1765" i="5"/>
  <c r="E1765" i="5"/>
  <c r="K1746" i="5"/>
  <c r="G1746" i="5"/>
  <c r="F1726" i="5"/>
  <c r="E1726" i="5"/>
  <c r="B1610" i="5"/>
  <c r="H1610" i="5"/>
  <c r="G1610" i="5"/>
  <c r="C1610" i="5"/>
  <c r="C1569" i="5"/>
  <c r="E1561" i="5"/>
  <c r="C1561" i="5"/>
  <c r="H1561" i="5"/>
  <c r="F1561" i="5"/>
  <c r="B1561" i="5"/>
  <c r="B1552" i="5"/>
  <c r="K1552" i="5"/>
  <c r="L1552" i="5"/>
  <c r="C1545" i="5"/>
  <c r="H1545" i="5"/>
  <c r="F1545" i="5"/>
  <c r="B1545" i="5"/>
  <c r="E1529" i="5"/>
  <c r="C1529" i="5"/>
  <c r="B1529" i="5"/>
  <c r="H1529" i="5"/>
  <c r="F1529" i="5"/>
  <c r="F1500" i="5"/>
  <c r="B1500" i="5"/>
  <c r="C1500" i="5"/>
  <c r="E1500" i="5"/>
  <c r="F1481" i="5"/>
  <c r="L1481" i="5"/>
  <c r="H1481" i="5"/>
  <c r="K1481" i="5"/>
  <c r="E1458" i="5"/>
  <c r="G1458" i="5"/>
  <c r="F1458" i="5"/>
  <c r="K1426" i="5"/>
  <c r="H1426" i="5"/>
  <c r="B1453" i="5"/>
  <c r="C1362" i="5"/>
  <c r="H1362" i="5"/>
  <c r="C1365" i="5"/>
  <c r="G1365" i="5"/>
  <c r="L1360" i="5"/>
  <c r="K1360" i="5"/>
  <c r="G1360" i="5"/>
  <c r="C1360" i="5"/>
  <c r="F1355" i="5"/>
  <c r="K1355" i="5"/>
  <c r="F1866" i="5"/>
  <c r="E1866" i="5"/>
  <c r="H1835" i="5"/>
  <c r="G1795" i="5"/>
  <c r="K1783" i="5"/>
  <c r="C1770" i="5"/>
  <c r="K1770" i="5"/>
  <c r="C1766" i="5"/>
  <c r="B1766" i="5"/>
  <c r="E1758" i="5"/>
  <c r="B1758" i="5"/>
  <c r="B1734" i="5"/>
  <c r="C1734" i="5"/>
  <c r="B1730" i="5"/>
  <c r="E1730" i="5"/>
  <c r="F1730" i="5"/>
  <c r="F1723" i="5"/>
  <c r="B1723" i="5"/>
  <c r="B1666" i="5"/>
  <c r="F1666" i="5"/>
  <c r="K1666" i="5"/>
  <c r="H1658" i="5"/>
  <c r="F1629" i="5"/>
  <c r="B1629" i="5"/>
  <c r="K1563" i="5"/>
  <c r="B1563" i="5"/>
  <c r="H1563" i="5"/>
  <c r="F1539" i="5"/>
  <c r="E1539" i="5"/>
  <c r="B1486" i="5"/>
  <c r="F1486" i="5"/>
  <c r="B1482" i="5"/>
  <c r="G1482" i="5"/>
  <c r="B1476" i="5"/>
  <c r="F1476" i="5"/>
  <c r="B1400" i="5"/>
  <c r="H1400" i="5"/>
  <c r="B1557" i="5"/>
  <c r="H1341" i="5"/>
  <c r="E1879" i="5"/>
  <c r="B1879" i="5"/>
  <c r="E1788" i="5"/>
  <c r="F1788" i="5"/>
  <c r="B1788" i="5"/>
  <c r="E1736" i="5"/>
  <c r="B1736" i="5"/>
  <c r="B1708" i="5"/>
  <c r="C1708" i="5"/>
  <c r="F1702" i="5"/>
  <c r="E1702" i="5"/>
  <c r="B1640" i="5"/>
  <c r="G1640" i="5"/>
  <c r="G1632" i="5"/>
  <c r="L1632" i="5"/>
  <c r="E1593" i="5"/>
  <c r="C1593" i="5"/>
  <c r="H1593" i="5"/>
  <c r="F1593" i="5"/>
  <c r="B1586" i="5"/>
  <c r="L1586" i="5"/>
  <c r="F1586" i="5"/>
  <c r="G1586" i="5"/>
  <c r="L1546" i="5"/>
  <c r="E1546" i="5"/>
  <c r="H1520" i="5"/>
  <c r="C1520" i="5"/>
  <c r="K1520" i="5"/>
  <c r="E1478" i="5"/>
  <c r="F1478" i="5"/>
  <c r="F1429" i="5"/>
  <c r="L1429" i="5"/>
  <c r="C1429" i="5"/>
  <c r="F1417" i="5"/>
  <c r="L1417" i="5"/>
  <c r="B1593" i="5"/>
  <c r="K1370" i="5"/>
  <c r="G1370" i="5"/>
  <c r="C1354" i="5"/>
  <c r="K1354" i="5"/>
  <c r="L1350" i="5"/>
  <c r="G1350" i="5"/>
  <c r="F1350" i="5"/>
  <c r="C1757" i="5"/>
  <c r="F1757" i="5"/>
  <c r="E1660" i="5"/>
  <c r="B1660" i="5"/>
  <c r="E1641" i="5"/>
  <c r="L1641" i="5"/>
  <c r="B1605" i="5"/>
  <c r="F1605" i="5"/>
  <c r="B1558" i="5"/>
  <c r="F1558" i="5"/>
  <c r="B1446" i="5"/>
  <c r="K1446" i="5"/>
  <c r="E1407" i="5"/>
  <c r="B1407" i="5"/>
  <c r="E1396" i="5"/>
  <c r="C1396" i="5"/>
  <c r="H1396" i="5"/>
  <c r="B1512" i="5"/>
  <c r="L1368" i="5"/>
  <c r="C1368" i="5"/>
  <c r="K1368" i="5"/>
  <c r="L1344" i="5"/>
  <c r="H1344" i="5"/>
  <c r="L1526" i="5"/>
  <c r="B1526" i="5"/>
  <c r="E1465" i="5"/>
  <c r="B1465" i="5"/>
  <c r="B1423" i="5"/>
  <c r="L1352" i="5"/>
  <c r="C1352" i="5"/>
  <c r="F1751" i="5"/>
  <c r="B1751" i="5"/>
  <c r="H1579" i="5"/>
  <c r="L1513" i="5"/>
  <c r="K1465" i="5"/>
  <c r="L1409" i="5"/>
  <c r="K1402" i="5"/>
  <c r="L1392" i="5"/>
  <c r="C1392" i="5"/>
  <c r="H1352" i="5"/>
  <c r="B1877" i="5"/>
  <c r="E1877" i="5"/>
  <c r="C1808" i="5"/>
  <c r="G1808" i="5"/>
  <c r="E1808" i="5"/>
  <c r="K1808" i="5"/>
  <c r="E1767" i="5"/>
  <c r="B1767" i="5"/>
  <c r="C1754" i="5"/>
  <c r="K1744" i="5"/>
  <c r="G1744" i="5"/>
  <c r="F1692" i="5"/>
  <c r="E1692" i="5"/>
  <c r="H1685" i="5"/>
  <c r="B1685" i="5"/>
  <c r="C1685" i="5"/>
  <c r="C1620" i="5"/>
  <c r="C1866" i="5"/>
  <c r="G1861" i="5"/>
  <c r="C1861" i="5"/>
  <c r="F1847" i="5"/>
  <c r="B1847" i="5"/>
  <c r="K1833" i="5"/>
  <c r="H1833" i="5"/>
  <c r="C1828" i="5"/>
  <c r="B1828" i="5"/>
  <c r="E1824" i="5"/>
  <c r="B1824" i="5"/>
  <c r="C1824" i="5"/>
  <c r="G1812" i="5"/>
  <c r="C1812" i="5"/>
  <c r="B1812" i="5"/>
  <c r="F1717" i="5"/>
  <c r="B1717" i="5"/>
  <c r="K1704" i="5"/>
  <c r="E1704" i="5"/>
  <c r="H1704" i="5"/>
  <c r="E1657" i="5"/>
  <c r="B1657" i="5"/>
  <c r="G1657" i="5"/>
  <c r="H1657" i="5"/>
  <c r="L1657" i="5"/>
  <c r="L1550" i="5"/>
  <c r="E1550" i="5"/>
  <c r="B1550" i="5"/>
  <c r="K1550" i="5"/>
  <c r="G1536" i="5"/>
  <c r="H1536" i="5"/>
  <c r="C1536" i="5"/>
  <c r="E1489" i="5"/>
  <c r="H1489" i="5"/>
  <c r="K1489" i="5"/>
  <c r="F1489" i="5"/>
  <c r="L1489" i="5"/>
  <c r="B1452" i="5"/>
  <c r="C1452" i="5"/>
  <c r="C1397" i="5"/>
  <c r="C50" i="5"/>
  <c r="C34" i="5"/>
  <c r="B1873" i="5"/>
  <c r="B1859" i="5"/>
  <c r="B1702" i="5"/>
  <c r="B1577" i="5"/>
  <c r="B1541" i="5"/>
  <c r="L1391" i="5"/>
  <c r="C1391" i="5"/>
  <c r="G1391" i="5"/>
  <c r="H1391" i="5"/>
  <c r="K1391" i="5"/>
  <c r="L1371" i="5"/>
  <c r="G1371" i="5"/>
  <c r="F1371" i="5"/>
  <c r="H1371" i="5"/>
  <c r="L1353" i="5"/>
  <c r="H1353" i="5"/>
  <c r="G1353" i="5"/>
  <c r="K1353" i="5"/>
  <c r="C1353" i="5"/>
  <c r="L1345" i="5"/>
  <c r="C1345" i="5"/>
  <c r="G1345" i="5"/>
  <c r="H1345" i="5"/>
  <c r="F1345" i="5"/>
  <c r="C1342" i="5"/>
  <c r="L1338" i="5"/>
  <c r="F1338" i="5"/>
  <c r="H1338" i="5"/>
  <c r="G1338" i="5"/>
  <c r="K1338" i="5"/>
  <c r="L1882" i="5"/>
  <c r="B1857" i="5"/>
  <c r="H1857" i="5"/>
  <c r="C1833" i="5"/>
  <c r="F1771" i="5"/>
  <c r="B1771" i="5"/>
  <c r="E1750" i="5"/>
  <c r="K1750" i="5"/>
  <c r="G1748" i="5"/>
  <c r="F1748" i="5"/>
  <c r="C1746" i="5"/>
  <c r="H1741" i="5"/>
  <c r="B1741" i="5"/>
  <c r="C1717" i="5"/>
  <c r="C1704" i="5"/>
  <c r="E1684" i="5"/>
  <c r="G1684" i="5"/>
  <c r="B1680" i="5"/>
  <c r="K1680" i="5"/>
  <c r="F1646" i="5"/>
  <c r="B1646" i="5"/>
  <c r="B1618" i="5"/>
  <c r="C1618" i="5"/>
  <c r="K1618" i="5"/>
  <c r="B1590" i="5"/>
  <c r="E1590" i="5"/>
  <c r="B1578" i="5"/>
  <c r="C1578" i="5"/>
  <c r="E1578" i="5"/>
  <c r="B1562" i="5"/>
  <c r="E1562" i="5"/>
  <c r="G1562" i="5"/>
  <c r="K1562" i="5"/>
  <c r="K1523" i="5"/>
  <c r="B1523" i="5"/>
  <c r="F1523" i="5"/>
  <c r="H1523" i="5"/>
  <c r="E1521" i="5"/>
  <c r="B1521" i="5"/>
  <c r="H1521" i="5"/>
  <c r="K1521" i="5"/>
  <c r="F1510" i="5"/>
  <c r="B1510" i="5"/>
  <c r="E1497" i="5"/>
  <c r="B1497" i="5"/>
  <c r="K1497" i="5"/>
  <c r="L1497" i="5"/>
  <c r="H1497" i="5"/>
  <c r="C1489" i="5"/>
  <c r="B1458" i="5"/>
  <c r="H1458" i="5"/>
  <c r="K1458" i="5"/>
  <c r="L1458" i="5"/>
  <c r="C1436" i="5"/>
  <c r="E1433" i="5"/>
  <c r="H1433" i="5"/>
  <c r="K1433" i="5"/>
  <c r="C1433" i="5"/>
  <c r="F1433" i="5"/>
  <c r="B1418" i="5"/>
  <c r="H1418" i="5"/>
  <c r="K1418" i="5"/>
  <c r="C1418" i="5"/>
  <c r="C1408" i="5"/>
  <c r="B1403" i="5"/>
  <c r="F1403" i="5"/>
  <c r="H1403" i="5"/>
  <c r="C58" i="5"/>
  <c r="H1880" i="5"/>
  <c r="B1880" i="5"/>
  <c r="C1878" i="5"/>
  <c r="G1873" i="5"/>
  <c r="E1871" i="5"/>
  <c r="B1871" i="5"/>
  <c r="G1868" i="5"/>
  <c r="F1862" i="5"/>
  <c r="B1862" i="5"/>
  <c r="E1859" i="5"/>
  <c r="C1858" i="5"/>
  <c r="E1850" i="5"/>
  <c r="C1848" i="5"/>
  <c r="C1834" i="5"/>
  <c r="E1831" i="5"/>
  <c r="K1824" i="5"/>
  <c r="E1822" i="5"/>
  <c r="B1822" i="5"/>
  <c r="H1819" i="5"/>
  <c r="B1818" i="5"/>
  <c r="E1818" i="5"/>
  <c r="H1818" i="5"/>
  <c r="C1809" i="5"/>
  <c r="B1802" i="5"/>
  <c r="H1802" i="5"/>
  <c r="F1802" i="5"/>
  <c r="K1802" i="5"/>
  <c r="E1791" i="5"/>
  <c r="C1791" i="5"/>
  <c r="F1791" i="5"/>
  <c r="E1773" i="5"/>
  <c r="B1773" i="5"/>
  <c r="G1773" i="5"/>
  <c r="F1773" i="5"/>
  <c r="B1770" i="5"/>
  <c r="L1770" i="5"/>
  <c r="F1770" i="5"/>
  <c r="H1770" i="5"/>
  <c r="E1754" i="5"/>
  <c r="G1752" i="5"/>
  <c r="B1752" i="5"/>
  <c r="E1738" i="5"/>
  <c r="C1718" i="5"/>
  <c r="E1718" i="5"/>
  <c r="G1710" i="5"/>
  <c r="B1710" i="5"/>
  <c r="F1705" i="5"/>
  <c r="E1700" i="5"/>
  <c r="B1689" i="5"/>
  <c r="F1689" i="5"/>
  <c r="H1689" i="5"/>
  <c r="F1685" i="5"/>
  <c r="F1675" i="5"/>
  <c r="E1675" i="5"/>
  <c r="B1675" i="5"/>
  <c r="C1663" i="5"/>
  <c r="C1658" i="5"/>
  <c r="B1644" i="5"/>
  <c r="H1644" i="5"/>
  <c r="B1642" i="5"/>
  <c r="E1642" i="5"/>
  <c r="G1642" i="5"/>
  <c r="K1642" i="5"/>
  <c r="L1631" i="5"/>
  <c r="C1629" i="5"/>
  <c r="F1625" i="5"/>
  <c r="H1623" i="5"/>
  <c r="H1618" i="5"/>
  <c r="E1617" i="5"/>
  <c r="B1617" i="5"/>
  <c r="H1617" i="5"/>
  <c r="L1617" i="5"/>
  <c r="F1614" i="5"/>
  <c r="B1606" i="5"/>
  <c r="E1606" i="5"/>
  <c r="K1606" i="5"/>
  <c r="G1603" i="5"/>
  <c r="K1601" i="5"/>
  <c r="G1585" i="5"/>
  <c r="K1578" i="5"/>
  <c r="F1574" i="5"/>
  <c r="B1574" i="5"/>
  <c r="B1560" i="5"/>
  <c r="C1560" i="5"/>
  <c r="G1560" i="5"/>
  <c r="C1553" i="5"/>
  <c r="B1551" i="5"/>
  <c r="L1551" i="5"/>
  <c r="F1537" i="5"/>
  <c r="E1533" i="5"/>
  <c r="H1527" i="5"/>
  <c r="E1524" i="5"/>
  <c r="B1522" i="5"/>
  <c r="H1522" i="5"/>
  <c r="K1522" i="5"/>
  <c r="C1522" i="5"/>
  <c r="E1522" i="5"/>
  <c r="F1493" i="5"/>
  <c r="B1493" i="5"/>
  <c r="C1493" i="5"/>
  <c r="G1493" i="5"/>
  <c r="B1490" i="5"/>
  <c r="H1490" i="5"/>
  <c r="K1490" i="5"/>
  <c r="L1490" i="5"/>
  <c r="G1484" i="5"/>
  <c r="H1473" i="5"/>
  <c r="K1470" i="5"/>
  <c r="K1459" i="5"/>
  <c r="B1459" i="5"/>
  <c r="E1459" i="5"/>
  <c r="C1457" i="5"/>
  <c r="E1454" i="5"/>
  <c r="B1434" i="5"/>
  <c r="H1434" i="5"/>
  <c r="K1434" i="5"/>
  <c r="F1434" i="5"/>
  <c r="L1434" i="5"/>
  <c r="C1432" i="5"/>
  <c r="L1418" i="5"/>
  <c r="C1417" i="5"/>
  <c r="C1414" i="5"/>
  <c r="H1410" i="5"/>
  <c r="B1831" i="5"/>
  <c r="B1813" i="5"/>
  <c r="B1777" i="5"/>
  <c r="B1744" i="5"/>
  <c r="B1693" i="5"/>
  <c r="B1673" i="5"/>
  <c r="B1636" i="5"/>
  <c r="B1454" i="5"/>
  <c r="B1435" i="5"/>
  <c r="B1417" i="5"/>
  <c r="L1372" i="5"/>
  <c r="H1372" i="5"/>
  <c r="G1372" i="5"/>
  <c r="K1372" i="5"/>
  <c r="C1372" i="5"/>
  <c r="L1339" i="5"/>
  <c r="G1339" i="5"/>
  <c r="H1339" i="5"/>
  <c r="C1322" i="5"/>
  <c r="C1281" i="5"/>
  <c r="B1866" i="5"/>
  <c r="K1866" i="5"/>
  <c r="F1772" i="5"/>
  <c r="H1772" i="5"/>
  <c r="B1722" i="5"/>
  <c r="H1722" i="5"/>
  <c r="C1722" i="5"/>
  <c r="E1722" i="5"/>
  <c r="E1707" i="5"/>
  <c r="B1707" i="5"/>
  <c r="H1688" i="5"/>
  <c r="B1688" i="5"/>
  <c r="E1688" i="5"/>
  <c r="E1672" i="5"/>
  <c r="B1672" i="5"/>
  <c r="C1672" i="5"/>
  <c r="B1650" i="5"/>
  <c r="C1650" i="5"/>
  <c r="K1650" i="5"/>
  <c r="K1647" i="5"/>
  <c r="B1647" i="5"/>
  <c r="E1633" i="5"/>
  <c r="B1633" i="5"/>
  <c r="H1633" i="5"/>
  <c r="F1633" i="5"/>
  <c r="K1633" i="5"/>
  <c r="F1613" i="5"/>
  <c r="E1613" i="5"/>
  <c r="E1601" i="5"/>
  <c r="F1601" i="5"/>
  <c r="C1601" i="5"/>
  <c r="G1601" i="5"/>
  <c r="B1503" i="5"/>
  <c r="L1503" i="5"/>
  <c r="B1483" i="5"/>
  <c r="F1483" i="5"/>
  <c r="C1470" i="5"/>
  <c r="B1426" i="5"/>
  <c r="E1426" i="5"/>
  <c r="F1426" i="5"/>
  <c r="C1426" i="5"/>
  <c r="G1426" i="5"/>
  <c r="G1413" i="5"/>
  <c r="L1413" i="5"/>
  <c r="B1413" i="5"/>
  <c r="E1413" i="5"/>
  <c r="B1404" i="5"/>
  <c r="G1404" i="5"/>
  <c r="B1808" i="5"/>
  <c r="B1631" i="5"/>
  <c r="B1527" i="5"/>
  <c r="B1489" i="5"/>
  <c r="C1377" i="5"/>
  <c r="L1374" i="5"/>
  <c r="C1374" i="5"/>
  <c r="F1374" i="5"/>
  <c r="C1357" i="5"/>
  <c r="L1349" i="5"/>
  <c r="K1349" i="5"/>
  <c r="H1349" i="5"/>
  <c r="C1349" i="5"/>
  <c r="L1342" i="5"/>
  <c r="G1342" i="5"/>
  <c r="K1342" i="5"/>
  <c r="F1342" i="5"/>
  <c r="B1732" i="5"/>
  <c r="C1732" i="5"/>
  <c r="G1713" i="5"/>
  <c r="B1713" i="5"/>
  <c r="B1698" i="5"/>
  <c r="C1698" i="5"/>
  <c r="H1698" i="5"/>
  <c r="L1698" i="5"/>
  <c r="B1678" i="5"/>
  <c r="K1678" i="5"/>
  <c r="F1678" i="5"/>
  <c r="B1588" i="5"/>
  <c r="F1588" i="5"/>
  <c r="C1588" i="5"/>
  <c r="E1577" i="5"/>
  <c r="L1577" i="5"/>
  <c r="C1577" i="5"/>
  <c r="B1410" i="5"/>
  <c r="E1410" i="5"/>
  <c r="F1410" i="5"/>
  <c r="G1410" i="5"/>
  <c r="K1410" i="5"/>
  <c r="B1882" i="5"/>
  <c r="C1882" i="5"/>
  <c r="E1854" i="5"/>
  <c r="G1854" i="5"/>
  <c r="C1850" i="5"/>
  <c r="H1804" i="5"/>
  <c r="B1804" i="5"/>
  <c r="G1804" i="5"/>
  <c r="F1787" i="5"/>
  <c r="E1787" i="5"/>
  <c r="E1776" i="5"/>
  <c r="G1776" i="5"/>
  <c r="C1776" i="5"/>
  <c r="H1776" i="5"/>
  <c r="C1678" i="5"/>
  <c r="B1628" i="5"/>
  <c r="E1628" i="5"/>
  <c r="C1854" i="5"/>
  <c r="F1849" i="5"/>
  <c r="B1849" i="5"/>
  <c r="H1807" i="5"/>
  <c r="B1807" i="5"/>
  <c r="B1793" i="5"/>
  <c r="G1793" i="5"/>
  <c r="F1769" i="5"/>
  <c r="K1769" i="5"/>
  <c r="B1769" i="5"/>
  <c r="C1769" i="5"/>
  <c r="B1746" i="5"/>
  <c r="E1746" i="5"/>
  <c r="H1746" i="5"/>
  <c r="L1746" i="5"/>
  <c r="C1744" i="5"/>
  <c r="K1697" i="5"/>
  <c r="B1697" i="5"/>
  <c r="C1697" i="5"/>
  <c r="G1697" i="5"/>
  <c r="C1633" i="5"/>
  <c r="L1622" i="5"/>
  <c r="F1622" i="5"/>
  <c r="B1554" i="5"/>
  <c r="K1554" i="5"/>
  <c r="H1554" i="5"/>
  <c r="B1499" i="5"/>
  <c r="H1499" i="5"/>
  <c r="F1873" i="5"/>
  <c r="H1873" i="5"/>
  <c r="E1852" i="5"/>
  <c r="B1852" i="5"/>
  <c r="H1831" i="5"/>
  <c r="F1831" i="5"/>
  <c r="E1815" i="5"/>
  <c r="B1815" i="5"/>
  <c r="B1762" i="5"/>
  <c r="L1762" i="5"/>
  <c r="C1762" i="5"/>
  <c r="E1762" i="5"/>
  <c r="B1738" i="5"/>
  <c r="H1738" i="5"/>
  <c r="G1738" i="5"/>
  <c r="L1738" i="5"/>
  <c r="B1700" i="5"/>
  <c r="F1700" i="5"/>
  <c r="H1700" i="5"/>
  <c r="E1625" i="5"/>
  <c r="H1625" i="5"/>
  <c r="L1625" i="5"/>
  <c r="F1620" i="5"/>
  <c r="B1620" i="5"/>
  <c r="E1609" i="5"/>
  <c r="C1609" i="5"/>
  <c r="G1609" i="5"/>
  <c r="K1609" i="5"/>
  <c r="F1573" i="5"/>
  <c r="C1573" i="5"/>
  <c r="E1573" i="5"/>
  <c r="E1537" i="5"/>
  <c r="L1537" i="5"/>
  <c r="H1537" i="5"/>
  <c r="B1537" i="5"/>
  <c r="E1508" i="5"/>
  <c r="H1508" i="5"/>
  <c r="B1492" i="5"/>
  <c r="F1492" i="5"/>
  <c r="F1475" i="5"/>
  <c r="B1475" i="5"/>
  <c r="H1475" i="5"/>
  <c r="G1475" i="5"/>
  <c r="E1473" i="5"/>
  <c r="B1473" i="5"/>
  <c r="F1473" i="5"/>
  <c r="G1473" i="5"/>
  <c r="G1461" i="5"/>
  <c r="B1461" i="5"/>
  <c r="B1442" i="5"/>
  <c r="G1442" i="5"/>
  <c r="H1442" i="5"/>
  <c r="C1442" i="5"/>
  <c r="E1442" i="5"/>
  <c r="K1424" i="5"/>
  <c r="B1424" i="5"/>
  <c r="C1424" i="5"/>
  <c r="F1422" i="5"/>
  <c r="L1422" i="5"/>
  <c r="C1332" i="5"/>
  <c r="L1850" i="5"/>
  <c r="E1839" i="5"/>
  <c r="H1839" i="5"/>
  <c r="G1801" i="5"/>
  <c r="C1801" i="5"/>
  <c r="F1801" i="5"/>
  <c r="G1789" i="5"/>
  <c r="B1789" i="5"/>
  <c r="F1763" i="5"/>
  <c r="B1763" i="5"/>
  <c r="E1763" i="5"/>
  <c r="E1743" i="5"/>
  <c r="B1743" i="5"/>
  <c r="C1702" i="5"/>
  <c r="C1657" i="5"/>
  <c r="B1643" i="5"/>
  <c r="F1643" i="5"/>
  <c r="K1643" i="5"/>
  <c r="B1624" i="5"/>
  <c r="G1624" i="5"/>
  <c r="H1624" i="5"/>
  <c r="L1624" i="5"/>
  <c r="B1594" i="5"/>
  <c r="E1594" i="5"/>
  <c r="L1594" i="5"/>
  <c r="C1594" i="5"/>
  <c r="B1570" i="5"/>
  <c r="E1570" i="5"/>
  <c r="K1570" i="5"/>
  <c r="B1565" i="5"/>
  <c r="F1565" i="5"/>
  <c r="C1554" i="5"/>
  <c r="C1516" i="5"/>
  <c r="F1502" i="5"/>
  <c r="E1502" i="5"/>
  <c r="L1502" i="5"/>
  <c r="B1491" i="5"/>
  <c r="E1491" i="5"/>
  <c r="F1467" i="5"/>
  <c r="H1467" i="5"/>
  <c r="C1460" i="5"/>
  <c r="F1460" i="5"/>
  <c r="H1460" i="5"/>
  <c r="C23" i="5"/>
  <c r="B1839" i="5"/>
  <c r="B1803" i="5"/>
  <c r="B1750" i="5"/>
  <c r="B1625" i="5"/>
  <c r="B1573" i="5"/>
  <c r="C1371" i="5"/>
  <c r="C1338" i="5"/>
  <c r="G1881" i="5"/>
  <c r="B1881" i="5"/>
  <c r="G1876" i="5"/>
  <c r="B1876" i="5"/>
  <c r="B1874" i="5"/>
  <c r="K1874" i="5"/>
  <c r="L1866" i="5"/>
  <c r="H1859" i="5"/>
  <c r="C1856" i="5"/>
  <c r="B1856" i="5"/>
  <c r="K1850" i="5"/>
  <c r="B1842" i="5"/>
  <c r="F1842" i="5"/>
  <c r="K1842" i="5"/>
  <c r="C1839" i="5"/>
  <c r="B1814" i="5"/>
  <c r="C1814" i="5"/>
  <c r="E1814" i="5"/>
  <c r="H1785" i="5"/>
  <c r="B1785" i="5"/>
  <c r="C1785" i="5"/>
  <c r="K1762" i="5"/>
  <c r="B1753" i="5"/>
  <c r="G1753" i="5"/>
  <c r="C1753" i="5"/>
  <c r="F1753" i="5"/>
  <c r="C1748" i="5"/>
  <c r="C1741" i="5"/>
  <c r="E1716" i="5"/>
  <c r="B1716" i="5"/>
  <c r="C1684" i="5"/>
  <c r="B1674" i="5"/>
  <c r="F1674" i="5"/>
  <c r="C1674" i="5"/>
  <c r="E1674" i="5"/>
  <c r="G1668" i="5"/>
  <c r="B1668" i="5"/>
  <c r="L1650" i="5"/>
  <c r="C1646" i="5"/>
  <c r="G1611" i="5"/>
  <c r="F1611" i="5"/>
  <c r="H1882" i="5"/>
  <c r="G1880" i="5"/>
  <c r="E1878" i="5"/>
  <c r="C1876" i="5"/>
  <c r="C1874" i="5"/>
  <c r="E1869" i="5"/>
  <c r="C1869" i="5"/>
  <c r="H1866" i="5"/>
  <c r="K1862" i="5"/>
  <c r="G1859" i="5"/>
  <c r="E1855" i="5"/>
  <c r="G1848" i="5"/>
  <c r="C1842" i="5"/>
  <c r="G1818" i="5"/>
  <c r="H1813" i="5"/>
  <c r="G1802" i="5"/>
  <c r="E1799" i="5"/>
  <c r="B1799" i="5"/>
  <c r="K1791" i="5"/>
  <c r="F1779" i="5"/>
  <c r="G1779" i="5"/>
  <c r="G1777" i="5"/>
  <c r="G1774" i="5"/>
  <c r="B1774" i="5"/>
  <c r="G1770" i="5"/>
  <c r="H1762" i="5"/>
  <c r="K1752" i="5"/>
  <c r="K1738" i="5"/>
  <c r="K1735" i="5"/>
  <c r="E1735" i="5"/>
  <c r="G1732" i="5"/>
  <c r="H1728" i="5"/>
  <c r="L1722" i="5"/>
  <c r="K1718" i="5"/>
  <c r="B1706" i="5"/>
  <c r="H1706" i="5"/>
  <c r="F1706" i="5"/>
  <c r="K1706" i="5"/>
  <c r="G1698" i="5"/>
  <c r="K1689" i="5"/>
  <c r="B1682" i="5"/>
  <c r="K1682" i="5"/>
  <c r="H1682" i="5"/>
  <c r="F1673" i="5"/>
  <c r="H1667" i="5"/>
  <c r="H1663" i="5"/>
  <c r="B1652" i="5"/>
  <c r="E1652" i="5"/>
  <c r="C1652" i="5"/>
  <c r="F1652" i="5"/>
  <c r="H1650" i="5"/>
  <c r="E1649" i="5"/>
  <c r="H1649" i="5"/>
  <c r="L1649" i="5"/>
  <c r="E1645" i="5"/>
  <c r="H1642" i="5"/>
  <c r="B1637" i="5"/>
  <c r="E1637" i="5"/>
  <c r="F1637" i="5"/>
  <c r="B1634" i="5"/>
  <c r="H1634" i="5"/>
  <c r="G1634" i="5"/>
  <c r="L1634" i="5"/>
  <c r="G1629" i="5"/>
  <c r="K1625" i="5"/>
  <c r="L1623" i="5"/>
  <c r="G1617" i="5"/>
  <c r="L1609" i="5"/>
  <c r="L1606" i="5"/>
  <c r="H1588" i="5"/>
  <c r="H1577" i="5"/>
  <c r="B1564" i="5"/>
  <c r="C1564" i="5"/>
  <c r="F1564" i="5"/>
  <c r="K1560" i="5"/>
  <c r="H1551" i="5"/>
  <c r="B1542" i="5"/>
  <c r="L1542" i="5"/>
  <c r="C1542" i="5"/>
  <c r="K1537" i="5"/>
  <c r="G1522" i="5"/>
  <c r="B1506" i="5"/>
  <c r="F1506" i="5"/>
  <c r="G1506" i="5"/>
  <c r="E1506" i="5"/>
  <c r="K1506" i="5"/>
  <c r="L1493" i="5"/>
  <c r="F1490" i="5"/>
  <c r="L1473" i="5"/>
  <c r="G1459" i="5"/>
  <c r="G1457" i="5"/>
  <c r="B1451" i="5"/>
  <c r="E1451" i="5"/>
  <c r="F1451" i="5"/>
  <c r="H1451" i="5"/>
  <c r="F1446" i="5"/>
  <c r="L1442" i="5"/>
  <c r="C1441" i="5"/>
  <c r="G1434" i="5"/>
  <c r="F1427" i="5"/>
  <c r="B1427" i="5"/>
  <c r="K1427" i="5"/>
  <c r="F1411" i="5"/>
  <c r="G1411" i="5"/>
  <c r="H1411" i="5"/>
  <c r="B1411" i="5"/>
  <c r="C39" i="5"/>
  <c r="B1869" i="5"/>
  <c r="B1851" i="5"/>
  <c r="B1833" i="5"/>
  <c r="B1819" i="5"/>
  <c r="B1800" i="5"/>
  <c r="B1765" i="5"/>
  <c r="B1748" i="5"/>
  <c r="B1728" i="5"/>
  <c r="B1622" i="5"/>
  <c r="B1609" i="5"/>
  <c r="B1536" i="5"/>
  <c r="B1422" i="5"/>
  <c r="L1383" i="5"/>
  <c r="C1383" i="5"/>
  <c r="H1383" i="5"/>
  <c r="K1383" i="5"/>
  <c r="K1374" i="5"/>
  <c r="F1372" i="5"/>
  <c r="L1369" i="5"/>
  <c r="K1369" i="5"/>
  <c r="C1369" i="5"/>
  <c r="F1339" i="5"/>
  <c r="C1316" i="5"/>
  <c r="C1312" i="5"/>
  <c r="B1850" i="5"/>
  <c r="F1850" i="5"/>
  <c r="B1754" i="5"/>
  <c r="H1754" i="5"/>
  <c r="F1754" i="5"/>
  <c r="K1754" i="5"/>
  <c r="K1614" i="5"/>
  <c r="E1614" i="5"/>
  <c r="E1585" i="5"/>
  <c r="B1585" i="5"/>
  <c r="C1585" i="5"/>
  <c r="F1585" i="5"/>
  <c r="H1585" i="5"/>
  <c r="F1541" i="5"/>
  <c r="G1541" i="5"/>
  <c r="B1533" i="5"/>
  <c r="F1533" i="5"/>
  <c r="G1533" i="5"/>
  <c r="B1524" i="5"/>
  <c r="C1524" i="5"/>
  <c r="F1484" i="5"/>
  <c r="C1484" i="5"/>
  <c r="E1484" i="5"/>
  <c r="H1484" i="5"/>
  <c r="C47" i="5"/>
  <c r="C28" i="5"/>
  <c r="L1393" i="5"/>
  <c r="K1393" i="5"/>
  <c r="C1393" i="5"/>
  <c r="G1393" i="5"/>
  <c r="L1388" i="5"/>
  <c r="H1388" i="5"/>
  <c r="K1388" i="5"/>
  <c r="F1388" i="5"/>
  <c r="L1382" i="5"/>
  <c r="H1382" i="5"/>
  <c r="F1382" i="5"/>
  <c r="K1382" i="5"/>
  <c r="L1377" i="5"/>
  <c r="G1377" i="5"/>
  <c r="K1377" i="5"/>
  <c r="L1357" i="5"/>
  <c r="K1357" i="5"/>
  <c r="G1357" i="5"/>
  <c r="C1333" i="5"/>
  <c r="K1882" i="5"/>
  <c r="H1865" i="5"/>
  <c r="F1865" i="5"/>
  <c r="B1865" i="5"/>
  <c r="B1844" i="5"/>
  <c r="C1844" i="5"/>
  <c r="F1836" i="5"/>
  <c r="B1836" i="5"/>
  <c r="G1827" i="5"/>
  <c r="B1827" i="5"/>
  <c r="E1827" i="5"/>
  <c r="F1797" i="5"/>
  <c r="H1797" i="5"/>
  <c r="H1792" i="5"/>
  <c r="E1792" i="5"/>
  <c r="B1783" i="5"/>
  <c r="C1783" i="5"/>
  <c r="E1783" i="5"/>
  <c r="F1755" i="5"/>
  <c r="B1755" i="5"/>
  <c r="C1750" i="5"/>
  <c r="F1733" i="5"/>
  <c r="E1733" i="5"/>
  <c r="B1721" i="5"/>
  <c r="F1721" i="5"/>
  <c r="K1698" i="5"/>
  <c r="B1691" i="5"/>
  <c r="F1691" i="5"/>
  <c r="C1687" i="5"/>
  <c r="B1687" i="5"/>
  <c r="E1687" i="5"/>
  <c r="E1630" i="5"/>
  <c r="B1630" i="5"/>
  <c r="C1630" i="5"/>
  <c r="C1624" i="5"/>
  <c r="B1615" i="5"/>
  <c r="H1615" i="5"/>
  <c r="L1615" i="5"/>
  <c r="B1602" i="5"/>
  <c r="F1602" i="5"/>
  <c r="E1602" i="5"/>
  <c r="H1602" i="5"/>
  <c r="B1596" i="5"/>
  <c r="H1596" i="5"/>
  <c r="C1589" i="5"/>
  <c r="G1589" i="5"/>
  <c r="E1587" i="5"/>
  <c r="H1587" i="5"/>
  <c r="B1584" i="5"/>
  <c r="C1584" i="5"/>
  <c r="K1577" i="5"/>
  <c r="C1570" i="5"/>
  <c r="C1562" i="5"/>
  <c r="E1545" i="5"/>
  <c r="G1545" i="5"/>
  <c r="L1545" i="5"/>
  <c r="H1524" i="5"/>
  <c r="C1521" i="5"/>
  <c r="B1514" i="5"/>
  <c r="E1514" i="5"/>
  <c r="F1514" i="5"/>
  <c r="C1514" i="5"/>
  <c r="C1502" i="5"/>
  <c r="C1497" i="5"/>
  <c r="B1474" i="5"/>
  <c r="F1474" i="5"/>
  <c r="G1474" i="5"/>
  <c r="C1474" i="5"/>
  <c r="E1474" i="5"/>
  <c r="B1463" i="5"/>
  <c r="E1463" i="5"/>
  <c r="C1458" i="5"/>
  <c r="B1443" i="5"/>
  <c r="K1443" i="5"/>
  <c r="E1441" i="5"/>
  <c r="G1441" i="5"/>
  <c r="H1441" i="5"/>
  <c r="C55" i="5"/>
  <c r="C45" i="5"/>
  <c r="C33" i="5"/>
  <c r="B1870" i="5"/>
  <c r="B1854" i="5"/>
  <c r="B1801" i="5"/>
  <c r="B1787" i="5"/>
  <c r="B1733" i="5"/>
  <c r="B1712" i="5"/>
  <c r="B1623" i="5"/>
  <c r="B1611" i="5"/>
  <c r="B1502" i="5"/>
  <c r="B1480" i="5"/>
  <c r="B1460" i="5"/>
  <c r="B1444" i="5"/>
  <c r="L1373" i="5"/>
  <c r="K1373" i="5"/>
  <c r="C1373" i="5"/>
  <c r="F1373" i="5"/>
  <c r="H1373" i="5"/>
  <c r="L1348" i="5"/>
  <c r="H1348" i="5"/>
  <c r="K1348" i="5"/>
  <c r="F1348" i="5"/>
  <c r="G1882" i="5"/>
  <c r="K1873" i="5"/>
  <c r="H1868" i="5"/>
  <c r="G1866" i="5"/>
  <c r="B1858" i="5"/>
  <c r="K1858" i="5"/>
  <c r="G1850" i="5"/>
  <c r="B1834" i="5"/>
  <c r="L1834" i="5"/>
  <c r="C1823" i="5"/>
  <c r="E1823" i="5"/>
  <c r="F1809" i="5"/>
  <c r="B1809" i="5"/>
  <c r="E1781" i="5"/>
  <c r="B1781" i="5"/>
  <c r="G1762" i="5"/>
  <c r="G1754" i="5"/>
  <c r="E1747" i="5"/>
  <c r="G1747" i="5"/>
  <c r="F1738" i="5"/>
  <c r="F1732" i="5"/>
  <c r="K1722" i="5"/>
  <c r="E1720" i="5"/>
  <c r="B1720" i="5"/>
  <c r="E1715" i="5"/>
  <c r="F1715" i="5"/>
  <c r="H1715" i="5"/>
  <c r="G1700" i="5"/>
  <c r="F1698" i="5"/>
  <c r="G1685" i="5"/>
  <c r="B1658" i="5"/>
  <c r="G1658" i="5"/>
  <c r="K1658" i="5"/>
  <c r="C1655" i="5"/>
  <c r="E1655" i="5"/>
  <c r="G1650" i="5"/>
  <c r="G1625" i="5"/>
  <c r="K1623" i="5"/>
  <c r="L1618" i="5"/>
  <c r="L1614" i="5"/>
  <c r="H1609" i="5"/>
  <c r="F1604" i="5"/>
  <c r="H1604" i="5"/>
  <c r="L1601" i="5"/>
  <c r="B1595" i="5"/>
  <c r="F1595" i="5"/>
  <c r="E1595" i="5"/>
  <c r="G1588" i="5"/>
  <c r="K1585" i="5"/>
  <c r="G1580" i="5"/>
  <c r="B1580" i="5"/>
  <c r="L1578" i="5"/>
  <c r="G1577" i="5"/>
  <c r="G1568" i="5"/>
  <c r="K1568" i="5"/>
  <c r="L1554" i="5"/>
  <c r="E1553" i="5"/>
  <c r="B1553" i="5"/>
  <c r="K1553" i="5"/>
  <c r="G1553" i="5"/>
  <c r="L1553" i="5"/>
  <c r="L1541" i="5"/>
  <c r="G1537" i="5"/>
  <c r="L1533" i="5"/>
  <c r="F1524" i="5"/>
  <c r="H1496" i="5"/>
  <c r="K1496" i="5"/>
  <c r="C1496" i="5"/>
  <c r="G1496" i="5"/>
  <c r="K1473" i="5"/>
  <c r="B1471" i="5"/>
  <c r="E1471" i="5"/>
  <c r="L1471" i="5"/>
  <c r="E1457" i="5"/>
  <c r="H1457" i="5"/>
  <c r="K1457" i="5"/>
  <c r="F1457" i="5"/>
  <c r="L1457" i="5"/>
  <c r="F1454" i="5"/>
  <c r="K1442" i="5"/>
  <c r="F1438" i="5"/>
  <c r="B1438" i="5"/>
  <c r="C1438" i="5"/>
  <c r="E1438" i="5"/>
  <c r="G1432" i="5"/>
  <c r="H1432" i="5"/>
  <c r="L1426" i="5"/>
  <c r="K1422" i="5"/>
  <c r="E1417" i="5"/>
  <c r="H1417" i="5"/>
  <c r="K1417" i="5"/>
  <c r="G1417" i="5"/>
  <c r="B1414" i="5"/>
  <c r="K1414" i="5"/>
  <c r="L1410" i="5"/>
  <c r="H1404" i="5"/>
  <c r="C1399" i="5"/>
  <c r="E1399" i="5"/>
  <c r="B1864" i="5"/>
  <c r="B1848" i="5"/>
  <c r="B1817" i="5"/>
  <c r="B1797" i="5"/>
  <c r="B1747" i="5"/>
  <c r="B1655" i="5"/>
  <c r="B1604" i="5"/>
  <c r="B1587" i="5"/>
  <c r="B1568" i="5"/>
  <c r="B1531" i="5"/>
  <c r="B1496" i="5"/>
  <c r="B1399" i="5"/>
  <c r="F1393" i="5"/>
  <c r="G1388" i="5"/>
  <c r="G1382" i="5"/>
  <c r="L1379" i="5"/>
  <c r="G1379" i="5"/>
  <c r="F1379" i="5"/>
  <c r="H1379" i="5"/>
  <c r="F1377" i="5"/>
  <c r="H1374" i="5"/>
  <c r="L1364" i="5"/>
  <c r="H1364" i="5"/>
  <c r="G1364" i="5"/>
  <c r="K1364" i="5"/>
  <c r="C1364" i="5"/>
  <c r="L1362" i="5"/>
  <c r="F1362" i="5"/>
  <c r="G1362" i="5"/>
  <c r="K1362" i="5"/>
  <c r="L1359" i="5"/>
  <c r="C1359" i="5"/>
  <c r="F1359" i="5"/>
  <c r="G1359" i="5"/>
  <c r="H1359" i="5"/>
  <c r="F1357" i="5"/>
  <c r="L1354" i="5"/>
  <c r="F1354" i="5"/>
  <c r="H1354" i="5"/>
  <c r="G1349" i="5"/>
  <c r="C1327" i="5"/>
  <c r="B1798" i="5"/>
  <c r="F1798" i="5"/>
  <c r="B1794" i="5"/>
  <c r="G1794" i="5"/>
  <c r="C1780" i="5"/>
  <c r="B1780" i="5"/>
  <c r="B1764" i="5"/>
  <c r="H1764" i="5"/>
  <c r="H1731" i="5"/>
  <c r="B1731" i="5"/>
  <c r="F1727" i="5"/>
  <c r="K1727" i="5"/>
  <c r="K1679" i="5"/>
  <c r="B1679" i="5"/>
  <c r="B1648" i="5"/>
  <c r="L1648" i="5"/>
  <c r="B1626" i="5"/>
  <c r="H1626" i="5"/>
  <c r="K1607" i="5"/>
  <c r="B1607" i="5"/>
  <c r="F1548" i="5"/>
  <c r="G1548" i="5"/>
  <c r="B1546" i="5"/>
  <c r="G1546" i="5"/>
  <c r="L1544" i="5"/>
  <c r="B1544" i="5"/>
  <c r="B1538" i="5"/>
  <c r="L1538" i="5"/>
  <c r="C1538" i="5"/>
  <c r="E1505" i="5"/>
  <c r="F1505" i="5"/>
  <c r="G1505" i="5"/>
  <c r="B1498" i="5"/>
  <c r="K1498" i="5"/>
  <c r="L1498" i="5"/>
  <c r="H1487" i="5"/>
  <c r="B1487" i="5"/>
  <c r="K1487" i="5"/>
  <c r="F1420" i="5"/>
  <c r="B1420" i="5"/>
  <c r="H1420" i="5"/>
  <c r="C42" i="5"/>
  <c r="L29" i="5"/>
  <c r="B1840" i="5"/>
  <c r="B1757" i="5"/>
  <c r="B1729" i="5"/>
  <c r="B1632" i="5"/>
  <c r="B1525" i="5"/>
  <c r="B1445" i="5"/>
  <c r="L1387" i="5"/>
  <c r="G1387" i="5"/>
  <c r="H1387" i="5"/>
  <c r="F1387" i="5"/>
  <c r="L1361" i="5"/>
  <c r="H1361" i="5"/>
  <c r="K1361" i="5"/>
  <c r="L1341" i="5"/>
  <c r="K1341" i="5"/>
  <c r="F1341" i="5"/>
  <c r="G1341" i="5"/>
  <c r="C1311" i="5"/>
  <c r="E1835" i="5"/>
  <c r="B1835" i="5"/>
  <c r="G1825" i="5"/>
  <c r="B1825" i="5"/>
  <c r="B1810" i="5"/>
  <c r="C1810" i="5"/>
  <c r="B1778" i="5"/>
  <c r="E1778" i="5"/>
  <c r="K1759" i="5"/>
  <c r="C1759" i="5"/>
  <c r="H1756" i="5"/>
  <c r="E1756" i="5"/>
  <c r="F1740" i="5"/>
  <c r="C1740" i="5"/>
  <c r="H1708" i="5"/>
  <c r="F1708" i="5"/>
  <c r="C1669" i="5"/>
  <c r="B1669" i="5"/>
  <c r="F1515" i="5"/>
  <c r="G1515" i="5"/>
  <c r="E1469" i="5"/>
  <c r="F1469" i="5"/>
  <c r="F1428" i="5"/>
  <c r="B1428" i="5"/>
  <c r="F1419" i="5"/>
  <c r="B1419" i="5"/>
  <c r="B1740" i="5"/>
  <c r="B1727" i="5"/>
  <c r="B1576" i="5"/>
  <c r="B1548" i="5"/>
  <c r="B1379" i="5"/>
  <c r="B1380" i="5" s="1"/>
  <c r="B1381" i="5" s="1"/>
  <c r="B1382" i="5" s="1"/>
  <c r="B1383" i="5" s="1"/>
  <c r="B1384" i="5" s="1"/>
  <c r="B1385" i="5" s="1"/>
  <c r="B1386" i="5" s="1"/>
  <c r="B1387" i="5" s="1"/>
  <c r="B1388" i="5" s="1"/>
  <c r="B1389" i="5" s="1"/>
  <c r="B1390" i="5" s="1"/>
  <c r="B1391" i="5" s="1"/>
  <c r="B1392" i="5" s="1"/>
  <c r="B1393" i="5" s="1"/>
  <c r="B1394" i="5" s="1"/>
  <c r="B1395" i="5" s="1"/>
  <c r="L1390" i="5"/>
  <c r="F1390" i="5"/>
  <c r="L1381" i="5"/>
  <c r="K1381" i="5"/>
  <c r="F1381" i="5"/>
  <c r="C1381" i="5"/>
  <c r="L1375" i="5"/>
  <c r="C1375" i="5"/>
  <c r="G1375" i="5"/>
  <c r="H1375" i="5"/>
  <c r="L1367" i="5"/>
  <c r="C1367" i="5"/>
  <c r="H1367" i="5"/>
  <c r="F1367" i="5"/>
  <c r="G1367" i="5"/>
  <c r="L1356" i="5"/>
  <c r="H1356" i="5"/>
  <c r="F1356" i="5"/>
  <c r="G1356" i="5"/>
  <c r="L1347" i="5"/>
  <c r="G1347" i="5"/>
  <c r="F1347" i="5"/>
  <c r="C1347" i="5"/>
  <c r="C1330" i="5"/>
  <c r="C1326" i="5"/>
  <c r="C1296" i="5"/>
  <c r="C1328" i="5"/>
  <c r="C1295" i="5"/>
  <c r="C1313" i="5"/>
  <c r="C1301" i="5"/>
  <c r="C1294" i="5"/>
  <c r="C1304" i="5"/>
  <c r="C1314" i="5"/>
  <c r="C1309" i="5"/>
  <c r="C1272" i="5"/>
  <c r="C1276" i="5"/>
  <c r="C1300" i="5"/>
  <c r="H1816" i="5"/>
  <c r="B1816" i="5"/>
  <c r="F1761" i="5"/>
  <c r="B1761" i="5"/>
  <c r="E1569" i="5"/>
  <c r="B1569" i="5"/>
  <c r="E1532" i="5"/>
  <c r="E1530" i="5"/>
  <c r="G1520" i="5"/>
  <c r="G1501" i="5"/>
  <c r="E1486" i="5"/>
  <c r="E1482" i="5"/>
  <c r="E1481" i="5"/>
  <c r="B1481" i="5"/>
  <c r="E1466" i="5"/>
  <c r="E1462" i="5"/>
  <c r="G1456" i="5"/>
  <c r="E1450" i="5"/>
  <c r="G1440" i="5"/>
  <c r="F1425" i="5"/>
  <c r="K1415" i="5"/>
  <c r="E1402" i="5"/>
  <c r="B1784" i="5"/>
  <c r="B1701" i="5"/>
  <c r="B1511" i="5"/>
  <c r="L1389" i="5"/>
  <c r="K1389" i="5"/>
  <c r="C1389" i="5"/>
  <c r="L1386" i="5"/>
  <c r="F1386" i="5"/>
  <c r="L1378" i="5"/>
  <c r="F1378" i="5"/>
  <c r="K1378" i="5"/>
  <c r="L1370" i="5"/>
  <c r="F1370" i="5"/>
  <c r="C1370" i="5"/>
  <c r="L1366" i="5"/>
  <c r="F1366" i="5"/>
  <c r="L1358" i="5"/>
  <c r="K1358" i="5"/>
  <c r="L1343" i="5"/>
  <c r="C1343" i="5"/>
  <c r="K1343" i="5"/>
  <c r="C1285" i="5"/>
  <c r="E1513" i="5"/>
  <c r="B1513" i="5"/>
  <c r="F1437" i="5"/>
  <c r="B1437" i="5"/>
  <c r="F1430" i="5"/>
  <c r="B1430" i="5"/>
  <c r="E1409" i="5"/>
  <c r="B1409" i="5"/>
  <c r="C37" i="5"/>
  <c r="C31" i="5"/>
  <c r="B1425" i="5"/>
  <c r="L1394" i="5"/>
  <c r="F1394" i="5"/>
  <c r="L1363" i="5"/>
  <c r="G1363" i="5"/>
  <c r="K1363" i="5"/>
  <c r="L1355" i="5"/>
  <c r="G1355" i="5"/>
  <c r="C1355" i="5"/>
  <c r="L1351" i="5"/>
  <c r="C1351" i="5"/>
  <c r="F1351" i="5"/>
  <c r="L1340" i="5"/>
  <c r="H1340" i="5"/>
  <c r="C1340" i="5"/>
  <c r="L1337" i="5"/>
  <c r="F1337" i="5"/>
  <c r="C1318" i="5"/>
  <c r="C1298" i="5"/>
  <c r="C1289" i="5"/>
  <c r="C1287" i="5"/>
  <c r="C1271" i="5"/>
  <c r="C1269" i="5"/>
  <c r="C1268" i="5"/>
  <c r="C1266" i="5"/>
  <c r="C1261" i="5"/>
  <c r="L1395" i="5"/>
  <c r="G1395" i="5"/>
  <c r="L1380" i="5"/>
  <c r="H1380" i="5"/>
  <c r="L1365" i="5"/>
  <c r="K1365" i="5"/>
  <c r="L1346" i="5"/>
  <c r="F1346" i="5"/>
  <c r="C1336" i="5"/>
  <c r="C1286" i="5"/>
  <c r="C1256" i="5"/>
  <c r="C1253" i="5"/>
  <c r="C1247" i="5"/>
  <c r="C1234" i="5"/>
  <c r="C1230" i="5"/>
  <c r="C1228" i="5"/>
  <c r="C1218" i="5"/>
  <c r="C1241" i="5"/>
  <c r="C1210" i="5"/>
  <c r="C1263" i="5"/>
  <c r="C1243" i="5"/>
  <c r="C1239" i="5"/>
  <c r="C1220" i="5"/>
  <c r="C1215" i="5"/>
  <c r="C1251" i="5"/>
  <c r="C1246" i="5"/>
  <c r="C1233" i="5"/>
  <c r="C1227" i="5"/>
  <c r="C1223" i="5"/>
  <c r="C1198" i="5"/>
  <c r="C1194" i="5"/>
  <c r="C1290" i="5"/>
  <c r="C1277" i="5"/>
  <c r="C1258" i="5"/>
  <c r="C1225" i="5"/>
  <c r="C1219" i="5"/>
  <c r="C1214" i="5"/>
  <c r="C1204" i="5"/>
  <c r="C1201" i="5"/>
  <c r="C1259" i="5"/>
  <c r="C1236" i="5"/>
  <c r="C1232" i="5"/>
  <c r="C1216" i="5"/>
  <c r="C1151" i="5"/>
  <c r="C1186" i="5"/>
  <c r="C1179" i="5"/>
  <c r="C1142" i="5"/>
  <c r="C1208" i="5"/>
  <c r="C1169" i="5"/>
  <c r="C1161" i="5"/>
  <c r="C1202" i="5"/>
  <c r="C1199" i="5"/>
  <c r="C1196" i="5"/>
  <c r="C1192" i="5"/>
  <c r="C1189" i="5"/>
  <c r="C1184" i="5"/>
  <c r="C1177" i="5"/>
  <c r="C1167" i="5"/>
  <c r="C1140" i="5"/>
  <c r="C1206" i="5"/>
  <c r="C1190" i="5"/>
  <c r="C1180" i="5"/>
  <c r="C1166" i="5"/>
  <c r="C1244" i="5"/>
  <c r="C1213" i="5"/>
  <c r="C1200" i="5"/>
  <c r="C1197" i="5"/>
  <c r="C1193" i="5"/>
  <c r="C1172" i="5"/>
  <c r="C1164" i="5"/>
  <c r="C1144" i="5"/>
  <c r="C1113" i="5"/>
  <c r="C1100" i="5"/>
  <c r="C1175" i="5"/>
  <c r="C1148" i="5"/>
  <c r="C1137" i="5"/>
  <c r="C1127" i="5"/>
  <c r="C1124" i="5"/>
  <c r="C1146" i="5"/>
  <c r="C1122" i="5"/>
  <c r="C1126" i="5"/>
  <c r="C1121" i="5"/>
  <c r="C1106" i="5"/>
  <c r="C1138" i="5"/>
  <c r="C1136" i="5"/>
  <c r="C1134" i="5"/>
  <c r="C1111" i="5"/>
  <c r="C1132" i="5"/>
  <c r="C1174" i="5"/>
  <c r="C1154" i="5"/>
  <c r="C1141" i="5"/>
  <c r="C1125" i="5"/>
  <c r="C1120" i="5"/>
  <c r="C1110" i="5"/>
  <c r="C1105" i="5"/>
  <c r="C1094" i="5"/>
  <c r="C1090" i="5"/>
  <c r="C1095" i="5"/>
  <c r="C1081" i="5"/>
  <c r="C1130" i="5"/>
  <c r="C1098" i="5"/>
  <c r="C1128" i="5"/>
  <c r="C1118" i="5"/>
  <c r="C1101" i="5"/>
  <c r="C1096" i="5"/>
  <c r="C1077" i="5"/>
  <c r="C1073" i="5"/>
  <c r="C1092" i="5"/>
  <c r="C1150" i="5"/>
  <c r="C1119" i="5"/>
  <c r="C1109" i="5"/>
  <c r="C1104" i="5"/>
  <c r="C1079" i="5"/>
  <c r="C1050" i="5"/>
  <c r="C1026" i="5"/>
  <c r="C1082" i="5"/>
  <c r="C1060" i="5"/>
  <c r="C1046" i="5"/>
  <c r="C1074" i="5"/>
  <c r="C1072" i="5"/>
  <c r="C1058" i="5"/>
  <c r="C1041" i="5"/>
  <c r="C1070" i="5"/>
  <c r="C1056" i="5"/>
  <c r="C1037" i="5"/>
  <c r="C1023" i="5"/>
  <c r="C1068" i="5"/>
  <c r="C1063" i="5"/>
  <c r="C1054" i="5"/>
  <c r="C1049" i="5"/>
  <c r="C1017" i="5"/>
  <c r="C1031" i="5"/>
  <c r="C1040" i="5"/>
  <c r="C1033" i="5"/>
  <c r="C1006" i="5"/>
  <c r="C1013" i="5"/>
  <c r="C988" i="5"/>
  <c r="C985" i="5"/>
  <c r="C994" i="5"/>
  <c r="C983" i="5"/>
  <c r="C960" i="5"/>
  <c r="C1018" i="5"/>
  <c r="C1004" i="5"/>
  <c r="C992" i="5"/>
  <c r="C981" i="5"/>
  <c r="C978" i="5"/>
  <c r="C958" i="5"/>
  <c r="C942" i="5"/>
  <c r="C933" i="5"/>
  <c r="C946" i="5"/>
  <c r="C1005" i="5"/>
  <c r="C999" i="5"/>
  <c r="C976" i="5"/>
  <c r="C965" i="5"/>
  <c r="C962" i="5"/>
  <c r="C884" i="5"/>
  <c r="C855" i="5"/>
  <c r="C815" i="5"/>
  <c r="C892" i="5"/>
  <c r="C887" i="5"/>
  <c r="C876" i="5"/>
  <c r="C847" i="5"/>
  <c r="C842" i="5"/>
  <c r="C834" i="5"/>
  <c r="C793" i="5"/>
  <c r="C788" i="5"/>
  <c r="C774" i="5"/>
  <c r="C928" i="5"/>
  <c r="C924" i="5"/>
  <c r="C879" i="5"/>
  <c r="C874" i="5"/>
  <c r="C866" i="5"/>
  <c r="C858" i="5"/>
  <c r="C829" i="5"/>
  <c r="C770" i="5"/>
  <c r="C898" i="5"/>
  <c r="C890" i="5"/>
  <c r="C861" i="5"/>
  <c r="C853" i="5"/>
  <c r="C837" i="5"/>
  <c r="C802" i="5"/>
  <c r="C893" i="5"/>
  <c r="C843" i="5"/>
  <c r="C797" i="5"/>
  <c r="C875" i="5"/>
  <c r="C825" i="5"/>
  <c r="C811" i="5"/>
  <c r="C783" i="5"/>
  <c r="C857" i="5"/>
  <c r="C838" i="5"/>
  <c r="C820" i="5"/>
  <c r="C806" i="5"/>
  <c r="C779" i="5"/>
  <c r="C889" i="5"/>
  <c r="C881" i="5"/>
  <c r="C878" i="5"/>
  <c r="C870" i="5"/>
  <c r="C865" i="5"/>
  <c r="C852" i="5"/>
  <c r="C828" i="5"/>
  <c r="C726" i="5"/>
  <c r="C645" i="5"/>
  <c r="C733" i="5"/>
  <c r="C721" i="5"/>
  <c r="C765" i="5"/>
  <c r="C761" i="5"/>
  <c r="C756" i="5"/>
  <c r="C744" i="5"/>
  <c r="C740" i="5"/>
  <c r="C730" i="5"/>
  <c r="C708" i="5"/>
  <c r="C704" i="5"/>
  <c r="C734" i="5"/>
  <c r="C692" i="5"/>
  <c r="C745" i="5"/>
  <c r="C742" i="5"/>
  <c r="C731" i="5"/>
  <c r="C725" i="5"/>
  <c r="C722" i="5"/>
  <c r="C660" i="5"/>
  <c r="C665" i="5"/>
  <c r="C631" i="5"/>
  <c r="C615" i="5"/>
  <c r="C647" i="5"/>
  <c r="C656" i="5"/>
  <c r="C599" i="5"/>
  <c r="C587" i="5"/>
  <c r="C652" i="5"/>
  <c r="C643" i="5"/>
  <c r="C613" i="5"/>
  <c r="C616" i="5"/>
  <c r="C676" i="5"/>
  <c r="C569" i="5"/>
  <c r="C543" i="5"/>
  <c r="C528" i="5"/>
  <c r="C515" i="5"/>
  <c r="C623" i="5"/>
  <c r="C563" i="5"/>
  <c r="C560" i="5"/>
  <c r="C503" i="5"/>
  <c r="C523" i="5"/>
  <c r="C684" i="5"/>
  <c r="C672" i="5"/>
  <c r="C575" i="5"/>
  <c r="C556" i="5"/>
  <c r="C536" i="5"/>
  <c r="C492" i="5"/>
  <c r="C487" i="5"/>
  <c r="C504" i="5"/>
  <c r="C468" i="5"/>
  <c r="C456" i="5"/>
  <c r="C511" i="5"/>
  <c r="C499" i="5"/>
  <c r="C488" i="5"/>
  <c r="C475" i="5"/>
  <c r="C467" i="5"/>
  <c r="C463" i="5"/>
  <c r="C408" i="5"/>
  <c r="C397" i="5"/>
  <c r="C361" i="5"/>
  <c r="C347" i="5"/>
  <c r="C332" i="5"/>
  <c r="C435" i="5"/>
  <c r="C427" i="5"/>
  <c r="C423" i="5"/>
  <c r="C416" i="5"/>
  <c r="C341" i="5"/>
  <c r="C320" i="5"/>
  <c r="C231" i="5"/>
  <c r="C460" i="5"/>
  <c r="C360" i="5"/>
  <c r="C271" i="5"/>
  <c r="C356" i="5"/>
  <c r="C436" i="5"/>
  <c r="C432" i="5"/>
  <c r="C428" i="5"/>
  <c r="C339" i="5"/>
  <c r="C91" i="5"/>
  <c r="C476" i="5"/>
  <c r="C444" i="5"/>
  <c r="C415" i="5"/>
  <c r="C399" i="5"/>
  <c r="C367" i="5"/>
  <c r="C206" i="5"/>
  <c r="C303" i="5"/>
  <c r="C256" i="5"/>
  <c r="C240" i="5"/>
  <c r="C205" i="5"/>
  <c r="C289" i="5"/>
  <c r="C261" i="5"/>
  <c r="C255" i="5"/>
  <c r="C221" i="5"/>
  <c r="C348" i="5"/>
  <c r="C340" i="5"/>
  <c r="C208" i="5"/>
  <c r="C304" i="5"/>
  <c r="C296" i="5"/>
  <c r="C216" i="5"/>
  <c r="C135" i="5"/>
  <c r="C288" i="5"/>
  <c r="C269" i="5"/>
  <c r="C263" i="5"/>
  <c r="C248" i="5"/>
  <c r="C215" i="5"/>
  <c r="C327" i="5"/>
  <c r="C245" i="5"/>
  <c r="C229" i="5"/>
  <c r="C211" i="5"/>
  <c r="C173" i="5"/>
  <c r="C127" i="5"/>
  <c r="C253" i="5"/>
  <c r="C238" i="5"/>
  <c r="C228" i="5"/>
  <c r="C110" i="5"/>
  <c r="C82" i="5"/>
  <c r="C80" i="5"/>
  <c r="C78" i="5"/>
  <c r="C76" i="5"/>
  <c r="C74" i="5"/>
  <c r="C72" i="5"/>
  <c r="C70" i="5"/>
  <c r="C146" i="5"/>
  <c r="C709" i="5"/>
  <c r="C702" i="5"/>
  <c r="C697" i="5"/>
  <c r="C690" i="5"/>
  <c r="C662" i="5"/>
  <c r="C636" i="5"/>
  <c r="C714" i="5"/>
  <c r="C669" i="5"/>
  <c r="C686" i="5"/>
  <c r="C674" i="5"/>
  <c r="C602" i="5"/>
  <c r="C710" i="5"/>
  <c r="C705" i="5"/>
  <c r="C698" i="5"/>
  <c r="C653" i="5"/>
  <c r="C677" i="5"/>
  <c r="C670" i="5"/>
  <c r="C661" i="5"/>
  <c r="C621" i="5"/>
  <c r="C592" i="5"/>
  <c r="C580" i="5"/>
  <c r="C694" i="5"/>
  <c r="C682" i="5"/>
  <c r="C606" i="5"/>
  <c r="C713" i="5"/>
  <c r="C706" i="5"/>
  <c r="C685" i="5"/>
  <c r="C678" i="5"/>
  <c r="C673" i="5"/>
  <c r="C666" i="5"/>
  <c r="C617" i="5"/>
  <c r="C573" i="5"/>
  <c r="C711" i="5"/>
  <c r="C703" i="5"/>
  <c r="C695" i="5"/>
  <c r="C687" i="5"/>
  <c r="C679" i="5"/>
  <c r="C671" i="5"/>
  <c r="C663" i="5"/>
  <c r="C655" i="5"/>
  <c r="C637" i="5"/>
  <c r="C633" i="5"/>
  <c r="C618" i="5"/>
  <c r="C608" i="5"/>
  <c r="C603" i="5"/>
  <c r="C598" i="5"/>
  <c r="C588" i="5"/>
  <c r="C581" i="5"/>
  <c r="C574" i="5"/>
  <c r="C542" i="5"/>
  <c r="C529" i="5"/>
  <c r="C517" i="5"/>
  <c r="C638" i="5"/>
  <c r="C578" i="5"/>
  <c r="C546" i="5"/>
  <c r="C634" i="5"/>
  <c r="C624" i="5"/>
  <c r="C619" i="5"/>
  <c r="C614" i="5"/>
  <c r="C604" i="5"/>
  <c r="C589" i="5"/>
  <c r="C582" i="5"/>
  <c r="C564" i="5"/>
  <c r="C557" i="5"/>
  <c r="C550" i="5"/>
  <c r="C513" i="5"/>
  <c r="C658" i="5"/>
  <c r="C650" i="5"/>
  <c r="C644" i="5"/>
  <c r="C629" i="5"/>
  <c r="C625" i="5"/>
  <c r="C610" i="5"/>
  <c r="C600" i="5"/>
  <c r="C595" i="5"/>
  <c r="C590" i="5"/>
  <c r="C586" i="5"/>
  <c r="C568" i="5"/>
  <c r="C561" i="5"/>
  <c r="C554" i="5"/>
  <c r="C537" i="5"/>
  <c r="C532" i="5"/>
  <c r="C520" i="5"/>
  <c r="C715" i="5"/>
  <c r="C707" i="5"/>
  <c r="C699" i="5"/>
  <c r="C691" i="5"/>
  <c r="C683" i="5"/>
  <c r="C675" i="5"/>
  <c r="C667" i="5"/>
  <c r="C659" i="5"/>
  <c r="C651" i="5"/>
  <c r="C640" i="5"/>
  <c r="C635" i="5"/>
  <c r="C630" i="5"/>
  <c r="C620" i="5"/>
  <c r="C605" i="5"/>
  <c r="C601" i="5"/>
  <c r="C572" i="5"/>
  <c r="C565" i="5"/>
  <c r="C558" i="5"/>
  <c r="C540" i="5"/>
  <c r="C525" i="5"/>
  <c r="C509" i="5"/>
  <c r="C505" i="5"/>
  <c r="C489" i="5"/>
  <c r="C562" i="5"/>
  <c r="C501" i="5"/>
  <c r="C497" i="5"/>
  <c r="C646" i="5"/>
  <c r="C566" i="5"/>
  <c r="C548" i="5"/>
  <c r="C541" i="5"/>
  <c r="C538" i="5"/>
  <c r="C533" i="5"/>
  <c r="C521" i="5"/>
  <c r="C493" i="5"/>
  <c r="C654" i="5"/>
  <c r="C642" i="5"/>
  <c r="C632" i="5"/>
  <c r="C627" i="5"/>
  <c r="C622" i="5"/>
  <c r="C612" i="5"/>
  <c r="C597" i="5"/>
  <c r="C593" i="5"/>
  <c r="C584" i="5"/>
  <c r="C577" i="5"/>
  <c r="C570" i="5"/>
  <c r="C552" i="5"/>
  <c r="C545" i="5"/>
  <c r="C512" i="5"/>
  <c r="C530" i="5"/>
  <c r="C522" i="5"/>
  <c r="C514" i="5"/>
  <c r="C506" i="5"/>
  <c r="C498" i="5"/>
  <c r="C490" i="5"/>
  <c r="C482" i="5"/>
  <c r="C474" i="5"/>
  <c r="C466" i="5"/>
  <c r="C458" i="5"/>
  <c r="C450" i="5"/>
  <c r="C442" i="5"/>
  <c r="C434" i="5"/>
  <c r="C426" i="5"/>
  <c r="C418" i="5"/>
  <c r="C410" i="5"/>
  <c r="C388" i="5"/>
  <c r="C381" i="5"/>
  <c r="C372" i="5"/>
  <c r="C402" i="5"/>
  <c r="C395" i="5"/>
  <c r="C393" i="5"/>
  <c r="C390" i="5"/>
  <c r="C374" i="5"/>
  <c r="C384" i="5"/>
  <c r="C377" i="5"/>
  <c r="C485" i="5"/>
  <c r="C477" i="5"/>
  <c r="C469" i="5"/>
  <c r="C461" i="5"/>
  <c r="C453" i="5"/>
  <c r="C445" i="5"/>
  <c r="C437" i="5"/>
  <c r="C429" i="5"/>
  <c r="C421" i="5"/>
  <c r="C413" i="5"/>
  <c r="C386" i="5"/>
  <c r="C534" i="5"/>
  <c r="C526" i="5"/>
  <c r="C518" i="5"/>
  <c r="C510" i="5"/>
  <c r="C502" i="5"/>
  <c r="C494" i="5"/>
  <c r="C486" i="5"/>
  <c r="C478" i="5"/>
  <c r="C470" i="5"/>
  <c r="C462" i="5"/>
  <c r="C454" i="5"/>
  <c r="C446" i="5"/>
  <c r="C438" i="5"/>
  <c r="C430" i="5"/>
  <c r="C422" i="5"/>
  <c r="C414" i="5"/>
  <c r="C403" i="5"/>
  <c r="C400" i="5"/>
  <c r="C389" i="5"/>
  <c r="C380" i="5"/>
  <c r="C373" i="5"/>
  <c r="C396" i="5"/>
  <c r="C394" i="5"/>
  <c r="C382" i="5"/>
  <c r="C366" i="5"/>
  <c r="C409" i="5"/>
  <c r="C401" i="5"/>
  <c r="C392" i="5"/>
  <c r="C385" i="5"/>
  <c r="C376" i="5"/>
  <c r="C481" i="5"/>
  <c r="C473" i="5"/>
  <c r="C465" i="5"/>
  <c r="C457" i="5"/>
  <c r="C449" i="5"/>
  <c r="C441" i="5"/>
  <c r="C433" i="5"/>
  <c r="C425" i="5"/>
  <c r="C417" i="5"/>
  <c r="C404" i="5"/>
  <c r="C378" i="5"/>
  <c r="C352" i="5"/>
  <c r="C349" i="5"/>
  <c r="C342" i="5"/>
  <c r="C333" i="5"/>
  <c r="C391" i="5"/>
  <c r="C387" i="5"/>
  <c r="C383" i="5"/>
  <c r="C379" i="5"/>
  <c r="C375" i="5"/>
  <c r="C371" i="5"/>
  <c r="C346" i="5"/>
  <c r="C336" i="5"/>
  <c r="C364" i="5"/>
  <c r="C357" i="5"/>
  <c r="C350" i="5"/>
  <c r="C354" i="5"/>
  <c r="C334" i="5"/>
  <c r="C358" i="5"/>
  <c r="C337" i="5"/>
  <c r="C329" i="5"/>
  <c r="C362" i="5"/>
  <c r="C344" i="5"/>
  <c r="C325" i="5"/>
  <c r="C317" i="5"/>
  <c r="C370" i="5"/>
  <c r="C345" i="5"/>
  <c r="C338" i="5"/>
  <c r="C330" i="5"/>
  <c r="C309" i="5"/>
  <c r="C259" i="5"/>
  <c r="C326" i="5"/>
  <c r="C318" i="5"/>
  <c r="C306" i="5"/>
  <c r="C314" i="5"/>
  <c r="C291" i="5"/>
  <c r="C242" i="5"/>
  <c r="C310" i="5"/>
  <c r="C302" i="5"/>
  <c r="C300" i="5"/>
  <c r="C282" i="5"/>
  <c r="C225" i="5"/>
  <c r="C315" i="5"/>
  <c r="C307" i="5"/>
  <c r="C297" i="5"/>
  <c r="C294" i="5"/>
  <c r="C286" i="5"/>
  <c r="C274" i="5"/>
  <c r="C322" i="5"/>
  <c r="C284" i="5"/>
  <c r="C270" i="5"/>
  <c r="C249" i="5"/>
  <c r="C311" i="5"/>
  <c r="C290" i="5"/>
  <c r="C281" i="5"/>
  <c r="C276" i="5"/>
  <c r="C305" i="5"/>
  <c r="C301" i="5"/>
  <c r="C298" i="5"/>
  <c r="C295" i="5"/>
  <c r="C273" i="5"/>
  <c r="C308" i="5"/>
  <c r="C293" i="5"/>
  <c r="C278" i="5"/>
  <c r="C267" i="5"/>
  <c r="C243" i="5"/>
  <c r="C233" i="5"/>
  <c r="C299" i="5"/>
  <c r="C265" i="5"/>
  <c r="C283" i="5"/>
  <c r="C257" i="5"/>
  <c r="C251" i="5"/>
  <c r="C235" i="5"/>
  <c r="C268" i="5"/>
  <c r="C266" i="5"/>
  <c r="C262" i="5"/>
  <c r="C254" i="5"/>
  <c r="C241" i="5"/>
  <c r="C234" i="5"/>
  <c r="C292" i="5"/>
  <c r="C275" i="5"/>
  <c r="C260" i="5"/>
  <c r="C258" i="5"/>
  <c r="C250" i="5"/>
  <c r="C187" i="5"/>
  <c r="C171" i="5"/>
  <c r="C203" i="5"/>
  <c r="C199" i="5"/>
  <c r="C192" i="5"/>
  <c r="C180" i="5"/>
  <c r="C138" i="5"/>
  <c r="C119" i="5"/>
  <c r="C86" i="5"/>
  <c r="C195" i="5"/>
  <c r="C185" i="5"/>
  <c r="C175" i="5"/>
  <c r="C105" i="5"/>
  <c r="C200" i="5"/>
  <c r="C188" i="5"/>
  <c r="C178" i="5"/>
  <c r="C164" i="5"/>
  <c r="C193" i="5"/>
  <c r="C172" i="5"/>
  <c r="C160" i="5"/>
  <c r="C126" i="5"/>
  <c r="C112" i="5"/>
  <c r="C201" i="5"/>
  <c r="C196" i="5"/>
  <c r="C186" i="5"/>
  <c r="C183" i="5"/>
  <c r="C176" i="5"/>
  <c r="C170" i="5"/>
  <c r="C150" i="5"/>
  <c r="C179" i="5"/>
  <c r="C163" i="5"/>
  <c r="C145" i="5"/>
  <c r="C103" i="5"/>
  <c r="C202" i="5"/>
  <c r="C194" i="5"/>
  <c r="C191" i="5"/>
  <c r="C184" i="5"/>
  <c r="C168" i="5"/>
  <c r="C156" i="5"/>
  <c r="C90" i="5"/>
  <c r="C121" i="5"/>
  <c r="C88" i="5"/>
  <c r="C143" i="5"/>
  <c r="C136" i="5"/>
  <c r="C131" i="5"/>
  <c r="C129" i="5"/>
  <c r="C117" i="5"/>
  <c r="C101" i="5"/>
  <c r="C97" i="5"/>
  <c r="C95" i="5"/>
  <c r="C113" i="5"/>
  <c r="C104" i="5"/>
  <c r="C89" i="5"/>
  <c r="C144" i="5"/>
  <c r="C139" i="5"/>
  <c r="C137" i="5"/>
  <c r="C125" i="5"/>
  <c r="C106" i="5"/>
  <c r="C149" i="5"/>
  <c r="C130" i="5"/>
  <c r="C118" i="5"/>
  <c r="C111" i="5"/>
  <c r="C102" i="5"/>
  <c r="C96" i="5"/>
  <c r="C1867" i="5"/>
  <c r="K1867" i="5"/>
  <c r="L1867" i="5"/>
  <c r="K1837" i="5"/>
  <c r="L1837" i="5"/>
  <c r="H1782" i="5"/>
  <c r="L1782" i="5"/>
  <c r="E1737" i="5"/>
  <c r="L1737" i="5"/>
  <c r="G1671" i="5"/>
  <c r="L1671" i="5"/>
  <c r="F1671" i="5"/>
  <c r="G1638" i="5"/>
  <c r="H1638" i="5"/>
  <c r="L1638" i="5"/>
  <c r="E1638" i="5"/>
  <c r="C1638" i="5"/>
  <c r="H1875" i="5"/>
  <c r="C1843" i="5"/>
  <c r="K1843" i="5"/>
  <c r="L1843" i="5"/>
  <c r="K1815" i="5"/>
  <c r="E1793" i="5"/>
  <c r="L1793" i="5"/>
  <c r="F1793" i="5"/>
  <c r="G1775" i="5"/>
  <c r="L1775" i="5"/>
  <c r="H1775" i="5"/>
  <c r="L1724" i="5"/>
  <c r="K1724" i="5"/>
  <c r="C1724" i="5"/>
  <c r="C1720" i="5"/>
  <c r="E1705" i="5"/>
  <c r="L1705" i="5"/>
  <c r="G1705" i="5"/>
  <c r="K1693" i="5"/>
  <c r="L1693" i="5"/>
  <c r="E1693" i="5"/>
  <c r="C1671" i="5"/>
  <c r="E1608" i="5"/>
  <c r="F1608" i="5"/>
  <c r="H1608" i="5"/>
  <c r="K1608" i="5"/>
  <c r="C1608" i="5"/>
  <c r="G1608" i="5"/>
  <c r="F1872" i="5"/>
  <c r="L1872" i="5"/>
  <c r="K1870" i="5"/>
  <c r="L1868" i="5"/>
  <c r="K1868" i="5"/>
  <c r="H1864" i="5"/>
  <c r="C1862" i="5"/>
  <c r="E1857" i="5"/>
  <c r="L1857" i="5"/>
  <c r="K1855" i="5"/>
  <c r="K1853" i="5"/>
  <c r="L1853" i="5"/>
  <c r="H1851" i="5"/>
  <c r="C1847" i="5"/>
  <c r="G1845" i="5"/>
  <c r="K1840" i="5"/>
  <c r="H1838" i="5"/>
  <c r="L1838" i="5"/>
  <c r="C1832" i="5"/>
  <c r="G1830" i="5"/>
  <c r="K1825" i="5"/>
  <c r="H1821" i="5"/>
  <c r="C1819" i="5"/>
  <c r="K1819" i="5"/>
  <c r="L1819" i="5"/>
  <c r="H1815" i="5"/>
  <c r="K1805" i="5"/>
  <c r="L1805" i="5"/>
  <c r="G1805" i="5"/>
  <c r="C1790" i="5"/>
  <c r="G1781" i="5"/>
  <c r="C1772" i="5"/>
  <c r="G1766" i="5"/>
  <c r="K1765" i="5"/>
  <c r="L1765" i="5"/>
  <c r="F1765" i="5"/>
  <c r="H1763" i="5"/>
  <c r="H1761" i="5"/>
  <c r="F1760" i="5"/>
  <c r="L1760" i="5"/>
  <c r="H1760" i="5"/>
  <c r="G1758" i="5"/>
  <c r="C1752" i="5"/>
  <c r="E1745" i="5"/>
  <c r="L1745" i="5"/>
  <c r="H1745" i="5"/>
  <c r="H1743" i="5"/>
  <c r="H1742" i="5"/>
  <c r="L1742" i="5"/>
  <c r="C1739" i="5"/>
  <c r="K1739" i="5"/>
  <c r="L1739" i="5"/>
  <c r="G1735" i="5"/>
  <c r="L1735" i="5"/>
  <c r="F1735" i="5"/>
  <c r="H1733" i="5"/>
  <c r="H1716" i="5"/>
  <c r="G1711" i="5"/>
  <c r="L1711" i="5"/>
  <c r="H1711" i="5"/>
  <c r="C1711" i="5"/>
  <c r="C1705" i="5"/>
  <c r="K1694" i="5"/>
  <c r="C1691" i="5"/>
  <c r="K1691" i="5"/>
  <c r="L1691" i="5"/>
  <c r="E1691" i="5"/>
  <c r="F1680" i="5"/>
  <c r="L1680" i="5"/>
  <c r="E1680" i="5"/>
  <c r="L1635" i="5"/>
  <c r="C1635" i="5"/>
  <c r="E1635" i="5"/>
  <c r="F1635" i="5"/>
  <c r="G1635" i="5"/>
  <c r="K1635" i="5"/>
  <c r="H1517" i="5"/>
  <c r="K1517" i="5"/>
  <c r="F1517" i="5"/>
  <c r="G1517" i="5"/>
  <c r="C1517" i="5"/>
  <c r="E1517" i="5"/>
  <c r="L1517" i="5"/>
  <c r="F1503" i="5"/>
  <c r="G1503" i="5"/>
  <c r="C1503" i="5"/>
  <c r="E1503" i="5"/>
  <c r="K1503" i="5"/>
  <c r="H1503" i="5"/>
  <c r="K1444" i="5"/>
  <c r="L1444" i="5"/>
  <c r="F1444" i="5"/>
  <c r="G1444" i="5"/>
  <c r="C1444" i="5"/>
  <c r="E1444" i="5"/>
  <c r="F1415" i="5"/>
  <c r="G1415" i="5"/>
  <c r="E1415" i="5"/>
  <c r="H1415" i="5"/>
  <c r="L1415" i="5"/>
  <c r="K1880" i="5"/>
  <c r="F1879" i="5"/>
  <c r="H1878" i="5"/>
  <c r="L1878" i="5"/>
  <c r="H1876" i="5"/>
  <c r="F1875" i="5"/>
  <c r="C1872" i="5"/>
  <c r="G1870" i="5"/>
  <c r="C1868" i="5"/>
  <c r="K1865" i="5"/>
  <c r="G1864" i="5"/>
  <c r="G1863" i="5"/>
  <c r="L1863" i="5"/>
  <c r="H1861" i="5"/>
  <c r="F1860" i="5"/>
  <c r="C1859" i="5"/>
  <c r="K1859" i="5"/>
  <c r="L1859" i="5"/>
  <c r="C1857" i="5"/>
  <c r="H1855" i="5"/>
  <c r="C1853" i="5"/>
  <c r="G1851" i="5"/>
  <c r="G1849" i="5"/>
  <c r="F1848" i="5"/>
  <c r="L1848" i="5"/>
  <c r="K1846" i="5"/>
  <c r="F1845" i="5"/>
  <c r="L1844" i="5"/>
  <c r="K1844" i="5"/>
  <c r="H1840" i="5"/>
  <c r="C1838" i="5"/>
  <c r="G1836" i="5"/>
  <c r="E1833" i="5"/>
  <c r="L1833" i="5"/>
  <c r="K1831" i="5"/>
  <c r="F1830" i="5"/>
  <c r="K1829" i="5"/>
  <c r="L1829" i="5"/>
  <c r="H1827" i="5"/>
  <c r="H1825" i="5"/>
  <c r="G1821" i="5"/>
  <c r="K1816" i="5"/>
  <c r="F1815" i="5"/>
  <c r="H1814" i="5"/>
  <c r="L1814" i="5"/>
  <c r="H1812" i="5"/>
  <c r="F1811" i="5"/>
  <c r="F1806" i="5"/>
  <c r="C1805" i="5"/>
  <c r="F1803" i="5"/>
  <c r="E1801" i="5"/>
  <c r="L1801" i="5"/>
  <c r="H1799" i="5"/>
  <c r="G1796" i="5"/>
  <c r="C1795" i="5"/>
  <c r="K1795" i="5"/>
  <c r="L1795" i="5"/>
  <c r="F1795" i="5"/>
  <c r="K1792" i="5"/>
  <c r="H1789" i="5"/>
  <c r="F1781" i="5"/>
  <c r="K1777" i="5"/>
  <c r="K1774" i="5"/>
  <c r="H1771" i="5"/>
  <c r="F1766" i="5"/>
  <c r="C1765" i="5"/>
  <c r="G1763" i="5"/>
  <c r="G1761" i="5"/>
  <c r="C1760" i="5"/>
  <c r="F1758" i="5"/>
  <c r="H1751" i="5"/>
  <c r="H1750" i="5"/>
  <c r="L1750" i="5"/>
  <c r="F1750" i="5"/>
  <c r="H1748" i="5"/>
  <c r="C1745" i="5"/>
  <c r="F1743" i="5"/>
  <c r="C1742" i="5"/>
  <c r="G1736" i="5"/>
  <c r="C1735" i="5"/>
  <c r="G1733" i="5"/>
  <c r="L1732" i="5"/>
  <c r="K1732" i="5"/>
  <c r="H1732" i="5"/>
  <c r="K1729" i="5"/>
  <c r="K1726" i="5"/>
  <c r="K1725" i="5"/>
  <c r="L1725" i="5"/>
  <c r="E1725" i="5"/>
  <c r="G1723" i="5"/>
  <c r="H1718" i="5"/>
  <c r="L1718" i="5"/>
  <c r="F1718" i="5"/>
  <c r="G1716" i="5"/>
  <c r="H1712" i="5"/>
  <c r="K1710" i="5"/>
  <c r="K1709" i="5"/>
  <c r="L1709" i="5"/>
  <c r="C1709" i="5"/>
  <c r="G1709" i="5"/>
  <c r="H1701" i="5"/>
  <c r="F1694" i="5"/>
  <c r="H1692" i="5"/>
  <c r="K1688" i="5"/>
  <c r="L1684" i="5"/>
  <c r="K1684" i="5"/>
  <c r="F1684" i="5"/>
  <c r="K1681" i="5"/>
  <c r="C1680" i="5"/>
  <c r="H1678" i="5"/>
  <c r="L1678" i="5"/>
  <c r="E1678" i="5"/>
  <c r="K1673" i="5"/>
  <c r="H1653" i="5"/>
  <c r="K1653" i="5"/>
  <c r="E1653" i="5"/>
  <c r="F1653" i="5"/>
  <c r="C1653" i="5"/>
  <c r="E1648" i="5"/>
  <c r="F1648" i="5"/>
  <c r="H1648" i="5"/>
  <c r="G1648" i="5"/>
  <c r="C1648" i="5"/>
  <c r="E1640" i="5"/>
  <c r="F1640" i="5"/>
  <c r="C1640" i="5"/>
  <c r="K1640" i="5"/>
  <c r="L1640" i="5"/>
  <c r="K1612" i="5"/>
  <c r="L1612" i="5"/>
  <c r="F1612" i="5"/>
  <c r="H1612" i="5"/>
  <c r="C1612" i="5"/>
  <c r="E1612" i="5"/>
  <c r="G1526" i="5"/>
  <c r="H1526" i="5"/>
  <c r="F1526" i="5"/>
  <c r="K1526" i="5"/>
  <c r="C1526" i="5"/>
  <c r="E1526" i="5"/>
  <c r="F1471" i="5"/>
  <c r="G1471" i="5"/>
  <c r="H1471" i="5"/>
  <c r="K1471" i="5"/>
  <c r="C1471" i="5"/>
  <c r="L1430" i="5"/>
  <c r="G1428" i="5"/>
  <c r="L1421" i="5"/>
  <c r="G1419" i="5"/>
  <c r="C1415" i="5"/>
  <c r="K1412" i="5"/>
  <c r="L1412" i="5"/>
  <c r="C1412" i="5"/>
  <c r="E1412" i="5"/>
  <c r="G1412" i="5"/>
  <c r="G1406" i="5"/>
  <c r="H1406" i="5"/>
  <c r="E1406" i="5"/>
  <c r="F1406" i="5"/>
  <c r="L1406" i="5"/>
  <c r="C1406" i="5"/>
  <c r="F1856" i="5"/>
  <c r="L1856" i="5"/>
  <c r="E1841" i="5"/>
  <c r="L1841" i="5"/>
  <c r="F1800" i="5"/>
  <c r="L1800" i="5"/>
  <c r="K1800" i="5"/>
  <c r="K1677" i="5"/>
  <c r="L1677" i="5"/>
  <c r="G1677" i="5"/>
  <c r="C1677" i="5"/>
  <c r="E1656" i="5"/>
  <c r="F1656" i="5"/>
  <c r="L1656" i="5"/>
  <c r="G1656" i="5"/>
  <c r="H1656" i="5"/>
  <c r="C1656" i="5"/>
  <c r="E1616" i="5"/>
  <c r="F1616" i="5"/>
  <c r="G1616" i="5"/>
  <c r="H1616" i="5"/>
  <c r="K1616" i="5"/>
  <c r="E1464" i="5"/>
  <c r="F1464" i="5"/>
  <c r="L1464" i="5"/>
  <c r="C1464" i="5"/>
  <c r="G1464" i="5"/>
  <c r="K1877" i="5"/>
  <c r="L1877" i="5"/>
  <c r="H1860" i="5"/>
  <c r="H1845" i="5"/>
  <c r="L1828" i="5"/>
  <c r="K1828" i="5"/>
  <c r="K1813" i="5"/>
  <c r="L1813" i="5"/>
  <c r="H1803" i="5"/>
  <c r="C1782" i="5"/>
  <c r="C1737" i="5"/>
  <c r="C1616" i="5"/>
  <c r="H1565" i="5"/>
  <c r="K1565" i="5"/>
  <c r="L1565" i="5"/>
  <c r="E1565" i="5"/>
  <c r="C1565" i="5"/>
  <c r="G1558" i="5"/>
  <c r="H1558" i="5"/>
  <c r="C1558" i="5"/>
  <c r="K1558" i="5"/>
  <c r="L1558" i="5"/>
  <c r="E1558" i="5"/>
  <c r="L1507" i="5"/>
  <c r="C1507" i="5"/>
  <c r="E1507" i="5"/>
  <c r="F1507" i="5"/>
  <c r="H1507" i="5"/>
  <c r="C1881" i="5"/>
  <c r="E1873" i="5"/>
  <c r="L1873" i="5"/>
  <c r="K1871" i="5"/>
  <c r="K1869" i="5"/>
  <c r="L1869" i="5"/>
  <c r="H1867" i="5"/>
  <c r="E1864" i="5"/>
  <c r="K1856" i="5"/>
  <c r="H1854" i="5"/>
  <c r="L1854" i="5"/>
  <c r="H1852" i="5"/>
  <c r="K1841" i="5"/>
  <c r="G1839" i="5"/>
  <c r="L1839" i="5"/>
  <c r="H1837" i="5"/>
  <c r="C1835" i="5"/>
  <c r="K1835" i="5"/>
  <c r="L1835" i="5"/>
  <c r="F1824" i="5"/>
  <c r="L1824" i="5"/>
  <c r="K1822" i="5"/>
  <c r="L1820" i="5"/>
  <c r="K1820" i="5"/>
  <c r="E1809" i="5"/>
  <c r="L1809" i="5"/>
  <c r="K1807" i="5"/>
  <c r="G1791" i="5"/>
  <c r="L1791" i="5"/>
  <c r="L1788" i="5"/>
  <c r="K1788" i="5"/>
  <c r="C1788" i="5"/>
  <c r="F1784" i="5"/>
  <c r="L1784" i="5"/>
  <c r="G1784" i="5"/>
  <c r="K1782" i="5"/>
  <c r="F1776" i="5"/>
  <c r="L1776" i="5"/>
  <c r="K1773" i="5"/>
  <c r="L1773" i="5"/>
  <c r="C1773" i="5"/>
  <c r="E1769" i="5"/>
  <c r="L1769" i="5"/>
  <c r="G1769" i="5"/>
  <c r="K1767" i="5"/>
  <c r="E1766" i="5"/>
  <c r="C1755" i="5"/>
  <c r="K1755" i="5"/>
  <c r="L1755" i="5"/>
  <c r="E1755" i="5"/>
  <c r="C1747" i="5"/>
  <c r="K1747" i="5"/>
  <c r="L1747" i="5"/>
  <c r="H1747" i="5"/>
  <c r="L1740" i="5"/>
  <c r="K1740" i="5"/>
  <c r="E1740" i="5"/>
  <c r="K1737" i="5"/>
  <c r="F1728" i="5"/>
  <c r="L1728" i="5"/>
  <c r="C1728" i="5"/>
  <c r="C1707" i="5"/>
  <c r="K1707" i="5"/>
  <c r="L1707" i="5"/>
  <c r="G1707" i="5"/>
  <c r="G1703" i="5"/>
  <c r="L1703" i="5"/>
  <c r="F1703" i="5"/>
  <c r="F1696" i="5"/>
  <c r="L1696" i="5"/>
  <c r="H1696" i="5"/>
  <c r="C1696" i="5"/>
  <c r="L1676" i="5"/>
  <c r="K1676" i="5"/>
  <c r="E1676" i="5"/>
  <c r="F1607" i="5"/>
  <c r="G1607" i="5"/>
  <c r="E1607" i="5"/>
  <c r="H1607" i="5"/>
  <c r="C1607" i="5"/>
  <c r="K1604" i="5"/>
  <c r="L1604" i="5"/>
  <c r="C1604" i="5"/>
  <c r="G1604" i="5"/>
  <c r="E1604" i="5"/>
  <c r="F1567" i="5"/>
  <c r="G1567" i="5"/>
  <c r="C1567" i="5"/>
  <c r="K1567" i="5"/>
  <c r="L1567" i="5"/>
  <c r="H1557" i="5"/>
  <c r="K1557" i="5"/>
  <c r="F1557" i="5"/>
  <c r="C1557" i="5"/>
  <c r="L1557" i="5"/>
  <c r="E1488" i="5"/>
  <c r="F1488" i="5"/>
  <c r="G1488" i="5"/>
  <c r="H1488" i="5"/>
  <c r="L1488" i="5"/>
  <c r="K1488" i="5"/>
  <c r="C1488" i="5"/>
  <c r="L1435" i="5"/>
  <c r="C1435" i="5"/>
  <c r="F1435" i="5"/>
  <c r="G1435" i="5"/>
  <c r="K1435" i="5"/>
  <c r="H1435" i="5"/>
  <c r="E1424" i="5"/>
  <c r="F1424" i="5"/>
  <c r="G1424" i="5"/>
  <c r="H1424" i="5"/>
  <c r="L1424" i="5"/>
  <c r="H1871" i="5"/>
  <c r="L1860" i="5"/>
  <c r="K1860" i="5"/>
  <c r="E1849" i="5"/>
  <c r="L1849" i="5"/>
  <c r="K1845" i="5"/>
  <c r="L1845" i="5"/>
  <c r="H1841" i="5"/>
  <c r="G1815" i="5"/>
  <c r="L1815" i="5"/>
  <c r="C1811" i="5"/>
  <c r="K1811" i="5"/>
  <c r="L1811" i="5"/>
  <c r="H1806" i="5"/>
  <c r="L1806" i="5"/>
  <c r="G1799" i="5"/>
  <c r="L1799" i="5"/>
  <c r="F1799" i="5"/>
  <c r="H1767" i="5"/>
  <c r="E1761" i="5"/>
  <c r="L1761" i="5"/>
  <c r="H1758" i="5"/>
  <c r="L1758" i="5"/>
  <c r="C1758" i="5"/>
  <c r="G1743" i="5"/>
  <c r="L1743" i="5"/>
  <c r="C1743" i="5"/>
  <c r="H1737" i="5"/>
  <c r="F1736" i="5"/>
  <c r="L1736" i="5"/>
  <c r="K1736" i="5"/>
  <c r="C1723" i="5"/>
  <c r="K1723" i="5"/>
  <c r="L1723" i="5"/>
  <c r="E1723" i="5"/>
  <c r="K1720" i="5"/>
  <c r="L1716" i="5"/>
  <c r="K1716" i="5"/>
  <c r="F1716" i="5"/>
  <c r="F1712" i="5"/>
  <c r="L1712" i="5"/>
  <c r="E1712" i="5"/>
  <c r="K1695" i="5"/>
  <c r="H1694" i="5"/>
  <c r="L1694" i="5"/>
  <c r="C1694" i="5"/>
  <c r="G1694" i="5"/>
  <c r="K1686" i="5"/>
  <c r="H1677" i="5"/>
  <c r="K1671" i="5"/>
  <c r="L1668" i="5"/>
  <c r="K1668" i="5"/>
  <c r="F1668" i="5"/>
  <c r="H1668" i="5"/>
  <c r="C1668" i="5"/>
  <c r="E1668" i="5"/>
  <c r="F1647" i="5"/>
  <c r="G1647" i="5"/>
  <c r="L1647" i="5"/>
  <c r="E1647" i="5"/>
  <c r="H1647" i="5"/>
  <c r="F1639" i="5"/>
  <c r="G1639" i="5"/>
  <c r="H1639" i="5"/>
  <c r="L1639" i="5"/>
  <c r="C1639" i="5"/>
  <c r="E1639" i="5"/>
  <c r="G1574" i="5"/>
  <c r="H1574" i="5"/>
  <c r="L1574" i="5"/>
  <c r="E1574" i="5"/>
  <c r="K1574" i="5"/>
  <c r="L1547" i="5"/>
  <c r="C1547" i="5"/>
  <c r="H1547" i="5"/>
  <c r="K1547" i="5"/>
  <c r="E1547" i="5"/>
  <c r="F1547" i="5"/>
  <c r="H1525" i="5"/>
  <c r="K1525" i="5"/>
  <c r="E1525" i="5"/>
  <c r="F1525" i="5"/>
  <c r="L1525" i="5"/>
  <c r="E1480" i="5"/>
  <c r="F1480" i="5"/>
  <c r="H1480" i="5"/>
  <c r="K1480" i="5"/>
  <c r="C1480" i="5"/>
  <c r="L1480" i="5"/>
  <c r="H1437" i="5"/>
  <c r="K1437" i="5"/>
  <c r="L1437" i="5"/>
  <c r="C1437" i="5"/>
  <c r="E1437" i="5"/>
  <c r="G1437" i="5"/>
  <c r="G1430" i="5"/>
  <c r="H1430" i="5"/>
  <c r="C1430" i="5"/>
  <c r="E1430" i="5"/>
  <c r="K1430" i="5"/>
  <c r="K1428" i="5"/>
  <c r="L1428" i="5"/>
  <c r="H1428" i="5"/>
  <c r="C1428" i="5"/>
  <c r="E1428" i="5"/>
  <c r="H1421" i="5"/>
  <c r="K1421" i="5"/>
  <c r="C1421" i="5"/>
  <c r="E1421" i="5"/>
  <c r="G1421" i="5"/>
  <c r="L1419" i="5"/>
  <c r="C1419" i="5"/>
  <c r="H1419" i="5"/>
  <c r="K1419" i="5"/>
  <c r="E1419" i="5"/>
  <c r="C1731" i="5"/>
  <c r="K1731" i="5"/>
  <c r="L1731" i="5"/>
  <c r="F1731" i="5"/>
  <c r="G1879" i="5"/>
  <c r="L1879" i="5"/>
  <c r="G1852" i="5"/>
  <c r="G1837" i="5"/>
  <c r="K1781" i="5"/>
  <c r="L1781" i="5"/>
  <c r="H1781" i="5"/>
  <c r="H1881" i="5"/>
  <c r="F1871" i="5"/>
  <c r="G1862" i="5"/>
  <c r="C1860" i="5"/>
  <c r="G1855" i="5"/>
  <c r="L1855" i="5"/>
  <c r="F1852" i="5"/>
  <c r="C1849" i="5"/>
  <c r="H1847" i="5"/>
  <c r="C1845" i="5"/>
  <c r="F1840" i="5"/>
  <c r="L1840" i="5"/>
  <c r="L1836" i="5"/>
  <c r="K1836" i="5"/>
  <c r="H1832" i="5"/>
  <c r="G1828" i="5"/>
  <c r="F1822" i="5"/>
  <c r="C1815" i="5"/>
  <c r="G1813" i="5"/>
  <c r="L1796" i="5"/>
  <c r="K1796" i="5"/>
  <c r="H1796" i="5"/>
  <c r="K1790" i="5"/>
  <c r="C1781" i="5"/>
  <c r="H1774" i="5"/>
  <c r="L1774" i="5"/>
  <c r="E1774" i="5"/>
  <c r="G1772" i="5"/>
  <c r="C1763" i="5"/>
  <c r="K1763" i="5"/>
  <c r="L1763" i="5"/>
  <c r="C1761" i="5"/>
  <c r="G1751" i="5"/>
  <c r="L1751" i="5"/>
  <c r="K1751" i="5"/>
  <c r="G1737" i="5"/>
  <c r="C1736" i="5"/>
  <c r="K1733" i="5"/>
  <c r="L1733" i="5"/>
  <c r="G1731" i="5"/>
  <c r="E1729" i="5"/>
  <c r="L1729" i="5"/>
  <c r="F1729" i="5"/>
  <c r="H1727" i="5"/>
  <c r="H1726" i="5"/>
  <c r="L1726" i="5"/>
  <c r="G1726" i="5"/>
  <c r="G1724" i="5"/>
  <c r="H1720" i="5"/>
  <c r="C1716" i="5"/>
  <c r="K1713" i="5"/>
  <c r="C1712" i="5"/>
  <c r="H1710" i="5"/>
  <c r="L1710" i="5"/>
  <c r="E1710" i="5"/>
  <c r="K1705" i="5"/>
  <c r="K1701" i="5"/>
  <c r="L1701" i="5"/>
  <c r="F1701" i="5"/>
  <c r="H1699" i="5"/>
  <c r="H1695" i="5"/>
  <c r="H1693" i="5"/>
  <c r="L1692" i="5"/>
  <c r="K1692" i="5"/>
  <c r="G1692" i="5"/>
  <c r="C1692" i="5"/>
  <c r="F1688" i="5"/>
  <c r="L1688" i="5"/>
  <c r="G1688" i="5"/>
  <c r="G1686" i="5"/>
  <c r="E1681" i="5"/>
  <c r="L1681" i="5"/>
  <c r="H1681" i="5"/>
  <c r="C1681" i="5"/>
  <c r="F1677" i="5"/>
  <c r="H1675" i="5"/>
  <c r="E1673" i="5"/>
  <c r="L1673" i="5"/>
  <c r="G1673" i="5"/>
  <c r="H1671" i="5"/>
  <c r="E1665" i="5"/>
  <c r="L1665" i="5"/>
  <c r="G1665" i="5"/>
  <c r="H1665" i="5"/>
  <c r="G1660" i="5"/>
  <c r="C1647" i="5"/>
  <c r="K1638" i="5"/>
  <c r="L1611" i="5"/>
  <c r="C1611" i="5"/>
  <c r="H1611" i="5"/>
  <c r="K1611" i="5"/>
  <c r="E1611" i="5"/>
  <c r="L1603" i="5"/>
  <c r="C1603" i="5"/>
  <c r="K1603" i="5"/>
  <c r="F1603" i="5"/>
  <c r="E1603" i="5"/>
  <c r="H1603" i="5"/>
  <c r="F1599" i="5"/>
  <c r="G1599" i="5"/>
  <c r="H1599" i="5"/>
  <c r="K1599" i="5"/>
  <c r="C1599" i="5"/>
  <c r="L1599" i="5"/>
  <c r="C1574" i="5"/>
  <c r="G1566" i="5"/>
  <c r="H1566" i="5"/>
  <c r="F1566" i="5"/>
  <c r="L1566" i="5"/>
  <c r="C1566" i="5"/>
  <c r="E1566" i="5"/>
  <c r="K1556" i="5"/>
  <c r="L1556" i="5"/>
  <c r="H1556" i="5"/>
  <c r="E1556" i="5"/>
  <c r="C1556" i="5"/>
  <c r="F1556" i="5"/>
  <c r="H1549" i="5"/>
  <c r="K1549" i="5"/>
  <c r="C1549" i="5"/>
  <c r="E1549" i="5"/>
  <c r="G1549" i="5"/>
  <c r="F1549" i="5"/>
  <c r="K1531" i="5"/>
  <c r="C1525" i="5"/>
  <c r="K1464" i="5"/>
  <c r="F1455" i="5"/>
  <c r="G1455" i="5"/>
  <c r="L1455" i="5"/>
  <c r="C1455" i="5"/>
  <c r="E1455" i="5"/>
  <c r="H1455" i="5"/>
  <c r="F1439" i="5"/>
  <c r="G1439" i="5"/>
  <c r="C1439" i="5"/>
  <c r="E1439" i="5"/>
  <c r="K1439" i="5"/>
  <c r="L1439" i="5"/>
  <c r="G1398" i="5"/>
  <c r="H1398" i="5"/>
  <c r="F1398" i="5"/>
  <c r="K1398" i="5"/>
  <c r="C1398" i="5"/>
  <c r="E1398" i="5"/>
  <c r="L1398" i="5"/>
  <c r="G1807" i="5"/>
  <c r="L1807" i="5"/>
  <c r="C1807" i="5"/>
  <c r="H1662" i="5"/>
  <c r="L1662" i="5"/>
  <c r="F1662" i="5"/>
  <c r="E1662" i="5"/>
  <c r="K1662" i="5"/>
  <c r="C1875" i="5"/>
  <c r="K1875" i="5"/>
  <c r="L1875" i="5"/>
  <c r="G1867" i="5"/>
  <c r="F1864" i="5"/>
  <c r="L1864" i="5"/>
  <c r="H1856" i="5"/>
  <c r="H1830" i="5"/>
  <c r="L1830" i="5"/>
  <c r="G1822" i="5"/>
  <c r="C1803" i="5"/>
  <c r="K1803" i="5"/>
  <c r="L1803" i="5"/>
  <c r="H1800" i="5"/>
  <c r="G1782" i="5"/>
  <c r="H1766" i="5"/>
  <c r="L1766" i="5"/>
  <c r="K1766" i="5"/>
  <c r="C1879" i="5"/>
  <c r="G1877" i="5"/>
  <c r="H1870" i="5"/>
  <c r="L1870" i="5"/>
  <c r="F1867" i="5"/>
  <c r="G1856" i="5"/>
  <c r="C1851" i="5"/>
  <c r="K1851" i="5"/>
  <c r="L1851" i="5"/>
  <c r="G1843" i="5"/>
  <c r="G1841" i="5"/>
  <c r="F1837" i="5"/>
  <c r="C1830" i="5"/>
  <c r="E1825" i="5"/>
  <c r="L1825" i="5"/>
  <c r="K1821" i="5"/>
  <c r="L1821" i="5"/>
  <c r="H1817" i="5"/>
  <c r="F1807" i="5"/>
  <c r="C1806" i="5"/>
  <c r="G1800" i="5"/>
  <c r="C1799" i="5"/>
  <c r="G1797" i="5"/>
  <c r="K1793" i="5"/>
  <c r="K1789" i="5"/>
  <c r="L1789" i="5"/>
  <c r="E1789" i="5"/>
  <c r="G1787" i="5"/>
  <c r="F1782" i="5"/>
  <c r="K1775" i="5"/>
  <c r="C1771" i="5"/>
  <c r="K1771" i="5"/>
  <c r="L1771" i="5"/>
  <c r="G1771" i="5"/>
  <c r="F1767" i="5"/>
  <c r="H1752" i="5"/>
  <c r="F1880" i="5"/>
  <c r="L1880" i="5"/>
  <c r="F1877" i="5"/>
  <c r="L1876" i="5"/>
  <c r="K1876" i="5"/>
  <c r="C1870" i="5"/>
  <c r="E1867" i="5"/>
  <c r="E1865" i="5"/>
  <c r="L1865" i="5"/>
  <c r="K1861" i="5"/>
  <c r="L1861" i="5"/>
  <c r="E1856" i="5"/>
  <c r="C1855" i="5"/>
  <c r="H1846" i="5"/>
  <c r="L1846" i="5"/>
  <c r="F1843" i="5"/>
  <c r="F1841" i="5"/>
  <c r="C1840" i="5"/>
  <c r="E1837" i="5"/>
  <c r="C1836" i="5"/>
  <c r="G1831" i="5"/>
  <c r="L1831" i="5"/>
  <c r="F1828" i="5"/>
  <c r="C1827" i="5"/>
  <c r="K1827" i="5"/>
  <c r="L1827" i="5"/>
  <c r="C1825" i="5"/>
  <c r="C1821" i="5"/>
  <c r="F1816" i="5"/>
  <c r="L1816" i="5"/>
  <c r="F1813" i="5"/>
  <c r="L1812" i="5"/>
  <c r="K1812" i="5"/>
  <c r="E1807" i="5"/>
  <c r="L1804" i="5"/>
  <c r="K1804" i="5"/>
  <c r="E1804" i="5"/>
  <c r="E1800" i="5"/>
  <c r="C1796" i="5"/>
  <c r="H1793" i="5"/>
  <c r="F1792" i="5"/>
  <c r="L1792" i="5"/>
  <c r="C1792" i="5"/>
  <c r="C1789" i="5"/>
  <c r="E1785" i="5"/>
  <c r="L1785" i="5"/>
  <c r="K1785" i="5"/>
  <c r="E1782" i="5"/>
  <c r="E1777" i="5"/>
  <c r="L1777" i="5"/>
  <c r="C1777" i="5"/>
  <c r="F1775" i="5"/>
  <c r="C1774" i="5"/>
  <c r="G1759" i="5"/>
  <c r="L1759" i="5"/>
  <c r="E1759" i="5"/>
  <c r="L1756" i="5"/>
  <c r="K1756" i="5"/>
  <c r="G1756" i="5"/>
  <c r="C1751" i="5"/>
  <c r="L1748" i="5"/>
  <c r="K1748" i="5"/>
  <c r="F1744" i="5"/>
  <c r="L1744" i="5"/>
  <c r="E1744" i="5"/>
  <c r="K1741" i="5"/>
  <c r="L1741" i="5"/>
  <c r="G1741" i="5"/>
  <c r="F1737" i="5"/>
  <c r="C1733" i="5"/>
  <c r="E1731" i="5"/>
  <c r="C1729" i="5"/>
  <c r="C1726" i="5"/>
  <c r="F1724" i="5"/>
  <c r="C1710" i="5"/>
  <c r="L1708" i="5"/>
  <c r="K1708" i="5"/>
  <c r="E1708" i="5"/>
  <c r="H1705" i="5"/>
  <c r="C1701" i="5"/>
  <c r="E1697" i="5"/>
  <c r="L1697" i="5"/>
  <c r="F1697" i="5"/>
  <c r="G1693" i="5"/>
  <c r="C1688" i="5"/>
  <c r="E1686" i="5"/>
  <c r="G1679" i="5"/>
  <c r="L1679" i="5"/>
  <c r="C1679" i="5"/>
  <c r="H1679" i="5"/>
  <c r="E1677" i="5"/>
  <c r="C1673" i="5"/>
  <c r="E1671" i="5"/>
  <c r="C1665" i="5"/>
  <c r="G1662" i="5"/>
  <c r="K1656" i="5"/>
  <c r="H1645" i="5"/>
  <c r="K1645" i="5"/>
  <c r="F1645" i="5"/>
  <c r="G1645" i="5"/>
  <c r="C1645" i="5"/>
  <c r="F1638" i="5"/>
  <c r="L1616" i="5"/>
  <c r="E1576" i="5"/>
  <c r="F1576" i="5"/>
  <c r="C1576" i="5"/>
  <c r="K1576" i="5"/>
  <c r="H1576" i="5"/>
  <c r="G1565" i="5"/>
  <c r="K1507" i="5"/>
  <c r="L1499" i="5"/>
  <c r="C1499" i="5"/>
  <c r="F1499" i="5"/>
  <c r="G1499" i="5"/>
  <c r="K1499" i="5"/>
  <c r="E1499" i="5"/>
  <c r="F1479" i="5"/>
  <c r="G1479" i="5"/>
  <c r="E1479" i="5"/>
  <c r="H1479" i="5"/>
  <c r="L1479" i="5"/>
  <c r="K1479" i="5"/>
  <c r="C1479" i="5"/>
  <c r="H1464" i="5"/>
  <c r="K1452" i="5"/>
  <c r="L1452" i="5"/>
  <c r="E1452" i="5"/>
  <c r="F1452" i="5"/>
  <c r="H1452" i="5"/>
  <c r="G1452" i="5"/>
  <c r="G1871" i="5"/>
  <c r="L1871" i="5"/>
  <c r="L1852" i="5"/>
  <c r="K1852" i="5"/>
  <c r="H1822" i="5"/>
  <c r="L1822" i="5"/>
  <c r="G1767" i="5"/>
  <c r="L1767" i="5"/>
  <c r="G1695" i="5"/>
  <c r="L1695" i="5"/>
  <c r="E1695" i="5"/>
  <c r="G1654" i="5"/>
  <c r="H1654" i="5"/>
  <c r="F1654" i="5"/>
  <c r="K1654" i="5"/>
  <c r="C1654" i="5"/>
  <c r="E1654" i="5"/>
  <c r="L1531" i="5"/>
  <c r="C1531" i="5"/>
  <c r="E1531" i="5"/>
  <c r="G1531" i="5"/>
  <c r="H1531" i="5"/>
  <c r="E1881" i="5"/>
  <c r="L1881" i="5"/>
  <c r="C1871" i="5"/>
  <c r="H1862" i="5"/>
  <c r="L1862" i="5"/>
  <c r="G1847" i="5"/>
  <c r="L1847" i="5"/>
  <c r="C1837" i="5"/>
  <c r="F1832" i="5"/>
  <c r="L1832" i="5"/>
  <c r="C1822" i="5"/>
  <c r="E1817" i="5"/>
  <c r="L1817" i="5"/>
  <c r="H1811" i="5"/>
  <c r="C1787" i="5"/>
  <c r="K1787" i="5"/>
  <c r="L1787" i="5"/>
  <c r="L1772" i="5"/>
  <c r="K1772" i="5"/>
  <c r="C1767" i="5"/>
  <c r="K1758" i="5"/>
  <c r="F1752" i="5"/>
  <c r="L1752" i="5"/>
  <c r="K1743" i="5"/>
  <c r="K1644" i="5"/>
  <c r="L1644" i="5"/>
  <c r="E1644" i="5"/>
  <c r="F1644" i="5"/>
  <c r="C1644" i="5"/>
  <c r="G1644" i="5"/>
  <c r="H1581" i="5"/>
  <c r="K1581" i="5"/>
  <c r="F1581" i="5"/>
  <c r="G1581" i="5"/>
  <c r="C1581" i="5"/>
  <c r="L1581" i="5"/>
  <c r="L1563" i="5"/>
  <c r="C1563" i="5"/>
  <c r="F1563" i="5"/>
  <c r="G1563" i="5"/>
  <c r="E1563" i="5"/>
  <c r="F1720" i="5"/>
  <c r="L1720" i="5"/>
  <c r="G1720" i="5"/>
  <c r="H1686" i="5"/>
  <c r="L1686" i="5"/>
  <c r="F1686" i="5"/>
  <c r="L1660" i="5"/>
  <c r="K1660" i="5"/>
  <c r="F1660" i="5"/>
  <c r="C1660" i="5"/>
  <c r="H1660" i="5"/>
  <c r="K1636" i="5"/>
  <c r="L1636" i="5"/>
  <c r="F1636" i="5"/>
  <c r="G1636" i="5"/>
  <c r="C1636" i="5"/>
  <c r="E1636" i="5"/>
  <c r="E1544" i="5"/>
  <c r="F1544" i="5"/>
  <c r="H1544" i="5"/>
  <c r="K1544" i="5"/>
  <c r="C1544" i="5"/>
  <c r="G1544" i="5"/>
  <c r="G1534" i="5"/>
  <c r="H1534" i="5"/>
  <c r="E1534" i="5"/>
  <c r="F1534" i="5"/>
  <c r="L1534" i="5"/>
  <c r="K1534" i="5"/>
  <c r="K1879" i="5"/>
  <c r="K1864" i="5"/>
  <c r="C1852" i="5"/>
  <c r="K1849" i="5"/>
  <c r="C1841" i="5"/>
  <c r="K1830" i="5"/>
  <c r="K1806" i="5"/>
  <c r="K1797" i="5"/>
  <c r="L1797" i="5"/>
  <c r="H1790" i="5"/>
  <c r="L1790" i="5"/>
  <c r="G1790" i="5"/>
  <c r="K1761" i="5"/>
  <c r="G1727" i="5"/>
  <c r="L1727" i="5"/>
  <c r="E1713" i="5"/>
  <c r="L1713" i="5"/>
  <c r="C1713" i="5"/>
  <c r="H1713" i="5"/>
  <c r="C1699" i="5"/>
  <c r="K1699" i="5"/>
  <c r="L1699" i="5"/>
  <c r="F1699" i="5"/>
  <c r="C1695" i="5"/>
  <c r="C1675" i="5"/>
  <c r="K1675" i="5"/>
  <c r="L1675" i="5"/>
  <c r="G1675" i="5"/>
  <c r="F1664" i="5"/>
  <c r="L1664" i="5"/>
  <c r="G1664" i="5"/>
  <c r="K1664" i="5"/>
  <c r="C1664" i="5"/>
  <c r="E1664" i="5"/>
  <c r="C1662" i="5"/>
  <c r="H1613" i="5"/>
  <c r="K1613" i="5"/>
  <c r="C1613" i="5"/>
  <c r="G1613" i="5"/>
  <c r="L1613" i="5"/>
  <c r="C1534" i="5"/>
  <c r="H1501" i="5"/>
  <c r="K1501" i="5"/>
  <c r="L1501" i="5"/>
  <c r="C1501" i="5"/>
  <c r="E1501" i="5"/>
  <c r="F1501" i="5"/>
  <c r="H1879" i="5"/>
  <c r="C1877" i="5"/>
  <c r="G1875" i="5"/>
  <c r="G1860" i="5"/>
  <c r="H1849" i="5"/>
  <c r="H1836" i="5"/>
  <c r="G1823" i="5"/>
  <c r="L1823" i="5"/>
  <c r="C1817" i="5"/>
  <c r="G1811" i="5"/>
  <c r="F1808" i="5"/>
  <c r="L1808" i="5"/>
  <c r="G1806" i="5"/>
  <c r="G1803" i="5"/>
  <c r="K1799" i="5"/>
  <c r="C1797" i="5"/>
  <c r="C1793" i="5"/>
  <c r="L1780" i="5"/>
  <c r="K1780" i="5"/>
  <c r="F1780" i="5"/>
  <c r="C1775" i="5"/>
  <c r="K1757" i="5"/>
  <c r="L1757" i="5"/>
  <c r="H1736" i="5"/>
  <c r="C1727" i="5"/>
  <c r="H1723" i="5"/>
  <c r="K1712" i="5"/>
  <c r="C1693" i="5"/>
  <c r="K1669" i="5"/>
  <c r="L1669" i="5"/>
  <c r="F1669" i="5"/>
  <c r="H1669" i="5"/>
  <c r="H1589" i="5"/>
  <c r="K1589" i="5"/>
  <c r="E1589" i="5"/>
  <c r="F1589" i="5"/>
  <c r="L1589" i="5"/>
  <c r="K1540" i="5"/>
  <c r="L1540" i="5"/>
  <c r="C1540" i="5"/>
  <c r="E1540" i="5"/>
  <c r="G1540" i="5"/>
  <c r="F1540" i="5"/>
  <c r="K1661" i="5"/>
  <c r="L1661" i="5"/>
  <c r="F1661" i="5"/>
  <c r="L1627" i="5"/>
  <c r="C1627" i="5"/>
  <c r="F1627" i="5"/>
  <c r="G1627" i="5"/>
  <c r="G1598" i="5"/>
  <c r="H1598" i="5"/>
  <c r="E1598" i="5"/>
  <c r="F1598" i="5"/>
  <c r="G1590" i="5"/>
  <c r="H1590" i="5"/>
  <c r="F1590" i="5"/>
  <c r="K1590" i="5"/>
  <c r="C1590" i="5"/>
  <c r="K1580" i="5"/>
  <c r="L1580" i="5"/>
  <c r="E1580" i="5"/>
  <c r="F1580" i="5"/>
  <c r="F1575" i="5"/>
  <c r="G1575" i="5"/>
  <c r="H1575" i="5"/>
  <c r="F1535" i="5"/>
  <c r="G1535" i="5"/>
  <c r="H1535" i="5"/>
  <c r="K1535" i="5"/>
  <c r="C1535" i="5"/>
  <c r="E1528" i="5"/>
  <c r="F1528" i="5"/>
  <c r="L1528" i="5"/>
  <c r="C1528" i="5"/>
  <c r="G1528" i="5"/>
  <c r="G1494" i="5"/>
  <c r="H1494" i="5"/>
  <c r="C1494" i="5"/>
  <c r="E1494" i="5"/>
  <c r="K1494" i="5"/>
  <c r="K1492" i="5"/>
  <c r="L1492" i="5"/>
  <c r="H1492" i="5"/>
  <c r="C1492" i="5"/>
  <c r="E1492" i="5"/>
  <c r="H1485" i="5"/>
  <c r="K1485" i="5"/>
  <c r="C1485" i="5"/>
  <c r="E1485" i="5"/>
  <c r="G1485" i="5"/>
  <c r="L1483" i="5"/>
  <c r="C1483" i="5"/>
  <c r="H1483" i="5"/>
  <c r="K1483" i="5"/>
  <c r="E1483" i="5"/>
  <c r="K1476" i="5"/>
  <c r="L1476" i="5"/>
  <c r="C1476" i="5"/>
  <c r="E1476" i="5"/>
  <c r="G1476" i="5"/>
  <c r="G1470" i="5"/>
  <c r="H1470" i="5"/>
  <c r="E1470" i="5"/>
  <c r="F1470" i="5"/>
  <c r="L1470" i="5"/>
  <c r="H1453" i="5"/>
  <c r="K1453" i="5"/>
  <c r="F1453" i="5"/>
  <c r="G1453" i="5"/>
  <c r="C1453" i="5"/>
  <c r="E1512" i="5"/>
  <c r="F1512" i="5"/>
  <c r="C1512" i="5"/>
  <c r="G1512" i="5"/>
  <c r="K1512" i="5"/>
  <c r="G1510" i="5"/>
  <c r="H1510" i="5"/>
  <c r="L1510" i="5"/>
  <c r="C1510" i="5"/>
  <c r="E1510" i="5"/>
  <c r="L1467" i="5"/>
  <c r="C1467" i="5"/>
  <c r="E1467" i="5"/>
  <c r="G1467" i="5"/>
  <c r="H1461" i="5"/>
  <c r="K1461" i="5"/>
  <c r="E1461" i="5"/>
  <c r="F1461" i="5"/>
  <c r="L1461" i="5"/>
  <c r="E1416" i="5"/>
  <c r="F1416" i="5"/>
  <c r="H1416" i="5"/>
  <c r="K1416" i="5"/>
  <c r="C1416" i="5"/>
  <c r="E1721" i="5"/>
  <c r="L1721" i="5"/>
  <c r="K1717" i="5"/>
  <c r="L1717" i="5"/>
  <c r="H1702" i="5"/>
  <c r="L1702" i="5"/>
  <c r="G1687" i="5"/>
  <c r="L1687" i="5"/>
  <c r="C1683" i="5"/>
  <c r="K1683" i="5"/>
  <c r="L1683" i="5"/>
  <c r="F1672" i="5"/>
  <c r="L1672" i="5"/>
  <c r="C1659" i="5"/>
  <c r="K1659" i="5"/>
  <c r="L1659" i="5"/>
  <c r="F1659" i="5"/>
  <c r="G1630" i="5"/>
  <c r="H1630" i="5"/>
  <c r="F1630" i="5"/>
  <c r="G1622" i="5"/>
  <c r="H1622" i="5"/>
  <c r="C1622" i="5"/>
  <c r="K1622" i="5"/>
  <c r="K1620" i="5"/>
  <c r="L1620" i="5"/>
  <c r="H1620" i="5"/>
  <c r="E1620" i="5"/>
  <c r="L1595" i="5"/>
  <c r="C1595" i="5"/>
  <c r="G1595" i="5"/>
  <c r="F1583" i="5"/>
  <c r="G1583" i="5"/>
  <c r="L1583" i="5"/>
  <c r="E1583" i="5"/>
  <c r="L1571" i="5"/>
  <c r="C1571" i="5"/>
  <c r="E1571" i="5"/>
  <c r="F1571" i="5"/>
  <c r="E1552" i="5"/>
  <c r="F1552" i="5"/>
  <c r="G1552" i="5"/>
  <c r="H1552" i="5"/>
  <c r="F1543" i="5"/>
  <c r="G1543" i="5"/>
  <c r="E1543" i="5"/>
  <c r="H1543" i="5"/>
  <c r="L1543" i="5"/>
  <c r="F1519" i="5"/>
  <c r="G1519" i="5"/>
  <c r="L1519" i="5"/>
  <c r="C1519" i="5"/>
  <c r="E1519" i="5"/>
  <c r="K1508" i="5"/>
  <c r="L1508" i="5"/>
  <c r="F1508" i="5"/>
  <c r="G1508" i="5"/>
  <c r="C1508" i="5"/>
  <c r="C1461" i="5"/>
  <c r="L1443" i="5"/>
  <c r="C1443" i="5"/>
  <c r="E1443" i="5"/>
  <c r="F1443" i="5"/>
  <c r="H1443" i="5"/>
  <c r="F1407" i="5"/>
  <c r="G1407" i="5"/>
  <c r="H1407" i="5"/>
  <c r="K1407" i="5"/>
  <c r="C1407" i="5"/>
  <c r="E1400" i="5"/>
  <c r="F1400" i="5"/>
  <c r="L1400" i="5"/>
  <c r="C1400" i="5"/>
  <c r="G1400" i="5"/>
  <c r="H1798" i="5"/>
  <c r="L1798" i="5"/>
  <c r="G1783" i="5"/>
  <c r="L1783" i="5"/>
  <c r="C1779" i="5"/>
  <c r="K1779" i="5"/>
  <c r="L1779" i="5"/>
  <c r="F1768" i="5"/>
  <c r="L1768" i="5"/>
  <c r="L1764" i="5"/>
  <c r="K1764" i="5"/>
  <c r="E1753" i="5"/>
  <c r="L1753" i="5"/>
  <c r="K1749" i="5"/>
  <c r="L1749" i="5"/>
  <c r="H1734" i="5"/>
  <c r="L1734" i="5"/>
  <c r="K1721" i="5"/>
  <c r="G1719" i="5"/>
  <c r="L1719" i="5"/>
  <c r="H1717" i="5"/>
  <c r="C1715" i="5"/>
  <c r="K1715" i="5"/>
  <c r="L1715" i="5"/>
  <c r="F1704" i="5"/>
  <c r="L1704" i="5"/>
  <c r="K1702" i="5"/>
  <c r="L1700" i="5"/>
  <c r="K1700" i="5"/>
  <c r="E1689" i="5"/>
  <c r="L1689" i="5"/>
  <c r="K1687" i="5"/>
  <c r="K1685" i="5"/>
  <c r="L1685" i="5"/>
  <c r="H1683" i="5"/>
  <c r="K1672" i="5"/>
  <c r="H1670" i="5"/>
  <c r="L1670" i="5"/>
  <c r="C1667" i="5"/>
  <c r="K1667" i="5"/>
  <c r="L1667" i="5"/>
  <c r="F1667" i="5"/>
  <c r="G1663" i="5"/>
  <c r="L1663" i="5"/>
  <c r="F1663" i="5"/>
  <c r="G1661" i="5"/>
  <c r="F1631" i="5"/>
  <c r="G1631" i="5"/>
  <c r="C1631" i="5"/>
  <c r="K1631" i="5"/>
  <c r="H1629" i="5"/>
  <c r="K1629" i="5"/>
  <c r="L1629" i="5"/>
  <c r="E1629" i="5"/>
  <c r="H1627" i="5"/>
  <c r="H1621" i="5"/>
  <c r="K1621" i="5"/>
  <c r="F1621" i="5"/>
  <c r="L1598" i="5"/>
  <c r="K1595" i="5"/>
  <c r="E1592" i="5"/>
  <c r="F1592" i="5"/>
  <c r="L1592" i="5"/>
  <c r="G1592" i="5"/>
  <c r="L1590" i="5"/>
  <c r="E1584" i="5"/>
  <c r="F1584" i="5"/>
  <c r="H1584" i="5"/>
  <c r="H1580" i="5"/>
  <c r="K1575" i="5"/>
  <c r="K1572" i="5"/>
  <c r="L1572" i="5"/>
  <c r="F1572" i="5"/>
  <c r="G1572" i="5"/>
  <c r="C1572" i="5"/>
  <c r="L1535" i="5"/>
  <c r="K1528" i="5"/>
  <c r="K1516" i="5"/>
  <c r="L1516" i="5"/>
  <c r="E1516" i="5"/>
  <c r="F1516" i="5"/>
  <c r="H1516" i="5"/>
  <c r="L1494" i="5"/>
  <c r="G1492" i="5"/>
  <c r="L1485" i="5"/>
  <c r="G1483" i="5"/>
  <c r="H1476" i="5"/>
  <c r="K1467" i="5"/>
  <c r="G1462" i="5"/>
  <c r="H1462" i="5"/>
  <c r="F1462" i="5"/>
  <c r="K1462" i="5"/>
  <c r="C1462" i="5"/>
  <c r="L1453" i="5"/>
  <c r="E1448" i="5"/>
  <c r="F1448" i="5"/>
  <c r="C1448" i="5"/>
  <c r="G1448" i="5"/>
  <c r="K1448" i="5"/>
  <c r="G1446" i="5"/>
  <c r="H1446" i="5"/>
  <c r="L1446" i="5"/>
  <c r="C1446" i="5"/>
  <c r="E1446" i="5"/>
  <c r="L1403" i="5"/>
  <c r="C1403" i="5"/>
  <c r="E1403" i="5"/>
  <c r="G1403" i="5"/>
  <c r="H1397" i="5"/>
  <c r="K1397" i="5"/>
  <c r="E1397" i="5"/>
  <c r="F1397" i="5"/>
  <c r="L1397" i="5"/>
  <c r="F1655" i="5"/>
  <c r="G1655" i="5"/>
  <c r="G1646" i="5"/>
  <c r="H1646" i="5"/>
  <c r="H1637" i="5"/>
  <c r="K1637" i="5"/>
  <c r="K1628" i="5"/>
  <c r="L1628" i="5"/>
  <c r="L1619" i="5"/>
  <c r="C1619" i="5"/>
  <c r="E1600" i="5"/>
  <c r="F1600" i="5"/>
  <c r="F1591" i="5"/>
  <c r="G1591" i="5"/>
  <c r="G1582" i="5"/>
  <c r="H1582" i="5"/>
  <c r="H1573" i="5"/>
  <c r="K1573" i="5"/>
  <c r="K1564" i="5"/>
  <c r="L1564" i="5"/>
  <c r="L1555" i="5"/>
  <c r="C1555" i="5"/>
  <c r="E1536" i="5"/>
  <c r="F1536" i="5"/>
  <c r="F1527" i="5"/>
  <c r="G1527" i="5"/>
  <c r="G1518" i="5"/>
  <c r="H1518" i="5"/>
  <c r="H1509" i="5"/>
  <c r="K1509" i="5"/>
  <c r="K1500" i="5"/>
  <c r="L1500" i="5"/>
  <c r="L1491" i="5"/>
  <c r="C1491" i="5"/>
  <c r="E1472" i="5"/>
  <c r="F1472" i="5"/>
  <c r="F1463" i="5"/>
  <c r="G1463" i="5"/>
  <c r="G1454" i="5"/>
  <c r="H1454" i="5"/>
  <c r="H1445" i="5"/>
  <c r="K1445" i="5"/>
  <c r="K1436" i="5"/>
  <c r="L1436" i="5"/>
  <c r="L1427" i="5"/>
  <c r="C1427" i="5"/>
  <c r="E1408" i="5"/>
  <c r="F1408" i="5"/>
  <c r="F1399" i="5"/>
  <c r="G1399" i="5"/>
  <c r="K1548" i="5"/>
  <c r="L1548" i="5"/>
  <c r="L1539" i="5"/>
  <c r="C1539" i="5"/>
  <c r="E1520" i="5"/>
  <c r="F1520" i="5"/>
  <c r="F1511" i="5"/>
  <c r="G1511" i="5"/>
  <c r="G1502" i="5"/>
  <c r="H1502" i="5"/>
  <c r="H1493" i="5"/>
  <c r="K1493" i="5"/>
  <c r="K1484" i="5"/>
  <c r="L1484" i="5"/>
  <c r="L1475" i="5"/>
  <c r="C1475" i="5"/>
  <c r="E1456" i="5"/>
  <c r="F1456" i="5"/>
  <c r="F1447" i="5"/>
  <c r="G1447" i="5"/>
  <c r="G1438" i="5"/>
  <c r="H1438" i="5"/>
  <c r="H1429" i="5"/>
  <c r="K1429" i="5"/>
  <c r="K1420" i="5"/>
  <c r="L1420" i="5"/>
  <c r="L1411" i="5"/>
  <c r="C1411" i="5"/>
  <c r="L1637" i="5"/>
  <c r="H1619" i="5"/>
  <c r="G1614" i="5"/>
  <c r="H1614" i="5"/>
  <c r="L1600" i="5"/>
  <c r="L1591" i="5"/>
  <c r="L1587" i="5"/>
  <c r="C1587" i="5"/>
  <c r="E1568" i="5"/>
  <c r="F1568" i="5"/>
  <c r="H1555" i="5"/>
  <c r="G1550" i="5"/>
  <c r="H1550" i="5"/>
  <c r="H1541" i="5"/>
  <c r="K1541" i="5"/>
  <c r="L1536" i="5"/>
  <c r="K1532" i="5"/>
  <c r="L1532" i="5"/>
  <c r="L1527" i="5"/>
  <c r="L1523" i="5"/>
  <c r="C1523" i="5"/>
  <c r="L1655" i="5"/>
  <c r="L1651" i="5"/>
  <c r="C1651" i="5"/>
  <c r="L1646" i="5"/>
  <c r="E1632" i="5"/>
  <c r="F1632" i="5"/>
  <c r="H1628" i="5"/>
  <c r="F1623" i="5"/>
  <c r="G1623" i="5"/>
  <c r="H1605" i="5"/>
  <c r="K1605" i="5"/>
  <c r="K1596" i="5"/>
  <c r="L1596" i="5"/>
  <c r="L1582" i="5"/>
  <c r="L1573" i="5"/>
  <c r="H1564" i="5"/>
  <c r="F1559" i="5"/>
  <c r="G1559" i="5"/>
  <c r="L1518" i="5"/>
  <c r="L1509" i="5"/>
  <c r="E1504" i="5"/>
  <c r="F1504" i="5"/>
  <c r="H1500" i="5"/>
  <c r="F1495" i="5"/>
  <c r="G1495" i="5"/>
  <c r="H1491" i="5"/>
  <c r="G1486" i="5"/>
  <c r="H1486" i="5"/>
  <c r="H1477" i="5"/>
  <c r="K1477" i="5"/>
  <c r="L1472" i="5"/>
  <c r="K1468" i="5"/>
  <c r="L1468" i="5"/>
  <c r="L1463" i="5"/>
  <c r="L1459" i="5"/>
  <c r="C1459" i="5"/>
  <c r="L1454" i="5"/>
  <c r="L1445" i="5"/>
  <c r="E1440" i="5"/>
  <c r="F1440" i="5"/>
  <c r="H1436" i="5"/>
  <c r="F1431" i="5"/>
  <c r="G1431" i="5"/>
  <c r="H1427" i="5"/>
  <c r="G1422" i="5"/>
  <c r="H1422" i="5"/>
  <c r="H1413" i="5"/>
  <c r="K1413" i="5"/>
  <c r="L1408" i="5"/>
  <c r="K1404" i="5"/>
  <c r="L1404" i="5"/>
  <c r="L1399" i="5"/>
  <c r="K1655" i="5"/>
  <c r="K1652" i="5"/>
  <c r="L1652" i="5"/>
  <c r="K1646" i="5"/>
  <c r="L1643" i="5"/>
  <c r="C1643" i="5"/>
  <c r="G1637" i="5"/>
  <c r="C1632" i="5"/>
  <c r="G1628" i="5"/>
  <c r="E1624" i="5"/>
  <c r="F1624" i="5"/>
  <c r="C1623" i="5"/>
  <c r="G1619" i="5"/>
  <c r="F1615" i="5"/>
  <c r="G1615" i="5"/>
  <c r="C1614" i="5"/>
  <c r="G1606" i="5"/>
  <c r="H1606" i="5"/>
  <c r="C1605" i="5"/>
  <c r="K1600" i="5"/>
  <c r="H1597" i="5"/>
  <c r="K1597" i="5"/>
  <c r="C1596" i="5"/>
  <c r="K1591" i="5"/>
  <c r="K1588" i="5"/>
  <c r="L1588" i="5"/>
  <c r="K1582" i="5"/>
  <c r="L1579" i="5"/>
  <c r="C1579" i="5"/>
  <c r="G1573" i="5"/>
  <c r="C1568" i="5"/>
  <c r="G1564" i="5"/>
  <c r="E1560" i="5"/>
  <c r="F1560" i="5"/>
  <c r="C1559" i="5"/>
  <c r="G1555" i="5"/>
  <c r="F1551" i="5"/>
  <c r="G1551" i="5"/>
  <c r="C1550" i="5"/>
  <c r="G1542" i="5"/>
  <c r="H1542" i="5"/>
  <c r="C1541" i="5"/>
  <c r="K1539" i="5"/>
  <c r="K1536" i="5"/>
  <c r="H1533" i="5"/>
  <c r="K1533" i="5"/>
  <c r="C1532" i="5"/>
  <c r="K1527" i="5"/>
  <c r="K1524" i="5"/>
  <c r="L1524" i="5"/>
  <c r="K1518" i="5"/>
  <c r="L1515" i="5"/>
  <c r="C1515" i="5"/>
  <c r="G1509" i="5"/>
  <c r="C1504" i="5"/>
  <c r="G1500" i="5"/>
  <c r="E1496" i="5"/>
  <c r="F1496" i="5"/>
  <c r="C1495" i="5"/>
  <c r="G1491" i="5"/>
  <c r="F1487" i="5"/>
  <c r="G1487" i="5"/>
  <c r="C1486" i="5"/>
  <c r="G1478" i="5"/>
  <c r="H1478" i="5"/>
  <c r="C1477" i="5"/>
  <c r="K1475" i="5"/>
  <c r="K1472" i="5"/>
  <c r="H1469" i="5"/>
  <c r="K1469" i="5"/>
  <c r="C1468" i="5"/>
  <c r="K1463" i="5"/>
  <c r="K1460" i="5"/>
  <c r="L1460" i="5"/>
  <c r="K1454" i="5"/>
  <c r="L1451" i="5"/>
  <c r="C1451" i="5"/>
  <c r="G1445" i="5"/>
  <c r="C1440" i="5"/>
  <c r="G1436" i="5"/>
  <c r="E1432" i="5"/>
  <c r="F1432" i="5"/>
  <c r="C1431" i="5"/>
  <c r="G1427" i="5"/>
  <c r="F1423" i="5"/>
  <c r="G1423" i="5"/>
  <c r="C1422" i="5"/>
  <c r="G1414" i="5"/>
  <c r="H1414" i="5"/>
  <c r="C1413" i="5"/>
  <c r="K1411" i="5"/>
  <c r="K1408" i="5"/>
  <c r="H1405" i="5"/>
  <c r="K1405" i="5"/>
  <c r="C1404" i="5"/>
  <c r="K1399" i="5"/>
  <c r="K1396" i="5"/>
  <c r="L1396" i="5"/>
  <c r="C57" i="5"/>
  <c r="C64" i="5"/>
  <c r="C27" i="5"/>
  <c r="C60" i="5"/>
  <c r="C49" i="5"/>
  <c r="C65" i="5"/>
  <c r="C54" i="5"/>
  <c r="C46" i="5"/>
  <c r="C44" i="5"/>
  <c r="C51" i="5"/>
  <c r="C40" i="5"/>
  <c r="C35" i="5"/>
  <c r="C61" i="5"/>
  <c r="C30" i="5"/>
  <c r="C43" i="5"/>
  <c r="C56" i="5"/>
  <c r="C32" i="5"/>
  <c r="F29" i="5"/>
  <c r="H29" i="5"/>
  <c r="C29" i="5"/>
  <c r="C59" i="5"/>
  <c r="C48" i="5"/>
  <c r="C24" i="5"/>
  <c r="J27" i="7"/>
  <c r="J24" i="7"/>
  <c r="J22" i="7"/>
  <c r="K22" i="7" s="1"/>
  <c r="G30" i="5" s="1"/>
  <c r="K1180" i="7"/>
  <c r="M1180" i="7" l="1"/>
  <c r="G1188" i="5"/>
  <c r="H22" i="7"/>
  <c r="I22" i="7" s="1"/>
  <c r="L22" i="7"/>
  <c r="F30" i="5" s="1"/>
  <c r="O22" i="7"/>
  <c r="H30" i="5" s="1"/>
  <c r="AD22" i="7"/>
  <c r="AE22" i="7"/>
  <c r="AF22" i="7"/>
  <c r="AG22" i="7"/>
  <c r="AH22" i="7"/>
  <c r="AI22" i="7"/>
  <c r="AJ22" i="7"/>
  <c r="AK22" i="7"/>
  <c r="AL22" i="7"/>
  <c r="AM22" i="7"/>
  <c r="AN22" i="7"/>
  <c r="AO22" i="7"/>
  <c r="H23" i="7"/>
  <c r="I23" i="7" s="1"/>
  <c r="K23" i="7"/>
  <c r="O23" i="7"/>
  <c r="H31" i="5" s="1"/>
  <c r="AD23" i="7"/>
  <c r="AE23" i="7"/>
  <c r="AF23" i="7"/>
  <c r="AG23" i="7"/>
  <c r="AH23" i="7"/>
  <c r="AI23" i="7"/>
  <c r="AJ23" i="7"/>
  <c r="AK23" i="7"/>
  <c r="AL23" i="7"/>
  <c r="AM23" i="7"/>
  <c r="AN23" i="7"/>
  <c r="AO23" i="7"/>
  <c r="H24" i="7"/>
  <c r="I24" i="7" s="1"/>
  <c r="K24" i="7"/>
  <c r="O24" i="7"/>
  <c r="H32" i="5" s="1"/>
  <c r="AD24" i="7"/>
  <c r="AE24" i="7"/>
  <c r="AF24" i="7"/>
  <c r="AG24" i="7"/>
  <c r="AH24" i="7"/>
  <c r="AI24" i="7"/>
  <c r="AJ24" i="7"/>
  <c r="AK24" i="7"/>
  <c r="AL24" i="7"/>
  <c r="AM24" i="7"/>
  <c r="AN24" i="7"/>
  <c r="AO24" i="7"/>
  <c r="H25" i="7"/>
  <c r="I25" i="7" s="1"/>
  <c r="K25" i="7"/>
  <c r="O25" i="7"/>
  <c r="H33" i="5" s="1"/>
  <c r="AD25" i="7"/>
  <c r="AE25" i="7"/>
  <c r="AF25" i="7"/>
  <c r="AG25" i="7"/>
  <c r="AH25" i="7"/>
  <c r="AI25" i="7"/>
  <c r="AJ25" i="7"/>
  <c r="AK25" i="7"/>
  <c r="AL25" i="7"/>
  <c r="AM25" i="7"/>
  <c r="AN25" i="7"/>
  <c r="AO25" i="7"/>
  <c r="H26" i="7"/>
  <c r="I26" i="7" s="1"/>
  <c r="K26" i="7"/>
  <c r="O26" i="7"/>
  <c r="H34" i="5" s="1"/>
  <c r="AD26" i="7"/>
  <c r="AE26" i="7"/>
  <c r="AF26" i="7"/>
  <c r="AG26" i="7"/>
  <c r="AH26" i="7"/>
  <c r="AI26" i="7"/>
  <c r="AJ26" i="7"/>
  <c r="AK26" i="7"/>
  <c r="AL26" i="7"/>
  <c r="AM26" i="7"/>
  <c r="AN26" i="7"/>
  <c r="AO26" i="7"/>
  <c r="H27" i="7"/>
  <c r="I27" i="7" s="1"/>
  <c r="K27" i="7"/>
  <c r="O27" i="7"/>
  <c r="H35" i="5" s="1"/>
  <c r="AD27" i="7"/>
  <c r="AE27" i="7"/>
  <c r="AF27" i="7"/>
  <c r="AG27" i="7"/>
  <c r="AH27" i="7"/>
  <c r="AI27" i="7"/>
  <c r="AJ27" i="7"/>
  <c r="AK27" i="7"/>
  <c r="AL27" i="7"/>
  <c r="AM27" i="7"/>
  <c r="AN27" i="7"/>
  <c r="AO27" i="7"/>
  <c r="H28" i="7"/>
  <c r="I28" i="7" s="1"/>
  <c r="K28" i="7"/>
  <c r="O28" i="7"/>
  <c r="H36" i="5" s="1"/>
  <c r="AD28" i="7"/>
  <c r="AE28" i="7"/>
  <c r="AF28" i="7"/>
  <c r="AG28" i="7"/>
  <c r="AH28" i="7"/>
  <c r="AI28" i="7"/>
  <c r="AJ28" i="7"/>
  <c r="AK28" i="7"/>
  <c r="AL28" i="7"/>
  <c r="AM28" i="7"/>
  <c r="AN28" i="7"/>
  <c r="AO28" i="7"/>
  <c r="H29" i="7"/>
  <c r="I29" i="7" s="1"/>
  <c r="K29" i="7"/>
  <c r="O29" i="7"/>
  <c r="H37" i="5" s="1"/>
  <c r="AD29" i="7"/>
  <c r="AE29" i="7"/>
  <c r="AF29" i="7"/>
  <c r="AG29" i="7"/>
  <c r="AH29" i="7"/>
  <c r="AI29" i="7"/>
  <c r="AJ29" i="7"/>
  <c r="AK29" i="7"/>
  <c r="AL29" i="7"/>
  <c r="AM29" i="7"/>
  <c r="AN29" i="7"/>
  <c r="AO29" i="7"/>
  <c r="H30" i="7"/>
  <c r="I30" i="7" s="1"/>
  <c r="K30" i="7"/>
  <c r="O30" i="7"/>
  <c r="H38" i="5" s="1"/>
  <c r="AD30" i="7"/>
  <c r="AE30" i="7"/>
  <c r="AF30" i="7"/>
  <c r="AG30" i="7"/>
  <c r="AH30" i="7"/>
  <c r="AI30" i="7"/>
  <c r="AJ30" i="7"/>
  <c r="AK30" i="7"/>
  <c r="AL30" i="7"/>
  <c r="AM30" i="7"/>
  <c r="AN30" i="7"/>
  <c r="AO30" i="7"/>
  <c r="H31" i="7"/>
  <c r="I31" i="7" s="1"/>
  <c r="K31" i="7"/>
  <c r="O31" i="7"/>
  <c r="H39" i="5" s="1"/>
  <c r="AD31" i="7"/>
  <c r="AE31" i="7"/>
  <c r="AF31" i="7"/>
  <c r="AG31" i="7"/>
  <c r="AH31" i="7"/>
  <c r="AI31" i="7"/>
  <c r="AJ31" i="7"/>
  <c r="AK31" i="7"/>
  <c r="AL31" i="7"/>
  <c r="AM31" i="7"/>
  <c r="AN31" i="7"/>
  <c r="AO31" i="7"/>
  <c r="H32" i="7"/>
  <c r="I32" i="7" s="1"/>
  <c r="K32" i="7"/>
  <c r="O32" i="7"/>
  <c r="H40" i="5" s="1"/>
  <c r="AD32" i="7"/>
  <c r="AE32" i="7"/>
  <c r="AF32" i="7"/>
  <c r="AG32" i="7"/>
  <c r="AH32" i="7"/>
  <c r="AI32" i="7"/>
  <c r="AJ32" i="7"/>
  <c r="AK32" i="7"/>
  <c r="AL32" i="7"/>
  <c r="AM32" i="7"/>
  <c r="AN32" i="7"/>
  <c r="AO32" i="7"/>
  <c r="H33" i="7"/>
  <c r="I33" i="7" s="1"/>
  <c r="K33" i="7"/>
  <c r="O33" i="7"/>
  <c r="H41" i="5" s="1"/>
  <c r="AD33" i="7"/>
  <c r="AE33" i="7"/>
  <c r="AF33" i="7"/>
  <c r="AG33" i="7"/>
  <c r="AH33" i="7"/>
  <c r="AI33" i="7"/>
  <c r="AJ33" i="7"/>
  <c r="AK33" i="7"/>
  <c r="AL33" i="7"/>
  <c r="AM33" i="7"/>
  <c r="AN33" i="7"/>
  <c r="AO33" i="7"/>
  <c r="H34" i="7"/>
  <c r="I34" i="7" s="1"/>
  <c r="K34" i="7"/>
  <c r="O34" i="7"/>
  <c r="H42" i="5" s="1"/>
  <c r="AD34" i="7"/>
  <c r="AE34" i="7"/>
  <c r="AF34" i="7"/>
  <c r="AG34" i="7"/>
  <c r="AH34" i="7"/>
  <c r="AI34" i="7"/>
  <c r="AJ34" i="7"/>
  <c r="AK34" i="7"/>
  <c r="AL34" i="7"/>
  <c r="AM34" i="7"/>
  <c r="AN34" i="7"/>
  <c r="AO34" i="7"/>
  <c r="H35" i="7"/>
  <c r="I35" i="7" s="1"/>
  <c r="K35" i="7"/>
  <c r="O35" i="7"/>
  <c r="H43" i="5" s="1"/>
  <c r="AD35" i="7"/>
  <c r="AE35" i="7"/>
  <c r="AF35" i="7"/>
  <c r="AG35" i="7"/>
  <c r="AH35" i="7"/>
  <c r="AI35" i="7"/>
  <c r="AJ35" i="7"/>
  <c r="AK35" i="7"/>
  <c r="AL35" i="7"/>
  <c r="AM35" i="7"/>
  <c r="AN35" i="7"/>
  <c r="AO35" i="7"/>
  <c r="L30" i="7" l="1"/>
  <c r="F38" i="5" s="1"/>
  <c r="G38" i="5"/>
  <c r="L31" i="7"/>
  <c r="F39" i="5" s="1"/>
  <c r="G39" i="5"/>
  <c r="L23" i="7"/>
  <c r="F31" i="5" s="1"/>
  <c r="G31" i="5"/>
  <c r="L32" i="7"/>
  <c r="F40" i="5" s="1"/>
  <c r="G40" i="5"/>
  <c r="M24" i="7"/>
  <c r="G32" i="5"/>
  <c r="L33" i="7"/>
  <c r="F41" i="5" s="1"/>
  <c r="G41" i="5"/>
  <c r="M25" i="7"/>
  <c r="G33" i="5"/>
  <c r="M26" i="7"/>
  <c r="G34" i="5"/>
  <c r="L27" i="7"/>
  <c r="F35" i="5" s="1"/>
  <c r="G35" i="5"/>
  <c r="L28" i="7"/>
  <c r="F36" i="5" s="1"/>
  <c r="G36" i="5"/>
  <c r="L34" i="7"/>
  <c r="F42" i="5" s="1"/>
  <c r="G42" i="5"/>
  <c r="L35" i="7"/>
  <c r="F43" i="5" s="1"/>
  <c r="G43" i="5"/>
  <c r="L29" i="7"/>
  <c r="F37" i="5" s="1"/>
  <c r="G37" i="5"/>
  <c r="Q32" i="7"/>
  <c r="E40" i="5" s="1"/>
  <c r="L40" i="5" s="1"/>
  <c r="Q28" i="7"/>
  <c r="E36" i="5" s="1"/>
  <c r="L36" i="5" s="1"/>
  <c r="Q24" i="7"/>
  <c r="E32" i="5" s="1"/>
  <c r="L32" i="5" s="1"/>
  <c r="Q33" i="7"/>
  <c r="E41" i="5" s="1"/>
  <c r="L41" i="5" s="1"/>
  <c r="Q29" i="7"/>
  <c r="E37" i="5" s="1"/>
  <c r="L37" i="5" s="1"/>
  <c r="Q25" i="7"/>
  <c r="E33" i="5" s="1"/>
  <c r="L33" i="5" s="1"/>
  <c r="Q34" i="7"/>
  <c r="E42" i="5" s="1"/>
  <c r="L42" i="5" s="1"/>
  <c r="Q30" i="7"/>
  <c r="E38" i="5" s="1"/>
  <c r="L38" i="5" s="1"/>
  <c r="Q26" i="7"/>
  <c r="E34" i="5" s="1"/>
  <c r="L34" i="5" s="1"/>
  <c r="Q31" i="7"/>
  <c r="E39" i="5" s="1"/>
  <c r="L39" i="5" s="1"/>
  <c r="Q27" i="7"/>
  <c r="E35" i="5" s="1"/>
  <c r="L35" i="5" s="1"/>
  <c r="Q35" i="7"/>
  <c r="E43" i="5" s="1"/>
  <c r="L43" i="5" s="1"/>
  <c r="Q22" i="7"/>
  <c r="E30" i="5" s="1"/>
  <c r="L30" i="5" s="1"/>
  <c r="Q23" i="7"/>
  <c r="E31" i="5" s="1"/>
  <c r="L31" i="5" s="1"/>
  <c r="M23" i="7"/>
  <c r="M22" i="7"/>
  <c r="M35" i="7"/>
  <c r="M34" i="7"/>
  <c r="M33" i="7"/>
  <c r="M32" i="7"/>
  <c r="M31" i="7"/>
  <c r="M30" i="7"/>
  <c r="M29" i="7"/>
  <c r="M28" i="7"/>
  <c r="M27" i="7"/>
  <c r="L26" i="7"/>
  <c r="F34" i="5" s="1"/>
  <c r="L25" i="7"/>
  <c r="F33" i="5" s="1"/>
  <c r="L24" i="7"/>
  <c r="F32" i="5" s="1"/>
  <c r="Q1955" i="7"/>
  <c r="P23" i="7" l="1"/>
  <c r="P25" i="7"/>
  <c r="P29" i="7"/>
  <c r="P35" i="7"/>
  <c r="P33" i="7"/>
  <c r="P24" i="7"/>
  <c r="P31" i="7"/>
  <c r="P32" i="7"/>
  <c r="P30" i="7"/>
  <c r="P22" i="7"/>
  <c r="P27" i="7"/>
  <c r="P28" i="7"/>
  <c r="P26" i="7"/>
  <c r="P34" i="7"/>
  <c r="D2019" i="5"/>
  <c r="D2018" i="5"/>
  <c r="D2017" i="5"/>
  <c r="D2016" i="5"/>
  <c r="D2015" i="5"/>
  <c r="D2014" i="5"/>
  <c r="D2013" i="5"/>
  <c r="D2012" i="5"/>
  <c r="D2011" i="5"/>
  <c r="D2010" i="5"/>
  <c r="D2009" i="5"/>
  <c r="D2008" i="5"/>
  <c r="D2007" i="5"/>
  <c r="D2006" i="5"/>
  <c r="D2005" i="5"/>
  <c r="D2004" i="5"/>
  <c r="D2003" i="5"/>
  <c r="D2002" i="5"/>
  <c r="D2001" i="5"/>
  <c r="D2000" i="5"/>
  <c r="D1999" i="5"/>
  <c r="D1998" i="5"/>
  <c r="D1997" i="5"/>
  <c r="D1996" i="5"/>
  <c r="D1995" i="5"/>
  <c r="D1994" i="5"/>
  <c r="D1993" i="5"/>
  <c r="D1992" i="5"/>
  <c r="D1991" i="5"/>
  <c r="D1990" i="5"/>
  <c r="D1989" i="5"/>
  <c r="D1988" i="5"/>
  <c r="D1987" i="5"/>
  <c r="D1986" i="5"/>
  <c r="D1985" i="5"/>
  <c r="D1984" i="5"/>
  <c r="D1983" i="5"/>
  <c r="D1982" i="5"/>
  <c r="D1981" i="5"/>
  <c r="D1980" i="5"/>
  <c r="D1979" i="5"/>
  <c r="D1978" i="5"/>
  <c r="D1977" i="5"/>
  <c r="D1976" i="5"/>
  <c r="D1975" i="5"/>
  <c r="D1974" i="5"/>
  <c r="D1973" i="5"/>
  <c r="D1972" i="5"/>
  <c r="D1971" i="5"/>
  <c r="D1970" i="5"/>
  <c r="D1969" i="5"/>
  <c r="D1968" i="5"/>
  <c r="D1967" i="5"/>
  <c r="D1966" i="5"/>
  <c r="D1965" i="5"/>
  <c r="D1964" i="5"/>
  <c r="D1963" i="5"/>
  <c r="D1962" i="5"/>
  <c r="D1961" i="5"/>
  <c r="D1960" i="5"/>
  <c r="D1959" i="5"/>
  <c r="D1958" i="5"/>
  <c r="D1957" i="5"/>
  <c r="D1956" i="5"/>
  <c r="D1955" i="5"/>
  <c r="D1954" i="5"/>
  <c r="D1953" i="5"/>
  <c r="D1952" i="5"/>
  <c r="D1951" i="5"/>
  <c r="D1950" i="5"/>
  <c r="D1949" i="5"/>
  <c r="D1948" i="5"/>
  <c r="D1947" i="5"/>
  <c r="D1946" i="5"/>
  <c r="D1945" i="5"/>
  <c r="D1944" i="5"/>
  <c r="D1943" i="5"/>
  <c r="D1942" i="5"/>
  <c r="D1941" i="5"/>
  <c r="D1940" i="5"/>
  <c r="D1939" i="5"/>
  <c r="D1938" i="5"/>
  <c r="D1937" i="5"/>
  <c r="D1936" i="5"/>
  <c r="D1935" i="5"/>
  <c r="D1934" i="5"/>
  <c r="D1933" i="5"/>
  <c r="D1932" i="5"/>
  <c r="D1931" i="5"/>
  <c r="D1930" i="5"/>
  <c r="D1929" i="5"/>
  <c r="D1928" i="5"/>
  <c r="D1927" i="5"/>
  <c r="D1926" i="5"/>
  <c r="D1925" i="5"/>
  <c r="D1924" i="5"/>
  <c r="D1923" i="5"/>
  <c r="D1922" i="5"/>
  <c r="D1921" i="5"/>
  <c r="D1920" i="5"/>
  <c r="D1919" i="5"/>
  <c r="D1918" i="5"/>
  <c r="D1917" i="5"/>
  <c r="D1916" i="5"/>
  <c r="D1915" i="5"/>
  <c r="D1914" i="5"/>
  <c r="D1913" i="5"/>
  <c r="D1912" i="5"/>
  <c r="D1911" i="5"/>
  <c r="D1910" i="5"/>
  <c r="D1909" i="5"/>
  <c r="D1908" i="5"/>
  <c r="D1907" i="5"/>
  <c r="D1906" i="5"/>
  <c r="D1905" i="5"/>
  <c r="D1904" i="5"/>
  <c r="D1903" i="5"/>
  <c r="D1902" i="5"/>
  <c r="D1901" i="5"/>
  <c r="D1900" i="5"/>
  <c r="D1899" i="5"/>
  <c r="D1898" i="5"/>
  <c r="D1897" i="5"/>
  <c r="D1896" i="5"/>
  <c r="D1895" i="5"/>
  <c r="D1894" i="5"/>
  <c r="D1893" i="5"/>
  <c r="D1892" i="5"/>
  <c r="D1891" i="5"/>
  <c r="D1890" i="5"/>
  <c r="D1889" i="5"/>
  <c r="D1888" i="5"/>
  <c r="D1887" i="5"/>
  <c r="D1886" i="5"/>
  <c r="D1885" i="5"/>
  <c r="D1884" i="5"/>
  <c r="D1883" i="5"/>
  <c r="AO1954" i="7"/>
  <c r="AN1954" i="7"/>
  <c r="AM1954" i="7"/>
  <c r="AL1954" i="7"/>
  <c r="AK1954" i="7"/>
  <c r="AJ1954" i="7"/>
  <c r="AI1954" i="7"/>
  <c r="AH1954" i="7"/>
  <c r="AG1954" i="7"/>
  <c r="AF1954" i="7"/>
  <c r="AE1954" i="7"/>
  <c r="AD1954" i="7"/>
  <c r="AO1953" i="7"/>
  <c r="AN1953" i="7"/>
  <c r="AM1953" i="7"/>
  <c r="AL1953" i="7"/>
  <c r="AK1953" i="7"/>
  <c r="AJ1953" i="7"/>
  <c r="AI1953" i="7"/>
  <c r="AH1953" i="7"/>
  <c r="AG1953" i="7"/>
  <c r="AF1953" i="7"/>
  <c r="AE1953" i="7"/>
  <c r="AD1953" i="7"/>
  <c r="AO1952" i="7"/>
  <c r="AN1952" i="7"/>
  <c r="AM1952" i="7"/>
  <c r="AL1952" i="7"/>
  <c r="AK1952" i="7"/>
  <c r="AJ1952" i="7"/>
  <c r="AI1952" i="7"/>
  <c r="AH1952" i="7"/>
  <c r="AG1952" i="7"/>
  <c r="AF1952" i="7"/>
  <c r="AE1952" i="7"/>
  <c r="AD1952" i="7"/>
  <c r="AO1951" i="7"/>
  <c r="AN1951" i="7"/>
  <c r="AM1951" i="7"/>
  <c r="AL1951" i="7"/>
  <c r="AK1951" i="7"/>
  <c r="AJ1951" i="7"/>
  <c r="AI1951" i="7"/>
  <c r="AH1951" i="7"/>
  <c r="AG1951" i="7"/>
  <c r="AF1951" i="7"/>
  <c r="AE1951" i="7"/>
  <c r="AD1951" i="7"/>
  <c r="AO1950" i="7"/>
  <c r="AN1950" i="7"/>
  <c r="AM1950" i="7"/>
  <c r="AL1950" i="7"/>
  <c r="AK1950" i="7"/>
  <c r="AJ1950" i="7"/>
  <c r="AI1950" i="7"/>
  <c r="AH1950" i="7"/>
  <c r="AG1950" i="7"/>
  <c r="AF1950" i="7"/>
  <c r="AE1950" i="7"/>
  <c r="AD1950" i="7"/>
  <c r="AO1949" i="7"/>
  <c r="AN1949" i="7"/>
  <c r="AM1949" i="7"/>
  <c r="AL1949" i="7"/>
  <c r="AK1949" i="7"/>
  <c r="AJ1949" i="7"/>
  <c r="AI1949" i="7"/>
  <c r="AH1949" i="7"/>
  <c r="AG1949" i="7"/>
  <c r="AF1949" i="7"/>
  <c r="AE1949" i="7"/>
  <c r="AD1949" i="7"/>
  <c r="AO1948" i="7"/>
  <c r="AN1948" i="7"/>
  <c r="AM1948" i="7"/>
  <c r="AL1948" i="7"/>
  <c r="AK1948" i="7"/>
  <c r="AJ1948" i="7"/>
  <c r="AI1948" i="7"/>
  <c r="AH1948" i="7"/>
  <c r="AG1948" i="7"/>
  <c r="AF1948" i="7"/>
  <c r="AE1948" i="7"/>
  <c r="AD1948" i="7"/>
  <c r="AO1947" i="7"/>
  <c r="AN1947" i="7"/>
  <c r="AM1947" i="7"/>
  <c r="AL1947" i="7"/>
  <c r="AK1947" i="7"/>
  <c r="AJ1947" i="7"/>
  <c r="AI1947" i="7"/>
  <c r="AH1947" i="7"/>
  <c r="AG1947" i="7"/>
  <c r="AF1947" i="7"/>
  <c r="AE1947" i="7"/>
  <c r="AD1947" i="7"/>
  <c r="AO1946" i="7"/>
  <c r="AN1946" i="7"/>
  <c r="AM1946" i="7"/>
  <c r="AL1946" i="7"/>
  <c r="AK1946" i="7"/>
  <c r="AJ1946" i="7"/>
  <c r="AI1946" i="7"/>
  <c r="AH1946" i="7"/>
  <c r="AG1946" i="7"/>
  <c r="AF1946" i="7"/>
  <c r="AE1946" i="7"/>
  <c r="AD1946" i="7"/>
  <c r="AO1945" i="7"/>
  <c r="AN1945" i="7"/>
  <c r="AM1945" i="7"/>
  <c r="AL1945" i="7"/>
  <c r="AK1945" i="7"/>
  <c r="AJ1945" i="7"/>
  <c r="AI1945" i="7"/>
  <c r="AH1945" i="7"/>
  <c r="AG1945" i="7"/>
  <c r="AF1945" i="7"/>
  <c r="AE1945" i="7"/>
  <c r="AD1945" i="7"/>
  <c r="AO1944" i="7"/>
  <c r="AN1944" i="7"/>
  <c r="AM1944" i="7"/>
  <c r="AL1944" i="7"/>
  <c r="AK1944" i="7"/>
  <c r="AJ1944" i="7"/>
  <c r="AI1944" i="7"/>
  <c r="AH1944" i="7"/>
  <c r="AG1944" i="7"/>
  <c r="AF1944" i="7"/>
  <c r="AE1944" i="7"/>
  <c r="AD1944" i="7"/>
  <c r="AO1943" i="7"/>
  <c r="AN1943" i="7"/>
  <c r="AM1943" i="7"/>
  <c r="AL1943" i="7"/>
  <c r="AK1943" i="7"/>
  <c r="AJ1943" i="7"/>
  <c r="AI1943" i="7"/>
  <c r="AH1943" i="7"/>
  <c r="AG1943" i="7"/>
  <c r="AF1943" i="7"/>
  <c r="AE1943" i="7"/>
  <c r="AD1943" i="7"/>
  <c r="AO1942" i="7"/>
  <c r="AN1942" i="7"/>
  <c r="AM1942" i="7"/>
  <c r="AL1942" i="7"/>
  <c r="AK1942" i="7"/>
  <c r="AJ1942" i="7"/>
  <c r="AI1942" i="7"/>
  <c r="AH1942" i="7"/>
  <c r="AG1942" i="7"/>
  <c r="AF1942" i="7"/>
  <c r="AE1942" i="7"/>
  <c r="AD1942" i="7"/>
  <c r="AO1941" i="7"/>
  <c r="AN1941" i="7"/>
  <c r="AM1941" i="7"/>
  <c r="AL1941" i="7"/>
  <c r="AK1941" i="7"/>
  <c r="AJ1941" i="7"/>
  <c r="AI1941" i="7"/>
  <c r="AH1941" i="7"/>
  <c r="AG1941" i="7"/>
  <c r="AF1941" i="7"/>
  <c r="AE1941" i="7"/>
  <c r="AD1941" i="7"/>
  <c r="AO1940" i="7"/>
  <c r="AN1940" i="7"/>
  <c r="AM1940" i="7"/>
  <c r="AL1940" i="7"/>
  <c r="AK1940" i="7"/>
  <c r="AJ1940" i="7"/>
  <c r="AI1940" i="7"/>
  <c r="AH1940" i="7"/>
  <c r="AG1940" i="7"/>
  <c r="AF1940" i="7"/>
  <c r="AE1940" i="7"/>
  <c r="AD1940" i="7"/>
  <c r="AO1939" i="7"/>
  <c r="AN1939" i="7"/>
  <c r="AM1939" i="7"/>
  <c r="AL1939" i="7"/>
  <c r="AK1939" i="7"/>
  <c r="AJ1939" i="7"/>
  <c r="AI1939" i="7"/>
  <c r="AH1939" i="7"/>
  <c r="AG1939" i="7"/>
  <c r="AF1939" i="7"/>
  <c r="AE1939" i="7"/>
  <c r="AD1939" i="7"/>
  <c r="AO1938" i="7"/>
  <c r="AN1938" i="7"/>
  <c r="AM1938" i="7"/>
  <c r="AL1938" i="7"/>
  <c r="AK1938" i="7"/>
  <c r="AJ1938" i="7"/>
  <c r="AI1938" i="7"/>
  <c r="AH1938" i="7"/>
  <c r="AG1938" i="7"/>
  <c r="AF1938" i="7"/>
  <c r="AE1938" i="7"/>
  <c r="AD1938" i="7"/>
  <c r="AO1937" i="7"/>
  <c r="AN1937" i="7"/>
  <c r="AM1937" i="7"/>
  <c r="AL1937" i="7"/>
  <c r="AK1937" i="7"/>
  <c r="AJ1937" i="7"/>
  <c r="AI1937" i="7"/>
  <c r="AH1937" i="7"/>
  <c r="AG1937" i="7"/>
  <c r="AF1937" i="7"/>
  <c r="AE1937" i="7"/>
  <c r="AD1937" i="7"/>
  <c r="AO1936" i="7"/>
  <c r="AN1936" i="7"/>
  <c r="AM1936" i="7"/>
  <c r="AL1936" i="7"/>
  <c r="AK1936" i="7"/>
  <c r="AJ1936" i="7"/>
  <c r="AI1936" i="7"/>
  <c r="AH1936" i="7"/>
  <c r="AG1936" i="7"/>
  <c r="AF1936" i="7"/>
  <c r="AE1936" i="7"/>
  <c r="AD1936" i="7"/>
  <c r="AO1935" i="7"/>
  <c r="AN1935" i="7"/>
  <c r="AM1935" i="7"/>
  <c r="AL1935" i="7"/>
  <c r="AK1935" i="7"/>
  <c r="AJ1935" i="7"/>
  <c r="AI1935" i="7"/>
  <c r="AH1935" i="7"/>
  <c r="AG1935" i="7"/>
  <c r="AF1935" i="7"/>
  <c r="AE1935" i="7"/>
  <c r="AD1935" i="7"/>
  <c r="AO1934" i="7"/>
  <c r="AN1934" i="7"/>
  <c r="AM1934" i="7"/>
  <c r="AL1934" i="7"/>
  <c r="AK1934" i="7"/>
  <c r="AJ1934" i="7"/>
  <c r="AI1934" i="7"/>
  <c r="AH1934" i="7"/>
  <c r="AG1934" i="7"/>
  <c r="AF1934" i="7"/>
  <c r="AE1934" i="7"/>
  <c r="AD1934" i="7"/>
  <c r="AO1933" i="7"/>
  <c r="AN1933" i="7"/>
  <c r="AM1933" i="7"/>
  <c r="AL1933" i="7"/>
  <c r="AK1933" i="7"/>
  <c r="AJ1933" i="7"/>
  <c r="AI1933" i="7"/>
  <c r="AH1933" i="7"/>
  <c r="AG1933" i="7"/>
  <c r="AF1933" i="7"/>
  <c r="AE1933" i="7"/>
  <c r="AD1933" i="7"/>
  <c r="AO1932" i="7"/>
  <c r="AN1932" i="7"/>
  <c r="AM1932" i="7"/>
  <c r="AL1932" i="7"/>
  <c r="AK1932" i="7"/>
  <c r="AJ1932" i="7"/>
  <c r="AI1932" i="7"/>
  <c r="AH1932" i="7"/>
  <c r="AG1932" i="7"/>
  <c r="AF1932" i="7"/>
  <c r="AE1932" i="7"/>
  <c r="AD1932" i="7"/>
  <c r="AO1931" i="7"/>
  <c r="AN1931" i="7"/>
  <c r="AM1931" i="7"/>
  <c r="AL1931" i="7"/>
  <c r="AK1931" i="7"/>
  <c r="AJ1931" i="7"/>
  <c r="AI1931" i="7"/>
  <c r="AH1931" i="7"/>
  <c r="AG1931" i="7"/>
  <c r="AF1931" i="7"/>
  <c r="AE1931" i="7"/>
  <c r="AD1931" i="7"/>
  <c r="AO1930" i="7"/>
  <c r="AN1930" i="7"/>
  <c r="AM1930" i="7"/>
  <c r="AL1930" i="7"/>
  <c r="AK1930" i="7"/>
  <c r="AJ1930" i="7"/>
  <c r="AI1930" i="7"/>
  <c r="AH1930" i="7"/>
  <c r="AG1930" i="7"/>
  <c r="AF1930" i="7"/>
  <c r="AE1930" i="7"/>
  <c r="AD1930" i="7"/>
  <c r="AO1929" i="7"/>
  <c r="AN1929" i="7"/>
  <c r="AM1929" i="7"/>
  <c r="AL1929" i="7"/>
  <c r="AK1929" i="7"/>
  <c r="AJ1929" i="7"/>
  <c r="AI1929" i="7"/>
  <c r="AH1929" i="7"/>
  <c r="AG1929" i="7"/>
  <c r="AF1929" i="7"/>
  <c r="AE1929" i="7"/>
  <c r="AD1929" i="7"/>
  <c r="AO1928" i="7"/>
  <c r="AN1928" i="7"/>
  <c r="AM1928" i="7"/>
  <c r="AL1928" i="7"/>
  <c r="AK1928" i="7"/>
  <c r="AJ1928" i="7"/>
  <c r="AI1928" i="7"/>
  <c r="AH1928" i="7"/>
  <c r="AG1928" i="7"/>
  <c r="AF1928" i="7"/>
  <c r="AE1928" i="7"/>
  <c r="AD1928" i="7"/>
  <c r="AO1927" i="7"/>
  <c r="AN1927" i="7"/>
  <c r="AM1927" i="7"/>
  <c r="AL1927" i="7"/>
  <c r="AK1927" i="7"/>
  <c r="AJ1927" i="7"/>
  <c r="AI1927" i="7"/>
  <c r="AH1927" i="7"/>
  <c r="AG1927" i="7"/>
  <c r="AF1927" i="7"/>
  <c r="AE1927" i="7"/>
  <c r="AD1927" i="7"/>
  <c r="AO1926" i="7"/>
  <c r="AN1926" i="7"/>
  <c r="AM1926" i="7"/>
  <c r="AL1926" i="7"/>
  <c r="AK1926" i="7"/>
  <c r="AJ1926" i="7"/>
  <c r="AI1926" i="7"/>
  <c r="AH1926" i="7"/>
  <c r="AG1926" i="7"/>
  <c r="AF1926" i="7"/>
  <c r="AE1926" i="7"/>
  <c r="AD1926" i="7"/>
  <c r="AO1925" i="7"/>
  <c r="AN1925" i="7"/>
  <c r="AM1925" i="7"/>
  <c r="AL1925" i="7"/>
  <c r="AK1925" i="7"/>
  <c r="AJ1925" i="7"/>
  <c r="AI1925" i="7"/>
  <c r="AH1925" i="7"/>
  <c r="AG1925" i="7"/>
  <c r="AF1925" i="7"/>
  <c r="AE1925" i="7"/>
  <c r="AD1925" i="7"/>
  <c r="AO1924" i="7"/>
  <c r="AN1924" i="7"/>
  <c r="AM1924" i="7"/>
  <c r="AL1924" i="7"/>
  <c r="AK1924" i="7"/>
  <c r="AJ1924" i="7"/>
  <c r="AI1924" i="7"/>
  <c r="AH1924" i="7"/>
  <c r="AG1924" i="7"/>
  <c r="AF1924" i="7"/>
  <c r="AE1924" i="7"/>
  <c r="AD1924" i="7"/>
  <c r="AO1923" i="7"/>
  <c r="AN1923" i="7"/>
  <c r="AM1923" i="7"/>
  <c r="AL1923" i="7"/>
  <c r="AK1923" i="7"/>
  <c r="AJ1923" i="7"/>
  <c r="AI1923" i="7"/>
  <c r="AH1923" i="7"/>
  <c r="AG1923" i="7"/>
  <c r="AF1923" i="7"/>
  <c r="AE1923" i="7"/>
  <c r="AD1923" i="7"/>
  <c r="AO1922" i="7"/>
  <c r="AN1922" i="7"/>
  <c r="AM1922" i="7"/>
  <c r="AL1922" i="7"/>
  <c r="AK1922" i="7"/>
  <c r="AJ1922" i="7"/>
  <c r="AI1922" i="7"/>
  <c r="AH1922" i="7"/>
  <c r="AG1922" i="7"/>
  <c r="AF1922" i="7"/>
  <c r="AE1922" i="7"/>
  <c r="AD1922" i="7"/>
  <c r="AO1921" i="7"/>
  <c r="AN1921" i="7"/>
  <c r="AM1921" i="7"/>
  <c r="AL1921" i="7"/>
  <c r="AK1921" i="7"/>
  <c r="AJ1921" i="7"/>
  <c r="AI1921" i="7"/>
  <c r="AH1921" i="7"/>
  <c r="AG1921" i="7"/>
  <c r="AF1921" i="7"/>
  <c r="AE1921" i="7"/>
  <c r="AD1921" i="7"/>
  <c r="AO1920" i="7"/>
  <c r="AN1920" i="7"/>
  <c r="AM1920" i="7"/>
  <c r="AL1920" i="7"/>
  <c r="AK1920" i="7"/>
  <c r="AJ1920" i="7"/>
  <c r="AI1920" i="7"/>
  <c r="AH1920" i="7"/>
  <c r="AG1920" i="7"/>
  <c r="AF1920" i="7"/>
  <c r="AE1920" i="7"/>
  <c r="AD1920" i="7"/>
  <c r="AO1919" i="7"/>
  <c r="AN1919" i="7"/>
  <c r="AM1919" i="7"/>
  <c r="AL1919" i="7"/>
  <c r="AK1919" i="7"/>
  <c r="AJ1919" i="7"/>
  <c r="AI1919" i="7"/>
  <c r="AH1919" i="7"/>
  <c r="AG1919" i="7"/>
  <c r="AF1919" i="7"/>
  <c r="AE1919" i="7"/>
  <c r="AD1919" i="7"/>
  <c r="AO1918" i="7"/>
  <c r="AN1918" i="7"/>
  <c r="AM1918" i="7"/>
  <c r="AL1918" i="7"/>
  <c r="AK1918" i="7"/>
  <c r="AJ1918" i="7"/>
  <c r="AI1918" i="7"/>
  <c r="AH1918" i="7"/>
  <c r="AG1918" i="7"/>
  <c r="AF1918" i="7"/>
  <c r="AE1918" i="7"/>
  <c r="AD1918" i="7"/>
  <c r="AO1917" i="7"/>
  <c r="AN1917" i="7"/>
  <c r="AM1917" i="7"/>
  <c r="AL1917" i="7"/>
  <c r="AK1917" i="7"/>
  <c r="AJ1917" i="7"/>
  <c r="AI1917" i="7"/>
  <c r="AH1917" i="7"/>
  <c r="AG1917" i="7"/>
  <c r="AF1917" i="7"/>
  <c r="AE1917" i="7"/>
  <c r="AD1917" i="7"/>
  <c r="AO1916" i="7"/>
  <c r="AN1916" i="7"/>
  <c r="AM1916" i="7"/>
  <c r="AL1916" i="7"/>
  <c r="AK1916" i="7"/>
  <c r="AJ1916" i="7"/>
  <c r="AI1916" i="7"/>
  <c r="AH1916" i="7"/>
  <c r="AG1916" i="7"/>
  <c r="AF1916" i="7"/>
  <c r="AE1916" i="7"/>
  <c r="AD1916" i="7"/>
  <c r="AO1915" i="7"/>
  <c r="AN1915" i="7"/>
  <c r="AM1915" i="7"/>
  <c r="AL1915" i="7"/>
  <c r="AK1915" i="7"/>
  <c r="AJ1915" i="7"/>
  <c r="AI1915" i="7"/>
  <c r="AH1915" i="7"/>
  <c r="AG1915" i="7"/>
  <c r="AF1915" i="7"/>
  <c r="AE1915" i="7"/>
  <c r="AD1915" i="7"/>
  <c r="AO1914" i="7"/>
  <c r="AN1914" i="7"/>
  <c r="AM1914" i="7"/>
  <c r="AL1914" i="7"/>
  <c r="AK1914" i="7"/>
  <c r="AJ1914" i="7"/>
  <c r="AI1914" i="7"/>
  <c r="AH1914" i="7"/>
  <c r="AG1914" i="7"/>
  <c r="AF1914" i="7"/>
  <c r="AE1914" i="7"/>
  <c r="AD1914" i="7"/>
  <c r="AO1913" i="7"/>
  <c r="AN1913" i="7"/>
  <c r="AM1913" i="7"/>
  <c r="AL1913" i="7"/>
  <c r="AK1913" i="7"/>
  <c r="AJ1913" i="7"/>
  <c r="AI1913" i="7"/>
  <c r="AH1913" i="7"/>
  <c r="AG1913" i="7"/>
  <c r="AF1913" i="7"/>
  <c r="AE1913" i="7"/>
  <c r="AD1913" i="7"/>
  <c r="AO1912" i="7"/>
  <c r="AN1912" i="7"/>
  <c r="AM1912" i="7"/>
  <c r="AL1912" i="7"/>
  <c r="AK1912" i="7"/>
  <c r="AJ1912" i="7"/>
  <c r="AI1912" i="7"/>
  <c r="AH1912" i="7"/>
  <c r="AG1912" i="7"/>
  <c r="AF1912" i="7"/>
  <c r="AE1912" i="7"/>
  <c r="AD1912" i="7"/>
  <c r="AO1911" i="7"/>
  <c r="AN1911" i="7"/>
  <c r="AM1911" i="7"/>
  <c r="AL1911" i="7"/>
  <c r="AK1911" i="7"/>
  <c r="AJ1911" i="7"/>
  <c r="AI1911" i="7"/>
  <c r="AH1911" i="7"/>
  <c r="AG1911" i="7"/>
  <c r="AF1911" i="7"/>
  <c r="AE1911" i="7"/>
  <c r="AD1911" i="7"/>
  <c r="AO1910" i="7"/>
  <c r="AN1910" i="7"/>
  <c r="AM1910" i="7"/>
  <c r="AL1910" i="7"/>
  <c r="AK1910" i="7"/>
  <c r="AJ1910" i="7"/>
  <c r="AI1910" i="7"/>
  <c r="AH1910" i="7"/>
  <c r="AG1910" i="7"/>
  <c r="AF1910" i="7"/>
  <c r="AE1910" i="7"/>
  <c r="AD1910" i="7"/>
  <c r="AO1909" i="7"/>
  <c r="AN1909" i="7"/>
  <c r="AM1909" i="7"/>
  <c r="AL1909" i="7"/>
  <c r="AK1909" i="7"/>
  <c r="AJ1909" i="7"/>
  <c r="AI1909" i="7"/>
  <c r="AH1909" i="7"/>
  <c r="AG1909" i="7"/>
  <c r="AF1909" i="7"/>
  <c r="AE1909" i="7"/>
  <c r="AD1909" i="7"/>
  <c r="AO1908" i="7"/>
  <c r="AN1908" i="7"/>
  <c r="AM1908" i="7"/>
  <c r="AL1908" i="7"/>
  <c r="AK1908" i="7"/>
  <c r="AJ1908" i="7"/>
  <c r="AI1908" i="7"/>
  <c r="AH1908" i="7"/>
  <c r="AG1908" i="7"/>
  <c r="AF1908" i="7"/>
  <c r="AE1908" i="7"/>
  <c r="AD1908" i="7"/>
  <c r="AO1907" i="7"/>
  <c r="AN1907" i="7"/>
  <c r="AM1907" i="7"/>
  <c r="AL1907" i="7"/>
  <c r="AK1907" i="7"/>
  <c r="AJ1907" i="7"/>
  <c r="AI1907" i="7"/>
  <c r="AH1907" i="7"/>
  <c r="AG1907" i="7"/>
  <c r="AF1907" i="7"/>
  <c r="AE1907" i="7"/>
  <c r="AD1907" i="7"/>
  <c r="AO1906" i="7"/>
  <c r="AN1906" i="7"/>
  <c r="AM1906" i="7"/>
  <c r="AL1906" i="7"/>
  <c r="AK1906" i="7"/>
  <c r="AJ1906" i="7"/>
  <c r="AI1906" i="7"/>
  <c r="AH1906" i="7"/>
  <c r="AG1906" i="7"/>
  <c r="AF1906" i="7"/>
  <c r="AE1906" i="7"/>
  <c r="AD1906" i="7"/>
  <c r="AO1905" i="7"/>
  <c r="AN1905" i="7"/>
  <c r="AM1905" i="7"/>
  <c r="AL1905" i="7"/>
  <c r="AK1905" i="7"/>
  <c r="AJ1905" i="7"/>
  <c r="AI1905" i="7"/>
  <c r="AH1905" i="7"/>
  <c r="AG1905" i="7"/>
  <c r="AF1905" i="7"/>
  <c r="AE1905" i="7"/>
  <c r="AD1905" i="7"/>
  <c r="AO1904" i="7"/>
  <c r="AN1904" i="7"/>
  <c r="AM1904" i="7"/>
  <c r="AL1904" i="7"/>
  <c r="AK1904" i="7"/>
  <c r="AJ1904" i="7"/>
  <c r="AI1904" i="7"/>
  <c r="AH1904" i="7"/>
  <c r="AG1904" i="7"/>
  <c r="AF1904" i="7"/>
  <c r="AE1904" i="7"/>
  <c r="AD1904" i="7"/>
  <c r="AO1903" i="7"/>
  <c r="AN1903" i="7"/>
  <c r="AM1903" i="7"/>
  <c r="AL1903" i="7"/>
  <c r="AK1903" i="7"/>
  <c r="AJ1903" i="7"/>
  <c r="AI1903" i="7"/>
  <c r="AH1903" i="7"/>
  <c r="AG1903" i="7"/>
  <c r="AF1903" i="7"/>
  <c r="AE1903" i="7"/>
  <c r="AD1903" i="7"/>
  <c r="AO1902" i="7"/>
  <c r="AN1902" i="7"/>
  <c r="AM1902" i="7"/>
  <c r="AL1902" i="7"/>
  <c r="AK1902" i="7"/>
  <c r="AJ1902" i="7"/>
  <c r="AI1902" i="7"/>
  <c r="AH1902" i="7"/>
  <c r="AG1902" i="7"/>
  <c r="AF1902" i="7"/>
  <c r="AE1902" i="7"/>
  <c r="AD1902" i="7"/>
  <c r="AO1901" i="7"/>
  <c r="AN1901" i="7"/>
  <c r="AM1901" i="7"/>
  <c r="AL1901" i="7"/>
  <c r="AK1901" i="7"/>
  <c r="AJ1901" i="7"/>
  <c r="AI1901" i="7"/>
  <c r="AH1901" i="7"/>
  <c r="AG1901" i="7"/>
  <c r="AF1901" i="7"/>
  <c r="AE1901" i="7"/>
  <c r="AD1901" i="7"/>
  <c r="AO1900" i="7"/>
  <c r="AN1900" i="7"/>
  <c r="AM1900" i="7"/>
  <c r="AL1900" i="7"/>
  <c r="AK1900" i="7"/>
  <c r="AJ1900" i="7"/>
  <c r="AI1900" i="7"/>
  <c r="AH1900" i="7"/>
  <c r="AG1900" i="7"/>
  <c r="AF1900" i="7"/>
  <c r="AE1900" i="7"/>
  <c r="AD1900" i="7"/>
  <c r="AO1899" i="7"/>
  <c r="AN1899" i="7"/>
  <c r="AM1899" i="7"/>
  <c r="AL1899" i="7"/>
  <c r="AK1899" i="7"/>
  <c r="AJ1899" i="7"/>
  <c r="AI1899" i="7"/>
  <c r="AH1899" i="7"/>
  <c r="AG1899" i="7"/>
  <c r="AF1899" i="7"/>
  <c r="AE1899" i="7"/>
  <c r="AD1899" i="7"/>
  <c r="AO1898" i="7"/>
  <c r="AN1898" i="7"/>
  <c r="AM1898" i="7"/>
  <c r="AL1898" i="7"/>
  <c r="AK1898" i="7"/>
  <c r="AJ1898" i="7"/>
  <c r="AI1898" i="7"/>
  <c r="AH1898" i="7"/>
  <c r="AG1898" i="7"/>
  <c r="AF1898" i="7"/>
  <c r="AE1898" i="7"/>
  <c r="AD1898" i="7"/>
  <c r="AO1897" i="7"/>
  <c r="AN1897" i="7"/>
  <c r="AM1897" i="7"/>
  <c r="AL1897" i="7"/>
  <c r="AK1897" i="7"/>
  <c r="AJ1897" i="7"/>
  <c r="AI1897" i="7"/>
  <c r="AH1897" i="7"/>
  <c r="AG1897" i="7"/>
  <c r="AF1897" i="7"/>
  <c r="AE1897" i="7"/>
  <c r="AD1897" i="7"/>
  <c r="AO1896" i="7"/>
  <c r="AN1896" i="7"/>
  <c r="AM1896" i="7"/>
  <c r="AL1896" i="7"/>
  <c r="AK1896" i="7"/>
  <c r="AJ1896" i="7"/>
  <c r="AI1896" i="7"/>
  <c r="AH1896" i="7"/>
  <c r="AG1896" i="7"/>
  <c r="AF1896" i="7"/>
  <c r="AE1896" i="7"/>
  <c r="AD1896" i="7"/>
  <c r="AO1895" i="7"/>
  <c r="AN1895" i="7"/>
  <c r="AM1895" i="7"/>
  <c r="AL1895" i="7"/>
  <c r="AK1895" i="7"/>
  <c r="AJ1895" i="7"/>
  <c r="AI1895" i="7"/>
  <c r="AH1895" i="7"/>
  <c r="AG1895" i="7"/>
  <c r="AF1895" i="7"/>
  <c r="AE1895" i="7"/>
  <c r="AD1895" i="7"/>
  <c r="AO1894" i="7"/>
  <c r="AN1894" i="7"/>
  <c r="AM1894" i="7"/>
  <c r="AL1894" i="7"/>
  <c r="AK1894" i="7"/>
  <c r="AJ1894" i="7"/>
  <c r="AI1894" i="7"/>
  <c r="AH1894" i="7"/>
  <c r="AG1894" i="7"/>
  <c r="AF1894" i="7"/>
  <c r="AE1894" i="7"/>
  <c r="AD1894" i="7"/>
  <c r="AO1893" i="7"/>
  <c r="AN1893" i="7"/>
  <c r="AM1893" i="7"/>
  <c r="AL1893" i="7"/>
  <c r="AK1893" i="7"/>
  <c r="AJ1893" i="7"/>
  <c r="AI1893" i="7"/>
  <c r="AH1893" i="7"/>
  <c r="AG1893" i="7"/>
  <c r="AF1893" i="7"/>
  <c r="AE1893" i="7"/>
  <c r="AD1893" i="7"/>
  <c r="AO1892" i="7"/>
  <c r="AN1892" i="7"/>
  <c r="AM1892" i="7"/>
  <c r="AL1892" i="7"/>
  <c r="AK1892" i="7"/>
  <c r="AJ1892" i="7"/>
  <c r="AI1892" i="7"/>
  <c r="AH1892" i="7"/>
  <c r="AG1892" i="7"/>
  <c r="AF1892" i="7"/>
  <c r="AE1892" i="7"/>
  <c r="AD1892" i="7"/>
  <c r="AO1891" i="7"/>
  <c r="AN1891" i="7"/>
  <c r="AM1891" i="7"/>
  <c r="AL1891" i="7"/>
  <c r="AK1891" i="7"/>
  <c r="AJ1891" i="7"/>
  <c r="AI1891" i="7"/>
  <c r="AH1891" i="7"/>
  <c r="AG1891" i="7"/>
  <c r="AF1891" i="7"/>
  <c r="AE1891" i="7"/>
  <c r="AD1891" i="7"/>
  <c r="AO1890" i="7"/>
  <c r="AN1890" i="7"/>
  <c r="AM1890" i="7"/>
  <c r="AL1890" i="7"/>
  <c r="AK1890" i="7"/>
  <c r="AJ1890" i="7"/>
  <c r="AI1890" i="7"/>
  <c r="AH1890" i="7"/>
  <c r="AG1890" i="7"/>
  <c r="AF1890" i="7"/>
  <c r="AE1890" i="7"/>
  <c r="AD1890" i="7"/>
  <c r="AO1889" i="7"/>
  <c r="AN1889" i="7"/>
  <c r="AM1889" i="7"/>
  <c r="AL1889" i="7"/>
  <c r="AK1889" i="7"/>
  <c r="AJ1889" i="7"/>
  <c r="AI1889" i="7"/>
  <c r="AH1889" i="7"/>
  <c r="AG1889" i="7"/>
  <c r="AF1889" i="7"/>
  <c r="AE1889" i="7"/>
  <c r="AD1889" i="7"/>
  <c r="AO1888" i="7"/>
  <c r="AN1888" i="7"/>
  <c r="AM1888" i="7"/>
  <c r="AL1888" i="7"/>
  <c r="AK1888" i="7"/>
  <c r="AJ1888" i="7"/>
  <c r="AI1888" i="7"/>
  <c r="AH1888" i="7"/>
  <c r="AG1888" i="7"/>
  <c r="AF1888" i="7"/>
  <c r="AE1888" i="7"/>
  <c r="AD1888" i="7"/>
  <c r="AO1887" i="7"/>
  <c r="AN1887" i="7"/>
  <c r="AM1887" i="7"/>
  <c r="AL1887" i="7"/>
  <c r="AK1887" i="7"/>
  <c r="AJ1887" i="7"/>
  <c r="AI1887" i="7"/>
  <c r="AH1887" i="7"/>
  <c r="AG1887" i="7"/>
  <c r="AF1887" i="7"/>
  <c r="AE1887" i="7"/>
  <c r="AD1887" i="7"/>
  <c r="AO1886" i="7"/>
  <c r="AN1886" i="7"/>
  <c r="AM1886" i="7"/>
  <c r="AL1886" i="7"/>
  <c r="AK1886" i="7"/>
  <c r="AJ1886" i="7"/>
  <c r="AI1886" i="7"/>
  <c r="AH1886" i="7"/>
  <c r="AG1886" i="7"/>
  <c r="AF1886" i="7"/>
  <c r="AE1886" i="7"/>
  <c r="AD1886" i="7"/>
  <c r="AO1885" i="7"/>
  <c r="AN1885" i="7"/>
  <c r="AM1885" i="7"/>
  <c r="AL1885" i="7"/>
  <c r="AK1885" i="7"/>
  <c r="AJ1885" i="7"/>
  <c r="AI1885" i="7"/>
  <c r="AH1885" i="7"/>
  <c r="AG1885" i="7"/>
  <c r="AF1885" i="7"/>
  <c r="AE1885" i="7"/>
  <c r="AD1885" i="7"/>
  <c r="AO1884" i="7"/>
  <c r="AN1884" i="7"/>
  <c r="AM1884" i="7"/>
  <c r="AL1884" i="7"/>
  <c r="AK1884" i="7"/>
  <c r="AJ1884" i="7"/>
  <c r="AI1884" i="7"/>
  <c r="AH1884" i="7"/>
  <c r="AG1884" i="7"/>
  <c r="AF1884" i="7"/>
  <c r="AE1884" i="7"/>
  <c r="AD1884" i="7"/>
  <c r="AO1883" i="7"/>
  <c r="AN1883" i="7"/>
  <c r="AM1883" i="7"/>
  <c r="AL1883" i="7"/>
  <c r="AK1883" i="7"/>
  <c r="AJ1883" i="7"/>
  <c r="AI1883" i="7"/>
  <c r="AH1883" i="7"/>
  <c r="AG1883" i="7"/>
  <c r="AF1883" i="7"/>
  <c r="AE1883" i="7"/>
  <c r="AD1883" i="7"/>
  <c r="AO1882" i="7"/>
  <c r="AN1882" i="7"/>
  <c r="AM1882" i="7"/>
  <c r="AL1882" i="7"/>
  <c r="AK1882" i="7"/>
  <c r="AJ1882" i="7"/>
  <c r="AI1882" i="7"/>
  <c r="AH1882" i="7"/>
  <c r="AG1882" i="7"/>
  <c r="AF1882" i="7"/>
  <c r="AE1882" i="7"/>
  <c r="AD1882" i="7"/>
  <c r="AO1881" i="7"/>
  <c r="AN1881" i="7"/>
  <c r="AM1881" i="7"/>
  <c r="AL1881" i="7"/>
  <c r="AK1881" i="7"/>
  <c r="AJ1881" i="7"/>
  <c r="AI1881" i="7"/>
  <c r="AH1881" i="7"/>
  <c r="AG1881" i="7"/>
  <c r="AF1881" i="7"/>
  <c r="AE1881" i="7"/>
  <c r="AD1881" i="7"/>
  <c r="AO1880" i="7"/>
  <c r="AN1880" i="7"/>
  <c r="AM1880" i="7"/>
  <c r="AL1880" i="7"/>
  <c r="AK1880" i="7"/>
  <c r="AJ1880" i="7"/>
  <c r="AI1880" i="7"/>
  <c r="AH1880" i="7"/>
  <c r="AG1880" i="7"/>
  <c r="AF1880" i="7"/>
  <c r="AE1880" i="7"/>
  <c r="AD1880" i="7"/>
  <c r="AO1879" i="7"/>
  <c r="AN1879" i="7"/>
  <c r="AM1879" i="7"/>
  <c r="AL1879" i="7"/>
  <c r="AK1879" i="7"/>
  <c r="AJ1879" i="7"/>
  <c r="AI1879" i="7"/>
  <c r="AH1879" i="7"/>
  <c r="AG1879" i="7"/>
  <c r="AF1879" i="7"/>
  <c r="AE1879" i="7"/>
  <c r="AD1879" i="7"/>
  <c r="AO1878" i="7"/>
  <c r="AN1878" i="7"/>
  <c r="AM1878" i="7"/>
  <c r="AL1878" i="7"/>
  <c r="AK1878" i="7"/>
  <c r="AJ1878" i="7"/>
  <c r="AI1878" i="7"/>
  <c r="AH1878" i="7"/>
  <c r="AG1878" i="7"/>
  <c r="AF1878" i="7"/>
  <c r="AE1878" i="7"/>
  <c r="AD1878" i="7"/>
  <c r="AO1877" i="7"/>
  <c r="AN1877" i="7"/>
  <c r="AM1877" i="7"/>
  <c r="AL1877" i="7"/>
  <c r="AK1877" i="7"/>
  <c r="AJ1877" i="7"/>
  <c r="AI1877" i="7"/>
  <c r="AH1877" i="7"/>
  <c r="AG1877" i="7"/>
  <c r="AF1877" i="7"/>
  <c r="AE1877" i="7"/>
  <c r="AD1877" i="7"/>
  <c r="AO1876" i="7"/>
  <c r="AN1876" i="7"/>
  <c r="AM1876" i="7"/>
  <c r="AL1876" i="7"/>
  <c r="AK1876" i="7"/>
  <c r="AJ1876" i="7"/>
  <c r="AI1876" i="7"/>
  <c r="AH1876" i="7"/>
  <c r="AG1876" i="7"/>
  <c r="AF1876" i="7"/>
  <c r="AE1876" i="7"/>
  <c r="AD1876" i="7"/>
  <c r="AO1875" i="7"/>
  <c r="AN1875" i="7"/>
  <c r="AM1875" i="7"/>
  <c r="AL1875" i="7"/>
  <c r="AK1875" i="7"/>
  <c r="AJ1875" i="7"/>
  <c r="AI1875" i="7"/>
  <c r="AH1875" i="7"/>
  <c r="AG1875" i="7"/>
  <c r="AF1875" i="7"/>
  <c r="AE1875" i="7"/>
  <c r="AD1875" i="7"/>
  <c r="AO1874" i="7"/>
  <c r="AN1874" i="7"/>
  <c r="AM1874" i="7"/>
  <c r="AL1874" i="7"/>
  <c r="AK1874" i="7"/>
  <c r="AJ1874" i="7"/>
  <c r="AI1874" i="7"/>
  <c r="AH1874" i="7"/>
  <c r="AG1874" i="7"/>
  <c r="AF1874" i="7"/>
  <c r="AE1874" i="7"/>
  <c r="AD1874" i="7"/>
  <c r="AO1873" i="7"/>
  <c r="AN1873" i="7"/>
  <c r="AM1873" i="7"/>
  <c r="AL1873" i="7"/>
  <c r="AK1873" i="7"/>
  <c r="AJ1873" i="7"/>
  <c r="AI1873" i="7"/>
  <c r="AH1873" i="7"/>
  <c r="AG1873" i="7"/>
  <c r="AF1873" i="7"/>
  <c r="AE1873" i="7"/>
  <c r="AD1873" i="7"/>
  <c r="AO1872" i="7"/>
  <c r="AN1872" i="7"/>
  <c r="AM1872" i="7"/>
  <c r="AL1872" i="7"/>
  <c r="AK1872" i="7"/>
  <c r="AJ1872" i="7"/>
  <c r="AI1872" i="7"/>
  <c r="AH1872" i="7"/>
  <c r="AG1872" i="7"/>
  <c r="AF1872" i="7"/>
  <c r="AE1872" i="7"/>
  <c r="AD1872" i="7"/>
  <c r="AO1871" i="7"/>
  <c r="AN1871" i="7"/>
  <c r="AM1871" i="7"/>
  <c r="AL1871" i="7"/>
  <c r="AK1871" i="7"/>
  <c r="AJ1871" i="7"/>
  <c r="AI1871" i="7"/>
  <c r="AH1871" i="7"/>
  <c r="AG1871" i="7"/>
  <c r="AF1871" i="7"/>
  <c r="AE1871" i="7"/>
  <c r="AD1871" i="7"/>
  <c r="AO1870" i="7"/>
  <c r="AN1870" i="7"/>
  <c r="AM1870" i="7"/>
  <c r="AL1870" i="7"/>
  <c r="AK1870" i="7"/>
  <c r="AJ1870" i="7"/>
  <c r="AI1870" i="7"/>
  <c r="AH1870" i="7"/>
  <c r="AG1870" i="7"/>
  <c r="AF1870" i="7"/>
  <c r="AE1870" i="7"/>
  <c r="AD1870" i="7"/>
  <c r="AO1869" i="7"/>
  <c r="AN1869" i="7"/>
  <c r="AM1869" i="7"/>
  <c r="AL1869" i="7"/>
  <c r="AK1869" i="7"/>
  <c r="AJ1869" i="7"/>
  <c r="AI1869" i="7"/>
  <c r="AH1869" i="7"/>
  <c r="AG1869" i="7"/>
  <c r="AF1869" i="7"/>
  <c r="AE1869" i="7"/>
  <c r="AD1869" i="7"/>
  <c r="AO1868" i="7"/>
  <c r="AN1868" i="7"/>
  <c r="AM1868" i="7"/>
  <c r="AL1868" i="7"/>
  <c r="AK1868" i="7"/>
  <c r="AJ1868" i="7"/>
  <c r="AI1868" i="7"/>
  <c r="AH1868" i="7"/>
  <c r="AG1868" i="7"/>
  <c r="AF1868" i="7"/>
  <c r="AE1868" i="7"/>
  <c r="AD1868" i="7"/>
  <c r="AO1867" i="7"/>
  <c r="AN1867" i="7"/>
  <c r="AM1867" i="7"/>
  <c r="AL1867" i="7"/>
  <c r="AK1867" i="7"/>
  <c r="AJ1867" i="7"/>
  <c r="AI1867" i="7"/>
  <c r="AH1867" i="7"/>
  <c r="AG1867" i="7"/>
  <c r="AF1867" i="7"/>
  <c r="AE1867" i="7"/>
  <c r="AD1867" i="7"/>
  <c r="AO1866" i="7"/>
  <c r="AN1866" i="7"/>
  <c r="AM1866" i="7"/>
  <c r="AL1866" i="7"/>
  <c r="AK1866" i="7"/>
  <c r="AJ1866" i="7"/>
  <c r="AI1866" i="7"/>
  <c r="AH1866" i="7"/>
  <c r="AG1866" i="7"/>
  <c r="AF1866" i="7"/>
  <c r="AE1866" i="7"/>
  <c r="AD1866" i="7"/>
  <c r="AO1865" i="7"/>
  <c r="AN1865" i="7"/>
  <c r="AM1865" i="7"/>
  <c r="AL1865" i="7"/>
  <c r="AK1865" i="7"/>
  <c r="AJ1865" i="7"/>
  <c r="AI1865" i="7"/>
  <c r="AH1865" i="7"/>
  <c r="AG1865" i="7"/>
  <c r="AF1865" i="7"/>
  <c r="AE1865" i="7"/>
  <c r="AD1865" i="7"/>
  <c r="AO1864" i="7"/>
  <c r="AN1864" i="7"/>
  <c r="AM1864" i="7"/>
  <c r="AL1864" i="7"/>
  <c r="AK1864" i="7"/>
  <c r="AJ1864" i="7"/>
  <c r="AI1864" i="7"/>
  <c r="AH1864" i="7"/>
  <c r="AG1864" i="7"/>
  <c r="AF1864" i="7"/>
  <c r="AE1864" i="7"/>
  <c r="AD1864" i="7"/>
  <c r="AO1863" i="7"/>
  <c r="AN1863" i="7"/>
  <c r="AM1863" i="7"/>
  <c r="AL1863" i="7"/>
  <c r="AK1863" i="7"/>
  <c r="AJ1863" i="7"/>
  <c r="AI1863" i="7"/>
  <c r="AH1863" i="7"/>
  <c r="AG1863" i="7"/>
  <c r="AF1863" i="7"/>
  <c r="AE1863" i="7"/>
  <c r="AD1863" i="7"/>
  <c r="AO1862" i="7"/>
  <c r="AN1862" i="7"/>
  <c r="AM1862" i="7"/>
  <c r="AL1862" i="7"/>
  <c r="AK1862" i="7"/>
  <c r="AJ1862" i="7"/>
  <c r="AI1862" i="7"/>
  <c r="AH1862" i="7"/>
  <c r="AG1862" i="7"/>
  <c r="AF1862" i="7"/>
  <c r="AE1862" i="7"/>
  <c r="AD1862" i="7"/>
  <c r="AO1861" i="7"/>
  <c r="AN1861" i="7"/>
  <c r="AM1861" i="7"/>
  <c r="AL1861" i="7"/>
  <c r="AK1861" i="7"/>
  <c r="AJ1861" i="7"/>
  <c r="AI1861" i="7"/>
  <c r="AH1861" i="7"/>
  <c r="AG1861" i="7"/>
  <c r="AF1861" i="7"/>
  <c r="AE1861" i="7"/>
  <c r="AD1861" i="7"/>
  <c r="AO1860" i="7"/>
  <c r="AN1860" i="7"/>
  <c r="AM1860" i="7"/>
  <c r="AL1860" i="7"/>
  <c r="AK1860" i="7"/>
  <c r="AJ1860" i="7"/>
  <c r="AI1860" i="7"/>
  <c r="AH1860" i="7"/>
  <c r="AG1860" i="7"/>
  <c r="AF1860" i="7"/>
  <c r="AE1860" i="7"/>
  <c r="AD1860" i="7"/>
  <c r="AO1859" i="7"/>
  <c r="AN1859" i="7"/>
  <c r="AM1859" i="7"/>
  <c r="AL1859" i="7"/>
  <c r="AK1859" i="7"/>
  <c r="AJ1859" i="7"/>
  <c r="AI1859" i="7"/>
  <c r="AH1859" i="7"/>
  <c r="AG1859" i="7"/>
  <c r="AF1859" i="7"/>
  <c r="AE1859" i="7"/>
  <c r="AD1859" i="7"/>
  <c r="AO1858" i="7"/>
  <c r="AN1858" i="7"/>
  <c r="AM1858" i="7"/>
  <c r="AL1858" i="7"/>
  <c r="AK1858" i="7"/>
  <c r="AJ1858" i="7"/>
  <c r="AI1858" i="7"/>
  <c r="AH1858" i="7"/>
  <c r="AG1858" i="7"/>
  <c r="AF1858" i="7"/>
  <c r="AE1858" i="7"/>
  <c r="AD1858" i="7"/>
  <c r="AO1857" i="7"/>
  <c r="AN1857" i="7"/>
  <c r="AM1857" i="7"/>
  <c r="AL1857" i="7"/>
  <c r="AK1857" i="7"/>
  <c r="AJ1857" i="7"/>
  <c r="AI1857" i="7"/>
  <c r="AH1857" i="7"/>
  <c r="AG1857" i="7"/>
  <c r="AF1857" i="7"/>
  <c r="AE1857" i="7"/>
  <c r="AD1857" i="7"/>
  <c r="AO1856" i="7"/>
  <c r="AN1856" i="7"/>
  <c r="AM1856" i="7"/>
  <c r="AL1856" i="7"/>
  <c r="AK1856" i="7"/>
  <c r="AJ1856" i="7"/>
  <c r="AI1856" i="7"/>
  <c r="AH1856" i="7"/>
  <c r="AG1856" i="7"/>
  <c r="AF1856" i="7"/>
  <c r="AE1856" i="7"/>
  <c r="AD1856" i="7"/>
  <c r="AO1855" i="7"/>
  <c r="AN1855" i="7"/>
  <c r="AM1855" i="7"/>
  <c r="AL1855" i="7"/>
  <c r="AK1855" i="7"/>
  <c r="AJ1855" i="7"/>
  <c r="AI1855" i="7"/>
  <c r="AH1855" i="7"/>
  <c r="AG1855" i="7"/>
  <c r="AF1855" i="7"/>
  <c r="AE1855" i="7"/>
  <c r="AD1855" i="7"/>
  <c r="AO1854" i="7"/>
  <c r="AN1854" i="7"/>
  <c r="AM1854" i="7"/>
  <c r="AL1854" i="7"/>
  <c r="AK1854" i="7"/>
  <c r="AJ1854" i="7"/>
  <c r="AI1854" i="7"/>
  <c r="AH1854" i="7"/>
  <c r="AG1854" i="7"/>
  <c r="AF1854" i="7"/>
  <c r="AE1854" i="7"/>
  <c r="AD1854" i="7"/>
  <c r="AO1853" i="7"/>
  <c r="AN1853" i="7"/>
  <c r="AM1853" i="7"/>
  <c r="AL1853" i="7"/>
  <c r="AK1853" i="7"/>
  <c r="AJ1853" i="7"/>
  <c r="AI1853" i="7"/>
  <c r="AH1853" i="7"/>
  <c r="AG1853" i="7"/>
  <c r="AF1853" i="7"/>
  <c r="AE1853" i="7"/>
  <c r="AD1853" i="7"/>
  <c r="AO1852" i="7"/>
  <c r="AN1852" i="7"/>
  <c r="AM1852" i="7"/>
  <c r="AL1852" i="7"/>
  <c r="AK1852" i="7"/>
  <c r="AJ1852" i="7"/>
  <c r="AI1852" i="7"/>
  <c r="AH1852" i="7"/>
  <c r="AG1852" i="7"/>
  <c r="AF1852" i="7"/>
  <c r="AE1852" i="7"/>
  <c r="AD1852" i="7"/>
  <c r="AO1851" i="7"/>
  <c r="AN1851" i="7"/>
  <c r="AM1851" i="7"/>
  <c r="AL1851" i="7"/>
  <c r="AK1851" i="7"/>
  <c r="AJ1851" i="7"/>
  <c r="AI1851" i="7"/>
  <c r="AH1851" i="7"/>
  <c r="AG1851" i="7"/>
  <c r="AF1851" i="7"/>
  <c r="AE1851" i="7"/>
  <c r="AD1851" i="7"/>
  <c r="AO1850" i="7"/>
  <c r="AN1850" i="7"/>
  <c r="AM1850" i="7"/>
  <c r="AL1850" i="7"/>
  <c r="AK1850" i="7"/>
  <c r="AJ1850" i="7"/>
  <c r="AI1850" i="7"/>
  <c r="AH1850" i="7"/>
  <c r="AG1850" i="7"/>
  <c r="AF1850" i="7"/>
  <c r="AE1850" i="7"/>
  <c r="AD1850" i="7"/>
  <c r="AO1849" i="7"/>
  <c r="AN1849" i="7"/>
  <c r="AM1849" i="7"/>
  <c r="AL1849" i="7"/>
  <c r="AK1849" i="7"/>
  <c r="AJ1849" i="7"/>
  <c r="AI1849" i="7"/>
  <c r="AH1849" i="7"/>
  <c r="AG1849" i="7"/>
  <c r="AF1849" i="7"/>
  <c r="AE1849" i="7"/>
  <c r="AD1849" i="7"/>
  <c r="AO1848" i="7"/>
  <c r="AN1848" i="7"/>
  <c r="AM1848" i="7"/>
  <c r="AL1848" i="7"/>
  <c r="AK1848" i="7"/>
  <c r="AJ1848" i="7"/>
  <c r="AI1848" i="7"/>
  <c r="AH1848" i="7"/>
  <c r="AG1848" i="7"/>
  <c r="AF1848" i="7"/>
  <c r="AE1848" i="7"/>
  <c r="AD1848" i="7"/>
  <c r="AO1847" i="7"/>
  <c r="AN1847" i="7"/>
  <c r="AM1847" i="7"/>
  <c r="AL1847" i="7"/>
  <c r="AK1847" i="7"/>
  <c r="AJ1847" i="7"/>
  <c r="AI1847" i="7"/>
  <c r="AH1847" i="7"/>
  <c r="AG1847" i="7"/>
  <c r="AF1847" i="7"/>
  <c r="AE1847" i="7"/>
  <c r="AD1847" i="7"/>
  <c r="AO1846" i="7"/>
  <c r="AN1846" i="7"/>
  <c r="AM1846" i="7"/>
  <c r="AL1846" i="7"/>
  <c r="AK1846" i="7"/>
  <c r="AJ1846" i="7"/>
  <c r="AI1846" i="7"/>
  <c r="AH1846" i="7"/>
  <c r="AG1846" i="7"/>
  <c r="AF1846" i="7"/>
  <c r="AE1846" i="7"/>
  <c r="AD1846" i="7"/>
  <c r="AO1845" i="7"/>
  <c r="AN1845" i="7"/>
  <c r="AM1845" i="7"/>
  <c r="AL1845" i="7"/>
  <c r="AK1845" i="7"/>
  <c r="AJ1845" i="7"/>
  <c r="AI1845" i="7"/>
  <c r="AH1845" i="7"/>
  <c r="AG1845" i="7"/>
  <c r="AF1845" i="7"/>
  <c r="AE1845" i="7"/>
  <c r="AD1845" i="7"/>
  <c r="AO1844" i="7"/>
  <c r="AN1844" i="7"/>
  <c r="AM1844" i="7"/>
  <c r="AL1844" i="7"/>
  <c r="AK1844" i="7"/>
  <c r="AJ1844" i="7"/>
  <c r="AI1844" i="7"/>
  <c r="AH1844" i="7"/>
  <c r="AG1844" i="7"/>
  <c r="AF1844" i="7"/>
  <c r="AE1844" i="7"/>
  <c r="AD1844" i="7"/>
  <c r="AO1843" i="7"/>
  <c r="AN1843" i="7"/>
  <c r="AM1843" i="7"/>
  <c r="AL1843" i="7"/>
  <c r="AK1843" i="7"/>
  <c r="AJ1843" i="7"/>
  <c r="AI1843" i="7"/>
  <c r="AH1843" i="7"/>
  <c r="AG1843" i="7"/>
  <c r="AF1843" i="7"/>
  <c r="AE1843" i="7"/>
  <c r="AD1843" i="7"/>
  <c r="AO1842" i="7"/>
  <c r="AN1842" i="7"/>
  <c r="AM1842" i="7"/>
  <c r="AL1842" i="7"/>
  <c r="AK1842" i="7"/>
  <c r="AJ1842" i="7"/>
  <c r="AI1842" i="7"/>
  <c r="AH1842" i="7"/>
  <c r="AG1842" i="7"/>
  <c r="AF1842" i="7"/>
  <c r="AE1842" i="7"/>
  <c r="AD1842" i="7"/>
  <c r="AO1841" i="7"/>
  <c r="AN1841" i="7"/>
  <c r="AM1841" i="7"/>
  <c r="AL1841" i="7"/>
  <c r="AK1841" i="7"/>
  <c r="AJ1841" i="7"/>
  <c r="AI1841" i="7"/>
  <c r="AH1841" i="7"/>
  <c r="AG1841" i="7"/>
  <c r="AF1841" i="7"/>
  <c r="AE1841" i="7"/>
  <c r="AD1841" i="7"/>
  <c r="AO1840" i="7"/>
  <c r="AN1840" i="7"/>
  <c r="AM1840" i="7"/>
  <c r="AL1840" i="7"/>
  <c r="AK1840" i="7"/>
  <c r="AJ1840" i="7"/>
  <c r="AI1840" i="7"/>
  <c r="AH1840" i="7"/>
  <c r="AG1840" i="7"/>
  <c r="AF1840" i="7"/>
  <c r="AE1840" i="7"/>
  <c r="AD1840" i="7"/>
  <c r="AO1839" i="7"/>
  <c r="AN1839" i="7"/>
  <c r="AM1839" i="7"/>
  <c r="AL1839" i="7"/>
  <c r="AK1839" i="7"/>
  <c r="AJ1839" i="7"/>
  <c r="AI1839" i="7"/>
  <c r="AH1839" i="7"/>
  <c r="AG1839" i="7"/>
  <c r="AF1839" i="7"/>
  <c r="AE1839" i="7"/>
  <c r="AD1839" i="7"/>
  <c r="AO1838" i="7"/>
  <c r="AN1838" i="7"/>
  <c r="AM1838" i="7"/>
  <c r="AL1838" i="7"/>
  <c r="AK1838" i="7"/>
  <c r="AJ1838" i="7"/>
  <c r="AI1838" i="7"/>
  <c r="AH1838" i="7"/>
  <c r="AG1838" i="7"/>
  <c r="AF1838" i="7"/>
  <c r="AE1838" i="7"/>
  <c r="AD1838" i="7"/>
  <c r="AO1837" i="7"/>
  <c r="AN1837" i="7"/>
  <c r="AM1837" i="7"/>
  <c r="AL1837" i="7"/>
  <c r="AK1837" i="7"/>
  <c r="AJ1837" i="7"/>
  <c r="AI1837" i="7"/>
  <c r="AH1837" i="7"/>
  <c r="AG1837" i="7"/>
  <c r="AF1837" i="7"/>
  <c r="AE1837" i="7"/>
  <c r="AD1837" i="7"/>
  <c r="AO1836" i="7"/>
  <c r="AN1836" i="7"/>
  <c r="AM1836" i="7"/>
  <c r="AL1836" i="7"/>
  <c r="AK1836" i="7"/>
  <c r="AJ1836" i="7"/>
  <c r="AI1836" i="7"/>
  <c r="AH1836" i="7"/>
  <c r="AG1836" i="7"/>
  <c r="AF1836" i="7"/>
  <c r="AE1836" i="7"/>
  <c r="AD1836" i="7"/>
  <c r="AO1835" i="7"/>
  <c r="AN1835" i="7"/>
  <c r="AM1835" i="7"/>
  <c r="AL1835" i="7"/>
  <c r="AK1835" i="7"/>
  <c r="AJ1835" i="7"/>
  <c r="AI1835" i="7"/>
  <c r="AH1835" i="7"/>
  <c r="AG1835" i="7"/>
  <c r="AF1835" i="7"/>
  <c r="AE1835" i="7"/>
  <c r="AD1835" i="7"/>
  <c r="AO1834" i="7"/>
  <c r="AN1834" i="7"/>
  <c r="AM1834" i="7"/>
  <c r="AL1834" i="7"/>
  <c r="AK1834" i="7"/>
  <c r="AJ1834" i="7"/>
  <c r="AI1834" i="7"/>
  <c r="AH1834" i="7"/>
  <c r="AG1834" i="7"/>
  <c r="AF1834" i="7"/>
  <c r="AE1834" i="7"/>
  <c r="AD1834" i="7"/>
  <c r="AO1833" i="7"/>
  <c r="AN1833" i="7"/>
  <c r="AM1833" i="7"/>
  <c r="AL1833" i="7"/>
  <c r="AK1833" i="7"/>
  <c r="AJ1833" i="7"/>
  <c r="AI1833" i="7"/>
  <c r="AH1833" i="7"/>
  <c r="AG1833" i="7"/>
  <c r="AF1833" i="7"/>
  <c r="AE1833" i="7"/>
  <c r="AD1833" i="7"/>
  <c r="AO1832" i="7"/>
  <c r="AN1832" i="7"/>
  <c r="AM1832" i="7"/>
  <c r="AL1832" i="7"/>
  <c r="AK1832" i="7"/>
  <c r="AJ1832" i="7"/>
  <c r="AI1832" i="7"/>
  <c r="AH1832" i="7"/>
  <c r="AG1832" i="7"/>
  <c r="AF1832" i="7"/>
  <c r="AE1832" i="7"/>
  <c r="AD1832" i="7"/>
  <c r="AO1831" i="7"/>
  <c r="AN1831" i="7"/>
  <c r="AM1831" i="7"/>
  <c r="AL1831" i="7"/>
  <c r="AK1831" i="7"/>
  <c r="AJ1831" i="7"/>
  <c r="AI1831" i="7"/>
  <c r="AH1831" i="7"/>
  <c r="AG1831" i="7"/>
  <c r="AF1831" i="7"/>
  <c r="AE1831" i="7"/>
  <c r="AD1831" i="7"/>
  <c r="AO1830" i="7"/>
  <c r="AN1830" i="7"/>
  <c r="AM1830" i="7"/>
  <c r="AL1830" i="7"/>
  <c r="AK1830" i="7"/>
  <c r="AJ1830" i="7"/>
  <c r="AI1830" i="7"/>
  <c r="AH1830" i="7"/>
  <c r="AG1830" i="7"/>
  <c r="AF1830" i="7"/>
  <c r="AE1830" i="7"/>
  <c r="AD1830" i="7"/>
  <c r="AO1829" i="7"/>
  <c r="AN1829" i="7"/>
  <c r="AM1829" i="7"/>
  <c r="AL1829" i="7"/>
  <c r="AK1829" i="7"/>
  <c r="AJ1829" i="7"/>
  <c r="AI1829" i="7"/>
  <c r="AH1829" i="7"/>
  <c r="AG1829" i="7"/>
  <c r="AF1829" i="7"/>
  <c r="AE1829" i="7"/>
  <c r="AD1829" i="7"/>
  <c r="AO1828" i="7"/>
  <c r="AN1828" i="7"/>
  <c r="AM1828" i="7"/>
  <c r="AL1828" i="7"/>
  <c r="AK1828" i="7"/>
  <c r="AJ1828" i="7"/>
  <c r="AI1828" i="7"/>
  <c r="AH1828" i="7"/>
  <c r="AG1828" i="7"/>
  <c r="AF1828" i="7"/>
  <c r="AE1828" i="7"/>
  <c r="AD1828" i="7"/>
  <c r="AO1827" i="7"/>
  <c r="AN1827" i="7"/>
  <c r="AM1827" i="7"/>
  <c r="AL1827" i="7"/>
  <c r="AK1827" i="7"/>
  <c r="AJ1827" i="7"/>
  <c r="AI1827" i="7"/>
  <c r="AH1827" i="7"/>
  <c r="AG1827" i="7"/>
  <c r="AF1827" i="7"/>
  <c r="AE1827" i="7"/>
  <c r="AD1827" i="7"/>
  <c r="AO1826" i="7"/>
  <c r="AN1826" i="7"/>
  <c r="AM1826" i="7"/>
  <c r="AL1826" i="7"/>
  <c r="AK1826" i="7"/>
  <c r="AJ1826" i="7"/>
  <c r="AI1826" i="7"/>
  <c r="AH1826" i="7"/>
  <c r="AG1826" i="7"/>
  <c r="AF1826" i="7"/>
  <c r="AE1826" i="7"/>
  <c r="AD1826" i="7"/>
  <c r="AO1825" i="7"/>
  <c r="AN1825" i="7"/>
  <c r="AM1825" i="7"/>
  <c r="AL1825" i="7"/>
  <c r="AK1825" i="7"/>
  <c r="AJ1825" i="7"/>
  <c r="AI1825" i="7"/>
  <c r="AH1825" i="7"/>
  <c r="AG1825" i="7"/>
  <c r="AF1825" i="7"/>
  <c r="AE1825" i="7"/>
  <c r="AD1825" i="7"/>
  <c r="AO1824" i="7"/>
  <c r="AN1824" i="7"/>
  <c r="AM1824" i="7"/>
  <c r="AL1824" i="7"/>
  <c r="AK1824" i="7"/>
  <c r="AJ1824" i="7"/>
  <c r="AI1824" i="7"/>
  <c r="AH1824" i="7"/>
  <c r="AG1824" i="7"/>
  <c r="AF1824" i="7"/>
  <c r="AE1824" i="7"/>
  <c r="AD1824" i="7"/>
  <c r="AO1823" i="7"/>
  <c r="AN1823" i="7"/>
  <c r="AM1823" i="7"/>
  <c r="AL1823" i="7"/>
  <c r="AK1823" i="7"/>
  <c r="AJ1823" i="7"/>
  <c r="AI1823" i="7"/>
  <c r="AH1823" i="7"/>
  <c r="AG1823" i="7"/>
  <c r="AF1823" i="7"/>
  <c r="AE1823" i="7"/>
  <c r="AD1823" i="7"/>
  <c r="AO1822" i="7"/>
  <c r="AN1822" i="7"/>
  <c r="AM1822" i="7"/>
  <c r="AL1822" i="7"/>
  <c r="AK1822" i="7"/>
  <c r="AJ1822" i="7"/>
  <c r="AI1822" i="7"/>
  <c r="AH1822" i="7"/>
  <c r="AG1822" i="7"/>
  <c r="AF1822" i="7"/>
  <c r="AE1822" i="7"/>
  <c r="AD1822" i="7"/>
  <c r="AO1821" i="7"/>
  <c r="AN1821" i="7"/>
  <c r="AM1821" i="7"/>
  <c r="AL1821" i="7"/>
  <c r="AK1821" i="7"/>
  <c r="AJ1821" i="7"/>
  <c r="AI1821" i="7"/>
  <c r="AH1821" i="7"/>
  <c r="AG1821" i="7"/>
  <c r="AF1821" i="7"/>
  <c r="AE1821" i="7"/>
  <c r="AD1821" i="7"/>
  <c r="AO1820" i="7"/>
  <c r="AN1820" i="7"/>
  <c r="AM1820" i="7"/>
  <c r="AL1820" i="7"/>
  <c r="AK1820" i="7"/>
  <c r="AJ1820" i="7"/>
  <c r="AI1820" i="7"/>
  <c r="AH1820" i="7"/>
  <c r="AG1820" i="7"/>
  <c r="AF1820" i="7"/>
  <c r="AE1820" i="7"/>
  <c r="AD1820" i="7"/>
  <c r="AO1819" i="7"/>
  <c r="AN1819" i="7"/>
  <c r="AM1819" i="7"/>
  <c r="AL1819" i="7"/>
  <c r="AK1819" i="7"/>
  <c r="AJ1819" i="7"/>
  <c r="AI1819" i="7"/>
  <c r="AH1819" i="7"/>
  <c r="AG1819" i="7"/>
  <c r="AF1819" i="7"/>
  <c r="AE1819" i="7"/>
  <c r="AD1819" i="7"/>
  <c r="AO1818" i="7"/>
  <c r="AN1818" i="7"/>
  <c r="AM1818" i="7"/>
  <c r="AL1818" i="7"/>
  <c r="AK1818" i="7"/>
  <c r="AJ1818" i="7"/>
  <c r="AI1818" i="7"/>
  <c r="AH1818" i="7"/>
  <c r="AG1818" i="7"/>
  <c r="AF1818" i="7"/>
  <c r="AE1818" i="7"/>
  <c r="AD1818" i="7"/>
  <c r="AO1817" i="7"/>
  <c r="AN1817" i="7"/>
  <c r="AM1817" i="7"/>
  <c r="AL1817" i="7"/>
  <c r="AK1817" i="7"/>
  <c r="AJ1817" i="7"/>
  <c r="AI1817" i="7"/>
  <c r="AH1817" i="7"/>
  <c r="AG1817" i="7"/>
  <c r="AF1817" i="7"/>
  <c r="AE1817" i="7"/>
  <c r="AD1817" i="7"/>
  <c r="AO1816" i="7"/>
  <c r="AN1816" i="7"/>
  <c r="AM1816" i="7"/>
  <c r="AL1816" i="7"/>
  <c r="AK1816" i="7"/>
  <c r="AJ1816" i="7"/>
  <c r="AI1816" i="7"/>
  <c r="AH1816" i="7"/>
  <c r="AG1816" i="7"/>
  <c r="AF1816" i="7"/>
  <c r="AE1816" i="7"/>
  <c r="AD1816" i="7"/>
  <c r="AO1815" i="7"/>
  <c r="AN1815" i="7"/>
  <c r="AM1815" i="7"/>
  <c r="AL1815" i="7"/>
  <c r="AK1815" i="7"/>
  <c r="AJ1815" i="7"/>
  <c r="AI1815" i="7"/>
  <c r="AH1815" i="7"/>
  <c r="AG1815" i="7"/>
  <c r="AF1815" i="7"/>
  <c r="AE1815" i="7"/>
  <c r="AD1815" i="7"/>
  <c r="AO1814" i="7"/>
  <c r="AN1814" i="7"/>
  <c r="AM1814" i="7"/>
  <c r="AL1814" i="7"/>
  <c r="AK1814" i="7"/>
  <c r="AJ1814" i="7"/>
  <c r="AI1814" i="7"/>
  <c r="AH1814" i="7"/>
  <c r="AG1814" i="7"/>
  <c r="AF1814" i="7"/>
  <c r="AE1814" i="7"/>
  <c r="AD1814" i="7"/>
  <c r="AO1813" i="7"/>
  <c r="AN1813" i="7"/>
  <c r="AM1813" i="7"/>
  <c r="AL1813" i="7"/>
  <c r="AK1813" i="7"/>
  <c r="AJ1813" i="7"/>
  <c r="AI1813" i="7"/>
  <c r="AH1813" i="7"/>
  <c r="AG1813" i="7"/>
  <c r="AF1813" i="7"/>
  <c r="AE1813" i="7"/>
  <c r="AD1813" i="7"/>
  <c r="AO1812" i="7"/>
  <c r="AN1812" i="7"/>
  <c r="AM1812" i="7"/>
  <c r="AL1812" i="7"/>
  <c r="AK1812" i="7"/>
  <c r="AJ1812" i="7"/>
  <c r="AI1812" i="7"/>
  <c r="AH1812" i="7"/>
  <c r="AG1812" i="7"/>
  <c r="AF1812" i="7"/>
  <c r="AE1812" i="7"/>
  <c r="AD1812" i="7"/>
  <c r="AO1811" i="7"/>
  <c r="AN1811" i="7"/>
  <c r="AM1811" i="7"/>
  <c r="AL1811" i="7"/>
  <c r="AK1811" i="7"/>
  <c r="AJ1811" i="7"/>
  <c r="AI1811" i="7"/>
  <c r="AH1811" i="7"/>
  <c r="AG1811" i="7"/>
  <c r="AF1811" i="7"/>
  <c r="AE1811" i="7"/>
  <c r="AD1811" i="7"/>
  <c r="AO1810" i="7"/>
  <c r="AN1810" i="7"/>
  <c r="AM1810" i="7"/>
  <c r="AL1810" i="7"/>
  <c r="AK1810" i="7"/>
  <c r="AJ1810" i="7"/>
  <c r="AI1810" i="7"/>
  <c r="AH1810" i="7"/>
  <c r="AG1810" i="7"/>
  <c r="AF1810" i="7"/>
  <c r="AE1810" i="7"/>
  <c r="AD1810" i="7"/>
  <c r="AO1809" i="7"/>
  <c r="AN1809" i="7"/>
  <c r="AM1809" i="7"/>
  <c r="AL1809" i="7"/>
  <c r="AK1809" i="7"/>
  <c r="AJ1809" i="7"/>
  <c r="AI1809" i="7"/>
  <c r="AH1809" i="7"/>
  <c r="AG1809" i="7"/>
  <c r="AF1809" i="7"/>
  <c r="AE1809" i="7"/>
  <c r="AD1809" i="7"/>
  <c r="AO1808" i="7"/>
  <c r="AN1808" i="7"/>
  <c r="AM1808" i="7"/>
  <c r="AL1808" i="7"/>
  <c r="AK1808" i="7"/>
  <c r="AJ1808" i="7"/>
  <c r="AI1808" i="7"/>
  <c r="AH1808" i="7"/>
  <c r="AG1808" i="7"/>
  <c r="AF1808" i="7"/>
  <c r="AE1808" i="7"/>
  <c r="AD1808" i="7"/>
  <c r="AO1807" i="7"/>
  <c r="AN1807" i="7"/>
  <c r="AM1807" i="7"/>
  <c r="AL1807" i="7"/>
  <c r="AK1807" i="7"/>
  <c r="AJ1807" i="7"/>
  <c r="AI1807" i="7"/>
  <c r="AH1807" i="7"/>
  <c r="AG1807" i="7"/>
  <c r="AF1807" i="7"/>
  <c r="AE1807" i="7"/>
  <c r="AD1807" i="7"/>
  <c r="AO1806" i="7"/>
  <c r="AN1806" i="7"/>
  <c r="AM1806" i="7"/>
  <c r="AL1806" i="7"/>
  <c r="AK1806" i="7"/>
  <c r="AJ1806" i="7"/>
  <c r="AI1806" i="7"/>
  <c r="AH1806" i="7"/>
  <c r="AG1806" i="7"/>
  <c r="AF1806" i="7"/>
  <c r="AE1806" i="7"/>
  <c r="AD1806" i="7"/>
  <c r="AO1805" i="7"/>
  <c r="AN1805" i="7"/>
  <c r="AM1805" i="7"/>
  <c r="AL1805" i="7"/>
  <c r="AK1805" i="7"/>
  <c r="AJ1805" i="7"/>
  <c r="AI1805" i="7"/>
  <c r="AH1805" i="7"/>
  <c r="AG1805" i="7"/>
  <c r="AF1805" i="7"/>
  <c r="AE1805" i="7"/>
  <c r="AD1805" i="7"/>
  <c r="AO1804" i="7"/>
  <c r="AN1804" i="7"/>
  <c r="AM1804" i="7"/>
  <c r="AL1804" i="7"/>
  <c r="AK1804" i="7"/>
  <c r="AJ1804" i="7"/>
  <c r="AI1804" i="7"/>
  <c r="AH1804" i="7"/>
  <c r="AG1804" i="7"/>
  <c r="AF1804" i="7"/>
  <c r="AE1804" i="7"/>
  <c r="AD1804" i="7"/>
  <c r="AO1803" i="7"/>
  <c r="AN1803" i="7"/>
  <c r="AM1803" i="7"/>
  <c r="AL1803" i="7"/>
  <c r="AK1803" i="7"/>
  <c r="AJ1803" i="7"/>
  <c r="AI1803" i="7"/>
  <c r="AH1803" i="7"/>
  <c r="AG1803" i="7"/>
  <c r="AF1803" i="7"/>
  <c r="AE1803" i="7"/>
  <c r="AD1803" i="7"/>
  <c r="AO1802" i="7"/>
  <c r="AN1802" i="7"/>
  <c r="AM1802" i="7"/>
  <c r="AL1802" i="7"/>
  <c r="AK1802" i="7"/>
  <c r="AJ1802" i="7"/>
  <c r="AI1802" i="7"/>
  <c r="AH1802" i="7"/>
  <c r="AG1802" i="7"/>
  <c r="AF1802" i="7"/>
  <c r="AE1802" i="7"/>
  <c r="AD1802" i="7"/>
  <c r="AO1801" i="7"/>
  <c r="AN1801" i="7"/>
  <c r="AM1801" i="7"/>
  <c r="AL1801" i="7"/>
  <c r="AK1801" i="7"/>
  <c r="AJ1801" i="7"/>
  <c r="AI1801" i="7"/>
  <c r="AH1801" i="7"/>
  <c r="AG1801" i="7"/>
  <c r="AF1801" i="7"/>
  <c r="AE1801" i="7"/>
  <c r="AD1801" i="7"/>
  <c r="AO1800" i="7"/>
  <c r="AN1800" i="7"/>
  <c r="AM1800" i="7"/>
  <c r="AL1800" i="7"/>
  <c r="AK1800" i="7"/>
  <c r="AJ1800" i="7"/>
  <c r="AI1800" i="7"/>
  <c r="AH1800" i="7"/>
  <c r="AG1800" i="7"/>
  <c r="AF1800" i="7"/>
  <c r="AE1800" i="7"/>
  <c r="AD1800" i="7"/>
  <c r="AO1799" i="7"/>
  <c r="AN1799" i="7"/>
  <c r="AM1799" i="7"/>
  <c r="AL1799" i="7"/>
  <c r="AK1799" i="7"/>
  <c r="AJ1799" i="7"/>
  <c r="AI1799" i="7"/>
  <c r="AH1799" i="7"/>
  <c r="AG1799" i="7"/>
  <c r="AF1799" i="7"/>
  <c r="AE1799" i="7"/>
  <c r="AD1799" i="7"/>
  <c r="AO1798" i="7"/>
  <c r="AN1798" i="7"/>
  <c r="AM1798" i="7"/>
  <c r="AL1798" i="7"/>
  <c r="AK1798" i="7"/>
  <c r="AJ1798" i="7"/>
  <c r="AI1798" i="7"/>
  <c r="AH1798" i="7"/>
  <c r="AG1798" i="7"/>
  <c r="AF1798" i="7"/>
  <c r="AE1798" i="7"/>
  <c r="AD1798" i="7"/>
  <c r="AO1797" i="7"/>
  <c r="AN1797" i="7"/>
  <c r="AM1797" i="7"/>
  <c r="AL1797" i="7"/>
  <c r="AK1797" i="7"/>
  <c r="AJ1797" i="7"/>
  <c r="AI1797" i="7"/>
  <c r="AH1797" i="7"/>
  <c r="AG1797" i="7"/>
  <c r="AF1797" i="7"/>
  <c r="AE1797" i="7"/>
  <c r="AD1797" i="7"/>
  <c r="AO1796" i="7"/>
  <c r="AN1796" i="7"/>
  <c r="AM1796" i="7"/>
  <c r="AL1796" i="7"/>
  <c r="AK1796" i="7"/>
  <c r="AJ1796" i="7"/>
  <c r="AI1796" i="7"/>
  <c r="AH1796" i="7"/>
  <c r="AG1796" i="7"/>
  <c r="AF1796" i="7"/>
  <c r="AE1796" i="7"/>
  <c r="AD1796" i="7"/>
  <c r="AO1795" i="7"/>
  <c r="AN1795" i="7"/>
  <c r="AM1795" i="7"/>
  <c r="AL1795" i="7"/>
  <c r="AK1795" i="7"/>
  <c r="AJ1795" i="7"/>
  <c r="AI1795" i="7"/>
  <c r="AH1795" i="7"/>
  <c r="AG1795" i="7"/>
  <c r="AF1795" i="7"/>
  <c r="AE1795" i="7"/>
  <c r="AD1795" i="7"/>
  <c r="AO1794" i="7"/>
  <c r="AN1794" i="7"/>
  <c r="AM1794" i="7"/>
  <c r="AL1794" i="7"/>
  <c r="AK1794" i="7"/>
  <c r="AJ1794" i="7"/>
  <c r="AI1794" i="7"/>
  <c r="AH1794" i="7"/>
  <c r="AG1794" i="7"/>
  <c r="AF1794" i="7"/>
  <c r="AE1794" i="7"/>
  <c r="AD1794" i="7"/>
  <c r="AO1793" i="7"/>
  <c r="AN1793" i="7"/>
  <c r="AM1793" i="7"/>
  <c r="AL1793" i="7"/>
  <c r="AK1793" i="7"/>
  <c r="AJ1793" i="7"/>
  <c r="AI1793" i="7"/>
  <c r="AH1793" i="7"/>
  <c r="AG1793" i="7"/>
  <c r="AF1793" i="7"/>
  <c r="AE1793" i="7"/>
  <c r="AD1793" i="7"/>
  <c r="AO1792" i="7"/>
  <c r="AN1792" i="7"/>
  <c r="AM1792" i="7"/>
  <c r="AL1792" i="7"/>
  <c r="AK1792" i="7"/>
  <c r="AJ1792" i="7"/>
  <c r="AI1792" i="7"/>
  <c r="AH1792" i="7"/>
  <c r="AG1792" i="7"/>
  <c r="AF1792" i="7"/>
  <c r="AE1792" i="7"/>
  <c r="AD1792" i="7"/>
  <c r="AO1791" i="7"/>
  <c r="AN1791" i="7"/>
  <c r="AM1791" i="7"/>
  <c r="AL1791" i="7"/>
  <c r="AK1791" i="7"/>
  <c r="AJ1791" i="7"/>
  <c r="AI1791" i="7"/>
  <c r="AH1791" i="7"/>
  <c r="AG1791" i="7"/>
  <c r="AF1791" i="7"/>
  <c r="AE1791" i="7"/>
  <c r="AD1791" i="7"/>
  <c r="AO1790" i="7"/>
  <c r="AN1790" i="7"/>
  <c r="AM1790" i="7"/>
  <c r="AL1790" i="7"/>
  <c r="AK1790" i="7"/>
  <c r="AJ1790" i="7"/>
  <c r="AI1790" i="7"/>
  <c r="AH1790" i="7"/>
  <c r="AG1790" i="7"/>
  <c r="AF1790" i="7"/>
  <c r="AE1790" i="7"/>
  <c r="AD1790" i="7"/>
  <c r="AO1789" i="7"/>
  <c r="AN1789" i="7"/>
  <c r="AM1789" i="7"/>
  <c r="AL1789" i="7"/>
  <c r="AK1789" i="7"/>
  <c r="AJ1789" i="7"/>
  <c r="AI1789" i="7"/>
  <c r="AH1789" i="7"/>
  <c r="AG1789" i="7"/>
  <c r="AF1789" i="7"/>
  <c r="AE1789" i="7"/>
  <c r="AD1789" i="7"/>
  <c r="AO1788" i="7"/>
  <c r="AN1788" i="7"/>
  <c r="AM1788" i="7"/>
  <c r="AL1788" i="7"/>
  <c r="AK1788" i="7"/>
  <c r="AJ1788" i="7"/>
  <c r="AI1788" i="7"/>
  <c r="AH1788" i="7"/>
  <c r="AG1788" i="7"/>
  <c r="AF1788" i="7"/>
  <c r="AE1788" i="7"/>
  <c r="AD1788" i="7"/>
  <c r="AO1787" i="7"/>
  <c r="AN1787" i="7"/>
  <c r="AM1787" i="7"/>
  <c r="AL1787" i="7"/>
  <c r="AK1787" i="7"/>
  <c r="AJ1787" i="7"/>
  <c r="AI1787" i="7"/>
  <c r="AH1787" i="7"/>
  <c r="AG1787" i="7"/>
  <c r="AF1787" i="7"/>
  <c r="AE1787" i="7"/>
  <c r="AD1787" i="7"/>
  <c r="AO1786" i="7"/>
  <c r="AN1786" i="7"/>
  <c r="AM1786" i="7"/>
  <c r="AL1786" i="7"/>
  <c r="AK1786" i="7"/>
  <c r="AJ1786" i="7"/>
  <c r="AI1786" i="7"/>
  <c r="AH1786" i="7"/>
  <c r="AG1786" i="7"/>
  <c r="AF1786" i="7"/>
  <c r="AE1786" i="7"/>
  <c r="AD1786" i="7"/>
  <c r="AO1785" i="7"/>
  <c r="AN1785" i="7"/>
  <c r="AM1785" i="7"/>
  <c r="AL1785" i="7"/>
  <c r="AK1785" i="7"/>
  <c r="AJ1785" i="7"/>
  <c r="AI1785" i="7"/>
  <c r="AH1785" i="7"/>
  <c r="AG1785" i="7"/>
  <c r="AF1785" i="7"/>
  <c r="AE1785" i="7"/>
  <c r="AD1785" i="7"/>
  <c r="AO1784" i="7"/>
  <c r="AN1784" i="7"/>
  <c r="AM1784" i="7"/>
  <c r="AL1784" i="7"/>
  <c r="AK1784" i="7"/>
  <c r="AJ1784" i="7"/>
  <c r="AI1784" i="7"/>
  <c r="AH1784" i="7"/>
  <c r="AG1784" i="7"/>
  <c r="AF1784" i="7"/>
  <c r="AE1784" i="7"/>
  <c r="AD1784" i="7"/>
  <c r="AO1783" i="7"/>
  <c r="AN1783" i="7"/>
  <c r="AM1783" i="7"/>
  <c r="AL1783" i="7"/>
  <c r="AK1783" i="7"/>
  <c r="AJ1783" i="7"/>
  <c r="AI1783" i="7"/>
  <c r="AH1783" i="7"/>
  <c r="AG1783" i="7"/>
  <c r="AF1783" i="7"/>
  <c r="AE1783" i="7"/>
  <c r="AD1783" i="7"/>
  <c r="AO1782" i="7"/>
  <c r="AN1782" i="7"/>
  <c r="AM1782" i="7"/>
  <c r="AL1782" i="7"/>
  <c r="AK1782" i="7"/>
  <c r="AJ1782" i="7"/>
  <c r="AI1782" i="7"/>
  <c r="AH1782" i="7"/>
  <c r="AG1782" i="7"/>
  <c r="AF1782" i="7"/>
  <c r="AE1782" i="7"/>
  <c r="AD1782" i="7"/>
  <c r="AO1781" i="7"/>
  <c r="AN1781" i="7"/>
  <c r="AM1781" i="7"/>
  <c r="AL1781" i="7"/>
  <c r="AK1781" i="7"/>
  <c r="AJ1781" i="7"/>
  <c r="AI1781" i="7"/>
  <c r="AH1781" i="7"/>
  <c r="AG1781" i="7"/>
  <c r="AF1781" i="7"/>
  <c r="AE1781" i="7"/>
  <c r="AD1781" i="7"/>
  <c r="AO1780" i="7"/>
  <c r="AN1780" i="7"/>
  <c r="AM1780" i="7"/>
  <c r="AL1780" i="7"/>
  <c r="AK1780" i="7"/>
  <c r="AJ1780" i="7"/>
  <c r="AI1780" i="7"/>
  <c r="AH1780" i="7"/>
  <c r="AG1780" i="7"/>
  <c r="AF1780" i="7"/>
  <c r="AE1780" i="7"/>
  <c r="AD1780" i="7"/>
  <c r="AO1779" i="7"/>
  <c r="AN1779" i="7"/>
  <c r="AM1779" i="7"/>
  <c r="AL1779" i="7"/>
  <c r="AK1779" i="7"/>
  <c r="AJ1779" i="7"/>
  <c r="AI1779" i="7"/>
  <c r="AH1779" i="7"/>
  <c r="AG1779" i="7"/>
  <c r="AF1779" i="7"/>
  <c r="AE1779" i="7"/>
  <c r="AD1779" i="7"/>
  <c r="AO1778" i="7"/>
  <c r="AN1778" i="7"/>
  <c r="AM1778" i="7"/>
  <c r="AL1778" i="7"/>
  <c r="AK1778" i="7"/>
  <c r="AJ1778" i="7"/>
  <c r="AI1778" i="7"/>
  <c r="AH1778" i="7"/>
  <c r="AG1778" i="7"/>
  <c r="AF1778" i="7"/>
  <c r="AE1778" i="7"/>
  <c r="AD1778" i="7"/>
  <c r="AO1777" i="7"/>
  <c r="AN1777" i="7"/>
  <c r="AM1777" i="7"/>
  <c r="AL1777" i="7"/>
  <c r="AK1777" i="7"/>
  <c r="AJ1777" i="7"/>
  <c r="AI1777" i="7"/>
  <c r="AH1777" i="7"/>
  <c r="AG1777" i="7"/>
  <c r="AF1777" i="7"/>
  <c r="AE1777" i="7"/>
  <c r="AD1777" i="7"/>
  <c r="AO1776" i="7"/>
  <c r="AN1776" i="7"/>
  <c r="AM1776" i="7"/>
  <c r="AL1776" i="7"/>
  <c r="AK1776" i="7"/>
  <c r="AJ1776" i="7"/>
  <c r="AI1776" i="7"/>
  <c r="AH1776" i="7"/>
  <c r="AG1776" i="7"/>
  <c r="AF1776" i="7"/>
  <c r="AE1776" i="7"/>
  <c r="AD1776" i="7"/>
  <c r="AO1775" i="7"/>
  <c r="AN1775" i="7"/>
  <c r="AM1775" i="7"/>
  <c r="AL1775" i="7"/>
  <c r="AK1775" i="7"/>
  <c r="AJ1775" i="7"/>
  <c r="AI1775" i="7"/>
  <c r="AH1775" i="7"/>
  <c r="AG1775" i="7"/>
  <c r="AF1775" i="7"/>
  <c r="AE1775" i="7"/>
  <c r="AD1775" i="7"/>
  <c r="AO1774" i="7"/>
  <c r="AN1774" i="7"/>
  <c r="AM1774" i="7"/>
  <c r="AL1774" i="7"/>
  <c r="AK1774" i="7"/>
  <c r="AJ1774" i="7"/>
  <c r="AI1774" i="7"/>
  <c r="AH1774" i="7"/>
  <c r="AG1774" i="7"/>
  <c r="AF1774" i="7"/>
  <c r="AE1774" i="7"/>
  <c r="AD1774" i="7"/>
  <c r="AO1773" i="7"/>
  <c r="AN1773" i="7"/>
  <c r="AM1773" i="7"/>
  <c r="AL1773" i="7"/>
  <c r="AK1773" i="7"/>
  <c r="AJ1773" i="7"/>
  <c r="AI1773" i="7"/>
  <c r="AH1773" i="7"/>
  <c r="AG1773" i="7"/>
  <c r="AF1773" i="7"/>
  <c r="AE1773" i="7"/>
  <c r="AD1773" i="7"/>
  <c r="AO1772" i="7"/>
  <c r="AN1772" i="7"/>
  <c r="AM1772" i="7"/>
  <c r="AL1772" i="7"/>
  <c r="AK1772" i="7"/>
  <c r="AJ1772" i="7"/>
  <c r="AI1772" i="7"/>
  <c r="AH1772" i="7"/>
  <c r="AG1772" i="7"/>
  <c r="AF1772" i="7"/>
  <c r="AE1772" i="7"/>
  <c r="AD1772" i="7"/>
  <c r="AO1771" i="7"/>
  <c r="AN1771" i="7"/>
  <c r="AM1771" i="7"/>
  <c r="AL1771" i="7"/>
  <c r="AK1771" i="7"/>
  <c r="AJ1771" i="7"/>
  <c r="AI1771" i="7"/>
  <c r="AH1771" i="7"/>
  <c r="AG1771" i="7"/>
  <c r="AF1771" i="7"/>
  <c r="AE1771" i="7"/>
  <c r="AD1771" i="7"/>
  <c r="AO1770" i="7"/>
  <c r="AN1770" i="7"/>
  <c r="AM1770" i="7"/>
  <c r="AL1770" i="7"/>
  <c r="AK1770" i="7"/>
  <c r="AJ1770" i="7"/>
  <c r="AI1770" i="7"/>
  <c r="AH1770" i="7"/>
  <c r="AG1770" i="7"/>
  <c r="AF1770" i="7"/>
  <c r="AE1770" i="7"/>
  <c r="AD1770" i="7"/>
  <c r="AO1769" i="7"/>
  <c r="AN1769" i="7"/>
  <c r="AM1769" i="7"/>
  <c r="AL1769" i="7"/>
  <c r="AK1769" i="7"/>
  <c r="AJ1769" i="7"/>
  <c r="AI1769" i="7"/>
  <c r="AH1769" i="7"/>
  <c r="AG1769" i="7"/>
  <c r="AF1769" i="7"/>
  <c r="AE1769" i="7"/>
  <c r="AD1769" i="7"/>
  <c r="AO1768" i="7"/>
  <c r="AN1768" i="7"/>
  <c r="AM1768" i="7"/>
  <c r="AL1768" i="7"/>
  <c r="AK1768" i="7"/>
  <c r="AJ1768" i="7"/>
  <c r="AI1768" i="7"/>
  <c r="AH1768" i="7"/>
  <c r="AG1768" i="7"/>
  <c r="AF1768" i="7"/>
  <c r="AE1768" i="7"/>
  <c r="AD1768" i="7"/>
  <c r="AO1767" i="7"/>
  <c r="AN1767" i="7"/>
  <c r="AM1767" i="7"/>
  <c r="AL1767" i="7"/>
  <c r="AK1767" i="7"/>
  <c r="AJ1767" i="7"/>
  <c r="AI1767" i="7"/>
  <c r="AH1767" i="7"/>
  <c r="AG1767" i="7"/>
  <c r="AF1767" i="7"/>
  <c r="AE1767" i="7"/>
  <c r="AD1767" i="7"/>
  <c r="AO1766" i="7"/>
  <c r="AN1766" i="7"/>
  <c r="AM1766" i="7"/>
  <c r="AL1766" i="7"/>
  <c r="AK1766" i="7"/>
  <c r="AJ1766" i="7"/>
  <c r="AI1766" i="7"/>
  <c r="AH1766" i="7"/>
  <c r="AG1766" i="7"/>
  <c r="AF1766" i="7"/>
  <c r="AE1766" i="7"/>
  <c r="AD1766" i="7"/>
  <c r="AO1765" i="7"/>
  <c r="AN1765" i="7"/>
  <c r="AM1765" i="7"/>
  <c r="AL1765" i="7"/>
  <c r="AK1765" i="7"/>
  <c r="AJ1765" i="7"/>
  <c r="AI1765" i="7"/>
  <c r="AH1765" i="7"/>
  <c r="AG1765" i="7"/>
  <c r="AF1765" i="7"/>
  <c r="AE1765" i="7"/>
  <c r="AD1765" i="7"/>
  <c r="AO1764" i="7"/>
  <c r="AN1764" i="7"/>
  <c r="AM1764" i="7"/>
  <c r="AL1764" i="7"/>
  <c r="AK1764" i="7"/>
  <c r="AJ1764" i="7"/>
  <c r="AI1764" i="7"/>
  <c r="AH1764" i="7"/>
  <c r="AG1764" i="7"/>
  <c r="AF1764" i="7"/>
  <c r="AE1764" i="7"/>
  <c r="AD1764" i="7"/>
  <c r="AO1763" i="7"/>
  <c r="AN1763" i="7"/>
  <c r="AM1763" i="7"/>
  <c r="AL1763" i="7"/>
  <c r="AK1763" i="7"/>
  <c r="AJ1763" i="7"/>
  <c r="AI1763" i="7"/>
  <c r="AH1763" i="7"/>
  <c r="AG1763" i="7"/>
  <c r="AF1763" i="7"/>
  <c r="AE1763" i="7"/>
  <c r="AD1763" i="7"/>
  <c r="AO1762" i="7"/>
  <c r="AN1762" i="7"/>
  <c r="AM1762" i="7"/>
  <c r="AL1762" i="7"/>
  <c r="AK1762" i="7"/>
  <c r="AJ1762" i="7"/>
  <c r="AI1762" i="7"/>
  <c r="AH1762" i="7"/>
  <c r="AG1762" i="7"/>
  <c r="AF1762" i="7"/>
  <c r="AE1762" i="7"/>
  <c r="AD1762" i="7"/>
  <c r="AO1761" i="7"/>
  <c r="AN1761" i="7"/>
  <c r="AM1761" i="7"/>
  <c r="AL1761" i="7"/>
  <c r="AK1761" i="7"/>
  <c r="AJ1761" i="7"/>
  <c r="AI1761" i="7"/>
  <c r="AH1761" i="7"/>
  <c r="AG1761" i="7"/>
  <c r="AF1761" i="7"/>
  <c r="AE1761" i="7"/>
  <c r="AD1761" i="7"/>
  <c r="AO1760" i="7"/>
  <c r="AN1760" i="7"/>
  <c r="AM1760" i="7"/>
  <c r="AL1760" i="7"/>
  <c r="AK1760" i="7"/>
  <c r="AJ1760" i="7"/>
  <c r="AI1760" i="7"/>
  <c r="AH1760" i="7"/>
  <c r="AG1760" i="7"/>
  <c r="AF1760" i="7"/>
  <c r="AE1760" i="7"/>
  <c r="AD1760" i="7"/>
  <c r="AO1759" i="7"/>
  <c r="AN1759" i="7"/>
  <c r="AM1759" i="7"/>
  <c r="AL1759" i="7"/>
  <c r="AK1759" i="7"/>
  <c r="AJ1759" i="7"/>
  <c r="AI1759" i="7"/>
  <c r="AH1759" i="7"/>
  <c r="AG1759" i="7"/>
  <c r="AF1759" i="7"/>
  <c r="AE1759" i="7"/>
  <c r="AD1759" i="7"/>
  <c r="AO1758" i="7"/>
  <c r="AN1758" i="7"/>
  <c r="AM1758" i="7"/>
  <c r="AL1758" i="7"/>
  <c r="AK1758" i="7"/>
  <c r="AJ1758" i="7"/>
  <c r="AI1758" i="7"/>
  <c r="AH1758" i="7"/>
  <c r="AG1758" i="7"/>
  <c r="AF1758" i="7"/>
  <c r="AE1758" i="7"/>
  <c r="AD1758" i="7"/>
  <c r="AO1757" i="7"/>
  <c r="AN1757" i="7"/>
  <c r="AM1757" i="7"/>
  <c r="AL1757" i="7"/>
  <c r="AK1757" i="7"/>
  <c r="AJ1757" i="7"/>
  <c r="AI1757" i="7"/>
  <c r="AH1757" i="7"/>
  <c r="AG1757" i="7"/>
  <c r="AF1757" i="7"/>
  <c r="AE1757" i="7"/>
  <c r="AD1757" i="7"/>
  <c r="AO1756" i="7"/>
  <c r="AN1756" i="7"/>
  <c r="AM1756" i="7"/>
  <c r="AL1756" i="7"/>
  <c r="AK1756" i="7"/>
  <c r="AJ1756" i="7"/>
  <c r="AI1756" i="7"/>
  <c r="AH1756" i="7"/>
  <c r="AG1756" i="7"/>
  <c r="AF1756" i="7"/>
  <c r="AE1756" i="7"/>
  <c r="AD1756" i="7"/>
  <c r="AO1755" i="7"/>
  <c r="AN1755" i="7"/>
  <c r="AM1755" i="7"/>
  <c r="AL1755" i="7"/>
  <c r="AK1755" i="7"/>
  <c r="AJ1755" i="7"/>
  <c r="AI1755" i="7"/>
  <c r="AH1755" i="7"/>
  <c r="AG1755" i="7"/>
  <c r="AF1755" i="7"/>
  <c r="AE1755" i="7"/>
  <c r="AD1755" i="7"/>
  <c r="AO1754" i="7"/>
  <c r="AN1754" i="7"/>
  <c r="AM1754" i="7"/>
  <c r="AL1754" i="7"/>
  <c r="AK1754" i="7"/>
  <c r="AJ1754" i="7"/>
  <c r="AI1754" i="7"/>
  <c r="AH1754" i="7"/>
  <c r="AG1754" i="7"/>
  <c r="AF1754" i="7"/>
  <c r="AE1754" i="7"/>
  <c r="AD1754" i="7"/>
  <c r="AO1753" i="7"/>
  <c r="AN1753" i="7"/>
  <c r="AM1753" i="7"/>
  <c r="AL1753" i="7"/>
  <c r="AK1753" i="7"/>
  <c r="AJ1753" i="7"/>
  <c r="AI1753" i="7"/>
  <c r="AH1753" i="7"/>
  <c r="AG1753" i="7"/>
  <c r="AF1753" i="7"/>
  <c r="AE1753" i="7"/>
  <c r="AD1753" i="7"/>
  <c r="AO1752" i="7"/>
  <c r="AN1752" i="7"/>
  <c r="AM1752" i="7"/>
  <c r="AL1752" i="7"/>
  <c r="AK1752" i="7"/>
  <c r="AJ1752" i="7"/>
  <c r="AI1752" i="7"/>
  <c r="AH1752" i="7"/>
  <c r="AG1752" i="7"/>
  <c r="AF1752" i="7"/>
  <c r="AE1752" i="7"/>
  <c r="AD1752" i="7"/>
  <c r="AO1751" i="7"/>
  <c r="AN1751" i="7"/>
  <c r="AM1751" i="7"/>
  <c r="AL1751" i="7"/>
  <c r="AK1751" i="7"/>
  <c r="AJ1751" i="7"/>
  <c r="AI1751" i="7"/>
  <c r="AH1751" i="7"/>
  <c r="AG1751" i="7"/>
  <c r="AF1751" i="7"/>
  <c r="AE1751" i="7"/>
  <c r="AD1751" i="7"/>
  <c r="AO1750" i="7"/>
  <c r="AN1750" i="7"/>
  <c r="AM1750" i="7"/>
  <c r="AL1750" i="7"/>
  <c r="AK1750" i="7"/>
  <c r="AJ1750" i="7"/>
  <c r="AI1750" i="7"/>
  <c r="AH1750" i="7"/>
  <c r="AG1750" i="7"/>
  <c r="AF1750" i="7"/>
  <c r="AE1750" i="7"/>
  <c r="AD1750" i="7"/>
  <c r="AO1749" i="7"/>
  <c r="AN1749" i="7"/>
  <c r="AM1749" i="7"/>
  <c r="AL1749" i="7"/>
  <c r="AK1749" i="7"/>
  <c r="AJ1749" i="7"/>
  <c r="AI1749" i="7"/>
  <c r="AH1749" i="7"/>
  <c r="AG1749" i="7"/>
  <c r="AF1749" i="7"/>
  <c r="AE1749" i="7"/>
  <c r="AD1749" i="7"/>
  <c r="AO1748" i="7"/>
  <c r="AN1748" i="7"/>
  <c r="AM1748" i="7"/>
  <c r="AL1748" i="7"/>
  <c r="AK1748" i="7"/>
  <c r="AJ1748" i="7"/>
  <c r="AI1748" i="7"/>
  <c r="AH1748" i="7"/>
  <c r="AG1748" i="7"/>
  <c r="AF1748" i="7"/>
  <c r="AE1748" i="7"/>
  <c r="AD1748" i="7"/>
  <c r="AO1747" i="7"/>
  <c r="AN1747" i="7"/>
  <c r="AM1747" i="7"/>
  <c r="AL1747" i="7"/>
  <c r="AK1747" i="7"/>
  <c r="AJ1747" i="7"/>
  <c r="AI1747" i="7"/>
  <c r="AH1747" i="7"/>
  <c r="AG1747" i="7"/>
  <c r="AF1747" i="7"/>
  <c r="AE1747" i="7"/>
  <c r="AD1747" i="7"/>
  <c r="AO1746" i="7"/>
  <c r="AN1746" i="7"/>
  <c r="AM1746" i="7"/>
  <c r="AL1746" i="7"/>
  <c r="AK1746" i="7"/>
  <c r="AJ1746" i="7"/>
  <c r="AI1746" i="7"/>
  <c r="AH1746" i="7"/>
  <c r="AG1746" i="7"/>
  <c r="AF1746" i="7"/>
  <c r="AE1746" i="7"/>
  <c r="AD1746" i="7"/>
  <c r="AO1745" i="7"/>
  <c r="AN1745" i="7"/>
  <c r="AM1745" i="7"/>
  <c r="AL1745" i="7"/>
  <c r="AK1745" i="7"/>
  <c r="AJ1745" i="7"/>
  <c r="AI1745" i="7"/>
  <c r="AH1745" i="7"/>
  <c r="AG1745" i="7"/>
  <c r="AF1745" i="7"/>
  <c r="AE1745" i="7"/>
  <c r="AD1745" i="7"/>
  <c r="AO1744" i="7"/>
  <c r="AN1744" i="7"/>
  <c r="AM1744" i="7"/>
  <c r="AL1744" i="7"/>
  <c r="AK1744" i="7"/>
  <c r="AJ1744" i="7"/>
  <c r="AI1744" i="7"/>
  <c r="AH1744" i="7"/>
  <c r="AG1744" i="7"/>
  <c r="AF1744" i="7"/>
  <c r="AE1744" i="7"/>
  <c r="AD1744" i="7"/>
  <c r="AO1743" i="7"/>
  <c r="AN1743" i="7"/>
  <c r="AM1743" i="7"/>
  <c r="AL1743" i="7"/>
  <c r="AK1743" i="7"/>
  <c r="AJ1743" i="7"/>
  <c r="AI1743" i="7"/>
  <c r="AH1743" i="7"/>
  <c r="AG1743" i="7"/>
  <c r="AF1743" i="7"/>
  <c r="AE1743" i="7"/>
  <c r="AD1743" i="7"/>
  <c r="AO1742" i="7"/>
  <c r="AN1742" i="7"/>
  <c r="AM1742" i="7"/>
  <c r="AL1742" i="7"/>
  <c r="AK1742" i="7"/>
  <c r="AJ1742" i="7"/>
  <c r="AI1742" i="7"/>
  <c r="AH1742" i="7"/>
  <c r="AG1742" i="7"/>
  <c r="AF1742" i="7"/>
  <c r="AE1742" i="7"/>
  <c r="AD1742" i="7"/>
  <c r="AO1741" i="7"/>
  <c r="AN1741" i="7"/>
  <c r="AM1741" i="7"/>
  <c r="AL1741" i="7"/>
  <c r="AK1741" i="7"/>
  <c r="AJ1741" i="7"/>
  <c r="AI1741" i="7"/>
  <c r="AH1741" i="7"/>
  <c r="AG1741" i="7"/>
  <c r="AF1741" i="7"/>
  <c r="AE1741" i="7"/>
  <c r="AD1741" i="7"/>
  <c r="AO1740" i="7"/>
  <c r="AN1740" i="7"/>
  <c r="AM1740" i="7"/>
  <c r="AL1740" i="7"/>
  <c r="AK1740" i="7"/>
  <c r="AJ1740" i="7"/>
  <c r="AI1740" i="7"/>
  <c r="AH1740" i="7"/>
  <c r="AG1740" i="7"/>
  <c r="AF1740" i="7"/>
  <c r="AE1740" i="7"/>
  <c r="AD1740" i="7"/>
  <c r="AO1739" i="7"/>
  <c r="AN1739" i="7"/>
  <c r="AM1739" i="7"/>
  <c r="AL1739" i="7"/>
  <c r="AK1739" i="7"/>
  <c r="AJ1739" i="7"/>
  <c r="AI1739" i="7"/>
  <c r="AH1739" i="7"/>
  <c r="AG1739" i="7"/>
  <c r="AF1739" i="7"/>
  <c r="AE1739" i="7"/>
  <c r="AD1739" i="7"/>
  <c r="AO1738" i="7"/>
  <c r="AN1738" i="7"/>
  <c r="AM1738" i="7"/>
  <c r="AL1738" i="7"/>
  <c r="AK1738" i="7"/>
  <c r="AJ1738" i="7"/>
  <c r="AI1738" i="7"/>
  <c r="AH1738" i="7"/>
  <c r="AG1738" i="7"/>
  <c r="AF1738" i="7"/>
  <c r="AE1738" i="7"/>
  <c r="AD1738" i="7"/>
  <c r="AO1737" i="7"/>
  <c r="AN1737" i="7"/>
  <c r="AM1737" i="7"/>
  <c r="AL1737" i="7"/>
  <c r="AK1737" i="7"/>
  <c r="AJ1737" i="7"/>
  <c r="AI1737" i="7"/>
  <c r="AH1737" i="7"/>
  <c r="AG1737" i="7"/>
  <c r="AF1737" i="7"/>
  <c r="AE1737" i="7"/>
  <c r="AD1737" i="7"/>
  <c r="AO1736" i="7"/>
  <c r="AN1736" i="7"/>
  <c r="AM1736" i="7"/>
  <c r="AL1736" i="7"/>
  <c r="AK1736" i="7"/>
  <c r="AJ1736" i="7"/>
  <c r="AI1736" i="7"/>
  <c r="AH1736" i="7"/>
  <c r="AG1736" i="7"/>
  <c r="AF1736" i="7"/>
  <c r="AE1736" i="7"/>
  <c r="AD1736" i="7"/>
  <c r="AO1735" i="7"/>
  <c r="AN1735" i="7"/>
  <c r="AM1735" i="7"/>
  <c r="AL1735" i="7"/>
  <c r="AK1735" i="7"/>
  <c r="AJ1735" i="7"/>
  <c r="AI1735" i="7"/>
  <c r="AH1735" i="7"/>
  <c r="AG1735" i="7"/>
  <c r="AF1735" i="7"/>
  <c r="AE1735" i="7"/>
  <c r="AD1735" i="7"/>
  <c r="AO1734" i="7"/>
  <c r="AN1734" i="7"/>
  <c r="AM1734" i="7"/>
  <c r="AL1734" i="7"/>
  <c r="AK1734" i="7"/>
  <c r="AJ1734" i="7"/>
  <c r="AI1734" i="7"/>
  <c r="AH1734" i="7"/>
  <c r="AG1734" i="7"/>
  <c r="AF1734" i="7"/>
  <c r="AE1734" i="7"/>
  <c r="AD1734" i="7"/>
  <c r="AO1733" i="7"/>
  <c r="AN1733" i="7"/>
  <c r="AM1733" i="7"/>
  <c r="AL1733" i="7"/>
  <c r="AK1733" i="7"/>
  <c r="AJ1733" i="7"/>
  <c r="AI1733" i="7"/>
  <c r="AH1733" i="7"/>
  <c r="AG1733" i="7"/>
  <c r="AF1733" i="7"/>
  <c r="AE1733" i="7"/>
  <c r="AD1733" i="7"/>
  <c r="AO1732" i="7"/>
  <c r="AN1732" i="7"/>
  <c r="AM1732" i="7"/>
  <c r="AL1732" i="7"/>
  <c r="AK1732" i="7"/>
  <c r="AJ1732" i="7"/>
  <c r="AI1732" i="7"/>
  <c r="AH1732" i="7"/>
  <c r="AG1732" i="7"/>
  <c r="AF1732" i="7"/>
  <c r="AE1732" i="7"/>
  <c r="AD1732" i="7"/>
  <c r="AO1731" i="7"/>
  <c r="AN1731" i="7"/>
  <c r="AM1731" i="7"/>
  <c r="AL1731" i="7"/>
  <c r="AK1731" i="7"/>
  <c r="AJ1731" i="7"/>
  <c r="AI1731" i="7"/>
  <c r="AH1731" i="7"/>
  <c r="AG1731" i="7"/>
  <c r="AF1731" i="7"/>
  <c r="AE1731" i="7"/>
  <c r="AD1731" i="7"/>
  <c r="AO1730" i="7"/>
  <c r="AN1730" i="7"/>
  <c r="AM1730" i="7"/>
  <c r="AL1730" i="7"/>
  <c r="AK1730" i="7"/>
  <c r="AJ1730" i="7"/>
  <c r="AI1730" i="7"/>
  <c r="AH1730" i="7"/>
  <c r="AG1730" i="7"/>
  <c r="AF1730" i="7"/>
  <c r="AE1730" i="7"/>
  <c r="AD1730" i="7"/>
  <c r="AO1729" i="7"/>
  <c r="AN1729" i="7"/>
  <c r="AM1729" i="7"/>
  <c r="AL1729" i="7"/>
  <c r="AK1729" i="7"/>
  <c r="AJ1729" i="7"/>
  <c r="AI1729" i="7"/>
  <c r="AH1729" i="7"/>
  <c r="AG1729" i="7"/>
  <c r="AF1729" i="7"/>
  <c r="AE1729" i="7"/>
  <c r="AD1729" i="7"/>
  <c r="AO1728" i="7"/>
  <c r="AN1728" i="7"/>
  <c r="AM1728" i="7"/>
  <c r="AL1728" i="7"/>
  <c r="AK1728" i="7"/>
  <c r="AJ1728" i="7"/>
  <c r="AI1728" i="7"/>
  <c r="AH1728" i="7"/>
  <c r="AG1728" i="7"/>
  <c r="AF1728" i="7"/>
  <c r="AE1728" i="7"/>
  <c r="AD1728" i="7"/>
  <c r="AO1727" i="7"/>
  <c r="AN1727" i="7"/>
  <c r="AM1727" i="7"/>
  <c r="AL1727" i="7"/>
  <c r="AK1727" i="7"/>
  <c r="AJ1727" i="7"/>
  <c r="AI1727" i="7"/>
  <c r="AH1727" i="7"/>
  <c r="AG1727" i="7"/>
  <c r="AF1727" i="7"/>
  <c r="AE1727" i="7"/>
  <c r="AD1727" i="7"/>
  <c r="AO1726" i="7"/>
  <c r="AN1726" i="7"/>
  <c r="AM1726" i="7"/>
  <c r="AL1726" i="7"/>
  <c r="AK1726" i="7"/>
  <c r="AJ1726" i="7"/>
  <c r="AI1726" i="7"/>
  <c r="AH1726" i="7"/>
  <c r="AG1726" i="7"/>
  <c r="AF1726" i="7"/>
  <c r="AE1726" i="7"/>
  <c r="AD1726" i="7"/>
  <c r="AO1725" i="7"/>
  <c r="AN1725" i="7"/>
  <c r="AM1725" i="7"/>
  <c r="AL1725" i="7"/>
  <c r="AK1725" i="7"/>
  <c r="AJ1725" i="7"/>
  <c r="AI1725" i="7"/>
  <c r="AH1725" i="7"/>
  <c r="AG1725" i="7"/>
  <c r="AF1725" i="7"/>
  <c r="AE1725" i="7"/>
  <c r="AD1725" i="7"/>
  <c r="AO1724" i="7"/>
  <c r="AN1724" i="7"/>
  <c r="AM1724" i="7"/>
  <c r="AL1724" i="7"/>
  <c r="AK1724" i="7"/>
  <c r="AJ1724" i="7"/>
  <c r="AI1724" i="7"/>
  <c r="AH1724" i="7"/>
  <c r="AG1724" i="7"/>
  <c r="AF1724" i="7"/>
  <c r="AE1724" i="7"/>
  <c r="AD1724" i="7"/>
  <c r="AO1723" i="7"/>
  <c r="AN1723" i="7"/>
  <c r="AM1723" i="7"/>
  <c r="AL1723" i="7"/>
  <c r="AK1723" i="7"/>
  <c r="AJ1723" i="7"/>
  <c r="AI1723" i="7"/>
  <c r="AH1723" i="7"/>
  <c r="AG1723" i="7"/>
  <c r="AF1723" i="7"/>
  <c r="AE1723" i="7"/>
  <c r="AD1723" i="7"/>
  <c r="AO1722" i="7"/>
  <c r="AN1722" i="7"/>
  <c r="AM1722" i="7"/>
  <c r="AL1722" i="7"/>
  <c r="AK1722" i="7"/>
  <c r="AJ1722" i="7"/>
  <c r="AI1722" i="7"/>
  <c r="AH1722" i="7"/>
  <c r="AG1722" i="7"/>
  <c r="AF1722" i="7"/>
  <c r="AE1722" i="7"/>
  <c r="AD1722" i="7"/>
  <c r="AO1721" i="7"/>
  <c r="AN1721" i="7"/>
  <c r="AM1721" i="7"/>
  <c r="AL1721" i="7"/>
  <c r="AK1721" i="7"/>
  <c r="AJ1721" i="7"/>
  <c r="AI1721" i="7"/>
  <c r="AH1721" i="7"/>
  <c r="AG1721" i="7"/>
  <c r="AF1721" i="7"/>
  <c r="AE1721" i="7"/>
  <c r="AD1721" i="7"/>
  <c r="AO1720" i="7"/>
  <c r="AN1720" i="7"/>
  <c r="AM1720" i="7"/>
  <c r="AL1720" i="7"/>
  <c r="AK1720" i="7"/>
  <c r="AJ1720" i="7"/>
  <c r="AI1720" i="7"/>
  <c r="AH1720" i="7"/>
  <c r="AG1720" i="7"/>
  <c r="AF1720" i="7"/>
  <c r="AE1720" i="7"/>
  <c r="AD1720" i="7"/>
  <c r="AO1719" i="7"/>
  <c r="AN1719" i="7"/>
  <c r="AM1719" i="7"/>
  <c r="AL1719" i="7"/>
  <c r="AK1719" i="7"/>
  <c r="AJ1719" i="7"/>
  <c r="AI1719" i="7"/>
  <c r="AH1719" i="7"/>
  <c r="AG1719" i="7"/>
  <c r="AF1719" i="7"/>
  <c r="AE1719" i="7"/>
  <c r="AD1719" i="7"/>
  <c r="AO1718" i="7"/>
  <c r="AN1718" i="7"/>
  <c r="AM1718" i="7"/>
  <c r="AL1718" i="7"/>
  <c r="AK1718" i="7"/>
  <c r="AJ1718" i="7"/>
  <c r="AI1718" i="7"/>
  <c r="AH1718" i="7"/>
  <c r="AG1718" i="7"/>
  <c r="AF1718" i="7"/>
  <c r="AE1718" i="7"/>
  <c r="AD1718" i="7"/>
  <c r="AO1717" i="7"/>
  <c r="AN1717" i="7"/>
  <c r="AM1717" i="7"/>
  <c r="AL1717" i="7"/>
  <c r="AK1717" i="7"/>
  <c r="AJ1717" i="7"/>
  <c r="AI1717" i="7"/>
  <c r="AH1717" i="7"/>
  <c r="AG1717" i="7"/>
  <c r="AF1717" i="7"/>
  <c r="AE1717" i="7"/>
  <c r="AD1717" i="7"/>
  <c r="AO1716" i="7"/>
  <c r="AN1716" i="7"/>
  <c r="AM1716" i="7"/>
  <c r="AL1716" i="7"/>
  <c r="AK1716" i="7"/>
  <c r="AJ1716" i="7"/>
  <c r="AI1716" i="7"/>
  <c r="AH1716" i="7"/>
  <c r="AG1716" i="7"/>
  <c r="AF1716" i="7"/>
  <c r="AE1716" i="7"/>
  <c r="AD1716" i="7"/>
  <c r="AO1715" i="7"/>
  <c r="AN1715" i="7"/>
  <c r="AM1715" i="7"/>
  <c r="AL1715" i="7"/>
  <c r="AK1715" i="7"/>
  <c r="AJ1715" i="7"/>
  <c r="AI1715" i="7"/>
  <c r="AH1715" i="7"/>
  <c r="AG1715" i="7"/>
  <c r="AF1715" i="7"/>
  <c r="AE1715" i="7"/>
  <c r="AD1715" i="7"/>
  <c r="AO1714" i="7"/>
  <c r="AN1714" i="7"/>
  <c r="AM1714" i="7"/>
  <c r="AL1714" i="7"/>
  <c r="AK1714" i="7"/>
  <c r="AJ1714" i="7"/>
  <c r="AI1714" i="7"/>
  <c r="AH1714" i="7"/>
  <c r="AG1714" i="7"/>
  <c r="AF1714" i="7"/>
  <c r="AE1714" i="7"/>
  <c r="AD1714" i="7"/>
  <c r="AO1713" i="7"/>
  <c r="AN1713" i="7"/>
  <c r="AM1713" i="7"/>
  <c r="AL1713" i="7"/>
  <c r="AK1713" i="7"/>
  <c r="AJ1713" i="7"/>
  <c r="AI1713" i="7"/>
  <c r="AH1713" i="7"/>
  <c r="AG1713" i="7"/>
  <c r="AF1713" i="7"/>
  <c r="AE1713" i="7"/>
  <c r="AD1713" i="7"/>
  <c r="AO1712" i="7"/>
  <c r="AN1712" i="7"/>
  <c r="AM1712" i="7"/>
  <c r="AL1712" i="7"/>
  <c r="AK1712" i="7"/>
  <c r="AJ1712" i="7"/>
  <c r="AI1712" i="7"/>
  <c r="AH1712" i="7"/>
  <c r="AG1712" i="7"/>
  <c r="AF1712" i="7"/>
  <c r="AE1712" i="7"/>
  <c r="AD1712" i="7"/>
  <c r="AO1711" i="7"/>
  <c r="AN1711" i="7"/>
  <c r="AM1711" i="7"/>
  <c r="AL1711" i="7"/>
  <c r="AK1711" i="7"/>
  <c r="AJ1711" i="7"/>
  <c r="AI1711" i="7"/>
  <c r="AH1711" i="7"/>
  <c r="AG1711" i="7"/>
  <c r="AF1711" i="7"/>
  <c r="AE1711" i="7"/>
  <c r="AD1711" i="7"/>
  <c r="AO1710" i="7"/>
  <c r="AN1710" i="7"/>
  <c r="AM1710" i="7"/>
  <c r="AL1710" i="7"/>
  <c r="AK1710" i="7"/>
  <c r="AJ1710" i="7"/>
  <c r="AI1710" i="7"/>
  <c r="AH1710" i="7"/>
  <c r="AG1710" i="7"/>
  <c r="AF1710" i="7"/>
  <c r="AE1710" i="7"/>
  <c r="AD1710" i="7"/>
  <c r="AO1709" i="7"/>
  <c r="AN1709" i="7"/>
  <c r="AM1709" i="7"/>
  <c r="AL1709" i="7"/>
  <c r="AK1709" i="7"/>
  <c r="AJ1709" i="7"/>
  <c r="AI1709" i="7"/>
  <c r="AH1709" i="7"/>
  <c r="AG1709" i="7"/>
  <c r="AF1709" i="7"/>
  <c r="AE1709" i="7"/>
  <c r="AD1709" i="7"/>
  <c r="AO1708" i="7"/>
  <c r="AN1708" i="7"/>
  <c r="AM1708" i="7"/>
  <c r="AL1708" i="7"/>
  <c r="AK1708" i="7"/>
  <c r="AJ1708" i="7"/>
  <c r="AI1708" i="7"/>
  <c r="AH1708" i="7"/>
  <c r="AG1708" i="7"/>
  <c r="AF1708" i="7"/>
  <c r="AE1708" i="7"/>
  <c r="AD1708" i="7"/>
  <c r="AO1707" i="7"/>
  <c r="AN1707" i="7"/>
  <c r="AM1707" i="7"/>
  <c r="AL1707" i="7"/>
  <c r="AK1707" i="7"/>
  <c r="AJ1707" i="7"/>
  <c r="AI1707" i="7"/>
  <c r="AH1707" i="7"/>
  <c r="AG1707" i="7"/>
  <c r="AF1707" i="7"/>
  <c r="AE1707" i="7"/>
  <c r="AD1707" i="7"/>
  <c r="AO1706" i="7"/>
  <c r="AN1706" i="7"/>
  <c r="AM1706" i="7"/>
  <c r="AL1706" i="7"/>
  <c r="AK1706" i="7"/>
  <c r="AJ1706" i="7"/>
  <c r="AI1706" i="7"/>
  <c r="AH1706" i="7"/>
  <c r="AG1706" i="7"/>
  <c r="AF1706" i="7"/>
  <c r="AE1706" i="7"/>
  <c r="AD1706" i="7"/>
  <c r="AO1705" i="7"/>
  <c r="AN1705" i="7"/>
  <c r="AM1705" i="7"/>
  <c r="AL1705" i="7"/>
  <c r="AK1705" i="7"/>
  <c r="AJ1705" i="7"/>
  <c r="AI1705" i="7"/>
  <c r="AH1705" i="7"/>
  <c r="AG1705" i="7"/>
  <c r="AF1705" i="7"/>
  <c r="AE1705" i="7"/>
  <c r="AD1705" i="7"/>
  <c r="AO1704" i="7"/>
  <c r="AN1704" i="7"/>
  <c r="AM1704" i="7"/>
  <c r="AL1704" i="7"/>
  <c r="AK1704" i="7"/>
  <c r="AJ1704" i="7"/>
  <c r="AI1704" i="7"/>
  <c r="AH1704" i="7"/>
  <c r="AG1704" i="7"/>
  <c r="AF1704" i="7"/>
  <c r="AE1704" i="7"/>
  <c r="AD1704" i="7"/>
  <c r="AO1703" i="7"/>
  <c r="AN1703" i="7"/>
  <c r="AM1703" i="7"/>
  <c r="AL1703" i="7"/>
  <c r="AK1703" i="7"/>
  <c r="AJ1703" i="7"/>
  <c r="AI1703" i="7"/>
  <c r="AH1703" i="7"/>
  <c r="AG1703" i="7"/>
  <c r="AF1703" i="7"/>
  <c r="AE1703" i="7"/>
  <c r="AD1703" i="7"/>
  <c r="AO1702" i="7"/>
  <c r="AN1702" i="7"/>
  <c r="AM1702" i="7"/>
  <c r="AL1702" i="7"/>
  <c r="AK1702" i="7"/>
  <c r="AJ1702" i="7"/>
  <c r="AI1702" i="7"/>
  <c r="AH1702" i="7"/>
  <c r="AG1702" i="7"/>
  <c r="AF1702" i="7"/>
  <c r="AE1702" i="7"/>
  <c r="AD1702" i="7"/>
  <c r="AO1701" i="7"/>
  <c r="AN1701" i="7"/>
  <c r="AM1701" i="7"/>
  <c r="AL1701" i="7"/>
  <c r="AK1701" i="7"/>
  <c r="AJ1701" i="7"/>
  <c r="AI1701" i="7"/>
  <c r="AH1701" i="7"/>
  <c r="AG1701" i="7"/>
  <c r="AF1701" i="7"/>
  <c r="AE1701" i="7"/>
  <c r="AD1701" i="7"/>
  <c r="AO1700" i="7"/>
  <c r="AN1700" i="7"/>
  <c r="AM1700" i="7"/>
  <c r="AL1700" i="7"/>
  <c r="AK1700" i="7"/>
  <c r="AJ1700" i="7"/>
  <c r="AI1700" i="7"/>
  <c r="AH1700" i="7"/>
  <c r="AG1700" i="7"/>
  <c r="AF1700" i="7"/>
  <c r="AE1700" i="7"/>
  <c r="AD1700" i="7"/>
  <c r="AO1699" i="7"/>
  <c r="AN1699" i="7"/>
  <c r="AM1699" i="7"/>
  <c r="AL1699" i="7"/>
  <c r="AK1699" i="7"/>
  <c r="AJ1699" i="7"/>
  <c r="AI1699" i="7"/>
  <c r="AH1699" i="7"/>
  <c r="AG1699" i="7"/>
  <c r="AF1699" i="7"/>
  <c r="AE1699" i="7"/>
  <c r="AD1699" i="7"/>
  <c r="AO1698" i="7"/>
  <c r="AN1698" i="7"/>
  <c r="AM1698" i="7"/>
  <c r="AL1698" i="7"/>
  <c r="AK1698" i="7"/>
  <c r="AJ1698" i="7"/>
  <c r="AI1698" i="7"/>
  <c r="AH1698" i="7"/>
  <c r="AG1698" i="7"/>
  <c r="AF1698" i="7"/>
  <c r="AE1698" i="7"/>
  <c r="AD1698" i="7"/>
  <c r="AO1697" i="7"/>
  <c r="AN1697" i="7"/>
  <c r="AM1697" i="7"/>
  <c r="AL1697" i="7"/>
  <c r="AK1697" i="7"/>
  <c r="AJ1697" i="7"/>
  <c r="AI1697" i="7"/>
  <c r="AH1697" i="7"/>
  <c r="AG1697" i="7"/>
  <c r="AF1697" i="7"/>
  <c r="AE1697" i="7"/>
  <c r="AD1697" i="7"/>
  <c r="AO1696" i="7"/>
  <c r="AN1696" i="7"/>
  <c r="AM1696" i="7"/>
  <c r="AL1696" i="7"/>
  <c r="AK1696" i="7"/>
  <c r="AJ1696" i="7"/>
  <c r="AI1696" i="7"/>
  <c r="AH1696" i="7"/>
  <c r="AG1696" i="7"/>
  <c r="AF1696" i="7"/>
  <c r="AE1696" i="7"/>
  <c r="AD1696" i="7"/>
  <c r="AO1695" i="7"/>
  <c r="AN1695" i="7"/>
  <c r="AM1695" i="7"/>
  <c r="AL1695" i="7"/>
  <c r="AK1695" i="7"/>
  <c r="AJ1695" i="7"/>
  <c r="AI1695" i="7"/>
  <c r="AH1695" i="7"/>
  <c r="AG1695" i="7"/>
  <c r="AF1695" i="7"/>
  <c r="AE1695" i="7"/>
  <c r="AD1695" i="7"/>
  <c r="AO1694" i="7"/>
  <c r="AN1694" i="7"/>
  <c r="AM1694" i="7"/>
  <c r="AL1694" i="7"/>
  <c r="AK1694" i="7"/>
  <c r="AJ1694" i="7"/>
  <c r="AI1694" i="7"/>
  <c r="AH1694" i="7"/>
  <c r="AG1694" i="7"/>
  <c r="AF1694" i="7"/>
  <c r="AE1694" i="7"/>
  <c r="AD1694" i="7"/>
  <c r="AO1693" i="7"/>
  <c r="AN1693" i="7"/>
  <c r="AM1693" i="7"/>
  <c r="AL1693" i="7"/>
  <c r="AK1693" i="7"/>
  <c r="AJ1693" i="7"/>
  <c r="AI1693" i="7"/>
  <c r="AH1693" i="7"/>
  <c r="AG1693" i="7"/>
  <c r="AF1693" i="7"/>
  <c r="AE1693" i="7"/>
  <c r="AD1693" i="7"/>
  <c r="AO1692" i="7"/>
  <c r="AN1692" i="7"/>
  <c r="AM1692" i="7"/>
  <c r="AL1692" i="7"/>
  <c r="AK1692" i="7"/>
  <c r="AJ1692" i="7"/>
  <c r="AI1692" i="7"/>
  <c r="AH1692" i="7"/>
  <c r="AG1692" i="7"/>
  <c r="AF1692" i="7"/>
  <c r="AE1692" i="7"/>
  <c r="AD1692" i="7"/>
  <c r="AO1691" i="7"/>
  <c r="AN1691" i="7"/>
  <c r="AM1691" i="7"/>
  <c r="AL1691" i="7"/>
  <c r="AK1691" i="7"/>
  <c r="AJ1691" i="7"/>
  <c r="AI1691" i="7"/>
  <c r="AH1691" i="7"/>
  <c r="AG1691" i="7"/>
  <c r="AF1691" i="7"/>
  <c r="AE1691" i="7"/>
  <c r="AD1691" i="7"/>
  <c r="AO1690" i="7"/>
  <c r="AN1690" i="7"/>
  <c r="AM1690" i="7"/>
  <c r="AL1690" i="7"/>
  <c r="AK1690" i="7"/>
  <c r="AJ1690" i="7"/>
  <c r="AI1690" i="7"/>
  <c r="AH1690" i="7"/>
  <c r="AG1690" i="7"/>
  <c r="AF1690" i="7"/>
  <c r="AE1690" i="7"/>
  <c r="AD1690" i="7"/>
  <c r="AO1689" i="7"/>
  <c r="AN1689" i="7"/>
  <c r="AM1689" i="7"/>
  <c r="AL1689" i="7"/>
  <c r="AK1689" i="7"/>
  <c r="AJ1689" i="7"/>
  <c r="AI1689" i="7"/>
  <c r="AH1689" i="7"/>
  <c r="AG1689" i="7"/>
  <c r="AF1689" i="7"/>
  <c r="AE1689" i="7"/>
  <c r="AD1689" i="7"/>
  <c r="AO1688" i="7"/>
  <c r="AN1688" i="7"/>
  <c r="AM1688" i="7"/>
  <c r="AL1688" i="7"/>
  <c r="AK1688" i="7"/>
  <c r="AJ1688" i="7"/>
  <c r="AI1688" i="7"/>
  <c r="AH1688" i="7"/>
  <c r="AG1688" i="7"/>
  <c r="AF1688" i="7"/>
  <c r="AE1688" i="7"/>
  <c r="AD1688" i="7"/>
  <c r="AO1687" i="7"/>
  <c r="AN1687" i="7"/>
  <c r="AM1687" i="7"/>
  <c r="AL1687" i="7"/>
  <c r="AK1687" i="7"/>
  <c r="AJ1687" i="7"/>
  <c r="AI1687" i="7"/>
  <c r="AH1687" i="7"/>
  <c r="AG1687" i="7"/>
  <c r="AF1687" i="7"/>
  <c r="AE1687" i="7"/>
  <c r="AD1687" i="7"/>
  <c r="AO1686" i="7"/>
  <c r="AN1686" i="7"/>
  <c r="AM1686" i="7"/>
  <c r="AL1686" i="7"/>
  <c r="AK1686" i="7"/>
  <c r="AJ1686" i="7"/>
  <c r="AI1686" i="7"/>
  <c r="AH1686" i="7"/>
  <c r="AG1686" i="7"/>
  <c r="AF1686" i="7"/>
  <c r="AE1686" i="7"/>
  <c r="AD1686" i="7"/>
  <c r="AO1685" i="7"/>
  <c r="AN1685" i="7"/>
  <c r="AM1685" i="7"/>
  <c r="AL1685" i="7"/>
  <c r="AK1685" i="7"/>
  <c r="AJ1685" i="7"/>
  <c r="AI1685" i="7"/>
  <c r="AH1685" i="7"/>
  <c r="AG1685" i="7"/>
  <c r="AF1685" i="7"/>
  <c r="AE1685" i="7"/>
  <c r="AD1685" i="7"/>
  <c r="AO1684" i="7"/>
  <c r="AN1684" i="7"/>
  <c r="AM1684" i="7"/>
  <c r="AL1684" i="7"/>
  <c r="AK1684" i="7"/>
  <c r="AJ1684" i="7"/>
  <c r="AI1684" i="7"/>
  <c r="AH1684" i="7"/>
  <c r="AG1684" i="7"/>
  <c r="AF1684" i="7"/>
  <c r="AE1684" i="7"/>
  <c r="AD1684" i="7"/>
  <c r="AO1683" i="7"/>
  <c r="AN1683" i="7"/>
  <c r="AM1683" i="7"/>
  <c r="AL1683" i="7"/>
  <c r="AK1683" i="7"/>
  <c r="AJ1683" i="7"/>
  <c r="AI1683" i="7"/>
  <c r="AH1683" i="7"/>
  <c r="AG1683" i="7"/>
  <c r="AF1683" i="7"/>
  <c r="AE1683" i="7"/>
  <c r="AD1683" i="7"/>
  <c r="AO1682" i="7"/>
  <c r="AN1682" i="7"/>
  <c r="AM1682" i="7"/>
  <c r="AL1682" i="7"/>
  <c r="AK1682" i="7"/>
  <c r="AJ1682" i="7"/>
  <c r="AI1682" i="7"/>
  <c r="AH1682" i="7"/>
  <c r="AG1682" i="7"/>
  <c r="AF1682" i="7"/>
  <c r="AE1682" i="7"/>
  <c r="AD1682" i="7"/>
  <c r="AO1681" i="7"/>
  <c r="AN1681" i="7"/>
  <c r="AM1681" i="7"/>
  <c r="AL1681" i="7"/>
  <c r="AK1681" i="7"/>
  <c r="AJ1681" i="7"/>
  <c r="AI1681" i="7"/>
  <c r="AH1681" i="7"/>
  <c r="AG1681" i="7"/>
  <c r="AF1681" i="7"/>
  <c r="AE1681" i="7"/>
  <c r="AD1681" i="7"/>
  <c r="AO1680" i="7"/>
  <c r="AN1680" i="7"/>
  <c r="AM1680" i="7"/>
  <c r="AL1680" i="7"/>
  <c r="AK1680" i="7"/>
  <c r="AJ1680" i="7"/>
  <c r="AI1680" i="7"/>
  <c r="AH1680" i="7"/>
  <c r="AG1680" i="7"/>
  <c r="AF1680" i="7"/>
  <c r="AE1680" i="7"/>
  <c r="AD1680" i="7"/>
  <c r="AO1679" i="7"/>
  <c r="AN1679" i="7"/>
  <c r="AM1679" i="7"/>
  <c r="AL1679" i="7"/>
  <c r="AK1679" i="7"/>
  <c r="AJ1679" i="7"/>
  <c r="AI1679" i="7"/>
  <c r="AH1679" i="7"/>
  <c r="AG1679" i="7"/>
  <c r="AF1679" i="7"/>
  <c r="AE1679" i="7"/>
  <c r="AD1679" i="7"/>
  <c r="AO1678" i="7"/>
  <c r="AN1678" i="7"/>
  <c r="AM1678" i="7"/>
  <c r="AL1678" i="7"/>
  <c r="AK1678" i="7"/>
  <c r="AJ1678" i="7"/>
  <c r="AI1678" i="7"/>
  <c r="AH1678" i="7"/>
  <c r="AG1678" i="7"/>
  <c r="AF1678" i="7"/>
  <c r="AE1678" i="7"/>
  <c r="AD1678" i="7"/>
  <c r="AO1677" i="7"/>
  <c r="AN1677" i="7"/>
  <c r="AM1677" i="7"/>
  <c r="AL1677" i="7"/>
  <c r="AK1677" i="7"/>
  <c r="AJ1677" i="7"/>
  <c r="AI1677" i="7"/>
  <c r="AH1677" i="7"/>
  <c r="AG1677" i="7"/>
  <c r="AF1677" i="7"/>
  <c r="AE1677" i="7"/>
  <c r="AD1677" i="7"/>
  <c r="AO1676" i="7"/>
  <c r="AN1676" i="7"/>
  <c r="AM1676" i="7"/>
  <c r="AL1676" i="7"/>
  <c r="AK1676" i="7"/>
  <c r="AJ1676" i="7"/>
  <c r="AI1676" i="7"/>
  <c r="AH1676" i="7"/>
  <c r="AG1676" i="7"/>
  <c r="AF1676" i="7"/>
  <c r="AE1676" i="7"/>
  <c r="AD1676" i="7"/>
  <c r="AO1675" i="7"/>
  <c r="AN1675" i="7"/>
  <c r="AM1675" i="7"/>
  <c r="AL1675" i="7"/>
  <c r="AK1675" i="7"/>
  <c r="AJ1675" i="7"/>
  <c r="AI1675" i="7"/>
  <c r="AH1675" i="7"/>
  <c r="AG1675" i="7"/>
  <c r="AF1675" i="7"/>
  <c r="AE1675" i="7"/>
  <c r="AD1675" i="7"/>
  <c r="AO1674" i="7"/>
  <c r="AN1674" i="7"/>
  <c r="AM1674" i="7"/>
  <c r="AL1674" i="7"/>
  <c r="AK1674" i="7"/>
  <c r="AJ1674" i="7"/>
  <c r="AI1674" i="7"/>
  <c r="AH1674" i="7"/>
  <c r="AG1674" i="7"/>
  <c r="AF1674" i="7"/>
  <c r="AE1674" i="7"/>
  <c r="AD1674" i="7"/>
  <c r="AO1673" i="7"/>
  <c r="AN1673" i="7"/>
  <c r="AM1673" i="7"/>
  <c r="AL1673" i="7"/>
  <c r="AK1673" i="7"/>
  <c r="AJ1673" i="7"/>
  <c r="AI1673" i="7"/>
  <c r="AH1673" i="7"/>
  <c r="AG1673" i="7"/>
  <c r="AF1673" i="7"/>
  <c r="AE1673" i="7"/>
  <c r="AD1673" i="7"/>
  <c r="AO1672" i="7"/>
  <c r="AN1672" i="7"/>
  <c r="AM1672" i="7"/>
  <c r="AL1672" i="7"/>
  <c r="AK1672" i="7"/>
  <c r="AJ1672" i="7"/>
  <c r="AI1672" i="7"/>
  <c r="AH1672" i="7"/>
  <c r="AG1672" i="7"/>
  <c r="AF1672" i="7"/>
  <c r="AE1672" i="7"/>
  <c r="AD1672" i="7"/>
  <c r="AO1671" i="7"/>
  <c r="AN1671" i="7"/>
  <c r="AM1671" i="7"/>
  <c r="AL1671" i="7"/>
  <c r="AK1671" i="7"/>
  <c r="AJ1671" i="7"/>
  <c r="AI1671" i="7"/>
  <c r="AH1671" i="7"/>
  <c r="AG1671" i="7"/>
  <c r="AF1671" i="7"/>
  <c r="AE1671" i="7"/>
  <c r="AD1671" i="7"/>
  <c r="AO1670" i="7"/>
  <c r="AN1670" i="7"/>
  <c r="AM1670" i="7"/>
  <c r="AL1670" i="7"/>
  <c r="AK1670" i="7"/>
  <c r="AJ1670" i="7"/>
  <c r="AI1670" i="7"/>
  <c r="AH1670" i="7"/>
  <c r="AG1670" i="7"/>
  <c r="AF1670" i="7"/>
  <c r="AE1670" i="7"/>
  <c r="AD1670" i="7"/>
  <c r="AO1669" i="7"/>
  <c r="AN1669" i="7"/>
  <c r="AM1669" i="7"/>
  <c r="AL1669" i="7"/>
  <c r="AK1669" i="7"/>
  <c r="AJ1669" i="7"/>
  <c r="AI1669" i="7"/>
  <c r="AH1669" i="7"/>
  <c r="AG1669" i="7"/>
  <c r="AF1669" i="7"/>
  <c r="AE1669" i="7"/>
  <c r="AD1669" i="7"/>
  <c r="AO1668" i="7"/>
  <c r="AN1668" i="7"/>
  <c r="AM1668" i="7"/>
  <c r="AL1668" i="7"/>
  <c r="AK1668" i="7"/>
  <c r="AJ1668" i="7"/>
  <c r="AI1668" i="7"/>
  <c r="AH1668" i="7"/>
  <c r="AG1668" i="7"/>
  <c r="AF1668" i="7"/>
  <c r="AE1668" i="7"/>
  <c r="AD1668" i="7"/>
  <c r="AO1667" i="7"/>
  <c r="AN1667" i="7"/>
  <c r="AM1667" i="7"/>
  <c r="AL1667" i="7"/>
  <c r="AK1667" i="7"/>
  <c r="AJ1667" i="7"/>
  <c r="AI1667" i="7"/>
  <c r="AH1667" i="7"/>
  <c r="AG1667" i="7"/>
  <c r="AF1667" i="7"/>
  <c r="AE1667" i="7"/>
  <c r="AD1667" i="7"/>
  <c r="AO1666" i="7"/>
  <c r="AN1666" i="7"/>
  <c r="AM1666" i="7"/>
  <c r="AL1666" i="7"/>
  <c r="AK1666" i="7"/>
  <c r="AJ1666" i="7"/>
  <c r="AI1666" i="7"/>
  <c r="AH1666" i="7"/>
  <c r="AG1666" i="7"/>
  <c r="AF1666" i="7"/>
  <c r="AE1666" i="7"/>
  <c r="AD1666" i="7"/>
  <c r="AO1665" i="7"/>
  <c r="AN1665" i="7"/>
  <c r="AM1665" i="7"/>
  <c r="AL1665" i="7"/>
  <c r="AK1665" i="7"/>
  <c r="AJ1665" i="7"/>
  <c r="AI1665" i="7"/>
  <c r="AH1665" i="7"/>
  <c r="AG1665" i="7"/>
  <c r="AF1665" i="7"/>
  <c r="AE1665" i="7"/>
  <c r="AD1665" i="7"/>
  <c r="AO1664" i="7"/>
  <c r="AN1664" i="7"/>
  <c r="AM1664" i="7"/>
  <c r="AL1664" i="7"/>
  <c r="AK1664" i="7"/>
  <c r="AJ1664" i="7"/>
  <c r="AI1664" i="7"/>
  <c r="AH1664" i="7"/>
  <c r="AG1664" i="7"/>
  <c r="AF1664" i="7"/>
  <c r="AE1664" i="7"/>
  <c r="AD1664" i="7"/>
  <c r="AO1663" i="7"/>
  <c r="AN1663" i="7"/>
  <c r="AM1663" i="7"/>
  <c r="AL1663" i="7"/>
  <c r="AK1663" i="7"/>
  <c r="AJ1663" i="7"/>
  <c r="AI1663" i="7"/>
  <c r="AH1663" i="7"/>
  <c r="AG1663" i="7"/>
  <c r="AF1663" i="7"/>
  <c r="AE1663" i="7"/>
  <c r="AD1663" i="7"/>
  <c r="AO1662" i="7"/>
  <c r="AN1662" i="7"/>
  <c r="AM1662" i="7"/>
  <c r="AL1662" i="7"/>
  <c r="AK1662" i="7"/>
  <c r="AJ1662" i="7"/>
  <c r="AI1662" i="7"/>
  <c r="AH1662" i="7"/>
  <c r="AG1662" i="7"/>
  <c r="AF1662" i="7"/>
  <c r="AE1662" i="7"/>
  <c r="AD1662" i="7"/>
  <c r="AO1661" i="7"/>
  <c r="AN1661" i="7"/>
  <c r="AM1661" i="7"/>
  <c r="AL1661" i="7"/>
  <c r="AK1661" i="7"/>
  <c r="AJ1661" i="7"/>
  <c r="AI1661" i="7"/>
  <c r="AH1661" i="7"/>
  <c r="AG1661" i="7"/>
  <c r="AF1661" i="7"/>
  <c r="AE1661" i="7"/>
  <c r="AD1661" i="7"/>
  <c r="AO1660" i="7"/>
  <c r="AN1660" i="7"/>
  <c r="AM1660" i="7"/>
  <c r="AL1660" i="7"/>
  <c r="AK1660" i="7"/>
  <c r="AJ1660" i="7"/>
  <c r="AI1660" i="7"/>
  <c r="AH1660" i="7"/>
  <c r="AG1660" i="7"/>
  <c r="AF1660" i="7"/>
  <c r="AE1660" i="7"/>
  <c r="AD1660" i="7"/>
  <c r="AO1659" i="7"/>
  <c r="AN1659" i="7"/>
  <c r="AM1659" i="7"/>
  <c r="AL1659" i="7"/>
  <c r="AK1659" i="7"/>
  <c r="AJ1659" i="7"/>
  <c r="AI1659" i="7"/>
  <c r="AH1659" i="7"/>
  <c r="AG1659" i="7"/>
  <c r="AF1659" i="7"/>
  <c r="AE1659" i="7"/>
  <c r="AD1659" i="7"/>
  <c r="AO1658" i="7"/>
  <c r="AN1658" i="7"/>
  <c r="AM1658" i="7"/>
  <c r="AL1658" i="7"/>
  <c r="AK1658" i="7"/>
  <c r="AJ1658" i="7"/>
  <c r="AI1658" i="7"/>
  <c r="AH1658" i="7"/>
  <c r="AG1658" i="7"/>
  <c r="AF1658" i="7"/>
  <c r="AE1658" i="7"/>
  <c r="AD1658" i="7"/>
  <c r="AO1657" i="7"/>
  <c r="AN1657" i="7"/>
  <c r="AM1657" i="7"/>
  <c r="AL1657" i="7"/>
  <c r="AK1657" i="7"/>
  <c r="AJ1657" i="7"/>
  <c r="AI1657" i="7"/>
  <c r="AH1657" i="7"/>
  <c r="AG1657" i="7"/>
  <c r="AF1657" i="7"/>
  <c r="AE1657" i="7"/>
  <c r="AD1657" i="7"/>
  <c r="AO1656" i="7"/>
  <c r="AN1656" i="7"/>
  <c r="AM1656" i="7"/>
  <c r="AL1656" i="7"/>
  <c r="AK1656" i="7"/>
  <c r="AJ1656" i="7"/>
  <c r="AI1656" i="7"/>
  <c r="AH1656" i="7"/>
  <c r="AG1656" i="7"/>
  <c r="AF1656" i="7"/>
  <c r="AE1656" i="7"/>
  <c r="AD1656" i="7"/>
  <c r="AO1655" i="7"/>
  <c r="AN1655" i="7"/>
  <c r="AM1655" i="7"/>
  <c r="AL1655" i="7"/>
  <c r="AK1655" i="7"/>
  <c r="AJ1655" i="7"/>
  <c r="AI1655" i="7"/>
  <c r="AH1655" i="7"/>
  <c r="AG1655" i="7"/>
  <c r="AF1655" i="7"/>
  <c r="AE1655" i="7"/>
  <c r="AD1655" i="7"/>
  <c r="AO1654" i="7"/>
  <c r="AN1654" i="7"/>
  <c r="AM1654" i="7"/>
  <c r="AL1654" i="7"/>
  <c r="AK1654" i="7"/>
  <c r="AJ1654" i="7"/>
  <c r="AI1654" i="7"/>
  <c r="AH1654" i="7"/>
  <c r="AG1654" i="7"/>
  <c r="AF1654" i="7"/>
  <c r="AE1654" i="7"/>
  <c r="AD1654" i="7"/>
  <c r="AO1653" i="7"/>
  <c r="AN1653" i="7"/>
  <c r="AM1653" i="7"/>
  <c r="AL1653" i="7"/>
  <c r="AK1653" i="7"/>
  <c r="AJ1653" i="7"/>
  <c r="AI1653" i="7"/>
  <c r="AH1653" i="7"/>
  <c r="AG1653" i="7"/>
  <c r="AF1653" i="7"/>
  <c r="AE1653" i="7"/>
  <c r="AD1653" i="7"/>
  <c r="AO1652" i="7"/>
  <c r="AN1652" i="7"/>
  <c r="AM1652" i="7"/>
  <c r="AL1652" i="7"/>
  <c r="AK1652" i="7"/>
  <c r="AJ1652" i="7"/>
  <c r="AI1652" i="7"/>
  <c r="AH1652" i="7"/>
  <c r="AG1652" i="7"/>
  <c r="AF1652" i="7"/>
  <c r="AE1652" i="7"/>
  <c r="AD1652" i="7"/>
  <c r="AO1651" i="7"/>
  <c r="AN1651" i="7"/>
  <c r="AM1651" i="7"/>
  <c r="AL1651" i="7"/>
  <c r="AK1651" i="7"/>
  <c r="AJ1651" i="7"/>
  <c r="AI1651" i="7"/>
  <c r="AH1651" i="7"/>
  <c r="AG1651" i="7"/>
  <c r="AF1651" i="7"/>
  <c r="AE1651" i="7"/>
  <c r="AD1651" i="7"/>
  <c r="AO1650" i="7"/>
  <c r="AN1650" i="7"/>
  <c r="AM1650" i="7"/>
  <c r="AL1650" i="7"/>
  <c r="AK1650" i="7"/>
  <c r="AJ1650" i="7"/>
  <c r="AI1650" i="7"/>
  <c r="AH1650" i="7"/>
  <c r="AG1650" i="7"/>
  <c r="AF1650" i="7"/>
  <c r="AE1650" i="7"/>
  <c r="AD1650" i="7"/>
  <c r="AO1649" i="7"/>
  <c r="AN1649" i="7"/>
  <c r="AM1649" i="7"/>
  <c r="AL1649" i="7"/>
  <c r="AK1649" i="7"/>
  <c r="AJ1649" i="7"/>
  <c r="AI1649" i="7"/>
  <c r="AH1649" i="7"/>
  <c r="AG1649" i="7"/>
  <c r="AF1649" i="7"/>
  <c r="AE1649" i="7"/>
  <c r="AD1649" i="7"/>
  <c r="AO1648" i="7"/>
  <c r="AN1648" i="7"/>
  <c r="AM1648" i="7"/>
  <c r="AL1648" i="7"/>
  <c r="AK1648" i="7"/>
  <c r="AJ1648" i="7"/>
  <c r="AI1648" i="7"/>
  <c r="AH1648" i="7"/>
  <c r="AG1648" i="7"/>
  <c r="AF1648" i="7"/>
  <c r="AE1648" i="7"/>
  <c r="AD1648" i="7"/>
  <c r="AO1647" i="7"/>
  <c r="AN1647" i="7"/>
  <c r="AM1647" i="7"/>
  <c r="AL1647" i="7"/>
  <c r="AK1647" i="7"/>
  <c r="AJ1647" i="7"/>
  <c r="AI1647" i="7"/>
  <c r="AH1647" i="7"/>
  <c r="AG1647" i="7"/>
  <c r="AF1647" i="7"/>
  <c r="AE1647" i="7"/>
  <c r="AD1647" i="7"/>
  <c r="AO1646" i="7"/>
  <c r="AN1646" i="7"/>
  <c r="AM1646" i="7"/>
  <c r="AL1646" i="7"/>
  <c r="AK1646" i="7"/>
  <c r="AJ1646" i="7"/>
  <c r="AI1646" i="7"/>
  <c r="AH1646" i="7"/>
  <c r="AG1646" i="7"/>
  <c r="AF1646" i="7"/>
  <c r="AE1646" i="7"/>
  <c r="AD1646" i="7"/>
  <c r="AO1645" i="7"/>
  <c r="AN1645" i="7"/>
  <c r="AM1645" i="7"/>
  <c r="AL1645" i="7"/>
  <c r="AK1645" i="7"/>
  <c r="AJ1645" i="7"/>
  <c r="AI1645" i="7"/>
  <c r="AH1645" i="7"/>
  <c r="AG1645" i="7"/>
  <c r="AF1645" i="7"/>
  <c r="AE1645" i="7"/>
  <c r="AD1645" i="7"/>
  <c r="AO1644" i="7"/>
  <c r="AN1644" i="7"/>
  <c r="AM1644" i="7"/>
  <c r="AL1644" i="7"/>
  <c r="AK1644" i="7"/>
  <c r="AJ1644" i="7"/>
  <c r="AI1644" i="7"/>
  <c r="AH1644" i="7"/>
  <c r="AG1644" i="7"/>
  <c r="AF1644" i="7"/>
  <c r="AE1644" i="7"/>
  <c r="AD1644" i="7"/>
  <c r="AO1643" i="7"/>
  <c r="AN1643" i="7"/>
  <c r="AM1643" i="7"/>
  <c r="AL1643" i="7"/>
  <c r="AK1643" i="7"/>
  <c r="AJ1643" i="7"/>
  <c r="AI1643" i="7"/>
  <c r="AH1643" i="7"/>
  <c r="AG1643" i="7"/>
  <c r="AF1643" i="7"/>
  <c r="AE1643" i="7"/>
  <c r="AD1643" i="7"/>
  <c r="AO1642" i="7"/>
  <c r="AN1642" i="7"/>
  <c r="AM1642" i="7"/>
  <c r="AL1642" i="7"/>
  <c r="AK1642" i="7"/>
  <c r="AJ1642" i="7"/>
  <c r="AI1642" i="7"/>
  <c r="AH1642" i="7"/>
  <c r="AG1642" i="7"/>
  <c r="AF1642" i="7"/>
  <c r="AE1642" i="7"/>
  <c r="AD1642" i="7"/>
  <c r="AO1641" i="7"/>
  <c r="AN1641" i="7"/>
  <c r="AM1641" i="7"/>
  <c r="AL1641" i="7"/>
  <c r="AK1641" i="7"/>
  <c r="AJ1641" i="7"/>
  <c r="AI1641" i="7"/>
  <c r="AH1641" i="7"/>
  <c r="AG1641" i="7"/>
  <c r="AF1641" i="7"/>
  <c r="AE1641" i="7"/>
  <c r="AD1641" i="7"/>
  <c r="AO1640" i="7"/>
  <c r="AN1640" i="7"/>
  <c r="AM1640" i="7"/>
  <c r="AL1640" i="7"/>
  <c r="AK1640" i="7"/>
  <c r="AJ1640" i="7"/>
  <c r="AI1640" i="7"/>
  <c r="AH1640" i="7"/>
  <c r="AG1640" i="7"/>
  <c r="AF1640" i="7"/>
  <c r="AE1640" i="7"/>
  <c r="AD1640" i="7"/>
  <c r="AO1639" i="7"/>
  <c r="AN1639" i="7"/>
  <c r="AM1639" i="7"/>
  <c r="AL1639" i="7"/>
  <c r="AK1639" i="7"/>
  <c r="AJ1639" i="7"/>
  <c r="AI1639" i="7"/>
  <c r="AH1639" i="7"/>
  <c r="AG1639" i="7"/>
  <c r="AF1639" i="7"/>
  <c r="AE1639" i="7"/>
  <c r="AD1639" i="7"/>
  <c r="AO1638" i="7"/>
  <c r="AN1638" i="7"/>
  <c r="AM1638" i="7"/>
  <c r="AL1638" i="7"/>
  <c r="AK1638" i="7"/>
  <c r="AJ1638" i="7"/>
  <c r="AI1638" i="7"/>
  <c r="AH1638" i="7"/>
  <c r="AG1638" i="7"/>
  <c r="AF1638" i="7"/>
  <c r="AE1638" i="7"/>
  <c r="AD1638" i="7"/>
  <c r="AO1637" i="7"/>
  <c r="AN1637" i="7"/>
  <c r="AM1637" i="7"/>
  <c r="AL1637" i="7"/>
  <c r="AK1637" i="7"/>
  <c r="AJ1637" i="7"/>
  <c r="AI1637" i="7"/>
  <c r="AH1637" i="7"/>
  <c r="AG1637" i="7"/>
  <c r="AF1637" i="7"/>
  <c r="AE1637" i="7"/>
  <c r="AD1637" i="7"/>
  <c r="AO1636" i="7"/>
  <c r="AN1636" i="7"/>
  <c r="AM1636" i="7"/>
  <c r="AL1636" i="7"/>
  <c r="AK1636" i="7"/>
  <c r="AJ1636" i="7"/>
  <c r="AI1636" i="7"/>
  <c r="AH1636" i="7"/>
  <c r="AG1636" i="7"/>
  <c r="AF1636" i="7"/>
  <c r="AE1636" i="7"/>
  <c r="AD1636" i="7"/>
  <c r="AO1635" i="7"/>
  <c r="AN1635" i="7"/>
  <c r="AM1635" i="7"/>
  <c r="AL1635" i="7"/>
  <c r="AK1635" i="7"/>
  <c r="AJ1635" i="7"/>
  <c r="AI1635" i="7"/>
  <c r="AH1635" i="7"/>
  <c r="AG1635" i="7"/>
  <c r="AF1635" i="7"/>
  <c r="AE1635" i="7"/>
  <c r="AD1635" i="7"/>
  <c r="AO1634" i="7"/>
  <c r="AN1634" i="7"/>
  <c r="AM1634" i="7"/>
  <c r="AL1634" i="7"/>
  <c r="AK1634" i="7"/>
  <c r="AJ1634" i="7"/>
  <c r="AI1634" i="7"/>
  <c r="AH1634" i="7"/>
  <c r="AG1634" i="7"/>
  <c r="AF1634" i="7"/>
  <c r="AE1634" i="7"/>
  <c r="AD1634" i="7"/>
  <c r="AO1633" i="7"/>
  <c r="AN1633" i="7"/>
  <c r="AM1633" i="7"/>
  <c r="AL1633" i="7"/>
  <c r="AK1633" i="7"/>
  <c r="AJ1633" i="7"/>
  <c r="AI1633" i="7"/>
  <c r="AH1633" i="7"/>
  <c r="AG1633" i="7"/>
  <c r="AF1633" i="7"/>
  <c r="AE1633" i="7"/>
  <c r="AD1633" i="7"/>
  <c r="AO1632" i="7"/>
  <c r="AN1632" i="7"/>
  <c r="AM1632" i="7"/>
  <c r="AL1632" i="7"/>
  <c r="AK1632" i="7"/>
  <c r="AJ1632" i="7"/>
  <c r="AI1632" i="7"/>
  <c r="AH1632" i="7"/>
  <c r="AG1632" i="7"/>
  <c r="AF1632" i="7"/>
  <c r="AE1632" i="7"/>
  <c r="AD1632" i="7"/>
  <c r="AO1631" i="7"/>
  <c r="AN1631" i="7"/>
  <c r="AM1631" i="7"/>
  <c r="AL1631" i="7"/>
  <c r="AK1631" i="7"/>
  <c r="AJ1631" i="7"/>
  <c r="AI1631" i="7"/>
  <c r="AH1631" i="7"/>
  <c r="AG1631" i="7"/>
  <c r="AF1631" i="7"/>
  <c r="AE1631" i="7"/>
  <c r="AD1631" i="7"/>
  <c r="AO1630" i="7"/>
  <c r="AN1630" i="7"/>
  <c r="AM1630" i="7"/>
  <c r="AL1630" i="7"/>
  <c r="AK1630" i="7"/>
  <c r="AJ1630" i="7"/>
  <c r="AI1630" i="7"/>
  <c r="AH1630" i="7"/>
  <c r="AG1630" i="7"/>
  <c r="AF1630" i="7"/>
  <c r="AE1630" i="7"/>
  <c r="AD1630" i="7"/>
  <c r="AO1629" i="7"/>
  <c r="AN1629" i="7"/>
  <c r="AM1629" i="7"/>
  <c r="AL1629" i="7"/>
  <c r="AK1629" i="7"/>
  <c r="AJ1629" i="7"/>
  <c r="AI1629" i="7"/>
  <c r="AH1629" i="7"/>
  <c r="AG1629" i="7"/>
  <c r="AF1629" i="7"/>
  <c r="AE1629" i="7"/>
  <c r="AD1629" i="7"/>
  <c r="AO1628" i="7"/>
  <c r="AN1628" i="7"/>
  <c r="AM1628" i="7"/>
  <c r="AL1628" i="7"/>
  <c r="AK1628" i="7"/>
  <c r="AJ1628" i="7"/>
  <c r="AI1628" i="7"/>
  <c r="AH1628" i="7"/>
  <c r="AG1628" i="7"/>
  <c r="AF1628" i="7"/>
  <c r="AE1628" i="7"/>
  <c r="AD1628" i="7"/>
  <c r="AO1627" i="7"/>
  <c r="AN1627" i="7"/>
  <c r="AM1627" i="7"/>
  <c r="AL1627" i="7"/>
  <c r="AK1627" i="7"/>
  <c r="AJ1627" i="7"/>
  <c r="AI1627" i="7"/>
  <c r="AH1627" i="7"/>
  <c r="AG1627" i="7"/>
  <c r="AF1627" i="7"/>
  <c r="AE1627" i="7"/>
  <c r="AD1627" i="7"/>
  <c r="AO1626" i="7"/>
  <c r="AN1626" i="7"/>
  <c r="AM1626" i="7"/>
  <c r="AL1626" i="7"/>
  <c r="AK1626" i="7"/>
  <c r="AJ1626" i="7"/>
  <c r="AI1626" i="7"/>
  <c r="AH1626" i="7"/>
  <c r="AG1626" i="7"/>
  <c r="AF1626" i="7"/>
  <c r="AE1626" i="7"/>
  <c r="AD1626" i="7"/>
  <c r="AO1625" i="7"/>
  <c r="AN1625" i="7"/>
  <c r="AM1625" i="7"/>
  <c r="AL1625" i="7"/>
  <c r="AK1625" i="7"/>
  <c r="AJ1625" i="7"/>
  <c r="AI1625" i="7"/>
  <c r="AH1625" i="7"/>
  <c r="AG1625" i="7"/>
  <c r="AF1625" i="7"/>
  <c r="AE1625" i="7"/>
  <c r="AD1625" i="7"/>
  <c r="AO1624" i="7"/>
  <c r="AN1624" i="7"/>
  <c r="AM1624" i="7"/>
  <c r="AL1624" i="7"/>
  <c r="AK1624" i="7"/>
  <c r="AJ1624" i="7"/>
  <c r="AI1624" i="7"/>
  <c r="AH1624" i="7"/>
  <c r="AG1624" i="7"/>
  <c r="AF1624" i="7"/>
  <c r="AE1624" i="7"/>
  <c r="AD1624" i="7"/>
  <c r="AO1623" i="7"/>
  <c r="AN1623" i="7"/>
  <c r="AM1623" i="7"/>
  <c r="AL1623" i="7"/>
  <c r="AK1623" i="7"/>
  <c r="AJ1623" i="7"/>
  <c r="AI1623" i="7"/>
  <c r="AH1623" i="7"/>
  <c r="AG1623" i="7"/>
  <c r="AF1623" i="7"/>
  <c r="AE1623" i="7"/>
  <c r="AD1623" i="7"/>
  <c r="AO1622" i="7"/>
  <c r="AN1622" i="7"/>
  <c r="AM1622" i="7"/>
  <c r="AL1622" i="7"/>
  <c r="AK1622" i="7"/>
  <c r="AJ1622" i="7"/>
  <c r="AI1622" i="7"/>
  <c r="AH1622" i="7"/>
  <c r="AG1622" i="7"/>
  <c r="AF1622" i="7"/>
  <c r="AE1622" i="7"/>
  <c r="AD1622" i="7"/>
  <c r="AO1621" i="7"/>
  <c r="AN1621" i="7"/>
  <c r="AM1621" i="7"/>
  <c r="AL1621" i="7"/>
  <c r="AK1621" i="7"/>
  <c r="AJ1621" i="7"/>
  <c r="AI1621" i="7"/>
  <c r="AH1621" i="7"/>
  <c r="AG1621" i="7"/>
  <c r="AF1621" i="7"/>
  <c r="AE1621" i="7"/>
  <c r="AD1621" i="7"/>
  <c r="AO1620" i="7"/>
  <c r="AN1620" i="7"/>
  <c r="AM1620" i="7"/>
  <c r="AL1620" i="7"/>
  <c r="AK1620" i="7"/>
  <c r="AJ1620" i="7"/>
  <c r="AI1620" i="7"/>
  <c r="AH1620" i="7"/>
  <c r="AG1620" i="7"/>
  <c r="AF1620" i="7"/>
  <c r="AE1620" i="7"/>
  <c r="AD1620" i="7"/>
  <c r="AO1619" i="7"/>
  <c r="AN1619" i="7"/>
  <c r="AM1619" i="7"/>
  <c r="AL1619" i="7"/>
  <c r="AK1619" i="7"/>
  <c r="AJ1619" i="7"/>
  <c r="AI1619" i="7"/>
  <c r="AH1619" i="7"/>
  <c r="AG1619" i="7"/>
  <c r="AF1619" i="7"/>
  <c r="AE1619" i="7"/>
  <c r="AD1619" i="7"/>
  <c r="AO1618" i="7"/>
  <c r="AN1618" i="7"/>
  <c r="AM1618" i="7"/>
  <c r="AL1618" i="7"/>
  <c r="AK1618" i="7"/>
  <c r="AJ1618" i="7"/>
  <c r="AI1618" i="7"/>
  <c r="AH1618" i="7"/>
  <c r="AG1618" i="7"/>
  <c r="AF1618" i="7"/>
  <c r="AE1618" i="7"/>
  <c r="AD1618" i="7"/>
  <c r="AO1617" i="7"/>
  <c r="AN1617" i="7"/>
  <c r="AM1617" i="7"/>
  <c r="AL1617" i="7"/>
  <c r="AK1617" i="7"/>
  <c r="AJ1617" i="7"/>
  <c r="AI1617" i="7"/>
  <c r="AH1617" i="7"/>
  <c r="AG1617" i="7"/>
  <c r="AF1617" i="7"/>
  <c r="AE1617" i="7"/>
  <c r="AD1617" i="7"/>
  <c r="AO1616" i="7"/>
  <c r="AN1616" i="7"/>
  <c r="AM1616" i="7"/>
  <c r="AL1616" i="7"/>
  <c r="AK1616" i="7"/>
  <c r="AJ1616" i="7"/>
  <c r="AI1616" i="7"/>
  <c r="AH1616" i="7"/>
  <c r="AG1616" i="7"/>
  <c r="AF1616" i="7"/>
  <c r="AE1616" i="7"/>
  <c r="AD1616" i="7"/>
  <c r="AO1615" i="7"/>
  <c r="AN1615" i="7"/>
  <c r="AM1615" i="7"/>
  <c r="AL1615" i="7"/>
  <c r="AK1615" i="7"/>
  <c r="AJ1615" i="7"/>
  <c r="AI1615" i="7"/>
  <c r="AH1615" i="7"/>
  <c r="AG1615" i="7"/>
  <c r="AF1615" i="7"/>
  <c r="AE1615" i="7"/>
  <c r="AD1615" i="7"/>
  <c r="AO1614" i="7"/>
  <c r="AN1614" i="7"/>
  <c r="AM1614" i="7"/>
  <c r="AL1614" i="7"/>
  <c r="AK1614" i="7"/>
  <c r="AJ1614" i="7"/>
  <c r="AI1614" i="7"/>
  <c r="AH1614" i="7"/>
  <c r="AG1614" i="7"/>
  <c r="AF1614" i="7"/>
  <c r="AE1614" i="7"/>
  <c r="AD1614" i="7"/>
  <c r="AO1613" i="7"/>
  <c r="AN1613" i="7"/>
  <c r="AM1613" i="7"/>
  <c r="AL1613" i="7"/>
  <c r="AK1613" i="7"/>
  <c r="AJ1613" i="7"/>
  <c r="AI1613" i="7"/>
  <c r="AH1613" i="7"/>
  <c r="AG1613" i="7"/>
  <c r="AF1613" i="7"/>
  <c r="AE1613" i="7"/>
  <c r="AD1613" i="7"/>
  <c r="AO1612" i="7"/>
  <c r="AN1612" i="7"/>
  <c r="AM1612" i="7"/>
  <c r="AL1612" i="7"/>
  <c r="AK1612" i="7"/>
  <c r="AJ1612" i="7"/>
  <c r="AI1612" i="7"/>
  <c r="AH1612" i="7"/>
  <c r="AG1612" i="7"/>
  <c r="AF1612" i="7"/>
  <c r="AE1612" i="7"/>
  <c r="AD1612" i="7"/>
  <c r="AO1611" i="7"/>
  <c r="AN1611" i="7"/>
  <c r="AM1611" i="7"/>
  <c r="AL1611" i="7"/>
  <c r="AK1611" i="7"/>
  <c r="AJ1611" i="7"/>
  <c r="AI1611" i="7"/>
  <c r="AH1611" i="7"/>
  <c r="AG1611" i="7"/>
  <c r="AF1611" i="7"/>
  <c r="AE1611" i="7"/>
  <c r="AD1611" i="7"/>
  <c r="AO1610" i="7"/>
  <c r="AN1610" i="7"/>
  <c r="AM1610" i="7"/>
  <c r="AL1610" i="7"/>
  <c r="AK1610" i="7"/>
  <c r="AJ1610" i="7"/>
  <c r="AI1610" i="7"/>
  <c r="AH1610" i="7"/>
  <c r="AG1610" i="7"/>
  <c r="AF1610" i="7"/>
  <c r="AE1610" i="7"/>
  <c r="AD1610" i="7"/>
  <c r="AO1609" i="7"/>
  <c r="AN1609" i="7"/>
  <c r="AM1609" i="7"/>
  <c r="AL1609" i="7"/>
  <c r="AK1609" i="7"/>
  <c r="AJ1609" i="7"/>
  <c r="AI1609" i="7"/>
  <c r="AH1609" i="7"/>
  <c r="AG1609" i="7"/>
  <c r="AF1609" i="7"/>
  <c r="AE1609" i="7"/>
  <c r="AD1609" i="7"/>
  <c r="AO1608" i="7"/>
  <c r="AN1608" i="7"/>
  <c r="AM1608" i="7"/>
  <c r="AL1608" i="7"/>
  <c r="AK1608" i="7"/>
  <c r="AJ1608" i="7"/>
  <c r="AI1608" i="7"/>
  <c r="AH1608" i="7"/>
  <c r="AG1608" i="7"/>
  <c r="AF1608" i="7"/>
  <c r="AE1608" i="7"/>
  <c r="AD1608" i="7"/>
  <c r="AO1607" i="7"/>
  <c r="AN1607" i="7"/>
  <c r="AM1607" i="7"/>
  <c r="AL1607" i="7"/>
  <c r="AK1607" i="7"/>
  <c r="AJ1607" i="7"/>
  <c r="AI1607" i="7"/>
  <c r="AH1607" i="7"/>
  <c r="AG1607" i="7"/>
  <c r="AF1607" i="7"/>
  <c r="AE1607" i="7"/>
  <c r="AD1607" i="7"/>
  <c r="AO1606" i="7"/>
  <c r="AN1606" i="7"/>
  <c r="AM1606" i="7"/>
  <c r="AL1606" i="7"/>
  <c r="AK1606" i="7"/>
  <c r="AJ1606" i="7"/>
  <c r="AI1606" i="7"/>
  <c r="AH1606" i="7"/>
  <c r="AG1606" i="7"/>
  <c r="AF1606" i="7"/>
  <c r="AE1606" i="7"/>
  <c r="AD1606" i="7"/>
  <c r="AO1605" i="7"/>
  <c r="AN1605" i="7"/>
  <c r="AM1605" i="7"/>
  <c r="AL1605" i="7"/>
  <c r="AK1605" i="7"/>
  <c r="AJ1605" i="7"/>
  <c r="AI1605" i="7"/>
  <c r="AH1605" i="7"/>
  <c r="AG1605" i="7"/>
  <c r="AF1605" i="7"/>
  <c r="AE1605" i="7"/>
  <c r="AD1605" i="7"/>
  <c r="AO1604" i="7"/>
  <c r="AN1604" i="7"/>
  <c r="AM1604" i="7"/>
  <c r="AL1604" i="7"/>
  <c r="AK1604" i="7"/>
  <c r="AJ1604" i="7"/>
  <c r="AI1604" i="7"/>
  <c r="AH1604" i="7"/>
  <c r="AG1604" i="7"/>
  <c r="AF1604" i="7"/>
  <c r="AE1604" i="7"/>
  <c r="AD1604" i="7"/>
  <c r="AO1603" i="7"/>
  <c r="AN1603" i="7"/>
  <c r="AM1603" i="7"/>
  <c r="AL1603" i="7"/>
  <c r="AK1603" i="7"/>
  <c r="AJ1603" i="7"/>
  <c r="AI1603" i="7"/>
  <c r="AH1603" i="7"/>
  <c r="AG1603" i="7"/>
  <c r="AF1603" i="7"/>
  <c r="AE1603" i="7"/>
  <c r="AD1603" i="7"/>
  <c r="AO1602" i="7"/>
  <c r="AN1602" i="7"/>
  <c r="AM1602" i="7"/>
  <c r="AL1602" i="7"/>
  <c r="AK1602" i="7"/>
  <c r="AJ1602" i="7"/>
  <c r="AI1602" i="7"/>
  <c r="AH1602" i="7"/>
  <c r="AG1602" i="7"/>
  <c r="AF1602" i="7"/>
  <c r="AE1602" i="7"/>
  <c r="AD1602" i="7"/>
  <c r="AO1601" i="7"/>
  <c r="AN1601" i="7"/>
  <c r="AM1601" i="7"/>
  <c r="AL1601" i="7"/>
  <c r="AK1601" i="7"/>
  <c r="AJ1601" i="7"/>
  <c r="AI1601" i="7"/>
  <c r="AH1601" i="7"/>
  <c r="AG1601" i="7"/>
  <c r="AF1601" i="7"/>
  <c r="AE1601" i="7"/>
  <c r="AD1601" i="7"/>
  <c r="AO1600" i="7"/>
  <c r="AN1600" i="7"/>
  <c r="AM1600" i="7"/>
  <c r="AL1600" i="7"/>
  <c r="AK1600" i="7"/>
  <c r="AJ1600" i="7"/>
  <c r="AI1600" i="7"/>
  <c r="AH1600" i="7"/>
  <c r="AG1600" i="7"/>
  <c r="AF1600" i="7"/>
  <c r="AE1600" i="7"/>
  <c r="AD1600" i="7"/>
  <c r="AO1599" i="7"/>
  <c r="AN1599" i="7"/>
  <c r="AM1599" i="7"/>
  <c r="AL1599" i="7"/>
  <c r="AK1599" i="7"/>
  <c r="AJ1599" i="7"/>
  <c r="AI1599" i="7"/>
  <c r="AH1599" i="7"/>
  <c r="AG1599" i="7"/>
  <c r="AF1599" i="7"/>
  <c r="AE1599" i="7"/>
  <c r="AD1599" i="7"/>
  <c r="AO1598" i="7"/>
  <c r="AN1598" i="7"/>
  <c r="AM1598" i="7"/>
  <c r="AL1598" i="7"/>
  <c r="AK1598" i="7"/>
  <c r="AJ1598" i="7"/>
  <c r="AI1598" i="7"/>
  <c r="AH1598" i="7"/>
  <c r="AG1598" i="7"/>
  <c r="AF1598" i="7"/>
  <c r="AE1598" i="7"/>
  <c r="AD1598" i="7"/>
  <c r="AO1597" i="7"/>
  <c r="AN1597" i="7"/>
  <c r="AM1597" i="7"/>
  <c r="AL1597" i="7"/>
  <c r="AK1597" i="7"/>
  <c r="AJ1597" i="7"/>
  <c r="AI1597" i="7"/>
  <c r="AH1597" i="7"/>
  <c r="AG1597" i="7"/>
  <c r="AF1597" i="7"/>
  <c r="AE1597" i="7"/>
  <c r="AD1597" i="7"/>
  <c r="AO1596" i="7"/>
  <c r="AN1596" i="7"/>
  <c r="AM1596" i="7"/>
  <c r="AL1596" i="7"/>
  <c r="AK1596" i="7"/>
  <c r="AJ1596" i="7"/>
  <c r="AI1596" i="7"/>
  <c r="AH1596" i="7"/>
  <c r="AG1596" i="7"/>
  <c r="AF1596" i="7"/>
  <c r="AE1596" i="7"/>
  <c r="AD1596" i="7"/>
  <c r="AO1595" i="7"/>
  <c r="AN1595" i="7"/>
  <c r="AM1595" i="7"/>
  <c r="AL1595" i="7"/>
  <c r="AK1595" i="7"/>
  <c r="AJ1595" i="7"/>
  <c r="AI1595" i="7"/>
  <c r="AH1595" i="7"/>
  <c r="AG1595" i="7"/>
  <c r="AF1595" i="7"/>
  <c r="AE1595" i="7"/>
  <c r="AD1595" i="7"/>
  <c r="AO1594" i="7"/>
  <c r="AN1594" i="7"/>
  <c r="AM1594" i="7"/>
  <c r="AL1594" i="7"/>
  <c r="AK1594" i="7"/>
  <c r="AJ1594" i="7"/>
  <c r="AI1594" i="7"/>
  <c r="AH1594" i="7"/>
  <c r="AG1594" i="7"/>
  <c r="AF1594" i="7"/>
  <c r="AE1594" i="7"/>
  <c r="AD1594" i="7"/>
  <c r="AO1593" i="7"/>
  <c r="AN1593" i="7"/>
  <c r="AM1593" i="7"/>
  <c r="AL1593" i="7"/>
  <c r="AK1593" i="7"/>
  <c r="AJ1593" i="7"/>
  <c r="AI1593" i="7"/>
  <c r="AH1593" i="7"/>
  <c r="AG1593" i="7"/>
  <c r="AF1593" i="7"/>
  <c r="AE1593" i="7"/>
  <c r="AD1593" i="7"/>
  <c r="AO1592" i="7"/>
  <c r="AN1592" i="7"/>
  <c r="AM1592" i="7"/>
  <c r="AL1592" i="7"/>
  <c r="AK1592" i="7"/>
  <c r="AJ1592" i="7"/>
  <c r="AI1592" i="7"/>
  <c r="AH1592" i="7"/>
  <c r="AG1592" i="7"/>
  <c r="AF1592" i="7"/>
  <c r="AE1592" i="7"/>
  <c r="AD1592" i="7"/>
  <c r="AO1591" i="7"/>
  <c r="AN1591" i="7"/>
  <c r="AM1591" i="7"/>
  <c r="AL1591" i="7"/>
  <c r="AK1591" i="7"/>
  <c r="AJ1591" i="7"/>
  <c r="AI1591" i="7"/>
  <c r="AH1591" i="7"/>
  <c r="AG1591" i="7"/>
  <c r="AF1591" i="7"/>
  <c r="AE1591" i="7"/>
  <c r="AD1591" i="7"/>
  <c r="AO1590" i="7"/>
  <c r="AN1590" i="7"/>
  <c r="AM1590" i="7"/>
  <c r="AL1590" i="7"/>
  <c r="AK1590" i="7"/>
  <c r="AJ1590" i="7"/>
  <c r="AI1590" i="7"/>
  <c r="AH1590" i="7"/>
  <c r="AG1590" i="7"/>
  <c r="AF1590" i="7"/>
  <c r="AE1590" i="7"/>
  <c r="AD1590" i="7"/>
  <c r="AO1589" i="7"/>
  <c r="AN1589" i="7"/>
  <c r="AM1589" i="7"/>
  <c r="AL1589" i="7"/>
  <c r="AK1589" i="7"/>
  <c r="AJ1589" i="7"/>
  <c r="AI1589" i="7"/>
  <c r="AH1589" i="7"/>
  <c r="AG1589" i="7"/>
  <c r="AF1589" i="7"/>
  <c r="AE1589" i="7"/>
  <c r="AD1589" i="7"/>
  <c r="AO1588" i="7"/>
  <c r="AN1588" i="7"/>
  <c r="AM1588" i="7"/>
  <c r="AL1588" i="7"/>
  <c r="AK1588" i="7"/>
  <c r="AJ1588" i="7"/>
  <c r="AI1588" i="7"/>
  <c r="AH1588" i="7"/>
  <c r="AG1588" i="7"/>
  <c r="AF1588" i="7"/>
  <c r="AE1588" i="7"/>
  <c r="AD1588" i="7"/>
  <c r="AO1587" i="7"/>
  <c r="AN1587" i="7"/>
  <c r="AM1587" i="7"/>
  <c r="AL1587" i="7"/>
  <c r="AK1587" i="7"/>
  <c r="AJ1587" i="7"/>
  <c r="AI1587" i="7"/>
  <c r="AH1587" i="7"/>
  <c r="AG1587" i="7"/>
  <c r="AF1587" i="7"/>
  <c r="AE1587" i="7"/>
  <c r="AD1587" i="7"/>
  <c r="AO1586" i="7"/>
  <c r="AN1586" i="7"/>
  <c r="AM1586" i="7"/>
  <c r="AL1586" i="7"/>
  <c r="AK1586" i="7"/>
  <c r="AJ1586" i="7"/>
  <c r="AI1586" i="7"/>
  <c r="AH1586" i="7"/>
  <c r="AG1586" i="7"/>
  <c r="AF1586" i="7"/>
  <c r="AE1586" i="7"/>
  <c r="AD1586" i="7"/>
  <c r="AO1585" i="7"/>
  <c r="AN1585" i="7"/>
  <c r="AM1585" i="7"/>
  <c r="AL1585" i="7"/>
  <c r="AK1585" i="7"/>
  <c r="AJ1585" i="7"/>
  <c r="AI1585" i="7"/>
  <c r="AH1585" i="7"/>
  <c r="AG1585" i="7"/>
  <c r="AF1585" i="7"/>
  <c r="AE1585" i="7"/>
  <c r="AD1585" i="7"/>
  <c r="AO1584" i="7"/>
  <c r="AN1584" i="7"/>
  <c r="AM1584" i="7"/>
  <c r="AL1584" i="7"/>
  <c r="AK1584" i="7"/>
  <c r="AJ1584" i="7"/>
  <c r="AI1584" i="7"/>
  <c r="AH1584" i="7"/>
  <c r="AG1584" i="7"/>
  <c r="AF1584" i="7"/>
  <c r="AE1584" i="7"/>
  <c r="AD1584" i="7"/>
  <c r="AO1583" i="7"/>
  <c r="AN1583" i="7"/>
  <c r="AM1583" i="7"/>
  <c r="AL1583" i="7"/>
  <c r="AK1583" i="7"/>
  <c r="AJ1583" i="7"/>
  <c r="AI1583" i="7"/>
  <c r="AH1583" i="7"/>
  <c r="AG1583" i="7"/>
  <c r="AF1583" i="7"/>
  <c r="AE1583" i="7"/>
  <c r="AD1583" i="7"/>
  <c r="AO1582" i="7"/>
  <c r="AN1582" i="7"/>
  <c r="AM1582" i="7"/>
  <c r="AL1582" i="7"/>
  <c r="AK1582" i="7"/>
  <c r="AJ1582" i="7"/>
  <c r="AI1582" i="7"/>
  <c r="AH1582" i="7"/>
  <c r="AG1582" i="7"/>
  <c r="AF1582" i="7"/>
  <c r="AE1582" i="7"/>
  <c r="AD1582" i="7"/>
  <c r="AO1581" i="7"/>
  <c r="AN1581" i="7"/>
  <c r="AM1581" i="7"/>
  <c r="AL1581" i="7"/>
  <c r="AK1581" i="7"/>
  <c r="AJ1581" i="7"/>
  <c r="AI1581" i="7"/>
  <c r="AH1581" i="7"/>
  <c r="AG1581" i="7"/>
  <c r="AF1581" i="7"/>
  <c r="AE1581" i="7"/>
  <c r="AD1581" i="7"/>
  <c r="AO1580" i="7"/>
  <c r="AN1580" i="7"/>
  <c r="AM1580" i="7"/>
  <c r="AL1580" i="7"/>
  <c r="AK1580" i="7"/>
  <c r="AJ1580" i="7"/>
  <c r="AI1580" i="7"/>
  <c r="AH1580" i="7"/>
  <c r="AG1580" i="7"/>
  <c r="AF1580" i="7"/>
  <c r="AE1580" i="7"/>
  <c r="AD1580" i="7"/>
  <c r="AO1579" i="7"/>
  <c r="AN1579" i="7"/>
  <c r="AM1579" i="7"/>
  <c r="AL1579" i="7"/>
  <c r="AK1579" i="7"/>
  <c r="AJ1579" i="7"/>
  <c r="AI1579" i="7"/>
  <c r="AH1579" i="7"/>
  <c r="AG1579" i="7"/>
  <c r="AF1579" i="7"/>
  <c r="AE1579" i="7"/>
  <c r="AD1579" i="7"/>
  <c r="AO1578" i="7"/>
  <c r="AN1578" i="7"/>
  <c r="AM1578" i="7"/>
  <c r="AL1578" i="7"/>
  <c r="AK1578" i="7"/>
  <c r="AJ1578" i="7"/>
  <c r="AI1578" i="7"/>
  <c r="AH1578" i="7"/>
  <c r="AG1578" i="7"/>
  <c r="AF1578" i="7"/>
  <c r="AE1578" i="7"/>
  <c r="AD1578" i="7"/>
  <c r="AO1577" i="7"/>
  <c r="AN1577" i="7"/>
  <c r="AM1577" i="7"/>
  <c r="AL1577" i="7"/>
  <c r="AK1577" i="7"/>
  <c r="AJ1577" i="7"/>
  <c r="AI1577" i="7"/>
  <c r="AH1577" i="7"/>
  <c r="AG1577" i="7"/>
  <c r="AF1577" i="7"/>
  <c r="AE1577" i="7"/>
  <c r="AD1577" i="7"/>
  <c r="AO1576" i="7"/>
  <c r="AN1576" i="7"/>
  <c r="AM1576" i="7"/>
  <c r="AL1576" i="7"/>
  <c r="AK1576" i="7"/>
  <c r="AJ1576" i="7"/>
  <c r="AI1576" i="7"/>
  <c r="AH1576" i="7"/>
  <c r="AG1576" i="7"/>
  <c r="AF1576" i="7"/>
  <c r="AE1576" i="7"/>
  <c r="AD1576" i="7"/>
  <c r="AO1575" i="7"/>
  <c r="AN1575" i="7"/>
  <c r="AM1575" i="7"/>
  <c r="AL1575" i="7"/>
  <c r="AK1575" i="7"/>
  <c r="AJ1575" i="7"/>
  <c r="AI1575" i="7"/>
  <c r="AH1575" i="7"/>
  <c r="AG1575" i="7"/>
  <c r="AF1575" i="7"/>
  <c r="AE1575" i="7"/>
  <c r="AD1575" i="7"/>
  <c r="AO1574" i="7"/>
  <c r="AN1574" i="7"/>
  <c r="AM1574" i="7"/>
  <c r="AL1574" i="7"/>
  <c r="AK1574" i="7"/>
  <c r="AJ1574" i="7"/>
  <c r="AI1574" i="7"/>
  <c r="AH1574" i="7"/>
  <c r="AG1574" i="7"/>
  <c r="AF1574" i="7"/>
  <c r="AE1574" i="7"/>
  <c r="AD1574" i="7"/>
  <c r="AO1573" i="7"/>
  <c r="AN1573" i="7"/>
  <c r="AM1573" i="7"/>
  <c r="AL1573" i="7"/>
  <c r="AK1573" i="7"/>
  <c r="AJ1573" i="7"/>
  <c r="AI1573" i="7"/>
  <c r="AH1573" i="7"/>
  <c r="AG1573" i="7"/>
  <c r="AF1573" i="7"/>
  <c r="AE1573" i="7"/>
  <c r="AD1573" i="7"/>
  <c r="AO1572" i="7"/>
  <c r="AN1572" i="7"/>
  <c r="AM1572" i="7"/>
  <c r="AL1572" i="7"/>
  <c r="AK1572" i="7"/>
  <c r="AJ1572" i="7"/>
  <c r="AI1572" i="7"/>
  <c r="AH1572" i="7"/>
  <c r="AG1572" i="7"/>
  <c r="AF1572" i="7"/>
  <c r="AE1572" i="7"/>
  <c r="AD1572" i="7"/>
  <c r="AO1571" i="7"/>
  <c r="AN1571" i="7"/>
  <c r="AM1571" i="7"/>
  <c r="AL1571" i="7"/>
  <c r="AK1571" i="7"/>
  <c r="AJ1571" i="7"/>
  <c r="AI1571" i="7"/>
  <c r="AH1571" i="7"/>
  <c r="AG1571" i="7"/>
  <c r="AF1571" i="7"/>
  <c r="AE1571" i="7"/>
  <c r="AD1571" i="7"/>
  <c r="AO1570" i="7"/>
  <c r="AN1570" i="7"/>
  <c r="AM1570" i="7"/>
  <c r="AL1570" i="7"/>
  <c r="AK1570" i="7"/>
  <c r="AJ1570" i="7"/>
  <c r="AI1570" i="7"/>
  <c r="AH1570" i="7"/>
  <c r="AG1570" i="7"/>
  <c r="AF1570" i="7"/>
  <c r="AE1570" i="7"/>
  <c r="AD1570" i="7"/>
  <c r="AO1569" i="7"/>
  <c r="AN1569" i="7"/>
  <c r="AM1569" i="7"/>
  <c r="AL1569" i="7"/>
  <c r="AK1569" i="7"/>
  <c r="AJ1569" i="7"/>
  <c r="AI1569" i="7"/>
  <c r="AH1569" i="7"/>
  <c r="AG1569" i="7"/>
  <c r="AF1569" i="7"/>
  <c r="AE1569" i="7"/>
  <c r="AD1569" i="7"/>
  <c r="AO1568" i="7"/>
  <c r="AN1568" i="7"/>
  <c r="AM1568" i="7"/>
  <c r="AL1568" i="7"/>
  <c r="AK1568" i="7"/>
  <c r="AJ1568" i="7"/>
  <c r="AI1568" i="7"/>
  <c r="AH1568" i="7"/>
  <c r="AG1568" i="7"/>
  <c r="AF1568" i="7"/>
  <c r="AE1568" i="7"/>
  <c r="AD1568" i="7"/>
  <c r="AO1567" i="7"/>
  <c r="AN1567" i="7"/>
  <c r="AM1567" i="7"/>
  <c r="AL1567" i="7"/>
  <c r="AK1567" i="7"/>
  <c r="AJ1567" i="7"/>
  <c r="AI1567" i="7"/>
  <c r="AH1567" i="7"/>
  <c r="AG1567" i="7"/>
  <c r="AF1567" i="7"/>
  <c r="AE1567" i="7"/>
  <c r="AD1567" i="7"/>
  <c r="AO1566" i="7"/>
  <c r="AN1566" i="7"/>
  <c r="AM1566" i="7"/>
  <c r="AL1566" i="7"/>
  <c r="AK1566" i="7"/>
  <c r="AJ1566" i="7"/>
  <c r="AI1566" i="7"/>
  <c r="AH1566" i="7"/>
  <c r="AG1566" i="7"/>
  <c r="AF1566" i="7"/>
  <c r="AE1566" i="7"/>
  <c r="AD1566" i="7"/>
  <c r="AO1565" i="7"/>
  <c r="AN1565" i="7"/>
  <c r="AM1565" i="7"/>
  <c r="AL1565" i="7"/>
  <c r="AK1565" i="7"/>
  <c r="AJ1565" i="7"/>
  <c r="AI1565" i="7"/>
  <c r="AH1565" i="7"/>
  <c r="AG1565" i="7"/>
  <c r="AF1565" i="7"/>
  <c r="AE1565" i="7"/>
  <c r="AD1565" i="7"/>
  <c r="AO1564" i="7"/>
  <c r="AN1564" i="7"/>
  <c r="AM1564" i="7"/>
  <c r="AL1564" i="7"/>
  <c r="AK1564" i="7"/>
  <c r="AJ1564" i="7"/>
  <c r="AI1564" i="7"/>
  <c r="AH1564" i="7"/>
  <c r="AG1564" i="7"/>
  <c r="AF1564" i="7"/>
  <c r="AE1564" i="7"/>
  <c r="AD1564" i="7"/>
  <c r="AO1563" i="7"/>
  <c r="AN1563" i="7"/>
  <c r="AM1563" i="7"/>
  <c r="AL1563" i="7"/>
  <c r="AK1563" i="7"/>
  <c r="AJ1563" i="7"/>
  <c r="AI1563" i="7"/>
  <c r="AH1563" i="7"/>
  <c r="AG1563" i="7"/>
  <c r="AF1563" i="7"/>
  <c r="AE1563" i="7"/>
  <c r="AD1563" i="7"/>
  <c r="AO1562" i="7"/>
  <c r="AN1562" i="7"/>
  <c r="AM1562" i="7"/>
  <c r="AL1562" i="7"/>
  <c r="AK1562" i="7"/>
  <c r="AJ1562" i="7"/>
  <c r="AI1562" i="7"/>
  <c r="AH1562" i="7"/>
  <c r="AG1562" i="7"/>
  <c r="AF1562" i="7"/>
  <c r="AE1562" i="7"/>
  <c r="AD1562" i="7"/>
  <c r="AO1561" i="7"/>
  <c r="AN1561" i="7"/>
  <c r="AM1561" i="7"/>
  <c r="AL1561" i="7"/>
  <c r="AK1561" i="7"/>
  <c r="AJ1561" i="7"/>
  <c r="AI1561" i="7"/>
  <c r="AH1561" i="7"/>
  <c r="AG1561" i="7"/>
  <c r="AF1561" i="7"/>
  <c r="AE1561" i="7"/>
  <c r="AD1561" i="7"/>
  <c r="AO1560" i="7"/>
  <c r="AN1560" i="7"/>
  <c r="AM1560" i="7"/>
  <c r="AL1560" i="7"/>
  <c r="AK1560" i="7"/>
  <c r="AJ1560" i="7"/>
  <c r="AI1560" i="7"/>
  <c r="AH1560" i="7"/>
  <c r="AG1560" i="7"/>
  <c r="AF1560" i="7"/>
  <c r="AE1560" i="7"/>
  <c r="AD1560" i="7"/>
  <c r="AO1559" i="7"/>
  <c r="AN1559" i="7"/>
  <c r="AM1559" i="7"/>
  <c r="AL1559" i="7"/>
  <c r="AK1559" i="7"/>
  <c r="AJ1559" i="7"/>
  <c r="AI1559" i="7"/>
  <c r="AH1559" i="7"/>
  <c r="AG1559" i="7"/>
  <c r="AF1559" i="7"/>
  <c r="AE1559" i="7"/>
  <c r="AD1559" i="7"/>
  <c r="AO1558" i="7"/>
  <c r="AN1558" i="7"/>
  <c r="AM1558" i="7"/>
  <c r="AL1558" i="7"/>
  <c r="AK1558" i="7"/>
  <c r="AJ1558" i="7"/>
  <c r="AI1558" i="7"/>
  <c r="AH1558" i="7"/>
  <c r="AG1558" i="7"/>
  <c r="AF1558" i="7"/>
  <c r="AE1558" i="7"/>
  <c r="AD1558" i="7"/>
  <c r="AO1557" i="7"/>
  <c r="AN1557" i="7"/>
  <c r="AM1557" i="7"/>
  <c r="AL1557" i="7"/>
  <c r="AK1557" i="7"/>
  <c r="AJ1557" i="7"/>
  <c r="AI1557" i="7"/>
  <c r="AH1557" i="7"/>
  <c r="AG1557" i="7"/>
  <c r="AF1557" i="7"/>
  <c r="AE1557" i="7"/>
  <c r="AD1557" i="7"/>
  <c r="AO1556" i="7"/>
  <c r="AN1556" i="7"/>
  <c r="AM1556" i="7"/>
  <c r="AL1556" i="7"/>
  <c r="AK1556" i="7"/>
  <c r="AJ1556" i="7"/>
  <c r="AI1556" i="7"/>
  <c r="AH1556" i="7"/>
  <c r="AG1556" i="7"/>
  <c r="AF1556" i="7"/>
  <c r="AE1556" i="7"/>
  <c r="AD1556" i="7"/>
  <c r="AO1555" i="7"/>
  <c r="AN1555" i="7"/>
  <c r="AM1555" i="7"/>
  <c r="AL1555" i="7"/>
  <c r="AK1555" i="7"/>
  <c r="AJ1555" i="7"/>
  <c r="AI1555" i="7"/>
  <c r="AH1555" i="7"/>
  <c r="AG1555" i="7"/>
  <c r="AF1555" i="7"/>
  <c r="AE1555" i="7"/>
  <c r="AD1555" i="7"/>
  <c r="AO1554" i="7"/>
  <c r="AN1554" i="7"/>
  <c r="AM1554" i="7"/>
  <c r="AL1554" i="7"/>
  <c r="AK1554" i="7"/>
  <c r="AJ1554" i="7"/>
  <c r="AI1554" i="7"/>
  <c r="AH1554" i="7"/>
  <c r="AG1554" i="7"/>
  <c r="AF1554" i="7"/>
  <c r="AE1554" i="7"/>
  <c r="AD1554" i="7"/>
  <c r="AO1553" i="7"/>
  <c r="AN1553" i="7"/>
  <c r="AM1553" i="7"/>
  <c r="AL1553" i="7"/>
  <c r="AK1553" i="7"/>
  <c r="AJ1553" i="7"/>
  <c r="AI1553" i="7"/>
  <c r="AH1553" i="7"/>
  <c r="AG1553" i="7"/>
  <c r="AF1553" i="7"/>
  <c r="AE1553" i="7"/>
  <c r="AD1553" i="7"/>
  <c r="AO1552" i="7"/>
  <c r="AN1552" i="7"/>
  <c r="AM1552" i="7"/>
  <c r="AL1552" i="7"/>
  <c r="AK1552" i="7"/>
  <c r="AJ1552" i="7"/>
  <c r="AI1552" i="7"/>
  <c r="AH1552" i="7"/>
  <c r="AG1552" i="7"/>
  <c r="AF1552" i="7"/>
  <c r="AE1552" i="7"/>
  <c r="AD1552" i="7"/>
  <c r="AO1551" i="7"/>
  <c r="AN1551" i="7"/>
  <c r="AM1551" i="7"/>
  <c r="AL1551" i="7"/>
  <c r="AK1551" i="7"/>
  <c r="AJ1551" i="7"/>
  <c r="AI1551" i="7"/>
  <c r="AH1551" i="7"/>
  <c r="AG1551" i="7"/>
  <c r="AF1551" i="7"/>
  <c r="AE1551" i="7"/>
  <c r="AD1551" i="7"/>
  <c r="AO1550" i="7"/>
  <c r="AN1550" i="7"/>
  <c r="AM1550" i="7"/>
  <c r="AL1550" i="7"/>
  <c r="AK1550" i="7"/>
  <c r="AJ1550" i="7"/>
  <c r="AI1550" i="7"/>
  <c r="AH1550" i="7"/>
  <c r="AG1550" i="7"/>
  <c r="AF1550" i="7"/>
  <c r="AE1550" i="7"/>
  <c r="AD1550" i="7"/>
  <c r="AO1549" i="7"/>
  <c r="AN1549" i="7"/>
  <c r="AM1549" i="7"/>
  <c r="AL1549" i="7"/>
  <c r="AK1549" i="7"/>
  <c r="AJ1549" i="7"/>
  <c r="AI1549" i="7"/>
  <c r="AH1549" i="7"/>
  <c r="AG1549" i="7"/>
  <c r="AF1549" i="7"/>
  <c r="AE1549" i="7"/>
  <c r="AD1549" i="7"/>
  <c r="AO1548" i="7"/>
  <c r="AN1548" i="7"/>
  <c r="AM1548" i="7"/>
  <c r="AL1548" i="7"/>
  <c r="AK1548" i="7"/>
  <c r="AJ1548" i="7"/>
  <c r="AI1548" i="7"/>
  <c r="AH1548" i="7"/>
  <c r="AG1548" i="7"/>
  <c r="AF1548" i="7"/>
  <c r="AE1548" i="7"/>
  <c r="AD1548" i="7"/>
  <c r="AO1547" i="7"/>
  <c r="AN1547" i="7"/>
  <c r="AM1547" i="7"/>
  <c r="AL1547" i="7"/>
  <c r="AK1547" i="7"/>
  <c r="AJ1547" i="7"/>
  <c r="AI1547" i="7"/>
  <c r="AH1547" i="7"/>
  <c r="AG1547" i="7"/>
  <c r="AF1547" i="7"/>
  <c r="AE1547" i="7"/>
  <c r="AD1547" i="7"/>
  <c r="AO1546" i="7"/>
  <c r="AN1546" i="7"/>
  <c r="AM1546" i="7"/>
  <c r="AL1546" i="7"/>
  <c r="AK1546" i="7"/>
  <c r="AJ1546" i="7"/>
  <c r="AI1546" i="7"/>
  <c r="AH1546" i="7"/>
  <c r="AG1546" i="7"/>
  <c r="AF1546" i="7"/>
  <c r="AE1546" i="7"/>
  <c r="AD1546" i="7"/>
  <c r="AO1545" i="7"/>
  <c r="AN1545" i="7"/>
  <c r="AM1545" i="7"/>
  <c r="AL1545" i="7"/>
  <c r="AK1545" i="7"/>
  <c r="AJ1545" i="7"/>
  <c r="AI1545" i="7"/>
  <c r="AH1545" i="7"/>
  <c r="AG1545" i="7"/>
  <c r="AF1545" i="7"/>
  <c r="AE1545" i="7"/>
  <c r="AD1545" i="7"/>
  <c r="AO1544" i="7"/>
  <c r="AN1544" i="7"/>
  <c r="AM1544" i="7"/>
  <c r="AL1544" i="7"/>
  <c r="AK1544" i="7"/>
  <c r="AJ1544" i="7"/>
  <c r="AI1544" i="7"/>
  <c r="AH1544" i="7"/>
  <c r="AG1544" i="7"/>
  <c r="AF1544" i="7"/>
  <c r="AE1544" i="7"/>
  <c r="AD1544" i="7"/>
  <c r="AO1543" i="7"/>
  <c r="AN1543" i="7"/>
  <c r="AM1543" i="7"/>
  <c r="AL1543" i="7"/>
  <c r="AK1543" i="7"/>
  <c r="AJ1543" i="7"/>
  <c r="AI1543" i="7"/>
  <c r="AH1543" i="7"/>
  <c r="AG1543" i="7"/>
  <c r="AF1543" i="7"/>
  <c r="AE1543" i="7"/>
  <c r="AD1543" i="7"/>
  <c r="AO1542" i="7"/>
  <c r="AN1542" i="7"/>
  <c r="AM1542" i="7"/>
  <c r="AL1542" i="7"/>
  <c r="AK1542" i="7"/>
  <c r="AJ1542" i="7"/>
  <c r="AI1542" i="7"/>
  <c r="AH1542" i="7"/>
  <c r="AG1542" i="7"/>
  <c r="AF1542" i="7"/>
  <c r="AE1542" i="7"/>
  <c r="AD1542" i="7"/>
  <c r="AO1541" i="7"/>
  <c r="AN1541" i="7"/>
  <c r="AM1541" i="7"/>
  <c r="AL1541" i="7"/>
  <c r="AK1541" i="7"/>
  <c r="AJ1541" i="7"/>
  <c r="AI1541" i="7"/>
  <c r="AH1541" i="7"/>
  <c r="AG1541" i="7"/>
  <c r="AF1541" i="7"/>
  <c r="AE1541" i="7"/>
  <c r="AD1541" i="7"/>
  <c r="AO1540" i="7"/>
  <c r="AN1540" i="7"/>
  <c r="AM1540" i="7"/>
  <c r="AL1540" i="7"/>
  <c r="AK1540" i="7"/>
  <c r="AJ1540" i="7"/>
  <c r="AI1540" i="7"/>
  <c r="AH1540" i="7"/>
  <c r="AG1540" i="7"/>
  <c r="AF1540" i="7"/>
  <c r="AE1540" i="7"/>
  <c r="AD1540" i="7"/>
  <c r="AO1539" i="7"/>
  <c r="AN1539" i="7"/>
  <c r="AM1539" i="7"/>
  <c r="AL1539" i="7"/>
  <c r="AK1539" i="7"/>
  <c r="AJ1539" i="7"/>
  <c r="AI1539" i="7"/>
  <c r="AH1539" i="7"/>
  <c r="AG1539" i="7"/>
  <c r="AF1539" i="7"/>
  <c r="AE1539" i="7"/>
  <c r="AD1539" i="7"/>
  <c r="AO1538" i="7"/>
  <c r="AN1538" i="7"/>
  <c r="AM1538" i="7"/>
  <c r="AL1538" i="7"/>
  <c r="AK1538" i="7"/>
  <c r="AJ1538" i="7"/>
  <c r="AI1538" i="7"/>
  <c r="AH1538" i="7"/>
  <c r="AG1538" i="7"/>
  <c r="AF1538" i="7"/>
  <c r="AE1538" i="7"/>
  <c r="AD1538" i="7"/>
  <c r="AO1537" i="7"/>
  <c r="AN1537" i="7"/>
  <c r="AM1537" i="7"/>
  <c r="AL1537" i="7"/>
  <c r="AK1537" i="7"/>
  <c r="AJ1537" i="7"/>
  <c r="AI1537" i="7"/>
  <c r="AH1537" i="7"/>
  <c r="AG1537" i="7"/>
  <c r="AF1537" i="7"/>
  <c r="AE1537" i="7"/>
  <c r="AD1537" i="7"/>
  <c r="AO1536" i="7"/>
  <c r="AN1536" i="7"/>
  <c r="AM1536" i="7"/>
  <c r="AL1536" i="7"/>
  <c r="AK1536" i="7"/>
  <c r="AJ1536" i="7"/>
  <c r="AI1536" i="7"/>
  <c r="AH1536" i="7"/>
  <c r="AG1536" i="7"/>
  <c r="AF1536" i="7"/>
  <c r="AE1536" i="7"/>
  <c r="AD1536" i="7"/>
  <c r="AO1535" i="7"/>
  <c r="AN1535" i="7"/>
  <c r="AM1535" i="7"/>
  <c r="AL1535" i="7"/>
  <c r="AK1535" i="7"/>
  <c r="AJ1535" i="7"/>
  <c r="AI1535" i="7"/>
  <c r="AH1535" i="7"/>
  <c r="AG1535" i="7"/>
  <c r="AF1535" i="7"/>
  <c r="AE1535" i="7"/>
  <c r="AD1535" i="7"/>
  <c r="AO1534" i="7"/>
  <c r="AN1534" i="7"/>
  <c r="AM1534" i="7"/>
  <c r="AL1534" i="7"/>
  <c r="AK1534" i="7"/>
  <c r="AJ1534" i="7"/>
  <c r="AI1534" i="7"/>
  <c r="AH1534" i="7"/>
  <c r="AG1534" i="7"/>
  <c r="AF1534" i="7"/>
  <c r="AE1534" i="7"/>
  <c r="AD1534" i="7"/>
  <c r="AO1533" i="7"/>
  <c r="AN1533" i="7"/>
  <c r="AM1533" i="7"/>
  <c r="AL1533" i="7"/>
  <c r="AK1533" i="7"/>
  <c r="AJ1533" i="7"/>
  <c r="AI1533" i="7"/>
  <c r="AH1533" i="7"/>
  <c r="AG1533" i="7"/>
  <c r="AF1533" i="7"/>
  <c r="AE1533" i="7"/>
  <c r="AD1533" i="7"/>
  <c r="AO1532" i="7"/>
  <c r="AN1532" i="7"/>
  <c r="AM1532" i="7"/>
  <c r="AL1532" i="7"/>
  <c r="AK1532" i="7"/>
  <c r="AJ1532" i="7"/>
  <c r="AI1532" i="7"/>
  <c r="AH1532" i="7"/>
  <c r="AG1532" i="7"/>
  <c r="AF1532" i="7"/>
  <c r="AE1532" i="7"/>
  <c r="AD1532" i="7"/>
  <c r="AO1531" i="7"/>
  <c r="AN1531" i="7"/>
  <c r="AM1531" i="7"/>
  <c r="AL1531" i="7"/>
  <c r="AK1531" i="7"/>
  <c r="AJ1531" i="7"/>
  <c r="AI1531" i="7"/>
  <c r="AH1531" i="7"/>
  <c r="AG1531" i="7"/>
  <c r="AF1531" i="7"/>
  <c r="AE1531" i="7"/>
  <c r="AD1531" i="7"/>
  <c r="AO1530" i="7"/>
  <c r="AN1530" i="7"/>
  <c r="AM1530" i="7"/>
  <c r="AL1530" i="7"/>
  <c r="AK1530" i="7"/>
  <c r="AJ1530" i="7"/>
  <c r="AI1530" i="7"/>
  <c r="AH1530" i="7"/>
  <c r="AG1530" i="7"/>
  <c r="AF1530" i="7"/>
  <c r="AE1530" i="7"/>
  <c r="AD1530" i="7"/>
  <c r="AO1529" i="7"/>
  <c r="AN1529" i="7"/>
  <c r="AM1529" i="7"/>
  <c r="AL1529" i="7"/>
  <c r="AK1529" i="7"/>
  <c r="AJ1529" i="7"/>
  <c r="AI1529" i="7"/>
  <c r="AH1529" i="7"/>
  <c r="AG1529" i="7"/>
  <c r="AF1529" i="7"/>
  <c r="AE1529" i="7"/>
  <c r="AD1529" i="7"/>
  <c r="AO1528" i="7"/>
  <c r="AN1528" i="7"/>
  <c r="AM1528" i="7"/>
  <c r="AL1528" i="7"/>
  <c r="AK1528" i="7"/>
  <c r="AJ1528" i="7"/>
  <c r="AI1528" i="7"/>
  <c r="AH1528" i="7"/>
  <c r="AG1528" i="7"/>
  <c r="AF1528" i="7"/>
  <c r="AE1528" i="7"/>
  <c r="AD1528" i="7"/>
  <c r="AO1527" i="7"/>
  <c r="AN1527" i="7"/>
  <c r="AM1527" i="7"/>
  <c r="AL1527" i="7"/>
  <c r="AK1527" i="7"/>
  <c r="AJ1527" i="7"/>
  <c r="AI1527" i="7"/>
  <c r="AH1527" i="7"/>
  <c r="AG1527" i="7"/>
  <c r="AF1527" i="7"/>
  <c r="AE1527" i="7"/>
  <c r="AD1527" i="7"/>
  <c r="AO1526" i="7"/>
  <c r="AN1526" i="7"/>
  <c r="AM1526" i="7"/>
  <c r="AL1526" i="7"/>
  <c r="AK1526" i="7"/>
  <c r="AJ1526" i="7"/>
  <c r="AI1526" i="7"/>
  <c r="AH1526" i="7"/>
  <c r="AG1526" i="7"/>
  <c r="AF1526" i="7"/>
  <c r="AE1526" i="7"/>
  <c r="AD1526" i="7"/>
  <c r="AO1525" i="7"/>
  <c r="AN1525" i="7"/>
  <c r="AM1525" i="7"/>
  <c r="AL1525" i="7"/>
  <c r="AK1525" i="7"/>
  <c r="AJ1525" i="7"/>
  <c r="AI1525" i="7"/>
  <c r="AH1525" i="7"/>
  <c r="AG1525" i="7"/>
  <c r="AF1525" i="7"/>
  <c r="AE1525" i="7"/>
  <c r="AD1525" i="7"/>
  <c r="AO1524" i="7"/>
  <c r="AN1524" i="7"/>
  <c r="AM1524" i="7"/>
  <c r="AL1524" i="7"/>
  <c r="AK1524" i="7"/>
  <c r="AJ1524" i="7"/>
  <c r="AI1524" i="7"/>
  <c r="AH1524" i="7"/>
  <c r="AG1524" i="7"/>
  <c r="AF1524" i="7"/>
  <c r="AE1524" i="7"/>
  <c r="AD1524" i="7"/>
  <c r="AO1523" i="7"/>
  <c r="AN1523" i="7"/>
  <c r="AM1523" i="7"/>
  <c r="AL1523" i="7"/>
  <c r="AK1523" i="7"/>
  <c r="AJ1523" i="7"/>
  <c r="AI1523" i="7"/>
  <c r="AH1523" i="7"/>
  <c r="AG1523" i="7"/>
  <c r="AF1523" i="7"/>
  <c r="AE1523" i="7"/>
  <c r="AD1523" i="7"/>
  <c r="AO1522" i="7"/>
  <c r="AN1522" i="7"/>
  <c r="AM1522" i="7"/>
  <c r="AL1522" i="7"/>
  <c r="AK1522" i="7"/>
  <c r="AJ1522" i="7"/>
  <c r="AI1522" i="7"/>
  <c r="AH1522" i="7"/>
  <c r="AG1522" i="7"/>
  <c r="AF1522" i="7"/>
  <c r="AE1522" i="7"/>
  <c r="AD1522" i="7"/>
  <c r="AO1521" i="7"/>
  <c r="AN1521" i="7"/>
  <c r="AM1521" i="7"/>
  <c r="AL1521" i="7"/>
  <c r="AK1521" i="7"/>
  <c r="AJ1521" i="7"/>
  <c r="AI1521" i="7"/>
  <c r="AH1521" i="7"/>
  <c r="AG1521" i="7"/>
  <c r="AF1521" i="7"/>
  <c r="AE1521" i="7"/>
  <c r="AD1521" i="7"/>
  <c r="AO1520" i="7"/>
  <c r="AN1520" i="7"/>
  <c r="AM1520" i="7"/>
  <c r="AL1520" i="7"/>
  <c r="AK1520" i="7"/>
  <c r="AJ1520" i="7"/>
  <c r="AI1520" i="7"/>
  <c r="AH1520" i="7"/>
  <c r="AG1520" i="7"/>
  <c r="AF1520" i="7"/>
  <c r="AE1520" i="7"/>
  <c r="AD1520" i="7"/>
  <c r="AO1519" i="7"/>
  <c r="AN1519" i="7"/>
  <c r="AM1519" i="7"/>
  <c r="AL1519" i="7"/>
  <c r="AK1519" i="7"/>
  <c r="AJ1519" i="7"/>
  <c r="AI1519" i="7"/>
  <c r="AH1519" i="7"/>
  <c r="AG1519" i="7"/>
  <c r="AF1519" i="7"/>
  <c r="AE1519" i="7"/>
  <c r="AD1519" i="7"/>
  <c r="AO1518" i="7"/>
  <c r="AN1518" i="7"/>
  <c r="AM1518" i="7"/>
  <c r="AL1518" i="7"/>
  <c r="AK1518" i="7"/>
  <c r="AJ1518" i="7"/>
  <c r="AI1518" i="7"/>
  <c r="AH1518" i="7"/>
  <c r="AG1518" i="7"/>
  <c r="AF1518" i="7"/>
  <c r="AE1518" i="7"/>
  <c r="AD1518" i="7"/>
  <c r="AO1517" i="7"/>
  <c r="AN1517" i="7"/>
  <c r="AM1517" i="7"/>
  <c r="AL1517" i="7"/>
  <c r="AK1517" i="7"/>
  <c r="AJ1517" i="7"/>
  <c r="AI1517" i="7"/>
  <c r="AH1517" i="7"/>
  <c r="AG1517" i="7"/>
  <c r="AF1517" i="7"/>
  <c r="AE1517" i="7"/>
  <c r="AD1517" i="7"/>
  <c r="AO1516" i="7"/>
  <c r="AN1516" i="7"/>
  <c r="AM1516" i="7"/>
  <c r="AL1516" i="7"/>
  <c r="AK1516" i="7"/>
  <c r="AJ1516" i="7"/>
  <c r="AI1516" i="7"/>
  <c r="AH1516" i="7"/>
  <c r="AG1516" i="7"/>
  <c r="AF1516" i="7"/>
  <c r="AE1516" i="7"/>
  <c r="AD1516" i="7"/>
  <c r="AO1515" i="7"/>
  <c r="AN1515" i="7"/>
  <c r="AM1515" i="7"/>
  <c r="AL1515" i="7"/>
  <c r="AK1515" i="7"/>
  <c r="AJ1515" i="7"/>
  <c r="AI1515" i="7"/>
  <c r="AH1515" i="7"/>
  <c r="AG1515" i="7"/>
  <c r="AF1515" i="7"/>
  <c r="AE1515" i="7"/>
  <c r="AD1515" i="7"/>
  <c r="AO1514" i="7"/>
  <c r="AN1514" i="7"/>
  <c r="AM1514" i="7"/>
  <c r="AL1514" i="7"/>
  <c r="AK1514" i="7"/>
  <c r="AJ1514" i="7"/>
  <c r="AI1514" i="7"/>
  <c r="AH1514" i="7"/>
  <c r="AG1514" i="7"/>
  <c r="AF1514" i="7"/>
  <c r="AE1514" i="7"/>
  <c r="AD1514" i="7"/>
  <c r="AO1513" i="7"/>
  <c r="AN1513" i="7"/>
  <c r="AM1513" i="7"/>
  <c r="AL1513" i="7"/>
  <c r="AK1513" i="7"/>
  <c r="AJ1513" i="7"/>
  <c r="AI1513" i="7"/>
  <c r="AH1513" i="7"/>
  <c r="AG1513" i="7"/>
  <c r="AF1513" i="7"/>
  <c r="AE1513" i="7"/>
  <c r="AD1513" i="7"/>
  <c r="AO1512" i="7"/>
  <c r="AN1512" i="7"/>
  <c r="AM1512" i="7"/>
  <c r="AL1512" i="7"/>
  <c r="AK1512" i="7"/>
  <c r="AJ1512" i="7"/>
  <c r="AI1512" i="7"/>
  <c r="AH1512" i="7"/>
  <c r="AG1512" i="7"/>
  <c r="AF1512" i="7"/>
  <c r="AE1512" i="7"/>
  <c r="AD1512" i="7"/>
  <c r="AO1511" i="7"/>
  <c r="AN1511" i="7"/>
  <c r="AM1511" i="7"/>
  <c r="AL1511" i="7"/>
  <c r="AK1511" i="7"/>
  <c r="AJ1511" i="7"/>
  <c r="AI1511" i="7"/>
  <c r="AH1511" i="7"/>
  <c r="AG1511" i="7"/>
  <c r="AF1511" i="7"/>
  <c r="AE1511" i="7"/>
  <c r="AD1511" i="7"/>
  <c r="AO1510" i="7"/>
  <c r="AN1510" i="7"/>
  <c r="AM1510" i="7"/>
  <c r="AL1510" i="7"/>
  <c r="AK1510" i="7"/>
  <c r="AJ1510" i="7"/>
  <c r="AI1510" i="7"/>
  <c r="AH1510" i="7"/>
  <c r="AG1510" i="7"/>
  <c r="AF1510" i="7"/>
  <c r="AE1510" i="7"/>
  <c r="AD1510" i="7"/>
  <c r="AO1509" i="7"/>
  <c r="AN1509" i="7"/>
  <c r="AM1509" i="7"/>
  <c r="AL1509" i="7"/>
  <c r="AK1509" i="7"/>
  <c r="AJ1509" i="7"/>
  <c r="AI1509" i="7"/>
  <c r="AH1509" i="7"/>
  <c r="AG1509" i="7"/>
  <c r="AF1509" i="7"/>
  <c r="AE1509" i="7"/>
  <c r="AD1509" i="7"/>
  <c r="AO1508" i="7"/>
  <c r="AN1508" i="7"/>
  <c r="AM1508" i="7"/>
  <c r="AL1508" i="7"/>
  <c r="AK1508" i="7"/>
  <c r="AJ1508" i="7"/>
  <c r="AI1508" i="7"/>
  <c r="AH1508" i="7"/>
  <c r="AG1508" i="7"/>
  <c r="AF1508" i="7"/>
  <c r="AE1508" i="7"/>
  <c r="AD1508" i="7"/>
  <c r="AO1507" i="7"/>
  <c r="AN1507" i="7"/>
  <c r="AM1507" i="7"/>
  <c r="AL1507" i="7"/>
  <c r="AK1507" i="7"/>
  <c r="AJ1507" i="7"/>
  <c r="AI1507" i="7"/>
  <c r="AH1507" i="7"/>
  <c r="AG1507" i="7"/>
  <c r="AF1507" i="7"/>
  <c r="AE1507" i="7"/>
  <c r="AD1507" i="7"/>
  <c r="AO1506" i="7"/>
  <c r="AN1506" i="7"/>
  <c r="AM1506" i="7"/>
  <c r="AL1506" i="7"/>
  <c r="AK1506" i="7"/>
  <c r="AJ1506" i="7"/>
  <c r="AI1506" i="7"/>
  <c r="AH1506" i="7"/>
  <c r="AG1506" i="7"/>
  <c r="AF1506" i="7"/>
  <c r="AE1506" i="7"/>
  <c r="AD1506" i="7"/>
  <c r="AO1505" i="7"/>
  <c r="AN1505" i="7"/>
  <c r="AM1505" i="7"/>
  <c r="AL1505" i="7"/>
  <c r="AK1505" i="7"/>
  <c r="AJ1505" i="7"/>
  <c r="AI1505" i="7"/>
  <c r="AH1505" i="7"/>
  <c r="AG1505" i="7"/>
  <c r="AF1505" i="7"/>
  <c r="AE1505" i="7"/>
  <c r="AD1505" i="7"/>
  <c r="AO1504" i="7"/>
  <c r="AN1504" i="7"/>
  <c r="AM1504" i="7"/>
  <c r="AL1504" i="7"/>
  <c r="AK1504" i="7"/>
  <c r="AJ1504" i="7"/>
  <c r="AI1504" i="7"/>
  <c r="AH1504" i="7"/>
  <c r="AG1504" i="7"/>
  <c r="AF1504" i="7"/>
  <c r="AE1504" i="7"/>
  <c r="AD1504" i="7"/>
  <c r="AO1503" i="7"/>
  <c r="AN1503" i="7"/>
  <c r="AM1503" i="7"/>
  <c r="AL1503" i="7"/>
  <c r="AK1503" i="7"/>
  <c r="AJ1503" i="7"/>
  <c r="AI1503" i="7"/>
  <c r="AH1503" i="7"/>
  <c r="AG1503" i="7"/>
  <c r="AF1503" i="7"/>
  <c r="AE1503" i="7"/>
  <c r="AD1503" i="7"/>
  <c r="AO1502" i="7"/>
  <c r="AN1502" i="7"/>
  <c r="AM1502" i="7"/>
  <c r="AL1502" i="7"/>
  <c r="AK1502" i="7"/>
  <c r="AJ1502" i="7"/>
  <c r="AI1502" i="7"/>
  <c r="AH1502" i="7"/>
  <c r="AG1502" i="7"/>
  <c r="AF1502" i="7"/>
  <c r="AE1502" i="7"/>
  <c r="AD1502" i="7"/>
  <c r="AO1501" i="7"/>
  <c r="AN1501" i="7"/>
  <c r="AM1501" i="7"/>
  <c r="AL1501" i="7"/>
  <c r="AK1501" i="7"/>
  <c r="AJ1501" i="7"/>
  <c r="AI1501" i="7"/>
  <c r="AH1501" i="7"/>
  <c r="AG1501" i="7"/>
  <c r="AF1501" i="7"/>
  <c r="AE1501" i="7"/>
  <c r="AD1501" i="7"/>
  <c r="AO1500" i="7"/>
  <c r="AN1500" i="7"/>
  <c r="AM1500" i="7"/>
  <c r="AL1500" i="7"/>
  <c r="AK1500" i="7"/>
  <c r="AJ1500" i="7"/>
  <c r="AI1500" i="7"/>
  <c r="AH1500" i="7"/>
  <c r="AG1500" i="7"/>
  <c r="AF1500" i="7"/>
  <c r="AE1500" i="7"/>
  <c r="AD1500" i="7"/>
  <c r="AO1499" i="7"/>
  <c r="AN1499" i="7"/>
  <c r="AM1499" i="7"/>
  <c r="AL1499" i="7"/>
  <c r="AK1499" i="7"/>
  <c r="AJ1499" i="7"/>
  <c r="AI1499" i="7"/>
  <c r="AH1499" i="7"/>
  <c r="AG1499" i="7"/>
  <c r="AF1499" i="7"/>
  <c r="AE1499" i="7"/>
  <c r="AD1499" i="7"/>
  <c r="AO1498" i="7"/>
  <c r="AN1498" i="7"/>
  <c r="AM1498" i="7"/>
  <c r="AL1498" i="7"/>
  <c r="AK1498" i="7"/>
  <c r="AJ1498" i="7"/>
  <c r="AI1498" i="7"/>
  <c r="AH1498" i="7"/>
  <c r="AG1498" i="7"/>
  <c r="AF1498" i="7"/>
  <c r="AE1498" i="7"/>
  <c r="AD1498" i="7"/>
  <c r="AO1497" i="7"/>
  <c r="AN1497" i="7"/>
  <c r="AM1497" i="7"/>
  <c r="AL1497" i="7"/>
  <c r="AK1497" i="7"/>
  <c r="AJ1497" i="7"/>
  <c r="AI1497" i="7"/>
  <c r="AH1497" i="7"/>
  <c r="AG1497" i="7"/>
  <c r="AF1497" i="7"/>
  <c r="AE1497" i="7"/>
  <c r="AD1497" i="7"/>
  <c r="AO1496" i="7"/>
  <c r="AN1496" i="7"/>
  <c r="AM1496" i="7"/>
  <c r="AL1496" i="7"/>
  <c r="AK1496" i="7"/>
  <c r="AJ1496" i="7"/>
  <c r="AI1496" i="7"/>
  <c r="AH1496" i="7"/>
  <c r="AG1496" i="7"/>
  <c r="AF1496" i="7"/>
  <c r="AE1496" i="7"/>
  <c r="AD1496" i="7"/>
  <c r="AO1495" i="7"/>
  <c r="AN1495" i="7"/>
  <c r="AM1495" i="7"/>
  <c r="AL1495" i="7"/>
  <c r="AK1495" i="7"/>
  <c r="AJ1495" i="7"/>
  <c r="AI1495" i="7"/>
  <c r="AH1495" i="7"/>
  <c r="AG1495" i="7"/>
  <c r="AF1495" i="7"/>
  <c r="AE1495" i="7"/>
  <c r="AD1495" i="7"/>
  <c r="AO1494" i="7"/>
  <c r="AN1494" i="7"/>
  <c r="AM1494" i="7"/>
  <c r="AL1494" i="7"/>
  <c r="AK1494" i="7"/>
  <c r="AJ1494" i="7"/>
  <c r="AI1494" i="7"/>
  <c r="AH1494" i="7"/>
  <c r="AG1494" i="7"/>
  <c r="AF1494" i="7"/>
  <c r="AE1494" i="7"/>
  <c r="AD1494" i="7"/>
  <c r="AO1493" i="7"/>
  <c r="AN1493" i="7"/>
  <c r="AM1493" i="7"/>
  <c r="AL1493" i="7"/>
  <c r="AK1493" i="7"/>
  <c r="AJ1493" i="7"/>
  <c r="AI1493" i="7"/>
  <c r="AH1493" i="7"/>
  <c r="AG1493" i="7"/>
  <c r="AF1493" i="7"/>
  <c r="AE1493" i="7"/>
  <c r="AD1493" i="7"/>
  <c r="AO1492" i="7"/>
  <c r="AN1492" i="7"/>
  <c r="AM1492" i="7"/>
  <c r="AL1492" i="7"/>
  <c r="AK1492" i="7"/>
  <c r="AJ1492" i="7"/>
  <c r="AI1492" i="7"/>
  <c r="AH1492" i="7"/>
  <c r="AG1492" i="7"/>
  <c r="AF1492" i="7"/>
  <c r="AE1492" i="7"/>
  <c r="AD1492" i="7"/>
  <c r="AO1491" i="7"/>
  <c r="AN1491" i="7"/>
  <c r="AM1491" i="7"/>
  <c r="AL1491" i="7"/>
  <c r="AK1491" i="7"/>
  <c r="AJ1491" i="7"/>
  <c r="AI1491" i="7"/>
  <c r="AH1491" i="7"/>
  <c r="AG1491" i="7"/>
  <c r="AF1491" i="7"/>
  <c r="AE1491" i="7"/>
  <c r="AD1491" i="7"/>
  <c r="AO1490" i="7"/>
  <c r="AN1490" i="7"/>
  <c r="AM1490" i="7"/>
  <c r="AL1490" i="7"/>
  <c r="AK1490" i="7"/>
  <c r="AJ1490" i="7"/>
  <c r="AI1490" i="7"/>
  <c r="AH1490" i="7"/>
  <c r="AG1490" i="7"/>
  <c r="AF1490" i="7"/>
  <c r="AE1490" i="7"/>
  <c r="AD1490" i="7"/>
  <c r="AO1489" i="7"/>
  <c r="AN1489" i="7"/>
  <c r="AM1489" i="7"/>
  <c r="AL1489" i="7"/>
  <c r="AK1489" i="7"/>
  <c r="AJ1489" i="7"/>
  <c r="AI1489" i="7"/>
  <c r="AH1489" i="7"/>
  <c r="AG1489" i="7"/>
  <c r="AF1489" i="7"/>
  <c r="AE1489" i="7"/>
  <c r="AD1489" i="7"/>
  <c r="AO1488" i="7"/>
  <c r="AN1488" i="7"/>
  <c r="AM1488" i="7"/>
  <c r="AL1488" i="7"/>
  <c r="AK1488" i="7"/>
  <c r="AJ1488" i="7"/>
  <c r="AI1488" i="7"/>
  <c r="AH1488" i="7"/>
  <c r="AG1488" i="7"/>
  <c r="AF1488" i="7"/>
  <c r="AE1488" i="7"/>
  <c r="AD1488" i="7"/>
  <c r="AO1487" i="7"/>
  <c r="AN1487" i="7"/>
  <c r="AM1487" i="7"/>
  <c r="AL1487" i="7"/>
  <c r="AK1487" i="7"/>
  <c r="AJ1487" i="7"/>
  <c r="AI1487" i="7"/>
  <c r="AH1487" i="7"/>
  <c r="AG1487" i="7"/>
  <c r="AF1487" i="7"/>
  <c r="AE1487" i="7"/>
  <c r="AD1487" i="7"/>
  <c r="AO1486" i="7"/>
  <c r="AN1486" i="7"/>
  <c r="AM1486" i="7"/>
  <c r="AL1486" i="7"/>
  <c r="AK1486" i="7"/>
  <c r="AJ1486" i="7"/>
  <c r="AI1486" i="7"/>
  <c r="AH1486" i="7"/>
  <c r="AG1486" i="7"/>
  <c r="AF1486" i="7"/>
  <c r="AE1486" i="7"/>
  <c r="AD1486" i="7"/>
  <c r="AO1485" i="7"/>
  <c r="AN1485" i="7"/>
  <c r="AM1485" i="7"/>
  <c r="AL1485" i="7"/>
  <c r="AK1485" i="7"/>
  <c r="AJ1485" i="7"/>
  <c r="AI1485" i="7"/>
  <c r="AH1485" i="7"/>
  <c r="AG1485" i="7"/>
  <c r="AF1485" i="7"/>
  <c r="AE1485" i="7"/>
  <c r="AD1485" i="7"/>
  <c r="AO1484" i="7"/>
  <c r="AN1484" i="7"/>
  <c r="AM1484" i="7"/>
  <c r="AL1484" i="7"/>
  <c r="AK1484" i="7"/>
  <c r="AJ1484" i="7"/>
  <c r="AI1484" i="7"/>
  <c r="AH1484" i="7"/>
  <c r="AG1484" i="7"/>
  <c r="AF1484" i="7"/>
  <c r="AE1484" i="7"/>
  <c r="AD1484" i="7"/>
  <c r="AO1483" i="7"/>
  <c r="AN1483" i="7"/>
  <c r="AM1483" i="7"/>
  <c r="AL1483" i="7"/>
  <c r="AK1483" i="7"/>
  <c r="AJ1483" i="7"/>
  <c r="AI1483" i="7"/>
  <c r="AH1483" i="7"/>
  <c r="AG1483" i="7"/>
  <c r="AF1483" i="7"/>
  <c r="AE1483" i="7"/>
  <c r="AD1483" i="7"/>
  <c r="AO1482" i="7"/>
  <c r="AN1482" i="7"/>
  <c r="AM1482" i="7"/>
  <c r="AL1482" i="7"/>
  <c r="AK1482" i="7"/>
  <c r="AJ1482" i="7"/>
  <c r="AI1482" i="7"/>
  <c r="AH1482" i="7"/>
  <c r="AG1482" i="7"/>
  <c r="AF1482" i="7"/>
  <c r="AE1482" i="7"/>
  <c r="AD1482" i="7"/>
  <c r="AO1481" i="7"/>
  <c r="AN1481" i="7"/>
  <c r="AM1481" i="7"/>
  <c r="AL1481" i="7"/>
  <c r="AK1481" i="7"/>
  <c r="AJ1481" i="7"/>
  <c r="AI1481" i="7"/>
  <c r="AH1481" i="7"/>
  <c r="AG1481" i="7"/>
  <c r="AF1481" i="7"/>
  <c r="AE1481" i="7"/>
  <c r="AD1481" i="7"/>
  <c r="AO1480" i="7"/>
  <c r="AN1480" i="7"/>
  <c r="AM1480" i="7"/>
  <c r="AL1480" i="7"/>
  <c r="AK1480" i="7"/>
  <c r="AJ1480" i="7"/>
  <c r="AI1480" i="7"/>
  <c r="AH1480" i="7"/>
  <c r="AG1480" i="7"/>
  <c r="AF1480" i="7"/>
  <c r="AE1480" i="7"/>
  <c r="AD1480" i="7"/>
  <c r="AO1479" i="7"/>
  <c r="AN1479" i="7"/>
  <c r="AM1479" i="7"/>
  <c r="AL1479" i="7"/>
  <c r="AK1479" i="7"/>
  <c r="AJ1479" i="7"/>
  <c r="AI1479" i="7"/>
  <c r="AH1479" i="7"/>
  <c r="AG1479" i="7"/>
  <c r="AF1479" i="7"/>
  <c r="AE1479" i="7"/>
  <c r="AD1479" i="7"/>
  <c r="AO1478" i="7"/>
  <c r="AN1478" i="7"/>
  <c r="AM1478" i="7"/>
  <c r="AL1478" i="7"/>
  <c r="AK1478" i="7"/>
  <c r="AJ1478" i="7"/>
  <c r="AI1478" i="7"/>
  <c r="AH1478" i="7"/>
  <c r="AG1478" i="7"/>
  <c r="AF1478" i="7"/>
  <c r="AE1478" i="7"/>
  <c r="AD1478" i="7"/>
  <c r="AO1477" i="7"/>
  <c r="AN1477" i="7"/>
  <c r="AM1477" i="7"/>
  <c r="AL1477" i="7"/>
  <c r="AK1477" i="7"/>
  <c r="AJ1477" i="7"/>
  <c r="AI1477" i="7"/>
  <c r="AH1477" i="7"/>
  <c r="AG1477" i="7"/>
  <c r="AF1477" i="7"/>
  <c r="AE1477" i="7"/>
  <c r="AD1477" i="7"/>
  <c r="AO1476" i="7"/>
  <c r="AN1476" i="7"/>
  <c r="AM1476" i="7"/>
  <c r="AL1476" i="7"/>
  <c r="AK1476" i="7"/>
  <c r="AJ1476" i="7"/>
  <c r="AI1476" i="7"/>
  <c r="AH1476" i="7"/>
  <c r="AG1476" i="7"/>
  <c r="AF1476" i="7"/>
  <c r="AE1476" i="7"/>
  <c r="AD1476" i="7"/>
  <c r="AO1475" i="7"/>
  <c r="AN1475" i="7"/>
  <c r="AM1475" i="7"/>
  <c r="AL1475" i="7"/>
  <c r="AK1475" i="7"/>
  <c r="AJ1475" i="7"/>
  <c r="AI1475" i="7"/>
  <c r="AH1475" i="7"/>
  <c r="AG1475" i="7"/>
  <c r="AF1475" i="7"/>
  <c r="AE1475" i="7"/>
  <c r="AD1475" i="7"/>
  <c r="AO1474" i="7"/>
  <c r="AN1474" i="7"/>
  <c r="AM1474" i="7"/>
  <c r="AL1474" i="7"/>
  <c r="AK1474" i="7"/>
  <c r="AJ1474" i="7"/>
  <c r="AI1474" i="7"/>
  <c r="AH1474" i="7"/>
  <c r="AG1474" i="7"/>
  <c r="AF1474" i="7"/>
  <c r="AE1474" i="7"/>
  <c r="AD1474" i="7"/>
  <c r="AO1473" i="7"/>
  <c r="AN1473" i="7"/>
  <c r="AM1473" i="7"/>
  <c r="AL1473" i="7"/>
  <c r="AK1473" i="7"/>
  <c r="AJ1473" i="7"/>
  <c r="AI1473" i="7"/>
  <c r="AH1473" i="7"/>
  <c r="AG1473" i="7"/>
  <c r="AF1473" i="7"/>
  <c r="AE1473" i="7"/>
  <c r="AD1473" i="7"/>
  <c r="AO1472" i="7"/>
  <c r="AN1472" i="7"/>
  <c r="AM1472" i="7"/>
  <c r="AL1472" i="7"/>
  <c r="AK1472" i="7"/>
  <c r="AJ1472" i="7"/>
  <c r="AI1472" i="7"/>
  <c r="AH1472" i="7"/>
  <c r="AG1472" i="7"/>
  <c r="AF1472" i="7"/>
  <c r="AE1472" i="7"/>
  <c r="AD1472" i="7"/>
  <c r="AO1471" i="7"/>
  <c r="AN1471" i="7"/>
  <c r="AM1471" i="7"/>
  <c r="AL1471" i="7"/>
  <c r="AK1471" i="7"/>
  <c r="AJ1471" i="7"/>
  <c r="AI1471" i="7"/>
  <c r="AH1471" i="7"/>
  <c r="AG1471" i="7"/>
  <c r="AF1471" i="7"/>
  <c r="AE1471" i="7"/>
  <c r="AD1471" i="7"/>
  <c r="AO1470" i="7"/>
  <c r="AN1470" i="7"/>
  <c r="AM1470" i="7"/>
  <c r="AL1470" i="7"/>
  <c r="AK1470" i="7"/>
  <c r="AJ1470" i="7"/>
  <c r="AI1470" i="7"/>
  <c r="AH1470" i="7"/>
  <c r="AG1470" i="7"/>
  <c r="AF1470" i="7"/>
  <c r="AE1470" i="7"/>
  <c r="AD1470" i="7"/>
  <c r="AO1469" i="7"/>
  <c r="AN1469" i="7"/>
  <c r="AM1469" i="7"/>
  <c r="AL1469" i="7"/>
  <c r="AK1469" i="7"/>
  <c r="AJ1469" i="7"/>
  <c r="AI1469" i="7"/>
  <c r="AH1469" i="7"/>
  <c r="AG1469" i="7"/>
  <c r="AF1469" i="7"/>
  <c r="AE1469" i="7"/>
  <c r="AD1469" i="7"/>
  <c r="AO1468" i="7"/>
  <c r="AN1468" i="7"/>
  <c r="AM1468" i="7"/>
  <c r="AL1468" i="7"/>
  <c r="AK1468" i="7"/>
  <c r="AJ1468" i="7"/>
  <c r="AI1468" i="7"/>
  <c r="AH1468" i="7"/>
  <c r="AG1468" i="7"/>
  <c r="AF1468" i="7"/>
  <c r="AE1468" i="7"/>
  <c r="AD1468" i="7"/>
  <c r="AO1467" i="7"/>
  <c r="AN1467" i="7"/>
  <c r="AM1467" i="7"/>
  <c r="AL1467" i="7"/>
  <c r="AK1467" i="7"/>
  <c r="AJ1467" i="7"/>
  <c r="AI1467" i="7"/>
  <c r="AH1467" i="7"/>
  <c r="AG1467" i="7"/>
  <c r="AF1467" i="7"/>
  <c r="AE1467" i="7"/>
  <c r="AD1467" i="7"/>
  <c r="AO1466" i="7"/>
  <c r="AN1466" i="7"/>
  <c r="AM1466" i="7"/>
  <c r="AL1466" i="7"/>
  <c r="AK1466" i="7"/>
  <c r="AJ1466" i="7"/>
  <c r="AI1466" i="7"/>
  <c r="AH1466" i="7"/>
  <c r="AG1466" i="7"/>
  <c r="AF1466" i="7"/>
  <c r="AE1466" i="7"/>
  <c r="AD1466" i="7"/>
  <c r="AO1465" i="7"/>
  <c r="AN1465" i="7"/>
  <c r="AM1465" i="7"/>
  <c r="AL1465" i="7"/>
  <c r="AK1465" i="7"/>
  <c r="AJ1465" i="7"/>
  <c r="AI1465" i="7"/>
  <c r="AH1465" i="7"/>
  <c r="AG1465" i="7"/>
  <c r="AF1465" i="7"/>
  <c r="AE1465" i="7"/>
  <c r="AD1465" i="7"/>
  <c r="AO1464" i="7"/>
  <c r="AN1464" i="7"/>
  <c r="AM1464" i="7"/>
  <c r="AL1464" i="7"/>
  <c r="AK1464" i="7"/>
  <c r="AJ1464" i="7"/>
  <c r="AI1464" i="7"/>
  <c r="AH1464" i="7"/>
  <c r="AG1464" i="7"/>
  <c r="AF1464" i="7"/>
  <c r="AE1464" i="7"/>
  <c r="AD1464" i="7"/>
  <c r="AO1463" i="7"/>
  <c r="AN1463" i="7"/>
  <c r="AM1463" i="7"/>
  <c r="AL1463" i="7"/>
  <c r="AK1463" i="7"/>
  <c r="AJ1463" i="7"/>
  <c r="AI1463" i="7"/>
  <c r="AH1463" i="7"/>
  <c r="AG1463" i="7"/>
  <c r="AF1463" i="7"/>
  <c r="AE1463" i="7"/>
  <c r="AD1463" i="7"/>
  <c r="AO1462" i="7"/>
  <c r="AN1462" i="7"/>
  <c r="AM1462" i="7"/>
  <c r="AL1462" i="7"/>
  <c r="AK1462" i="7"/>
  <c r="AJ1462" i="7"/>
  <c r="AI1462" i="7"/>
  <c r="AH1462" i="7"/>
  <c r="AG1462" i="7"/>
  <c r="AF1462" i="7"/>
  <c r="AE1462" i="7"/>
  <c r="AD1462" i="7"/>
  <c r="AO1461" i="7"/>
  <c r="AN1461" i="7"/>
  <c r="AM1461" i="7"/>
  <c r="AL1461" i="7"/>
  <c r="AK1461" i="7"/>
  <c r="AJ1461" i="7"/>
  <c r="AI1461" i="7"/>
  <c r="AH1461" i="7"/>
  <c r="AG1461" i="7"/>
  <c r="AF1461" i="7"/>
  <c r="AE1461" i="7"/>
  <c r="AD1461" i="7"/>
  <c r="AO1460" i="7"/>
  <c r="AN1460" i="7"/>
  <c r="AM1460" i="7"/>
  <c r="AL1460" i="7"/>
  <c r="AK1460" i="7"/>
  <c r="AJ1460" i="7"/>
  <c r="AI1460" i="7"/>
  <c r="AH1460" i="7"/>
  <c r="AG1460" i="7"/>
  <c r="AF1460" i="7"/>
  <c r="AE1460" i="7"/>
  <c r="AD1460" i="7"/>
  <c r="AO1459" i="7"/>
  <c r="AN1459" i="7"/>
  <c r="AM1459" i="7"/>
  <c r="AL1459" i="7"/>
  <c r="AK1459" i="7"/>
  <c r="AJ1459" i="7"/>
  <c r="AI1459" i="7"/>
  <c r="AH1459" i="7"/>
  <c r="AG1459" i="7"/>
  <c r="AF1459" i="7"/>
  <c r="AE1459" i="7"/>
  <c r="AD1459" i="7"/>
  <c r="AO1458" i="7"/>
  <c r="AN1458" i="7"/>
  <c r="AM1458" i="7"/>
  <c r="AL1458" i="7"/>
  <c r="AK1458" i="7"/>
  <c r="AJ1458" i="7"/>
  <c r="AI1458" i="7"/>
  <c r="AH1458" i="7"/>
  <c r="AG1458" i="7"/>
  <c r="AF1458" i="7"/>
  <c r="AE1458" i="7"/>
  <c r="AD1458" i="7"/>
  <c r="AO1457" i="7"/>
  <c r="AN1457" i="7"/>
  <c r="AM1457" i="7"/>
  <c r="AL1457" i="7"/>
  <c r="AK1457" i="7"/>
  <c r="AJ1457" i="7"/>
  <c r="AI1457" i="7"/>
  <c r="AH1457" i="7"/>
  <c r="AG1457" i="7"/>
  <c r="AF1457" i="7"/>
  <c r="AE1457" i="7"/>
  <c r="AD1457" i="7"/>
  <c r="AO1456" i="7"/>
  <c r="AN1456" i="7"/>
  <c r="AM1456" i="7"/>
  <c r="AL1456" i="7"/>
  <c r="AK1456" i="7"/>
  <c r="AJ1456" i="7"/>
  <c r="AI1456" i="7"/>
  <c r="AH1456" i="7"/>
  <c r="AG1456" i="7"/>
  <c r="AF1456" i="7"/>
  <c r="AE1456" i="7"/>
  <c r="AD1456" i="7"/>
  <c r="AO1455" i="7"/>
  <c r="AN1455" i="7"/>
  <c r="AM1455" i="7"/>
  <c r="AL1455" i="7"/>
  <c r="AK1455" i="7"/>
  <c r="AJ1455" i="7"/>
  <c r="AI1455" i="7"/>
  <c r="AH1455" i="7"/>
  <c r="AG1455" i="7"/>
  <c r="AF1455" i="7"/>
  <c r="AE1455" i="7"/>
  <c r="AD1455" i="7"/>
  <c r="AO1454" i="7"/>
  <c r="AN1454" i="7"/>
  <c r="AM1454" i="7"/>
  <c r="AL1454" i="7"/>
  <c r="AK1454" i="7"/>
  <c r="AJ1454" i="7"/>
  <c r="AI1454" i="7"/>
  <c r="AH1454" i="7"/>
  <c r="AG1454" i="7"/>
  <c r="AF1454" i="7"/>
  <c r="AE1454" i="7"/>
  <c r="AD1454" i="7"/>
  <c r="AO1453" i="7"/>
  <c r="AN1453" i="7"/>
  <c r="AM1453" i="7"/>
  <c r="AL1453" i="7"/>
  <c r="AK1453" i="7"/>
  <c r="AJ1453" i="7"/>
  <c r="AI1453" i="7"/>
  <c r="AH1453" i="7"/>
  <c r="AG1453" i="7"/>
  <c r="AF1453" i="7"/>
  <c r="AE1453" i="7"/>
  <c r="AD1453" i="7"/>
  <c r="AO1452" i="7"/>
  <c r="AN1452" i="7"/>
  <c r="AM1452" i="7"/>
  <c r="AL1452" i="7"/>
  <c r="AK1452" i="7"/>
  <c r="AJ1452" i="7"/>
  <c r="AI1452" i="7"/>
  <c r="AH1452" i="7"/>
  <c r="AG1452" i="7"/>
  <c r="AF1452" i="7"/>
  <c r="AE1452" i="7"/>
  <c r="AD1452" i="7"/>
  <c r="AO1451" i="7"/>
  <c r="AN1451" i="7"/>
  <c r="AM1451" i="7"/>
  <c r="AL1451" i="7"/>
  <c r="AK1451" i="7"/>
  <c r="AJ1451" i="7"/>
  <c r="AI1451" i="7"/>
  <c r="AH1451" i="7"/>
  <c r="AG1451" i="7"/>
  <c r="AF1451" i="7"/>
  <c r="AE1451" i="7"/>
  <c r="AD1451" i="7"/>
  <c r="AO1450" i="7"/>
  <c r="AN1450" i="7"/>
  <c r="AM1450" i="7"/>
  <c r="AL1450" i="7"/>
  <c r="AK1450" i="7"/>
  <c r="AJ1450" i="7"/>
  <c r="AI1450" i="7"/>
  <c r="AH1450" i="7"/>
  <c r="AG1450" i="7"/>
  <c r="AF1450" i="7"/>
  <c r="AE1450" i="7"/>
  <c r="AD1450" i="7"/>
  <c r="AO1449" i="7"/>
  <c r="AN1449" i="7"/>
  <c r="AM1449" i="7"/>
  <c r="AL1449" i="7"/>
  <c r="AK1449" i="7"/>
  <c r="AJ1449" i="7"/>
  <c r="AI1449" i="7"/>
  <c r="AH1449" i="7"/>
  <c r="AG1449" i="7"/>
  <c r="AF1449" i="7"/>
  <c r="AE1449" i="7"/>
  <c r="AD1449" i="7"/>
  <c r="AO1448" i="7"/>
  <c r="AN1448" i="7"/>
  <c r="AM1448" i="7"/>
  <c r="AL1448" i="7"/>
  <c r="AK1448" i="7"/>
  <c r="AJ1448" i="7"/>
  <c r="AI1448" i="7"/>
  <c r="AH1448" i="7"/>
  <c r="AG1448" i="7"/>
  <c r="AF1448" i="7"/>
  <c r="AE1448" i="7"/>
  <c r="AD1448" i="7"/>
  <c r="AO1447" i="7"/>
  <c r="AN1447" i="7"/>
  <c r="AM1447" i="7"/>
  <c r="AL1447" i="7"/>
  <c r="AK1447" i="7"/>
  <c r="AJ1447" i="7"/>
  <c r="AI1447" i="7"/>
  <c r="AH1447" i="7"/>
  <c r="AG1447" i="7"/>
  <c r="AF1447" i="7"/>
  <c r="AE1447" i="7"/>
  <c r="AD1447" i="7"/>
  <c r="AO1446" i="7"/>
  <c r="AN1446" i="7"/>
  <c r="AM1446" i="7"/>
  <c r="AL1446" i="7"/>
  <c r="AK1446" i="7"/>
  <c r="AJ1446" i="7"/>
  <c r="AI1446" i="7"/>
  <c r="AH1446" i="7"/>
  <c r="AG1446" i="7"/>
  <c r="AF1446" i="7"/>
  <c r="AE1446" i="7"/>
  <c r="AD1446" i="7"/>
  <c r="AO1445" i="7"/>
  <c r="AN1445" i="7"/>
  <c r="AM1445" i="7"/>
  <c r="AL1445" i="7"/>
  <c r="AK1445" i="7"/>
  <c r="AJ1445" i="7"/>
  <c r="AI1445" i="7"/>
  <c r="AH1445" i="7"/>
  <c r="AG1445" i="7"/>
  <c r="AF1445" i="7"/>
  <c r="AE1445" i="7"/>
  <c r="AD1445" i="7"/>
  <c r="AO1444" i="7"/>
  <c r="AN1444" i="7"/>
  <c r="AM1444" i="7"/>
  <c r="AL1444" i="7"/>
  <c r="AK1444" i="7"/>
  <c r="AJ1444" i="7"/>
  <c r="AI1444" i="7"/>
  <c r="AH1444" i="7"/>
  <c r="AG1444" i="7"/>
  <c r="AF1444" i="7"/>
  <c r="AE1444" i="7"/>
  <c r="AD1444" i="7"/>
  <c r="AO1443" i="7"/>
  <c r="AN1443" i="7"/>
  <c r="AM1443" i="7"/>
  <c r="AL1443" i="7"/>
  <c r="AK1443" i="7"/>
  <c r="AJ1443" i="7"/>
  <c r="AI1443" i="7"/>
  <c r="AH1443" i="7"/>
  <c r="AG1443" i="7"/>
  <c r="AF1443" i="7"/>
  <c r="AE1443" i="7"/>
  <c r="AD1443" i="7"/>
  <c r="AO1442" i="7"/>
  <c r="AN1442" i="7"/>
  <c r="AM1442" i="7"/>
  <c r="AL1442" i="7"/>
  <c r="AK1442" i="7"/>
  <c r="AJ1442" i="7"/>
  <c r="AI1442" i="7"/>
  <c r="AH1442" i="7"/>
  <c r="AG1442" i="7"/>
  <c r="AF1442" i="7"/>
  <c r="AE1442" i="7"/>
  <c r="AD1442" i="7"/>
  <c r="AO1441" i="7"/>
  <c r="AN1441" i="7"/>
  <c r="AM1441" i="7"/>
  <c r="AL1441" i="7"/>
  <c r="AK1441" i="7"/>
  <c r="AJ1441" i="7"/>
  <c r="AI1441" i="7"/>
  <c r="AH1441" i="7"/>
  <c r="AG1441" i="7"/>
  <c r="AF1441" i="7"/>
  <c r="AE1441" i="7"/>
  <c r="AD1441" i="7"/>
  <c r="AO1440" i="7"/>
  <c r="AN1440" i="7"/>
  <c r="AM1440" i="7"/>
  <c r="AL1440" i="7"/>
  <c r="AK1440" i="7"/>
  <c r="AJ1440" i="7"/>
  <c r="AI1440" i="7"/>
  <c r="AH1440" i="7"/>
  <c r="AG1440" i="7"/>
  <c r="AF1440" i="7"/>
  <c r="AE1440" i="7"/>
  <c r="AD1440" i="7"/>
  <c r="AO1439" i="7"/>
  <c r="AN1439" i="7"/>
  <c r="AM1439" i="7"/>
  <c r="AL1439" i="7"/>
  <c r="AK1439" i="7"/>
  <c r="AJ1439" i="7"/>
  <c r="AI1439" i="7"/>
  <c r="AH1439" i="7"/>
  <c r="AG1439" i="7"/>
  <c r="AF1439" i="7"/>
  <c r="AE1439" i="7"/>
  <c r="AD1439" i="7"/>
  <c r="AO1438" i="7"/>
  <c r="AN1438" i="7"/>
  <c r="AM1438" i="7"/>
  <c r="AL1438" i="7"/>
  <c r="AK1438" i="7"/>
  <c r="AJ1438" i="7"/>
  <c r="AI1438" i="7"/>
  <c r="AH1438" i="7"/>
  <c r="AG1438" i="7"/>
  <c r="AF1438" i="7"/>
  <c r="AE1438" i="7"/>
  <c r="AD1438" i="7"/>
  <c r="AO1437" i="7"/>
  <c r="AN1437" i="7"/>
  <c r="AM1437" i="7"/>
  <c r="AL1437" i="7"/>
  <c r="AK1437" i="7"/>
  <c r="AJ1437" i="7"/>
  <c r="AI1437" i="7"/>
  <c r="AH1437" i="7"/>
  <c r="AG1437" i="7"/>
  <c r="AF1437" i="7"/>
  <c r="AE1437" i="7"/>
  <c r="AD1437" i="7"/>
  <c r="AO1436" i="7"/>
  <c r="AN1436" i="7"/>
  <c r="AM1436" i="7"/>
  <c r="AL1436" i="7"/>
  <c r="AK1436" i="7"/>
  <c r="AJ1436" i="7"/>
  <c r="AI1436" i="7"/>
  <c r="AH1436" i="7"/>
  <c r="AG1436" i="7"/>
  <c r="AF1436" i="7"/>
  <c r="AE1436" i="7"/>
  <c r="AD1436" i="7"/>
  <c r="AO1435" i="7"/>
  <c r="AN1435" i="7"/>
  <c r="AM1435" i="7"/>
  <c r="AL1435" i="7"/>
  <c r="AK1435" i="7"/>
  <c r="AJ1435" i="7"/>
  <c r="AI1435" i="7"/>
  <c r="AH1435" i="7"/>
  <c r="AG1435" i="7"/>
  <c r="AF1435" i="7"/>
  <c r="AE1435" i="7"/>
  <c r="AD1435" i="7"/>
  <c r="AO1434" i="7"/>
  <c r="AN1434" i="7"/>
  <c r="AM1434" i="7"/>
  <c r="AL1434" i="7"/>
  <c r="AK1434" i="7"/>
  <c r="AJ1434" i="7"/>
  <c r="AI1434" i="7"/>
  <c r="AH1434" i="7"/>
  <c r="AG1434" i="7"/>
  <c r="AF1434" i="7"/>
  <c r="AE1434" i="7"/>
  <c r="AD1434" i="7"/>
  <c r="AO1433" i="7"/>
  <c r="AN1433" i="7"/>
  <c r="AM1433" i="7"/>
  <c r="AL1433" i="7"/>
  <c r="AK1433" i="7"/>
  <c r="AJ1433" i="7"/>
  <c r="AI1433" i="7"/>
  <c r="AH1433" i="7"/>
  <c r="AG1433" i="7"/>
  <c r="AF1433" i="7"/>
  <c r="AE1433" i="7"/>
  <c r="AD1433" i="7"/>
  <c r="AO1432" i="7"/>
  <c r="AN1432" i="7"/>
  <c r="AM1432" i="7"/>
  <c r="AL1432" i="7"/>
  <c r="AK1432" i="7"/>
  <c r="AJ1432" i="7"/>
  <c r="AI1432" i="7"/>
  <c r="AH1432" i="7"/>
  <c r="AG1432" i="7"/>
  <c r="AF1432" i="7"/>
  <c r="AE1432" i="7"/>
  <c r="AD1432" i="7"/>
  <c r="AO1431" i="7"/>
  <c r="AN1431" i="7"/>
  <c r="AM1431" i="7"/>
  <c r="AL1431" i="7"/>
  <c r="AK1431" i="7"/>
  <c r="AJ1431" i="7"/>
  <c r="AI1431" i="7"/>
  <c r="AH1431" i="7"/>
  <c r="AG1431" i="7"/>
  <c r="AF1431" i="7"/>
  <c r="AE1431" i="7"/>
  <c r="AD1431" i="7"/>
  <c r="AO1430" i="7"/>
  <c r="AN1430" i="7"/>
  <c r="AM1430" i="7"/>
  <c r="AL1430" i="7"/>
  <c r="AK1430" i="7"/>
  <c r="AJ1430" i="7"/>
  <c r="AI1430" i="7"/>
  <c r="AH1430" i="7"/>
  <c r="AG1430" i="7"/>
  <c r="AF1430" i="7"/>
  <c r="AE1430" i="7"/>
  <c r="AD1430" i="7"/>
  <c r="AO1429" i="7"/>
  <c r="AN1429" i="7"/>
  <c r="AM1429" i="7"/>
  <c r="AL1429" i="7"/>
  <c r="AK1429" i="7"/>
  <c r="AJ1429" i="7"/>
  <c r="AI1429" i="7"/>
  <c r="AH1429" i="7"/>
  <c r="AG1429" i="7"/>
  <c r="AF1429" i="7"/>
  <c r="AE1429" i="7"/>
  <c r="AD1429" i="7"/>
  <c r="AO1428" i="7"/>
  <c r="AN1428" i="7"/>
  <c r="AM1428" i="7"/>
  <c r="AL1428" i="7"/>
  <c r="AK1428" i="7"/>
  <c r="AJ1428" i="7"/>
  <c r="AI1428" i="7"/>
  <c r="AH1428" i="7"/>
  <c r="AG1428" i="7"/>
  <c r="AF1428" i="7"/>
  <c r="AE1428" i="7"/>
  <c r="AD1428" i="7"/>
  <c r="AO1427" i="7"/>
  <c r="AN1427" i="7"/>
  <c r="AM1427" i="7"/>
  <c r="AL1427" i="7"/>
  <c r="AK1427" i="7"/>
  <c r="AJ1427" i="7"/>
  <c r="AI1427" i="7"/>
  <c r="AH1427" i="7"/>
  <c r="AG1427" i="7"/>
  <c r="AF1427" i="7"/>
  <c r="AE1427" i="7"/>
  <c r="AD1427" i="7"/>
  <c r="AO1426" i="7"/>
  <c r="AN1426" i="7"/>
  <c r="AM1426" i="7"/>
  <c r="AL1426" i="7"/>
  <c r="AK1426" i="7"/>
  <c r="AJ1426" i="7"/>
  <c r="AI1426" i="7"/>
  <c r="AH1426" i="7"/>
  <c r="AG1426" i="7"/>
  <c r="AF1426" i="7"/>
  <c r="AE1426" i="7"/>
  <c r="AD1426" i="7"/>
  <c r="AO1425" i="7"/>
  <c r="AN1425" i="7"/>
  <c r="AM1425" i="7"/>
  <c r="AL1425" i="7"/>
  <c r="AK1425" i="7"/>
  <c r="AJ1425" i="7"/>
  <c r="AI1425" i="7"/>
  <c r="AH1425" i="7"/>
  <c r="AG1425" i="7"/>
  <c r="AF1425" i="7"/>
  <c r="AE1425" i="7"/>
  <c r="AD1425" i="7"/>
  <c r="AO1424" i="7"/>
  <c r="AN1424" i="7"/>
  <c r="AM1424" i="7"/>
  <c r="AL1424" i="7"/>
  <c r="AK1424" i="7"/>
  <c r="AJ1424" i="7"/>
  <c r="AI1424" i="7"/>
  <c r="AH1424" i="7"/>
  <c r="AG1424" i="7"/>
  <c r="AF1424" i="7"/>
  <c r="AE1424" i="7"/>
  <c r="AD1424" i="7"/>
  <c r="AO1423" i="7"/>
  <c r="AN1423" i="7"/>
  <c r="AM1423" i="7"/>
  <c r="AL1423" i="7"/>
  <c r="AK1423" i="7"/>
  <c r="AJ1423" i="7"/>
  <c r="AI1423" i="7"/>
  <c r="AH1423" i="7"/>
  <c r="AG1423" i="7"/>
  <c r="AF1423" i="7"/>
  <c r="AE1423" i="7"/>
  <c r="AD1423" i="7"/>
  <c r="AO1422" i="7"/>
  <c r="AN1422" i="7"/>
  <c r="AM1422" i="7"/>
  <c r="AL1422" i="7"/>
  <c r="AK1422" i="7"/>
  <c r="AJ1422" i="7"/>
  <c r="AI1422" i="7"/>
  <c r="AH1422" i="7"/>
  <c r="AG1422" i="7"/>
  <c r="AF1422" i="7"/>
  <c r="AE1422" i="7"/>
  <c r="AD1422" i="7"/>
  <c r="AO1421" i="7"/>
  <c r="AN1421" i="7"/>
  <c r="AM1421" i="7"/>
  <c r="AL1421" i="7"/>
  <c r="AK1421" i="7"/>
  <c r="AJ1421" i="7"/>
  <c r="AI1421" i="7"/>
  <c r="AH1421" i="7"/>
  <c r="AG1421" i="7"/>
  <c r="AF1421" i="7"/>
  <c r="AE1421" i="7"/>
  <c r="AD1421" i="7"/>
  <c r="AO1420" i="7"/>
  <c r="AN1420" i="7"/>
  <c r="AM1420" i="7"/>
  <c r="AL1420" i="7"/>
  <c r="AK1420" i="7"/>
  <c r="AJ1420" i="7"/>
  <c r="AI1420" i="7"/>
  <c r="AH1420" i="7"/>
  <c r="AG1420" i="7"/>
  <c r="AF1420" i="7"/>
  <c r="AE1420" i="7"/>
  <c r="AD1420" i="7"/>
  <c r="AO1419" i="7"/>
  <c r="AN1419" i="7"/>
  <c r="AM1419" i="7"/>
  <c r="AL1419" i="7"/>
  <c r="AK1419" i="7"/>
  <c r="AJ1419" i="7"/>
  <c r="AI1419" i="7"/>
  <c r="AH1419" i="7"/>
  <c r="AG1419" i="7"/>
  <c r="AF1419" i="7"/>
  <c r="AE1419" i="7"/>
  <c r="AD1419" i="7"/>
  <c r="AO1418" i="7"/>
  <c r="AN1418" i="7"/>
  <c r="AM1418" i="7"/>
  <c r="AL1418" i="7"/>
  <c r="AK1418" i="7"/>
  <c r="AJ1418" i="7"/>
  <c r="AI1418" i="7"/>
  <c r="AH1418" i="7"/>
  <c r="AG1418" i="7"/>
  <c r="AF1418" i="7"/>
  <c r="AE1418" i="7"/>
  <c r="AD1418" i="7"/>
  <c r="AO1417" i="7"/>
  <c r="AN1417" i="7"/>
  <c r="AM1417" i="7"/>
  <c r="AL1417" i="7"/>
  <c r="AK1417" i="7"/>
  <c r="AJ1417" i="7"/>
  <c r="AI1417" i="7"/>
  <c r="AH1417" i="7"/>
  <c r="AG1417" i="7"/>
  <c r="AF1417" i="7"/>
  <c r="AE1417" i="7"/>
  <c r="AD1417" i="7"/>
  <c r="AO1416" i="7"/>
  <c r="AN1416" i="7"/>
  <c r="AM1416" i="7"/>
  <c r="AL1416" i="7"/>
  <c r="AK1416" i="7"/>
  <c r="AJ1416" i="7"/>
  <c r="AI1416" i="7"/>
  <c r="AH1416" i="7"/>
  <c r="AG1416" i="7"/>
  <c r="AF1416" i="7"/>
  <c r="AE1416" i="7"/>
  <c r="AD1416" i="7"/>
  <c r="AO1415" i="7"/>
  <c r="AN1415" i="7"/>
  <c r="AM1415" i="7"/>
  <c r="AL1415" i="7"/>
  <c r="AK1415" i="7"/>
  <c r="AJ1415" i="7"/>
  <c r="AI1415" i="7"/>
  <c r="AH1415" i="7"/>
  <c r="AG1415" i="7"/>
  <c r="AF1415" i="7"/>
  <c r="AE1415" i="7"/>
  <c r="AD1415" i="7"/>
  <c r="AO1414" i="7"/>
  <c r="AN1414" i="7"/>
  <c r="AM1414" i="7"/>
  <c r="AL1414" i="7"/>
  <c r="AK1414" i="7"/>
  <c r="AJ1414" i="7"/>
  <c r="AI1414" i="7"/>
  <c r="AH1414" i="7"/>
  <c r="AG1414" i="7"/>
  <c r="AF1414" i="7"/>
  <c r="AE1414" i="7"/>
  <c r="AD1414" i="7"/>
  <c r="AO1413" i="7"/>
  <c r="AN1413" i="7"/>
  <c r="AM1413" i="7"/>
  <c r="AL1413" i="7"/>
  <c r="AK1413" i="7"/>
  <c r="AJ1413" i="7"/>
  <c r="AI1413" i="7"/>
  <c r="AH1413" i="7"/>
  <c r="AG1413" i="7"/>
  <c r="AF1413" i="7"/>
  <c r="AE1413" i="7"/>
  <c r="AD1413" i="7"/>
  <c r="AO1412" i="7"/>
  <c r="AN1412" i="7"/>
  <c r="AM1412" i="7"/>
  <c r="AL1412" i="7"/>
  <c r="AK1412" i="7"/>
  <c r="AJ1412" i="7"/>
  <c r="AI1412" i="7"/>
  <c r="AH1412" i="7"/>
  <c r="AG1412" i="7"/>
  <c r="AF1412" i="7"/>
  <c r="AE1412" i="7"/>
  <c r="AD1412" i="7"/>
  <c r="AO1411" i="7"/>
  <c r="AN1411" i="7"/>
  <c r="AM1411" i="7"/>
  <c r="AL1411" i="7"/>
  <c r="AK1411" i="7"/>
  <c r="AJ1411" i="7"/>
  <c r="AI1411" i="7"/>
  <c r="AH1411" i="7"/>
  <c r="AG1411" i="7"/>
  <c r="AF1411" i="7"/>
  <c r="AE1411" i="7"/>
  <c r="AD1411" i="7"/>
  <c r="AO1410" i="7"/>
  <c r="AN1410" i="7"/>
  <c r="AM1410" i="7"/>
  <c r="AL1410" i="7"/>
  <c r="AK1410" i="7"/>
  <c r="AJ1410" i="7"/>
  <c r="AI1410" i="7"/>
  <c r="AH1410" i="7"/>
  <c r="AG1410" i="7"/>
  <c r="AF1410" i="7"/>
  <c r="AE1410" i="7"/>
  <c r="AD1410" i="7"/>
  <c r="AO1409" i="7"/>
  <c r="AN1409" i="7"/>
  <c r="AM1409" i="7"/>
  <c r="AL1409" i="7"/>
  <c r="AK1409" i="7"/>
  <c r="AJ1409" i="7"/>
  <c r="AI1409" i="7"/>
  <c r="AH1409" i="7"/>
  <c r="AG1409" i="7"/>
  <c r="AF1409" i="7"/>
  <c r="AE1409" i="7"/>
  <c r="AD1409" i="7"/>
  <c r="AO1408" i="7"/>
  <c r="AN1408" i="7"/>
  <c r="AM1408" i="7"/>
  <c r="AL1408" i="7"/>
  <c r="AK1408" i="7"/>
  <c r="AJ1408" i="7"/>
  <c r="AI1408" i="7"/>
  <c r="AH1408" i="7"/>
  <c r="AG1408" i="7"/>
  <c r="AF1408" i="7"/>
  <c r="AE1408" i="7"/>
  <c r="AD1408" i="7"/>
  <c r="AO1407" i="7"/>
  <c r="AN1407" i="7"/>
  <c r="AM1407" i="7"/>
  <c r="AL1407" i="7"/>
  <c r="AK1407" i="7"/>
  <c r="AJ1407" i="7"/>
  <c r="AI1407" i="7"/>
  <c r="AH1407" i="7"/>
  <c r="AG1407" i="7"/>
  <c r="AF1407" i="7"/>
  <c r="AE1407" i="7"/>
  <c r="AD1407" i="7"/>
  <c r="AO1406" i="7"/>
  <c r="AN1406" i="7"/>
  <c r="AM1406" i="7"/>
  <c r="AL1406" i="7"/>
  <c r="AK1406" i="7"/>
  <c r="AJ1406" i="7"/>
  <c r="AI1406" i="7"/>
  <c r="AH1406" i="7"/>
  <c r="AG1406" i="7"/>
  <c r="AF1406" i="7"/>
  <c r="AE1406" i="7"/>
  <c r="AD1406" i="7"/>
  <c r="AO1405" i="7"/>
  <c r="AN1405" i="7"/>
  <c r="AM1405" i="7"/>
  <c r="AL1405" i="7"/>
  <c r="AK1405" i="7"/>
  <c r="AJ1405" i="7"/>
  <c r="AI1405" i="7"/>
  <c r="AH1405" i="7"/>
  <c r="AG1405" i="7"/>
  <c r="AF1405" i="7"/>
  <c r="AE1405" i="7"/>
  <c r="AD1405" i="7"/>
  <c r="AO1404" i="7"/>
  <c r="AN1404" i="7"/>
  <c r="AM1404" i="7"/>
  <c r="AL1404" i="7"/>
  <c r="AK1404" i="7"/>
  <c r="AJ1404" i="7"/>
  <c r="AI1404" i="7"/>
  <c r="AH1404" i="7"/>
  <c r="AG1404" i="7"/>
  <c r="AF1404" i="7"/>
  <c r="AE1404" i="7"/>
  <c r="AD1404" i="7"/>
  <c r="AO1403" i="7"/>
  <c r="AN1403" i="7"/>
  <c r="AM1403" i="7"/>
  <c r="AL1403" i="7"/>
  <c r="AK1403" i="7"/>
  <c r="AJ1403" i="7"/>
  <c r="AI1403" i="7"/>
  <c r="AH1403" i="7"/>
  <c r="AG1403" i="7"/>
  <c r="AF1403" i="7"/>
  <c r="AE1403" i="7"/>
  <c r="AD1403" i="7"/>
  <c r="AO1402" i="7"/>
  <c r="AN1402" i="7"/>
  <c r="AM1402" i="7"/>
  <c r="AL1402" i="7"/>
  <c r="AK1402" i="7"/>
  <c r="AJ1402" i="7"/>
  <c r="AI1402" i="7"/>
  <c r="AH1402" i="7"/>
  <c r="AG1402" i="7"/>
  <c r="AF1402" i="7"/>
  <c r="AE1402" i="7"/>
  <c r="AD1402" i="7"/>
  <c r="AO1401" i="7"/>
  <c r="AN1401" i="7"/>
  <c r="AM1401" i="7"/>
  <c r="AL1401" i="7"/>
  <c r="AK1401" i="7"/>
  <c r="AJ1401" i="7"/>
  <c r="AI1401" i="7"/>
  <c r="AH1401" i="7"/>
  <c r="AG1401" i="7"/>
  <c r="AF1401" i="7"/>
  <c r="AE1401" i="7"/>
  <c r="AD1401" i="7"/>
  <c r="AO1400" i="7"/>
  <c r="AN1400" i="7"/>
  <c r="AM1400" i="7"/>
  <c r="AL1400" i="7"/>
  <c r="AK1400" i="7"/>
  <c r="AJ1400" i="7"/>
  <c r="AI1400" i="7"/>
  <c r="AH1400" i="7"/>
  <c r="AG1400" i="7"/>
  <c r="AF1400" i="7"/>
  <c r="AE1400" i="7"/>
  <c r="AD1400" i="7"/>
  <c r="AO1399" i="7"/>
  <c r="AN1399" i="7"/>
  <c r="AM1399" i="7"/>
  <c r="AL1399" i="7"/>
  <c r="AK1399" i="7"/>
  <c r="AJ1399" i="7"/>
  <c r="AI1399" i="7"/>
  <c r="AH1399" i="7"/>
  <c r="AG1399" i="7"/>
  <c r="AF1399" i="7"/>
  <c r="AE1399" i="7"/>
  <c r="AD1399" i="7"/>
  <c r="AO1398" i="7"/>
  <c r="AN1398" i="7"/>
  <c r="AM1398" i="7"/>
  <c r="AL1398" i="7"/>
  <c r="AK1398" i="7"/>
  <c r="AJ1398" i="7"/>
  <c r="AI1398" i="7"/>
  <c r="AH1398" i="7"/>
  <c r="AG1398" i="7"/>
  <c r="AF1398" i="7"/>
  <c r="AE1398" i="7"/>
  <c r="AD1398" i="7"/>
  <c r="AO1397" i="7"/>
  <c r="AN1397" i="7"/>
  <c r="AM1397" i="7"/>
  <c r="AL1397" i="7"/>
  <c r="AK1397" i="7"/>
  <c r="AJ1397" i="7"/>
  <c r="AI1397" i="7"/>
  <c r="AH1397" i="7"/>
  <c r="AG1397" i="7"/>
  <c r="AF1397" i="7"/>
  <c r="AE1397" i="7"/>
  <c r="AD1397" i="7"/>
  <c r="AO1396" i="7"/>
  <c r="AN1396" i="7"/>
  <c r="AM1396" i="7"/>
  <c r="AL1396" i="7"/>
  <c r="AK1396" i="7"/>
  <c r="AJ1396" i="7"/>
  <c r="AI1396" i="7"/>
  <c r="AH1396" i="7"/>
  <c r="AG1396" i="7"/>
  <c r="AF1396" i="7"/>
  <c r="AE1396" i="7"/>
  <c r="AD1396" i="7"/>
  <c r="AO1395" i="7"/>
  <c r="AN1395" i="7"/>
  <c r="AM1395" i="7"/>
  <c r="AL1395" i="7"/>
  <c r="AK1395" i="7"/>
  <c r="AJ1395" i="7"/>
  <c r="AI1395" i="7"/>
  <c r="AH1395" i="7"/>
  <c r="AG1395" i="7"/>
  <c r="AF1395" i="7"/>
  <c r="AE1395" i="7"/>
  <c r="AD1395" i="7"/>
  <c r="AO1394" i="7"/>
  <c r="AN1394" i="7"/>
  <c r="AM1394" i="7"/>
  <c r="AL1394" i="7"/>
  <c r="AK1394" i="7"/>
  <c r="AJ1394" i="7"/>
  <c r="AI1394" i="7"/>
  <c r="AH1394" i="7"/>
  <c r="AG1394" i="7"/>
  <c r="AF1394" i="7"/>
  <c r="AE1394" i="7"/>
  <c r="AD1394" i="7"/>
  <c r="AO1393" i="7"/>
  <c r="AN1393" i="7"/>
  <c r="AM1393" i="7"/>
  <c r="AL1393" i="7"/>
  <c r="AK1393" i="7"/>
  <c r="AJ1393" i="7"/>
  <c r="AI1393" i="7"/>
  <c r="AH1393" i="7"/>
  <c r="AG1393" i="7"/>
  <c r="AF1393" i="7"/>
  <c r="AE1393" i="7"/>
  <c r="AD1393" i="7"/>
  <c r="AO1392" i="7"/>
  <c r="AN1392" i="7"/>
  <c r="AM1392" i="7"/>
  <c r="AL1392" i="7"/>
  <c r="AK1392" i="7"/>
  <c r="AJ1392" i="7"/>
  <c r="AI1392" i="7"/>
  <c r="AH1392" i="7"/>
  <c r="AG1392" i="7"/>
  <c r="AF1392" i="7"/>
  <c r="AE1392" i="7"/>
  <c r="AD1392" i="7"/>
  <c r="AO1391" i="7"/>
  <c r="AN1391" i="7"/>
  <c r="AM1391" i="7"/>
  <c r="AL1391" i="7"/>
  <c r="AK1391" i="7"/>
  <c r="AJ1391" i="7"/>
  <c r="AI1391" i="7"/>
  <c r="AH1391" i="7"/>
  <c r="AG1391" i="7"/>
  <c r="AF1391" i="7"/>
  <c r="AE1391" i="7"/>
  <c r="AD1391" i="7"/>
  <c r="AO1390" i="7"/>
  <c r="AN1390" i="7"/>
  <c r="AM1390" i="7"/>
  <c r="AL1390" i="7"/>
  <c r="AK1390" i="7"/>
  <c r="AJ1390" i="7"/>
  <c r="AI1390" i="7"/>
  <c r="AH1390" i="7"/>
  <c r="AG1390" i="7"/>
  <c r="AF1390" i="7"/>
  <c r="AE1390" i="7"/>
  <c r="AD1390" i="7"/>
  <c r="AO1389" i="7"/>
  <c r="AN1389" i="7"/>
  <c r="AM1389" i="7"/>
  <c r="AL1389" i="7"/>
  <c r="AK1389" i="7"/>
  <c r="AJ1389" i="7"/>
  <c r="AI1389" i="7"/>
  <c r="AH1389" i="7"/>
  <c r="AG1389" i="7"/>
  <c r="AF1389" i="7"/>
  <c r="AE1389" i="7"/>
  <c r="AD1389" i="7"/>
  <c r="AO1388" i="7"/>
  <c r="AN1388" i="7"/>
  <c r="AM1388" i="7"/>
  <c r="AL1388" i="7"/>
  <c r="AK1388" i="7"/>
  <c r="AJ1388" i="7"/>
  <c r="AI1388" i="7"/>
  <c r="AH1388" i="7"/>
  <c r="AG1388" i="7"/>
  <c r="AF1388" i="7"/>
  <c r="AE1388" i="7"/>
  <c r="AD1388" i="7"/>
  <c r="AO1387" i="7"/>
  <c r="AN1387" i="7"/>
  <c r="AM1387" i="7"/>
  <c r="AL1387" i="7"/>
  <c r="AK1387" i="7"/>
  <c r="AJ1387" i="7"/>
  <c r="AI1387" i="7"/>
  <c r="AH1387" i="7"/>
  <c r="AG1387" i="7"/>
  <c r="AF1387" i="7"/>
  <c r="AE1387" i="7"/>
  <c r="AD1387" i="7"/>
  <c r="AO1386" i="7"/>
  <c r="AN1386" i="7"/>
  <c r="AM1386" i="7"/>
  <c r="AL1386" i="7"/>
  <c r="AK1386" i="7"/>
  <c r="AJ1386" i="7"/>
  <c r="AI1386" i="7"/>
  <c r="AH1386" i="7"/>
  <c r="AG1386" i="7"/>
  <c r="AF1386" i="7"/>
  <c r="AE1386" i="7"/>
  <c r="AD1386" i="7"/>
  <c r="AO1385" i="7"/>
  <c r="AN1385" i="7"/>
  <c r="AM1385" i="7"/>
  <c r="AL1385" i="7"/>
  <c r="AK1385" i="7"/>
  <c r="AJ1385" i="7"/>
  <c r="AI1385" i="7"/>
  <c r="AH1385" i="7"/>
  <c r="AG1385" i="7"/>
  <c r="AF1385" i="7"/>
  <c r="AE1385" i="7"/>
  <c r="AD1385" i="7"/>
  <c r="AO1384" i="7"/>
  <c r="AN1384" i="7"/>
  <c r="AM1384" i="7"/>
  <c r="AL1384" i="7"/>
  <c r="AK1384" i="7"/>
  <c r="AJ1384" i="7"/>
  <c r="AI1384" i="7"/>
  <c r="AH1384" i="7"/>
  <c r="AG1384" i="7"/>
  <c r="AF1384" i="7"/>
  <c r="AE1384" i="7"/>
  <c r="AD1384" i="7"/>
  <c r="AO1383" i="7"/>
  <c r="AN1383" i="7"/>
  <c r="AM1383" i="7"/>
  <c r="AL1383" i="7"/>
  <c r="AK1383" i="7"/>
  <c r="AJ1383" i="7"/>
  <c r="AI1383" i="7"/>
  <c r="AH1383" i="7"/>
  <c r="AG1383" i="7"/>
  <c r="AF1383" i="7"/>
  <c r="AE1383" i="7"/>
  <c r="AD1383" i="7"/>
  <c r="AO1382" i="7"/>
  <c r="AN1382" i="7"/>
  <c r="AM1382" i="7"/>
  <c r="AL1382" i="7"/>
  <c r="AK1382" i="7"/>
  <c r="AJ1382" i="7"/>
  <c r="AI1382" i="7"/>
  <c r="AH1382" i="7"/>
  <c r="AG1382" i="7"/>
  <c r="AF1382" i="7"/>
  <c r="AE1382" i="7"/>
  <c r="AD1382" i="7"/>
  <c r="AO1381" i="7"/>
  <c r="AN1381" i="7"/>
  <c r="AM1381" i="7"/>
  <c r="AL1381" i="7"/>
  <c r="AK1381" i="7"/>
  <c r="AJ1381" i="7"/>
  <c r="AI1381" i="7"/>
  <c r="AH1381" i="7"/>
  <c r="AG1381" i="7"/>
  <c r="AF1381" i="7"/>
  <c r="AE1381" i="7"/>
  <c r="AD1381" i="7"/>
  <c r="AO1380" i="7"/>
  <c r="AN1380" i="7"/>
  <c r="AM1380" i="7"/>
  <c r="AL1380" i="7"/>
  <c r="AK1380" i="7"/>
  <c r="AJ1380" i="7"/>
  <c r="AI1380" i="7"/>
  <c r="AH1380" i="7"/>
  <c r="AG1380" i="7"/>
  <c r="AF1380" i="7"/>
  <c r="AE1380" i="7"/>
  <c r="AD1380" i="7"/>
  <c r="AO1379" i="7"/>
  <c r="AN1379" i="7"/>
  <c r="AM1379" i="7"/>
  <c r="AL1379" i="7"/>
  <c r="AK1379" i="7"/>
  <c r="AJ1379" i="7"/>
  <c r="AI1379" i="7"/>
  <c r="AH1379" i="7"/>
  <c r="AG1379" i="7"/>
  <c r="AF1379" i="7"/>
  <c r="AE1379" i="7"/>
  <c r="AD1379" i="7"/>
  <c r="AO1378" i="7"/>
  <c r="AN1378" i="7"/>
  <c r="AM1378" i="7"/>
  <c r="AL1378" i="7"/>
  <c r="AK1378" i="7"/>
  <c r="AJ1378" i="7"/>
  <c r="AI1378" i="7"/>
  <c r="AH1378" i="7"/>
  <c r="AG1378" i="7"/>
  <c r="AF1378" i="7"/>
  <c r="AE1378" i="7"/>
  <c r="AD1378" i="7"/>
  <c r="AO1377" i="7"/>
  <c r="AN1377" i="7"/>
  <c r="AM1377" i="7"/>
  <c r="AL1377" i="7"/>
  <c r="AK1377" i="7"/>
  <c r="AJ1377" i="7"/>
  <c r="AI1377" i="7"/>
  <c r="AH1377" i="7"/>
  <c r="AG1377" i="7"/>
  <c r="AF1377" i="7"/>
  <c r="AE1377" i="7"/>
  <c r="AD1377" i="7"/>
  <c r="AO1376" i="7"/>
  <c r="AN1376" i="7"/>
  <c r="AM1376" i="7"/>
  <c r="AL1376" i="7"/>
  <c r="AK1376" i="7"/>
  <c r="AJ1376" i="7"/>
  <c r="AI1376" i="7"/>
  <c r="AH1376" i="7"/>
  <c r="AG1376" i="7"/>
  <c r="AF1376" i="7"/>
  <c r="AE1376" i="7"/>
  <c r="AD1376" i="7"/>
  <c r="AO1375" i="7"/>
  <c r="AN1375" i="7"/>
  <c r="AM1375" i="7"/>
  <c r="AL1375" i="7"/>
  <c r="AK1375" i="7"/>
  <c r="AJ1375" i="7"/>
  <c r="AI1375" i="7"/>
  <c r="AH1375" i="7"/>
  <c r="AG1375" i="7"/>
  <c r="AF1375" i="7"/>
  <c r="AE1375" i="7"/>
  <c r="AD1375" i="7"/>
  <c r="AO1374" i="7"/>
  <c r="AN1374" i="7"/>
  <c r="AM1374" i="7"/>
  <c r="AL1374" i="7"/>
  <c r="AK1374" i="7"/>
  <c r="AJ1374" i="7"/>
  <c r="AI1374" i="7"/>
  <c r="AH1374" i="7"/>
  <c r="AG1374" i="7"/>
  <c r="AF1374" i="7"/>
  <c r="AE1374" i="7"/>
  <c r="AD1374" i="7"/>
  <c r="AO1373" i="7"/>
  <c r="AN1373" i="7"/>
  <c r="AM1373" i="7"/>
  <c r="AL1373" i="7"/>
  <c r="AK1373" i="7"/>
  <c r="AJ1373" i="7"/>
  <c r="AI1373" i="7"/>
  <c r="AH1373" i="7"/>
  <c r="AG1373" i="7"/>
  <c r="AF1373" i="7"/>
  <c r="AE1373" i="7"/>
  <c r="AD1373" i="7"/>
  <c r="AO1372" i="7"/>
  <c r="AN1372" i="7"/>
  <c r="AM1372" i="7"/>
  <c r="AL1372" i="7"/>
  <c r="AK1372" i="7"/>
  <c r="AJ1372" i="7"/>
  <c r="AI1372" i="7"/>
  <c r="AH1372" i="7"/>
  <c r="AG1372" i="7"/>
  <c r="AF1372" i="7"/>
  <c r="AE1372" i="7"/>
  <c r="AD1372" i="7"/>
  <c r="AO1371" i="7"/>
  <c r="AN1371" i="7"/>
  <c r="AM1371" i="7"/>
  <c r="AL1371" i="7"/>
  <c r="AK1371" i="7"/>
  <c r="AJ1371" i="7"/>
  <c r="AI1371" i="7"/>
  <c r="AH1371" i="7"/>
  <c r="AG1371" i="7"/>
  <c r="AF1371" i="7"/>
  <c r="AE1371" i="7"/>
  <c r="AD1371" i="7"/>
  <c r="AO1370" i="7"/>
  <c r="AN1370" i="7"/>
  <c r="AM1370" i="7"/>
  <c r="AL1370" i="7"/>
  <c r="AK1370" i="7"/>
  <c r="AJ1370" i="7"/>
  <c r="AI1370" i="7"/>
  <c r="AH1370" i="7"/>
  <c r="AG1370" i="7"/>
  <c r="AF1370" i="7"/>
  <c r="AE1370" i="7"/>
  <c r="AD1370" i="7"/>
  <c r="AO1369" i="7"/>
  <c r="AN1369" i="7"/>
  <c r="AM1369" i="7"/>
  <c r="AL1369" i="7"/>
  <c r="AK1369" i="7"/>
  <c r="AJ1369" i="7"/>
  <c r="AI1369" i="7"/>
  <c r="AH1369" i="7"/>
  <c r="AG1369" i="7"/>
  <c r="AF1369" i="7"/>
  <c r="AE1369" i="7"/>
  <c r="AD1369" i="7"/>
  <c r="AO1368" i="7"/>
  <c r="AN1368" i="7"/>
  <c r="AM1368" i="7"/>
  <c r="AL1368" i="7"/>
  <c r="AK1368" i="7"/>
  <c r="AJ1368" i="7"/>
  <c r="AI1368" i="7"/>
  <c r="AH1368" i="7"/>
  <c r="AG1368" i="7"/>
  <c r="AF1368" i="7"/>
  <c r="AE1368" i="7"/>
  <c r="AD1368" i="7"/>
  <c r="AO1367" i="7"/>
  <c r="AN1367" i="7"/>
  <c r="AM1367" i="7"/>
  <c r="AL1367" i="7"/>
  <c r="AK1367" i="7"/>
  <c r="AJ1367" i="7"/>
  <c r="AI1367" i="7"/>
  <c r="AH1367" i="7"/>
  <c r="AG1367" i="7"/>
  <c r="AF1367" i="7"/>
  <c r="AE1367" i="7"/>
  <c r="AD1367" i="7"/>
  <c r="AO1366" i="7"/>
  <c r="AN1366" i="7"/>
  <c r="AM1366" i="7"/>
  <c r="AL1366" i="7"/>
  <c r="AK1366" i="7"/>
  <c r="AJ1366" i="7"/>
  <c r="AI1366" i="7"/>
  <c r="AH1366" i="7"/>
  <c r="AG1366" i="7"/>
  <c r="AF1366" i="7"/>
  <c r="AE1366" i="7"/>
  <c r="AD1366" i="7"/>
  <c r="AO1365" i="7"/>
  <c r="AN1365" i="7"/>
  <c r="AM1365" i="7"/>
  <c r="AL1365" i="7"/>
  <c r="AK1365" i="7"/>
  <c r="AJ1365" i="7"/>
  <c r="AI1365" i="7"/>
  <c r="AH1365" i="7"/>
  <c r="AG1365" i="7"/>
  <c r="AF1365" i="7"/>
  <c r="AE1365" i="7"/>
  <c r="AD1365" i="7"/>
  <c r="AO1364" i="7"/>
  <c r="AN1364" i="7"/>
  <c r="AM1364" i="7"/>
  <c r="AL1364" i="7"/>
  <c r="AK1364" i="7"/>
  <c r="AJ1364" i="7"/>
  <c r="AI1364" i="7"/>
  <c r="AH1364" i="7"/>
  <c r="AG1364" i="7"/>
  <c r="AF1364" i="7"/>
  <c r="AE1364" i="7"/>
  <c r="AD1364" i="7"/>
  <c r="AO1363" i="7"/>
  <c r="AN1363" i="7"/>
  <c r="AM1363" i="7"/>
  <c r="AL1363" i="7"/>
  <c r="AK1363" i="7"/>
  <c r="AJ1363" i="7"/>
  <c r="AI1363" i="7"/>
  <c r="AH1363" i="7"/>
  <c r="AG1363" i="7"/>
  <c r="AF1363" i="7"/>
  <c r="AE1363" i="7"/>
  <c r="AD1363" i="7"/>
  <c r="AO1362" i="7"/>
  <c r="AN1362" i="7"/>
  <c r="AM1362" i="7"/>
  <c r="AL1362" i="7"/>
  <c r="AK1362" i="7"/>
  <c r="AJ1362" i="7"/>
  <c r="AI1362" i="7"/>
  <c r="AH1362" i="7"/>
  <c r="AG1362" i="7"/>
  <c r="AF1362" i="7"/>
  <c r="AE1362" i="7"/>
  <c r="AD1362" i="7"/>
  <c r="AO1361" i="7"/>
  <c r="AN1361" i="7"/>
  <c r="AM1361" i="7"/>
  <c r="AL1361" i="7"/>
  <c r="AK1361" i="7"/>
  <c r="AJ1361" i="7"/>
  <c r="AI1361" i="7"/>
  <c r="AH1361" i="7"/>
  <c r="AG1361" i="7"/>
  <c r="AF1361" i="7"/>
  <c r="AE1361" i="7"/>
  <c r="AD1361" i="7"/>
  <c r="AO1360" i="7"/>
  <c r="AN1360" i="7"/>
  <c r="AM1360" i="7"/>
  <c r="AL1360" i="7"/>
  <c r="AK1360" i="7"/>
  <c r="AJ1360" i="7"/>
  <c r="AI1360" i="7"/>
  <c r="AH1360" i="7"/>
  <c r="AG1360" i="7"/>
  <c r="AF1360" i="7"/>
  <c r="AE1360" i="7"/>
  <c r="AD1360" i="7"/>
  <c r="AO1359" i="7"/>
  <c r="AN1359" i="7"/>
  <c r="AM1359" i="7"/>
  <c r="AL1359" i="7"/>
  <c r="AK1359" i="7"/>
  <c r="AJ1359" i="7"/>
  <c r="AI1359" i="7"/>
  <c r="AH1359" i="7"/>
  <c r="AG1359" i="7"/>
  <c r="AF1359" i="7"/>
  <c r="AE1359" i="7"/>
  <c r="AD1359" i="7"/>
  <c r="AO1358" i="7"/>
  <c r="AN1358" i="7"/>
  <c r="AM1358" i="7"/>
  <c r="AL1358" i="7"/>
  <c r="AK1358" i="7"/>
  <c r="AJ1358" i="7"/>
  <c r="AI1358" i="7"/>
  <c r="AH1358" i="7"/>
  <c r="AG1358" i="7"/>
  <c r="AF1358" i="7"/>
  <c r="AE1358" i="7"/>
  <c r="AD1358" i="7"/>
  <c r="AO1357" i="7"/>
  <c r="AN1357" i="7"/>
  <c r="AM1357" i="7"/>
  <c r="AL1357" i="7"/>
  <c r="AK1357" i="7"/>
  <c r="AJ1357" i="7"/>
  <c r="AI1357" i="7"/>
  <c r="AH1357" i="7"/>
  <c r="AG1357" i="7"/>
  <c r="AF1357" i="7"/>
  <c r="AE1357" i="7"/>
  <c r="AD1357" i="7"/>
  <c r="AO1356" i="7"/>
  <c r="AN1356" i="7"/>
  <c r="AM1356" i="7"/>
  <c r="AL1356" i="7"/>
  <c r="AK1356" i="7"/>
  <c r="AJ1356" i="7"/>
  <c r="AI1356" i="7"/>
  <c r="AH1356" i="7"/>
  <c r="AG1356" i="7"/>
  <c r="AF1356" i="7"/>
  <c r="AE1356" i="7"/>
  <c r="AD1356" i="7"/>
  <c r="AO1355" i="7"/>
  <c r="AN1355" i="7"/>
  <c r="AM1355" i="7"/>
  <c r="AL1355" i="7"/>
  <c r="AK1355" i="7"/>
  <c r="AJ1355" i="7"/>
  <c r="AI1355" i="7"/>
  <c r="AH1355" i="7"/>
  <c r="AG1355" i="7"/>
  <c r="AF1355" i="7"/>
  <c r="AE1355" i="7"/>
  <c r="AD1355" i="7"/>
  <c r="AO1354" i="7"/>
  <c r="AN1354" i="7"/>
  <c r="AM1354" i="7"/>
  <c r="AL1354" i="7"/>
  <c r="AK1354" i="7"/>
  <c r="AJ1354" i="7"/>
  <c r="AI1354" i="7"/>
  <c r="AH1354" i="7"/>
  <c r="AG1354" i="7"/>
  <c r="AF1354" i="7"/>
  <c r="AE1354" i="7"/>
  <c r="AD1354" i="7"/>
  <c r="AO1353" i="7"/>
  <c r="AN1353" i="7"/>
  <c r="AM1353" i="7"/>
  <c r="AL1353" i="7"/>
  <c r="AK1353" i="7"/>
  <c r="AJ1353" i="7"/>
  <c r="AI1353" i="7"/>
  <c r="AH1353" i="7"/>
  <c r="AG1353" i="7"/>
  <c r="AF1353" i="7"/>
  <c r="AE1353" i="7"/>
  <c r="AD1353" i="7"/>
  <c r="AO1352" i="7"/>
  <c r="AN1352" i="7"/>
  <c r="AM1352" i="7"/>
  <c r="AL1352" i="7"/>
  <c r="AK1352" i="7"/>
  <c r="AJ1352" i="7"/>
  <c r="AI1352" i="7"/>
  <c r="AH1352" i="7"/>
  <c r="AG1352" i="7"/>
  <c r="AF1352" i="7"/>
  <c r="AE1352" i="7"/>
  <c r="AD1352" i="7"/>
  <c r="AO1351" i="7"/>
  <c r="AN1351" i="7"/>
  <c r="AM1351" i="7"/>
  <c r="AL1351" i="7"/>
  <c r="AK1351" i="7"/>
  <c r="AJ1351" i="7"/>
  <c r="AI1351" i="7"/>
  <c r="AH1351" i="7"/>
  <c r="AG1351" i="7"/>
  <c r="AF1351" i="7"/>
  <c r="AE1351" i="7"/>
  <c r="AD1351" i="7"/>
  <c r="AO1350" i="7"/>
  <c r="AN1350" i="7"/>
  <c r="AM1350" i="7"/>
  <c r="AL1350" i="7"/>
  <c r="AK1350" i="7"/>
  <c r="AJ1350" i="7"/>
  <c r="AI1350" i="7"/>
  <c r="AH1350" i="7"/>
  <c r="AG1350" i="7"/>
  <c r="AF1350" i="7"/>
  <c r="AE1350" i="7"/>
  <c r="AD1350" i="7"/>
  <c r="AO1349" i="7"/>
  <c r="AN1349" i="7"/>
  <c r="AM1349" i="7"/>
  <c r="AL1349" i="7"/>
  <c r="AK1349" i="7"/>
  <c r="AJ1349" i="7"/>
  <c r="AI1349" i="7"/>
  <c r="AH1349" i="7"/>
  <c r="AG1349" i="7"/>
  <c r="AF1349" i="7"/>
  <c r="AE1349" i="7"/>
  <c r="AD1349" i="7"/>
  <c r="AO1348" i="7"/>
  <c r="AN1348" i="7"/>
  <c r="AM1348" i="7"/>
  <c r="AL1348" i="7"/>
  <c r="AK1348" i="7"/>
  <c r="AJ1348" i="7"/>
  <c r="AI1348" i="7"/>
  <c r="AH1348" i="7"/>
  <c r="AG1348" i="7"/>
  <c r="AF1348" i="7"/>
  <c r="AE1348" i="7"/>
  <c r="AD1348" i="7"/>
  <c r="AO1347" i="7"/>
  <c r="AN1347" i="7"/>
  <c r="AM1347" i="7"/>
  <c r="AL1347" i="7"/>
  <c r="AK1347" i="7"/>
  <c r="AJ1347" i="7"/>
  <c r="AI1347" i="7"/>
  <c r="AH1347" i="7"/>
  <c r="AG1347" i="7"/>
  <c r="AF1347" i="7"/>
  <c r="AE1347" i="7"/>
  <c r="AD1347" i="7"/>
  <c r="AO1346" i="7"/>
  <c r="AN1346" i="7"/>
  <c r="AM1346" i="7"/>
  <c r="AL1346" i="7"/>
  <c r="AK1346" i="7"/>
  <c r="AJ1346" i="7"/>
  <c r="AI1346" i="7"/>
  <c r="AH1346" i="7"/>
  <c r="AG1346" i="7"/>
  <c r="AF1346" i="7"/>
  <c r="AE1346" i="7"/>
  <c r="AD1346" i="7"/>
  <c r="AO1345" i="7"/>
  <c r="AN1345" i="7"/>
  <c r="AM1345" i="7"/>
  <c r="AL1345" i="7"/>
  <c r="AK1345" i="7"/>
  <c r="AJ1345" i="7"/>
  <c r="AI1345" i="7"/>
  <c r="AH1345" i="7"/>
  <c r="AG1345" i="7"/>
  <c r="AF1345" i="7"/>
  <c r="AE1345" i="7"/>
  <c r="AD1345" i="7"/>
  <c r="AO1344" i="7"/>
  <c r="AN1344" i="7"/>
  <c r="AM1344" i="7"/>
  <c r="AL1344" i="7"/>
  <c r="AK1344" i="7"/>
  <c r="AJ1344" i="7"/>
  <c r="AI1344" i="7"/>
  <c r="AH1344" i="7"/>
  <c r="AG1344" i="7"/>
  <c r="AF1344" i="7"/>
  <c r="AE1344" i="7"/>
  <c r="AD1344" i="7"/>
  <c r="AO1343" i="7"/>
  <c r="AN1343" i="7"/>
  <c r="AM1343" i="7"/>
  <c r="AL1343" i="7"/>
  <c r="AK1343" i="7"/>
  <c r="AJ1343" i="7"/>
  <c r="AI1343" i="7"/>
  <c r="AH1343" i="7"/>
  <c r="AG1343" i="7"/>
  <c r="AF1343" i="7"/>
  <c r="AE1343" i="7"/>
  <c r="AD1343" i="7"/>
  <c r="AO1342" i="7"/>
  <c r="AN1342" i="7"/>
  <c r="AM1342" i="7"/>
  <c r="AL1342" i="7"/>
  <c r="AK1342" i="7"/>
  <c r="AJ1342" i="7"/>
  <c r="AI1342" i="7"/>
  <c r="AH1342" i="7"/>
  <c r="AG1342" i="7"/>
  <c r="AF1342" i="7"/>
  <c r="AE1342" i="7"/>
  <c r="AD1342" i="7"/>
  <c r="AO1341" i="7"/>
  <c r="AN1341" i="7"/>
  <c r="AM1341" i="7"/>
  <c r="AL1341" i="7"/>
  <c r="AK1341" i="7"/>
  <c r="AJ1341" i="7"/>
  <c r="AI1341" i="7"/>
  <c r="AH1341" i="7"/>
  <c r="AG1341" i="7"/>
  <c r="AF1341" i="7"/>
  <c r="AE1341" i="7"/>
  <c r="AD1341" i="7"/>
  <c r="AO1340" i="7"/>
  <c r="AN1340" i="7"/>
  <c r="AM1340" i="7"/>
  <c r="AL1340" i="7"/>
  <c r="AK1340" i="7"/>
  <c r="AJ1340" i="7"/>
  <c r="AI1340" i="7"/>
  <c r="AH1340" i="7"/>
  <c r="AG1340" i="7"/>
  <c r="AF1340" i="7"/>
  <c r="AE1340" i="7"/>
  <c r="AD1340" i="7"/>
  <c r="AO1339" i="7"/>
  <c r="AN1339" i="7"/>
  <c r="AM1339" i="7"/>
  <c r="AL1339" i="7"/>
  <c r="AK1339" i="7"/>
  <c r="AJ1339" i="7"/>
  <c r="AI1339" i="7"/>
  <c r="AH1339" i="7"/>
  <c r="AG1339" i="7"/>
  <c r="AF1339" i="7"/>
  <c r="AE1339" i="7"/>
  <c r="AD1339" i="7"/>
  <c r="AO1338" i="7"/>
  <c r="AN1338" i="7"/>
  <c r="AM1338" i="7"/>
  <c r="AL1338" i="7"/>
  <c r="AK1338" i="7"/>
  <c r="AJ1338" i="7"/>
  <c r="AI1338" i="7"/>
  <c r="AH1338" i="7"/>
  <c r="AG1338" i="7"/>
  <c r="AF1338" i="7"/>
  <c r="AE1338" i="7"/>
  <c r="AD1338" i="7"/>
  <c r="AO1337" i="7"/>
  <c r="AN1337" i="7"/>
  <c r="AM1337" i="7"/>
  <c r="AL1337" i="7"/>
  <c r="AK1337" i="7"/>
  <c r="AJ1337" i="7"/>
  <c r="AI1337" i="7"/>
  <c r="AH1337" i="7"/>
  <c r="AG1337" i="7"/>
  <c r="AF1337" i="7"/>
  <c r="AE1337" i="7"/>
  <c r="AD1337" i="7"/>
  <c r="AO1336" i="7"/>
  <c r="AN1336" i="7"/>
  <c r="AM1336" i="7"/>
  <c r="AL1336" i="7"/>
  <c r="AK1336" i="7"/>
  <c r="AJ1336" i="7"/>
  <c r="AI1336" i="7"/>
  <c r="AH1336" i="7"/>
  <c r="AG1336" i="7"/>
  <c r="AF1336" i="7"/>
  <c r="AE1336" i="7"/>
  <c r="AD1336" i="7"/>
  <c r="AO1335" i="7"/>
  <c r="AN1335" i="7"/>
  <c r="AM1335" i="7"/>
  <c r="AL1335" i="7"/>
  <c r="AK1335" i="7"/>
  <c r="AJ1335" i="7"/>
  <c r="AI1335" i="7"/>
  <c r="AH1335" i="7"/>
  <c r="AG1335" i="7"/>
  <c r="AF1335" i="7"/>
  <c r="AE1335" i="7"/>
  <c r="AD1335" i="7"/>
  <c r="AO1334" i="7"/>
  <c r="AN1334" i="7"/>
  <c r="AM1334" i="7"/>
  <c r="AL1334" i="7"/>
  <c r="AK1334" i="7"/>
  <c r="AJ1334" i="7"/>
  <c r="AI1334" i="7"/>
  <c r="AH1334" i="7"/>
  <c r="AG1334" i="7"/>
  <c r="AF1334" i="7"/>
  <c r="AE1334" i="7"/>
  <c r="AD1334" i="7"/>
  <c r="AO1333" i="7"/>
  <c r="AN1333" i="7"/>
  <c r="AM1333" i="7"/>
  <c r="AL1333" i="7"/>
  <c r="AK1333" i="7"/>
  <c r="AJ1333" i="7"/>
  <c r="AI1333" i="7"/>
  <c r="AH1333" i="7"/>
  <c r="AG1333" i="7"/>
  <c r="AF1333" i="7"/>
  <c r="AE1333" i="7"/>
  <c r="AD1333" i="7"/>
  <c r="AO1332" i="7"/>
  <c r="AN1332" i="7"/>
  <c r="AM1332" i="7"/>
  <c r="AL1332" i="7"/>
  <c r="AK1332" i="7"/>
  <c r="AJ1332" i="7"/>
  <c r="AI1332" i="7"/>
  <c r="AH1332" i="7"/>
  <c r="AG1332" i="7"/>
  <c r="AF1332" i="7"/>
  <c r="AE1332" i="7"/>
  <c r="AD1332" i="7"/>
  <c r="AO1331" i="7"/>
  <c r="AN1331" i="7"/>
  <c r="AM1331" i="7"/>
  <c r="AL1331" i="7"/>
  <c r="AK1331" i="7"/>
  <c r="AJ1331" i="7"/>
  <c r="AI1331" i="7"/>
  <c r="AH1331" i="7"/>
  <c r="AG1331" i="7"/>
  <c r="AF1331" i="7"/>
  <c r="AE1331" i="7"/>
  <c r="AD1331" i="7"/>
  <c r="AO1330" i="7"/>
  <c r="AN1330" i="7"/>
  <c r="AM1330" i="7"/>
  <c r="AL1330" i="7"/>
  <c r="AK1330" i="7"/>
  <c r="AJ1330" i="7"/>
  <c r="AI1330" i="7"/>
  <c r="AH1330" i="7"/>
  <c r="AG1330" i="7"/>
  <c r="AF1330" i="7"/>
  <c r="AE1330" i="7"/>
  <c r="AD1330" i="7"/>
  <c r="AO1329" i="7"/>
  <c r="AN1329" i="7"/>
  <c r="AM1329" i="7"/>
  <c r="AL1329" i="7"/>
  <c r="AK1329" i="7"/>
  <c r="AJ1329" i="7"/>
  <c r="AI1329" i="7"/>
  <c r="AH1329" i="7"/>
  <c r="AG1329" i="7"/>
  <c r="AF1329" i="7"/>
  <c r="AE1329" i="7"/>
  <c r="AD1329" i="7"/>
  <c r="AO1328" i="7"/>
  <c r="AN1328" i="7"/>
  <c r="AM1328" i="7"/>
  <c r="AL1328" i="7"/>
  <c r="AK1328" i="7"/>
  <c r="AJ1328" i="7"/>
  <c r="AI1328" i="7"/>
  <c r="AH1328" i="7"/>
  <c r="AG1328" i="7"/>
  <c r="AF1328" i="7"/>
  <c r="AE1328" i="7"/>
  <c r="AD1328" i="7"/>
  <c r="AO1327" i="7"/>
  <c r="AN1327" i="7"/>
  <c r="AM1327" i="7"/>
  <c r="AL1327" i="7"/>
  <c r="AK1327" i="7"/>
  <c r="AJ1327" i="7"/>
  <c r="AI1327" i="7"/>
  <c r="AH1327" i="7"/>
  <c r="AG1327" i="7"/>
  <c r="AF1327" i="7"/>
  <c r="AE1327" i="7"/>
  <c r="AD1327" i="7"/>
  <c r="AO1326" i="7"/>
  <c r="AN1326" i="7"/>
  <c r="AM1326" i="7"/>
  <c r="AL1326" i="7"/>
  <c r="AK1326" i="7"/>
  <c r="AJ1326" i="7"/>
  <c r="AI1326" i="7"/>
  <c r="AH1326" i="7"/>
  <c r="AG1326" i="7"/>
  <c r="AF1326" i="7"/>
  <c r="AE1326" i="7"/>
  <c r="AD1326" i="7"/>
  <c r="AO1325" i="7"/>
  <c r="AN1325" i="7"/>
  <c r="AM1325" i="7"/>
  <c r="AL1325" i="7"/>
  <c r="AK1325" i="7"/>
  <c r="AJ1325" i="7"/>
  <c r="AI1325" i="7"/>
  <c r="AH1325" i="7"/>
  <c r="AG1325" i="7"/>
  <c r="AF1325" i="7"/>
  <c r="AE1325" i="7"/>
  <c r="AD1325" i="7"/>
  <c r="AO1324" i="7"/>
  <c r="AN1324" i="7"/>
  <c r="AM1324" i="7"/>
  <c r="AL1324" i="7"/>
  <c r="AK1324" i="7"/>
  <c r="AJ1324" i="7"/>
  <c r="AI1324" i="7"/>
  <c r="AH1324" i="7"/>
  <c r="AG1324" i="7"/>
  <c r="AF1324" i="7"/>
  <c r="AE1324" i="7"/>
  <c r="AD1324" i="7"/>
  <c r="AO1323" i="7"/>
  <c r="AN1323" i="7"/>
  <c r="AM1323" i="7"/>
  <c r="AL1323" i="7"/>
  <c r="AK1323" i="7"/>
  <c r="AJ1323" i="7"/>
  <c r="AI1323" i="7"/>
  <c r="AH1323" i="7"/>
  <c r="AG1323" i="7"/>
  <c r="AF1323" i="7"/>
  <c r="AE1323" i="7"/>
  <c r="AD1323" i="7"/>
  <c r="AO1322" i="7"/>
  <c r="AN1322" i="7"/>
  <c r="AM1322" i="7"/>
  <c r="AL1322" i="7"/>
  <c r="AK1322" i="7"/>
  <c r="AJ1322" i="7"/>
  <c r="AI1322" i="7"/>
  <c r="AH1322" i="7"/>
  <c r="AG1322" i="7"/>
  <c r="AF1322" i="7"/>
  <c r="AE1322" i="7"/>
  <c r="AD1322" i="7"/>
  <c r="AO1321" i="7"/>
  <c r="AN1321" i="7"/>
  <c r="AM1321" i="7"/>
  <c r="AL1321" i="7"/>
  <c r="AK1321" i="7"/>
  <c r="AJ1321" i="7"/>
  <c r="AI1321" i="7"/>
  <c r="AH1321" i="7"/>
  <c r="AG1321" i="7"/>
  <c r="AF1321" i="7"/>
  <c r="AE1321" i="7"/>
  <c r="AD1321" i="7"/>
  <c r="AO1320" i="7"/>
  <c r="AN1320" i="7"/>
  <c r="AM1320" i="7"/>
  <c r="AL1320" i="7"/>
  <c r="AK1320" i="7"/>
  <c r="AJ1320" i="7"/>
  <c r="AI1320" i="7"/>
  <c r="AH1320" i="7"/>
  <c r="AG1320" i="7"/>
  <c r="AF1320" i="7"/>
  <c r="AE1320" i="7"/>
  <c r="AD1320" i="7"/>
  <c r="AO1319" i="7"/>
  <c r="AN1319" i="7"/>
  <c r="AM1319" i="7"/>
  <c r="AL1319" i="7"/>
  <c r="AK1319" i="7"/>
  <c r="AJ1319" i="7"/>
  <c r="AI1319" i="7"/>
  <c r="AH1319" i="7"/>
  <c r="AG1319" i="7"/>
  <c r="AF1319" i="7"/>
  <c r="AE1319" i="7"/>
  <c r="AD1319" i="7"/>
  <c r="AO1318" i="7"/>
  <c r="AN1318" i="7"/>
  <c r="AM1318" i="7"/>
  <c r="AL1318" i="7"/>
  <c r="AK1318" i="7"/>
  <c r="AJ1318" i="7"/>
  <c r="AI1318" i="7"/>
  <c r="AH1318" i="7"/>
  <c r="AG1318" i="7"/>
  <c r="AF1318" i="7"/>
  <c r="AE1318" i="7"/>
  <c r="AD1318" i="7"/>
  <c r="AO1317" i="7"/>
  <c r="AN1317" i="7"/>
  <c r="AM1317" i="7"/>
  <c r="AL1317" i="7"/>
  <c r="AK1317" i="7"/>
  <c r="AJ1317" i="7"/>
  <c r="AI1317" i="7"/>
  <c r="AH1317" i="7"/>
  <c r="AG1317" i="7"/>
  <c r="AF1317" i="7"/>
  <c r="AE1317" i="7"/>
  <c r="AD1317" i="7"/>
  <c r="AO1316" i="7"/>
  <c r="AN1316" i="7"/>
  <c r="AM1316" i="7"/>
  <c r="AL1316" i="7"/>
  <c r="AK1316" i="7"/>
  <c r="AJ1316" i="7"/>
  <c r="AI1316" i="7"/>
  <c r="AH1316" i="7"/>
  <c r="AG1316" i="7"/>
  <c r="AF1316" i="7"/>
  <c r="AE1316" i="7"/>
  <c r="AD1316" i="7"/>
  <c r="AO1315" i="7"/>
  <c r="AN1315" i="7"/>
  <c r="AM1315" i="7"/>
  <c r="AL1315" i="7"/>
  <c r="AK1315" i="7"/>
  <c r="AJ1315" i="7"/>
  <c r="AI1315" i="7"/>
  <c r="AH1315" i="7"/>
  <c r="AG1315" i="7"/>
  <c r="AF1315" i="7"/>
  <c r="AE1315" i="7"/>
  <c r="AD1315" i="7"/>
  <c r="AO1314" i="7"/>
  <c r="AN1314" i="7"/>
  <c r="AM1314" i="7"/>
  <c r="AL1314" i="7"/>
  <c r="AK1314" i="7"/>
  <c r="AJ1314" i="7"/>
  <c r="AI1314" i="7"/>
  <c r="AH1314" i="7"/>
  <c r="AG1314" i="7"/>
  <c r="AF1314" i="7"/>
  <c r="AE1314" i="7"/>
  <c r="AD1314" i="7"/>
  <c r="AO1313" i="7"/>
  <c r="AN1313" i="7"/>
  <c r="AM1313" i="7"/>
  <c r="AL1313" i="7"/>
  <c r="AK1313" i="7"/>
  <c r="AJ1313" i="7"/>
  <c r="AI1313" i="7"/>
  <c r="AH1313" i="7"/>
  <c r="AG1313" i="7"/>
  <c r="AF1313" i="7"/>
  <c r="AE1313" i="7"/>
  <c r="AD1313" i="7"/>
  <c r="AO1312" i="7"/>
  <c r="AN1312" i="7"/>
  <c r="AM1312" i="7"/>
  <c r="AL1312" i="7"/>
  <c r="AK1312" i="7"/>
  <c r="AJ1312" i="7"/>
  <c r="AI1312" i="7"/>
  <c r="AH1312" i="7"/>
  <c r="AG1312" i="7"/>
  <c r="AF1312" i="7"/>
  <c r="AE1312" i="7"/>
  <c r="AD1312" i="7"/>
  <c r="AO1311" i="7"/>
  <c r="AN1311" i="7"/>
  <c r="AM1311" i="7"/>
  <c r="AL1311" i="7"/>
  <c r="AK1311" i="7"/>
  <c r="AJ1311" i="7"/>
  <c r="AI1311" i="7"/>
  <c r="AH1311" i="7"/>
  <c r="AG1311" i="7"/>
  <c r="AF1311" i="7"/>
  <c r="AE1311" i="7"/>
  <c r="AD1311" i="7"/>
  <c r="AO1310" i="7"/>
  <c r="AN1310" i="7"/>
  <c r="AM1310" i="7"/>
  <c r="AL1310" i="7"/>
  <c r="AK1310" i="7"/>
  <c r="AJ1310" i="7"/>
  <c r="AI1310" i="7"/>
  <c r="AH1310" i="7"/>
  <c r="AG1310" i="7"/>
  <c r="AF1310" i="7"/>
  <c r="AE1310" i="7"/>
  <c r="AD1310" i="7"/>
  <c r="AO1309" i="7"/>
  <c r="AN1309" i="7"/>
  <c r="AM1309" i="7"/>
  <c r="AL1309" i="7"/>
  <c r="AK1309" i="7"/>
  <c r="AJ1309" i="7"/>
  <c r="AI1309" i="7"/>
  <c r="AH1309" i="7"/>
  <c r="AG1309" i="7"/>
  <c r="AF1309" i="7"/>
  <c r="AE1309" i="7"/>
  <c r="AD1309" i="7"/>
  <c r="AO1308" i="7"/>
  <c r="AN1308" i="7"/>
  <c r="AM1308" i="7"/>
  <c r="AL1308" i="7"/>
  <c r="AK1308" i="7"/>
  <c r="AJ1308" i="7"/>
  <c r="AI1308" i="7"/>
  <c r="AH1308" i="7"/>
  <c r="AG1308" i="7"/>
  <c r="AF1308" i="7"/>
  <c r="AE1308" i="7"/>
  <c r="AD1308" i="7"/>
  <c r="AO1307" i="7"/>
  <c r="AN1307" i="7"/>
  <c r="AM1307" i="7"/>
  <c r="AL1307" i="7"/>
  <c r="AK1307" i="7"/>
  <c r="AJ1307" i="7"/>
  <c r="AI1307" i="7"/>
  <c r="AH1307" i="7"/>
  <c r="AG1307" i="7"/>
  <c r="AF1307" i="7"/>
  <c r="AE1307" i="7"/>
  <c r="AD1307" i="7"/>
  <c r="AO1306" i="7"/>
  <c r="AN1306" i="7"/>
  <c r="AM1306" i="7"/>
  <c r="AL1306" i="7"/>
  <c r="AK1306" i="7"/>
  <c r="AJ1306" i="7"/>
  <c r="AI1306" i="7"/>
  <c r="AH1306" i="7"/>
  <c r="AG1306" i="7"/>
  <c r="AF1306" i="7"/>
  <c r="AE1306" i="7"/>
  <c r="AD1306" i="7"/>
  <c r="AO1305" i="7"/>
  <c r="AN1305" i="7"/>
  <c r="AM1305" i="7"/>
  <c r="AL1305" i="7"/>
  <c r="AK1305" i="7"/>
  <c r="AJ1305" i="7"/>
  <c r="AI1305" i="7"/>
  <c r="AH1305" i="7"/>
  <c r="AG1305" i="7"/>
  <c r="AF1305" i="7"/>
  <c r="AE1305" i="7"/>
  <c r="AD1305" i="7"/>
  <c r="AO1304" i="7"/>
  <c r="AN1304" i="7"/>
  <c r="AM1304" i="7"/>
  <c r="AL1304" i="7"/>
  <c r="AK1304" i="7"/>
  <c r="AJ1304" i="7"/>
  <c r="AI1304" i="7"/>
  <c r="AH1304" i="7"/>
  <c r="AG1304" i="7"/>
  <c r="AF1304" i="7"/>
  <c r="AE1304" i="7"/>
  <c r="AD1304" i="7"/>
  <c r="AO1303" i="7"/>
  <c r="AN1303" i="7"/>
  <c r="AM1303" i="7"/>
  <c r="AL1303" i="7"/>
  <c r="AK1303" i="7"/>
  <c r="AJ1303" i="7"/>
  <c r="AI1303" i="7"/>
  <c r="AH1303" i="7"/>
  <c r="AG1303" i="7"/>
  <c r="AF1303" i="7"/>
  <c r="AE1303" i="7"/>
  <c r="AD1303" i="7"/>
  <c r="AO1302" i="7"/>
  <c r="AN1302" i="7"/>
  <c r="AM1302" i="7"/>
  <c r="AL1302" i="7"/>
  <c r="AK1302" i="7"/>
  <c r="AJ1302" i="7"/>
  <c r="AI1302" i="7"/>
  <c r="AH1302" i="7"/>
  <c r="AG1302" i="7"/>
  <c r="AF1302" i="7"/>
  <c r="AE1302" i="7"/>
  <c r="AD1302" i="7"/>
  <c r="AO1301" i="7"/>
  <c r="AN1301" i="7"/>
  <c r="AM1301" i="7"/>
  <c r="AL1301" i="7"/>
  <c r="AK1301" i="7"/>
  <c r="AJ1301" i="7"/>
  <c r="AI1301" i="7"/>
  <c r="AH1301" i="7"/>
  <c r="AG1301" i="7"/>
  <c r="AF1301" i="7"/>
  <c r="AE1301" i="7"/>
  <c r="AD1301" i="7"/>
  <c r="AO1300" i="7"/>
  <c r="AN1300" i="7"/>
  <c r="AM1300" i="7"/>
  <c r="AL1300" i="7"/>
  <c r="AK1300" i="7"/>
  <c r="AJ1300" i="7"/>
  <c r="AI1300" i="7"/>
  <c r="AH1300" i="7"/>
  <c r="AG1300" i="7"/>
  <c r="AF1300" i="7"/>
  <c r="AE1300" i="7"/>
  <c r="AD1300" i="7"/>
  <c r="AO1299" i="7"/>
  <c r="AN1299" i="7"/>
  <c r="AM1299" i="7"/>
  <c r="AL1299" i="7"/>
  <c r="AK1299" i="7"/>
  <c r="AJ1299" i="7"/>
  <c r="AI1299" i="7"/>
  <c r="AH1299" i="7"/>
  <c r="AG1299" i="7"/>
  <c r="AF1299" i="7"/>
  <c r="AE1299" i="7"/>
  <c r="AD1299" i="7"/>
  <c r="AO1298" i="7"/>
  <c r="AN1298" i="7"/>
  <c r="AM1298" i="7"/>
  <c r="AL1298" i="7"/>
  <c r="AK1298" i="7"/>
  <c r="AJ1298" i="7"/>
  <c r="AI1298" i="7"/>
  <c r="AH1298" i="7"/>
  <c r="AG1298" i="7"/>
  <c r="AF1298" i="7"/>
  <c r="AE1298" i="7"/>
  <c r="AD1298" i="7"/>
  <c r="AO1297" i="7"/>
  <c r="AN1297" i="7"/>
  <c r="AM1297" i="7"/>
  <c r="AL1297" i="7"/>
  <c r="AK1297" i="7"/>
  <c r="AJ1297" i="7"/>
  <c r="AI1297" i="7"/>
  <c r="AH1297" i="7"/>
  <c r="AG1297" i="7"/>
  <c r="AF1297" i="7"/>
  <c r="AE1297" i="7"/>
  <c r="AD1297" i="7"/>
  <c r="AO1296" i="7"/>
  <c r="AN1296" i="7"/>
  <c r="AM1296" i="7"/>
  <c r="AL1296" i="7"/>
  <c r="AK1296" i="7"/>
  <c r="AJ1296" i="7"/>
  <c r="AI1296" i="7"/>
  <c r="AH1296" i="7"/>
  <c r="AG1296" i="7"/>
  <c r="AF1296" i="7"/>
  <c r="AE1296" i="7"/>
  <c r="AD1296" i="7"/>
  <c r="AO1295" i="7"/>
  <c r="AN1295" i="7"/>
  <c r="AM1295" i="7"/>
  <c r="AL1295" i="7"/>
  <c r="AK1295" i="7"/>
  <c r="AJ1295" i="7"/>
  <c r="AI1295" i="7"/>
  <c r="AH1295" i="7"/>
  <c r="AG1295" i="7"/>
  <c r="AF1295" i="7"/>
  <c r="AE1295" i="7"/>
  <c r="AD1295" i="7"/>
  <c r="AO1294" i="7"/>
  <c r="AN1294" i="7"/>
  <c r="AM1294" i="7"/>
  <c r="AL1294" i="7"/>
  <c r="AK1294" i="7"/>
  <c r="AJ1294" i="7"/>
  <c r="AI1294" i="7"/>
  <c r="AH1294" i="7"/>
  <c r="AG1294" i="7"/>
  <c r="AF1294" i="7"/>
  <c r="AE1294" i="7"/>
  <c r="AD1294" i="7"/>
  <c r="AO1293" i="7"/>
  <c r="AN1293" i="7"/>
  <c r="AM1293" i="7"/>
  <c r="AL1293" i="7"/>
  <c r="AK1293" i="7"/>
  <c r="AJ1293" i="7"/>
  <c r="AI1293" i="7"/>
  <c r="AH1293" i="7"/>
  <c r="AG1293" i="7"/>
  <c r="AF1293" i="7"/>
  <c r="AE1293" i="7"/>
  <c r="AD1293" i="7"/>
  <c r="AO1292" i="7"/>
  <c r="AN1292" i="7"/>
  <c r="AM1292" i="7"/>
  <c r="AL1292" i="7"/>
  <c r="AK1292" i="7"/>
  <c r="AJ1292" i="7"/>
  <c r="AI1292" i="7"/>
  <c r="AH1292" i="7"/>
  <c r="AG1292" i="7"/>
  <c r="AF1292" i="7"/>
  <c r="AE1292" i="7"/>
  <c r="AD1292" i="7"/>
  <c r="AO1291" i="7"/>
  <c r="AN1291" i="7"/>
  <c r="AM1291" i="7"/>
  <c r="AL1291" i="7"/>
  <c r="AK1291" i="7"/>
  <c r="AJ1291" i="7"/>
  <c r="AI1291" i="7"/>
  <c r="AH1291" i="7"/>
  <c r="AG1291" i="7"/>
  <c r="AF1291" i="7"/>
  <c r="AE1291" i="7"/>
  <c r="AD1291" i="7"/>
  <c r="AO1290" i="7"/>
  <c r="AN1290" i="7"/>
  <c r="AM1290" i="7"/>
  <c r="AL1290" i="7"/>
  <c r="AK1290" i="7"/>
  <c r="AJ1290" i="7"/>
  <c r="AI1290" i="7"/>
  <c r="AH1290" i="7"/>
  <c r="AG1290" i="7"/>
  <c r="AF1290" i="7"/>
  <c r="AE1290" i="7"/>
  <c r="AD1290" i="7"/>
  <c r="AO1289" i="7"/>
  <c r="AN1289" i="7"/>
  <c r="AM1289" i="7"/>
  <c r="AL1289" i="7"/>
  <c r="AK1289" i="7"/>
  <c r="AJ1289" i="7"/>
  <c r="AI1289" i="7"/>
  <c r="AH1289" i="7"/>
  <c r="AG1289" i="7"/>
  <c r="AF1289" i="7"/>
  <c r="AE1289" i="7"/>
  <c r="AD1289" i="7"/>
  <c r="AO1288" i="7"/>
  <c r="AN1288" i="7"/>
  <c r="AM1288" i="7"/>
  <c r="AL1288" i="7"/>
  <c r="AK1288" i="7"/>
  <c r="AJ1288" i="7"/>
  <c r="AI1288" i="7"/>
  <c r="AH1288" i="7"/>
  <c r="AG1288" i="7"/>
  <c r="AF1288" i="7"/>
  <c r="AE1288" i="7"/>
  <c r="AD1288" i="7"/>
  <c r="AO1287" i="7"/>
  <c r="AN1287" i="7"/>
  <c r="AM1287" i="7"/>
  <c r="AL1287" i="7"/>
  <c r="AK1287" i="7"/>
  <c r="AJ1287" i="7"/>
  <c r="AI1287" i="7"/>
  <c r="AH1287" i="7"/>
  <c r="AG1287" i="7"/>
  <c r="AF1287" i="7"/>
  <c r="AE1287" i="7"/>
  <c r="AD1287" i="7"/>
  <c r="AO1286" i="7"/>
  <c r="AN1286" i="7"/>
  <c r="AM1286" i="7"/>
  <c r="AL1286" i="7"/>
  <c r="AK1286" i="7"/>
  <c r="AJ1286" i="7"/>
  <c r="AI1286" i="7"/>
  <c r="AH1286" i="7"/>
  <c r="AG1286" i="7"/>
  <c r="AF1286" i="7"/>
  <c r="AE1286" i="7"/>
  <c r="AD1286" i="7"/>
  <c r="AO1285" i="7"/>
  <c r="AN1285" i="7"/>
  <c r="AM1285" i="7"/>
  <c r="AL1285" i="7"/>
  <c r="AK1285" i="7"/>
  <c r="AJ1285" i="7"/>
  <c r="AI1285" i="7"/>
  <c r="AH1285" i="7"/>
  <c r="AG1285" i="7"/>
  <c r="AF1285" i="7"/>
  <c r="AE1285" i="7"/>
  <c r="AD1285" i="7"/>
  <c r="AO1284" i="7"/>
  <c r="AN1284" i="7"/>
  <c r="AM1284" i="7"/>
  <c r="AL1284" i="7"/>
  <c r="AK1284" i="7"/>
  <c r="AJ1284" i="7"/>
  <c r="AI1284" i="7"/>
  <c r="AH1284" i="7"/>
  <c r="AG1284" i="7"/>
  <c r="AF1284" i="7"/>
  <c r="AE1284" i="7"/>
  <c r="AD1284" i="7"/>
  <c r="AO1283" i="7"/>
  <c r="AN1283" i="7"/>
  <c r="AM1283" i="7"/>
  <c r="AL1283" i="7"/>
  <c r="AK1283" i="7"/>
  <c r="AJ1283" i="7"/>
  <c r="AI1283" i="7"/>
  <c r="AH1283" i="7"/>
  <c r="AG1283" i="7"/>
  <c r="AF1283" i="7"/>
  <c r="AE1283" i="7"/>
  <c r="AD1283" i="7"/>
  <c r="AO1282" i="7"/>
  <c r="AN1282" i="7"/>
  <c r="AM1282" i="7"/>
  <c r="AL1282" i="7"/>
  <c r="AK1282" i="7"/>
  <c r="AJ1282" i="7"/>
  <c r="AI1282" i="7"/>
  <c r="AH1282" i="7"/>
  <c r="AG1282" i="7"/>
  <c r="AF1282" i="7"/>
  <c r="AE1282" i="7"/>
  <c r="AD1282" i="7"/>
  <c r="AO1281" i="7"/>
  <c r="AN1281" i="7"/>
  <c r="AM1281" i="7"/>
  <c r="AL1281" i="7"/>
  <c r="AK1281" i="7"/>
  <c r="AJ1281" i="7"/>
  <c r="AI1281" i="7"/>
  <c r="AH1281" i="7"/>
  <c r="AG1281" i="7"/>
  <c r="AF1281" i="7"/>
  <c r="AE1281" i="7"/>
  <c r="AD1281" i="7"/>
  <c r="AO1280" i="7"/>
  <c r="AN1280" i="7"/>
  <c r="AM1280" i="7"/>
  <c r="AL1280" i="7"/>
  <c r="AK1280" i="7"/>
  <c r="AJ1280" i="7"/>
  <c r="AI1280" i="7"/>
  <c r="AH1280" i="7"/>
  <c r="AG1280" i="7"/>
  <c r="AF1280" i="7"/>
  <c r="AE1280" i="7"/>
  <c r="AD1280" i="7"/>
  <c r="AO1279" i="7"/>
  <c r="AN1279" i="7"/>
  <c r="AM1279" i="7"/>
  <c r="AL1279" i="7"/>
  <c r="AK1279" i="7"/>
  <c r="AJ1279" i="7"/>
  <c r="AI1279" i="7"/>
  <c r="AH1279" i="7"/>
  <c r="AG1279" i="7"/>
  <c r="AF1279" i="7"/>
  <c r="AE1279" i="7"/>
  <c r="AD1279" i="7"/>
  <c r="AO1278" i="7"/>
  <c r="AN1278" i="7"/>
  <c r="AM1278" i="7"/>
  <c r="AL1278" i="7"/>
  <c r="AK1278" i="7"/>
  <c r="AJ1278" i="7"/>
  <c r="AI1278" i="7"/>
  <c r="AH1278" i="7"/>
  <c r="AG1278" i="7"/>
  <c r="AF1278" i="7"/>
  <c r="AE1278" i="7"/>
  <c r="AD1278" i="7"/>
  <c r="AO1277" i="7"/>
  <c r="AN1277" i="7"/>
  <c r="AM1277" i="7"/>
  <c r="AL1277" i="7"/>
  <c r="AK1277" i="7"/>
  <c r="AJ1277" i="7"/>
  <c r="AI1277" i="7"/>
  <c r="AH1277" i="7"/>
  <c r="AG1277" i="7"/>
  <c r="AF1277" i="7"/>
  <c r="AE1277" i="7"/>
  <c r="AD1277" i="7"/>
  <c r="AO1276" i="7"/>
  <c r="AN1276" i="7"/>
  <c r="AM1276" i="7"/>
  <c r="AL1276" i="7"/>
  <c r="AK1276" i="7"/>
  <c r="AJ1276" i="7"/>
  <c r="AI1276" i="7"/>
  <c r="AH1276" i="7"/>
  <c r="AG1276" i="7"/>
  <c r="AF1276" i="7"/>
  <c r="AE1276" i="7"/>
  <c r="AD1276" i="7"/>
  <c r="AO1275" i="7"/>
  <c r="AN1275" i="7"/>
  <c r="AM1275" i="7"/>
  <c r="AL1275" i="7"/>
  <c r="AK1275" i="7"/>
  <c r="AJ1275" i="7"/>
  <c r="AI1275" i="7"/>
  <c r="AH1275" i="7"/>
  <c r="AG1275" i="7"/>
  <c r="AF1275" i="7"/>
  <c r="AE1275" i="7"/>
  <c r="AD1275" i="7"/>
  <c r="AO1274" i="7"/>
  <c r="AN1274" i="7"/>
  <c r="AM1274" i="7"/>
  <c r="AL1274" i="7"/>
  <c r="AK1274" i="7"/>
  <c r="AJ1274" i="7"/>
  <c r="AI1274" i="7"/>
  <c r="AH1274" i="7"/>
  <c r="AG1274" i="7"/>
  <c r="AF1274" i="7"/>
  <c r="AE1274" i="7"/>
  <c r="AD1274" i="7"/>
  <c r="AO1273" i="7"/>
  <c r="AN1273" i="7"/>
  <c r="AM1273" i="7"/>
  <c r="AL1273" i="7"/>
  <c r="AK1273" i="7"/>
  <c r="AJ1273" i="7"/>
  <c r="AI1273" i="7"/>
  <c r="AH1273" i="7"/>
  <c r="AG1273" i="7"/>
  <c r="AF1273" i="7"/>
  <c r="AE1273" i="7"/>
  <c r="AD1273" i="7"/>
  <c r="AO1272" i="7"/>
  <c r="AN1272" i="7"/>
  <c r="AM1272" i="7"/>
  <c r="AL1272" i="7"/>
  <c r="AK1272" i="7"/>
  <c r="AJ1272" i="7"/>
  <c r="AI1272" i="7"/>
  <c r="AH1272" i="7"/>
  <c r="AG1272" i="7"/>
  <c r="AF1272" i="7"/>
  <c r="AE1272" i="7"/>
  <c r="AD1272" i="7"/>
  <c r="AO1271" i="7"/>
  <c r="AN1271" i="7"/>
  <c r="AM1271" i="7"/>
  <c r="AL1271" i="7"/>
  <c r="AK1271" i="7"/>
  <c r="AJ1271" i="7"/>
  <c r="AI1271" i="7"/>
  <c r="AH1271" i="7"/>
  <c r="AG1271" i="7"/>
  <c r="AF1271" i="7"/>
  <c r="AE1271" i="7"/>
  <c r="AD1271" i="7"/>
  <c r="AO1270" i="7"/>
  <c r="AN1270" i="7"/>
  <c r="AM1270" i="7"/>
  <c r="AL1270" i="7"/>
  <c r="AK1270" i="7"/>
  <c r="AJ1270" i="7"/>
  <c r="AI1270" i="7"/>
  <c r="AH1270" i="7"/>
  <c r="AG1270" i="7"/>
  <c r="AF1270" i="7"/>
  <c r="AE1270" i="7"/>
  <c r="AD1270" i="7"/>
  <c r="AO1269" i="7"/>
  <c r="AN1269" i="7"/>
  <c r="AM1269" i="7"/>
  <c r="AL1269" i="7"/>
  <c r="AK1269" i="7"/>
  <c r="AJ1269" i="7"/>
  <c r="AI1269" i="7"/>
  <c r="AH1269" i="7"/>
  <c r="AG1269" i="7"/>
  <c r="AF1269" i="7"/>
  <c r="AE1269" i="7"/>
  <c r="AD1269" i="7"/>
  <c r="AO1268" i="7"/>
  <c r="AN1268" i="7"/>
  <c r="AM1268" i="7"/>
  <c r="AL1268" i="7"/>
  <c r="AK1268" i="7"/>
  <c r="AJ1268" i="7"/>
  <c r="AI1268" i="7"/>
  <c r="AH1268" i="7"/>
  <c r="AG1268" i="7"/>
  <c r="AF1268" i="7"/>
  <c r="AE1268" i="7"/>
  <c r="AD1268" i="7"/>
  <c r="AO1267" i="7"/>
  <c r="AN1267" i="7"/>
  <c r="AM1267" i="7"/>
  <c r="AL1267" i="7"/>
  <c r="AK1267" i="7"/>
  <c r="AJ1267" i="7"/>
  <c r="AI1267" i="7"/>
  <c r="AH1267" i="7"/>
  <c r="AG1267" i="7"/>
  <c r="AF1267" i="7"/>
  <c r="AE1267" i="7"/>
  <c r="AD1267" i="7"/>
  <c r="AO1266" i="7"/>
  <c r="AN1266" i="7"/>
  <c r="AM1266" i="7"/>
  <c r="AL1266" i="7"/>
  <c r="AK1266" i="7"/>
  <c r="AJ1266" i="7"/>
  <c r="AI1266" i="7"/>
  <c r="AH1266" i="7"/>
  <c r="AG1266" i="7"/>
  <c r="AF1266" i="7"/>
  <c r="AE1266" i="7"/>
  <c r="AD1266" i="7"/>
  <c r="AO1265" i="7"/>
  <c r="AN1265" i="7"/>
  <c r="AM1265" i="7"/>
  <c r="AL1265" i="7"/>
  <c r="AK1265" i="7"/>
  <c r="AJ1265" i="7"/>
  <c r="AI1265" i="7"/>
  <c r="AH1265" i="7"/>
  <c r="AG1265" i="7"/>
  <c r="AF1265" i="7"/>
  <c r="AE1265" i="7"/>
  <c r="AD1265" i="7"/>
  <c r="AO1264" i="7"/>
  <c r="AN1264" i="7"/>
  <c r="AM1264" i="7"/>
  <c r="AL1264" i="7"/>
  <c r="AK1264" i="7"/>
  <c r="AJ1264" i="7"/>
  <c r="AI1264" i="7"/>
  <c r="AH1264" i="7"/>
  <c r="AG1264" i="7"/>
  <c r="AF1264" i="7"/>
  <c r="AE1264" i="7"/>
  <c r="AD1264" i="7"/>
  <c r="AO1263" i="7"/>
  <c r="AN1263" i="7"/>
  <c r="AM1263" i="7"/>
  <c r="AL1263" i="7"/>
  <c r="AK1263" i="7"/>
  <c r="AJ1263" i="7"/>
  <c r="AI1263" i="7"/>
  <c r="AH1263" i="7"/>
  <c r="AG1263" i="7"/>
  <c r="AF1263" i="7"/>
  <c r="AE1263" i="7"/>
  <c r="AD1263" i="7"/>
  <c r="AO1262" i="7"/>
  <c r="AN1262" i="7"/>
  <c r="AM1262" i="7"/>
  <c r="AL1262" i="7"/>
  <c r="AK1262" i="7"/>
  <c r="AJ1262" i="7"/>
  <c r="AI1262" i="7"/>
  <c r="AH1262" i="7"/>
  <c r="AG1262" i="7"/>
  <c r="AF1262" i="7"/>
  <c r="AE1262" i="7"/>
  <c r="AD1262" i="7"/>
  <c r="AO1261" i="7"/>
  <c r="AN1261" i="7"/>
  <c r="AM1261" i="7"/>
  <c r="AL1261" i="7"/>
  <c r="AK1261" i="7"/>
  <c r="AJ1261" i="7"/>
  <c r="AI1261" i="7"/>
  <c r="AH1261" i="7"/>
  <c r="AG1261" i="7"/>
  <c r="AF1261" i="7"/>
  <c r="AE1261" i="7"/>
  <c r="AD1261" i="7"/>
  <c r="AO1260" i="7"/>
  <c r="AN1260" i="7"/>
  <c r="AM1260" i="7"/>
  <c r="AL1260" i="7"/>
  <c r="AK1260" i="7"/>
  <c r="AJ1260" i="7"/>
  <c r="AI1260" i="7"/>
  <c r="AH1260" i="7"/>
  <c r="AG1260" i="7"/>
  <c r="AF1260" i="7"/>
  <c r="AE1260" i="7"/>
  <c r="AD1260" i="7"/>
  <c r="AO1259" i="7"/>
  <c r="AN1259" i="7"/>
  <c r="AM1259" i="7"/>
  <c r="AL1259" i="7"/>
  <c r="AK1259" i="7"/>
  <c r="AJ1259" i="7"/>
  <c r="AI1259" i="7"/>
  <c r="AH1259" i="7"/>
  <c r="AG1259" i="7"/>
  <c r="AF1259" i="7"/>
  <c r="AE1259" i="7"/>
  <c r="AD1259" i="7"/>
  <c r="AO1258" i="7"/>
  <c r="AN1258" i="7"/>
  <c r="AM1258" i="7"/>
  <c r="AL1258" i="7"/>
  <c r="AK1258" i="7"/>
  <c r="AJ1258" i="7"/>
  <c r="AI1258" i="7"/>
  <c r="AH1258" i="7"/>
  <c r="AG1258" i="7"/>
  <c r="AF1258" i="7"/>
  <c r="AE1258" i="7"/>
  <c r="AD1258" i="7"/>
  <c r="AO1257" i="7"/>
  <c r="AN1257" i="7"/>
  <c r="AM1257" i="7"/>
  <c r="AL1257" i="7"/>
  <c r="AK1257" i="7"/>
  <c r="AJ1257" i="7"/>
  <c r="AI1257" i="7"/>
  <c r="AH1257" i="7"/>
  <c r="AG1257" i="7"/>
  <c r="AF1257" i="7"/>
  <c r="AE1257" i="7"/>
  <c r="AD1257" i="7"/>
  <c r="AO1256" i="7"/>
  <c r="AN1256" i="7"/>
  <c r="AM1256" i="7"/>
  <c r="AL1256" i="7"/>
  <c r="AK1256" i="7"/>
  <c r="AJ1256" i="7"/>
  <c r="AI1256" i="7"/>
  <c r="AH1256" i="7"/>
  <c r="AG1256" i="7"/>
  <c r="AF1256" i="7"/>
  <c r="AE1256" i="7"/>
  <c r="AD1256" i="7"/>
  <c r="AO1255" i="7"/>
  <c r="AN1255" i="7"/>
  <c r="AM1255" i="7"/>
  <c r="AL1255" i="7"/>
  <c r="AK1255" i="7"/>
  <c r="AJ1255" i="7"/>
  <c r="AI1255" i="7"/>
  <c r="AH1255" i="7"/>
  <c r="AG1255" i="7"/>
  <c r="AF1255" i="7"/>
  <c r="AE1255" i="7"/>
  <c r="AD1255" i="7"/>
  <c r="AO1254" i="7"/>
  <c r="AN1254" i="7"/>
  <c r="AM1254" i="7"/>
  <c r="AL1254" i="7"/>
  <c r="AK1254" i="7"/>
  <c r="AJ1254" i="7"/>
  <c r="AI1254" i="7"/>
  <c r="AH1254" i="7"/>
  <c r="AG1254" i="7"/>
  <c r="AF1254" i="7"/>
  <c r="AE1254" i="7"/>
  <c r="AD1254" i="7"/>
  <c r="AO1253" i="7"/>
  <c r="AN1253" i="7"/>
  <c r="AM1253" i="7"/>
  <c r="AL1253" i="7"/>
  <c r="AK1253" i="7"/>
  <c r="AJ1253" i="7"/>
  <c r="AI1253" i="7"/>
  <c r="AH1253" i="7"/>
  <c r="AG1253" i="7"/>
  <c r="AF1253" i="7"/>
  <c r="AE1253" i="7"/>
  <c r="AD1253" i="7"/>
  <c r="AO1252" i="7"/>
  <c r="AN1252" i="7"/>
  <c r="AM1252" i="7"/>
  <c r="AL1252" i="7"/>
  <c r="AK1252" i="7"/>
  <c r="AJ1252" i="7"/>
  <c r="AI1252" i="7"/>
  <c r="AH1252" i="7"/>
  <c r="AG1252" i="7"/>
  <c r="AF1252" i="7"/>
  <c r="AE1252" i="7"/>
  <c r="AD1252" i="7"/>
  <c r="AO1251" i="7"/>
  <c r="AN1251" i="7"/>
  <c r="AM1251" i="7"/>
  <c r="AL1251" i="7"/>
  <c r="AK1251" i="7"/>
  <c r="AJ1251" i="7"/>
  <c r="AI1251" i="7"/>
  <c r="AH1251" i="7"/>
  <c r="AG1251" i="7"/>
  <c r="AF1251" i="7"/>
  <c r="AE1251" i="7"/>
  <c r="AD1251" i="7"/>
  <c r="AO1250" i="7"/>
  <c r="AN1250" i="7"/>
  <c r="AM1250" i="7"/>
  <c r="AL1250" i="7"/>
  <c r="AK1250" i="7"/>
  <c r="AJ1250" i="7"/>
  <c r="AI1250" i="7"/>
  <c r="AH1250" i="7"/>
  <c r="AG1250" i="7"/>
  <c r="AF1250" i="7"/>
  <c r="AE1250" i="7"/>
  <c r="AD1250" i="7"/>
  <c r="AO1249" i="7"/>
  <c r="AN1249" i="7"/>
  <c r="AM1249" i="7"/>
  <c r="AL1249" i="7"/>
  <c r="AK1249" i="7"/>
  <c r="AJ1249" i="7"/>
  <c r="AI1249" i="7"/>
  <c r="AH1249" i="7"/>
  <c r="AG1249" i="7"/>
  <c r="AF1249" i="7"/>
  <c r="AE1249" i="7"/>
  <c r="AD1249" i="7"/>
  <c r="AO1248" i="7"/>
  <c r="AN1248" i="7"/>
  <c r="AM1248" i="7"/>
  <c r="AL1248" i="7"/>
  <c r="AK1248" i="7"/>
  <c r="AJ1248" i="7"/>
  <c r="AI1248" i="7"/>
  <c r="AH1248" i="7"/>
  <c r="AG1248" i="7"/>
  <c r="AF1248" i="7"/>
  <c r="AE1248" i="7"/>
  <c r="AD1248" i="7"/>
  <c r="AO1247" i="7"/>
  <c r="AN1247" i="7"/>
  <c r="AM1247" i="7"/>
  <c r="AL1247" i="7"/>
  <c r="AK1247" i="7"/>
  <c r="AJ1247" i="7"/>
  <c r="AI1247" i="7"/>
  <c r="AH1247" i="7"/>
  <c r="AG1247" i="7"/>
  <c r="AF1247" i="7"/>
  <c r="AE1247" i="7"/>
  <c r="AD1247" i="7"/>
  <c r="AO1246" i="7"/>
  <c r="AN1246" i="7"/>
  <c r="AM1246" i="7"/>
  <c r="AL1246" i="7"/>
  <c r="AK1246" i="7"/>
  <c r="AJ1246" i="7"/>
  <c r="AI1246" i="7"/>
  <c r="AH1246" i="7"/>
  <c r="AG1246" i="7"/>
  <c r="AF1246" i="7"/>
  <c r="AE1246" i="7"/>
  <c r="AD1246" i="7"/>
  <c r="AO1245" i="7"/>
  <c r="AN1245" i="7"/>
  <c r="AM1245" i="7"/>
  <c r="AL1245" i="7"/>
  <c r="AK1245" i="7"/>
  <c r="AJ1245" i="7"/>
  <c r="AI1245" i="7"/>
  <c r="AH1245" i="7"/>
  <c r="AG1245" i="7"/>
  <c r="AF1245" i="7"/>
  <c r="AE1245" i="7"/>
  <c r="AD1245" i="7"/>
  <c r="AO1244" i="7"/>
  <c r="AN1244" i="7"/>
  <c r="AM1244" i="7"/>
  <c r="AL1244" i="7"/>
  <c r="AK1244" i="7"/>
  <c r="AJ1244" i="7"/>
  <c r="AI1244" i="7"/>
  <c r="AH1244" i="7"/>
  <c r="AG1244" i="7"/>
  <c r="AF1244" i="7"/>
  <c r="AE1244" i="7"/>
  <c r="AD1244" i="7"/>
  <c r="AO1243" i="7"/>
  <c r="AN1243" i="7"/>
  <c r="AM1243" i="7"/>
  <c r="AL1243" i="7"/>
  <c r="AK1243" i="7"/>
  <c r="AJ1243" i="7"/>
  <c r="AI1243" i="7"/>
  <c r="AH1243" i="7"/>
  <c r="AG1243" i="7"/>
  <c r="AF1243" i="7"/>
  <c r="AE1243" i="7"/>
  <c r="AD1243" i="7"/>
  <c r="AO1242" i="7"/>
  <c r="AN1242" i="7"/>
  <c r="AM1242" i="7"/>
  <c r="AL1242" i="7"/>
  <c r="AK1242" i="7"/>
  <c r="AJ1242" i="7"/>
  <c r="AI1242" i="7"/>
  <c r="AH1242" i="7"/>
  <c r="AG1242" i="7"/>
  <c r="AF1242" i="7"/>
  <c r="AE1242" i="7"/>
  <c r="AD1242" i="7"/>
  <c r="AO1241" i="7"/>
  <c r="AN1241" i="7"/>
  <c r="AM1241" i="7"/>
  <c r="AL1241" i="7"/>
  <c r="AK1241" i="7"/>
  <c r="AJ1241" i="7"/>
  <c r="AI1241" i="7"/>
  <c r="AH1241" i="7"/>
  <c r="AG1241" i="7"/>
  <c r="AF1241" i="7"/>
  <c r="AE1241" i="7"/>
  <c r="AD1241" i="7"/>
  <c r="AO1240" i="7"/>
  <c r="AN1240" i="7"/>
  <c r="AM1240" i="7"/>
  <c r="AL1240" i="7"/>
  <c r="AK1240" i="7"/>
  <c r="AJ1240" i="7"/>
  <c r="AI1240" i="7"/>
  <c r="AH1240" i="7"/>
  <c r="AG1240" i="7"/>
  <c r="AF1240" i="7"/>
  <c r="AE1240" i="7"/>
  <c r="AD1240" i="7"/>
  <c r="AO1239" i="7"/>
  <c r="AN1239" i="7"/>
  <c r="AM1239" i="7"/>
  <c r="AL1239" i="7"/>
  <c r="AK1239" i="7"/>
  <c r="AJ1239" i="7"/>
  <c r="AI1239" i="7"/>
  <c r="AH1239" i="7"/>
  <c r="AG1239" i="7"/>
  <c r="AF1239" i="7"/>
  <c r="AE1239" i="7"/>
  <c r="AD1239" i="7"/>
  <c r="AO1238" i="7"/>
  <c r="AN1238" i="7"/>
  <c r="AM1238" i="7"/>
  <c r="AL1238" i="7"/>
  <c r="AK1238" i="7"/>
  <c r="AJ1238" i="7"/>
  <c r="AI1238" i="7"/>
  <c r="AH1238" i="7"/>
  <c r="AG1238" i="7"/>
  <c r="AF1238" i="7"/>
  <c r="AE1238" i="7"/>
  <c r="AD1238" i="7"/>
  <c r="AO1237" i="7"/>
  <c r="AN1237" i="7"/>
  <c r="AM1237" i="7"/>
  <c r="AL1237" i="7"/>
  <c r="AK1237" i="7"/>
  <c r="AJ1237" i="7"/>
  <c r="AI1237" i="7"/>
  <c r="AH1237" i="7"/>
  <c r="AG1237" i="7"/>
  <c r="AF1237" i="7"/>
  <c r="AE1237" i="7"/>
  <c r="AD1237" i="7"/>
  <c r="AO1236" i="7"/>
  <c r="AN1236" i="7"/>
  <c r="AM1236" i="7"/>
  <c r="AL1236" i="7"/>
  <c r="AK1236" i="7"/>
  <c r="AJ1236" i="7"/>
  <c r="AI1236" i="7"/>
  <c r="AH1236" i="7"/>
  <c r="AG1236" i="7"/>
  <c r="AF1236" i="7"/>
  <c r="AE1236" i="7"/>
  <c r="AD1236" i="7"/>
  <c r="AO1235" i="7"/>
  <c r="AN1235" i="7"/>
  <c r="AM1235" i="7"/>
  <c r="AL1235" i="7"/>
  <c r="AK1235" i="7"/>
  <c r="AJ1235" i="7"/>
  <c r="AI1235" i="7"/>
  <c r="AH1235" i="7"/>
  <c r="AG1235" i="7"/>
  <c r="AF1235" i="7"/>
  <c r="AE1235" i="7"/>
  <c r="AD1235" i="7"/>
  <c r="AO1234" i="7"/>
  <c r="AN1234" i="7"/>
  <c r="AM1234" i="7"/>
  <c r="AL1234" i="7"/>
  <c r="AK1234" i="7"/>
  <c r="AJ1234" i="7"/>
  <c r="AI1234" i="7"/>
  <c r="AH1234" i="7"/>
  <c r="AG1234" i="7"/>
  <c r="AF1234" i="7"/>
  <c r="AE1234" i="7"/>
  <c r="AD1234" i="7"/>
  <c r="AO1233" i="7"/>
  <c r="AN1233" i="7"/>
  <c r="AM1233" i="7"/>
  <c r="AL1233" i="7"/>
  <c r="AK1233" i="7"/>
  <c r="AJ1233" i="7"/>
  <c r="AI1233" i="7"/>
  <c r="AH1233" i="7"/>
  <c r="AG1233" i="7"/>
  <c r="AF1233" i="7"/>
  <c r="AE1233" i="7"/>
  <c r="AD1233" i="7"/>
  <c r="AO1232" i="7"/>
  <c r="AN1232" i="7"/>
  <c r="AM1232" i="7"/>
  <c r="AL1232" i="7"/>
  <c r="AK1232" i="7"/>
  <c r="AJ1232" i="7"/>
  <c r="AI1232" i="7"/>
  <c r="AH1232" i="7"/>
  <c r="AG1232" i="7"/>
  <c r="AF1232" i="7"/>
  <c r="AE1232" i="7"/>
  <c r="AD1232" i="7"/>
  <c r="AO1231" i="7"/>
  <c r="AN1231" i="7"/>
  <c r="AM1231" i="7"/>
  <c r="AL1231" i="7"/>
  <c r="AK1231" i="7"/>
  <c r="AJ1231" i="7"/>
  <c r="AI1231" i="7"/>
  <c r="AH1231" i="7"/>
  <c r="AG1231" i="7"/>
  <c r="AF1231" i="7"/>
  <c r="AE1231" i="7"/>
  <c r="AD1231" i="7"/>
  <c r="AO1230" i="7"/>
  <c r="AN1230" i="7"/>
  <c r="AM1230" i="7"/>
  <c r="AL1230" i="7"/>
  <c r="AK1230" i="7"/>
  <c r="AJ1230" i="7"/>
  <c r="AI1230" i="7"/>
  <c r="AH1230" i="7"/>
  <c r="AG1230" i="7"/>
  <c r="AF1230" i="7"/>
  <c r="AE1230" i="7"/>
  <c r="AD1230" i="7"/>
  <c r="AO1229" i="7"/>
  <c r="AN1229" i="7"/>
  <c r="AM1229" i="7"/>
  <c r="AL1229" i="7"/>
  <c r="AK1229" i="7"/>
  <c r="AJ1229" i="7"/>
  <c r="AI1229" i="7"/>
  <c r="AH1229" i="7"/>
  <c r="AG1229" i="7"/>
  <c r="AF1229" i="7"/>
  <c r="AE1229" i="7"/>
  <c r="AD1229" i="7"/>
  <c r="AO1228" i="7"/>
  <c r="AN1228" i="7"/>
  <c r="AM1228" i="7"/>
  <c r="AL1228" i="7"/>
  <c r="AK1228" i="7"/>
  <c r="AJ1228" i="7"/>
  <c r="AI1228" i="7"/>
  <c r="AH1228" i="7"/>
  <c r="AG1228" i="7"/>
  <c r="AF1228" i="7"/>
  <c r="AE1228" i="7"/>
  <c r="AD1228" i="7"/>
  <c r="AO1227" i="7"/>
  <c r="AN1227" i="7"/>
  <c r="AM1227" i="7"/>
  <c r="AL1227" i="7"/>
  <c r="AK1227" i="7"/>
  <c r="AJ1227" i="7"/>
  <c r="AI1227" i="7"/>
  <c r="AH1227" i="7"/>
  <c r="AG1227" i="7"/>
  <c r="AF1227" i="7"/>
  <c r="AE1227" i="7"/>
  <c r="AD1227" i="7"/>
  <c r="AO1226" i="7"/>
  <c r="AN1226" i="7"/>
  <c r="AM1226" i="7"/>
  <c r="AL1226" i="7"/>
  <c r="AK1226" i="7"/>
  <c r="AJ1226" i="7"/>
  <c r="AI1226" i="7"/>
  <c r="AH1226" i="7"/>
  <c r="AG1226" i="7"/>
  <c r="AF1226" i="7"/>
  <c r="AE1226" i="7"/>
  <c r="AD1226" i="7"/>
  <c r="AO1225" i="7"/>
  <c r="AN1225" i="7"/>
  <c r="AM1225" i="7"/>
  <c r="AL1225" i="7"/>
  <c r="AK1225" i="7"/>
  <c r="AJ1225" i="7"/>
  <c r="AI1225" i="7"/>
  <c r="AH1225" i="7"/>
  <c r="AG1225" i="7"/>
  <c r="AF1225" i="7"/>
  <c r="AE1225" i="7"/>
  <c r="AD1225" i="7"/>
  <c r="AO1224" i="7"/>
  <c r="AN1224" i="7"/>
  <c r="AM1224" i="7"/>
  <c r="AL1224" i="7"/>
  <c r="AK1224" i="7"/>
  <c r="AJ1224" i="7"/>
  <c r="AI1224" i="7"/>
  <c r="AH1224" i="7"/>
  <c r="AG1224" i="7"/>
  <c r="AF1224" i="7"/>
  <c r="AE1224" i="7"/>
  <c r="AD1224" i="7"/>
  <c r="AO1223" i="7"/>
  <c r="AN1223" i="7"/>
  <c r="AM1223" i="7"/>
  <c r="AL1223" i="7"/>
  <c r="AK1223" i="7"/>
  <c r="AJ1223" i="7"/>
  <c r="AI1223" i="7"/>
  <c r="AH1223" i="7"/>
  <c r="AG1223" i="7"/>
  <c r="AF1223" i="7"/>
  <c r="AE1223" i="7"/>
  <c r="AD1223" i="7"/>
  <c r="AO1222" i="7"/>
  <c r="AN1222" i="7"/>
  <c r="AM1222" i="7"/>
  <c r="AL1222" i="7"/>
  <c r="AK1222" i="7"/>
  <c r="AJ1222" i="7"/>
  <c r="AI1222" i="7"/>
  <c r="AH1222" i="7"/>
  <c r="AG1222" i="7"/>
  <c r="AF1222" i="7"/>
  <c r="AE1222" i="7"/>
  <c r="AD1222" i="7"/>
  <c r="AO1221" i="7"/>
  <c r="AN1221" i="7"/>
  <c r="AM1221" i="7"/>
  <c r="AL1221" i="7"/>
  <c r="AK1221" i="7"/>
  <c r="AJ1221" i="7"/>
  <c r="AI1221" i="7"/>
  <c r="AH1221" i="7"/>
  <c r="AG1221" i="7"/>
  <c r="AF1221" i="7"/>
  <c r="AE1221" i="7"/>
  <c r="AD1221" i="7"/>
  <c r="AO1220" i="7"/>
  <c r="AN1220" i="7"/>
  <c r="AM1220" i="7"/>
  <c r="AL1220" i="7"/>
  <c r="AK1220" i="7"/>
  <c r="AJ1220" i="7"/>
  <c r="AI1220" i="7"/>
  <c r="AH1220" i="7"/>
  <c r="AG1220" i="7"/>
  <c r="AF1220" i="7"/>
  <c r="AE1220" i="7"/>
  <c r="AD1220" i="7"/>
  <c r="AO1218" i="7"/>
  <c r="AN1218" i="7"/>
  <c r="AM1218" i="7"/>
  <c r="AL1218" i="7"/>
  <c r="AK1218" i="7"/>
  <c r="AJ1218" i="7"/>
  <c r="AI1218" i="7"/>
  <c r="AH1218" i="7"/>
  <c r="AG1218" i="7"/>
  <c r="AF1218" i="7"/>
  <c r="AE1218" i="7"/>
  <c r="AD1218" i="7"/>
  <c r="AO1217" i="7"/>
  <c r="AN1217" i="7"/>
  <c r="AM1217" i="7"/>
  <c r="AL1217" i="7"/>
  <c r="AK1217" i="7"/>
  <c r="AJ1217" i="7"/>
  <c r="AI1217" i="7"/>
  <c r="AH1217" i="7"/>
  <c r="AG1217" i="7"/>
  <c r="AF1217" i="7"/>
  <c r="AE1217" i="7"/>
  <c r="AD1217" i="7"/>
  <c r="AO1216" i="7"/>
  <c r="AN1216" i="7"/>
  <c r="AM1216" i="7"/>
  <c r="AL1216" i="7"/>
  <c r="AK1216" i="7"/>
  <c r="AJ1216" i="7"/>
  <c r="AI1216" i="7"/>
  <c r="AH1216" i="7"/>
  <c r="AG1216" i="7"/>
  <c r="AF1216" i="7"/>
  <c r="AE1216" i="7"/>
  <c r="AD1216" i="7"/>
  <c r="AO1215" i="7"/>
  <c r="AN1215" i="7"/>
  <c r="AM1215" i="7"/>
  <c r="AL1215" i="7"/>
  <c r="AK1215" i="7"/>
  <c r="AJ1215" i="7"/>
  <c r="AI1215" i="7"/>
  <c r="AH1215" i="7"/>
  <c r="AG1215" i="7"/>
  <c r="AF1215" i="7"/>
  <c r="AE1215" i="7"/>
  <c r="AD1215" i="7"/>
  <c r="AO1214" i="7"/>
  <c r="AN1214" i="7"/>
  <c r="AM1214" i="7"/>
  <c r="AL1214" i="7"/>
  <c r="AK1214" i="7"/>
  <c r="AJ1214" i="7"/>
  <c r="AI1214" i="7"/>
  <c r="AH1214" i="7"/>
  <c r="AG1214" i="7"/>
  <c r="AF1214" i="7"/>
  <c r="AE1214" i="7"/>
  <c r="AD1214" i="7"/>
  <c r="AO1213" i="7"/>
  <c r="AN1213" i="7"/>
  <c r="AM1213" i="7"/>
  <c r="AL1213" i="7"/>
  <c r="AK1213" i="7"/>
  <c r="AJ1213" i="7"/>
  <c r="AI1213" i="7"/>
  <c r="AH1213" i="7"/>
  <c r="AG1213" i="7"/>
  <c r="AF1213" i="7"/>
  <c r="AE1213" i="7"/>
  <c r="AD1213" i="7"/>
  <c r="AO1212" i="7"/>
  <c r="AN1212" i="7"/>
  <c r="AM1212" i="7"/>
  <c r="AL1212" i="7"/>
  <c r="AK1212" i="7"/>
  <c r="AJ1212" i="7"/>
  <c r="AI1212" i="7"/>
  <c r="AH1212" i="7"/>
  <c r="AG1212" i="7"/>
  <c r="AF1212" i="7"/>
  <c r="AE1212" i="7"/>
  <c r="AD1212" i="7"/>
  <c r="AO1211" i="7"/>
  <c r="AN1211" i="7"/>
  <c r="AM1211" i="7"/>
  <c r="AL1211" i="7"/>
  <c r="AK1211" i="7"/>
  <c r="AJ1211" i="7"/>
  <c r="AI1211" i="7"/>
  <c r="AH1211" i="7"/>
  <c r="AG1211" i="7"/>
  <c r="AF1211" i="7"/>
  <c r="AE1211" i="7"/>
  <c r="AD1211" i="7"/>
  <c r="AO1210" i="7"/>
  <c r="AN1210" i="7"/>
  <c r="AM1210" i="7"/>
  <c r="AL1210" i="7"/>
  <c r="AK1210" i="7"/>
  <c r="AJ1210" i="7"/>
  <c r="AI1210" i="7"/>
  <c r="AH1210" i="7"/>
  <c r="AG1210" i="7"/>
  <c r="AF1210" i="7"/>
  <c r="AE1210" i="7"/>
  <c r="AD1210" i="7"/>
  <c r="AO1208" i="7"/>
  <c r="AN1208" i="7"/>
  <c r="AM1208" i="7"/>
  <c r="AL1208" i="7"/>
  <c r="AK1208" i="7"/>
  <c r="AJ1208" i="7"/>
  <c r="AI1208" i="7"/>
  <c r="AH1208" i="7"/>
  <c r="AG1208" i="7"/>
  <c r="AF1208" i="7"/>
  <c r="AE1208" i="7"/>
  <c r="AD1208" i="7"/>
  <c r="AO1207" i="7"/>
  <c r="AN1207" i="7"/>
  <c r="AM1207" i="7"/>
  <c r="AL1207" i="7"/>
  <c r="AK1207" i="7"/>
  <c r="AJ1207" i="7"/>
  <c r="AI1207" i="7"/>
  <c r="AH1207" i="7"/>
  <c r="AG1207" i="7"/>
  <c r="AF1207" i="7"/>
  <c r="AE1207" i="7"/>
  <c r="AD1207" i="7"/>
  <c r="AO1206" i="7"/>
  <c r="AN1206" i="7"/>
  <c r="AM1206" i="7"/>
  <c r="AL1206" i="7"/>
  <c r="AK1206" i="7"/>
  <c r="AJ1206" i="7"/>
  <c r="AI1206" i="7"/>
  <c r="AH1206" i="7"/>
  <c r="AG1206" i="7"/>
  <c r="AF1206" i="7"/>
  <c r="AE1206" i="7"/>
  <c r="AD1206" i="7"/>
  <c r="AO1205" i="7"/>
  <c r="AN1205" i="7"/>
  <c r="AM1205" i="7"/>
  <c r="AL1205" i="7"/>
  <c r="AK1205" i="7"/>
  <c r="AJ1205" i="7"/>
  <c r="AI1205" i="7"/>
  <c r="AH1205" i="7"/>
  <c r="AG1205" i="7"/>
  <c r="AF1205" i="7"/>
  <c r="AE1205" i="7"/>
  <c r="AD1205" i="7"/>
  <c r="AO1204" i="7"/>
  <c r="AN1204" i="7"/>
  <c r="AM1204" i="7"/>
  <c r="AL1204" i="7"/>
  <c r="AK1204" i="7"/>
  <c r="AJ1204" i="7"/>
  <c r="AI1204" i="7"/>
  <c r="AH1204" i="7"/>
  <c r="AG1204" i="7"/>
  <c r="AF1204" i="7"/>
  <c r="AE1204" i="7"/>
  <c r="AD1204" i="7"/>
  <c r="AO1203" i="7"/>
  <c r="AN1203" i="7"/>
  <c r="AM1203" i="7"/>
  <c r="AL1203" i="7"/>
  <c r="AK1203" i="7"/>
  <c r="AJ1203" i="7"/>
  <c r="AI1203" i="7"/>
  <c r="AH1203" i="7"/>
  <c r="AG1203" i="7"/>
  <c r="AF1203" i="7"/>
  <c r="AE1203" i="7"/>
  <c r="AD1203" i="7"/>
  <c r="AO1202" i="7"/>
  <c r="AN1202" i="7"/>
  <c r="AM1202" i="7"/>
  <c r="AL1202" i="7"/>
  <c r="AK1202" i="7"/>
  <c r="AJ1202" i="7"/>
  <c r="AI1202" i="7"/>
  <c r="AH1202" i="7"/>
  <c r="AG1202" i="7"/>
  <c r="AF1202" i="7"/>
  <c r="AE1202" i="7"/>
  <c r="AD1202" i="7"/>
  <c r="AO1201" i="7"/>
  <c r="AN1201" i="7"/>
  <c r="AM1201" i="7"/>
  <c r="AL1201" i="7"/>
  <c r="AK1201" i="7"/>
  <c r="AJ1201" i="7"/>
  <c r="AI1201" i="7"/>
  <c r="AH1201" i="7"/>
  <c r="AG1201" i="7"/>
  <c r="AF1201" i="7"/>
  <c r="AE1201" i="7"/>
  <c r="AD1201" i="7"/>
  <c r="AO1200" i="7"/>
  <c r="AN1200" i="7"/>
  <c r="AM1200" i="7"/>
  <c r="AL1200" i="7"/>
  <c r="AK1200" i="7"/>
  <c r="AJ1200" i="7"/>
  <c r="AI1200" i="7"/>
  <c r="AH1200" i="7"/>
  <c r="AG1200" i="7"/>
  <c r="AF1200" i="7"/>
  <c r="AE1200" i="7"/>
  <c r="AD1200" i="7"/>
  <c r="AO1199" i="7"/>
  <c r="AN1199" i="7"/>
  <c r="AM1199" i="7"/>
  <c r="AL1199" i="7"/>
  <c r="AK1199" i="7"/>
  <c r="AJ1199" i="7"/>
  <c r="AI1199" i="7"/>
  <c r="AH1199" i="7"/>
  <c r="AG1199" i="7"/>
  <c r="AF1199" i="7"/>
  <c r="AE1199" i="7"/>
  <c r="AD1199" i="7"/>
  <c r="AO1198" i="7"/>
  <c r="AN1198" i="7"/>
  <c r="AM1198" i="7"/>
  <c r="AL1198" i="7"/>
  <c r="AK1198" i="7"/>
  <c r="AJ1198" i="7"/>
  <c r="AI1198" i="7"/>
  <c r="AH1198" i="7"/>
  <c r="AG1198" i="7"/>
  <c r="AF1198" i="7"/>
  <c r="AE1198" i="7"/>
  <c r="AD1198" i="7"/>
  <c r="AO1197" i="7"/>
  <c r="AN1197" i="7"/>
  <c r="AM1197" i="7"/>
  <c r="AL1197" i="7"/>
  <c r="AK1197" i="7"/>
  <c r="AJ1197" i="7"/>
  <c r="AI1197" i="7"/>
  <c r="AH1197" i="7"/>
  <c r="AG1197" i="7"/>
  <c r="AF1197" i="7"/>
  <c r="AE1197" i="7"/>
  <c r="AD1197" i="7"/>
  <c r="AO1196" i="7"/>
  <c r="AN1196" i="7"/>
  <c r="AM1196" i="7"/>
  <c r="AL1196" i="7"/>
  <c r="AK1196" i="7"/>
  <c r="AJ1196" i="7"/>
  <c r="AI1196" i="7"/>
  <c r="AH1196" i="7"/>
  <c r="AG1196" i="7"/>
  <c r="AF1196" i="7"/>
  <c r="AE1196" i="7"/>
  <c r="AD1196" i="7"/>
  <c r="AO1195" i="7"/>
  <c r="AN1195" i="7"/>
  <c r="AM1195" i="7"/>
  <c r="AL1195" i="7"/>
  <c r="AK1195" i="7"/>
  <c r="AJ1195" i="7"/>
  <c r="AI1195" i="7"/>
  <c r="AH1195" i="7"/>
  <c r="AG1195" i="7"/>
  <c r="AF1195" i="7"/>
  <c r="AE1195" i="7"/>
  <c r="AD1195" i="7"/>
  <c r="AO1194" i="7"/>
  <c r="AN1194" i="7"/>
  <c r="AM1194" i="7"/>
  <c r="AL1194" i="7"/>
  <c r="AK1194" i="7"/>
  <c r="AJ1194" i="7"/>
  <c r="AI1194" i="7"/>
  <c r="AH1194" i="7"/>
  <c r="AG1194" i="7"/>
  <c r="AF1194" i="7"/>
  <c r="AE1194" i="7"/>
  <c r="AD1194" i="7"/>
  <c r="AO1193" i="7"/>
  <c r="AN1193" i="7"/>
  <c r="AM1193" i="7"/>
  <c r="AL1193" i="7"/>
  <c r="AK1193" i="7"/>
  <c r="AJ1193" i="7"/>
  <c r="AI1193" i="7"/>
  <c r="AH1193" i="7"/>
  <c r="AG1193" i="7"/>
  <c r="AF1193" i="7"/>
  <c r="AE1193" i="7"/>
  <c r="AD1193" i="7"/>
  <c r="AO1192" i="7"/>
  <c r="AN1192" i="7"/>
  <c r="AM1192" i="7"/>
  <c r="AL1192" i="7"/>
  <c r="AK1192" i="7"/>
  <c r="AJ1192" i="7"/>
  <c r="AI1192" i="7"/>
  <c r="AH1192" i="7"/>
  <c r="AG1192" i="7"/>
  <c r="AF1192" i="7"/>
  <c r="AE1192" i="7"/>
  <c r="AD1192" i="7"/>
  <c r="AO1191" i="7"/>
  <c r="AN1191" i="7"/>
  <c r="AM1191" i="7"/>
  <c r="AL1191" i="7"/>
  <c r="AK1191" i="7"/>
  <c r="AJ1191" i="7"/>
  <c r="AI1191" i="7"/>
  <c r="AH1191" i="7"/>
  <c r="AG1191" i="7"/>
  <c r="AF1191" i="7"/>
  <c r="AE1191" i="7"/>
  <c r="AD1191" i="7"/>
  <c r="AO1190" i="7"/>
  <c r="AN1190" i="7"/>
  <c r="AM1190" i="7"/>
  <c r="AL1190" i="7"/>
  <c r="AK1190" i="7"/>
  <c r="AJ1190" i="7"/>
  <c r="AI1190" i="7"/>
  <c r="AH1190" i="7"/>
  <c r="AG1190" i="7"/>
  <c r="AF1190" i="7"/>
  <c r="AE1190" i="7"/>
  <c r="AD1190" i="7"/>
  <c r="AO1189" i="7"/>
  <c r="AN1189" i="7"/>
  <c r="AM1189" i="7"/>
  <c r="AL1189" i="7"/>
  <c r="AK1189" i="7"/>
  <c r="AJ1189" i="7"/>
  <c r="AI1189" i="7"/>
  <c r="AH1189" i="7"/>
  <c r="AG1189" i="7"/>
  <c r="AF1189" i="7"/>
  <c r="AE1189" i="7"/>
  <c r="AD1189" i="7"/>
  <c r="AO1188" i="7"/>
  <c r="AN1188" i="7"/>
  <c r="AM1188" i="7"/>
  <c r="AL1188" i="7"/>
  <c r="AK1188" i="7"/>
  <c r="AJ1188" i="7"/>
  <c r="AI1188" i="7"/>
  <c r="AH1188" i="7"/>
  <c r="AG1188" i="7"/>
  <c r="AF1188" i="7"/>
  <c r="AE1188" i="7"/>
  <c r="AD1188" i="7"/>
  <c r="AO1187" i="7"/>
  <c r="AN1187" i="7"/>
  <c r="AM1187" i="7"/>
  <c r="AL1187" i="7"/>
  <c r="AK1187" i="7"/>
  <c r="AJ1187" i="7"/>
  <c r="AI1187" i="7"/>
  <c r="AH1187" i="7"/>
  <c r="AG1187" i="7"/>
  <c r="AF1187" i="7"/>
  <c r="AE1187" i="7"/>
  <c r="AD1187" i="7"/>
  <c r="AO1186" i="7"/>
  <c r="AN1186" i="7"/>
  <c r="AM1186" i="7"/>
  <c r="AL1186" i="7"/>
  <c r="AK1186" i="7"/>
  <c r="AJ1186" i="7"/>
  <c r="AI1186" i="7"/>
  <c r="AH1186" i="7"/>
  <c r="AG1186" i="7"/>
  <c r="AF1186" i="7"/>
  <c r="AE1186" i="7"/>
  <c r="AD1186" i="7"/>
  <c r="AO1185" i="7"/>
  <c r="AN1185" i="7"/>
  <c r="AM1185" i="7"/>
  <c r="AL1185" i="7"/>
  <c r="AK1185" i="7"/>
  <c r="AJ1185" i="7"/>
  <c r="AI1185" i="7"/>
  <c r="AH1185" i="7"/>
  <c r="AG1185" i="7"/>
  <c r="AF1185" i="7"/>
  <c r="AE1185" i="7"/>
  <c r="AD1185" i="7"/>
  <c r="AO1184" i="7"/>
  <c r="AN1184" i="7"/>
  <c r="AM1184" i="7"/>
  <c r="AL1184" i="7"/>
  <c r="AK1184" i="7"/>
  <c r="AJ1184" i="7"/>
  <c r="AI1184" i="7"/>
  <c r="AH1184" i="7"/>
  <c r="AG1184" i="7"/>
  <c r="AF1184" i="7"/>
  <c r="AE1184" i="7"/>
  <c r="AD1184" i="7"/>
  <c r="AO1183" i="7"/>
  <c r="AN1183" i="7"/>
  <c r="AM1183" i="7"/>
  <c r="AL1183" i="7"/>
  <c r="AK1183" i="7"/>
  <c r="AJ1183" i="7"/>
  <c r="AI1183" i="7"/>
  <c r="AH1183" i="7"/>
  <c r="AG1183" i="7"/>
  <c r="AF1183" i="7"/>
  <c r="AE1183" i="7"/>
  <c r="AD1183" i="7"/>
  <c r="AO1182" i="7"/>
  <c r="AN1182" i="7"/>
  <c r="AM1182" i="7"/>
  <c r="AL1182" i="7"/>
  <c r="AK1182" i="7"/>
  <c r="AJ1182" i="7"/>
  <c r="AI1182" i="7"/>
  <c r="AH1182" i="7"/>
  <c r="AG1182" i="7"/>
  <c r="AF1182" i="7"/>
  <c r="AE1182" i="7"/>
  <c r="AD1182" i="7"/>
  <c r="AO1181" i="7"/>
  <c r="AN1181" i="7"/>
  <c r="AM1181" i="7"/>
  <c r="AL1181" i="7"/>
  <c r="AK1181" i="7"/>
  <c r="AJ1181" i="7"/>
  <c r="AI1181" i="7"/>
  <c r="AH1181" i="7"/>
  <c r="AG1181" i="7"/>
  <c r="AF1181" i="7"/>
  <c r="AE1181" i="7"/>
  <c r="AD1181" i="7"/>
  <c r="AO1180" i="7"/>
  <c r="AN1180" i="7"/>
  <c r="AM1180" i="7"/>
  <c r="AL1180" i="7"/>
  <c r="AK1180" i="7"/>
  <c r="AJ1180" i="7"/>
  <c r="AI1180" i="7"/>
  <c r="AH1180" i="7"/>
  <c r="AG1180" i="7"/>
  <c r="AF1180" i="7"/>
  <c r="AE1180" i="7"/>
  <c r="AD1180" i="7"/>
  <c r="AO1179" i="7"/>
  <c r="AN1179" i="7"/>
  <c r="AM1179" i="7"/>
  <c r="AL1179" i="7"/>
  <c r="AK1179" i="7"/>
  <c r="AJ1179" i="7"/>
  <c r="AI1179" i="7"/>
  <c r="AH1179" i="7"/>
  <c r="AG1179" i="7"/>
  <c r="AF1179" i="7"/>
  <c r="AE1179" i="7"/>
  <c r="AD1179" i="7"/>
  <c r="AO1178" i="7"/>
  <c r="AN1178" i="7"/>
  <c r="AM1178" i="7"/>
  <c r="AL1178" i="7"/>
  <c r="AK1178" i="7"/>
  <c r="AJ1178" i="7"/>
  <c r="AI1178" i="7"/>
  <c r="AH1178" i="7"/>
  <c r="AG1178" i="7"/>
  <c r="AF1178" i="7"/>
  <c r="AE1178" i="7"/>
  <c r="AD1178" i="7"/>
  <c r="AO1177" i="7"/>
  <c r="AN1177" i="7"/>
  <c r="AM1177" i="7"/>
  <c r="AL1177" i="7"/>
  <c r="AK1177" i="7"/>
  <c r="AJ1177" i="7"/>
  <c r="AI1177" i="7"/>
  <c r="AH1177" i="7"/>
  <c r="AG1177" i="7"/>
  <c r="AF1177" i="7"/>
  <c r="AE1177" i="7"/>
  <c r="AD1177" i="7"/>
  <c r="AO1176" i="7"/>
  <c r="AN1176" i="7"/>
  <c r="AM1176" i="7"/>
  <c r="AL1176" i="7"/>
  <c r="AK1176" i="7"/>
  <c r="AJ1176" i="7"/>
  <c r="AI1176" i="7"/>
  <c r="AH1176" i="7"/>
  <c r="AG1176" i="7"/>
  <c r="AF1176" i="7"/>
  <c r="AE1176" i="7"/>
  <c r="AD1176" i="7"/>
  <c r="AO1175" i="7"/>
  <c r="AN1175" i="7"/>
  <c r="AM1175" i="7"/>
  <c r="AL1175" i="7"/>
  <c r="AK1175" i="7"/>
  <c r="AJ1175" i="7"/>
  <c r="AI1175" i="7"/>
  <c r="AH1175" i="7"/>
  <c r="AG1175" i="7"/>
  <c r="AF1175" i="7"/>
  <c r="AE1175" i="7"/>
  <c r="AD1175" i="7"/>
  <c r="AO1174" i="7"/>
  <c r="AN1174" i="7"/>
  <c r="AM1174" i="7"/>
  <c r="AL1174" i="7"/>
  <c r="AK1174" i="7"/>
  <c r="AJ1174" i="7"/>
  <c r="AI1174" i="7"/>
  <c r="AH1174" i="7"/>
  <c r="AG1174" i="7"/>
  <c r="AF1174" i="7"/>
  <c r="AE1174" i="7"/>
  <c r="AD1174" i="7"/>
  <c r="AO1173" i="7"/>
  <c r="AN1173" i="7"/>
  <c r="AM1173" i="7"/>
  <c r="AL1173" i="7"/>
  <c r="AK1173" i="7"/>
  <c r="AJ1173" i="7"/>
  <c r="AI1173" i="7"/>
  <c r="AH1173" i="7"/>
  <c r="AG1173" i="7"/>
  <c r="AF1173" i="7"/>
  <c r="AE1173" i="7"/>
  <c r="AD1173" i="7"/>
  <c r="AO1172" i="7"/>
  <c r="AN1172" i="7"/>
  <c r="AM1172" i="7"/>
  <c r="AL1172" i="7"/>
  <c r="AK1172" i="7"/>
  <c r="AJ1172" i="7"/>
  <c r="AI1172" i="7"/>
  <c r="AH1172" i="7"/>
  <c r="AG1172" i="7"/>
  <c r="AF1172" i="7"/>
  <c r="AE1172" i="7"/>
  <c r="AD1172" i="7"/>
  <c r="AO1171" i="7"/>
  <c r="AN1171" i="7"/>
  <c r="AM1171" i="7"/>
  <c r="AL1171" i="7"/>
  <c r="AK1171" i="7"/>
  <c r="AJ1171" i="7"/>
  <c r="AI1171" i="7"/>
  <c r="AH1171" i="7"/>
  <c r="AG1171" i="7"/>
  <c r="AF1171" i="7"/>
  <c r="AE1171" i="7"/>
  <c r="AD1171" i="7"/>
  <c r="AO1170" i="7"/>
  <c r="AN1170" i="7"/>
  <c r="AM1170" i="7"/>
  <c r="AL1170" i="7"/>
  <c r="AK1170" i="7"/>
  <c r="AJ1170" i="7"/>
  <c r="AI1170" i="7"/>
  <c r="AH1170" i="7"/>
  <c r="AG1170" i="7"/>
  <c r="AF1170" i="7"/>
  <c r="AE1170" i="7"/>
  <c r="AD1170" i="7"/>
  <c r="AO1169" i="7"/>
  <c r="AN1169" i="7"/>
  <c r="AM1169" i="7"/>
  <c r="AL1169" i="7"/>
  <c r="AK1169" i="7"/>
  <c r="AJ1169" i="7"/>
  <c r="AI1169" i="7"/>
  <c r="AH1169" i="7"/>
  <c r="AG1169" i="7"/>
  <c r="AF1169" i="7"/>
  <c r="AE1169" i="7"/>
  <c r="AD1169" i="7"/>
  <c r="AO1168" i="7"/>
  <c r="AN1168" i="7"/>
  <c r="AM1168" i="7"/>
  <c r="AL1168" i="7"/>
  <c r="AK1168" i="7"/>
  <c r="AJ1168" i="7"/>
  <c r="AI1168" i="7"/>
  <c r="AH1168" i="7"/>
  <c r="AG1168" i="7"/>
  <c r="AF1168" i="7"/>
  <c r="AE1168" i="7"/>
  <c r="AD1168" i="7"/>
  <c r="AO1167" i="7"/>
  <c r="AN1167" i="7"/>
  <c r="AM1167" i="7"/>
  <c r="AL1167" i="7"/>
  <c r="AK1167" i="7"/>
  <c r="AJ1167" i="7"/>
  <c r="AI1167" i="7"/>
  <c r="AH1167" i="7"/>
  <c r="AG1167" i="7"/>
  <c r="AF1167" i="7"/>
  <c r="AE1167" i="7"/>
  <c r="AD1167" i="7"/>
  <c r="AO1166" i="7"/>
  <c r="AN1166" i="7"/>
  <c r="AM1166" i="7"/>
  <c r="AL1166" i="7"/>
  <c r="AK1166" i="7"/>
  <c r="AJ1166" i="7"/>
  <c r="AI1166" i="7"/>
  <c r="AH1166" i="7"/>
  <c r="AG1166" i="7"/>
  <c r="AF1166" i="7"/>
  <c r="AE1166" i="7"/>
  <c r="AD1166" i="7"/>
  <c r="AO1165" i="7"/>
  <c r="AN1165" i="7"/>
  <c r="AM1165" i="7"/>
  <c r="AL1165" i="7"/>
  <c r="AK1165" i="7"/>
  <c r="AJ1165" i="7"/>
  <c r="AI1165" i="7"/>
  <c r="AH1165" i="7"/>
  <c r="AG1165" i="7"/>
  <c r="AF1165" i="7"/>
  <c r="AE1165" i="7"/>
  <c r="AD1165" i="7"/>
  <c r="AO1164" i="7"/>
  <c r="AN1164" i="7"/>
  <c r="AM1164" i="7"/>
  <c r="AL1164" i="7"/>
  <c r="AK1164" i="7"/>
  <c r="AJ1164" i="7"/>
  <c r="AI1164" i="7"/>
  <c r="AH1164" i="7"/>
  <c r="AG1164" i="7"/>
  <c r="AF1164" i="7"/>
  <c r="AE1164" i="7"/>
  <c r="AD1164" i="7"/>
  <c r="AO1163" i="7"/>
  <c r="AN1163" i="7"/>
  <c r="AM1163" i="7"/>
  <c r="AL1163" i="7"/>
  <c r="AK1163" i="7"/>
  <c r="AJ1163" i="7"/>
  <c r="AI1163" i="7"/>
  <c r="AH1163" i="7"/>
  <c r="AG1163" i="7"/>
  <c r="AF1163" i="7"/>
  <c r="AE1163" i="7"/>
  <c r="AD1163" i="7"/>
  <c r="AO1162" i="7"/>
  <c r="AN1162" i="7"/>
  <c r="AM1162" i="7"/>
  <c r="AL1162" i="7"/>
  <c r="AK1162" i="7"/>
  <c r="AJ1162" i="7"/>
  <c r="AI1162" i="7"/>
  <c r="AH1162" i="7"/>
  <c r="AG1162" i="7"/>
  <c r="AF1162" i="7"/>
  <c r="AE1162" i="7"/>
  <c r="AD1162" i="7"/>
  <c r="AO1161" i="7"/>
  <c r="AN1161" i="7"/>
  <c r="AM1161" i="7"/>
  <c r="AL1161" i="7"/>
  <c r="AK1161" i="7"/>
  <c r="AJ1161" i="7"/>
  <c r="AI1161" i="7"/>
  <c r="AH1161" i="7"/>
  <c r="AG1161" i="7"/>
  <c r="AF1161" i="7"/>
  <c r="AE1161" i="7"/>
  <c r="AD1161" i="7"/>
  <c r="AO1160" i="7"/>
  <c r="AN1160" i="7"/>
  <c r="AM1160" i="7"/>
  <c r="AL1160" i="7"/>
  <c r="AK1160" i="7"/>
  <c r="AJ1160" i="7"/>
  <c r="AI1160" i="7"/>
  <c r="AH1160" i="7"/>
  <c r="AG1160" i="7"/>
  <c r="AF1160" i="7"/>
  <c r="AE1160" i="7"/>
  <c r="AD1160" i="7"/>
  <c r="AO1156" i="7"/>
  <c r="AN1156" i="7"/>
  <c r="AM1156" i="7"/>
  <c r="AL1156" i="7"/>
  <c r="AK1156" i="7"/>
  <c r="AJ1156" i="7"/>
  <c r="AI1156" i="7"/>
  <c r="AH1156" i="7"/>
  <c r="AG1156" i="7"/>
  <c r="AF1156" i="7"/>
  <c r="AE1156" i="7"/>
  <c r="AD1156" i="7"/>
  <c r="AO1155" i="7"/>
  <c r="AN1155" i="7"/>
  <c r="AM1155" i="7"/>
  <c r="AL1155" i="7"/>
  <c r="AK1155" i="7"/>
  <c r="AJ1155" i="7"/>
  <c r="AI1155" i="7"/>
  <c r="AH1155" i="7"/>
  <c r="AG1155" i="7"/>
  <c r="AF1155" i="7"/>
  <c r="AE1155" i="7"/>
  <c r="AD1155" i="7"/>
  <c r="AO1154" i="7"/>
  <c r="AN1154" i="7"/>
  <c r="AM1154" i="7"/>
  <c r="AL1154" i="7"/>
  <c r="AK1154" i="7"/>
  <c r="AJ1154" i="7"/>
  <c r="AI1154" i="7"/>
  <c r="AH1154" i="7"/>
  <c r="AG1154" i="7"/>
  <c r="AF1154" i="7"/>
  <c r="AE1154" i="7"/>
  <c r="AD1154" i="7"/>
  <c r="AO1153" i="7"/>
  <c r="AN1153" i="7"/>
  <c r="AM1153" i="7"/>
  <c r="AL1153" i="7"/>
  <c r="AK1153" i="7"/>
  <c r="AJ1153" i="7"/>
  <c r="AI1153" i="7"/>
  <c r="AH1153" i="7"/>
  <c r="AG1153" i="7"/>
  <c r="AF1153" i="7"/>
  <c r="AE1153" i="7"/>
  <c r="AD1153" i="7"/>
  <c r="AO1152" i="7"/>
  <c r="AN1152" i="7"/>
  <c r="AM1152" i="7"/>
  <c r="AL1152" i="7"/>
  <c r="AK1152" i="7"/>
  <c r="AJ1152" i="7"/>
  <c r="AI1152" i="7"/>
  <c r="AH1152" i="7"/>
  <c r="AG1152" i="7"/>
  <c r="AF1152" i="7"/>
  <c r="AE1152" i="7"/>
  <c r="AD1152" i="7"/>
  <c r="AO1150" i="7"/>
  <c r="AN1150" i="7"/>
  <c r="AM1150" i="7"/>
  <c r="AL1150" i="7"/>
  <c r="AK1150" i="7"/>
  <c r="AJ1150" i="7"/>
  <c r="AI1150" i="7"/>
  <c r="AH1150" i="7"/>
  <c r="AG1150" i="7"/>
  <c r="AF1150" i="7"/>
  <c r="AE1150" i="7"/>
  <c r="AD1150" i="7"/>
  <c r="AO1149" i="7"/>
  <c r="AN1149" i="7"/>
  <c r="AM1149" i="7"/>
  <c r="AL1149" i="7"/>
  <c r="AK1149" i="7"/>
  <c r="AJ1149" i="7"/>
  <c r="AI1149" i="7"/>
  <c r="AH1149" i="7"/>
  <c r="AG1149" i="7"/>
  <c r="AF1149" i="7"/>
  <c r="AE1149" i="7"/>
  <c r="AD1149" i="7"/>
  <c r="AO1147" i="7"/>
  <c r="AN1147" i="7"/>
  <c r="AM1147" i="7"/>
  <c r="AL1147" i="7"/>
  <c r="AK1147" i="7"/>
  <c r="AJ1147" i="7"/>
  <c r="AI1147" i="7"/>
  <c r="AH1147" i="7"/>
  <c r="AG1147" i="7"/>
  <c r="AF1147" i="7"/>
  <c r="AE1147" i="7"/>
  <c r="AD1147" i="7"/>
  <c r="AO1146" i="7"/>
  <c r="AN1146" i="7"/>
  <c r="AM1146" i="7"/>
  <c r="AL1146" i="7"/>
  <c r="AK1146" i="7"/>
  <c r="AJ1146" i="7"/>
  <c r="AI1146" i="7"/>
  <c r="AH1146" i="7"/>
  <c r="AG1146" i="7"/>
  <c r="AF1146" i="7"/>
  <c r="AE1146" i="7"/>
  <c r="AD1146" i="7"/>
  <c r="AO1145" i="7"/>
  <c r="AN1145" i="7"/>
  <c r="AM1145" i="7"/>
  <c r="AL1145" i="7"/>
  <c r="AK1145" i="7"/>
  <c r="AJ1145" i="7"/>
  <c r="AI1145" i="7"/>
  <c r="AH1145" i="7"/>
  <c r="AG1145" i="7"/>
  <c r="AF1145" i="7"/>
  <c r="AE1145" i="7"/>
  <c r="AD1145" i="7"/>
  <c r="AO1144" i="7"/>
  <c r="AN1144" i="7"/>
  <c r="AM1144" i="7"/>
  <c r="AL1144" i="7"/>
  <c r="AK1144" i="7"/>
  <c r="AJ1144" i="7"/>
  <c r="AI1144" i="7"/>
  <c r="AH1144" i="7"/>
  <c r="AG1144" i="7"/>
  <c r="AF1144" i="7"/>
  <c r="AE1144" i="7"/>
  <c r="AD1144" i="7"/>
  <c r="AO1143" i="7"/>
  <c r="AN1143" i="7"/>
  <c r="AM1143" i="7"/>
  <c r="AL1143" i="7"/>
  <c r="AK1143" i="7"/>
  <c r="AJ1143" i="7"/>
  <c r="AI1143" i="7"/>
  <c r="AH1143" i="7"/>
  <c r="AG1143" i="7"/>
  <c r="AF1143" i="7"/>
  <c r="AE1143" i="7"/>
  <c r="AD1143" i="7"/>
  <c r="AO1142" i="7"/>
  <c r="AN1142" i="7"/>
  <c r="AM1142" i="7"/>
  <c r="AL1142" i="7"/>
  <c r="AK1142" i="7"/>
  <c r="AJ1142" i="7"/>
  <c r="AI1142" i="7"/>
  <c r="AH1142" i="7"/>
  <c r="AG1142" i="7"/>
  <c r="AF1142" i="7"/>
  <c r="AE1142" i="7"/>
  <c r="AD1142" i="7"/>
  <c r="AO1141" i="7"/>
  <c r="AN1141" i="7"/>
  <c r="AM1141" i="7"/>
  <c r="AL1141" i="7"/>
  <c r="AK1141" i="7"/>
  <c r="AJ1141" i="7"/>
  <c r="AI1141" i="7"/>
  <c r="AH1141" i="7"/>
  <c r="AG1141" i="7"/>
  <c r="AF1141" i="7"/>
  <c r="AE1141" i="7"/>
  <c r="AD1141" i="7"/>
  <c r="AO1140" i="7"/>
  <c r="AN1140" i="7"/>
  <c r="AM1140" i="7"/>
  <c r="AL1140" i="7"/>
  <c r="AK1140" i="7"/>
  <c r="AJ1140" i="7"/>
  <c r="AI1140" i="7"/>
  <c r="AH1140" i="7"/>
  <c r="AG1140" i="7"/>
  <c r="AF1140" i="7"/>
  <c r="AE1140" i="7"/>
  <c r="AD1140" i="7"/>
  <c r="AO1139" i="7"/>
  <c r="AN1139" i="7"/>
  <c r="AM1139" i="7"/>
  <c r="AL1139" i="7"/>
  <c r="AK1139" i="7"/>
  <c r="AJ1139" i="7"/>
  <c r="AI1139" i="7"/>
  <c r="AH1139" i="7"/>
  <c r="AG1139" i="7"/>
  <c r="AF1139" i="7"/>
  <c r="AE1139" i="7"/>
  <c r="AD1139" i="7"/>
  <c r="AO1138" i="7"/>
  <c r="AN1138" i="7"/>
  <c r="AM1138" i="7"/>
  <c r="AL1138" i="7"/>
  <c r="AK1138" i="7"/>
  <c r="AJ1138" i="7"/>
  <c r="AI1138" i="7"/>
  <c r="AH1138" i="7"/>
  <c r="AG1138" i="7"/>
  <c r="AF1138" i="7"/>
  <c r="AE1138" i="7"/>
  <c r="AD1138" i="7"/>
  <c r="AO1137" i="7"/>
  <c r="AN1137" i="7"/>
  <c r="AM1137" i="7"/>
  <c r="AL1137" i="7"/>
  <c r="AK1137" i="7"/>
  <c r="AJ1137" i="7"/>
  <c r="AI1137" i="7"/>
  <c r="AH1137" i="7"/>
  <c r="AG1137" i="7"/>
  <c r="AF1137" i="7"/>
  <c r="AE1137" i="7"/>
  <c r="AD1137" i="7"/>
  <c r="AO1136" i="7"/>
  <c r="AN1136" i="7"/>
  <c r="AM1136" i="7"/>
  <c r="AL1136" i="7"/>
  <c r="AK1136" i="7"/>
  <c r="AJ1136" i="7"/>
  <c r="AI1136" i="7"/>
  <c r="AH1136" i="7"/>
  <c r="AG1136" i="7"/>
  <c r="AF1136" i="7"/>
  <c r="AE1136" i="7"/>
  <c r="AD1136" i="7"/>
  <c r="AO1135" i="7"/>
  <c r="AN1135" i="7"/>
  <c r="AM1135" i="7"/>
  <c r="AL1135" i="7"/>
  <c r="AK1135" i="7"/>
  <c r="AJ1135" i="7"/>
  <c r="AI1135" i="7"/>
  <c r="AH1135" i="7"/>
  <c r="AG1135" i="7"/>
  <c r="AF1135" i="7"/>
  <c r="AE1135" i="7"/>
  <c r="AD1135" i="7"/>
  <c r="AO1134" i="7"/>
  <c r="AN1134" i="7"/>
  <c r="AM1134" i="7"/>
  <c r="AL1134" i="7"/>
  <c r="AK1134" i="7"/>
  <c r="AJ1134" i="7"/>
  <c r="AI1134" i="7"/>
  <c r="AH1134" i="7"/>
  <c r="AG1134" i="7"/>
  <c r="AF1134" i="7"/>
  <c r="AE1134" i="7"/>
  <c r="AD1134" i="7"/>
  <c r="AO1133" i="7"/>
  <c r="AN1133" i="7"/>
  <c r="AM1133" i="7"/>
  <c r="AL1133" i="7"/>
  <c r="AK1133" i="7"/>
  <c r="AJ1133" i="7"/>
  <c r="AI1133" i="7"/>
  <c r="AH1133" i="7"/>
  <c r="AG1133" i="7"/>
  <c r="AF1133" i="7"/>
  <c r="AE1133" i="7"/>
  <c r="AD1133" i="7"/>
  <c r="AO1132" i="7"/>
  <c r="AN1132" i="7"/>
  <c r="AM1132" i="7"/>
  <c r="AL1132" i="7"/>
  <c r="AK1132" i="7"/>
  <c r="AJ1132" i="7"/>
  <c r="AI1132" i="7"/>
  <c r="AH1132" i="7"/>
  <c r="AG1132" i="7"/>
  <c r="AF1132" i="7"/>
  <c r="AE1132" i="7"/>
  <c r="AD1132" i="7"/>
  <c r="AO1131" i="7"/>
  <c r="AN1131" i="7"/>
  <c r="AM1131" i="7"/>
  <c r="AL1131" i="7"/>
  <c r="AK1131" i="7"/>
  <c r="AJ1131" i="7"/>
  <c r="AI1131" i="7"/>
  <c r="AH1131" i="7"/>
  <c r="AG1131" i="7"/>
  <c r="AF1131" i="7"/>
  <c r="AE1131" i="7"/>
  <c r="AD1131" i="7"/>
  <c r="AO1130" i="7"/>
  <c r="AN1130" i="7"/>
  <c r="AM1130" i="7"/>
  <c r="AL1130" i="7"/>
  <c r="AK1130" i="7"/>
  <c r="AJ1130" i="7"/>
  <c r="AI1130" i="7"/>
  <c r="AH1130" i="7"/>
  <c r="AG1130" i="7"/>
  <c r="AF1130" i="7"/>
  <c r="AE1130" i="7"/>
  <c r="AD1130" i="7"/>
  <c r="AO1129" i="7"/>
  <c r="AN1129" i="7"/>
  <c r="AM1129" i="7"/>
  <c r="AL1129" i="7"/>
  <c r="AK1129" i="7"/>
  <c r="AJ1129" i="7"/>
  <c r="AI1129" i="7"/>
  <c r="AH1129" i="7"/>
  <c r="AG1129" i="7"/>
  <c r="AF1129" i="7"/>
  <c r="AE1129" i="7"/>
  <c r="AD1129" i="7"/>
  <c r="AO1128" i="7"/>
  <c r="AN1128" i="7"/>
  <c r="AM1128" i="7"/>
  <c r="AL1128" i="7"/>
  <c r="AK1128" i="7"/>
  <c r="AJ1128" i="7"/>
  <c r="AI1128" i="7"/>
  <c r="AH1128" i="7"/>
  <c r="AG1128" i="7"/>
  <c r="AF1128" i="7"/>
  <c r="AE1128" i="7"/>
  <c r="AD1128" i="7"/>
  <c r="AO1127" i="7"/>
  <c r="AN1127" i="7"/>
  <c r="AM1127" i="7"/>
  <c r="AL1127" i="7"/>
  <c r="AK1127" i="7"/>
  <c r="AJ1127" i="7"/>
  <c r="AI1127" i="7"/>
  <c r="AH1127" i="7"/>
  <c r="AG1127" i="7"/>
  <c r="AF1127" i="7"/>
  <c r="AE1127" i="7"/>
  <c r="AD1127" i="7"/>
  <c r="AO1126" i="7"/>
  <c r="AN1126" i="7"/>
  <c r="AM1126" i="7"/>
  <c r="AL1126" i="7"/>
  <c r="AK1126" i="7"/>
  <c r="AJ1126" i="7"/>
  <c r="AI1126" i="7"/>
  <c r="AH1126" i="7"/>
  <c r="AG1126" i="7"/>
  <c r="AF1126" i="7"/>
  <c r="AE1126" i="7"/>
  <c r="AD1126" i="7"/>
  <c r="AO1125" i="7"/>
  <c r="AN1125" i="7"/>
  <c r="AM1125" i="7"/>
  <c r="AL1125" i="7"/>
  <c r="AK1125" i="7"/>
  <c r="AJ1125" i="7"/>
  <c r="AI1125" i="7"/>
  <c r="AH1125" i="7"/>
  <c r="AG1125" i="7"/>
  <c r="AF1125" i="7"/>
  <c r="AE1125" i="7"/>
  <c r="AD1125" i="7"/>
  <c r="AO1124" i="7"/>
  <c r="AN1124" i="7"/>
  <c r="AM1124" i="7"/>
  <c r="AL1124" i="7"/>
  <c r="AK1124" i="7"/>
  <c r="AJ1124" i="7"/>
  <c r="AI1124" i="7"/>
  <c r="AH1124" i="7"/>
  <c r="AG1124" i="7"/>
  <c r="AF1124" i="7"/>
  <c r="AE1124" i="7"/>
  <c r="AD1124" i="7"/>
  <c r="AO1123" i="7"/>
  <c r="AN1123" i="7"/>
  <c r="AM1123" i="7"/>
  <c r="AL1123" i="7"/>
  <c r="AK1123" i="7"/>
  <c r="AJ1123" i="7"/>
  <c r="AI1123" i="7"/>
  <c r="AH1123" i="7"/>
  <c r="AG1123" i="7"/>
  <c r="AF1123" i="7"/>
  <c r="AE1123" i="7"/>
  <c r="AD1123" i="7"/>
  <c r="AO1122" i="7"/>
  <c r="AN1122" i="7"/>
  <c r="AM1122" i="7"/>
  <c r="AL1122" i="7"/>
  <c r="AK1122" i="7"/>
  <c r="AJ1122" i="7"/>
  <c r="AI1122" i="7"/>
  <c r="AH1122" i="7"/>
  <c r="AG1122" i="7"/>
  <c r="AF1122" i="7"/>
  <c r="AE1122" i="7"/>
  <c r="AD1122" i="7"/>
  <c r="AO1121" i="7"/>
  <c r="AN1121" i="7"/>
  <c r="AM1121" i="7"/>
  <c r="AL1121" i="7"/>
  <c r="AK1121" i="7"/>
  <c r="AJ1121" i="7"/>
  <c r="AI1121" i="7"/>
  <c r="AH1121" i="7"/>
  <c r="AG1121" i="7"/>
  <c r="AF1121" i="7"/>
  <c r="AE1121" i="7"/>
  <c r="AD1121" i="7"/>
  <c r="AO1120" i="7"/>
  <c r="AN1120" i="7"/>
  <c r="AM1120" i="7"/>
  <c r="AL1120" i="7"/>
  <c r="AK1120" i="7"/>
  <c r="AJ1120" i="7"/>
  <c r="AI1120" i="7"/>
  <c r="AH1120" i="7"/>
  <c r="AG1120" i="7"/>
  <c r="AF1120" i="7"/>
  <c r="AE1120" i="7"/>
  <c r="AD1120" i="7"/>
  <c r="AO1119" i="7"/>
  <c r="AN1119" i="7"/>
  <c r="AM1119" i="7"/>
  <c r="AL1119" i="7"/>
  <c r="AK1119" i="7"/>
  <c r="AJ1119" i="7"/>
  <c r="AI1119" i="7"/>
  <c r="AH1119" i="7"/>
  <c r="AG1119" i="7"/>
  <c r="AF1119" i="7"/>
  <c r="AE1119" i="7"/>
  <c r="AD1119" i="7"/>
  <c r="AO1118" i="7"/>
  <c r="AN1118" i="7"/>
  <c r="AM1118" i="7"/>
  <c r="AL1118" i="7"/>
  <c r="AK1118" i="7"/>
  <c r="AJ1118" i="7"/>
  <c r="AI1118" i="7"/>
  <c r="AH1118" i="7"/>
  <c r="AG1118" i="7"/>
  <c r="AF1118" i="7"/>
  <c r="AE1118" i="7"/>
  <c r="AD1118" i="7"/>
  <c r="AO1117" i="7"/>
  <c r="AN1117" i="7"/>
  <c r="AM1117" i="7"/>
  <c r="AL1117" i="7"/>
  <c r="AK1117" i="7"/>
  <c r="AJ1117" i="7"/>
  <c r="AI1117" i="7"/>
  <c r="AH1117" i="7"/>
  <c r="AG1117" i="7"/>
  <c r="AF1117" i="7"/>
  <c r="AE1117" i="7"/>
  <c r="AD1117" i="7"/>
  <c r="AO1116" i="7"/>
  <c r="AN1116" i="7"/>
  <c r="AM1116" i="7"/>
  <c r="AL1116" i="7"/>
  <c r="AK1116" i="7"/>
  <c r="AJ1116" i="7"/>
  <c r="AI1116" i="7"/>
  <c r="AH1116" i="7"/>
  <c r="AG1116" i="7"/>
  <c r="AF1116" i="7"/>
  <c r="AE1116" i="7"/>
  <c r="AD1116" i="7"/>
  <c r="AO1115" i="7"/>
  <c r="AN1115" i="7"/>
  <c r="AM1115" i="7"/>
  <c r="AL1115" i="7"/>
  <c r="AK1115" i="7"/>
  <c r="AJ1115" i="7"/>
  <c r="AI1115" i="7"/>
  <c r="AH1115" i="7"/>
  <c r="AG1115" i="7"/>
  <c r="AF1115" i="7"/>
  <c r="AE1115" i="7"/>
  <c r="AD1115" i="7"/>
  <c r="AO1114" i="7"/>
  <c r="AN1114" i="7"/>
  <c r="AM1114" i="7"/>
  <c r="AL1114" i="7"/>
  <c r="AK1114" i="7"/>
  <c r="AJ1114" i="7"/>
  <c r="AI1114" i="7"/>
  <c r="AH1114" i="7"/>
  <c r="AG1114" i="7"/>
  <c r="AF1114" i="7"/>
  <c r="AE1114" i="7"/>
  <c r="AD1114" i="7"/>
  <c r="AO1113" i="7"/>
  <c r="AN1113" i="7"/>
  <c r="AM1113" i="7"/>
  <c r="AL1113" i="7"/>
  <c r="AK1113" i="7"/>
  <c r="AJ1113" i="7"/>
  <c r="AI1113" i="7"/>
  <c r="AH1113" i="7"/>
  <c r="AG1113" i="7"/>
  <c r="AF1113" i="7"/>
  <c r="AE1113" i="7"/>
  <c r="AD1113" i="7"/>
  <c r="AO1112" i="7"/>
  <c r="AN1112" i="7"/>
  <c r="AM1112" i="7"/>
  <c r="AL1112" i="7"/>
  <c r="AK1112" i="7"/>
  <c r="AJ1112" i="7"/>
  <c r="AI1112" i="7"/>
  <c r="AH1112" i="7"/>
  <c r="AG1112" i="7"/>
  <c r="AF1112" i="7"/>
  <c r="AE1112" i="7"/>
  <c r="AD1112" i="7"/>
  <c r="AO1111" i="7"/>
  <c r="AN1111" i="7"/>
  <c r="AM1111" i="7"/>
  <c r="AL1111" i="7"/>
  <c r="AK1111" i="7"/>
  <c r="AJ1111" i="7"/>
  <c r="AI1111" i="7"/>
  <c r="AH1111" i="7"/>
  <c r="AG1111" i="7"/>
  <c r="AF1111" i="7"/>
  <c r="AE1111" i="7"/>
  <c r="AD1111" i="7"/>
  <c r="AO1110" i="7"/>
  <c r="AN1110" i="7"/>
  <c r="AM1110" i="7"/>
  <c r="AL1110" i="7"/>
  <c r="AK1110" i="7"/>
  <c r="AJ1110" i="7"/>
  <c r="AI1110" i="7"/>
  <c r="AH1110" i="7"/>
  <c r="AG1110" i="7"/>
  <c r="AF1110" i="7"/>
  <c r="AE1110" i="7"/>
  <c r="AD1110" i="7"/>
  <c r="AO1109" i="7"/>
  <c r="AN1109" i="7"/>
  <c r="AM1109" i="7"/>
  <c r="AL1109" i="7"/>
  <c r="AK1109" i="7"/>
  <c r="AJ1109" i="7"/>
  <c r="AI1109" i="7"/>
  <c r="AH1109" i="7"/>
  <c r="AG1109" i="7"/>
  <c r="AF1109" i="7"/>
  <c r="AE1109" i="7"/>
  <c r="AD1109" i="7"/>
  <c r="AO1108" i="7"/>
  <c r="AN1108" i="7"/>
  <c r="AM1108" i="7"/>
  <c r="AL1108" i="7"/>
  <c r="AK1108" i="7"/>
  <c r="AJ1108" i="7"/>
  <c r="AI1108" i="7"/>
  <c r="AH1108" i="7"/>
  <c r="AG1108" i="7"/>
  <c r="AF1108" i="7"/>
  <c r="AE1108" i="7"/>
  <c r="AD1108" i="7"/>
  <c r="AO1107" i="7"/>
  <c r="AN1107" i="7"/>
  <c r="AM1107" i="7"/>
  <c r="AL1107" i="7"/>
  <c r="AK1107" i="7"/>
  <c r="AJ1107" i="7"/>
  <c r="AI1107" i="7"/>
  <c r="AH1107" i="7"/>
  <c r="AG1107" i="7"/>
  <c r="AF1107" i="7"/>
  <c r="AE1107" i="7"/>
  <c r="AD1107" i="7"/>
  <c r="AO1106" i="7"/>
  <c r="AN1106" i="7"/>
  <c r="AM1106" i="7"/>
  <c r="AL1106" i="7"/>
  <c r="AK1106" i="7"/>
  <c r="AJ1106" i="7"/>
  <c r="AI1106" i="7"/>
  <c r="AH1106" i="7"/>
  <c r="AG1106" i="7"/>
  <c r="AF1106" i="7"/>
  <c r="AE1106" i="7"/>
  <c r="AD1106" i="7"/>
  <c r="AO1105" i="7"/>
  <c r="AN1105" i="7"/>
  <c r="AM1105" i="7"/>
  <c r="AL1105" i="7"/>
  <c r="AK1105" i="7"/>
  <c r="AJ1105" i="7"/>
  <c r="AI1105" i="7"/>
  <c r="AH1105" i="7"/>
  <c r="AG1105" i="7"/>
  <c r="AF1105" i="7"/>
  <c r="AE1105" i="7"/>
  <c r="AD1105" i="7"/>
  <c r="AO1104" i="7"/>
  <c r="AN1104" i="7"/>
  <c r="AM1104" i="7"/>
  <c r="AL1104" i="7"/>
  <c r="AK1104" i="7"/>
  <c r="AJ1104" i="7"/>
  <c r="AI1104" i="7"/>
  <c r="AH1104" i="7"/>
  <c r="AG1104" i="7"/>
  <c r="AF1104" i="7"/>
  <c r="AE1104" i="7"/>
  <c r="AD1104" i="7"/>
  <c r="AO1103" i="7"/>
  <c r="AN1103" i="7"/>
  <c r="AM1103" i="7"/>
  <c r="AL1103" i="7"/>
  <c r="AK1103" i="7"/>
  <c r="AJ1103" i="7"/>
  <c r="AI1103" i="7"/>
  <c r="AH1103" i="7"/>
  <c r="AG1103" i="7"/>
  <c r="AF1103" i="7"/>
  <c r="AE1103" i="7"/>
  <c r="AD1103" i="7"/>
  <c r="AO1102" i="7"/>
  <c r="AN1102" i="7"/>
  <c r="AM1102" i="7"/>
  <c r="AL1102" i="7"/>
  <c r="AK1102" i="7"/>
  <c r="AJ1102" i="7"/>
  <c r="AI1102" i="7"/>
  <c r="AH1102" i="7"/>
  <c r="AG1102" i="7"/>
  <c r="AF1102" i="7"/>
  <c r="AE1102" i="7"/>
  <c r="AD1102" i="7"/>
  <c r="AO1101" i="7"/>
  <c r="AN1101" i="7"/>
  <c r="AM1101" i="7"/>
  <c r="AL1101" i="7"/>
  <c r="AK1101" i="7"/>
  <c r="AJ1101" i="7"/>
  <c r="AI1101" i="7"/>
  <c r="AH1101" i="7"/>
  <c r="AG1101" i="7"/>
  <c r="AF1101" i="7"/>
  <c r="AE1101" i="7"/>
  <c r="AD1101" i="7"/>
  <c r="AO1100" i="7"/>
  <c r="AN1100" i="7"/>
  <c r="AM1100" i="7"/>
  <c r="AL1100" i="7"/>
  <c r="AK1100" i="7"/>
  <c r="AJ1100" i="7"/>
  <c r="AI1100" i="7"/>
  <c r="AH1100" i="7"/>
  <c r="AG1100" i="7"/>
  <c r="AF1100" i="7"/>
  <c r="AE1100" i="7"/>
  <c r="AD1100" i="7"/>
  <c r="AO1099" i="7"/>
  <c r="AN1099" i="7"/>
  <c r="AM1099" i="7"/>
  <c r="AL1099" i="7"/>
  <c r="AK1099" i="7"/>
  <c r="AJ1099" i="7"/>
  <c r="AI1099" i="7"/>
  <c r="AH1099" i="7"/>
  <c r="AG1099" i="7"/>
  <c r="AF1099" i="7"/>
  <c r="AE1099" i="7"/>
  <c r="AD1099" i="7"/>
  <c r="AO1098" i="7"/>
  <c r="AN1098" i="7"/>
  <c r="AM1098" i="7"/>
  <c r="AL1098" i="7"/>
  <c r="AK1098" i="7"/>
  <c r="AJ1098" i="7"/>
  <c r="AI1098" i="7"/>
  <c r="AH1098" i="7"/>
  <c r="AG1098" i="7"/>
  <c r="AF1098" i="7"/>
  <c r="AE1098" i="7"/>
  <c r="AD1098" i="7"/>
  <c r="AO1097" i="7"/>
  <c r="AN1097" i="7"/>
  <c r="AM1097" i="7"/>
  <c r="AL1097" i="7"/>
  <c r="AK1097" i="7"/>
  <c r="AJ1097" i="7"/>
  <c r="AI1097" i="7"/>
  <c r="AH1097" i="7"/>
  <c r="AG1097" i="7"/>
  <c r="AF1097" i="7"/>
  <c r="AE1097" i="7"/>
  <c r="AD1097" i="7"/>
  <c r="AO1096" i="7"/>
  <c r="AN1096" i="7"/>
  <c r="AM1096" i="7"/>
  <c r="AL1096" i="7"/>
  <c r="AK1096" i="7"/>
  <c r="AJ1096" i="7"/>
  <c r="AI1096" i="7"/>
  <c r="AH1096" i="7"/>
  <c r="AG1096" i="7"/>
  <c r="AF1096" i="7"/>
  <c r="AE1096" i="7"/>
  <c r="AD1096" i="7"/>
  <c r="AO1095" i="7"/>
  <c r="AN1095" i="7"/>
  <c r="AM1095" i="7"/>
  <c r="AL1095" i="7"/>
  <c r="AK1095" i="7"/>
  <c r="AJ1095" i="7"/>
  <c r="AI1095" i="7"/>
  <c r="AH1095" i="7"/>
  <c r="AG1095" i="7"/>
  <c r="AF1095" i="7"/>
  <c r="AE1095" i="7"/>
  <c r="AD1095" i="7"/>
  <c r="AO1094" i="7"/>
  <c r="AN1094" i="7"/>
  <c r="AM1094" i="7"/>
  <c r="AL1094" i="7"/>
  <c r="AK1094" i="7"/>
  <c r="AJ1094" i="7"/>
  <c r="AI1094" i="7"/>
  <c r="AH1094" i="7"/>
  <c r="AG1094" i="7"/>
  <c r="AF1094" i="7"/>
  <c r="AE1094" i="7"/>
  <c r="AD1094" i="7"/>
  <c r="AO1093" i="7"/>
  <c r="AN1093" i="7"/>
  <c r="AM1093" i="7"/>
  <c r="AL1093" i="7"/>
  <c r="AK1093" i="7"/>
  <c r="AJ1093" i="7"/>
  <c r="AI1093" i="7"/>
  <c r="AH1093" i="7"/>
  <c r="AG1093" i="7"/>
  <c r="AF1093" i="7"/>
  <c r="AE1093" i="7"/>
  <c r="AD1093" i="7"/>
  <c r="AO1092" i="7"/>
  <c r="AN1092" i="7"/>
  <c r="AM1092" i="7"/>
  <c r="AL1092" i="7"/>
  <c r="AK1092" i="7"/>
  <c r="AJ1092" i="7"/>
  <c r="AI1092" i="7"/>
  <c r="AH1092" i="7"/>
  <c r="AG1092" i="7"/>
  <c r="AF1092" i="7"/>
  <c r="AE1092" i="7"/>
  <c r="AD1092" i="7"/>
  <c r="AO1091" i="7"/>
  <c r="AN1091" i="7"/>
  <c r="AM1091" i="7"/>
  <c r="AL1091" i="7"/>
  <c r="AK1091" i="7"/>
  <c r="AJ1091" i="7"/>
  <c r="AI1091" i="7"/>
  <c r="AH1091" i="7"/>
  <c r="AG1091" i="7"/>
  <c r="AF1091" i="7"/>
  <c r="AE1091" i="7"/>
  <c r="AD1091" i="7"/>
  <c r="AO1090" i="7"/>
  <c r="AN1090" i="7"/>
  <c r="AM1090" i="7"/>
  <c r="AL1090" i="7"/>
  <c r="AK1090" i="7"/>
  <c r="AJ1090" i="7"/>
  <c r="AI1090" i="7"/>
  <c r="AH1090" i="7"/>
  <c r="AG1090" i="7"/>
  <c r="AF1090" i="7"/>
  <c r="AE1090" i="7"/>
  <c r="AD1090" i="7"/>
  <c r="AO1089" i="7"/>
  <c r="AN1089" i="7"/>
  <c r="AM1089" i="7"/>
  <c r="AL1089" i="7"/>
  <c r="AK1089" i="7"/>
  <c r="AJ1089" i="7"/>
  <c r="AI1089" i="7"/>
  <c r="AH1089" i="7"/>
  <c r="AG1089" i="7"/>
  <c r="AF1089" i="7"/>
  <c r="AE1089" i="7"/>
  <c r="AD1089" i="7"/>
  <c r="AO1088" i="7"/>
  <c r="AN1088" i="7"/>
  <c r="AM1088" i="7"/>
  <c r="AL1088" i="7"/>
  <c r="AK1088" i="7"/>
  <c r="AJ1088" i="7"/>
  <c r="AI1088" i="7"/>
  <c r="AH1088" i="7"/>
  <c r="AG1088" i="7"/>
  <c r="AF1088" i="7"/>
  <c r="AE1088" i="7"/>
  <c r="AD1088" i="7"/>
  <c r="AO1087" i="7"/>
  <c r="AN1087" i="7"/>
  <c r="AM1087" i="7"/>
  <c r="AL1087" i="7"/>
  <c r="AK1087" i="7"/>
  <c r="AJ1087" i="7"/>
  <c r="AI1087" i="7"/>
  <c r="AH1087" i="7"/>
  <c r="AG1087" i="7"/>
  <c r="AF1087" i="7"/>
  <c r="AE1087" i="7"/>
  <c r="AD1087" i="7"/>
  <c r="AO1086" i="7"/>
  <c r="AN1086" i="7"/>
  <c r="AM1086" i="7"/>
  <c r="AL1086" i="7"/>
  <c r="AK1086" i="7"/>
  <c r="AJ1086" i="7"/>
  <c r="AI1086" i="7"/>
  <c r="AH1086" i="7"/>
  <c r="AG1086" i="7"/>
  <c r="AF1086" i="7"/>
  <c r="AE1086" i="7"/>
  <c r="AD1086" i="7"/>
  <c r="AO1085" i="7"/>
  <c r="AN1085" i="7"/>
  <c r="AM1085" i="7"/>
  <c r="AL1085" i="7"/>
  <c r="AK1085" i="7"/>
  <c r="AJ1085" i="7"/>
  <c r="AI1085" i="7"/>
  <c r="AH1085" i="7"/>
  <c r="AG1085" i="7"/>
  <c r="AF1085" i="7"/>
  <c r="AE1085" i="7"/>
  <c r="AD1085" i="7"/>
  <c r="AO1084" i="7"/>
  <c r="AN1084" i="7"/>
  <c r="AM1084" i="7"/>
  <c r="AL1084" i="7"/>
  <c r="AK1084" i="7"/>
  <c r="AJ1084" i="7"/>
  <c r="AI1084" i="7"/>
  <c r="AH1084" i="7"/>
  <c r="AG1084" i="7"/>
  <c r="AF1084" i="7"/>
  <c r="AE1084" i="7"/>
  <c r="AD1084" i="7"/>
  <c r="AO1083" i="7"/>
  <c r="AN1083" i="7"/>
  <c r="AM1083" i="7"/>
  <c r="AL1083" i="7"/>
  <c r="AK1083" i="7"/>
  <c r="AJ1083" i="7"/>
  <c r="AI1083" i="7"/>
  <c r="AH1083" i="7"/>
  <c r="AG1083" i="7"/>
  <c r="AF1083" i="7"/>
  <c r="AE1083" i="7"/>
  <c r="AD1083" i="7"/>
  <c r="AO1082" i="7"/>
  <c r="AN1082" i="7"/>
  <c r="AM1082" i="7"/>
  <c r="AL1082" i="7"/>
  <c r="AK1082" i="7"/>
  <c r="AJ1082" i="7"/>
  <c r="AI1082" i="7"/>
  <c r="AH1082" i="7"/>
  <c r="AG1082" i="7"/>
  <c r="AF1082" i="7"/>
  <c r="AE1082" i="7"/>
  <c r="AD1082" i="7"/>
  <c r="AO1081" i="7"/>
  <c r="AN1081" i="7"/>
  <c r="AM1081" i="7"/>
  <c r="AL1081" i="7"/>
  <c r="AK1081" i="7"/>
  <c r="AJ1081" i="7"/>
  <c r="AI1081" i="7"/>
  <c r="AH1081" i="7"/>
  <c r="AG1081" i="7"/>
  <c r="AF1081" i="7"/>
  <c r="AE1081" i="7"/>
  <c r="AD1081" i="7"/>
  <c r="AO1080" i="7"/>
  <c r="AN1080" i="7"/>
  <c r="AM1080" i="7"/>
  <c r="AL1080" i="7"/>
  <c r="AK1080" i="7"/>
  <c r="AJ1080" i="7"/>
  <c r="AI1080" i="7"/>
  <c r="AH1080" i="7"/>
  <c r="AG1080" i="7"/>
  <c r="AF1080" i="7"/>
  <c r="AE1080" i="7"/>
  <c r="AD1080" i="7"/>
  <c r="AO1079" i="7"/>
  <c r="AN1079" i="7"/>
  <c r="AM1079" i="7"/>
  <c r="AL1079" i="7"/>
  <c r="AK1079" i="7"/>
  <c r="AJ1079" i="7"/>
  <c r="AI1079" i="7"/>
  <c r="AH1079" i="7"/>
  <c r="AG1079" i="7"/>
  <c r="AF1079" i="7"/>
  <c r="AE1079" i="7"/>
  <c r="AD1079" i="7"/>
  <c r="AO1078" i="7"/>
  <c r="AN1078" i="7"/>
  <c r="AM1078" i="7"/>
  <c r="AL1078" i="7"/>
  <c r="AK1078" i="7"/>
  <c r="AJ1078" i="7"/>
  <c r="AI1078" i="7"/>
  <c r="AH1078" i="7"/>
  <c r="AG1078" i="7"/>
  <c r="AF1078" i="7"/>
  <c r="AE1078" i="7"/>
  <c r="AD1078" i="7"/>
  <c r="AO1077" i="7"/>
  <c r="AN1077" i="7"/>
  <c r="AM1077" i="7"/>
  <c r="AL1077" i="7"/>
  <c r="AK1077" i="7"/>
  <c r="AJ1077" i="7"/>
  <c r="AI1077" i="7"/>
  <c r="AH1077" i="7"/>
  <c r="AG1077" i="7"/>
  <c r="AF1077" i="7"/>
  <c r="AE1077" i="7"/>
  <c r="AD1077" i="7"/>
  <c r="AO1076" i="7"/>
  <c r="AN1076" i="7"/>
  <c r="AM1076" i="7"/>
  <c r="AL1076" i="7"/>
  <c r="AK1076" i="7"/>
  <c r="AJ1076" i="7"/>
  <c r="AI1076" i="7"/>
  <c r="AH1076" i="7"/>
  <c r="AG1076" i="7"/>
  <c r="AF1076" i="7"/>
  <c r="AE1076" i="7"/>
  <c r="AD1076" i="7"/>
  <c r="AO1075" i="7"/>
  <c r="AN1075" i="7"/>
  <c r="AM1075" i="7"/>
  <c r="AL1075" i="7"/>
  <c r="AK1075" i="7"/>
  <c r="AJ1075" i="7"/>
  <c r="AI1075" i="7"/>
  <c r="AH1075" i="7"/>
  <c r="AG1075" i="7"/>
  <c r="AF1075" i="7"/>
  <c r="AE1075" i="7"/>
  <c r="AD1075" i="7"/>
  <c r="AO1074" i="7"/>
  <c r="AN1074" i="7"/>
  <c r="AM1074" i="7"/>
  <c r="AL1074" i="7"/>
  <c r="AK1074" i="7"/>
  <c r="AJ1074" i="7"/>
  <c r="AI1074" i="7"/>
  <c r="AH1074" i="7"/>
  <c r="AG1074" i="7"/>
  <c r="AF1074" i="7"/>
  <c r="AE1074" i="7"/>
  <c r="AD1074" i="7"/>
  <c r="AO1073" i="7"/>
  <c r="AN1073" i="7"/>
  <c r="AM1073" i="7"/>
  <c r="AL1073" i="7"/>
  <c r="AK1073" i="7"/>
  <c r="AJ1073" i="7"/>
  <c r="AI1073" i="7"/>
  <c r="AH1073" i="7"/>
  <c r="AG1073" i="7"/>
  <c r="AF1073" i="7"/>
  <c r="AE1073" i="7"/>
  <c r="AD1073" i="7"/>
  <c r="AO1072" i="7"/>
  <c r="AN1072" i="7"/>
  <c r="AM1072" i="7"/>
  <c r="AL1072" i="7"/>
  <c r="AK1072" i="7"/>
  <c r="AJ1072" i="7"/>
  <c r="AI1072" i="7"/>
  <c r="AH1072" i="7"/>
  <c r="AG1072" i="7"/>
  <c r="AF1072" i="7"/>
  <c r="AE1072" i="7"/>
  <c r="AD1072" i="7"/>
  <c r="AO1071" i="7"/>
  <c r="AN1071" i="7"/>
  <c r="AM1071" i="7"/>
  <c r="AL1071" i="7"/>
  <c r="AK1071" i="7"/>
  <c r="AJ1071" i="7"/>
  <c r="AI1071" i="7"/>
  <c r="AH1071" i="7"/>
  <c r="AG1071" i="7"/>
  <c r="AF1071" i="7"/>
  <c r="AE1071" i="7"/>
  <c r="AD1071" i="7"/>
  <c r="AO1070" i="7"/>
  <c r="AN1070" i="7"/>
  <c r="AM1070" i="7"/>
  <c r="AL1070" i="7"/>
  <c r="AK1070" i="7"/>
  <c r="AJ1070" i="7"/>
  <c r="AI1070" i="7"/>
  <c r="AH1070" i="7"/>
  <c r="AG1070" i="7"/>
  <c r="AF1070" i="7"/>
  <c r="AE1070" i="7"/>
  <c r="AD1070" i="7"/>
  <c r="AO1069" i="7"/>
  <c r="AN1069" i="7"/>
  <c r="AM1069" i="7"/>
  <c r="AL1069" i="7"/>
  <c r="AK1069" i="7"/>
  <c r="AJ1069" i="7"/>
  <c r="AI1069" i="7"/>
  <c r="AH1069" i="7"/>
  <c r="AG1069" i="7"/>
  <c r="AF1069" i="7"/>
  <c r="AE1069" i="7"/>
  <c r="AD1069" i="7"/>
  <c r="AO1068" i="7"/>
  <c r="AN1068" i="7"/>
  <c r="AM1068" i="7"/>
  <c r="AL1068" i="7"/>
  <c r="AK1068" i="7"/>
  <c r="AJ1068" i="7"/>
  <c r="AI1068" i="7"/>
  <c r="AH1068" i="7"/>
  <c r="AG1068" i="7"/>
  <c r="AF1068" i="7"/>
  <c r="AE1068" i="7"/>
  <c r="AD1068" i="7"/>
  <c r="AO1067" i="7"/>
  <c r="AN1067" i="7"/>
  <c r="AM1067" i="7"/>
  <c r="AL1067" i="7"/>
  <c r="AK1067" i="7"/>
  <c r="AJ1067" i="7"/>
  <c r="AI1067" i="7"/>
  <c r="AH1067" i="7"/>
  <c r="AG1067" i="7"/>
  <c r="AF1067" i="7"/>
  <c r="AE1067" i="7"/>
  <c r="AD1067" i="7"/>
  <c r="AO1066" i="7"/>
  <c r="AN1066" i="7"/>
  <c r="AM1066" i="7"/>
  <c r="AL1066" i="7"/>
  <c r="AK1066" i="7"/>
  <c r="AJ1066" i="7"/>
  <c r="AI1066" i="7"/>
  <c r="AH1066" i="7"/>
  <c r="AG1066" i="7"/>
  <c r="AF1066" i="7"/>
  <c r="AE1066" i="7"/>
  <c r="AD1066" i="7"/>
  <c r="AO1065" i="7"/>
  <c r="AN1065" i="7"/>
  <c r="AM1065" i="7"/>
  <c r="AL1065" i="7"/>
  <c r="AK1065" i="7"/>
  <c r="AJ1065" i="7"/>
  <c r="AI1065" i="7"/>
  <c r="AH1065" i="7"/>
  <c r="AG1065" i="7"/>
  <c r="AF1065" i="7"/>
  <c r="AE1065" i="7"/>
  <c r="AD1065" i="7"/>
  <c r="AO1064" i="7"/>
  <c r="AN1064" i="7"/>
  <c r="AM1064" i="7"/>
  <c r="AL1064" i="7"/>
  <c r="AK1064" i="7"/>
  <c r="AJ1064" i="7"/>
  <c r="AI1064" i="7"/>
  <c r="AH1064" i="7"/>
  <c r="AG1064" i="7"/>
  <c r="AF1064" i="7"/>
  <c r="AE1064" i="7"/>
  <c r="AD1064" i="7"/>
  <c r="AO1063" i="7"/>
  <c r="AN1063" i="7"/>
  <c r="AM1063" i="7"/>
  <c r="AL1063" i="7"/>
  <c r="AK1063" i="7"/>
  <c r="AJ1063" i="7"/>
  <c r="AI1063" i="7"/>
  <c r="AH1063" i="7"/>
  <c r="AG1063" i="7"/>
  <c r="AF1063" i="7"/>
  <c r="AE1063" i="7"/>
  <c r="AD1063" i="7"/>
  <c r="AO1062" i="7"/>
  <c r="AN1062" i="7"/>
  <c r="AM1062" i="7"/>
  <c r="AL1062" i="7"/>
  <c r="AK1062" i="7"/>
  <c r="AJ1062" i="7"/>
  <c r="AI1062" i="7"/>
  <c r="AH1062" i="7"/>
  <c r="AG1062" i="7"/>
  <c r="AF1062" i="7"/>
  <c r="AE1062" i="7"/>
  <c r="AD1062" i="7"/>
  <c r="AO1061" i="7"/>
  <c r="AN1061" i="7"/>
  <c r="AM1061" i="7"/>
  <c r="AL1061" i="7"/>
  <c r="AK1061" i="7"/>
  <c r="AJ1061" i="7"/>
  <c r="AI1061" i="7"/>
  <c r="AH1061" i="7"/>
  <c r="AG1061" i="7"/>
  <c r="AF1061" i="7"/>
  <c r="AE1061" i="7"/>
  <c r="AD1061" i="7"/>
  <c r="AO1060" i="7"/>
  <c r="AN1060" i="7"/>
  <c r="AM1060" i="7"/>
  <c r="AL1060" i="7"/>
  <c r="AK1060" i="7"/>
  <c r="AJ1060" i="7"/>
  <c r="AI1060" i="7"/>
  <c r="AH1060" i="7"/>
  <c r="AG1060" i="7"/>
  <c r="AF1060" i="7"/>
  <c r="AE1060" i="7"/>
  <c r="AD1060" i="7"/>
  <c r="AO1059" i="7"/>
  <c r="AN1059" i="7"/>
  <c r="AM1059" i="7"/>
  <c r="AL1059" i="7"/>
  <c r="AK1059" i="7"/>
  <c r="AJ1059" i="7"/>
  <c r="AI1059" i="7"/>
  <c r="AH1059" i="7"/>
  <c r="AG1059" i="7"/>
  <c r="AF1059" i="7"/>
  <c r="AE1059" i="7"/>
  <c r="AD1059" i="7"/>
  <c r="AO1058" i="7"/>
  <c r="AN1058" i="7"/>
  <c r="AM1058" i="7"/>
  <c r="AL1058" i="7"/>
  <c r="AK1058" i="7"/>
  <c r="AJ1058" i="7"/>
  <c r="AI1058" i="7"/>
  <c r="AH1058" i="7"/>
  <c r="AG1058" i="7"/>
  <c r="AF1058" i="7"/>
  <c r="AE1058" i="7"/>
  <c r="AD1058" i="7"/>
  <c r="AO1057" i="7"/>
  <c r="AN1057" i="7"/>
  <c r="AM1057" i="7"/>
  <c r="AL1057" i="7"/>
  <c r="AK1057" i="7"/>
  <c r="AJ1057" i="7"/>
  <c r="AI1057" i="7"/>
  <c r="AH1057" i="7"/>
  <c r="AG1057" i="7"/>
  <c r="AF1057" i="7"/>
  <c r="AE1057" i="7"/>
  <c r="AD1057" i="7"/>
  <c r="AO1056" i="7"/>
  <c r="AN1056" i="7"/>
  <c r="AM1056" i="7"/>
  <c r="AL1056" i="7"/>
  <c r="AK1056" i="7"/>
  <c r="AJ1056" i="7"/>
  <c r="AI1056" i="7"/>
  <c r="AH1056" i="7"/>
  <c r="AG1056" i="7"/>
  <c r="AF1056" i="7"/>
  <c r="AE1056" i="7"/>
  <c r="AD1056" i="7"/>
  <c r="AO1055" i="7"/>
  <c r="AN1055" i="7"/>
  <c r="AM1055" i="7"/>
  <c r="AL1055" i="7"/>
  <c r="AK1055" i="7"/>
  <c r="AJ1055" i="7"/>
  <c r="AI1055" i="7"/>
  <c r="AH1055" i="7"/>
  <c r="AG1055" i="7"/>
  <c r="AF1055" i="7"/>
  <c r="AE1055" i="7"/>
  <c r="AD1055" i="7"/>
  <c r="AO1054" i="7"/>
  <c r="AN1054" i="7"/>
  <c r="AM1054" i="7"/>
  <c r="AL1054" i="7"/>
  <c r="AK1054" i="7"/>
  <c r="AJ1054" i="7"/>
  <c r="AI1054" i="7"/>
  <c r="AH1054" i="7"/>
  <c r="AG1054" i="7"/>
  <c r="AF1054" i="7"/>
  <c r="AE1054" i="7"/>
  <c r="AD1054" i="7"/>
  <c r="AO1053" i="7"/>
  <c r="AN1053" i="7"/>
  <c r="AM1053" i="7"/>
  <c r="AL1053" i="7"/>
  <c r="AK1053" i="7"/>
  <c r="AJ1053" i="7"/>
  <c r="AI1053" i="7"/>
  <c r="AH1053" i="7"/>
  <c r="AG1053" i="7"/>
  <c r="AF1053" i="7"/>
  <c r="AE1053" i="7"/>
  <c r="AD1053" i="7"/>
  <c r="AO1052" i="7"/>
  <c r="AN1052" i="7"/>
  <c r="AM1052" i="7"/>
  <c r="AL1052" i="7"/>
  <c r="AK1052" i="7"/>
  <c r="AJ1052" i="7"/>
  <c r="AI1052" i="7"/>
  <c r="AH1052" i="7"/>
  <c r="AG1052" i="7"/>
  <c r="AF1052" i="7"/>
  <c r="AE1052" i="7"/>
  <c r="AD1052" i="7"/>
  <c r="AO1051" i="7"/>
  <c r="AN1051" i="7"/>
  <c r="AM1051" i="7"/>
  <c r="AL1051" i="7"/>
  <c r="AK1051" i="7"/>
  <c r="AJ1051" i="7"/>
  <c r="AI1051" i="7"/>
  <c r="AH1051" i="7"/>
  <c r="AG1051" i="7"/>
  <c r="AF1051" i="7"/>
  <c r="AE1051" i="7"/>
  <c r="AD1051" i="7"/>
  <c r="AO1050" i="7"/>
  <c r="AN1050" i="7"/>
  <c r="AM1050" i="7"/>
  <c r="AL1050" i="7"/>
  <c r="AK1050" i="7"/>
  <c r="AJ1050" i="7"/>
  <c r="AI1050" i="7"/>
  <c r="AH1050" i="7"/>
  <c r="AG1050" i="7"/>
  <c r="AF1050" i="7"/>
  <c r="AE1050" i="7"/>
  <c r="AD1050" i="7"/>
  <c r="AO1049" i="7"/>
  <c r="AN1049" i="7"/>
  <c r="AM1049" i="7"/>
  <c r="AL1049" i="7"/>
  <c r="AK1049" i="7"/>
  <c r="AJ1049" i="7"/>
  <c r="AI1049" i="7"/>
  <c r="AH1049" i="7"/>
  <c r="AG1049" i="7"/>
  <c r="AF1049" i="7"/>
  <c r="AE1049" i="7"/>
  <c r="AD1049" i="7"/>
  <c r="AO1048" i="7"/>
  <c r="AN1048" i="7"/>
  <c r="AM1048" i="7"/>
  <c r="AL1048" i="7"/>
  <c r="AK1048" i="7"/>
  <c r="AJ1048" i="7"/>
  <c r="AI1048" i="7"/>
  <c r="AH1048" i="7"/>
  <c r="AG1048" i="7"/>
  <c r="AF1048" i="7"/>
  <c r="AE1048" i="7"/>
  <c r="AD1048" i="7"/>
  <c r="AO1047" i="7"/>
  <c r="AN1047" i="7"/>
  <c r="AM1047" i="7"/>
  <c r="AL1047" i="7"/>
  <c r="AK1047" i="7"/>
  <c r="AJ1047" i="7"/>
  <c r="AI1047" i="7"/>
  <c r="AH1047" i="7"/>
  <c r="AG1047" i="7"/>
  <c r="AF1047" i="7"/>
  <c r="AE1047" i="7"/>
  <c r="AD1047" i="7"/>
  <c r="AO1046" i="7"/>
  <c r="AN1046" i="7"/>
  <c r="AM1046" i="7"/>
  <c r="AL1046" i="7"/>
  <c r="AK1046" i="7"/>
  <c r="AJ1046" i="7"/>
  <c r="AI1046" i="7"/>
  <c r="AH1046" i="7"/>
  <c r="AG1046" i="7"/>
  <c r="AF1046" i="7"/>
  <c r="AE1046" i="7"/>
  <c r="AD1046" i="7"/>
  <c r="AO1045" i="7"/>
  <c r="AN1045" i="7"/>
  <c r="AM1045" i="7"/>
  <c r="AL1045" i="7"/>
  <c r="AK1045" i="7"/>
  <c r="AJ1045" i="7"/>
  <c r="AI1045" i="7"/>
  <c r="AH1045" i="7"/>
  <c r="AG1045" i="7"/>
  <c r="AF1045" i="7"/>
  <c r="AE1045" i="7"/>
  <c r="AD1045" i="7"/>
  <c r="AO1044" i="7"/>
  <c r="AN1044" i="7"/>
  <c r="AM1044" i="7"/>
  <c r="AL1044" i="7"/>
  <c r="AK1044" i="7"/>
  <c r="AJ1044" i="7"/>
  <c r="AI1044" i="7"/>
  <c r="AH1044" i="7"/>
  <c r="AG1044" i="7"/>
  <c r="AF1044" i="7"/>
  <c r="AE1044" i="7"/>
  <c r="AD1044" i="7"/>
  <c r="AO1043" i="7"/>
  <c r="AN1043" i="7"/>
  <c r="AM1043" i="7"/>
  <c r="AL1043" i="7"/>
  <c r="AK1043" i="7"/>
  <c r="AJ1043" i="7"/>
  <c r="AI1043" i="7"/>
  <c r="AH1043" i="7"/>
  <c r="AG1043" i="7"/>
  <c r="AF1043" i="7"/>
  <c r="AE1043" i="7"/>
  <c r="AD1043" i="7"/>
  <c r="AO1042" i="7"/>
  <c r="AN1042" i="7"/>
  <c r="AM1042" i="7"/>
  <c r="AL1042" i="7"/>
  <c r="AK1042" i="7"/>
  <c r="AJ1042" i="7"/>
  <c r="AI1042" i="7"/>
  <c r="AH1042" i="7"/>
  <c r="AG1042" i="7"/>
  <c r="AF1042" i="7"/>
  <c r="AE1042" i="7"/>
  <c r="AD1042" i="7"/>
  <c r="AO1041" i="7"/>
  <c r="AN1041" i="7"/>
  <c r="AM1041" i="7"/>
  <c r="AL1041" i="7"/>
  <c r="AK1041" i="7"/>
  <c r="AJ1041" i="7"/>
  <c r="AI1041" i="7"/>
  <c r="AH1041" i="7"/>
  <c r="AG1041" i="7"/>
  <c r="AF1041" i="7"/>
  <c r="AE1041" i="7"/>
  <c r="AD1041" i="7"/>
  <c r="AO1040" i="7"/>
  <c r="AN1040" i="7"/>
  <c r="AM1040" i="7"/>
  <c r="AL1040" i="7"/>
  <c r="AK1040" i="7"/>
  <c r="AJ1040" i="7"/>
  <c r="AI1040" i="7"/>
  <c r="AH1040" i="7"/>
  <c r="AG1040" i="7"/>
  <c r="AF1040" i="7"/>
  <c r="AE1040" i="7"/>
  <c r="AD1040" i="7"/>
  <c r="AO1039" i="7"/>
  <c r="AN1039" i="7"/>
  <c r="AM1039" i="7"/>
  <c r="AL1039" i="7"/>
  <c r="AK1039" i="7"/>
  <c r="AJ1039" i="7"/>
  <c r="AI1039" i="7"/>
  <c r="AH1039" i="7"/>
  <c r="AG1039" i="7"/>
  <c r="AF1039" i="7"/>
  <c r="AE1039" i="7"/>
  <c r="AD1039" i="7"/>
  <c r="AO1038" i="7"/>
  <c r="AN1038" i="7"/>
  <c r="AM1038" i="7"/>
  <c r="AL1038" i="7"/>
  <c r="AK1038" i="7"/>
  <c r="AJ1038" i="7"/>
  <c r="AI1038" i="7"/>
  <c r="AH1038" i="7"/>
  <c r="AG1038" i="7"/>
  <c r="AF1038" i="7"/>
  <c r="AE1038" i="7"/>
  <c r="AD1038" i="7"/>
  <c r="AO1037" i="7"/>
  <c r="AN1037" i="7"/>
  <c r="AM1037" i="7"/>
  <c r="AL1037" i="7"/>
  <c r="AK1037" i="7"/>
  <c r="AJ1037" i="7"/>
  <c r="AI1037" i="7"/>
  <c r="AH1037" i="7"/>
  <c r="AG1037" i="7"/>
  <c r="AF1037" i="7"/>
  <c r="AE1037" i="7"/>
  <c r="AD1037" i="7"/>
  <c r="AO1036" i="7"/>
  <c r="AN1036" i="7"/>
  <c r="AM1036" i="7"/>
  <c r="AL1036" i="7"/>
  <c r="AK1036" i="7"/>
  <c r="AJ1036" i="7"/>
  <c r="AI1036" i="7"/>
  <c r="AH1036" i="7"/>
  <c r="AG1036" i="7"/>
  <c r="AF1036" i="7"/>
  <c r="AE1036" i="7"/>
  <c r="AD1036" i="7"/>
  <c r="AO1035" i="7"/>
  <c r="AN1035" i="7"/>
  <c r="AM1035" i="7"/>
  <c r="AL1035" i="7"/>
  <c r="AK1035" i="7"/>
  <c r="AJ1035" i="7"/>
  <c r="AI1035" i="7"/>
  <c r="AH1035" i="7"/>
  <c r="AG1035" i="7"/>
  <c r="AF1035" i="7"/>
  <c r="AE1035" i="7"/>
  <c r="AD1035" i="7"/>
  <c r="AO1034" i="7"/>
  <c r="AN1034" i="7"/>
  <c r="AM1034" i="7"/>
  <c r="AL1034" i="7"/>
  <c r="AK1034" i="7"/>
  <c r="AJ1034" i="7"/>
  <c r="AI1034" i="7"/>
  <c r="AH1034" i="7"/>
  <c r="AG1034" i="7"/>
  <c r="AF1034" i="7"/>
  <c r="AE1034" i="7"/>
  <c r="AD1034" i="7"/>
  <c r="AO1033" i="7"/>
  <c r="AN1033" i="7"/>
  <c r="AM1033" i="7"/>
  <c r="AL1033" i="7"/>
  <c r="AK1033" i="7"/>
  <c r="AJ1033" i="7"/>
  <c r="AI1033" i="7"/>
  <c r="AH1033" i="7"/>
  <c r="AG1033" i="7"/>
  <c r="AF1033" i="7"/>
  <c r="AE1033" i="7"/>
  <c r="AD1033" i="7"/>
  <c r="AO1032" i="7"/>
  <c r="AN1032" i="7"/>
  <c r="AM1032" i="7"/>
  <c r="AL1032" i="7"/>
  <c r="AK1032" i="7"/>
  <c r="AJ1032" i="7"/>
  <c r="AI1032" i="7"/>
  <c r="AH1032" i="7"/>
  <c r="AG1032" i="7"/>
  <c r="AF1032" i="7"/>
  <c r="AE1032" i="7"/>
  <c r="AD1032" i="7"/>
  <c r="AO1031" i="7"/>
  <c r="AN1031" i="7"/>
  <c r="AM1031" i="7"/>
  <c r="AL1031" i="7"/>
  <c r="AK1031" i="7"/>
  <c r="AJ1031" i="7"/>
  <c r="AI1031" i="7"/>
  <c r="AH1031" i="7"/>
  <c r="AG1031" i="7"/>
  <c r="AF1031" i="7"/>
  <c r="AE1031" i="7"/>
  <c r="AD1031" i="7"/>
  <c r="AO1030" i="7"/>
  <c r="AN1030" i="7"/>
  <c r="AM1030" i="7"/>
  <c r="AL1030" i="7"/>
  <c r="AK1030" i="7"/>
  <c r="AJ1030" i="7"/>
  <c r="AI1030" i="7"/>
  <c r="AH1030" i="7"/>
  <c r="AG1030" i="7"/>
  <c r="AF1030" i="7"/>
  <c r="AE1030" i="7"/>
  <c r="AD1030" i="7"/>
  <c r="AO1029" i="7"/>
  <c r="AN1029" i="7"/>
  <c r="AM1029" i="7"/>
  <c r="AL1029" i="7"/>
  <c r="AK1029" i="7"/>
  <c r="AJ1029" i="7"/>
  <c r="AI1029" i="7"/>
  <c r="AH1029" i="7"/>
  <c r="AG1029" i="7"/>
  <c r="AF1029" i="7"/>
  <c r="AE1029" i="7"/>
  <c r="AD1029" i="7"/>
  <c r="AO1028" i="7"/>
  <c r="AN1028" i="7"/>
  <c r="AM1028" i="7"/>
  <c r="AL1028" i="7"/>
  <c r="AK1028" i="7"/>
  <c r="AJ1028" i="7"/>
  <c r="AI1028" i="7"/>
  <c r="AH1028" i="7"/>
  <c r="AG1028" i="7"/>
  <c r="AF1028" i="7"/>
  <c r="AE1028" i="7"/>
  <c r="AD1028" i="7"/>
  <c r="AO1027" i="7"/>
  <c r="AN1027" i="7"/>
  <c r="AM1027" i="7"/>
  <c r="AL1027" i="7"/>
  <c r="AK1027" i="7"/>
  <c r="AJ1027" i="7"/>
  <c r="AI1027" i="7"/>
  <c r="AH1027" i="7"/>
  <c r="AG1027" i="7"/>
  <c r="AF1027" i="7"/>
  <c r="AE1027" i="7"/>
  <c r="AD1027" i="7"/>
  <c r="AO1026" i="7"/>
  <c r="AN1026" i="7"/>
  <c r="AM1026" i="7"/>
  <c r="AL1026" i="7"/>
  <c r="AK1026" i="7"/>
  <c r="AJ1026" i="7"/>
  <c r="AI1026" i="7"/>
  <c r="AH1026" i="7"/>
  <c r="AG1026" i="7"/>
  <c r="AF1026" i="7"/>
  <c r="AE1026" i="7"/>
  <c r="AD1026" i="7"/>
  <c r="AO1025" i="7"/>
  <c r="AN1025" i="7"/>
  <c r="AM1025" i="7"/>
  <c r="AL1025" i="7"/>
  <c r="AK1025" i="7"/>
  <c r="AJ1025" i="7"/>
  <c r="AI1025" i="7"/>
  <c r="AH1025" i="7"/>
  <c r="AG1025" i="7"/>
  <c r="AF1025" i="7"/>
  <c r="AE1025" i="7"/>
  <c r="AD1025" i="7"/>
  <c r="AO1024" i="7"/>
  <c r="AN1024" i="7"/>
  <c r="AM1024" i="7"/>
  <c r="AL1024" i="7"/>
  <c r="AK1024" i="7"/>
  <c r="AJ1024" i="7"/>
  <c r="AI1024" i="7"/>
  <c r="AH1024" i="7"/>
  <c r="AG1024" i="7"/>
  <c r="AF1024" i="7"/>
  <c r="AE1024" i="7"/>
  <c r="AD1024" i="7"/>
  <c r="AO1023" i="7"/>
  <c r="AN1023" i="7"/>
  <c r="AM1023" i="7"/>
  <c r="AL1023" i="7"/>
  <c r="AK1023" i="7"/>
  <c r="AJ1023" i="7"/>
  <c r="AI1023" i="7"/>
  <c r="AH1023" i="7"/>
  <c r="AG1023" i="7"/>
  <c r="AF1023" i="7"/>
  <c r="AE1023" i="7"/>
  <c r="AD1023" i="7"/>
  <c r="AO1022" i="7"/>
  <c r="AN1022" i="7"/>
  <c r="AM1022" i="7"/>
  <c r="AL1022" i="7"/>
  <c r="AK1022" i="7"/>
  <c r="AJ1022" i="7"/>
  <c r="AI1022" i="7"/>
  <c r="AH1022" i="7"/>
  <c r="AG1022" i="7"/>
  <c r="AF1022" i="7"/>
  <c r="AE1022" i="7"/>
  <c r="AD1022" i="7"/>
  <c r="AO1021" i="7"/>
  <c r="AN1021" i="7"/>
  <c r="AM1021" i="7"/>
  <c r="AL1021" i="7"/>
  <c r="AK1021" i="7"/>
  <c r="AJ1021" i="7"/>
  <c r="AI1021" i="7"/>
  <c r="AH1021" i="7"/>
  <c r="AG1021" i="7"/>
  <c r="AF1021" i="7"/>
  <c r="AE1021" i="7"/>
  <c r="AD1021" i="7"/>
  <c r="AO1020" i="7"/>
  <c r="AN1020" i="7"/>
  <c r="AM1020" i="7"/>
  <c r="AL1020" i="7"/>
  <c r="AK1020" i="7"/>
  <c r="AJ1020" i="7"/>
  <c r="AI1020" i="7"/>
  <c r="AH1020" i="7"/>
  <c r="AG1020" i="7"/>
  <c r="AF1020" i="7"/>
  <c r="AE1020" i="7"/>
  <c r="AD1020" i="7"/>
  <c r="AO1019" i="7"/>
  <c r="AN1019" i="7"/>
  <c r="AM1019" i="7"/>
  <c r="AL1019" i="7"/>
  <c r="AK1019" i="7"/>
  <c r="AJ1019" i="7"/>
  <c r="AI1019" i="7"/>
  <c r="AH1019" i="7"/>
  <c r="AG1019" i="7"/>
  <c r="AF1019" i="7"/>
  <c r="AE1019" i="7"/>
  <c r="AD1019" i="7"/>
  <c r="AO1018" i="7"/>
  <c r="AN1018" i="7"/>
  <c r="AM1018" i="7"/>
  <c r="AL1018" i="7"/>
  <c r="AK1018" i="7"/>
  <c r="AJ1018" i="7"/>
  <c r="AI1018" i="7"/>
  <c r="AH1018" i="7"/>
  <c r="AG1018" i="7"/>
  <c r="AF1018" i="7"/>
  <c r="AE1018" i="7"/>
  <c r="AD1018" i="7"/>
  <c r="AO1017" i="7"/>
  <c r="AN1017" i="7"/>
  <c r="AM1017" i="7"/>
  <c r="AL1017" i="7"/>
  <c r="AK1017" i="7"/>
  <c r="AJ1017" i="7"/>
  <c r="AI1017" i="7"/>
  <c r="AH1017" i="7"/>
  <c r="AG1017" i="7"/>
  <c r="AF1017" i="7"/>
  <c r="AE1017" i="7"/>
  <c r="AD1017" i="7"/>
  <c r="AO1016" i="7"/>
  <c r="AN1016" i="7"/>
  <c r="AM1016" i="7"/>
  <c r="AL1016" i="7"/>
  <c r="AK1016" i="7"/>
  <c r="AJ1016" i="7"/>
  <c r="AI1016" i="7"/>
  <c r="AH1016" i="7"/>
  <c r="AG1016" i="7"/>
  <c r="AF1016" i="7"/>
  <c r="AE1016" i="7"/>
  <c r="AD1016" i="7"/>
  <c r="AO1015" i="7"/>
  <c r="AN1015" i="7"/>
  <c r="AM1015" i="7"/>
  <c r="AL1015" i="7"/>
  <c r="AK1015" i="7"/>
  <c r="AJ1015" i="7"/>
  <c r="AI1015" i="7"/>
  <c r="AH1015" i="7"/>
  <c r="AG1015" i="7"/>
  <c r="AF1015" i="7"/>
  <c r="AE1015" i="7"/>
  <c r="AD1015" i="7"/>
  <c r="AO1014" i="7"/>
  <c r="AN1014" i="7"/>
  <c r="AM1014" i="7"/>
  <c r="AL1014" i="7"/>
  <c r="AK1014" i="7"/>
  <c r="AJ1014" i="7"/>
  <c r="AI1014" i="7"/>
  <c r="AH1014" i="7"/>
  <c r="AG1014" i="7"/>
  <c r="AF1014" i="7"/>
  <c r="AE1014" i="7"/>
  <c r="AD1014" i="7"/>
  <c r="AO1013" i="7"/>
  <c r="AN1013" i="7"/>
  <c r="AM1013" i="7"/>
  <c r="AL1013" i="7"/>
  <c r="AK1013" i="7"/>
  <c r="AJ1013" i="7"/>
  <c r="AI1013" i="7"/>
  <c r="AH1013" i="7"/>
  <c r="AG1013" i="7"/>
  <c r="AF1013" i="7"/>
  <c r="AE1013" i="7"/>
  <c r="AD1013" i="7"/>
  <c r="AO1012" i="7"/>
  <c r="AN1012" i="7"/>
  <c r="AM1012" i="7"/>
  <c r="AL1012" i="7"/>
  <c r="AK1012" i="7"/>
  <c r="AJ1012" i="7"/>
  <c r="AI1012" i="7"/>
  <c r="AH1012" i="7"/>
  <c r="AG1012" i="7"/>
  <c r="AF1012" i="7"/>
  <c r="AE1012" i="7"/>
  <c r="AD1012" i="7"/>
  <c r="AO1011" i="7"/>
  <c r="AN1011" i="7"/>
  <c r="AM1011" i="7"/>
  <c r="AL1011" i="7"/>
  <c r="AK1011" i="7"/>
  <c r="AJ1011" i="7"/>
  <c r="AI1011" i="7"/>
  <c r="AH1011" i="7"/>
  <c r="AG1011" i="7"/>
  <c r="AF1011" i="7"/>
  <c r="AE1011" i="7"/>
  <c r="AD1011" i="7"/>
  <c r="AO1010" i="7"/>
  <c r="AN1010" i="7"/>
  <c r="AM1010" i="7"/>
  <c r="AL1010" i="7"/>
  <c r="AK1010" i="7"/>
  <c r="AJ1010" i="7"/>
  <c r="AI1010" i="7"/>
  <c r="AH1010" i="7"/>
  <c r="AG1010" i="7"/>
  <c r="AF1010" i="7"/>
  <c r="AE1010" i="7"/>
  <c r="AD1010" i="7"/>
  <c r="AO1009" i="7"/>
  <c r="AN1009" i="7"/>
  <c r="AM1009" i="7"/>
  <c r="AL1009" i="7"/>
  <c r="AK1009" i="7"/>
  <c r="AJ1009" i="7"/>
  <c r="AI1009" i="7"/>
  <c r="AH1009" i="7"/>
  <c r="AG1009" i="7"/>
  <c r="AF1009" i="7"/>
  <c r="AE1009" i="7"/>
  <c r="AD1009" i="7"/>
  <c r="AO1008" i="7"/>
  <c r="AN1008" i="7"/>
  <c r="AM1008" i="7"/>
  <c r="AL1008" i="7"/>
  <c r="AK1008" i="7"/>
  <c r="AJ1008" i="7"/>
  <c r="AI1008" i="7"/>
  <c r="AH1008" i="7"/>
  <c r="AG1008" i="7"/>
  <c r="AF1008" i="7"/>
  <c r="AE1008" i="7"/>
  <c r="AD1008" i="7"/>
  <c r="AO1007" i="7"/>
  <c r="AN1007" i="7"/>
  <c r="AM1007" i="7"/>
  <c r="AL1007" i="7"/>
  <c r="AK1007" i="7"/>
  <c r="AJ1007" i="7"/>
  <c r="AI1007" i="7"/>
  <c r="AH1007" i="7"/>
  <c r="AG1007" i="7"/>
  <c r="AF1007" i="7"/>
  <c r="AE1007" i="7"/>
  <c r="AD1007" i="7"/>
  <c r="AO1006" i="7"/>
  <c r="AN1006" i="7"/>
  <c r="AM1006" i="7"/>
  <c r="AL1006" i="7"/>
  <c r="AK1006" i="7"/>
  <c r="AJ1006" i="7"/>
  <c r="AI1006" i="7"/>
  <c r="AH1006" i="7"/>
  <c r="AG1006" i="7"/>
  <c r="AF1006" i="7"/>
  <c r="AE1006" i="7"/>
  <c r="AD1006" i="7"/>
  <c r="AO1005" i="7"/>
  <c r="AN1005" i="7"/>
  <c r="AM1005" i="7"/>
  <c r="AL1005" i="7"/>
  <c r="AK1005" i="7"/>
  <c r="AJ1005" i="7"/>
  <c r="AI1005" i="7"/>
  <c r="AH1005" i="7"/>
  <c r="AG1005" i="7"/>
  <c r="AF1005" i="7"/>
  <c r="AE1005" i="7"/>
  <c r="AD1005" i="7"/>
  <c r="AO1004" i="7"/>
  <c r="AN1004" i="7"/>
  <c r="AM1004" i="7"/>
  <c r="AL1004" i="7"/>
  <c r="AK1004" i="7"/>
  <c r="AJ1004" i="7"/>
  <c r="AI1004" i="7"/>
  <c r="AH1004" i="7"/>
  <c r="AG1004" i="7"/>
  <c r="AF1004" i="7"/>
  <c r="AE1004" i="7"/>
  <c r="AD1004" i="7"/>
  <c r="AO1003" i="7"/>
  <c r="AN1003" i="7"/>
  <c r="AM1003" i="7"/>
  <c r="AL1003" i="7"/>
  <c r="AK1003" i="7"/>
  <c r="AJ1003" i="7"/>
  <c r="AI1003" i="7"/>
  <c r="AH1003" i="7"/>
  <c r="AG1003" i="7"/>
  <c r="AF1003" i="7"/>
  <c r="AE1003" i="7"/>
  <c r="AD1003" i="7"/>
  <c r="AO1002" i="7"/>
  <c r="AN1002" i="7"/>
  <c r="AM1002" i="7"/>
  <c r="AL1002" i="7"/>
  <c r="AK1002" i="7"/>
  <c r="AJ1002" i="7"/>
  <c r="AI1002" i="7"/>
  <c r="AH1002" i="7"/>
  <c r="AG1002" i="7"/>
  <c r="AF1002" i="7"/>
  <c r="AE1002" i="7"/>
  <c r="AD1002" i="7"/>
  <c r="AO1001" i="7"/>
  <c r="AN1001" i="7"/>
  <c r="AM1001" i="7"/>
  <c r="AL1001" i="7"/>
  <c r="AK1001" i="7"/>
  <c r="AJ1001" i="7"/>
  <c r="AI1001" i="7"/>
  <c r="AH1001" i="7"/>
  <c r="AG1001" i="7"/>
  <c r="AF1001" i="7"/>
  <c r="AE1001" i="7"/>
  <c r="AD1001" i="7"/>
  <c r="AO1000" i="7"/>
  <c r="AN1000" i="7"/>
  <c r="AM1000" i="7"/>
  <c r="AL1000" i="7"/>
  <c r="AK1000" i="7"/>
  <c r="AJ1000" i="7"/>
  <c r="AI1000" i="7"/>
  <c r="AH1000" i="7"/>
  <c r="AG1000" i="7"/>
  <c r="AF1000" i="7"/>
  <c r="AE1000" i="7"/>
  <c r="AD1000" i="7"/>
  <c r="AO999" i="7"/>
  <c r="AN999" i="7"/>
  <c r="AM999" i="7"/>
  <c r="AL999" i="7"/>
  <c r="AK999" i="7"/>
  <c r="AJ999" i="7"/>
  <c r="AI999" i="7"/>
  <c r="AH999" i="7"/>
  <c r="AG999" i="7"/>
  <c r="AF999" i="7"/>
  <c r="AE999" i="7"/>
  <c r="AD999" i="7"/>
  <c r="AO998" i="7"/>
  <c r="AN998" i="7"/>
  <c r="AM998" i="7"/>
  <c r="AL998" i="7"/>
  <c r="AK998" i="7"/>
  <c r="AJ998" i="7"/>
  <c r="AI998" i="7"/>
  <c r="AH998" i="7"/>
  <c r="AG998" i="7"/>
  <c r="AF998" i="7"/>
  <c r="AE998" i="7"/>
  <c r="AD998" i="7"/>
  <c r="AO997" i="7"/>
  <c r="AN997" i="7"/>
  <c r="AM997" i="7"/>
  <c r="AL997" i="7"/>
  <c r="AK997" i="7"/>
  <c r="AJ997" i="7"/>
  <c r="AI997" i="7"/>
  <c r="AH997" i="7"/>
  <c r="AG997" i="7"/>
  <c r="AF997" i="7"/>
  <c r="AE997" i="7"/>
  <c r="AD997" i="7"/>
  <c r="AO996" i="7"/>
  <c r="AN996" i="7"/>
  <c r="AM996" i="7"/>
  <c r="AL996" i="7"/>
  <c r="AK996" i="7"/>
  <c r="AJ996" i="7"/>
  <c r="AI996" i="7"/>
  <c r="AH996" i="7"/>
  <c r="AG996" i="7"/>
  <c r="AF996" i="7"/>
  <c r="AE996" i="7"/>
  <c r="AD996" i="7"/>
  <c r="AO995" i="7"/>
  <c r="AN995" i="7"/>
  <c r="AM995" i="7"/>
  <c r="AL995" i="7"/>
  <c r="AK995" i="7"/>
  <c r="AJ995" i="7"/>
  <c r="AI995" i="7"/>
  <c r="AH995" i="7"/>
  <c r="AG995" i="7"/>
  <c r="AF995" i="7"/>
  <c r="AE995" i="7"/>
  <c r="AD995" i="7"/>
  <c r="AO994" i="7"/>
  <c r="AN994" i="7"/>
  <c r="AM994" i="7"/>
  <c r="AL994" i="7"/>
  <c r="AK994" i="7"/>
  <c r="AJ994" i="7"/>
  <c r="AI994" i="7"/>
  <c r="AH994" i="7"/>
  <c r="AG994" i="7"/>
  <c r="AF994" i="7"/>
  <c r="AE994" i="7"/>
  <c r="AD994" i="7"/>
  <c r="AO993" i="7"/>
  <c r="AN993" i="7"/>
  <c r="AM993" i="7"/>
  <c r="AL993" i="7"/>
  <c r="AK993" i="7"/>
  <c r="AJ993" i="7"/>
  <c r="AI993" i="7"/>
  <c r="AH993" i="7"/>
  <c r="AG993" i="7"/>
  <c r="AF993" i="7"/>
  <c r="AE993" i="7"/>
  <c r="AD993" i="7"/>
  <c r="AO992" i="7"/>
  <c r="AN992" i="7"/>
  <c r="AM992" i="7"/>
  <c r="AL992" i="7"/>
  <c r="AK992" i="7"/>
  <c r="AJ992" i="7"/>
  <c r="AI992" i="7"/>
  <c r="AH992" i="7"/>
  <c r="AG992" i="7"/>
  <c r="AF992" i="7"/>
  <c r="AE992" i="7"/>
  <c r="AD992" i="7"/>
  <c r="AO991" i="7"/>
  <c r="AN991" i="7"/>
  <c r="AM991" i="7"/>
  <c r="AL991" i="7"/>
  <c r="AK991" i="7"/>
  <c r="AJ991" i="7"/>
  <c r="AI991" i="7"/>
  <c r="AH991" i="7"/>
  <c r="AG991" i="7"/>
  <c r="AF991" i="7"/>
  <c r="AE991" i="7"/>
  <c r="AD991" i="7"/>
  <c r="AO990" i="7"/>
  <c r="AN990" i="7"/>
  <c r="AM990" i="7"/>
  <c r="AL990" i="7"/>
  <c r="AK990" i="7"/>
  <c r="AJ990" i="7"/>
  <c r="AI990" i="7"/>
  <c r="AH990" i="7"/>
  <c r="AG990" i="7"/>
  <c r="AF990" i="7"/>
  <c r="AE990" i="7"/>
  <c r="AD990" i="7"/>
  <c r="AO989" i="7"/>
  <c r="AN989" i="7"/>
  <c r="AM989" i="7"/>
  <c r="AL989" i="7"/>
  <c r="AK989" i="7"/>
  <c r="AJ989" i="7"/>
  <c r="AI989" i="7"/>
  <c r="AH989" i="7"/>
  <c r="AG989" i="7"/>
  <c r="AF989" i="7"/>
  <c r="AE989" i="7"/>
  <c r="AD989" i="7"/>
  <c r="AO988" i="7"/>
  <c r="AN988" i="7"/>
  <c r="AM988" i="7"/>
  <c r="AL988" i="7"/>
  <c r="AK988" i="7"/>
  <c r="AJ988" i="7"/>
  <c r="AI988" i="7"/>
  <c r="AH988" i="7"/>
  <c r="AG988" i="7"/>
  <c r="AF988" i="7"/>
  <c r="AE988" i="7"/>
  <c r="AD988" i="7"/>
  <c r="AO987" i="7"/>
  <c r="AN987" i="7"/>
  <c r="AM987" i="7"/>
  <c r="AL987" i="7"/>
  <c r="AK987" i="7"/>
  <c r="AJ987" i="7"/>
  <c r="AI987" i="7"/>
  <c r="AH987" i="7"/>
  <c r="AG987" i="7"/>
  <c r="AF987" i="7"/>
  <c r="AE987" i="7"/>
  <c r="AD987" i="7"/>
  <c r="AO986" i="7"/>
  <c r="AN986" i="7"/>
  <c r="AM986" i="7"/>
  <c r="AL986" i="7"/>
  <c r="AK986" i="7"/>
  <c r="AJ986" i="7"/>
  <c r="AI986" i="7"/>
  <c r="AH986" i="7"/>
  <c r="AG986" i="7"/>
  <c r="AF986" i="7"/>
  <c r="AE986" i="7"/>
  <c r="AD986" i="7"/>
  <c r="AO985" i="7"/>
  <c r="AN985" i="7"/>
  <c r="AM985" i="7"/>
  <c r="AL985" i="7"/>
  <c r="AK985" i="7"/>
  <c r="AJ985" i="7"/>
  <c r="AI985" i="7"/>
  <c r="AH985" i="7"/>
  <c r="AG985" i="7"/>
  <c r="AF985" i="7"/>
  <c r="AE985" i="7"/>
  <c r="AD985" i="7"/>
  <c r="AO984" i="7"/>
  <c r="AN984" i="7"/>
  <c r="AM984" i="7"/>
  <c r="AL984" i="7"/>
  <c r="AK984" i="7"/>
  <c r="AJ984" i="7"/>
  <c r="AI984" i="7"/>
  <c r="AH984" i="7"/>
  <c r="AG984" i="7"/>
  <c r="AF984" i="7"/>
  <c r="AE984" i="7"/>
  <c r="AD984" i="7"/>
  <c r="AO983" i="7"/>
  <c r="AN983" i="7"/>
  <c r="AM983" i="7"/>
  <c r="AL983" i="7"/>
  <c r="AK983" i="7"/>
  <c r="AJ983" i="7"/>
  <c r="AI983" i="7"/>
  <c r="AH983" i="7"/>
  <c r="AG983" i="7"/>
  <c r="AF983" i="7"/>
  <c r="AE983" i="7"/>
  <c r="AD983" i="7"/>
  <c r="AO982" i="7"/>
  <c r="AN982" i="7"/>
  <c r="AM982" i="7"/>
  <c r="AL982" i="7"/>
  <c r="AK982" i="7"/>
  <c r="AJ982" i="7"/>
  <c r="AI982" i="7"/>
  <c r="AH982" i="7"/>
  <c r="AG982" i="7"/>
  <c r="AF982" i="7"/>
  <c r="AE982" i="7"/>
  <c r="AD982" i="7"/>
  <c r="AO981" i="7"/>
  <c r="AN981" i="7"/>
  <c r="AM981" i="7"/>
  <c r="AL981" i="7"/>
  <c r="AK981" i="7"/>
  <c r="AJ981" i="7"/>
  <c r="AI981" i="7"/>
  <c r="AH981" i="7"/>
  <c r="AG981" i="7"/>
  <c r="AF981" i="7"/>
  <c r="AE981" i="7"/>
  <c r="AD981" i="7"/>
  <c r="AO980" i="7"/>
  <c r="AN980" i="7"/>
  <c r="AM980" i="7"/>
  <c r="AL980" i="7"/>
  <c r="AK980" i="7"/>
  <c r="AJ980" i="7"/>
  <c r="AI980" i="7"/>
  <c r="AH980" i="7"/>
  <c r="AG980" i="7"/>
  <c r="AF980" i="7"/>
  <c r="AE980" i="7"/>
  <c r="AD980" i="7"/>
  <c r="AO979" i="7"/>
  <c r="AN979" i="7"/>
  <c r="AM979" i="7"/>
  <c r="AL979" i="7"/>
  <c r="AK979" i="7"/>
  <c r="AJ979" i="7"/>
  <c r="AI979" i="7"/>
  <c r="AH979" i="7"/>
  <c r="AG979" i="7"/>
  <c r="AF979" i="7"/>
  <c r="AE979" i="7"/>
  <c r="AD979" i="7"/>
  <c r="AO978" i="7"/>
  <c r="AN978" i="7"/>
  <c r="AM978" i="7"/>
  <c r="AL978" i="7"/>
  <c r="AK978" i="7"/>
  <c r="AJ978" i="7"/>
  <c r="AI978" i="7"/>
  <c r="AH978" i="7"/>
  <c r="AG978" i="7"/>
  <c r="AF978" i="7"/>
  <c r="AE978" i="7"/>
  <c r="AD978" i="7"/>
  <c r="AO977" i="7"/>
  <c r="AN977" i="7"/>
  <c r="AM977" i="7"/>
  <c r="AL977" i="7"/>
  <c r="AK977" i="7"/>
  <c r="AJ977" i="7"/>
  <c r="AI977" i="7"/>
  <c r="AH977" i="7"/>
  <c r="AG977" i="7"/>
  <c r="AF977" i="7"/>
  <c r="AE977" i="7"/>
  <c r="AD977" i="7"/>
  <c r="AO976" i="7"/>
  <c r="AN976" i="7"/>
  <c r="AM976" i="7"/>
  <c r="AL976" i="7"/>
  <c r="AK976" i="7"/>
  <c r="AJ976" i="7"/>
  <c r="AI976" i="7"/>
  <c r="AH976" i="7"/>
  <c r="AG976" i="7"/>
  <c r="AF976" i="7"/>
  <c r="AE976" i="7"/>
  <c r="AD976" i="7"/>
  <c r="AO975" i="7"/>
  <c r="AN975" i="7"/>
  <c r="AM975" i="7"/>
  <c r="AL975" i="7"/>
  <c r="AK975" i="7"/>
  <c r="AJ975" i="7"/>
  <c r="AI975" i="7"/>
  <c r="AH975" i="7"/>
  <c r="AG975" i="7"/>
  <c r="AF975" i="7"/>
  <c r="AE975" i="7"/>
  <c r="AD975" i="7"/>
  <c r="AO974" i="7"/>
  <c r="AN974" i="7"/>
  <c r="AM974" i="7"/>
  <c r="AL974" i="7"/>
  <c r="AK974" i="7"/>
  <c r="AJ974" i="7"/>
  <c r="AI974" i="7"/>
  <c r="AH974" i="7"/>
  <c r="AG974" i="7"/>
  <c r="AF974" i="7"/>
  <c r="AE974" i="7"/>
  <c r="AD974" i="7"/>
  <c r="AO973" i="7"/>
  <c r="AN973" i="7"/>
  <c r="AM973" i="7"/>
  <c r="AL973" i="7"/>
  <c r="AK973" i="7"/>
  <c r="AJ973" i="7"/>
  <c r="AI973" i="7"/>
  <c r="AH973" i="7"/>
  <c r="AG973" i="7"/>
  <c r="AF973" i="7"/>
  <c r="AE973" i="7"/>
  <c r="AD973" i="7"/>
  <c r="AO972" i="7"/>
  <c r="AN972" i="7"/>
  <c r="AM972" i="7"/>
  <c r="AL972" i="7"/>
  <c r="AK972" i="7"/>
  <c r="AJ972" i="7"/>
  <c r="AI972" i="7"/>
  <c r="AH972" i="7"/>
  <c r="AG972" i="7"/>
  <c r="AF972" i="7"/>
  <c r="AE972" i="7"/>
  <c r="AD972" i="7"/>
  <c r="AO971" i="7"/>
  <c r="AN971" i="7"/>
  <c r="AM971" i="7"/>
  <c r="AL971" i="7"/>
  <c r="AK971" i="7"/>
  <c r="AJ971" i="7"/>
  <c r="AI971" i="7"/>
  <c r="AH971" i="7"/>
  <c r="AG971" i="7"/>
  <c r="AF971" i="7"/>
  <c r="AE971" i="7"/>
  <c r="AD971" i="7"/>
  <c r="AO970" i="7"/>
  <c r="AN970" i="7"/>
  <c r="AM970" i="7"/>
  <c r="AL970" i="7"/>
  <c r="AK970" i="7"/>
  <c r="AJ970" i="7"/>
  <c r="AI970" i="7"/>
  <c r="AH970" i="7"/>
  <c r="AG970" i="7"/>
  <c r="AF970" i="7"/>
  <c r="AE970" i="7"/>
  <c r="AD970" i="7"/>
  <c r="AO969" i="7"/>
  <c r="AN969" i="7"/>
  <c r="AM969" i="7"/>
  <c r="AL969" i="7"/>
  <c r="AK969" i="7"/>
  <c r="AJ969" i="7"/>
  <c r="AI969" i="7"/>
  <c r="AH969" i="7"/>
  <c r="AG969" i="7"/>
  <c r="AF969" i="7"/>
  <c r="AE969" i="7"/>
  <c r="AD969" i="7"/>
  <c r="AO968" i="7"/>
  <c r="AN968" i="7"/>
  <c r="AM968" i="7"/>
  <c r="AL968" i="7"/>
  <c r="AK968" i="7"/>
  <c r="AJ968" i="7"/>
  <c r="AI968" i="7"/>
  <c r="AH968" i="7"/>
  <c r="AG968" i="7"/>
  <c r="AF968" i="7"/>
  <c r="AE968" i="7"/>
  <c r="AD968" i="7"/>
  <c r="AO967" i="7"/>
  <c r="AN967" i="7"/>
  <c r="AM967" i="7"/>
  <c r="AL967" i="7"/>
  <c r="AK967" i="7"/>
  <c r="AJ967" i="7"/>
  <c r="AI967" i="7"/>
  <c r="AH967" i="7"/>
  <c r="AG967" i="7"/>
  <c r="AF967" i="7"/>
  <c r="AE967" i="7"/>
  <c r="AD967" i="7"/>
  <c r="AO966" i="7"/>
  <c r="AN966" i="7"/>
  <c r="AM966" i="7"/>
  <c r="AL966" i="7"/>
  <c r="AK966" i="7"/>
  <c r="AJ966" i="7"/>
  <c r="AI966" i="7"/>
  <c r="AH966" i="7"/>
  <c r="AG966" i="7"/>
  <c r="AF966" i="7"/>
  <c r="AE966" i="7"/>
  <c r="AD966" i="7"/>
  <c r="AO965" i="7"/>
  <c r="AN965" i="7"/>
  <c r="AM965" i="7"/>
  <c r="AL965" i="7"/>
  <c r="AK965" i="7"/>
  <c r="AJ965" i="7"/>
  <c r="AI965" i="7"/>
  <c r="AH965" i="7"/>
  <c r="AG965" i="7"/>
  <c r="AF965" i="7"/>
  <c r="AE965" i="7"/>
  <c r="AD965" i="7"/>
  <c r="AO964" i="7"/>
  <c r="AN964" i="7"/>
  <c r="AM964" i="7"/>
  <c r="AL964" i="7"/>
  <c r="AK964" i="7"/>
  <c r="AJ964" i="7"/>
  <c r="AI964" i="7"/>
  <c r="AH964" i="7"/>
  <c r="AG964" i="7"/>
  <c r="AF964" i="7"/>
  <c r="AE964" i="7"/>
  <c r="AD964" i="7"/>
  <c r="AO963" i="7"/>
  <c r="AN963" i="7"/>
  <c r="AM963" i="7"/>
  <c r="AL963" i="7"/>
  <c r="AK963" i="7"/>
  <c r="AJ963" i="7"/>
  <c r="AI963" i="7"/>
  <c r="AH963" i="7"/>
  <c r="AG963" i="7"/>
  <c r="AF963" i="7"/>
  <c r="AE963" i="7"/>
  <c r="AD963" i="7"/>
  <c r="AO962" i="7"/>
  <c r="AN962" i="7"/>
  <c r="AM962" i="7"/>
  <c r="AL962" i="7"/>
  <c r="AK962" i="7"/>
  <c r="AJ962" i="7"/>
  <c r="AI962" i="7"/>
  <c r="AH962" i="7"/>
  <c r="AG962" i="7"/>
  <c r="AF962" i="7"/>
  <c r="AE962" i="7"/>
  <c r="AD962" i="7"/>
  <c r="AO961" i="7"/>
  <c r="AN961" i="7"/>
  <c r="AM961" i="7"/>
  <c r="AL961" i="7"/>
  <c r="AK961" i="7"/>
  <c r="AJ961" i="7"/>
  <c r="AI961" i="7"/>
  <c r="AH961" i="7"/>
  <c r="AG961" i="7"/>
  <c r="AF961" i="7"/>
  <c r="AE961" i="7"/>
  <c r="AD961" i="7"/>
  <c r="AO960" i="7"/>
  <c r="AN960" i="7"/>
  <c r="AM960" i="7"/>
  <c r="AL960" i="7"/>
  <c r="AK960" i="7"/>
  <c r="AJ960" i="7"/>
  <c r="AI960" i="7"/>
  <c r="AH960" i="7"/>
  <c r="AG960" i="7"/>
  <c r="AF960" i="7"/>
  <c r="AE960" i="7"/>
  <c r="AD960" i="7"/>
  <c r="AO959" i="7"/>
  <c r="AN959" i="7"/>
  <c r="AM959" i="7"/>
  <c r="AL959" i="7"/>
  <c r="AK959" i="7"/>
  <c r="AJ959" i="7"/>
  <c r="AI959" i="7"/>
  <c r="AH959" i="7"/>
  <c r="AG959" i="7"/>
  <c r="AF959" i="7"/>
  <c r="AE959" i="7"/>
  <c r="AD959" i="7"/>
  <c r="AO958" i="7"/>
  <c r="AN958" i="7"/>
  <c r="AM958" i="7"/>
  <c r="AL958" i="7"/>
  <c r="AK958" i="7"/>
  <c r="AJ958" i="7"/>
  <c r="AI958" i="7"/>
  <c r="AH958" i="7"/>
  <c r="AG958" i="7"/>
  <c r="AF958" i="7"/>
  <c r="AE958" i="7"/>
  <c r="AD958" i="7"/>
  <c r="AO957" i="7"/>
  <c r="AN957" i="7"/>
  <c r="AM957" i="7"/>
  <c r="AL957" i="7"/>
  <c r="AK957" i="7"/>
  <c r="AJ957" i="7"/>
  <c r="AI957" i="7"/>
  <c r="AH957" i="7"/>
  <c r="AG957" i="7"/>
  <c r="AF957" i="7"/>
  <c r="AE957" i="7"/>
  <c r="AD957" i="7"/>
  <c r="AO956" i="7"/>
  <c r="AN956" i="7"/>
  <c r="AM956" i="7"/>
  <c r="AL956" i="7"/>
  <c r="AK956" i="7"/>
  <c r="AJ956" i="7"/>
  <c r="AI956" i="7"/>
  <c r="AH956" i="7"/>
  <c r="AG956" i="7"/>
  <c r="AF956" i="7"/>
  <c r="AE956" i="7"/>
  <c r="AD956" i="7"/>
  <c r="AO955" i="7"/>
  <c r="AN955" i="7"/>
  <c r="AM955" i="7"/>
  <c r="AL955" i="7"/>
  <c r="AK955" i="7"/>
  <c r="AJ955" i="7"/>
  <c r="AI955" i="7"/>
  <c r="AH955" i="7"/>
  <c r="AG955" i="7"/>
  <c r="AF955" i="7"/>
  <c r="AE955" i="7"/>
  <c r="AD955" i="7"/>
  <c r="AO954" i="7"/>
  <c r="AN954" i="7"/>
  <c r="AM954" i="7"/>
  <c r="AL954" i="7"/>
  <c r="AK954" i="7"/>
  <c r="AJ954" i="7"/>
  <c r="AI954" i="7"/>
  <c r="AH954" i="7"/>
  <c r="AG954" i="7"/>
  <c r="AF954" i="7"/>
  <c r="AE954" i="7"/>
  <c r="AD954" i="7"/>
  <c r="AO953" i="7"/>
  <c r="AN953" i="7"/>
  <c r="AM953" i="7"/>
  <c r="AL953" i="7"/>
  <c r="AK953" i="7"/>
  <c r="AJ953" i="7"/>
  <c r="AI953" i="7"/>
  <c r="AH953" i="7"/>
  <c r="AG953" i="7"/>
  <c r="AF953" i="7"/>
  <c r="AE953" i="7"/>
  <c r="AD953" i="7"/>
  <c r="AO952" i="7"/>
  <c r="AN952" i="7"/>
  <c r="AM952" i="7"/>
  <c r="AL952" i="7"/>
  <c r="AK952" i="7"/>
  <c r="AJ952" i="7"/>
  <c r="AI952" i="7"/>
  <c r="AH952" i="7"/>
  <c r="AG952" i="7"/>
  <c r="AF952" i="7"/>
  <c r="AE952" i="7"/>
  <c r="AD952" i="7"/>
  <c r="AO951" i="7"/>
  <c r="AN951" i="7"/>
  <c r="AM951" i="7"/>
  <c r="AL951" i="7"/>
  <c r="AK951" i="7"/>
  <c r="AJ951" i="7"/>
  <c r="AI951" i="7"/>
  <c r="AH951" i="7"/>
  <c r="AG951" i="7"/>
  <c r="AF951" i="7"/>
  <c r="AE951" i="7"/>
  <c r="AD951" i="7"/>
  <c r="AO950" i="7"/>
  <c r="AN950" i="7"/>
  <c r="AM950" i="7"/>
  <c r="AL950" i="7"/>
  <c r="AK950" i="7"/>
  <c r="AJ950" i="7"/>
  <c r="AI950" i="7"/>
  <c r="AH950" i="7"/>
  <c r="AG950" i="7"/>
  <c r="AF950" i="7"/>
  <c r="AE950" i="7"/>
  <c r="AD950" i="7"/>
  <c r="AO949" i="7"/>
  <c r="AN949" i="7"/>
  <c r="AM949" i="7"/>
  <c r="AL949" i="7"/>
  <c r="AK949" i="7"/>
  <c r="AJ949" i="7"/>
  <c r="AI949" i="7"/>
  <c r="AH949" i="7"/>
  <c r="AG949" i="7"/>
  <c r="AF949" i="7"/>
  <c r="AE949" i="7"/>
  <c r="AD949" i="7"/>
  <c r="AO948" i="7"/>
  <c r="AN948" i="7"/>
  <c r="AM948" i="7"/>
  <c r="AL948" i="7"/>
  <c r="AK948" i="7"/>
  <c r="AJ948" i="7"/>
  <c r="AI948" i="7"/>
  <c r="AH948" i="7"/>
  <c r="AG948" i="7"/>
  <c r="AF948" i="7"/>
  <c r="AE948" i="7"/>
  <c r="AD948" i="7"/>
  <c r="AO947" i="7"/>
  <c r="AN947" i="7"/>
  <c r="AM947" i="7"/>
  <c r="AL947" i="7"/>
  <c r="AK947" i="7"/>
  <c r="AJ947" i="7"/>
  <c r="AI947" i="7"/>
  <c r="AH947" i="7"/>
  <c r="AG947" i="7"/>
  <c r="AF947" i="7"/>
  <c r="AE947" i="7"/>
  <c r="AD947" i="7"/>
  <c r="AO946" i="7"/>
  <c r="AN946" i="7"/>
  <c r="AM946" i="7"/>
  <c r="AL946" i="7"/>
  <c r="AK946" i="7"/>
  <c r="AJ946" i="7"/>
  <c r="AI946" i="7"/>
  <c r="AH946" i="7"/>
  <c r="AG946" i="7"/>
  <c r="AF946" i="7"/>
  <c r="AE946" i="7"/>
  <c r="AD946" i="7"/>
  <c r="AO945" i="7"/>
  <c r="AN945" i="7"/>
  <c r="AM945" i="7"/>
  <c r="AL945" i="7"/>
  <c r="AK945" i="7"/>
  <c r="AJ945" i="7"/>
  <c r="AI945" i="7"/>
  <c r="AH945" i="7"/>
  <c r="AG945" i="7"/>
  <c r="AF945" i="7"/>
  <c r="AE945" i="7"/>
  <c r="AD945" i="7"/>
  <c r="AO944" i="7"/>
  <c r="AN944" i="7"/>
  <c r="AM944" i="7"/>
  <c r="AL944" i="7"/>
  <c r="AK944" i="7"/>
  <c r="AJ944" i="7"/>
  <c r="AI944" i="7"/>
  <c r="AH944" i="7"/>
  <c r="AG944" i="7"/>
  <c r="AF944" i="7"/>
  <c r="AE944" i="7"/>
  <c r="AD944" i="7"/>
  <c r="AO943" i="7"/>
  <c r="AN943" i="7"/>
  <c r="AM943" i="7"/>
  <c r="AL943" i="7"/>
  <c r="AK943" i="7"/>
  <c r="AJ943" i="7"/>
  <c r="AI943" i="7"/>
  <c r="AH943" i="7"/>
  <c r="AG943" i="7"/>
  <c r="AF943" i="7"/>
  <c r="AE943" i="7"/>
  <c r="AD943" i="7"/>
  <c r="AO942" i="7"/>
  <c r="AN942" i="7"/>
  <c r="AM942" i="7"/>
  <c r="AL942" i="7"/>
  <c r="AK942" i="7"/>
  <c r="AJ942" i="7"/>
  <c r="AI942" i="7"/>
  <c r="AH942" i="7"/>
  <c r="AG942" i="7"/>
  <c r="AF942" i="7"/>
  <c r="AE942" i="7"/>
  <c r="AD942" i="7"/>
  <c r="AO941" i="7"/>
  <c r="AN941" i="7"/>
  <c r="AM941" i="7"/>
  <c r="AL941" i="7"/>
  <c r="AK941" i="7"/>
  <c r="AJ941" i="7"/>
  <c r="AI941" i="7"/>
  <c r="AH941" i="7"/>
  <c r="AG941" i="7"/>
  <c r="AF941" i="7"/>
  <c r="AE941" i="7"/>
  <c r="AD941" i="7"/>
  <c r="AO940" i="7"/>
  <c r="AN940" i="7"/>
  <c r="AM940" i="7"/>
  <c r="AL940" i="7"/>
  <c r="AK940" i="7"/>
  <c r="AJ940" i="7"/>
  <c r="AI940" i="7"/>
  <c r="AH940" i="7"/>
  <c r="AG940" i="7"/>
  <c r="AF940" i="7"/>
  <c r="AE940" i="7"/>
  <c r="AD940" i="7"/>
  <c r="AO939" i="7"/>
  <c r="AN939" i="7"/>
  <c r="AM939" i="7"/>
  <c r="AL939" i="7"/>
  <c r="AK939" i="7"/>
  <c r="AJ939" i="7"/>
  <c r="AI939" i="7"/>
  <c r="AH939" i="7"/>
  <c r="AG939" i="7"/>
  <c r="AF939" i="7"/>
  <c r="AE939" i="7"/>
  <c r="AD939" i="7"/>
  <c r="AO938" i="7"/>
  <c r="AN938" i="7"/>
  <c r="AM938" i="7"/>
  <c r="AL938" i="7"/>
  <c r="AK938" i="7"/>
  <c r="AJ938" i="7"/>
  <c r="AI938" i="7"/>
  <c r="AH938" i="7"/>
  <c r="AG938" i="7"/>
  <c r="AF938" i="7"/>
  <c r="AE938" i="7"/>
  <c r="AD938" i="7"/>
  <c r="AO937" i="7"/>
  <c r="AN937" i="7"/>
  <c r="AM937" i="7"/>
  <c r="AL937" i="7"/>
  <c r="AK937" i="7"/>
  <c r="AJ937" i="7"/>
  <c r="AI937" i="7"/>
  <c r="AH937" i="7"/>
  <c r="AG937" i="7"/>
  <c r="AF937" i="7"/>
  <c r="AE937" i="7"/>
  <c r="AD937" i="7"/>
  <c r="AO936" i="7"/>
  <c r="AN936" i="7"/>
  <c r="AM936" i="7"/>
  <c r="AL936" i="7"/>
  <c r="AK936" i="7"/>
  <c r="AJ936" i="7"/>
  <c r="AI936" i="7"/>
  <c r="AH936" i="7"/>
  <c r="AG936" i="7"/>
  <c r="AF936" i="7"/>
  <c r="AE936" i="7"/>
  <c r="AD936" i="7"/>
  <c r="AO935" i="7"/>
  <c r="AN935" i="7"/>
  <c r="AM935" i="7"/>
  <c r="AL935" i="7"/>
  <c r="AK935" i="7"/>
  <c r="AJ935" i="7"/>
  <c r="AI935" i="7"/>
  <c r="AH935" i="7"/>
  <c r="AG935" i="7"/>
  <c r="AF935" i="7"/>
  <c r="AE935" i="7"/>
  <c r="AD935" i="7"/>
  <c r="AO934" i="7"/>
  <c r="AN934" i="7"/>
  <c r="AM934" i="7"/>
  <c r="AL934" i="7"/>
  <c r="AK934" i="7"/>
  <c r="AJ934" i="7"/>
  <c r="AI934" i="7"/>
  <c r="AH934" i="7"/>
  <c r="AG934" i="7"/>
  <c r="AF934" i="7"/>
  <c r="AE934" i="7"/>
  <c r="AD934" i="7"/>
  <c r="AO933" i="7"/>
  <c r="AN933" i="7"/>
  <c r="AM933" i="7"/>
  <c r="AL933" i="7"/>
  <c r="AK933" i="7"/>
  <c r="AJ933" i="7"/>
  <c r="AI933" i="7"/>
  <c r="AH933" i="7"/>
  <c r="AG933" i="7"/>
  <c r="AF933" i="7"/>
  <c r="AE933" i="7"/>
  <c r="AD933" i="7"/>
  <c r="AO932" i="7"/>
  <c r="AN932" i="7"/>
  <c r="AM932" i="7"/>
  <c r="AL932" i="7"/>
  <c r="AK932" i="7"/>
  <c r="AJ932" i="7"/>
  <c r="AI932" i="7"/>
  <c r="AH932" i="7"/>
  <c r="AG932" i="7"/>
  <c r="AF932" i="7"/>
  <c r="AE932" i="7"/>
  <c r="AD932" i="7"/>
  <c r="AO931" i="7"/>
  <c r="AN931" i="7"/>
  <c r="AM931" i="7"/>
  <c r="AL931" i="7"/>
  <c r="AK931" i="7"/>
  <c r="AJ931" i="7"/>
  <c r="AI931" i="7"/>
  <c r="AH931" i="7"/>
  <c r="AG931" i="7"/>
  <c r="AF931" i="7"/>
  <c r="AE931" i="7"/>
  <c r="AD931" i="7"/>
  <c r="AO930" i="7"/>
  <c r="AN930" i="7"/>
  <c r="AM930" i="7"/>
  <c r="AL930" i="7"/>
  <c r="AK930" i="7"/>
  <c r="AJ930" i="7"/>
  <c r="AI930" i="7"/>
  <c r="AH930" i="7"/>
  <c r="AG930" i="7"/>
  <c r="AF930" i="7"/>
  <c r="AE930" i="7"/>
  <c r="AD930" i="7"/>
  <c r="AO929" i="7"/>
  <c r="AN929" i="7"/>
  <c r="AM929" i="7"/>
  <c r="AL929" i="7"/>
  <c r="AK929" i="7"/>
  <c r="AJ929" i="7"/>
  <c r="AI929" i="7"/>
  <c r="AH929" i="7"/>
  <c r="AG929" i="7"/>
  <c r="AF929" i="7"/>
  <c r="AE929" i="7"/>
  <c r="AD929" i="7"/>
  <c r="AO928" i="7"/>
  <c r="AN928" i="7"/>
  <c r="AM928" i="7"/>
  <c r="AL928" i="7"/>
  <c r="AK928" i="7"/>
  <c r="AJ928" i="7"/>
  <c r="AI928" i="7"/>
  <c r="AH928" i="7"/>
  <c r="AG928" i="7"/>
  <c r="AF928" i="7"/>
  <c r="AE928" i="7"/>
  <c r="AD928" i="7"/>
  <c r="AO927" i="7"/>
  <c r="AN927" i="7"/>
  <c r="AM927" i="7"/>
  <c r="AL927" i="7"/>
  <c r="AK927" i="7"/>
  <c r="AJ927" i="7"/>
  <c r="AI927" i="7"/>
  <c r="AH927" i="7"/>
  <c r="AG927" i="7"/>
  <c r="AF927" i="7"/>
  <c r="AE927" i="7"/>
  <c r="AD927" i="7"/>
  <c r="AO926" i="7"/>
  <c r="AN926" i="7"/>
  <c r="AM926" i="7"/>
  <c r="AL926" i="7"/>
  <c r="AK926" i="7"/>
  <c r="AJ926" i="7"/>
  <c r="AI926" i="7"/>
  <c r="AH926" i="7"/>
  <c r="AG926" i="7"/>
  <c r="AF926" i="7"/>
  <c r="AE926" i="7"/>
  <c r="AD926" i="7"/>
  <c r="AO925" i="7"/>
  <c r="AN925" i="7"/>
  <c r="AM925" i="7"/>
  <c r="AL925" i="7"/>
  <c r="AK925" i="7"/>
  <c r="AJ925" i="7"/>
  <c r="AI925" i="7"/>
  <c r="AH925" i="7"/>
  <c r="AG925" i="7"/>
  <c r="AF925" i="7"/>
  <c r="AE925" i="7"/>
  <c r="AD925" i="7"/>
  <c r="AO924" i="7"/>
  <c r="AN924" i="7"/>
  <c r="AM924" i="7"/>
  <c r="AL924" i="7"/>
  <c r="AK924" i="7"/>
  <c r="AJ924" i="7"/>
  <c r="AI924" i="7"/>
  <c r="AH924" i="7"/>
  <c r="AG924" i="7"/>
  <c r="AF924" i="7"/>
  <c r="AE924" i="7"/>
  <c r="AD924" i="7"/>
  <c r="AO923" i="7"/>
  <c r="AN923" i="7"/>
  <c r="AM923" i="7"/>
  <c r="AL923" i="7"/>
  <c r="AK923" i="7"/>
  <c r="AJ923" i="7"/>
  <c r="AI923" i="7"/>
  <c r="AH923" i="7"/>
  <c r="AG923" i="7"/>
  <c r="AF923" i="7"/>
  <c r="AE923" i="7"/>
  <c r="AD923" i="7"/>
  <c r="AO922" i="7"/>
  <c r="AN922" i="7"/>
  <c r="AM922" i="7"/>
  <c r="AL922" i="7"/>
  <c r="AK922" i="7"/>
  <c r="AJ922" i="7"/>
  <c r="AI922" i="7"/>
  <c r="AH922" i="7"/>
  <c r="AG922" i="7"/>
  <c r="AF922" i="7"/>
  <c r="AE922" i="7"/>
  <c r="AD922" i="7"/>
  <c r="AO921" i="7"/>
  <c r="AN921" i="7"/>
  <c r="AM921" i="7"/>
  <c r="AL921" i="7"/>
  <c r="AK921" i="7"/>
  <c r="AJ921" i="7"/>
  <c r="AI921" i="7"/>
  <c r="AH921" i="7"/>
  <c r="AG921" i="7"/>
  <c r="AF921" i="7"/>
  <c r="AE921" i="7"/>
  <c r="AD921" i="7"/>
  <c r="AO920" i="7"/>
  <c r="AN920" i="7"/>
  <c r="AM920" i="7"/>
  <c r="AL920" i="7"/>
  <c r="AK920" i="7"/>
  <c r="AJ920" i="7"/>
  <c r="AI920" i="7"/>
  <c r="AH920" i="7"/>
  <c r="AG920" i="7"/>
  <c r="AF920" i="7"/>
  <c r="AE920" i="7"/>
  <c r="AD920" i="7"/>
  <c r="AO919" i="7"/>
  <c r="AN919" i="7"/>
  <c r="AM919" i="7"/>
  <c r="AL919" i="7"/>
  <c r="AK919" i="7"/>
  <c r="AJ919" i="7"/>
  <c r="AI919" i="7"/>
  <c r="AH919" i="7"/>
  <c r="AG919" i="7"/>
  <c r="AF919" i="7"/>
  <c r="AE919" i="7"/>
  <c r="AD919" i="7"/>
  <c r="AO918" i="7"/>
  <c r="AN918" i="7"/>
  <c r="AM918" i="7"/>
  <c r="AL918" i="7"/>
  <c r="AK918" i="7"/>
  <c r="AJ918" i="7"/>
  <c r="AI918" i="7"/>
  <c r="AH918" i="7"/>
  <c r="AG918" i="7"/>
  <c r="AF918" i="7"/>
  <c r="AE918" i="7"/>
  <c r="AD918" i="7"/>
  <c r="AO917" i="7"/>
  <c r="AN917" i="7"/>
  <c r="AM917" i="7"/>
  <c r="AL917" i="7"/>
  <c r="AK917" i="7"/>
  <c r="AJ917" i="7"/>
  <c r="AI917" i="7"/>
  <c r="AH917" i="7"/>
  <c r="AG917" i="7"/>
  <c r="AF917" i="7"/>
  <c r="AE917" i="7"/>
  <c r="AD917" i="7"/>
  <c r="AO916" i="7"/>
  <c r="AN916" i="7"/>
  <c r="AM916" i="7"/>
  <c r="AL916" i="7"/>
  <c r="AK916" i="7"/>
  <c r="AJ916" i="7"/>
  <c r="AI916" i="7"/>
  <c r="AH916" i="7"/>
  <c r="AG916" i="7"/>
  <c r="AF916" i="7"/>
  <c r="AE916" i="7"/>
  <c r="AD916" i="7"/>
  <c r="AO915" i="7"/>
  <c r="AN915" i="7"/>
  <c r="AM915" i="7"/>
  <c r="AL915" i="7"/>
  <c r="AK915" i="7"/>
  <c r="AJ915" i="7"/>
  <c r="AI915" i="7"/>
  <c r="AH915" i="7"/>
  <c r="AG915" i="7"/>
  <c r="AF915" i="7"/>
  <c r="AE915" i="7"/>
  <c r="AD915" i="7"/>
  <c r="AO914" i="7"/>
  <c r="AN914" i="7"/>
  <c r="AM914" i="7"/>
  <c r="AL914" i="7"/>
  <c r="AK914" i="7"/>
  <c r="AJ914" i="7"/>
  <c r="AI914" i="7"/>
  <c r="AH914" i="7"/>
  <c r="AG914" i="7"/>
  <c r="AF914" i="7"/>
  <c r="AE914" i="7"/>
  <c r="AD914" i="7"/>
  <c r="AO913" i="7"/>
  <c r="AN913" i="7"/>
  <c r="AM913" i="7"/>
  <c r="AL913" i="7"/>
  <c r="AK913" i="7"/>
  <c r="AJ913" i="7"/>
  <c r="AI913" i="7"/>
  <c r="AH913" i="7"/>
  <c r="AG913" i="7"/>
  <c r="AF913" i="7"/>
  <c r="AE913" i="7"/>
  <c r="AD913" i="7"/>
  <c r="AO912" i="7"/>
  <c r="AN912" i="7"/>
  <c r="AM912" i="7"/>
  <c r="AL912" i="7"/>
  <c r="AK912" i="7"/>
  <c r="AJ912" i="7"/>
  <c r="AI912" i="7"/>
  <c r="AH912" i="7"/>
  <c r="AG912" i="7"/>
  <c r="AF912" i="7"/>
  <c r="AE912" i="7"/>
  <c r="AD912" i="7"/>
  <c r="AO911" i="7"/>
  <c r="AN911" i="7"/>
  <c r="AM911" i="7"/>
  <c r="AL911" i="7"/>
  <c r="AK911" i="7"/>
  <c r="AJ911" i="7"/>
  <c r="AI911" i="7"/>
  <c r="AH911" i="7"/>
  <c r="AG911" i="7"/>
  <c r="AF911" i="7"/>
  <c r="AE911" i="7"/>
  <c r="AD911" i="7"/>
  <c r="AO910" i="7"/>
  <c r="AN910" i="7"/>
  <c r="AM910" i="7"/>
  <c r="AL910" i="7"/>
  <c r="AK910" i="7"/>
  <c r="AJ910" i="7"/>
  <c r="AI910" i="7"/>
  <c r="AH910" i="7"/>
  <c r="AG910" i="7"/>
  <c r="AF910" i="7"/>
  <c r="AE910" i="7"/>
  <c r="AD910" i="7"/>
  <c r="AO909" i="7"/>
  <c r="AN909" i="7"/>
  <c r="AM909" i="7"/>
  <c r="AL909" i="7"/>
  <c r="AK909" i="7"/>
  <c r="AJ909" i="7"/>
  <c r="AI909" i="7"/>
  <c r="AH909" i="7"/>
  <c r="AG909" i="7"/>
  <c r="AF909" i="7"/>
  <c r="AE909" i="7"/>
  <c r="AD909" i="7"/>
  <c r="AO908" i="7"/>
  <c r="AN908" i="7"/>
  <c r="AM908" i="7"/>
  <c r="AL908" i="7"/>
  <c r="AK908" i="7"/>
  <c r="AJ908" i="7"/>
  <c r="AI908" i="7"/>
  <c r="AH908" i="7"/>
  <c r="AG908" i="7"/>
  <c r="AF908" i="7"/>
  <c r="AE908" i="7"/>
  <c r="AD908" i="7"/>
  <c r="AO907" i="7"/>
  <c r="AN907" i="7"/>
  <c r="AM907" i="7"/>
  <c r="AL907" i="7"/>
  <c r="AK907" i="7"/>
  <c r="AJ907" i="7"/>
  <c r="AI907" i="7"/>
  <c r="AH907" i="7"/>
  <c r="AG907" i="7"/>
  <c r="AF907" i="7"/>
  <c r="AE907" i="7"/>
  <c r="AD907" i="7"/>
  <c r="AO906" i="7"/>
  <c r="AN906" i="7"/>
  <c r="AM906" i="7"/>
  <c r="AL906" i="7"/>
  <c r="AK906" i="7"/>
  <c r="AJ906" i="7"/>
  <c r="AI906" i="7"/>
  <c r="AH906" i="7"/>
  <c r="AG906" i="7"/>
  <c r="AF906" i="7"/>
  <c r="AE906" i="7"/>
  <c r="AD906" i="7"/>
  <c r="AO905" i="7"/>
  <c r="AN905" i="7"/>
  <c r="AM905" i="7"/>
  <c r="AL905" i="7"/>
  <c r="AK905" i="7"/>
  <c r="AJ905" i="7"/>
  <c r="AI905" i="7"/>
  <c r="AH905" i="7"/>
  <c r="AG905" i="7"/>
  <c r="AF905" i="7"/>
  <c r="AE905" i="7"/>
  <c r="AD905" i="7"/>
  <c r="AO904" i="7"/>
  <c r="AN904" i="7"/>
  <c r="AM904" i="7"/>
  <c r="AL904" i="7"/>
  <c r="AK904" i="7"/>
  <c r="AJ904" i="7"/>
  <c r="AI904" i="7"/>
  <c r="AH904" i="7"/>
  <c r="AG904" i="7"/>
  <c r="AF904" i="7"/>
  <c r="AE904" i="7"/>
  <c r="AD904" i="7"/>
  <c r="AO903" i="7"/>
  <c r="AN903" i="7"/>
  <c r="AM903" i="7"/>
  <c r="AL903" i="7"/>
  <c r="AK903" i="7"/>
  <c r="AJ903" i="7"/>
  <c r="AI903" i="7"/>
  <c r="AH903" i="7"/>
  <c r="AG903" i="7"/>
  <c r="AF903" i="7"/>
  <c r="AE903" i="7"/>
  <c r="AD903" i="7"/>
  <c r="AO902" i="7"/>
  <c r="AN902" i="7"/>
  <c r="AM902" i="7"/>
  <c r="AL902" i="7"/>
  <c r="AK902" i="7"/>
  <c r="AJ902" i="7"/>
  <c r="AI902" i="7"/>
  <c r="AH902" i="7"/>
  <c r="AG902" i="7"/>
  <c r="AF902" i="7"/>
  <c r="AE902" i="7"/>
  <c r="AD902" i="7"/>
  <c r="AO901" i="7"/>
  <c r="AN901" i="7"/>
  <c r="AM901" i="7"/>
  <c r="AL901" i="7"/>
  <c r="AK901" i="7"/>
  <c r="AJ901" i="7"/>
  <c r="AI901" i="7"/>
  <c r="AH901" i="7"/>
  <c r="AG901" i="7"/>
  <c r="AF901" i="7"/>
  <c r="AE901" i="7"/>
  <c r="AD901" i="7"/>
  <c r="AO900" i="7"/>
  <c r="AN900" i="7"/>
  <c r="AM900" i="7"/>
  <c r="AL900" i="7"/>
  <c r="AK900" i="7"/>
  <c r="AJ900" i="7"/>
  <c r="AI900" i="7"/>
  <c r="AH900" i="7"/>
  <c r="AG900" i="7"/>
  <c r="AF900" i="7"/>
  <c r="AE900" i="7"/>
  <c r="AD900" i="7"/>
  <c r="AO899" i="7"/>
  <c r="AN899" i="7"/>
  <c r="AM899" i="7"/>
  <c r="AL899" i="7"/>
  <c r="AK899" i="7"/>
  <c r="AJ899" i="7"/>
  <c r="AI899" i="7"/>
  <c r="AH899" i="7"/>
  <c r="AG899" i="7"/>
  <c r="AF899" i="7"/>
  <c r="AE899" i="7"/>
  <c r="AD899" i="7"/>
  <c r="AO898" i="7"/>
  <c r="AN898" i="7"/>
  <c r="AM898" i="7"/>
  <c r="AL898" i="7"/>
  <c r="AK898" i="7"/>
  <c r="AJ898" i="7"/>
  <c r="AI898" i="7"/>
  <c r="AH898" i="7"/>
  <c r="AG898" i="7"/>
  <c r="AF898" i="7"/>
  <c r="AE898" i="7"/>
  <c r="AD898" i="7"/>
  <c r="AO897" i="7"/>
  <c r="AN897" i="7"/>
  <c r="AM897" i="7"/>
  <c r="AL897" i="7"/>
  <c r="AK897" i="7"/>
  <c r="AJ897" i="7"/>
  <c r="AI897" i="7"/>
  <c r="AH897" i="7"/>
  <c r="AG897" i="7"/>
  <c r="AF897" i="7"/>
  <c r="AE897" i="7"/>
  <c r="AD897" i="7"/>
  <c r="AO896" i="7"/>
  <c r="AN896" i="7"/>
  <c r="AM896" i="7"/>
  <c r="AL896" i="7"/>
  <c r="AK896" i="7"/>
  <c r="AJ896" i="7"/>
  <c r="AI896" i="7"/>
  <c r="AH896" i="7"/>
  <c r="AG896" i="7"/>
  <c r="AF896" i="7"/>
  <c r="AE896" i="7"/>
  <c r="AD896" i="7"/>
  <c r="AO895" i="7"/>
  <c r="AN895" i="7"/>
  <c r="AM895" i="7"/>
  <c r="AL895" i="7"/>
  <c r="AK895" i="7"/>
  <c r="AJ895" i="7"/>
  <c r="AI895" i="7"/>
  <c r="AH895" i="7"/>
  <c r="AG895" i="7"/>
  <c r="AF895" i="7"/>
  <c r="AE895" i="7"/>
  <c r="AD895" i="7"/>
  <c r="AO894" i="7"/>
  <c r="AN894" i="7"/>
  <c r="AM894" i="7"/>
  <c r="AL894" i="7"/>
  <c r="AK894" i="7"/>
  <c r="AJ894" i="7"/>
  <c r="AI894" i="7"/>
  <c r="AH894" i="7"/>
  <c r="AG894" i="7"/>
  <c r="AF894" i="7"/>
  <c r="AE894" i="7"/>
  <c r="AD894" i="7"/>
  <c r="AO893" i="7"/>
  <c r="AN893" i="7"/>
  <c r="AM893" i="7"/>
  <c r="AL893" i="7"/>
  <c r="AK893" i="7"/>
  <c r="AJ893" i="7"/>
  <c r="AI893" i="7"/>
  <c r="AH893" i="7"/>
  <c r="AG893" i="7"/>
  <c r="AF893" i="7"/>
  <c r="AE893" i="7"/>
  <c r="AD893" i="7"/>
  <c r="AO892" i="7"/>
  <c r="AN892" i="7"/>
  <c r="AM892" i="7"/>
  <c r="AL892" i="7"/>
  <c r="AK892" i="7"/>
  <c r="AJ892" i="7"/>
  <c r="AI892" i="7"/>
  <c r="AH892" i="7"/>
  <c r="AG892" i="7"/>
  <c r="AF892" i="7"/>
  <c r="AE892" i="7"/>
  <c r="AD892" i="7"/>
  <c r="AO891" i="7"/>
  <c r="AN891" i="7"/>
  <c r="AM891" i="7"/>
  <c r="AL891" i="7"/>
  <c r="AK891" i="7"/>
  <c r="AJ891" i="7"/>
  <c r="AI891" i="7"/>
  <c r="AH891" i="7"/>
  <c r="AG891" i="7"/>
  <c r="AF891" i="7"/>
  <c r="AE891" i="7"/>
  <c r="AD891" i="7"/>
  <c r="AO890" i="7"/>
  <c r="AN890" i="7"/>
  <c r="AM890" i="7"/>
  <c r="AL890" i="7"/>
  <c r="AK890" i="7"/>
  <c r="AJ890" i="7"/>
  <c r="AI890" i="7"/>
  <c r="AH890" i="7"/>
  <c r="AG890" i="7"/>
  <c r="AF890" i="7"/>
  <c r="AE890" i="7"/>
  <c r="AD890" i="7"/>
  <c r="AO889" i="7"/>
  <c r="AN889" i="7"/>
  <c r="AM889" i="7"/>
  <c r="AL889" i="7"/>
  <c r="AK889" i="7"/>
  <c r="AJ889" i="7"/>
  <c r="AI889" i="7"/>
  <c r="AH889" i="7"/>
  <c r="AG889" i="7"/>
  <c r="AF889" i="7"/>
  <c r="AE889" i="7"/>
  <c r="AD889" i="7"/>
  <c r="AO887" i="7"/>
  <c r="AN887" i="7"/>
  <c r="AM887" i="7"/>
  <c r="AL887" i="7"/>
  <c r="AK887" i="7"/>
  <c r="AJ887" i="7"/>
  <c r="AI887" i="7"/>
  <c r="AH887" i="7"/>
  <c r="AG887" i="7"/>
  <c r="AF887" i="7"/>
  <c r="AE887" i="7"/>
  <c r="AD887" i="7"/>
  <c r="AO886" i="7"/>
  <c r="AN886" i="7"/>
  <c r="AM886" i="7"/>
  <c r="AL886" i="7"/>
  <c r="AK886" i="7"/>
  <c r="AJ886" i="7"/>
  <c r="AI886" i="7"/>
  <c r="AH886" i="7"/>
  <c r="AG886" i="7"/>
  <c r="AF886" i="7"/>
  <c r="AE886" i="7"/>
  <c r="AD886" i="7"/>
  <c r="AO885" i="7"/>
  <c r="AN885" i="7"/>
  <c r="AM885" i="7"/>
  <c r="AL885" i="7"/>
  <c r="AK885" i="7"/>
  <c r="AJ885" i="7"/>
  <c r="AI885" i="7"/>
  <c r="AH885" i="7"/>
  <c r="AG885" i="7"/>
  <c r="AF885" i="7"/>
  <c r="AE885" i="7"/>
  <c r="AD885" i="7"/>
  <c r="AO884" i="7"/>
  <c r="AN884" i="7"/>
  <c r="AM884" i="7"/>
  <c r="AL884" i="7"/>
  <c r="AK884" i="7"/>
  <c r="AJ884" i="7"/>
  <c r="AI884" i="7"/>
  <c r="AH884" i="7"/>
  <c r="AG884" i="7"/>
  <c r="AF884" i="7"/>
  <c r="AE884" i="7"/>
  <c r="AD884" i="7"/>
  <c r="AO883" i="7"/>
  <c r="AN883" i="7"/>
  <c r="AM883" i="7"/>
  <c r="AL883" i="7"/>
  <c r="AK883" i="7"/>
  <c r="AJ883" i="7"/>
  <c r="AI883" i="7"/>
  <c r="AH883" i="7"/>
  <c r="AG883" i="7"/>
  <c r="AF883" i="7"/>
  <c r="AE883" i="7"/>
  <c r="AD883" i="7"/>
  <c r="AO882" i="7"/>
  <c r="AN882" i="7"/>
  <c r="AM882" i="7"/>
  <c r="AL882" i="7"/>
  <c r="AK882" i="7"/>
  <c r="AJ882" i="7"/>
  <c r="AI882" i="7"/>
  <c r="AH882" i="7"/>
  <c r="AG882" i="7"/>
  <c r="AF882" i="7"/>
  <c r="AE882" i="7"/>
  <c r="AD882" i="7"/>
  <c r="AO881" i="7"/>
  <c r="AN881" i="7"/>
  <c r="AM881" i="7"/>
  <c r="AL881" i="7"/>
  <c r="AK881" i="7"/>
  <c r="AJ881" i="7"/>
  <c r="AI881" i="7"/>
  <c r="AH881" i="7"/>
  <c r="AG881" i="7"/>
  <c r="AF881" i="7"/>
  <c r="AE881" i="7"/>
  <c r="AD881" i="7"/>
  <c r="AO880" i="7"/>
  <c r="AN880" i="7"/>
  <c r="AM880" i="7"/>
  <c r="AL880" i="7"/>
  <c r="AK880" i="7"/>
  <c r="AJ880" i="7"/>
  <c r="AI880" i="7"/>
  <c r="AH880" i="7"/>
  <c r="AG880" i="7"/>
  <c r="AF880" i="7"/>
  <c r="AE880" i="7"/>
  <c r="AD880" i="7"/>
  <c r="AO879" i="7"/>
  <c r="AN879" i="7"/>
  <c r="AM879" i="7"/>
  <c r="AL879" i="7"/>
  <c r="AK879" i="7"/>
  <c r="AJ879" i="7"/>
  <c r="AI879" i="7"/>
  <c r="AH879" i="7"/>
  <c r="AG879" i="7"/>
  <c r="AF879" i="7"/>
  <c r="AE879" i="7"/>
  <c r="AD879" i="7"/>
  <c r="AO878" i="7"/>
  <c r="AN878" i="7"/>
  <c r="AM878" i="7"/>
  <c r="AL878" i="7"/>
  <c r="AK878" i="7"/>
  <c r="AJ878" i="7"/>
  <c r="AI878" i="7"/>
  <c r="AH878" i="7"/>
  <c r="AG878" i="7"/>
  <c r="AF878" i="7"/>
  <c r="AE878" i="7"/>
  <c r="AD878" i="7"/>
  <c r="AO877" i="7"/>
  <c r="AN877" i="7"/>
  <c r="AM877" i="7"/>
  <c r="AL877" i="7"/>
  <c r="AK877" i="7"/>
  <c r="AJ877" i="7"/>
  <c r="AI877" i="7"/>
  <c r="AH877" i="7"/>
  <c r="AG877" i="7"/>
  <c r="AF877" i="7"/>
  <c r="AE877" i="7"/>
  <c r="AD877" i="7"/>
  <c r="AO876" i="7"/>
  <c r="AN876" i="7"/>
  <c r="AM876" i="7"/>
  <c r="AL876" i="7"/>
  <c r="AK876" i="7"/>
  <c r="AJ876" i="7"/>
  <c r="AI876" i="7"/>
  <c r="AH876" i="7"/>
  <c r="AG876" i="7"/>
  <c r="AF876" i="7"/>
  <c r="AE876" i="7"/>
  <c r="AD876" i="7"/>
  <c r="AO875" i="7"/>
  <c r="AN875" i="7"/>
  <c r="AM875" i="7"/>
  <c r="AL875" i="7"/>
  <c r="AK875" i="7"/>
  <c r="AJ875" i="7"/>
  <c r="AI875" i="7"/>
  <c r="AH875" i="7"/>
  <c r="AG875" i="7"/>
  <c r="AF875" i="7"/>
  <c r="AE875" i="7"/>
  <c r="AD875" i="7"/>
  <c r="AO874" i="7"/>
  <c r="AN874" i="7"/>
  <c r="AM874" i="7"/>
  <c r="AL874" i="7"/>
  <c r="AK874" i="7"/>
  <c r="AJ874" i="7"/>
  <c r="AI874" i="7"/>
  <c r="AH874" i="7"/>
  <c r="AG874" i="7"/>
  <c r="AF874" i="7"/>
  <c r="AE874" i="7"/>
  <c r="AD874" i="7"/>
  <c r="AO873" i="7"/>
  <c r="AN873" i="7"/>
  <c r="AM873" i="7"/>
  <c r="AL873" i="7"/>
  <c r="AK873" i="7"/>
  <c r="AJ873" i="7"/>
  <c r="AI873" i="7"/>
  <c r="AH873" i="7"/>
  <c r="AG873" i="7"/>
  <c r="AF873" i="7"/>
  <c r="AE873" i="7"/>
  <c r="AD873" i="7"/>
  <c r="AO872" i="7"/>
  <c r="AN872" i="7"/>
  <c r="AM872" i="7"/>
  <c r="AL872" i="7"/>
  <c r="AK872" i="7"/>
  <c r="AJ872" i="7"/>
  <c r="AI872" i="7"/>
  <c r="AH872" i="7"/>
  <c r="AG872" i="7"/>
  <c r="AF872" i="7"/>
  <c r="AE872" i="7"/>
  <c r="AD872" i="7"/>
  <c r="AO871" i="7"/>
  <c r="AN871" i="7"/>
  <c r="AM871" i="7"/>
  <c r="AL871" i="7"/>
  <c r="AK871" i="7"/>
  <c r="AJ871" i="7"/>
  <c r="AI871" i="7"/>
  <c r="AH871" i="7"/>
  <c r="AG871" i="7"/>
  <c r="AF871" i="7"/>
  <c r="AE871" i="7"/>
  <c r="AD871" i="7"/>
  <c r="AO870" i="7"/>
  <c r="AN870" i="7"/>
  <c r="AM870" i="7"/>
  <c r="AL870" i="7"/>
  <c r="AK870" i="7"/>
  <c r="AJ870" i="7"/>
  <c r="AI870" i="7"/>
  <c r="AH870" i="7"/>
  <c r="AG870" i="7"/>
  <c r="AF870" i="7"/>
  <c r="AE870" i="7"/>
  <c r="AD870" i="7"/>
  <c r="AO869" i="7"/>
  <c r="AN869" i="7"/>
  <c r="AM869" i="7"/>
  <c r="AL869" i="7"/>
  <c r="AK869" i="7"/>
  <c r="AJ869" i="7"/>
  <c r="AI869" i="7"/>
  <c r="AH869" i="7"/>
  <c r="AG869" i="7"/>
  <c r="AF869" i="7"/>
  <c r="AE869" i="7"/>
  <c r="AD869" i="7"/>
  <c r="AO868" i="7"/>
  <c r="AN868" i="7"/>
  <c r="AM868" i="7"/>
  <c r="AL868" i="7"/>
  <c r="AK868" i="7"/>
  <c r="AJ868" i="7"/>
  <c r="AI868" i="7"/>
  <c r="AH868" i="7"/>
  <c r="AG868" i="7"/>
  <c r="AF868" i="7"/>
  <c r="AE868" i="7"/>
  <c r="AD868" i="7"/>
  <c r="AO867" i="7"/>
  <c r="AN867" i="7"/>
  <c r="AM867" i="7"/>
  <c r="AL867" i="7"/>
  <c r="AK867" i="7"/>
  <c r="AJ867" i="7"/>
  <c r="AI867" i="7"/>
  <c r="AH867" i="7"/>
  <c r="AG867" i="7"/>
  <c r="AF867" i="7"/>
  <c r="AE867" i="7"/>
  <c r="AD867" i="7"/>
  <c r="AO866" i="7"/>
  <c r="AN866" i="7"/>
  <c r="AM866" i="7"/>
  <c r="AL866" i="7"/>
  <c r="AK866" i="7"/>
  <c r="AJ866" i="7"/>
  <c r="AI866" i="7"/>
  <c r="AH866" i="7"/>
  <c r="AG866" i="7"/>
  <c r="AF866" i="7"/>
  <c r="AE866" i="7"/>
  <c r="AD866" i="7"/>
  <c r="AO865" i="7"/>
  <c r="AN865" i="7"/>
  <c r="AM865" i="7"/>
  <c r="AL865" i="7"/>
  <c r="AK865" i="7"/>
  <c r="AJ865" i="7"/>
  <c r="AI865" i="7"/>
  <c r="AH865" i="7"/>
  <c r="AG865" i="7"/>
  <c r="AF865" i="7"/>
  <c r="AE865" i="7"/>
  <c r="AD865" i="7"/>
  <c r="AO864" i="7"/>
  <c r="AN864" i="7"/>
  <c r="AM864" i="7"/>
  <c r="AL864" i="7"/>
  <c r="AK864" i="7"/>
  <c r="AJ864" i="7"/>
  <c r="AI864" i="7"/>
  <c r="AH864" i="7"/>
  <c r="AG864" i="7"/>
  <c r="AF864" i="7"/>
  <c r="AE864" i="7"/>
  <c r="AD864" i="7"/>
  <c r="AO863" i="7"/>
  <c r="AN863" i="7"/>
  <c r="AM863" i="7"/>
  <c r="AL863" i="7"/>
  <c r="AK863" i="7"/>
  <c r="AJ863" i="7"/>
  <c r="AI863" i="7"/>
  <c r="AH863" i="7"/>
  <c r="AG863" i="7"/>
  <c r="AF863" i="7"/>
  <c r="AE863" i="7"/>
  <c r="AD863" i="7"/>
  <c r="AO862" i="7"/>
  <c r="AN862" i="7"/>
  <c r="AM862" i="7"/>
  <c r="AL862" i="7"/>
  <c r="AK862" i="7"/>
  <c r="AJ862" i="7"/>
  <c r="AI862" i="7"/>
  <c r="AH862" i="7"/>
  <c r="AG862" i="7"/>
  <c r="AF862" i="7"/>
  <c r="AE862" i="7"/>
  <c r="AD862" i="7"/>
  <c r="AO861" i="7"/>
  <c r="AN861" i="7"/>
  <c r="AM861" i="7"/>
  <c r="AL861" i="7"/>
  <c r="AK861" i="7"/>
  <c r="AJ861" i="7"/>
  <c r="AI861" i="7"/>
  <c r="AH861" i="7"/>
  <c r="AG861" i="7"/>
  <c r="AF861" i="7"/>
  <c r="AE861" i="7"/>
  <c r="AD861" i="7"/>
  <c r="AO860" i="7"/>
  <c r="AN860" i="7"/>
  <c r="AM860" i="7"/>
  <c r="AL860" i="7"/>
  <c r="AK860" i="7"/>
  <c r="AJ860" i="7"/>
  <c r="AI860" i="7"/>
  <c r="AH860" i="7"/>
  <c r="AG860" i="7"/>
  <c r="AF860" i="7"/>
  <c r="AE860" i="7"/>
  <c r="AD860" i="7"/>
  <c r="AO859" i="7"/>
  <c r="AN859" i="7"/>
  <c r="AM859" i="7"/>
  <c r="AL859" i="7"/>
  <c r="AK859" i="7"/>
  <c r="AJ859" i="7"/>
  <c r="AI859" i="7"/>
  <c r="AH859" i="7"/>
  <c r="AG859" i="7"/>
  <c r="AF859" i="7"/>
  <c r="AE859" i="7"/>
  <c r="AD859" i="7"/>
  <c r="AO858" i="7"/>
  <c r="AN858" i="7"/>
  <c r="AM858" i="7"/>
  <c r="AL858" i="7"/>
  <c r="AK858" i="7"/>
  <c r="AJ858" i="7"/>
  <c r="AI858" i="7"/>
  <c r="AH858" i="7"/>
  <c r="AG858" i="7"/>
  <c r="AF858" i="7"/>
  <c r="AE858" i="7"/>
  <c r="AD858" i="7"/>
  <c r="AO857" i="7"/>
  <c r="AN857" i="7"/>
  <c r="AM857" i="7"/>
  <c r="AL857" i="7"/>
  <c r="AK857" i="7"/>
  <c r="AJ857" i="7"/>
  <c r="AI857" i="7"/>
  <c r="AH857" i="7"/>
  <c r="AG857" i="7"/>
  <c r="AF857" i="7"/>
  <c r="AE857" i="7"/>
  <c r="AD857" i="7"/>
  <c r="AO856" i="7"/>
  <c r="AN856" i="7"/>
  <c r="AM856" i="7"/>
  <c r="AL856" i="7"/>
  <c r="AK856" i="7"/>
  <c r="AJ856" i="7"/>
  <c r="AI856" i="7"/>
  <c r="AH856" i="7"/>
  <c r="AG856" i="7"/>
  <c r="AF856" i="7"/>
  <c r="AE856" i="7"/>
  <c r="AD856" i="7"/>
  <c r="AO855" i="7"/>
  <c r="AN855" i="7"/>
  <c r="AM855" i="7"/>
  <c r="AL855" i="7"/>
  <c r="AK855" i="7"/>
  <c r="AJ855" i="7"/>
  <c r="AI855" i="7"/>
  <c r="AH855" i="7"/>
  <c r="AG855" i="7"/>
  <c r="AF855" i="7"/>
  <c r="AE855" i="7"/>
  <c r="AD855" i="7"/>
  <c r="AO854" i="7"/>
  <c r="AN854" i="7"/>
  <c r="AM854" i="7"/>
  <c r="AL854" i="7"/>
  <c r="AK854" i="7"/>
  <c r="AJ854" i="7"/>
  <c r="AI854" i="7"/>
  <c r="AH854" i="7"/>
  <c r="AG854" i="7"/>
  <c r="AF854" i="7"/>
  <c r="AE854" i="7"/>
  <c r="AD854" i="7"/>
  <c r="AO853" i="7"/>
  <c r="AN853" i="7"/>
  <c r="AM853" i="7"/>
  <c r="AL853" i="7"/>
  <c r="AK853" i="7"/>
  <c r="AJ853" i="7"/>
  <c r="AI853" i="7"/>
  <c r="AH853" i="7"/>
  <c r="AG853" i="7"/>
  <c r="AF853" i="7"/>
  <c r="AE853" i="7"/>
  <c r="AD853" i="7"/>
  <c r="AO852" i="7"/>
  <c r="AN852" i="7"/>
  <c r="AM852" i="7"/>
  <c r="AL852" i="7"/>
  <c r="AK852" i="7"/>
  <c r="AJ852" i="7"/>
  <c r="AI852" i="7"/>
  <c r="AH852" i="7"/>
  <c r="AG852" i="7"/>
  <c r="AF852" i="7"/>
  <c r="AE852" i="7"/>
  <c r="AD852" i="7"/>
  <c r="AO851" i="7"/>
  <c r="AN851" i="7"/>
  <c r="AM851" i="7"/>
  <c r="AL851" i="7"/>
  <c r="AK851" i="7"/>
  <c r="AJ851" i="7"/>
  <c r="AI851" i="7"/>
  <c r="AH851" i="7"/>
  <c r="AG851" i="7"/>
  <c r="AF851" i="7"/>
  <c r="AE851" i="7"/>
  <c r="AD851" i="7"/>
  <c r="AO850" i="7"/>
  <c r="AN850" i="7"/>
  <c r="AM850" i="7"/>
  <c r="AL850" i="7"/>
  <c r="AK850" i="7"/>
  <c r="AJ850" i="7"/>
  <c r="AI850" i="7"/>
  <c r="AH850" i="7"/>
  <c r="AG850" i="7"/>
  <c r="AF850" i="7"/>
  <c r="AE850" i="7"/>
  <c r="AD850" i="7"/>
  <c r="AO849" i="7"/>
  <c r="AN849" i="7"/>
  <c r="AM849" i="7"/>
  <c r="AL849" i="7"/>
  <c r="AK849" i="7"/>
  <c r="AJ849" i="7"/>
  <c r="AI849" i="7"/>
  <c r="AH849" i="7"/>
  <c r="AG849" i="7"/>
  <c r="AF849" i="7"/>
  <c r="AE849" i="7"/>
  <c r="AD849" i="7"/>
  <c r="AO848" i="7"/>
  <c r="AN848" i="7"/>
  <c r="AM848" i="7"/>
  <c r="AL848" i="7"/>
  <c r="AK848" i="7"/>
  <c r="AJ848" i="7"/>
  <c r="AI848" i="7"/>
  <c r="AH848" i="7"/>
  <c r="AG848" i="7"/>
  <c r="AF848" i="7"/>
  <c r="AE848" i="7"/>
  <c r="AD848" i="7"/>
  <c r="AO847" i="7"/>
  <c r="AN847" i="7"/>
  <c r="AM847" i="7"/>
  <c r="AL847" i="7"/>
  <c r="AK847" i="7"/>
  <c r="AJ847" i="7"/>
  <c r="AI847" i="7"/>
  <c r="AH847" i="7"/>
  <c r="AG847" i="7"/>
  <c r="AF847" i="7"/>
  <c r="AE847" i="7"/>
  <c r="AD847" i="7"/>
  <c r="AO846" i="7"/>
  <c r="AN846" i="7"/>
  <c r="AM846" i="7"/>
  <c r="AL846" i="7"/>
  <c r="AK846" i="7"/>
  <c r="AJ846" i="7"/>
  <c r="AI846" i="7"/>
  <c r="AH846" i="7"/>
  <c r="AG846" i="7"/>
  <c r="AF846" i="7"/>
  <c r="AE846" i="7"/>
  <c r="AD846" i="7"/>
  <c r="AO845" i="7"/>
  <c r="AN845" i="7"/>
  <c r="AM845" i="7"/>
  <c r="AL845" i="7"/>
  <c r="AK845" i="7"/>
  <c r="AJ845" i="7"/>
  <c r="AI845" i="7"/>
  <c r="AH845" i="7"/>
  <c r="AG845" i="7"/>
  <c r="AF845" i="7"/>
  <c r="AE845" i="7"/>
  <c r="AD845" i="7"/>
  <c r="AO844" i="7"/>
  <c r="AN844" i="7"/>
  <c r="AM844" i="7"/>
  <c r="AL844" i="7"/>
  <c r="AK844" i="7"/>
  <c r="AJ844" i="7"/>
  <c r="AI844" i="7"/>
  <c r="AH844" i="7"/>
  <c r="AG844" i="7"/>
  <c r="AF844" i="7"/>
  <c r="AE844" i="7"/>
  <c r="AD844" i="7"/>
  <c r="AO843" i="7"/>
  <c r="AN843" i="7"/>
  <c r="AM843" i="7"/>
  <c r="AL843" i="7"/>
  <c r="AK843" i="7"/>
  <c r="AJ843" i="7"/>
  <c r="AI843" i="7"/>
  <c r="AH843" i="7"/>
  <c r="AG843" i="7"/>
  <c r="AF843" i="7"/>
  <c r="AE843" i="7"/>
  <c r="AD843" i="7"/>
  <c r="AO842" i="7"/>
  <c r="AN842" i="7"/>
  <c r="AM842" i="7"/>
  <c r="AL842" i="7"/>
  <c r="AK842" i="7"/>
  <c r="AJ842" i="7"/>
  <c r="AI842" i="7"/>
  <c r="AH842" i="7"/>
  <c r="AG842" i="7"/>
  <c r="AF842" i="7"/>
  <c r="AE842" i="7"/>
  <c r="AD842" i="7"/>
  <c r="AO841" i="7"/>
  <c r="AN841" i="7"/>
  <c r="AM841" i="7"/>
  <c r="AL841" i="7"/>
  <c r="AK841" i="7"/>
  <c r="AJ841" i="7"/>
  <c r="AI841" i="7"/>
  <c r="AH841" i="7"/>
  <c r="AG841" i="7"/>
  <c r="AF841" i="7"/>
  <c r="AE841" i="7"/>
  <c r="AD841" i="7"/>
  <c r="AO840" i="7"/>
  <c r="AN840" i="7"/>
  <c r="AM840" i="7"/>
  <c r="AL840" i="7"/>
  <c r="AK840" i="7"/>
  <c r="AJ840" i="7"/>
  <c r="AI840" i="7"/>
  <c r="AH840" i="7"/>
  <c r="AG840" i="7"/>
  <c r="AF840" i="7"/>
  <c r="AE840" i="7"/>
  <c r="AD840" i="7"/>
  <c r="AO839" i="7"/>
  <c r="AN839" i="7"/>
  <c r="AM839" i="7"/>
  <c r="AL839" i="7"/>
  <c r="AK839" i="7"/>
  <c r="AJ839" i="7"/>
  <c r="AI839" i="7"/>
  <c r="AH839" i="7"/>
  <c r="AG839" i="7"/>
  <c r="AF839" i="7"/>
  <c r="AE839" i="7"/>
  <c r="AD839" i="7"/>
  <c r="AO838" i="7"/>
  <c r="AN838" i="7"/>
  <c r="AM838" i="7"/>
  <c r="AL838" i="7"/>
  <c r="AK838" i="7"/>
  <c r="AJ838" i="7"/>
  <c r="AI838" i="7"/>
  <c r="AH838" i="7"/>
  <c r="AG838" i="7"/>
  <c r="AF838" i="7"/>
  <c r="AE838" i="7"/>
  <c r="AD838" i="7"/>
  <c r="AO837" i="7"/>
  <c r="AN837" i="7"/>
  <c r="AM837" i="7"/>
  <c r="AL837" i="7"/>
  <c r="AK837" i="7"/>
  <c r="AJ837" i="7"/>
  <c r="AI837" i="7"/>
  <c r="AH837" i="7"/>
  <c r="AG837" i="7"/>
  <c r="AF837" i="7"/>
  <c r="AE837" i="7"/>
  <c r="AD837" i="7"/>
  <c r="AO836" i="7"/>
  <c r="AN836" i="7"/>
  <c r="AM836" i="7"/>
  <c r="AL836" i="7"/>
  <c r="AK836" i="7"/>
  <c r="AJ836" i="7"/>
  <c r="AI836" i="7"/>
  <c r="AH836" i="7"/>
  <c r="AG836" i="7"/>
  <c r="AF836" i="7"/>
  <c r="AE836" i="7"/>
  <c r="AD836" i="7"/>
  <c r="AO835" i="7"/>
  <c r="AN835" i="7"/>
  <c r="AM835" i="7"/>
  <c r="AL835" i="7"/>
  <c r="AK835" i="7"/>
  <c r="AJ835" i="7"/>
  <c r="AI835" i="7"/>
  <c r="AH835" i="7"/>
  <c r="AG835" i="7"/>
  <c r="AF835" i="7"/>
  <c r="AE835" i="7"/>
  <c r="AD835" i="7"/>
  <c r="AO834" i="7"/>
  <c r="AN834" i="7"/>
  <c r="AM834" i="7"/>
  <c r="AL834" i="7"/>
  <c r="AK834" i="7"/>
  <c r="AJ834" i="7"/>
  <c r="AI834" i="7"/>
  <c r="AH834" i="7"/>
  <c r="AG834" i="7"/>
  <c r="AF834" i="7"/>
  <c r="AE834" i="7"/>
  <c r="AD834" i="7"/>
  <c r="AO833" i="7"/>
  <c r="AN833" i="7"/>
  <c r="AM833" i="7"/>
  <c r="AL833" i="7"/>
  <c r="AK833" i="7"/>
  <c r="AJ833" i="7"/>
  <c r="AI833" i="7"/>
  <c r="AH833" i="7"/>
  <c r="AG833" i="7"/>
  <c r="AF833" i="7"/>
  <c r="AE833" i="7"/>
  <c r="AD833" i="7"/>
  <c r="AO832" i="7"/>
  <c r="AN832" i="7"/>
  <c r="AM832" i="7"/>
  <c r="AL832" i="7"/>
  <c r="AK832" i="7"/>
  <c r="AJ832" i="7"/>
  <c r="AI832" i="7"/>
  <c r="AH832" i="7"/>
  <c r="AG832" i="7"/>
  <c r="AF832" i="7"/>
  <c r="AE832" i="7"/>
  <c r="AD832" i="7"/>
  <c r="AO831" i="7"/>
  <c r="AN831" i="7"/>
  <c r="AM831" i="7"/>
  <c r="AL831" i="7"/>
  <c r="AK831" i="7"/>
  <c r="AJ831" i="7"/>
  <c r="AI831" i="7"/>
  <c r="AH831" i="7"/>
  <c r="AG831" i="7"/>
  <c r="AF831" i="7"/>
  <c r="AE831" i="7"/>
  <c r="AD831" i="7"/>
  <c r="AO830" i="7"/>
  <c r="AN830" i="7"/>
  <c r="AM830" i="7"/>
  <c r="AL830" i="7"/>
  <c r="AK830" i="7"/>
  <c r="AJ830" i="7"/>
  <c r="AI830" i="7"/>
  <c r="AH830" i="7"/>
  <c r="AG830" i="7"/>
  <c r="AF830" i="7"/>
  <c r="AE830" i="7"/>
  <c r="AD830" i="7"/>
  <c r="AO829" i="7"/>
  <c r="AN829" i="7"/>
  <c r="AM829" i="7"/>
  <c r="AL829" i="7"/>
  <c r="AK829" i="7"/>
  <c r="AJ829" i="7"/>
  <c r="AI829" i="7"/>
  <c r="AH829" i="7"/>
  <c r="AG829" i="7"/>
  <c r="AF829" i="7"/>
  <c r="AE829" i="7"/>
  <c r="AD829" i="7"/>
  <c r="AO828" i="7"/>
  <c r="AN828" i="7"/>
  <c r="AM828" i="7"/>
  <c r="AL828" i="7"/>
  <c r="AK828" i="7"/>
  <c r="AJ828" i="7"/>
  <c r="AI828" i="7"/>
  <c r="AH828" i="7"/>
  <c r="AG828" i="7"/>
  <c r="AF828" i="7"/>
  <c r="AE828" i="7"/>
  <c r="AD828" i="7"/>
  <c r="AO827" i="7"/>
  <c r="AN827" i="7"/>
  <c r="AM827" i="7"/>
  <c r="AL827" i="7"/>
  <c r="AK827" i="7"/>
  <c r="AJ827" i="7"/>
  <c r="AI827" i="7"/>
  <c r="AH827" i="7"/>
  <c r="AG827" i="7"/>
  <c r="AF827" i="7"/>
  <c r="AE827" i="7"/>
  <c r="AD827" i="7"/>
  <c r="AO826" i="7"/>
  <c r="AN826" i="7"/>
  <c r="AM826" i="7"/>
  <c r="AL826" i="7"/>
  <c r="AK826" i="7"/>
  <c r="AJ826" i="7"/>
  <c r="AI826" i="7"/>
  <c r="AH826" i="7"/>
  <c r="AG826" i="7"/>
  <c r="AF826" i="7"/>
  <c r="AE826" i="7"/>
  <c r="AD826" i="7"/>
  <c r="AO825" i="7"/>
  <c r="AN825" i="7"/>
  <c r="AM825" i="7"/>
  <c r="AL825" i="7"/>
  <c r="AK825" i="7"/>
  <c r="AJ825" i="7"/>
  <c r="AI825" i="7"/>
  <c r="AH825" i="7"/>
  <c r="AG825" i="7"/>
  <c r="AF825" i="7"/>
  <c r="AE825" i="7"/>
  <c r="AD825" i="7"/>
  <c r="AO824" i="7"/>
  <c r="AN824" i="7"/>
  <c r="AM824" i="7"/>
  <c r="AL824" i="7"/>
  <c r="AK824" i="7"/>
  <c r="AJ824" i="7"/>
  <c r="AI824" i="7"/>
  <c r="AH824" i="7"/>
  <c r="AG824" i="7"/>
  <c r="AF824" i="7"/>
  <c r="AE824" i="7"/>
  <c r="AD824" i="7"/>
  <c r="AO823" i="7"/>
  <c r="AN823" i="7"/>
  <c r="AM823" i="7"/>
  <c r="AL823" i="7"/>
  <c r="AK823" i="7"/>
  <c r="AJ823" i="7"/>
  <c r="AI823" i="7"/>
  <c r="AH823" i="7"/>
  <c r="AG823" i="7"/>
  <c r="AF823" i="7"/>
  <c r="AE823" i="7"/>
  <c r="AD823" i="7"/>
  <c r="AO822" i="7"/>
  <c r="AN822" i="7"/>
  <c r="AM822" i="7"/>
  <c r="AL822" i="7"/>
  <c r="AK822" i="7"/>
  <c r="AJ822" i="7"/>
  <c r="AI822" i="7"/>
  <c r="AH822" i="7"/>
  <c r="AG822" i="7"/>
  <c r="AF822" i="7"/>
  <c r="AE822" i="7"/>
  <c r="AD822" i="7"/>
  <c r="AO821" i="7"/>
  <c r="AN821" i="7"/>
  <c r="AM821" i="7"/>
  <c r="AL821" i="7"/>
  <c r="AK821" i="7"/>
  <c r="AJ821" i="7"/>
  <c r="AI821" i="7"/>
  <c r="AH821" i="7"/>
  <c r="AG821" i="7"/>
  <c r="AF821" i="7"/>
  <c r="AE821" i="7"/>
  <c r="AD821" i="7"/>
  <c r="AO820" i="7"/>
  <c r="AN820" i="7"/>
  <c r="AM820" i="7"/>
  <c r="AL820" i="7"/>
  <c r="AK820" i="7"/>
  <c r="AJ820" i="7"/>
  <c r="AI820" i="7"/>
  <c r="AH820" i="7"/>
  <c r="AG820" i="7"/>
  <c r="AF820" i="7"/>
  <c r="AE820" i="7"/>
  <c r="AD820" i="7"/>
  <c r="AO819" i="7"/>
  <c r="AN819" i="7"/>
  <c r="AM819" i="7"/>
  <c r="AL819" i="7"/>
  <c r="AK819" i="7"/>
  <c r="AJ819" i="7"/>
  <c r="AI819" i="7"/>
  <c r="AH819" i="7"/>
  <c r="AG819" i="7"/>
  <c r="AF819" i="7"/>
  <c r="AE819" i="7"/>
  <c r="AD819" i="7"/>
  <c r="AO818" i="7"/>
  <c r="AN818" i="7"/>
  <c r="AM818" i="7"/>
  <c r="AL818" i="7"/>
  <c r="AK818" i="7"/>
  <c r="AJ818" i="7"/>
  <c r="AI818" i="7"/>
  <c r="AH818" i="7"/>
  <c r="AG818" i="7"/>
  <c r="AF818" i="7"/>
  <c r="AE818" i="7"/>
  <c r="AD818" i="7"/>
  <c r="AO817" i="7"/>
  <c r="AN817" i="7"/>
  <c r="AM817" i="7"/>
  <c r="AL817" i="7"/>
  <c r="AK817" i="7"/>
  <c r="AJ817" i="7"/>
  <c r="AI817" i="7"/>
  <c r="AH817" i="7"/>
  <c r="AG817" i="7"/>
  <c r="AF817" i="7"/>
  <c r="AE817" i="7"/>
  <c r="AD817" i="7"/>
  <c r="AO816" i="7"/>
  <c r="AN816" i="7"/>
  <c r="AM816" i="7"/>
  <c r="AL816" i="7"/>
  <c r="AK816" i="7"/>
  <c r="AJ816" i="7"/>
  <c r="AI816" i="7"/>
  <c r="AH816" i="7"/>
  <c r="AG816" i="7"/>
  <c r="AF816" i="7"/>
  <c r="AE816" i="7"/>
  <c r="AD816" i="7"/>
  <c r="AO815" i="7"/>
  <c r="AN815" i="7"/>
  <c r="AM815" i="7"/>
  <c r="AL815" i="7"/>
  <c r="AK815" i="7"/>
  <c r="AJ815" i="7"/>
  <c r="AI815" i="7"/>
  <c r="AH815" i="7"/>
  <c r="AG815" i="7"/>
  <c r="AF815" i="7"/>
  <c r="AE815" i="7"/>
  <c r="AD815" i="7"/>
  <c r="AO814" i="7"/>
  <c r="AN814" i="7"/>
  <c r="AM814" i="7"/>
  <c r="AL814" i="7"/>
  <c r="AK814" i="7"/>
  <c r="AJ814" i="7"/>
  <c r="AI814" i="7"/>
  <c r="AH814" i="7"/>
  <c r="AG814" i="7"/>
  <c r="AF814" i="7"/>
  <c r="AE814" i="7"/>
  <c r="AD814" i="7"/>
  <c r="AO813" i="7"/>
  <c r="AN813" i="7"/>
  <c r="AM813" i="7"/>
  <c r="AL813" i="7"/>
  <c r="AK813" i="7"/>
  <c r="AJ813" i="7"/>
  <c r="AI813" i="7"/>
  <c r="AH813" i="7"/>
  <c r="AG813" i="7"/>
  <c r="AF813" i="7"/>
  <c r="AE813" i="7"/>
  <c r="AD813" i="7"/>
  <c r="AO812" i="7"/>
  <c r="AN812" i="7"/>
  <c r="AM812" i="7"/>
  <c r="AL812" i="7"/>
  <c r="AK812" i="7"/>
  <c r="AJ812" i="7"/>
  <c r="AI812" i="7"/>
  <c r="AH812" i="7"/>
  <c r="AG812" i="7"/>
  <c r="AF812" i="7"/>
  <c r="AE812" i="7"/>
  <c r="AD812" i="7"/>
  <c r="AO811" i="7"/>
  <c r="AN811" i="7"/>
  <c r="AM811" i="7"/>
  <c r="AL811" i="7"/>
  <c r="AK811" i="7"/>
  <c r="AJ811" i="7"/>
  <c r="AI811" i="7"/>
  <c r="AH811" i="7"/>
  <c r="AG811" i="7"/>
  <c r="AF811" i="7"/>
  <c r="AE811" i="7"/>
  <c r="AD811" i="7"/>
  <c r="AO810" i="7"/>
  <c r="AN810" i="7"/>
  <c r="AM810" i="7"/>
  <c r="AL810" i="7"/>
  <c r="AK810" i="7"/>
  <c r="AJ810" i="7"/>
  <c r="AI810" i="7"/>
  <c r="AH810" i="7"/>
  <c r="AG810" i="7"/>
  <c r="AF810" i="7"/>
  <c r="AE810" i="7"/>
  <c r="AD810" i="7"/>
  <c r="AO809" i="7"/>
  <c r="AN809" i="7"/>
  <c r="AM809" i="7"/>
  <c r="AL809" i="7"/>
  <c r="AK809" i="7"/>
  <c r="AJ809" i="7"/>
  <c r="AI809" i="7"/>
  <c r="AH809" i="7"/>
  <c r="AG809" i="7"/>
  <c r="AF809" i="7"/>
  <c r="AE809" i="7"/>
  <c r="AD809" i="7"/>
  <c r="AO808" i="7"/>
  <c r="AN808" i="7"/>
  <c r="AM808" i="7"/>
  <c r="AL808" i="7"/>
  <c r="AK808" i="7"/>
  <c r="AJ808" i="7"/>
  <c r="AI808" i="7"/>
  <c r="AH808" i="7"/>
  <c r="AG808" i="7"/>
  <c r="AF808" i="7"/>
  <c r="AE808" i="7"/>
  <c r="AD808" i="7"/>
  <c r="AO807" i="7"/>
  <c r="AN807" i="7"/>
  <c r="AM807" i="7"/>
  <c r="AL807" i="7"/>
  <c r="AK807" i="7"/>
  <c r="AJ807" i="7"/>
  <c r="AI807" i="7"/>
  <c r="AH807" i="7"/>
  <c r="AG807" i="7"/>
  <c r="AF807" i="7"/>
  <c r="AE807" i="7"/>
  <c r="AD807" i="7"/>
  <c r="AO806" i="7"/>
  <c r="AN806" i="7"/>
  <c r="AM806" i="7"/>
  <c r="AL806" i="7"/>
  <c r="AK806" i="7"/>
  <c r="AJ806" i="7"/>
  <c r="AI806" i="7"/>
  <c r="AH806" i="7"/>
  <c r="AG806" i="7"/>
  <c r="AF806" i="7"/>
  <c r="AE806" i="7"/>
  <c r="AD806" i="7"/>
  <c r="AO805" i="7"/>
  <c r="AN805" i="7"/>
  <c r="AM805" i="7"/>
  <c r="AL805" i="7"/>
  <c r="AK805" i="7"/>
  <c r="AJ805" i="7"/>
  <c r="AI805" i="7"/>
  <c r="AH805" i="7"/>
  <c r="AG805" i="7"/>
  <c r="AF805" i="7"/>
  <c r="AE805" i="7"/>
  <c r="AD805" i="7"/>
  <c r="AO804" i="7"/>
  <c r="AN804" i="7"/>
  <c r="AM804" i="7"/>
  <c r="AL804" i="7"/>
  <c r="AK804" i="7"/>
  <c r="AJ804" i="7"/>
  <c r="AI804" i="7"/>
  <c r="AH804" i="7"/>
  <c r="AG804" i="7"/>
  <c r="AF804" i="7"/>
  <c r="AE804" i="7"/>
  <c r="AD804" i="7"/>
  <c r="AO803" i="7"/>
  <c r="AN803" i="7"/>
  <c r="AM803" i="7"/>
  <c r="AL803" i="7"/>
  <c r="AK803" i="7"/>
  <c r="AJ803" i="7"/>
  <c r="AI803" i="7"/>
  <c r="AH803" i="7"/>
  <c r="AG803" i="7"/>
  <c r="AF803" i="7"/>
  <c r="AE803" i="7"/>
  <c r="AD803" i="7"/>
  <c r="AO802" i="7"/>
  <c r="AN802" i="7"/>
  <c r="AM802" i="7"/>
  <c r="AL802" i="7"/>
  <c r="AK802" i="7"/>
  <c r="AJ802" i="7"/>
  <c r="AI802" i="7"/>
  <c r="AH802" i="7"/>
  <c r="AG802" i="7"/>
  <c r="AF802" i="7"/>
  <c r="AE802" i="7"/>
  <c r="AD802" i="7"/>
  <c r="AO801" i="7"/>
  <c r="AN801" i="7"/>
  <c r="AM801" i="7"/>
  <c r="AL801" i="7"/>
  <c r="AK801" i="7"/>
  <c r="AJ801" i="7"/>
  <c r="AI801" i="7"/>
  <c r="AH801" i="7"/>
  <c r="AG801" i="7"/>
  <c r="AF801" i="7"/>
  <c r="AE801" i="7"/>
  <c r="AD801" i="7"/>
  <c r="AO800" i="7"/>
  <c r="AN800" i="7"/>
  <c r="AM800" i="7"/>
  <c r="AL800" i="7"/>
  <c r="AK800" i="7"/>
  <c r="AJ800" i="7"/>
  <c r="AI800" i="7"/>
  <c r="AH800" i="7"/>
  <c r="AG800" i="7"/>
  <c r="AF800" i="7"/>
  <c r="AE800" i="7"/>
  <c r="AD800" i="7"/>
  <c r="AO799" i="7"/>
  <c r="AN799" i="7"/>
  <c r="AM799" i="7"/>
  <c r="AL799" i="7"/>
  <c r="AK799" i="7"/>
  <c r="AJ799" i="7"/>
  <c r="AI799" i="7"/>
  <c r="AH799" i="7"/>
  <c r="AG799" i="7"/>
  <c r="AF799" i="7"/>
  <c r="AE799" i="7"/>
  <c r="AD799" i="7"/>
  <c r="AO798" i="7"/>
  <c r="AN798" i="7"/>
  <c r="AM798" i="7"/>
  <c r="AL798" i="7"/>
  <c r="AK798" i="7"/>
  <c r="AJ798" i="7"/>
  <c r="AI798" i="7"/>
  <c r="AH798" i="7"/>
  <c r="AG798" i="7"/>
  <c r="AF798" i="7"/>
  <c r="AE798" i="7"/>
  <c r="AD798" i="7"/>
  <c r="AO797" i="7"/>
  <c r="AN797" i="7"/>
  <c r="AM797" i="7"/>
  <c r="AL797" i="7"/>
  <c r="AK797" i="7"/>
  <c r="AJ797" i="7"/>
  <c r="AI797" i="7"/>
  <c r="AH797" i="7"/>
  <c r="AG797" i="7"/>
  <c r="AF797" i="7"/>
  <c r="AE797" i="7"/>
  <c r="AD797" i="7"/>
  <c r="AO796" i="7"/>
  <c r="AN796" i="7"/>
  <c r="AM796" i="7"/>
  <c r="AL796" i="7"/>
  <c r="AK796" i="7"/>
  <c r="AJ796" i="7"/>
  <c r="AI796" i="7"/>
  <c r="AH796" i="7"/>
  <c r="AG796" i="7"/>
  <c r="AF796" i="7"/>
  <c r="AE796" i="7"/>
  <c r="AD796" i="7"/>
  <c r="AO795" i="7"/>
  <c r="AN795" i="7"/>
  <c r="AM795" i="7"/>
  <c r="AL795" i="7"/>
  <c r="AK795" i="7"/>
  <c r="AJ795" i="7"/>
  <c r="AI795" i="7"/>
  <c r="AH795" i="7"/>
  <c r="AG795" i="7"/>
  <c r="AF795" i="7"/>
  <c r="AE795" i="7"/>
  <c r="AD795" i="7"/>
  <c r="AO794" i="7"/>
  <c r="AN794" i="7"/>
  <c r="AM794" i="7"/>
  <c r="AL794" i="7"/>
  <c r="AK794" i="7"/>
  <c r="AJ794" i="7"/>
  <c r="AI794" i="7"/>
  <c r="AH794" i="7"/>
  <c r="AG794" i="7"/>
  <c r="AF794" i="7"/>
  <c r="AE794" i="7"/>
  <c r="AD794" i="7"/>
  <c r="AO793" i="7"/>
  <c r="AN793" i="7"/>
  <c r="AM793" i="7"/>
  <c r="AL793" i="7"/>
  <c r="AK793" i="7"/>
  <c r="AJ793" i="7"/>
  <c r="AI793" i="7"/>
  <c r="AH793" i="7"/>
  <c r="AG793" i="7"/>
  <c r="AF793" i="7"/>
  <c r="AE793" i="7"/>
  <c r="AD793" i="7"/>
  <c r="AO792" i="7"/>
  <c r="AN792" i="7"/>
  <c r="AM792" i="7"/>
  <c r="AL792" i="7"/>
  <c r="AK792" i="7"/>
  <c r="AJ792" i="7"/>
  <c r="AI792" i="7"/>
  <c r="AH792" i="7"/>
  <c r="AG792" i="7"/>
  <c r="AF792" i="7"/>
  <c r="AE792" i="7"/>
  <c r="AD792" i="7"/>
  <c r="AO790" i="7"/>
  <c r="AN790" i="7"/>
  <c r="AM790" i="7"/>
  <c r="AL790" i="7"/>
  <c r="AK790" i="7"/>
  <c r="AJ790" i="7"/>
  <c r="AI790" i="7"/>
  <c r="AH790" i="7"/>
  <c r="AG790" i="7"/>
  <c r="AF790" i="7"/>
  <c r="AE790" i="7"/>
  <c r="AD790" i="7"/>
  <c r="AO789" i="7"/>
  <c r="AN789" i="7"/>
  <c r="AM789" i="7"/>
  <c r="AL789" i="7"/>
  <c r="AK789" i="7"/>
  <c r="AJ789" i="7"/>
  <c r="AI789" i="7"/>
  <c r="AH789" i="7"/>
  <c r="AG789" i="7"/>
  <c r="AF789" i="7"/>
  <c r="AE789" i="7"/>
  <c r="AD789" i="7"/>
  <c r="AO788" i="7"/>
  <c r="AN788" i="7"/>
  <c r="AM788" i="7"/>
  <c r="AL788" i="7"/>
  <c r="AK788" i="7"/>
  <c r="AJ788" i="7"/>
  <c r="AI788" i="7"/>
  <c r="AH788" i="7"/>
  <c r="AG788" i="7"/>
  <c r="AF788" i="7"/>
  <c r="AE788" i="7"/>
  <c r="AD788" i="7"/>
  <c r="AO787" i="7"/>
  <c r="AN787" i="7"/>
  <c r="AM787" i="7"/>
  <c r="AL787" i="7"/>
  <c r="AK787" i="7"/>
  <c r="AJ787" i="7"/>
  <c r="AI787" i="7"/>
  <c r="AH787" i="7"/>
  <c r="AG787" i="7"/>
  <c r="AF787" i="7"/>
  <c r="AE787" i="7"/>
  <c r="AD787" i="7"/>
  <c r="AO786" i="7"/>
  <c r="AN786" i="7"/>
  <c r="AM786" i="7"/>
  <c r="AL786" i="7"/>
  <c r="AK786" i="7"/>
  <c r="AJ786" i="7"/>
  <c r="AI786" i="7"/>
  <c r="AH786" i="7"/>
  <c r="AG786" i="7"/>
  <c r="AF786" i="7"/>
  <c r="AE786" i="7"/>
  <c r="AD786" i="7"/>
  <c r="AO785" i="7"/>
  <c r="AN785" i="7"/>
  <c r="AM785" i="7"/>
  <c r="AL785" i="7"/>
  <c r="AK785" i="7"/>
  <c r="AJ785" i="7"/>
  <c r="AI785" i="7"/>
  <c r="AH785" i="7"/>
  <c r="AG785" i="7"/>
  <c r="AF785" i="7"/>
  <c r="AE785" i="7"/>
  <c r="AD785" i="7"/>
  <c r="AO784" i="7"/>
  <c r="AN784" i="7"/>
  <c r="AM784" i="7"/>
  <c r="AL784" i="7"/>
  <c r="AK784" i="7"/>
  <c r="AJ784" i="7"/>
  <c r="AI784" i="7"/>
  <c r="AH784" i="7"/>
  <c r="AG784" i="7"/>
  <c r="AF784" i="7"/>
  <c r="AE784" i="7"/>
  <c r="AD784" i="7"/>
  <c r="AO783" i="7"/>
  <c r="AN783" i="7"/>
  <c r="AM783" i="7"/>
  <c r="AL783" i="7"/>
  <c r="AK783" i="7"/>
  <c r="AJ783" i="7"/>
  <c r="AI783" i="7"/>
  <c r="AH783" i="7"/>
  <c r="AG783" i="7"/>
  <c r="AF783" i="7"/>
  <c r="AE783" i="7"/>
  <c r="AD783" i="7"/>
  <c r="AO782" i="7"/>
  <c r="AN782" i="7"/>
  <c r="AM782" i="7"/>
  <c r="AL782" i="7"/>
  <c r="AK782" i="7"/>
  <c r="AJ782" i="7"/>
  <c r="AI782" i="7"/>
  <c r="AH782" i="7"/>
  <c r="AG782" i="7"/>
  <c r="AF782" i="7"/>
  <c r="AE782" i="7"/>
  <c r="AD782" i="7"/>
  <c r="AO781" i="7"/>
  <c r="AN781" i="7"/>
  <c r="AM781" i="7"/>
  <c r="AL781" i="7"/>
  <c r="AK781" i="7"/>
  <c r="AJ781" i="7"/>
  <c r="AI781" i="7"/>
  <c r="AH781" i="7"/>
  <c r="AG781" i="7"/>
  <c r="AF781" i="7"/>
  <c r="AE781" i="7"/>
  <c r="AD781" i="7"/>
  <c r="AO780" i="7"/>
  <c r="AN780" i="7"/>
  <c r="AM780" i="7"/>
  <c r="AL780" i="7"/>
  <c r="AK780" i="7"/>
  <c r="AJ780" i="7"/>
  <c r="AI780" i="7"/>
  <c r="AH780" i="7"/>
  <c r="AG780" i="7"/>
  <c r="AF780" i="7"/>
  <c r="AE780" i="7"/>
  <c r="AD780" i="7"/>
  <c r="AO779" i="7"/>
  <c r="AN779" i="7"/>
  <c r="AM779" i="7"/>
  <c r="AL779" i="7"/>
  <c r="AK779" i="7"/>
  <c r="AJ779" i="7"/>
  <c r="AI779" i="7"/>
  <c r="AH779" i="7"/>
  <c r="AG779" i="7"/>
  <c r="AF779" i="7"/>
  <c r="AE779" i="7"/>
  <c r="AD779" i="7"/>
  <c r="AO778" i="7"/>
  <c r="AN778" i="7"/>
  <c r="AM778" i="7"/>
  <c r="AL778" i="7"/>
  <c r="AK778" i="7"/>
  <c r="AJ778" i="7"/>
  <c r="AI778" i="7"/>
  <c r="AH778" i="7"/>
  <c r="AG778" i="7"/>
  <c r="AF778" i="7"/>
  <c r="AE778" i="7"/>
  <c r="AD778" i="7"/>
  <c r="AO777" i="7"/>
  <c r="AN777" i="7"/>
  <c r="AM777" i="7"/>
  <c r="AL777" i="7"/>
  <c r="AK777" i="7"/>
  <c r="AJ777" i="7"/>
  <c r="AI777" i="7"/>
  <c r="AH777" i="7"/>
  <c r="AG777" i="7"/>
  <c r="AF777" i="7"/>
  <c r="AE777" i="7"/>
  <c r="AD777" i="7"/>
  <c r="AO776" i="7"/>
  <c r="AN776" i="7"/>
  <c r="AM776" i="7"/>
  <c r="AL776" i="7"/>
  <c r="AK776" i="7"/>
  <c r="AJ776" i="7"/>
  <c r="AI776" i="7"/>
  <c r="AH776" i="7"/>
  <c r="AG776" i="7"/>
  <c r="AF776" i="7"/>
  <c r="AE776" i="7"/>
  <c r="AD776" i="7"/>
  <c r="AO774" i="7"/>
  <c r="AN774" i="7"/>
  <c r="AM774" i="7"/>
  <c r="AL774" i="7"/>
  <c r="AK774" i="7"/>
  <c r="AJ774" i="7"/>
  <c r="AI774" i="7"/>
  <c r="AH774" i="7"/>
  <c r="AG774" i="7"/>
  <c r="AF774" i="7"/>
  <c r="AE774" i="7"/>
  <c r="AD774" i="7"/>
  <c r="AO772" i="7"/>
  <c r="AN772" i="7"/>
  <c r="AM772" i="7"/>
  <c r="AL772" i="7"/>
  <c r="AK772" i="7"/>
  <c r="AJ772" i="7"/>
  <c r="AI772" i="7"/>
  <c r="AH772" i="7"/>
  <c r="AG772" i="7"/>
  <c r="AF772" i="7"/>
  <c r="AE772" i="7"/>
  <c r="AD772" i="7"/>
  <c r="AO770" i="7"/>
  <c r="AN770" i="7"/>
  <c r="AM770" i="7"/>
  <c r="AL770" i="7"/>
  <c r="AK770" i="7"/>
  <c r="AJ770" i="7"/>
  <c r="AI770" i="7"/>
  <c r="AH770" i="7"/>
  <c r="AG770" i="7"/>
  <c r="AF770" i="7"/>
  <c r="AE770" i="7"/>
  <c r="AD770" i="7"/>
  <c r="AO767" i="7"/>
  <c r="AN767" i="7"/>
  <c r="AM767" i="7"/>
  <c r="AL767" i="7"/>
  <c r="AK767" i="7"/>
  <c r="AJ767" i="7"/>
  <c r="AI767" i="7"/>
  <c r="AH767" i="7"/>
  <c r="AG767" i="7"/>
  <c r="AF767" i="7"/>
  <c r="AE767" i="7"/>
  <c r="AD767" i="7"/>
  <c r="AO766" i="7"/>
  <c r="AN766" i="7"/>
  <c r="AM766" i="7"/>
  <c r="AL766" i="7"/>
  <c r="AK766" i="7"/>
  <c r="AJ766" i="7"/>
  <c r="AI766" i="7"/>
  <c r="AH766" i="7"/>
  <c r="AG766" i="7"/>
  <c r="AF766" i="7"/>
  <c r="AE766" i="7"/>
  <c r="AD766" i="7"/>
  <c r="AO765" i="7"/>
  <c r="AN765" i="7"/>
  <c r="AM765" i="7"/>
  <c r="AL765" i="7"/>
  <c r="AK765" i="7"/>
  <c r="AJ765" i="7"/>
  <c r="AI765" i="7"/>
  <c r="AH765" i="7"/>
  <c r="AG765" i="7"/>
  <c r="AF765" i="7"/>
  <c r="AE765" i="7"/>
  <c r="AD765" i="7"/>
  <c r="AO764" i="7"/>
  <c r="AN764" i="7"/>
  <c r="AM764" i="7"/>
  <c r="AL764" i="7"/>
  <c r="AK764" i="7"/>
  <c r="AJ764" i="7"/>
  <c r="AI764" i="7"/>
  <c r="AH764" i="7"/>
  <c r="AG764" i="7"/>
  <c r="AF764" i="7"/>
  <c r="AE764" i="7"/>
  <c r="AD764" i="7"/>
  <c r="AO763" i="7"/>
  <c r="AN763" i="7"/>
  <c r="AM763" i="7"/>
  <c r="AL763" i="7"/>
  <c r="AK763" i="7"/>
  <c r="AJ763" i="7"/>
  <c r="AI763" i="7"/>
  <c r="AH763" i="7"/>
  <c r="AG763" i="7"/>
  <c r="AF763" i="7"/>
  <c r="AE763" i="7"/>
  <c r="AD763" i="7"/>
  <c r="AO762" i="7"/>
  <c r="AN762" i="7"/>
  <c r="AM762" i="7"/>
  <c r="AL762" i="7"/>
  <c r="AK762" i="7"/>
  <c r="AJ762" i="7"/>
  <c r="AI762" i="7"/>
  <c r="AH762" i="7"/>
  <c r="AG762" i="7"/>
  <c r="AF762" i="7"/>
  <c r="AE762" i="7"/>
  <c r="AD762" i="7"/>
  <c r="AO761" i="7"/>
  <c r="AN761" i="7"/>
  <c r="AM761" i="7"/>
  <c r="AL761" i="7"/>
  <c r="AK761" i="7"/>
  <c r="AJ761" i="7"/>
  <c r="AI761" i="7"/>
  <c r="AH761" i="7"/>
  <c r="AG761" i="7"/>
  <c r="AF761" i="7"/>
  <c r="AE761" i="7"/>
  <c r="AD761" i="7"/>
  <c r="AO760" i="7"/>
  <c r="AN760" i="7"/>
  <c r="AM760" i="7"/>
  <c r="AL760" i="7"/>
  <c r="AK760" i="7"/>
  <c r="AJ760" i="7"/>
  <c r="AI760" i="7"/>
  <c r="AH760" i="7"/>
  <c r="AG760" i="7"/>
  <c r="AF760" i="7"/>
  <c r="AE760" i="7"/>
  <c r="AD760" i="7"/>
  <c r="AO759" i="7"/>
  <c r="AN759" i="7"/>
  <c r="AM759" i="7"/>
  <c r="AL759" i="7"/>
  <c r="AK759" i="7"/>
  <c r="AJ759" i="7"/>
  <c r="AI759" i="7"/>
  <c r="AH759" i="7"/>
  <c r="AG759" i="7"/>
  <c r="AF759" i="7"/>
  <c r="AE759" i="7"/>
  <c r="AD759" i="7"/>
  <c r="AO758" i="7"/>
  <c r="AN758" i="7"/>
  <c r="AM758" i="7"/>
  <c r="AL758" i="7"/>
  <c r="AK758" i="7"/>
  <c r="AJ758" i="7"/>
  <c r="AI758" i="7"/>
  <c r="AH758" i="7"/>
  <c r="AG758" i="7"/>
  <c r="AF758" i="7"/>
  <c r="AE758" i="7"/>
  <c r="AD758" i="7"/>
  <c r="AO757" i="7"/>
  <c r="AN757" i="7"/>
  <c r="AM757" i="7"/>
  <c r="AL757" i="7"/>
  <c r="AK757" i="7"/>
  <c r="AJ757" i="7"/>
  <c r="AI757" i="7"/>
  <c r="AH757" i="7"/>
  <c r="AG757" i="7"/>
  <c r="AF757" i="7"/>
  <c r="AE757" i="7"/>
  <c r="AD757" i="7"/>
  <c r="AO756" i="7"/>
  <c r="AN756" i="7"/>
  <c r="AM756" i="7"/>
  <c r="AL756" i="7"/>
  <c r="AK756" i="7"/>
  <c r="AJ756" i="7"/>
  <c r="AI756" i="7"/>
  <c r="AH756" i="7"/>
  <c r="AG756" i="7"/>
  <c r="AF756" i="7"/>
  <c r="AE756" i="7"/>
  <c r="AD756" i="7"/>
  <c r="AO755" i="7"/>
  <c r="AN755" i="7"/>
  <c r="AM755" i="7"/>
  <c r="AL755" i="7"/>
  <c r="AK755" i="7"/>
  <c r="AJ755" i="7"/>
  <c r="AI755" i="7"/>
  <c r="AH755" i="7"/>
  <c r="AG755" i="7"/>
  <c r="AF755" i="7"/>
  <c r="AE755" i="7"/>
  <c r="AD755" i="7"/>
  <c r="AO754" i="7"/>
  <c r="AN754" i="7"/>
  <c r="AM754" i="7"/>
  <c r="AL754" i="7"/>
  <c r="AK754" i="7"/>
  <c r="AJ754" i="7"/>
  <c r="AI754" i="7"/>
  <c r="AH754" i="7"/>
  <c r="AG754" i="7"/>
  <c r="AF754" i="7"/>
  <c r="AE754" i="7"/>
  <c r="AD754" i="7"/>
  <c r="AO753" i="7"/>
  <c r="AN753" i="7"/>
  <c r="AM753" i="7"/>
  <c r="AL753" i="7"/>
  <c r="AK753" i="7"/>
  <c r="AJ753" i="7"/>
  <c r="AI753" i="7"/>
  <c r="AH753" i="7"/>
  <c r="AG753" i="7"/>
  <c r="AF753" i="7"/>
  <c r="AE753" i="7"/>
  <c r="AD753" i="7"/>
  <c r="AO752" i="7"/>
  <c r="AN752" i="7"/>
  <c r="AM752" i="7"/>
  <c r="AL752" i="7"/>
  <c r="AK752" i="7"/>
  <c r="AJ752" i="7"/>
  <c r="AI752" i="7"/>
  <c r="AH752" i="7"/>
  <c r="AG752" i="7"/>
  <c r="AF752" i="7"/>
  <c r="AE752" i="7"/>
  <c r="AD752" i="7"/>
  <c r="AO751" i="7"/>
  <c r="AN751" i="7"/>
  <c r="AM751" i="7"/>
  <c r="AL751" i="7"/>
  <c r="AK751" i="7"/>
  <c r="AJ751" i="7"/>
  <c r="AI751" i="7"/>
  <c r="AH751" i="7"/>
  <c r="AG751" i="7"/>
  <c r="AF751" i="7"/>
  <c r="AE751" i="7"/>
  <c r="AD751" i="7"/>
  <c r="AO750" i="7"/>
  <c r="AN750" i="7"/>
  <c r="AM750" i="7"/>
  <c r="AL750" i="7"/>
  <c r="AK750" i="7"/>
  <c r="AJ750" i="7"/>
  <c r="AI750" i="7"/>
  <c r="AH750" i="7"/>
  <c r="AG750" i="7"/>
  <c r="AF750" i="7"/>
  <c r="AE750" i="7"/>
  <c r="AD750" i="7"/>
  <c r="AO749" i="7"/>
  <c r="AN749" i="7"/>
  <c r="AM749" i="7"/>
  <c r="AL749" i="7"/>
  <c r="AK749" i="7"/>
  <c r="AJ749" i="7"/>
  <c r="AI749" i="7"/>
  <c r="AH749" i="7"/>
  <c r="AG749" i="7"/>
  <c r="AF749" i="7"/>
  <c r="AE749" i="7"/>
  <c r="AD749" i="7"/>
  <c r="AO748" i="7"/>
  <c r="AN748" i="7"/>
  <c r="AM748" i="7"/>
  <c r="AL748" i="7"/>
  <c r="AK748" i="7"/>
  <c r="AJ748" i="7"/>
  <c r="AI748" i="7"/>
  <c r="AH748" i="7"/>
  <c r="AG748" i="7"/>
  <c r="AF748" i="7"/>
  <c r="AE748" i="7"/>
  <c r="AD748" i="7"/>
  <c r="AO747" i="7"/>
  <c r="AN747" i="7"/>
  <c r="AM747" i="7"/>
  <c r="AL747" i="7"/>
  <c r="AK747" i="7"/>
  <c r="AJ747" i="7"/>
  <c r="AI747" i="7"/>
  <c r="AH747" i="7"/>
  <c r="AG747" i="7"/>
  <c r="AF747" i="7"/>
  <c r="AE747" i="7"/>
  <c r="AD747" i="7"/>
  <c r="AO746" i="7"/>
  <c r="AN746" i="7"/>
  <c r="AM746" i="7"/>
  <c r="AL746" i="7"/>
  <c r="AK746" i="7"/>
  <c r="AJ746" i="7"/>
  <c r="AI746" i="7"/>
  <c r="AH746" i="7"/>
  <c r="AG746" i="7"/>
  <c r="AF746" i="7"/>
  <c r="AE746" i="7"/>
  <c r="AD746" i="7"/>
  <c r="AO745" i="7"/>
  <c r="AN745" i="7"/>
  <c r="AM745" i="7"/>
  <c r="AL745" i="7"/>
  <c r="AK745" i="7"/>
  <c r="AJ745" i="7"/>
  <c r="AI745" i="7"/>
  <c r="AH745" i="7"/>
  <c r="AG745" i="7"/>
  <c r="AF745" i="7"/>
  <c r="AE745" i="7"/>
  <c r="AD745" i="7"/>
  <c r="AO744" i="7"/>
  <c r="AN744" i="7"/>
  <c r="AM744" i="7"/>
  <c r="AL744" i="7"/>
  <c r="AK744" i="7"/>
  <c r="AJ744" i="7"/>
  <c r="AI744" i="7"/>
  <c r="AH744" i="7"/>
  <c r="AG744" i="7"/>
  <c r="AF744" i="7"/>
  <c r="AE744" i="7"/>
  <c r="AD744" i="7"/>
  <c r="AO743" i="7"/>
  <c r="AN743" i="7"/>
  <c r="AM743" i="7"/>
  <c r="AL743" i="7"/>
  <c r="AK743" i="7"/>
  <c r="AJ743" i="7"/>
  <c r="AI743" i="7"/>
  <c r="AH743" i="7"/>
  <c r="AG743" i="7"/>
  <c r="AF743" i="7"/>
  <c r="AE743" i="7"/>
  <c r="AD743" i="7"/>
  <c r="AO742" i="7"/>
  <c r="AN742" i="7"/>
  <c r="AM742" i="7"/>
  <c r="AL742" i="7"/>
  <c r="AK742" i="7"/>
  <c r="AJ742" i="7"/>
  <c r="AI742" i="7"/>
  <c r="AH742" i="7"/>
  <c r="AG742" i="7"/>
  <c r="AF742" i="7"/>
  <c r="AE742" i="7"/>
  <c r="AD742" i="7"/>
  <c r="AO741" i="7"/>
  <c r="AN741" i="7"/>
  <c r="AM741" i="7"/>
  <c r="AL741" i="7"/>
  <c r="AK741" i="7"/>
  <c r="AJ741" i="7"/>
  <c r="AI741" i="7"/>
  <c r="AH741" i="7"/>
  <c r="AG741" i="7"/>
  <c r="AF741" i="7"/>
  <c r="AE741" i="7"/>
  <c r="AD741" i="7"/>
  <c r="AO740" i="7"/>
  <c r="AN740" i="7"/>
  <c r="AM740" i="7"/>
  <c r="AL740" i="7"/>
  <c r="AK740" i="7"/>
  <c r="AJ740" i="7"/>
  <c r="AI740" i="7"/>
  <c r="AH740" i="7"/>
  <c r="AG740" i="7"/>
  <c r="AF740" i="7"/>
  <c r="AE740" i="7"/>
  <c r="AD740" i="7"/>
  <c r="AO739" i="7"/>
  <c r="AN739" i="7"/>
  <c r="AM739" i="7"/>
  <c r="AL739" i="7"/>
  <c r="AK739" i="7"/>
  <c r="AJ739" i="7"/>
  <c r="AI739" i="7"/>
  <c r="AH739" i="7"/>
  <c r="AG739" i="7"/>
  <c r="AF739" i="7"/>
  <c r="AE739" i="7"/>
  <c r="AD739" i="7"/>
  <c r="AO738" i="7"/>
  <c r="AN738" i="7"/>
  <c r="AM738" i="7"/>
  <c r="AL738" i="7"/>
  <c r="AK738" i="7"/>
  <c r="AJ738" i="7"/>
  <c r="AI738" i="7"/>
  <c r="AH738" i="7"/>
  <c r="AG738" i="7"/>
  <c r="AF738" i="7"/>
  <c r="AE738" i="7"/>
  <c r="AD738" i="7"/>
  <c r="AO737" i="7"/>
  <c r="AN737" i="7"/>
  <c r="AM737" i="7"/>
  <c r="AL737" i="7"/>
  <c r="AK737" i="7"/>
  <c r="AJ737" i="7"/>
  <c r="AI737" i="7"/>
  <c r="AH737" i="7"/>
  <c r="AG737" i="7"/>
  <c r="AF737" i="7"/>
  <c r="AE737" i="7"/>
  <c r="AD737" i="7"/>
  <c r="AO736" i="7"/>
  <c r="AN736" i="7"/>
  <c r="AM736" i="7"/>
  <c r="AL736" i="7"/>
  <c r="AK736" i="7"/>
  <c r="AJ736" i="7"/>
  <c r="AI736" i="7"/>
  <c r="AH736" i="7"/>
  <c r="AG736" i="7"/>
  <c r="AF736" i="7"/>
  <c r="AE736" i="7"/>
  <c r="AD736" i="7"/>
  <c r="AO735" i="7"/>
  <c r="AN735" i="7"/>
  <c r="AM735" i="7"/>
  <c r="AL735" i="7"/>
  <c r="AK735" i="7"/>
  <c r="AJ735" i="7"/>
  <c r="AI735" i="7"/>
  <c r="AH735" i="7"/>
  <c r="AG735" i="7"/>
  <c r="AF735" i="7"/>
  <c r="AE735" i="7"/>
  <c r="AD735" i="7"/>
  <c r="AO734" i="7"/>
  <c r="AN734" i="7"/>
  <c r="AM734" i="7"/>
  <c r="AL734" i="7"/>
  <c r="AK734" i="7"/>
  <c r="AJ734" i="7"/>
  <c r="AI734" i="7"/>
  <c r="AH734" i="7"/>
  <c r="AG734" i="7"/>
  <c r="AF734" i="7"/>
  <c r="AE734" i="7"/>
  <c r="AD734" i="7"/>
  <c r="AO733" i="7"/>
  <c r="AN733" i="7"/>
  <c r="AM733" i="7"/>
  <c r="AL733" i="7"/>
  <c r="AK733" i="7"/>
  <c r="AJ733" i="7"/>
  <c r="AI733" i="7"/>
  <c r="AH733" i="7"/>
  <c r="AG733" i="7"/>
  <c r="AF733" i="7"/>
  <c r="AE733" i="7"/>
  <c r="AD733" i="7"/>
  <c r="AO732" i="7"/>
  <c r="AN732" i="7"/>
  <c r="AM732" i="7"/>
  <c r="AL732" i="7"/>
  <c r="AK732" i="7"/>
  <c r="AJ732" i="7"/>
  <c r="AI732" i="7"/>
  <c r="AH732" i="7"/>
  <c r="AG732" i="7"/>
  <c r="AF732" i="7"/>
  <c r="AE732" i="7"/>
  <c r="AD732" i="7"/>
  <c r="AO731" i="7"/>
  <c r="AN731" i="7"/>
  <c r="AM731" i="7"/>
  <c r="AL731" i="7"/>
  <c r="AK731" i="7"/>
  <c r="AJ731" i="7"/>
  <c r="AI731" i="7"/>
  <c r="AH731" i="7"/>
  <c r="AG731" i="7"/>
  <c r="AF731" i="7"/>
  <c r="AE731" i="7"/>
  <c r="AD731" i="7"/>
  <c r="AO730" i="7"/>
  <c r="AN730" i="7"/>
  <c r="AM730" i="7"/>
  <c r="AL730" i="7"/>
  <c r="AK730" i="7"/>
  <c r="AJ730" i="7"/>
  <c r="AI730" i="7"/>
  <c r="AH730" i="7"/>
  <c r="AG730" i="7"/>
  <c r="AF730" i="7"/>
  <c r="AE730" i="7"/>
  <c r="AD730" i="7"/>
  <c r="AO729" i="7"/>
  <c r="AN729" i="7"/>
  <c r="AM729" i="7"/>
  <c r="AL729" i="7"/>
  <c r="AK729" i="7"/>
  <c r="AJ729" i="7"/>
  <c r="AI729" i="7"/>
  <c r="AH729" i="7"/>
  <c r="AG729" i="7"/>
  <c r="AF729" i="7"/>
  <c r="AE729" i="7"/>
  <c r="AD729" i="7"/>
  <c r="AO728" i="7"/>
  <c r="AN728" i="7"/>
  <c r="AM728" i="7"/>
  <c r="AL728" i="7"/>
  <c r="AK728" i="7"/>
  <c r="AJ728" i="7"/>
  <c r="AI728" i="7"/>
  <c r="AH728" i="7"/>
  <c r="AG728" i="7"/>
  <c r="AF728" i="7"/>
  <c r="AE728" i="7"/>
  <c r="AD728" i="7"/>
  <c r="AO727" i="7"/>
  <c r="AN727" i="7"/>
  <c r="AM727" i="7"/>
  <c r="AL727" i="7"/>
  <c r="AK727" i="7"/>
  <c r="AJ727" i="7"/>
  <c r="AI727" i="7"/>
  <c r="AH727" i="7"/>
  <c r="AG727" i="7"/>
  <c r="AF727" i="7"/>
  <c r="AE727" i="7"/>
  <c r="AD727" i="7"/>
  <c r="AO726" i="7"/>
  <c r="AN726" i="7"/>
  <c r="AM726" i="7"/>
  <c r="AL726" i="7"/>
  <c r="AK726" i="7"/>
  <c r="AJ726" i="7"/>
  <c r="AI726" i="7"/>
  <c r="AH726" i="7"/>
  <c r="AG726" i="7"/>
  <c r="AF726" i="7"/>
  <c r="AE726" i="7"/>
  <c r="AD726" i="7"/>
  <c r="AO725" i="7"/>
  <c r="AN725" i="7"/>
  <c r="AM725" i="7"/>
  <c r="AL725" i="7"/>
  <c r="AK725" i="7"/>
  <c r="AJ725" i="7"/>
  <c r="AI725" i="7"/>
  <c r="AH725" i="7"/>
  <c r="AG725" i="7"/>
  <c r="AF725" i="7"/>
  <c r="AE725" i="7"/>
  <c r="AD725" i="7"/>
  <c r="AO724" i="7"/>
  <c r="AN724" i="7"/>
  <c r="AM724" i="7"/>
  <c r="AL724" i="7"/>
  <c r="AK724" i="7"/>
  <c r="AJ724" i="7"/>
  <c r="AI724" i="7"/>
  <c r="AH724" i="7"/>
  <c r="AG724" i="7"/>
  <c r="AF724" i="7"/>
  <c r="AE724" i="7"/>
  <c r="AD724" i="7"/>
  <c r="AO723" i="7"/>
  <c r="AN723" i="7"/>
  <c r="AM723" i="7"/>
  <c r="AL723" i="7"/>
  <c r="AK723" i="7"/>
  <c r="AJ723" i="7"/>
  <c r="AI723" i="7"/>
  <c r="AH723" i="7"/>
  <c r="AG723" i="7"/>
  <c r="AF723" i="7"/>
  <c r="AE723" i="7"/>
  <c r="AD723" i="7"/>
  <c r="AO722" i="7"/>
  <c r="AN722" i="7"/>
  <c r="AM722" i="7"/>
  <c r="AL722" i="7"/>
  <c r="AK722" i="7"/>
  <c r="AJ722" i="7"/>
  <c r="AI722" i="7"/>
  <c r="AH722" i="7"/>
  <c r="AG722" i="7"/>
  <c r="AF722" i="7"/>
  <c r="AE722" i="7"/>
  <c r="AD722" i="7"/>
  <c r="AO721" i="7"/>
  <c r="AN721" i="7"/>
  <c r="AM721" i="7"/>
  <c r="AL721" i="7"/>
  <c r="AK721" i="7"/>
  <c r="AJ721" i="7"/>
  <c r="AI721" i="7"/>
  <c r="AH721" i="7"/>
  <c r="AG721" i="7"/>
  <c r="AF721" i="7"/>
  <c r="AE721" i="7"/>
  <c r="AD721" i="7"/>
  <c r="AO720" i="7"/>
  <c r="AN720" i="7"/>
  <c r="AM720" i="7"/>
  <c r="AL720" i="7"/>
  <c r="AK720" i="7"/>
  <c r="AJ720" i="7"/>
  <c r="AI720" i="7"/>
  <c r="AH720" i="7"/>
  <c r="AG720" i="7"/>
  <c r="AF720" i="7"/>
  <c r="AE720" i="7"/>
  <c r="AD720" i="7"/>
  <c r="AO719" i="7"/>
  <c r="AN719" i="7"/>
  <c r="AM719" i="7"/>
  <c r="AL719" i="7"/>
  <c r="AK719" i="7"/>
  <c r="AJ719" i="7"/>
  <c r="AI719" i="7"/>
  <c r="AH719" i="7"/>
  <c r="AG719" i="7"/>
  <c r="AF719" i="7"/>
  <c r="AE719" i="7"/>
  <c r="AD719" i="7"/>
  <c r="AO718" i="7"/>
  <c r="AN718" i="7"/>
  <c r="AM718" i="7"/>
  <c r="AL718" i="7"/>
  <c r="AK718" i="7"/>
  <c r="AJ718" i="7"/>
  <c r="AI718" i="7"/>
  <c r="AH718" i="7"/>
  <c r="AG718" i="7"/>
  <c r="AF718" i="7"/>
  <c r="AE718" i="7"/>
  <c r="AD718" i="7"/>
  <c r="AO717" i="7"/>
  <c r="AN717" i="7"/>
  <c r="AM717" i="7"/>
  <c r="AL717" i="7"/>
  <c r="AK717" i="7"/>
  <c r="AJ717" i="7"/>
  <c r="AI717" i="7"/>
  <c r="AH717" i="7"/>
  <c r="AG717" i="7"/>
  <c r="AF717" i="7"/>
  <c r="AE717" i="7"/>
  <c r="AD717" i="7"/>
  <c r="AO716" i="7"/>
  <c r="AN716" i="7"/>
  <c r="AM716" i="7"/>
  <c r="AL716" i="7"/>
  <c r="AK716" i="7"/>
  <c r="AJ716" i="7"/>
  <c r="AI716" i="7"/>
  <c r="AH716" i="7"/>
  <c r="AG716" i="7"/>
  <c r="AF716" i="7"/>
  <c r="AE716" i="7"/>
  <c r="AD716" i="7"/>
  <c r="AO715" i="7"/>
  <c r="AN715" i="7"/>
  <c r="AM715" i="7"/>
  <c r="AL715" i="7"/>
  <c r="AK715" i="7"/>
  <c r="AJ715" i="7"/>
  <c r="AI715" i="7"/>
  <c r="AH715" i="7"/>
  <c r="AG715" i="7"/>
  <c r="AF715" i="7"/>
  <c r="AE715" i="7"/>
  <c r="AD715" i="7"/>
  <c r="AO714" i="7"/>
  <c r="AN714" i="7"/>
  <c r="AM714" i="7"/>
  <c r="AL714" i="7"/>
  <c r="AK714" i="7"/>
  <c r="AJ714" i="7"/>
  <c r="AI714" i="7"/>
  <c r="AH714" i="7"/>
  <c r="AG714" i="7"/>
  <c r="AF714" i="7"/>
  <c r="AE714" i="7"/>
  <c r="AD714" i="7"/>
  <c r="AO713" i="7"/>
  <c r="AN713" i="7"/>
  <c r="AM713" i="7"/>
  <c r="AL713" i="7"/>
  <c r="AK713" i="7"/>
  <c r="AJ713" i="7"/>
  <c r="AI713" i="7"/>
  <c r="AH713" i="7"/>
  <c r="AG713" i="7"/>
  <c r="AF713" i="7"/>
  <c r="AE713" i="7"/>
  <c r="AD713" i="7"/>
  <c r="AO712" i="7"/>
  <c r="AN712" i="7"/>
  <c r="AM712" i="7"/>
  <c r="AL712" i="7"/>
  <c r="AK712" i="7"/>
  <c r="AJ712" i="7"/>
  <c r="AI712" i="7"/>
  <c r="AH712" i="7"/>
  <c r="AG712" i="7"/>
  <c r="AF712" i="7"/>
  <c r="AE712" i="7"/>
  <c r="AD712" i="7"/>
  <c r="AO711" i="7"/>
  <c r="AN711" i="7"/>
  <c r="AM711" i="7"/>
  <c r="AL711" i="7"/>
  <c r="AK711" i="7"/>
  <c r="AJ711" i="7"/>
  <c r="AI711" i="7"/>
  <c r="AH711" i="7"/>
  <c r="AG711" i="7"/>
  <c r="AF711" i="7"/>
  <c r="AE711" i="7"/>
  <c r="AD711" i="7"/>
  <c r="AO710" i="7"/>
  <c r="AN710" i="7"/>
  <c r="AM710" i="7"/>
  <c r="AL710" i="7"/>
  <c r="AK710" i="7"/>
  <c r="AJ710" i="7"/>
  <c r="AI710" i="7"/>
  <c r="AH710" i="7"/>
  <c r="AG710" i="7"/>
  <c r="AF710" i="7"/>
  <c r="AE710" i="7"/>
  <c r="AD710" i="7"/>
  <c r="AO709" i="7"/>
  <c r="AN709" i="7"/>
  <c r="AM709" i="7"/>
  <c r="AL709" i="7"/>
  <c r="AK709" i="7"/>
  <c r="AJ709" i="7"/>
  <c r="AI709" i="7"/>
  <c r="AH709" i="7"/>
  <c r="AG709" i="7"/>
  <c r="AF709" i="7"/>
  <c r="AE709" i="7"/>
  <c r="AD709" i="7"/>
  <c r="AO708" i="7"/>
  <c r="AN708" i="7"/>
  <c r="AM708" i="7"/>
  <c r="AL708" i="7"/>
  <c r="AK708" i="7"/>
  <c r="AJ708" i="7"/>
  <c r="AI708" i="7"/>
  <c r="AH708" i="7"/>
  <c r="AG708" i="7"/>
  <c r="AF708" i="7"/>
  <c r="AE708" i="7"/>
  <c r="AD708" i="7"/>
  <c r="AO707" i="7"/>
  <c r="AN707" i="7"/>
  <c r="AM707" i="7"/>
  <c r="AL707" i="7"/>
  <c r="AK707" i="7"/>
  <c r="AJ707" i="7"/>
  <c r="AI707" i="7"/>
  <c r="AH707" i="7"/>
  <c r="AG707" i="7"/>
  <c r="AF707" i="7"/>
  <c r="AE707" i="7"/>
  <c r="AD707" i="7"/>
  <c r="AO706" i="7"/>
  <c r="AN706" i="7"/>
  <c r="AM706" i="7"/>
  <c r="AL706" i="7"/>
  <c r="AK706" i="7"/>
  <c r="AJ706" i="7"/>
  <c r="AI706" i="7"/>
  <c r="AH706" i="7"/>
  <c r="AG706" i="7"/>
  <c r="AF706" i="7"/>
  <c r="AE706" i="7"/>
  <c r="AD706" i="7"/>
  <c r="AO704" i="7"/>
  <c r="AN704" i="7"/>
  <c r="AM704" i="7"/>
  <c r="AL704" i="7"/>
  <c r="AK704" i="7"/>
  <c r="AJ704" i="7"/>
  <c r="AI704" i="7"/>
  <c r="AH704" i="7"/>
  <c r="AG704" i="7"/>
  <c r="AF704" i="7"/>
  <c r="AE704" i="7"/>
  <c r="AD704" i="7"/>
  <c r="AO702" i="7"/>
  <c r="AN702" i="7"/>
  <c r="AM702" i="7"/>
  <c r="AL702" i="7"/>
  <c r="AK702" i="7"/>
  <c r="AJ702" i="7"/>
  <c r="AI702" i="7"/>
  <c r="AH702" i="7"/>
  <c r="AG702" i="7"/>
  <c r="AF702" i="7"/>
  <c r="AE702" i="7"/>
  <c r="AD702" i="7"/>
  <c r="AO701" i="7"/>
  <c r="AN701" i="7"/>
  <c r="AM701" i="7"/>
  <c r="AL701" i="7"/>
  <c r="AK701" i="7"/>
  <c r="AJ701" i="7"/>
  <c r="AI701" i="7"/>
  <c r="AH701" i="7"/>
  <c r="AG701" i="7"/>
  <c r="AF701" i="7"/>
  <c r="AE701" i="7"/>
  <c r="AD701" i="7"/>
  <c r="AO700" i="7"/>
  <c r="AN700" i="7"/>
  <c r="AM700" i="7"/>
  <c r="AL700" i="7"/>
  <c r="AK700" i="7"/>
  <c r="AJ700" i="7"/>
  <c r="AI700" i="7"/>
  <c r="AH700" i="7"/>
  <c r="AG700" i="7"/>
  <c r="AF700" i="7"/>
  <c r="AE700" i="7"/>
  <c r="AD700" i="7"/>
  <c r="AO699" i="7"/>
  <c r="AN699" i="7"/>
  <c r="AM699" i="7"/>
  <c r="AL699" i="7"/>
  <c r="AK699" i="7"/>
  <c r="AJ699" i="7"/>
  <c r="AI699" i="7"/>
  <c r="AH699" i="7"/>
  <c r="AG699" i="7"/>
  <c r="AF699" i="7"/>
  <c r="AE699" i="7"/>
  <c r="AD699" i="7"/>
  <c r="AO698" i="7"/>
  <c r="AN698" i="7"/>
  <c r="AM698" i="7"/>
  <c r="AL698" i="7"/>
  <c r="AK698" i="7"/>
  <c r="AJ698" i="7"/>
  <c r="AI698" i="7"/>
  <c r="AH698" i="7"/>
  <c r="AG698" i="7"/>
  <c r="AF698" i="7"/>
  <c r="AE698" i="7"/>
  <c r="AD698" i="7"/>
  <c r="AO697" i="7"/>
  <c r="AN697" i="7"/>
  <c r="AM697" i="7"/>
  <c r="AL697" i="7"/>
  <c r="AK697" i="7"/>
  <c r="AJ697" i="7"/>
  <c r="AI697" i="7"/>
  <c r="AH697" i="7"/>
  <c r="AG697" i="7"/>
  <c r="AF697" i="7"/>
  <c r="AE697" i="7"/>
  <c r="AD697" i="7"/>
  <c r="AO696" i="7"/>
  <c r="AN696" i="7"/>
  <c r="AM696" i="7"/>
  <c r="AL696" i="7"/>
  <c r="AK696" i="7"/>
  <c r="AJ696" i="7"/>
  <c r="AI696" i="7"/>
  <c r="AH696" i="7"/>
  <c r="AG696" i="7"/>
  <c r="AF696" i="7"/>
  <c r="AE696" i="7"/>
  <c r="AD696" i="7"/>
  <c r="AO695" i="7"/>
  <c r="AN695" i="7"/>
  <c r="AM695" i="7"/>
  <c r="AL695" i="7"/>
  <c r="AK695" i="7"/>
  <c r="AJ695" i="7"/>
  <c r="AI695" i="7"/>
  <c r="AH695" i="7"/>
  <c r="AG695" i="7"/>
  <c r="AF695" i="7"/>
  <c r="AE695" i="7"/>
  <c r="AD695" i="7"/>
  <c r="AO694" i="7"/>
  <c r="AN694" i="7"/>
  <c r="AM694" i="7"/>
  <c r="AL694" i="7"/>
  <c r="AK694" i="7"/>
  <c r="AJ694" i="7"/>
  <c r="AI694" i="7"/>
  <c r="AH694" i="7"/>
  <c r="AG694" i="7"/>
  <c r="AF694" i="7"/>
  <c r="AE694" i="7"/>
  <c r="AD694" i="7"/>
  <c r="AO693" i="7"/>
  <c r="AN693" i="7"/>
  <c r="AM693" i="7"/>
  <c r="AL693" i="7"/>
  <c r="AK693" i="7"/>
  <c r="AJ693" i="7"/>
  <c r="AI693" i="7"/>
  <c r="AH693" i="7"/>
  <c r="AG693" i="7"/>
  <c r="AF693" i="7"/>
  <c r="AE693" i="7"/>
  <c r="AD693" i="7"/>
  <c r="AO692" i="7"/>
  <c r="AN692" i="7"/>
  <c r="AM692" i="7"/>
  <c r="AL692" i="7"/>
  <c r="AK692" i="7"/>
  <c r="AJ692" i="7"/>
  <c r="AI692" i="7"/>
  <c r="AH692" i="7"/>
  <c r="AG692" i="7"/>
  <c r="AF692" i="7"/>
  <c r="AE692" i="7"/>
  <c r="AD692" i="7"/>
  <c r="AO691" i="7"/>
  <c r="AN691" i="7"/>
  <c r="AM691" i="7"/>
  <c r="AL691" i="7"/>
  <c r="AK691" i="7"/>
  <c r="AJ691" i="7"/>
  <c r="AI691" i="7"/>
  <c r="AH691" i="7"/>
  <c r="AG691" i="7"/>
  <c r="AF691" i="7"/>
  <c r="AE691" i="7"/>
  <c r="AD691" i="7"/>
  <c r="AO690" i="7"/>
  <c r="AN690" i="7"/>
  <c r="AM690" i="7"/>
  <c r="AL690" i="7"/>
  <c r="AK690" i="7"/>
  <c r="AJ690" i="7"/>
  <c r="AI690" i="7"/>
  <c r="AH690" i="7"/>
  <c r="AG690" i="7"/>
  <c r="AF690" i="7"/>
  <c r="AE690" i="7"/>
  <c r="AD690" i="7"/>
  <c r="AO689" i="7"/>
  <c r="AN689" i="7"/>
  <c r="AM689" i="7"/>
  <c r="AL689" i="7"/>
  <c r="AK689" i="7"/>
  <c r="AJ689" i="7"/>
  <c r="AI689" i="7"/>
  <c r="AH689" i="7"/>
  <c r="AG689" i="7"/>
  <c r="AF689" i="7"/>
  <c r="AE689" i="7"/>
  <c r="AD689" i="7"/>
  <c r="AO688" i="7"/>
  <c r="AN688" i="7"/>
  <c r="AM688" i="7"/>
  <c r="AL688" i="7"/>
  <c r="AK688" i="7"/>
  <c r="AJ688" i="7"/>
  <c r="AI688" i="7"/>
  <c r="AH688" i="7"/>
  <c r="AG688" i="7"/>
  <c r="AF688" i="7"/>
  <c r="AE688" i="7"/>
  <c r="AD688" i="7"/>
  <c r="AO686" i="7"/>
  <c r="AN686" i="7"/>
  <c r="AM686" i="7"/>
  <c r="AL686" i="7"/>
  <c r="AK686" i="7"/>
  <c r="AJ686" i="7"/>
  <c r="AI686" i="7"/>
  <c r="AH686" i="7"/>
  <c r="AG686" i="7"/>
  <c r="AF686" i="7"/>
  <c r="AE686" i="7"/>
  <c r="AD686" i="7"/>
  <c r="AO685" i="7"/>
  <c r="AN685" i="7"/>
  <c r="AM685" i="7"/>
  <c r="AL685" i="7"/>
  <c r="AK685" i="7"/>
  <c r="AJ685" i="7"/>
  <c r="AI685" i="7"/>
  <c r="AH685" i="7"/>
  <c r="AG685" i="7"/>
  <c r="AF685" i="7"/>
  <c r="AE685" i="7"/>
  <c r="AD685" i="7"/>
  <c r="AO684" i="7"/>
  <c r="AN684" i="7"/>
  <c r="AM684" i="7"/>
  <c r="AL684" i="7"/>
  <c r="AK684" i="7"/>
  <c r="AJ684" i="7"/>
  <c r="AI684" i="7"/>
  <c r="AH684" i="7"/>
  <c r="AG684" i="7"/>
  <c r="AF684" i="7"/>
  <c r="AE684" i="7"/>
  <c r="AD684" i="7"/>
  <c r="AO683" i="7"/>
  <c r="AN683" i="7"/>
  <c r="AM683" i="7"/>
  <c r="AL683" i="7"/>
  <c r="AK683" i="7"/>
  <c r="AJ683" i="7"/>
  <c r="AI683" i="7"/>
  <c r="AH683" i="7"/>
  <c r="AG683" i="7"/>
  <c r="AF683" i="7"/>
  <c r="AE683" i="7"/>
  <c r="AD683" i="7"/>
  <c r="AO682" i="7"/>
  <c r="AN682" i="7"/>
  <c r="AM682" i="7"/>
  <c r="AL682" i="7"/>
  <c r="AK682" i="7"/>
  <c r="AJ682" i="7"/>
  <c r="AI682" i="7"/>
  <c r="AH682" i="7"/>
  <c r="AG682" i="7"/>
  <c r="AF682" i="7"/>
  <c r="AE682" i="7"/>
  <c r="AD682" i="7"/>
  <c r="AO681" i="7"/>
  <c r="AN681" i="7"/>
  <c r="AM681" i="7"/>
  <c r="AL681" i="7"/>
  <c r="AK681" i="7"/>
  <c r="AJ681" i="7"/>
  <c r="AI681" i="7"/>
  <c r="AH681" i="7"/>
  <c r="AG681" i="7"/>
  <c r="AF681" i="7"/>
  <c r="AE681" i="7"/>
  <c r="AD681" i="7"/>
  <c r="AO680" i="7"/>
  <c r="AN680" i="7"/>
  <c r="AM680" i="7"/>
  <c r="AL680" i="7"/>
  <c r="AK680" i="7"/>
  <c r="AJ680" i="7"/>
  <c r="AI680" i="7"/>
  <c r="AH680" i="7"/>
  <c r="AG680" i="7"/>
  <c r="AF680" i="7"/>
  <c r="AE680" i="7"/>
  <c r="AD680" i="7"/>
  <c r="AO676" i="7"/>
  <c r="AN676" i="7"/>
  <c r="AM676" i="7"/>
  <c r="AL676" i="7"/>
  <c r="AK676" i="7"/>
  <c r="AJ676" i="7"/>
  <c r="AI676" i="7"/>
  <c r="AH676" i="7"/>
  <c r="AG676" i="7"/>
  <c r="AF676" i="7"/>
  <c r="AE676" i="7"/>
  <c r="AD676" i="7"/>
  <c r="AO675" i="7"/>
  <c r="AN675" i="7"/>
  <c r="AM675" i="7"/>
  <c r="AL675" i="7"/>
  <c r="AK675" i="7"/>
  <c r="AJ675" i="7"/>
  <c r="AI675" i="7"/>
  <c r="AH675" i="7"/>
  <c r="AG675" i="7"/>
  <c r="AF675" i="7"/>
  <c r="AE675" i="7"/>
  <c r="AD675" i="7"/>
  <c r="AO674" i="7"/>
  <c r="AN674" i="7"/>
  <c r="AM674" i="7"/>
  <c r="AL674" i="7"/>
  <c r="AK674" i="7"/>
  <c r="AJ674" i="7"/>
  <c r="AI674" i="7"/>
  <c r="AH674" i="7"/>
  <c r="AG674" i="7"/>
  <c r="AF674" i="7"/>
  <c r="AE674" i="7"/>
  <c r="AD674" i="7"/>
  <c r="AO673" i="7"/>
  <c r="AN673" i="7"/>
  <c r="AM673" i="7"/>
  <c r="AL673" i="7"/>
  <c r="AK673" i="7"/>
  <c r="AJ673" i="7"/>
  <c r="AI673" i="7"/>
  <c r="AH673" i="7"/>
  <c r="AG673" i="7"/>
  <c r="AF673" i="7"/>
  <c r="AE673" i="7"/>
  <c r="AD673" i="7"/>
  <c r="AO672" i="7"/>
  <c r="AN672" i="7"/>
  <c r="AM672" i="7"/>
  <c r="AL672" i="7"/>
  <c r="AK672" i="7"/>
  <c r="AJ672" i="7"/>
  <c r="AI672" i="7"/>
  <c r="AH672" i="7"/>
  <c r="AG672" i="7"/>
  <c r="AF672" i="7"/>
  <c r="AE672" i="7"/>
  <c r="AD672" i="7"/>
  <c r="AO671" i="7"/>
  <c r="AN671" i="7"/>
  <c r="AM671" i="7"/>
  <c r="AL671" i="7"/>
  <c r="AK671" i="7"/>
  <c r="AJ671" i="7"/>
  <c r="AI671" i="7"/>
  <c r="AH671" i="7"/>
  <c r="AG671" i="7"/>
  <c r="AF671" i="7"/>
  <c r="AE671" i="7"/>
  <c r="AD671" i="7"/>
  <c r="AO670" i="7"/>
  <c r="AN670" i="7"/>
  <c r="AM670" i="7"/>
  <c r="AL670" i="7"/>
  <c r="AK670" i="7"/>
  <c r="AJ670" i="7"/>
  <c r="AI670" i="7"/>
  <c r="AH670" i="7"/>
  <c r="AG670" i="7"/>
  <c r="AF670" i="7"/>
  <c r="AE670" i="7"/>
  <c r="AD670" i="7"/>
  <c r="AO669" i="7"/>
  <c r="AN669" i="7"/>
  <c r="AM669" i="7"/>
  <c r="AL669" i="7"/>
  <c r="AK669" i="7"/>
  <c r="AJ669" i="7"/>
  <c r="AI669" i="7"/>
  <c r="AH669" i="7"/>
  <c r="AG669" i="7"/>
  <c r="AF669" i="7"/>
  <c r="AE669" i="7"/>
  <c r="AD669" i="7"/>
  <c r="AO668" i="7"/>
  <c r="AN668" i="7"/>
  <c r="AM668" i="7"/>
  <c r="AL668" i="7"/>
  <c r="AK668" i="7"/>
  <c r="AJ668" i="7"/>
  <c r="AI668" i="7"/>
  <c r="AH668" i="7"/>
  <c r="AG668" i="7"/>
  <c r="AF668" i="7"/>
  <c r="AE668" i="7"/>
  <c r="AD668" i="7"/>
  <c r="AO667" i="7"/>
  <c r="AN667" i="7"/>
  <c r="AM667" i="7"/>
  <c r="AL667" i="7"/>
  <c r="AK667" i="7"/>
  <c r="AJ667" i="7"/>
  <c r="AI667" i="7"/>
  <c r="AH667" i="7"/>
  <c r="AG667" i="7"/>
  <c r="AF667" i="7"/>
  <c r="AE667" i="7"/>
  <c r="AD667" i="7"/>
  <c r="AO666" i="7"/>
  <c r="AN666" i="7"/>
  <c r="AM666" i="7"/>
  <c r="AL666" i="7"/>
  <c r="AK666" i="7"/>
  <c r="AJ666" i="7"/>
  <c r="AI666" i="7"/>
  <c r="AH666" i="7"/>
  <c r="AG666" i="7"/>
  <c r="AF666" i="7"/>
  <c r="AE666" i="7"/>
  <c r="AD666" i="7"/>
  <c r="AO665" i="7"/>
  <c r="AN665" i="7"/>
  <c r="AM665" i="7"/>
  <c r="AL665" i="7"/>
  <c r="AK665" i="7"/>
  <c r="AJ665" i="7"/>
  <c r="AI665" i="7"/>
  <c r="AH665" i="7"/>
  <c r="AG665" i="7"/>
  <c r="AF665" i="7"/>
  <c r="AE665" i="7"/>
  <c r="AD665" i="7"/>
  <c r="AO664" i="7"/>
  <c r="AN664" i="7"/>
  <c r="AM664" i="7"/>
  <c r="AL664" i="7"/>
  <c r="AK664" i="7"/>
  <c r="AJ664" i="7"/>
  <c r="AI664" i="7"/>
  <c r="AH664" i="7"/>
  <c r="AG664" i="7"/>
  <c r="AF664" i="7"/>
  <c r="AE664" i="7"/>
  <c r="AD664" i="7"/>
  <c r="AO663" i="7"/>
  <c r="AN663" i="7"/>
  <c r="AM663" i="7"/>
  <c r="AL663" i="7"/>
  <c r="AK663" i="7"/>
  <c r="AJ663" i="7"/>
  <c r="AI663" i="7"/>
  <c r="AH663" i="7"/>
  <c r="AG663" i="7"/>
  <c r="AF663" i="7"/>
  <c r="AE663" i="7"/>
  <c r="AD663" i="7"/>
  <c r="AO662" i="7"/>
  <c r="AN662" i="7"/>
  <c r="AM662" i="7"/>
  <c r="AL662" i="7"/>
  <c r="AK662" i="7"/>
  <c r="AJ662" i="7"/>
  <c r="AI662" i="7"/>
  <c r="AH662" i="7"/>
  <c r="AG662" i="7"/>
  <c r="AF662" i="7"/>
  <c r="AE662" i="7"/>
  <c r="AD662" i="7"/>
  <c r="AO661" i="7"/>
  <c r="AN661" i="7"/>
  <c r="AM661" i="7"/>
  <c r="AL661" i="7"/>
  <c r="AK661" i="7"/>
  <c r="AJ661" i="7"/>
  <c r="AI661" i="7"/>
  <c r="AH661" i="7"/>
  <c r="AG661" i="7"/>
  <c r="AF661" i="7"/>
  <c r="AE661" i="7"/>
  <c r="AD661" i="7"/>
  <c r="AO660" i="7"/>
  <c r="AN660" i="7"/>
  <c r="AM660" i="7"/>
  <c r="AL660" i="7"/>
  <c r="AK660" i="7"/>
  <c r="AJ660" i="7"/>
  <c r="AI660" i="7"/>
  <c r="AH660" i="7"/>
  <c r="AG660" i="7"/>
  <c r="AF660" i="7"/>
  <c r="AE660" i="7"/>
  <c r="AD660" i="7"/>
  <c r="AO659" i="7"/>
  <c r="AN659" i="7"/>
  <c r="AM659" i="7"/>
  <c r="AL659" i="7"/>
  <c r="AK659" i="7"/>
  <c r="AJ659" i="7"/>
  <c r="AI659" i="7"/>
  <c r="AH659" i="7"/>
  <c r="AG659" i="7"/>
  <c r="AF659" i="7"/>
  <c r="AE659" i="7"/>
  <c r="AD659" i="7"/>
  <c r="AO658" i="7"/>
  <c r="AN658" i="7"/>
  <c r="AM658" i="7"/>
  <c r="AL658" i="7"/>
  <c r="AK658" i="7"/>
  <c r="AJ658" i="7"/>
  <c r="AI658" i="7"/>
  <c r="AH658" i="7"/>
  <c r="AG658" i="7"/>
  <c r="AF658" i="7"/>
  <c r="AE658" i="7"/>
  <c r="AD658" i="7"/>
  <c r="AO657" i="7"/>
  <c r="AN657" i="7"/>
  <c r="AM657" i="7"/>
  <c r="AL657" i="7"/>
  <c r="AK657" i="7"/>
  <c r="AJ657" i="7"/>
  <c r="AI657" i="7"/>
  <c r="AH657" i="7"/>
  <c r="AG657" i="7"/>
  <c r="AF657" i="7"/>
  <c r="AE657" i="7"/>
  <c r="AD657" i="7"/>
  <c r="AO656" i="7"/>
  <c r="AN656" i="7"/>
  <c r="AM656" i="7"/>
  <c r="AL656" i="7"/>
  <c r="AK656" i="7"/>
  <c r="AJ656" i="7"/>
  <c r="AI656" i="7"/>
  <c r="AH656" i="7"/>
  <c r="AG656" i="7"/>
  <c r="AF656" i="7"/>
  <c r="AE656" i="7"/>
  <c r="AD656" i="7"/>
  <c r="AO655" i="7"/>
  <c r="AN655" i="7"/>
  <c r="AM655" i="7"/>
  <c r="AL655" i="7"/>
  <c r="AK655" i="7"/>
  <c r="AJ655" i="7"/>
  <c r="AI655" i="7"/>
  <c r="AH655" i="7"/>
  <c r="AG655" i="7"/>
  <c r="AF655" i="7"/>
  <c r="AE655" i="7"/>
  <c r="AD655" i="7"/>
  <c r="AO654" i="7"/>
  <c r="AN654" i="7"/>
  <c r="AM654" i="7"/>
  <c r="AL654" i="7"/>
  <c r="AK654" i="7"/>
  <c r="AJ654" i="7"/>
  <c r="AI654" i="7"/>
  <c r="AH654" i="7"/>
  <c r="AG654" i="7"/>
  <c r="AF654" i="7"/>
  <c r="AE654" i="7"/>
  <c r="AD654" i="7"/>
  <c r="AO653" i="7"/>
  <c r="AN653" i="7"/>
  <c r="AM653" i="7"/>
  <c r="AL653" i="7"/>
  <c r="AK653" i="7"/>
  <c r="AJ653" i="7"/>
  <c r="AI653" i="7"/>
  <c r="AH653" i="7"/>
  <c r="AG653" i="7"/>
  <c r="AF653" i="7"/>
  <c r="AE653" i="7"/>
  <c r="AD653" i="7"/>
  <c r="AO652" i="7"/>
  <c r="AN652" i="7"/>
  <c r="AM652" i="7"/>
  <c r="AL652" i="7"/>
  <c r="AK652" i="7"/>
  <c r="AJ652" i="7"/>
  <c r="AI652" i="7"/>
  <c r="AH652" i="7"/>
  <c r="AG652" i="7"/>
  <c r="AF652" i="7"/>
  <c r="AE652" i="7"/>
  <c r="AD652" i="7"/>
  <c r="AO651" i="7"/>
  <c r="AN651" i="7"/>
  <c r="AM651" i="7"/>
  <c r="AL651" i="7"/>
  <c r="AK651" i="7"/>
  <c r="AJ651" i="7"/>
  <c r="AI651" i="7"/>
  <c r="AH651" i="7"/>
  <c r="AG651" i="7"/>
  <c r="AF651" i="7"/>
  <c r="AE651" i="7"/>
  <c r="AD651" i="7"/>
  <c r="AO650" i="7"/>
  <c r="AN650" i="7"/>
  <c r="AM650" i="7"/>
  <c r="AL650" i="7"/>
  <c r="AK650" i="7"/>
  <c r="AJ650" i="7"/>
  <c r="AI650" i="7"/>
  <c r="AH650" i="7"/>
  <c r="AG650" i="7"/>
  <c r="AF650" i="7"/>
  <c r="AE650" i="7"/>
  <c r="AD650" i="7"/>
  <c r="AO649" i="7"/>
  <c r="AN649" i="7"/>
  <c r="AM649" i="7"/>
  <c r="AL649" i="7"/>
  <c r="AK649" i="7"/>
  <c r="AJ649" i="7"/>
  <c r="AI649" i="7"/>
  <c r="AH649" i="7"/>
  <c r="AG649" i="7"/>
  <c r="AF649" i="7"/>
  <c r="AE649" i="7"/>
  <c r="AD649" i="7"/>
  <c r="AO648" i="7"/>
  <c r="AN648" i="7"/>
  <c r="AM648" i="7"/>
  <c r="AL648" i="7"/>
  <c r="AK648" i="7"/>
  <c r="AJ648" i="7"/>
  <c r="AI648" i="7"/>
  <c r="AH648" i="7"/>
  <c r="AG648" i="7"/>
  <c r="AF648" i="7"/>
  <c r="AE648" i="7"/>
  <c r="AD648" i="7"/>
  <c r="AO647" i="7"/>
  <c r="AN647" i="7"/>
  <c r="AM647" i="7"/>
  <c r="AL647" i="7"/>
  <c r="AK647" i="7"/>
  <c r="AJ647" i="7"/>
  <c r="AI647" i="7"/>
  <c r="AH647" i="7"/>
  <c r="AG647" i="7"/>
  <c r="AF647" i="7"/>
  <c r="AE647" i="7"/>
  <c r="AD647" i="7"/>
  <c r="AO646" i="7"/>
  <c r="AN646" i="7"/>
  <c r="AM646" i="7"/>
  <c r="AL646" i="7"/>
  <c r="AK646" i="7"/>
  <c r="AJ646" i="7"/>
  <c r="AI646" i="7"/>
  <c r="AH646" i="7"/>
  <c r="AG646" i="7"/>
  <c r="AF646" i="7"/>
  <c r="AE646" i="7"/>
  <c r="AD646" i="7"/>
  <c r="AO645" i="7"/>
  <c r="AN645" i="7"/>
  <c r="AM645" i="7"/>
  <c r="AL645" i="7"/>
  <c r="AK645" i="7"/>
  <c r="AJ645" i="7"/>
  <c r="AI645" i="7"/>
  <c r="AH645" i="7"/>
  <c r="AG645" i="7"/>
  <c r="AF645" i="7"/>
  <c r="AE645" i="7"/>
  <c r="AD645" i="7"/>
  <c r="AO644" i="7"/>
  <c r="AN644" i="7"/>
  <c r="AM644" i="7"/>
  <c r="AL644" i="7"/>
  <c r="AK644" i="7"/>
  <c r="AJ644" i="7"/>
  <c r="AI644" i="7"/>
  <c r="AH644" i="7"/>
  <c r="AG644" i="7"/>
  <c r="AF644" i="7"/>
  <c r="AE644" i="7"/>
  <c r="AD644" i="7"/>
  <c r="AO643" i="7"/>
  <c r="AN643" i="7"/>
  <c r="AM643" i="7"/>
  <c r="AL643" i="7"/>
  <c r="AK643" i="7"/>
  <c r="AJ643" i="7"/>
  <c r="AI643" i="7"/>
  <c r="AH643" i="7"/>
  <c r="AG643" i="7"/>
  <c r="AF643" i="7"/>
  <c r="AE643" i="7"/>
  <c r="AD643" i="7"/>
  <c r="AO642" i="7"/>
  <c r="AN642" i="7"/>
  <c r="AM642" i="7"/>
  <c r="AL642" i="7"/>
  <c r="AK642" i="7"/>
  <c r="AJ642" i="7"/>
  <c r="AI642" i="7"/>
  <c r="AH642" i="7"/>
  <c r="AG642" i="7"/>
  <c r="AF642" i="7"/>
  <c r="AE642" i="7"/>
  <c r="AD642" i="7"/>
  <c r="AO641" i="7"/>
  <c r="AN641" i="7"/>
  <c r="AM641" i="7"/>
  <c r="AL641" i="7"/>
  <c r="AK641" i="7"/>
  <c r="AJ641" i="7"/>
  <c r="AI641" i="7"/>
  <c r="AH641" i="7"/>
  <c r="AG641" i="7"/>
  <c r="AF641" i="7"/>
  <c r="AE641" i="7"/>
  <c r="AD641" i="7"/>
  <c r="AO640" i="7"/>
  <c r="AN640" i="7"/>
  <c r="AM640" i="7"/>
  <c r="AL640" i="7"/>
  <c r="AK640" i="7"/>
  <c r="AJ640" i="7"/>
  <c r="AI640" i="7"/>
  <c r="AH640" i="7"/>
  <c r="AG640" i="7"/>
  <c r="AF640" i="7"/>
  <c r="AE640" i="7"/>
  <c r="AD640" i="7"/>
  <c r="AO639" i="7"/>
  <c r="AN639" i="7"/>
  <c r="AM639" i="7"/>
  <c r="AL639" i="7"/>
  <c r="AK639" i="7"/>
  <c r="AJ639" i="7"/>
  <c r="AI639" i="7"/>
  <c r="AH639" i="7"/>
  <c r="AG639" i="7"/>
  <c r="AF639" i="7"/>
  <c r="AE639" i="7"/>
  <c r="AD639" i="7"/>
  <c r="AO638" i="7"/>
  <c r="AN638" i="7"/>
  <c r="AM638" i="7"/>
  <c r="AL638" i="7"/>
  <c r="AK638" i="7"/>
  <c r="AJ638" i="7"/>
  <c r="AI638" i="7"/>
  <c r="AH638" i="7"/>
  <c r="AG638" i="7"/>
  <c r="AF638" i="7"/>
  <c r="AE638" i="7"/>
  <c r="AD638" i="7"/>
  <c r="AO637" i="7"/>
  <c r="AN637" i="7"/>
  <c r="AM637" i="7"/>
  <c r="AL637" i="7"/>
  <c r="AK637" i="7"/>
  <c r="AJ637" i="7"/>
  <c r="AI637" i="7"/>
  <c r="AH637" i="7"/>
  <c r="AG637" i="7"/>
  <c r="AF637" i="7"/>
  <c r="AE637" i="7"/>
  <c r="AD637" i="7"/>
  <c r="AO636" i="7"/>
  <c r="AN636" i="7"/>
  <c r="AM636" i="7"/>
  <c r="AL636" i="7"/>
  <c r="AK636" i="7"/>
  <c r="AJ636" i="7"/>
  <c r="AI636" i="7"/>
  <c r="AH636" i="7"/>
  <c r="AG636" i="7"/>
  <c r="AF636" i="7"/>
  <c r="AE636" i="7"/>
  <c r="AD636" i="7"/>
  <c r="AO635" i="7"/>
  <c r="AN635" i="7"/>
  <c r="AM635" i="7"/>
  <c r="AL635" i="7"/>
  <c r="AK635" i="7"/>
  <c r="AJ635" i="7"/>
  <c r="AI635" i="7"/>
  <c r="AH635" i="7"/>
  <c r="AG635" i="7"/>
  <c r="AF635" i="7"/>
  <c r="AE635" i="7"/>
  <c r="AD635" i="7"/>
  <c r="AO634" i="7"/>
  <c r="AN634" i="7"/>
  <c r="AM634" i="7"/>
  <c r="AL634" i="7"/>
  <c r="AK634" i="7"/>
  <c r="AJ634" i="7"/>
  <c r="AI634" i="7"/>
  <c r="AH634" i="7"/>
  <c r="AG634" i="7"/>
  <c r="AF634" i="7"/>
  <c r="AE634" i="7"/>
  <c r="AD634" i="7"/>
  <c r="AO633" i="7"/>
  <c r="AN633" i="7"/>
  <c r="AM633" i="7"/>
  <c r="AL633" i="7"/>
  <c r="AK633" i="7"/>
  <c r="AJ633" i="7"/>
  <c r="AI633" i="7"/>
  <c r="AH633" i="7"/>
  <c r="AG633" i="7"/>
  <c r="AF633" i="7"/>
  <c r="AE633" i="7"/>
  <c r="AD633" i="7"/>
  <c r="AO632" i="7"/>
  <c r="AN632" i="7"/>
  <c r="AM632" i="7"/>
  <c r="AL632" i="7"/>
  <c r="AK632" i="7"/>
  <c r="AJ632" i="7"/>
  <c r="AI632" i="7"/>
  <c r="AH632" i="7"/>
  <c r="AG632" i="7"/>
  <c r="AF632" i="7"/>
  <c r="AE632" i="7"/>
  <c r="AD632" i="7"/>
  <c r="AO631" i="7"/>
  <c r="AN631" i="7"/>
  <c r="AM631" i="7"/>
  <c r="AL631" i="7"/>
  <c r="AK631" i="7"/>
  <c r="AJ631" i="7"/>
  <c r="AI631" i="7"/>
  <c r="AH631" i="7"/>
  <c r="AG631" i="7"/>
  <c r="AF631" i="7"/>
  <c r="AE631" i="7"/>
  <c r="AD631" i="7"/>
  <c r="AO630" i="7"/>
  <c r="AN630" i="7"/>
  <c r="AM630" i="7"/>
  <c r="AL630" i="7"/>
  <c r="AK630" i="7"/>
  <c r="AJ630" i="7"/>
  <c r="AI630" i="7"/>
  <c r="AH630" i="7"/>
  <c r="AG630" i="7"/>
  <c r="AF630" i="7"/>
  <c r="AE630" i="7"/>
  <c r="AD630" i="7"/>
  <c r="AO629" i="7"/>
  <c r="AN629" i="7"/>
  <c r="AM629" i="7"/>
  <c r="AL629" i="7"/>
  <c r="AK629" i="7"/>
  <c r="AJ629" i="7"/>
  <c r="AI629" i="7"/>
  <c r="AH629" i="7"/>
  <c r="AG629" i="7"/>
  <c r="AF629" i="7"/>
  <c r="AE629" i="7"/>
  <c r="AD629" i="7"/>
  <c r="AO628" i="7"/>
  <c r="AN628" i="7"/>
  <c r="AM628" i="7"/>
  <c r="AL628" i="7"/>
  <c r="AK628" i="7"/>
  <c r="AJ628" i="7"/>
  <c r="AI628" i="7"/>
  <c r="AH628" i="7"/>
  <c r="AG628" i="7"/>
  <c r="AF628" i="7"/>
  <c r="AE628" i="7"/>
  <c r="AD628" i="7"/>
  <c r="AO627" i="7"/>
  <c r="AN627" i="7"/>
  <c r="AM627" i="7"/>
  <c r="AL627" i="7"/>
  <c r="AK627" i="7"/>
  <c r="AJ627" i="7"/>
  <c r="AI627" i="7"/>
  <c r="AH627" i="7"/>
  <c r="AG627" i="7"/>
  <c r="AF627" i="7"/>
  <c r="AE627" i="7"/>
  <c r="AD627" i="7"/>
  <c r="AO626" i="7"/>
  <c r="AN626" i="7"/>
  <c r="AM626" i="7"/>
  <c r="AL626" i="7"/>
  <c r="AK626" i="7"/>
  <c r="AJ626" i="7"/>
  <c r="AI626" i="7"/>
  <c r="AH626" i="7"/>
  <c r="AG626" i="7"/>
  <c r="AF626" i="7"/>
  <c r="AE626" i="7"/>
  <c r="AD626" i="7"/>
  <c r="AO625" i="7"/>
  <c r="AN625" i="7"/>
  <c r="AM625" i="7"/>
  <c r="AL625" i="7"/>
  <c r="AK625" i="7"/>
  <c r="AJ625" i="7"/>
  <c r="AI625" i="7"/>
  <c r="AH625" i="7"/>
  <c r="AG625" i="7"/>
  <c r="AF625" i="7"/>
  <c r="AE625" i="7"/>
  <c r="AD625" i="7"/>
  <c r="AO624" i="7"/>
  <c r="AN624" i="7"/>
  <c r="AM624" i="7"/>
  <c r="AL624" i="7"/>
  <c r="AK624" i="7"/>
  <c r="AJ624" i="7"/>
  <c r="AI624" i="7"/>
  <c r="AH624" i="7"/>
  <c r="AG624" i="7"/>
  <c r="AF624" i="7"/>
  <c r="AE624" i="7"/>
  <c r="AD624" i="7"/>
  <c r="AO623" i="7"/>
  <c r="AN623" i="7"/>
  <c r="AM623" i="7"/>
  <c r="AL623" i="7"/>
  <c r="AK623" i="7"/>
  <c r="AJ623" i="7"/>
  <c r="AI623" i="7"/>
  <c r="AH623" i="7"/>
  <c r="AG623" i="7"/>
  <c r="AF623" i="7"/>
  <c r="AE623" i="7"/>
  <c r="AD623" i="7"/>
  <c r="AO622" i="7"/>
  <c r="AN622" i="7"/>
  <c r="AM622" i="7"/>
  <c r="AL622" i="7"/>
  <c r="AK622" i="7"/>
  <c r="AJ622" i="7"/>
  <c r="AI622" i="7"/>
  <c r="AH622" i="7"/>
  <c r="AG622" i="7"/>
  <c r="AF622" i="7"/>
  <c r="AE622" i="7"/>
  <c r="AD622" i="7"/>
  <c r="AO621" i="7"/>
  <c r="AN621" i="7"/>
  <c r="AM621" i="7"/>
  <c r="AL621" i="7"/>
  <c r="AK621" i="7"/>
  <c r="AJ621" i="7"/>
  <c r="AI621" i="7"/>
  <c r="AH621" i="7"/>
  <c r="AG621" i="7"/>
  <c r="AF621" i="7"/>
  <c r="AE621" i="7"/>
  <c r="AD621" i="7"/>
  <c r="AO620" i="7"/>
  <c r="AN620" i="7"/>
  <c r="AM620" i="7"/>
  <c r="AL620" i="7"/>
  <c r="AK620" i="7"/>
  <c r="AJ620" i="7"/>
  <c r="AI620" i="7"/>
  <c r="AH620" i="7"/>
  <c r="AG620" i="7"/>
  <c r="AF620" i="7"/>
  <c r="AE620" i="7"/>
  <c r="AD620" i="7"/>
  <c r="AO619" i="7"/>
  <c r="AN619" i="7"/>
  <c r="AM619" i="7"/>
  <c r="AL619" i="7"/>
  <c r="AK619" i="7"/>
  <c r="AJ619" i="7"/>
  <c r="AI619" i="7"/>
  <c r="AH619" i="7"/>
  <c r="AG619" i="7"/>
  <c r="AF619" i="7"/>
  <c r="AE619" i="7"/>
  <c r="AD619" i="7"/>
  <c r="AO618" i="7"/>
  <c r="AN618" i="7"/>
  <c r="AM618" i="7"/>
  <c r="AL618" i="7"/>
  <c r="AK618" i="7"/>
  <c r="AJ618" i="7"/>
  <c r="AI618" i="7"/>
  <c r="AH618" i="7"/>
  <c r="AG618" i="7"/>
  <c r="AF618" i="7"/>
  <c r="AE618" i="7"/>
  <c r="AD618" i="7"/>
  <c r="AO617" i="7"/>
  <c r="AN617" i="7"/>
  <c r="AM617" i="7"/>
  <c r="AL617" i="7"/>
  <c r="AK617" i="7"/>
  <c r="AJ617" i="7"/>
  <c r="AI617" i="7"/>
  <c r="AH617" i="7"/>
  <c r="AG617" i="7"/>
  <c r="AF617" i="7"/>
  <c r="AE617" i="7"/>
  <c r="AD617" i="7"/>
  <c r="AO616" i="7"/>
  <c r="AN616" i="7"/>
  <c r="AM616" i="7"/>
  <c r="AL616" i="7"/>
  <c r="AK616" i="7"/>
  <c r="AJ616" i="7"/>
  <c r="AI616" i="7"/>
  <c r="AH616" i="7"/>
  <c r="AG616" i="7"/>
  <c r="AF616" i="7"/>
  <c r="AE616" i="7"/>
  <c r="AD616" i="7"/>
  <c r="AO615" i="7"/>
  <c r="AN615" i="7"/>
  <c r="AM615" i="7"/>
  <c r="AL615" i="7"/>
  <c r="AK615" i="7"/>
  <c r="AJ615" i="7"/>
  <c r="AI615" i="7"/>
  <c r="AH615" i="7"/>
  <c r="AG615" i="7"/>
  <c r="AF615" i="7"/>
  <c r="AE615" i="7"/>
  <c r="AD615" i="7"/>
  <c r="AO614" i="7"/>
  <c r="AN614" i="7"/>
  <c r="AM614" i="7"/>
  <c r="AL614" i="7"/>
  <c r="AK614" i="7"/>
  <c r="AJ614" i="7"/>
  <c r="AI614" i="7"/>
  <c r="AH614" i="7"/>
  <c r="AG614" i="7"/>
  <c r="AF614" i="7"/>
  <c r="AE614" i="7"/>
  <c r="AD614" i="7"/>
  <c r="AO613" i="7"/>
  <c r="AN613" i="7"/>
  <c r="AM613" i="7"/>
  <c r="AL613" i="7"/>
  <c r="AK613" i="7"/>
  <c r="AJ613" i="7"/>
  <c r="AI613" i="7"/>
  <c r="AH613" i="7"/>
  <c r="AG613" i="7"/>
  <c r="AF613" i="7"/>
  <c r="AE613" i="7"/>
  <c r="AD613" i="7"/>
  <c r="AO612" i="7"/>
  <c r="AN612" i="7"/>
  <c r="AM612" i="7"/>
  <c r="AL612" i="7"/>
  <c r="AK612" i="7"/>
  <c r="AJ612" i="7"/>
  <c r="AI612" i="7"/>
  <c r="AH612" i="7"/>
  <c r="AG612" i="7"/>
  <c r="AF612" i="7"/>
  <c r="AE612" i="7"/>
  <c r="AD612" i="7"/>
  <c r="AO611" i="7"/>
  <c r="AN611" i="7"/>
  <c r="AM611" i="7"/>
  <c r="AL611" i="7"/>
  <c r="AK611" i="7"/>
  <c r="AJ611" i="7"/>
  <c r="AI611" i="7"/>
  <c r="AH611" i="7"/>
  <c r="AG611" i="7"/>
  <c r="AF611" i="7"/>
  <c r="AE611" i="7"/>
  <c r="AD611" i="7"/>
  <c r="AO610" i="7"/>
  <c r="AN610" i="7"/>
  <c r="AM610" i="7"/>
  <c r="AL610" i="7"/>
  <c r="AK610" i="7"/>
  <c r="AJ610" i="7"/>
  <c r="AI610" i="7"/>
  <c r="AH610" i="7"/>
  <c r="AG610" i="7"/>
  <c r="AF610" i="7"/>
  <c r="AE610" i="7"/>
  <c r="AD610" i="7"/>
  <c r="AO609" i="7"/>
  <c r="AN609" i="7"/>
  <c r="AM609" i="7"/>
  <c r="AL609" i="7"/>
  <c r="AK609" i="7"/>
  <c r="AJ609" i="7"/>
  <c r="AI609" i="7"/>
  <c r="AH609" i="7"/>
  <c r="AG609" i="7"/>
  <c r="AF609" i="7"/>
  <c r="AE609" i="7"/>
  <c r="AD609" i="7"/>
  <c r="AO608" i="7"/>
  <c r="AN608" i="7"/>
  <c r="AM608" i="7"/>
  <c r="AL608" i="7"/>
  <c r="AK608" i="7"/>
  <c r="AJ608" i="7"/>
  <c r="AI608" i="7"/>
  <c r="AH608" i="7"/>
  <c r="AG608" i="7"/>
  <c r="AF608" i="7"/>
  <c r="AE608" i="7"/>
  <c r="AD608" i="7"/>
  <c r="AO607" i="7"/>
  <c r="AN607" i="7"/>
  <c r="AM607" i="7"/>
  <c r="AL607" i="7"/>
  <c r="AK607" i="7"/>
  <c r="AJ607" i="7"/>
  <c r="AI607" i="7"/>
  <c r="AH607" i="7"/>
  <c r="AG607" i="7"/>
  <c r="AF607" i="7"/>
  <c r="AE607" i="7"/>
  <c r="AD607" i="7"/>
  <c r="AO606" i="7"/>
  <c r="AN606" i="7"/>
  <c r="AM606" i="7"/>
  <c r="AL606" i="7"/>
  <c r="AK606" i="7"/>
  <c r="AJ606" i="7"/>
  <c r="AI606" i="7"/>
  <c r="AH606" i="7"/>
  <c r="AG606" i="7"/>
  <c r="AF606" i="7"/>
  <c r="AE606" i="7"/>
  <c r="AD606" i="7"/>
  <c r="AO605" i="7"/>
  <c r="AN605" i="7"/>
  <c r="AM605" i="7"/>
  <c r="AL605" i="7"/>
  <c r="AK605" i="7"/>
  <c r="AJ605" i="7"/>
  <c r="AI605" i="7"/>
  <c r="AH605" i="7"/>
  <c r="AG605" i="7"/>
  <c r="AF605" i="7"/>
  <c r="AE605" i="7"/>
  <c r="AD605" i="7"/>
  <c r="AO604" i="7"/>
  <c r="AN604" i="7"/>
  <c r="AM604" i="7"/>
  <c r="AL604" i="7"/>
  <c r="AK604" i="7"/>
  <c r="AJ604" i="7"/>
  <c r="AI604" i="7"/>
  <c r="AH604" i="7"/>
  <c r="AG604" i="7"/>
  <c r="AF604" i="7"/>
  <c r="AE604" i="7"/>
  <c r="AD604" i="7"/>
  <c r="AO603" i="7"/>
  <c r="AN603" i="7"/>
  <c r="AM603" i="7"/>
  <c r="AL603" i="7"/>
  <c r="AK603" i="7"/>
  <c r="AJ603" i="7"/>
  <c r="AI603" i="7"/>
  <c r="AH603" i="7"/>
  <c r="AG603" i="7"/>
  <c r="AF603" i="7"/>
  <c r="AE603" i="7"/>
  <c r="AD603" i="7"/>
  <c r="AO602" i="7"/>
  <c r="AN602" i="7"/>
  <c r="AM602" i="7"/>
  <c r="AL602" i="7"/>
  <c r="AK602" i="7"/>
  <c r="AJ602" i="7"/>
  <c r="AI602" i="7"/>
  <c r="AH602" i="7"/>
  <c r="AG602" i="7"/>
  <c r="AF602" i="7"/>
  <c r="AE602" i="7"/>
  <c r="AD602" i="7"/>
  <c r="AO601" i="7"/>
  <c r="AN601" i="7"/>
  <c r="AM601" i="7"/>
  <c r="AL601" i="7"/>
  <c r="AK601" i="7"/>
  <c r="AJ601" i="7"/>
  <c r="AI601" i="7"/>
  <c r="AH601" i="7"/>
  <c r="AG601" i="7"/>
  <c r="AF601" i="7"/>
  <c r="AE601" i="7"/>
  <c r="AD601" i="7"/>
  <c r="AO600" i="7"/>
  <c r="AN600" i="7"/>
  <c r="AM600" i="7"/>
  <c r="AL600" i="7"/>
  <c r="AK600" i="7"/>
  <c r="AJ600" i="7"/>
  <c r="AI600" i="7"/>
  <c r="AH600" i="7"/>
  <c r="AG600" i="7"/>
  <c r="AF600" i="7"/>
  <c r="AE600" i="7"/>
  <c r="AD600" i="7"/>
  <c r="AO599" i="7"/>
  <c r="AN599" i="7"/>
  <c r="AM599" i="7"/>
  <c r="AL599" i="7"/>
  <c r="AK599" i="7"/>
  <c r="AJ599" i="7"/>
  <c r="AI599" i="7"/>
  <c r="AH599" i="7"/>
  <c r="AG599" i="7"/>
  <c r="AF599" i="7"/>
  <c r="AE599" i="7"/>
  <c r="AD599" i="7"/>
  <c r="AO598" i="7"/>
  <c r="AN598" i="7"/>
  <c r="AM598" i="7"/>
  <c r="AL598" i="7"/>
  <c r="AK598" i="7"/>
  <c r="AJ598" i="7"/>
  <c r="AI598" i="7"/>
  <c r="AH598" i="7"/>
  <c r="AG598" i="7"/>
  <c r="AF598" i="7"/>
  <c r="AE598" i="7"/>
  <c r="AD598" i="7"/>
  <c r="AO597" i="7"/>
  <c r="AN597" i="7"/>
  <c r="AM597" i="7"/>
  <c r="AL597" i="7"/>
  <c r="AK597" i="7"/>
  <c r="AJ597" i="7"/>
  <c r="AI597" i="7"/>
  <c r="AH597" i="7"/>
  <c r="AG597" i="7"/>
  <c r="AF597" i="7"/>
  <c r="AE597" i="7"/>
  <c r="AD597" i="7"/>
  <c r="AO596" i="7"/>
  <c r="AN596" i="7"/>
  <c r="AM596" i="7"/>
  <c r="AL596" i="7"/>
  <c r="AK596" i="7"/>
  <c r="AJ596" i="7"/>
  <c r="AI596" i="7"/>
  <c r="AH596" i="7"/>
  <c r="AG596" i="7"/>
  <c r="AF596" i="7"/>
  <c r="AE596" i="7"/>
  <c r="AD596" i="7"/>
  <c r="AO595" i="7"/>
  <c r="AN595" i="7"/>
  <c r="AM595" i="7"/>
  <c r="AL595" i="7"/>
  <c r="AK595" i="7"/>
  <c r="AJ595" i="7"/>
  <c r="AI595" i="7"/>
  <c r="AH595" i="7"/>
  <c r="AG595" i="7"/>
  <c r="AF595" i="7"/>
  <c r="AE595" i="7"/>
  <c r="AD595" i="7"/>
  <c r="AO594" i="7"/>
  <c r="AN594" i="7"/>
  <c r="AM594" i="7"/>
  <c r="AL594" i="7"/>
  <c r="AK594" i="7"/>
  <c r="AJ594" i="7"/>
  <c r="AI594" i="7"/>
  <c r="AH594" i="7"/>
  <c r="AG594" i="7"/>
  <c r="AF594" i="7"/>
  <c r="AE594" i="7"/>
  <c r="AD594" i="7"/>
  <c r="AO593" i="7"/>
  <c r="AN593" i="7"/>
  <c r="AM593" i="7"/>
  <c r="AL593" i="7"/>
  <c r="AK593" i="7"/>
  <c r="AJ593" i="7"/>
  <c r="AI593" i="7"/>
  <c r="AH593" i="7"/>
  <c r="AG593" i="7"/>
  <c r="AF593" i="7"/>
  <c r="AE593" i="7"/>
  <c r="AD593" i="7"/>
  <c r="AO592" i="7"/>
  <c r="AN592" i="7"/>
  <c r="AM592" i="7"/>
  <c r="AL592" i="7"/>
  <c r="AK592" i="7"/>
  <c r="AJ592" i="7"/>
  <c r="AI592" i="7"/>
  <c r="AH592" i="7"/>
  <c r="AG592" i="7"/>
  <c r="AF592" i="7"/>
  <c r="AE592" i="7"/>
  <c r="AD592" i="7"/>
  <c r="AO591" i="7"/>
  <c r="AN591" i="7"/>
  <c r="AM591" i="7"/>
  <c r="AL591" i="7"/>
  <c r="AK591" i="7"/>
  <c r="AJ591" i="7"/>
  <c r="AI591" i="7"/>
  <c r="AH591" i="7"/>
  <c r="AG591" i="7"/>
  <c r="AF591" i="7"/>
  <c r="AE591" i="7"/>
  <c r="AD591" i="7"/>
  <c r="AO590" i="7"/>
  <c r="AN590" i="7"/>
  <c r="AM590" i="7"/>
  <c r="AL590" i="7"/>
  <c r="AK590" i="7"/>
  <c r="AJ590" i="7"/>
  <c r="AI590" i="7"/>
  <c r="AH590" i="7"/>
  <c r="AG590" i="7"/>
  <c r="AF590" i="7"/>
  <c r="AE590" i="7"/>
  <c r="AD590" i="7"/>
  <c r="AO589" i="7"/>
  <c r="AN589" i="7"/>
  <c r="AM589" i="7"/>
  <c r="AL589" i="7"/>
  <c r="AK589" i="7"/>
  <c r="AJ589" i="7"/>
  <c r="AI589" i="7"/>
  <c r="AH589" i="7"/>
  <c r="AG589" i="7"/>
  <c r="AF589" i="7"/>
  <c r="AE589" i="7"/>
  <c r="AD589" i="7"/>
  <c r="AO588" i="7"/>
  <c r="AN588" i="7"/>
  <c r="AM588" i="7"/>
  <c r="AL588" i="7"/>
  <c r="AK588" i="7"/>
  <c r="AJ588" i="7"/>
  <c r="AI588" i="7"/>
  <c r="AH588" i="7"/>
  <c r="AG588" i="7"/>
  <c r="AF588" i="7"/>
  <c r="AE588" i="7"/>
  <c r="AD588" i="7"/>
  <c r="AO587" i="7"/>
  <c r="AN587" i="7"/>
  <c r="AM587" i="7"/>
  <c r="AL587" i="7"/>
  <c r="AK587" i="7"/>
  <c r="AJ587" i="7"/>
  <c r="AI587" i="7"/>
  <c r="AH587" i="7"/>
  <c r="AG587" i="7"/>
  <c r="AF587" i="7"/>
  <c r="AE587" i="7"/>
  <c r="AD587" i="7"/>
  <c r="AO586" i="7"/>
  <c r="AN586" i="7"/>
  <c r="AM586" i="7"/>
  <c r="AL586" i="7"/>
  <c r="AK586" i="7"/>
  <c r="AJ586" i="7"/>
  <c r="AI586" i="7"/>
  <c r="AH586" i="7"/>
  <c r="AG586" i="7"/>
  <c r="AF586" i="7"/>
  <c r="AE586" i="7"/>
  <c r="AD586" i="7"/>
  <c r="AO585" i="7"/>
  <c r="AN585" i="7"/>
  <c r="AM585" i="7"/>
  <c r="AL585" i="7"/>
  <c r="AK585" i="7"/>
  <c r="AJ585" i="7"/>
  <c r="AI585" i="7"/>
  <c r="AH585" i="7"/>
  <c r="AG585" i="7"/>
  <c r="AF585" i="7"/>
  <c r="AE585" i="7"/>
  <c r="AD585" i="7"/>
  <c r="AO584" i="7"/>
  <c r="AN584" i="7"/>
  <c r="AM584" i="7"/>
  <c r="AL584" i="7"/>
  <c r="AK584" i="7"/>
  <c r="AJ584" i="7"/>
  <c r="AI584" i="7"/>
  <c r="AH584" i="7"/>
  <c r="AG584" i="7"/>
  <c r="AF584" i="7"/>
  <c r="AE584" i="7"/>
  <c r="AD584" i="7"/>
  <c r="AO583" i="7"/>
  <c r="AN583" i="7"/>
  <c r="AM583" i="7"/>
  <c r="AL583" i="7"/>
  <c r="AK583" i="7"/>
  <c r="AJ583" i="7"/>
  <c r="AI583" i="7"/>
  <c r="AH583" i="7"/>
  <c r="AG583" i="7"/>
  <c r="AF583" i="7"/>
  <c r="AE583" i="7"/>
  <c r="AD583" i="7"/>
  <c r="AO582" i="7"/>
  <c r="AN582" i="7"/>
  <c r="AM582" i="7"/>
  <c r="AL582" i="7"/>
  <c r="AK582" i="7"/>
  <c r="AJ582" i="7"/>
  <c r="AI582" i="7"/>
  <c r="AH582" i="7"/>
  <c r="AG582" i="7"/>
  <c r="AF582" i="7"/>
  <c r="AE582" i="7"/>
  <c r="AD582" i="7"/>
  <c r="AO581" i="7"/>
  <c r="AN581" i="7"/>
  <c r="AM581" i="7"/>
  <c r="AL581" i="7"/>
  <c r="AK581" i="7"/>
  <c r="AJ581" i="7"/>
  <c r="AI581" i="7"/>
  <c r="AH581" i="7"/>
  <c r="AG581" i="7"/>
  <c r="AF581" i="7"/>
  <c r="AE581" i="7"/>
  <c r="AD581" i="7"/>
  <c r="AO580" i="7"/>
  <c r="AN580" i="7"/>
  <c r="AM580" i="7"/>
  <c r="AL580" i="7"/>
  <c r="AK580" i="7"/>
  <c r="AJ580" i="7"/>
  <c r="AI580" i="7"/>
  <c r="AH580" i="7"/>
  <c r="AG580" i="7"/>
  <c r="AF580" i="7"/>
  <c r="AE580" i="7"/>
  <c r="AD580" i="7"/>
  <c r="AO579" i="7"/>
  <c r="AN579" i="7"/>
  <c r="AM579" i="7"/>
  <c r="AL579" i="7"/>
  <c r="AK579" i="7"/>
  <c r="AJ579" i="7"/>
  <c r="AI579" i="7"/>
  <c r="AH579" i="7"/>
  <c r="AG579" i="7"/>
  <c r="AF579" i="7"/>
  <c r="AE579" i="7"/>
  <c r="AD579" i="7"/>
  <c r="AO578" i="7"/>
  <c r="AN578" i="7"/>
  <c r="AM578" i="7"/>
  <c r="AL578" i="7"/>
  <c r="AK578" i="7"/>
  <c r="AJ578" i="7"/>
  <c r="AI578" i="7"/>
  <c r="AH578" i="7"/>
  <c r="AG578" i="7"/>
  <c r="AF578" i="7"/>
  <c r="AE578" i="7"/>
  <c r="AD578" i="7"/>
  <c r="AO577" i="7"/>
  <c r="AN577" i="7"/>
  <c r="AM577" i="7"/>
  <c r="AL577" i="7"/>
  <c r="AK577" i="7"/>
  <c r="AJ577" i="7"/>
  <c r="AI577" i="7"/>
  <c r="AH577" i="7"/>
  <c r="AG577" i="7"/>
  <c r="AF577" i="7"/>
  <c r="AE577" i="7"/>
  <c r="AD577" i="7"/>
  <c r="AO576" i="7"/>
  <c r="AN576" i="7"/>
  <c r="AM576" i="7"/>
  <c r="AL576" i="7"/>
  <c r="AK576" i="7"/>
  <c r="AJ576" i="7"/>
  <c r="AI576" i="7"/>
  <c r="AH576" i="7"/>
  <c r="AG576" i="7"/>
  <c r="AF576" i="7"/>
  <c r="AE576" i="7"/>
  <c r="AD576" i="7"/>
  <c r="AO575" i="7"/>
  <c r="AN575" i="7"/>
  <c r="AM575" i="7"/>
  <c r="AL575" i="7"/>
  <c r="AK575" i="7"/>
  <c r="AJ575" i="7"/>
  <c r="AI575" i="7"/>
  <c r="AH575" i="7"/>
  <c r="AG575" i="7"/>
  <c r="AF575" i="7"/>
  <c r="AE575" i="7"/>
  <c r="AD575" i="7"/>
  <c r="AO574" i="7"/>
  <c r="AN574" i="7"/>
  <c r="AM574" i="7"/>
  <c r="AL574" i="7"/>
  <c r="AK574" i="7"/>
  <c r="AJ574" i="7"/>
  <c r="AI574" i="7"/>
  <c r="AH574" i="7"/>
  <c r="AG574" i="7"/>
  <c r="AF574" i="7"/>
  <c r="AE574" i="7"/>
  <c r="AD574" i="7"/>
  <c r="AO573" i="7"/>
  <c r="AN573" i="7"/>
  <c r="AM573" i="7"/>
  <c r="AL573" i="7"/>
  <c r="AK573" i="7"/>
  <c r="AJ573" i="7"/>
  <c r="AI573" i="7"/>
  <c r="AH573" i="7"/>
  <c r="AG573" i="7"/>
  <c r="AF573" i="7"/>
  <c r="AE573" i="7"/>
  <c r="AD573" i="7"/>
  <c r="AO572" i="7"/>
  <c r="AN572" i="7"/>
  <c r="AM572" i="7"/>
  <c r="AL572" i="7"/>
  <c r="AK572" i="7"/>
  <c r="AJ572" i="7"/>
  <c r="AI572" i="7"/>
  <c r="AH572" i="7"/>
  <c r="AG572" i="7"/>
  <c r="AF572" i="7"/>
  <c r="AE572" i="7"/>
  <c r="AD572" i="7"/>
  <c r="AO571" i="7"/>
  <c r="AN571" i="7"/>
  <c r="AM571" i="7"/>
  <c r="AL571" i="7"/>
  <c r="AK571" i="7"/>
  <c r="AJ571" i="7"/>
  <c r="AI571" i="7"/>
  <c r="AH571" i="7"/>
  <c r="AG571" i="7"/>
  <c r="AF571" i="7"/>
  <c r="AE571" i="7"/>
  <c r="AD571" i="7"/>
  <c r="AO570" i="7"/>
  <c r="AN570" i="7"/>
  <c r="AM570" i="7"/>
  <c r="AL570" i="7"/>
  <c r="AK570" i="7"/>
  <c r="AJ570" i="7"/>
  <c r="AI570" i="7"/>
  <c r="AH570" i="7"/>
  <c r="AG570" i="7"/>
  <c r="AF570" i="7"/>
  <c r="AE570" i="7"/>
  <c r="AD570" i="7"/>
  <c r="AO569" i="7"/>
  <c r="AN569" i="7"/>
  <c r="AM569" i="7"/>
  <c r="AL569" i="7"/>
  <c r="AK569" i="7"/>
  <c r="AJ569" i="7"/>
  <c r="AI569" i="7"/>
  <c r="AH569" i="7"/>
  <c r="AG569" i="7"/>
  <c r="AF569" i="7"/>
  <c r="AE569" i="7"/>
  <c r="AD569" i="7"/>
  <c r="AO568" i="7"/>
  <c r="AN568" i="7"/>
  <c r="AM568" i="7"/>
  <c r="AL568" i="7"/>
  <c r="AK568" i="7"/>
  <c r="AJ568" i="7"/>
  <c r="AI568" i="7"/>
  <c r="AH568" i="7"/>
  <c r="AG568" i="7"/>
  <c r="AF568" i="7"/>
  <c r="AE568" i="7"/>
  <c r="AD568" i="7"/>
  <c r="AO567" i="7"/>
  <c r="AN567" i="7"/>
  <c r="AM567" i="7"/>
  <c r="AL567" i="7"/>
  <c r="AK567" i="7"/>
  <c r="AJ567" i="7"/>
  <c r="AI567" i="7"/>
  <c r="AH567" i="7"/>
  <c r="AG567" i="7"/>
  <c r="AF567" i="7"/>
  <c r="AE567" i="7"/>
  <c r="AD567" i="7"/>
  <c r="AO566" i="7"/>
  <c r="AN566" i="7"/>
  <c r="AM566" i="7"/>
  <c r="AL566" i="7"/>
  <c r="AK566" i="7"/>
  <c r="AJ566" i="7"/>
  <c r="AI566" i="7"/>
  <c r="AH566" i="7"/>
  <c r="AG566" i="7"/>
  <c r="AF566" i="7"/>
  <c r="AE566" i="7"/>
  <c r="AD566" i="7"/>
  <c r="AO565" i="7"/>
  <c r="AN565" i="7"/>
  <c r="AM565" i="7"/>
  <c r="AL565" i="7"/>
  <c r="AK565" i="7"/>
  <c r="AJ565" i="7"/>
  <c r="AI565" i="7"/>
  <c r="AH565" i="7"/>
  <c r="AG565" i="7"/>
  <c r="AF565" i="7"/>
  <c r="AE565" i="7"/>
  <c r="AD565" i="7"/>
  <c r="AO564" i="7"/>
  <c r="AN564" i="7"/>
  <c r="AM564" i="7"/>
  <c r="AL564" i="7"/>
  <c r="AK564" i="7"/>
  <c r="AJ564" i="7"/>
  <c r="AI564" i="7"/>
  <c r="AH564" i="7"/>
  <c r="AG564" i="7"/>
  <c r="AF564" i="7"/>
  <c r="AE564" i="7"/>
  <c r="AD564" i="7"/>
  <c r="AO563" i="7"/>
  <c r="AN563" i="7"/>
  <c r="AM563" i="7"/>
  <c r="AL563" i="7"/>
  <c r="AK563" i="7"/>
  <c r="AJ563" i="7"/>
  <c r="AI563" i="7"/>
  <c r="AH563" i="7"/>
  <c r="AG563" i="7"/>
  <c r="AF563" i="7"/>
  <c r="AE563" i="7"/>
  <c r="AD563" i="7"/>
  <c r="AO562" i="7"/>
  <c r="AN562" i="7"/>
  <c r="AM562" i="7"/>
  <c r="AL562" i="7"/>
  <c r="AK562" i="7"/>
  <c r="AJ562" i="7"/>
  <c r="AI562" i="7"/>
  <c r="AH562" i="7"/>
  <c r="AG562" i="7"/>
  <c r="AF562" i="7"/>
  <c r="AE562" i="7"/>
  <c r="AD562" i="7"/>
  <c r="AO561" i="7"/>
  <c r="AN561" i="7"/>
  <c r="AM561" i="7"/>
  <c r="AL561" i="7"/>
  <c r="AK561" i="7"/>
  <c r="AJ561" i="7"/>
  <c r="AI561" i="7"/>
  <c r="AH561" i="7"/>
  <c r="AG561" i="7"/>
  <c r="AF561" i="7"/>
  <c r="AE561" i="7"/>
  <c r="AD561" i="7"/>
  <c r="AO560" i="7"/>
  <c r="AN560" i="7"/>
  <c r="AM560" i="7"/>
  <c r="AL560" i="7"/>
  <c r="AK560" i="7"/>
  <c r="AJ560" i="7"/>
  <c r="AI560" i="7"/>
  <c r="AH560" i="7"/>
  <c r="AG560" i="7"/>
  <c r="AF560" i="7"/>
  <c r="AE560" i="7"/>
  <c r="AD560" i="7"/>
  <c r="AO559" i="7"/>
  <c r="AN559" i="7"/>
  <c r="AM559" i="7"/>
  <c r="AL559" i="7"/>
  <c r="AK559" i="7"/>
  <c r="AJ559" i="7"/>
  <c r="AI559" i="7"/>
  <c r="AH559" i="7"/>
  <c r="AG559" i="7"/>
  <c r="AF559" i="7"/>
  <c r="AE559" i="7"/>
  <c r="AD559" i="7"/>
  <c r="AO558" i="7"/>
  <c r="AN558" i="7"/>
  <c r="AM558" i="7"/>
  <c r="AL558" i="7"/>
  <c r="AK558" i="7"/>
  <c r="AJ558" i="7"/>
  <c r="AI558" i="7"/>
  <c r="AH558" i="7"/>
  <c r="AG558" i="7"/>
  <c r="AF558" i="7"/>
  <c r="AE558" i="7"/>
  <c r="AD558" i="7"/>
  <c r="AO557" i="7"/>
  <c r="AN557" i="7"/>
  <c r="AM557" i="7"/>
  <c r="AL557" i="7"/>
  <c r="AK557" i="7"/>
  <c r="AJ557" i="7"/>
  <c r="AI557" i="7"/>
  <c r="AH557" i="7"/>
  <c r="AG557" i="7"/>
  <c r="AF557" i="7"/>
  <c r="AE557" i="7"/>
  <c r="AD557" i="7"/>
  <c r="AO556" i="7"/>
  <c r="AN556" i="7"/>
  <c r="AM556" i="7"/>
  <c r="AL556" i="7"/>
  <c r="AK556" i="7"/>
  <c r="AJ556" i="7"/>
  <c r="AI556" i="7"/>
  <c r="AH556" i="7"/>
  <c r="AG556" i="7"/>
  <c r="AF556" i="7"/>
  <c r="AE556" i="7"/>
  <c r="AD556" i="7"/>
  <c r="AO555" i="7"/>
  <c r="AN555" i="7"/>
  <c r="AM555" i="7"/>
  <c r="AL555" i="7"/>
  <c r="AK555" i="7"/>
  <c r="AJ555" i="7"/>
  <c r="AI555" i="7"/>
  <c r="AH555" i="7"/>
  <c r="AG555" i="7"/>
  <c r="AF555" i="7"/>
  <c r="AE555" i="7"/>
  <c r="AD555" i="7"/>
  <c r="AO554" i="7"/>
  <c r="AN554" i="7"/>
  <c r="AM554" i="7"/>
  <c r="AL554" i="7"/>
  <c r="AK554" i="7"/>
  <c r="AJ554" i="7"/>
  <c r="AI554" i="7"/>
  <c r="AH554" i="7"/>
  <c r="AG554" i="7"/>
  <c r="AF554" i="7"/>
  <c r="AE554" i="7"/>
  <c r="AD554" i="7"/>
  <c r="AO553" i="7"/>
  <c r="AN553" i="7"/>
  <c r="AM553" i="7"/>
  <c r="AL553" i="7"/>
  <c r="AK553" i="7"/>
  <c r="AJ553" i="7"/>
  <c r="AI553" i="7"/>
  <c r="AH553" i="7"/>
  <c r="AG553" i="7"/>
  <c r="AF553" i="7"/>
  <c r="AE553" i="7"/>
  <c r="AD553" i="7"/>
  <c r="AO552" i="7"/>
  <c r="AN552" i="7"/>
  <c r="AM552" i="7"/>
  <c r="AL552" i="7"/>
  <c r="AK552" i="7"/>
  <c r="AJ552" i="7"/>
  <c r="AI552" i="7"/>
  <c r="AH552" i="7"/>
  <c r="AG552" i="7"/>
  <c r="AF552" i="7"/>
  <c r="AE552" i="7"/>
  <c r="AD552" i="7"/>
  <c r="AO551" i="7"/>
  <c r="AN551" i="7"/>
  <c r="AM551" i="7"/>
  <c r="AL551" i="7"/>
  <c r="AK551" i="7"/>
  <c r="AJ551" i="7"/>
  <c r="AI551" i="7"/>
  <c r="AH551" i="7"/>
  <c r="AG551" i="7"/>
  <c r="AF551" i="7"/>
  <c r="AE551" i="7"/>
  <c r="AD551" i="7"/>
  <c r="AO550" i="7"/>
  <c r="AN550" i="7"/>
  <c r="AM550" i="7"/>
  <c r="AL550" i="7"/>
  <c r="AK550" i="7"/>
  <c r="AJ550" i="7"/>
  <c r="AI550" i="7"/>
  <c r="AH550" i="7"/>
  <c r="AG550" i="7"/>
  <c r="AF550" i="7"/>
  <c r="AE550" i="7"/>
  <c r="AD550" i="7"/>
  <c r="AO549" i="7"/>
  <c r="AN549" i="7"/>
  <c r="AM549" i="7"/>
  <c r="AL549" i="7"/>
  <c r="AK549" i="7"/>
  <c r="AJ549" i="7"/>
  <c r="AI549" i="7"/>
  <c r="AH549" i="7"/>
  <c r="AG549" i="7"/>
  <c r="AF549" i="7"/>
  <c r="AE549" i="7"/>
  <c r="AD549" i="7"/>
  <c r="AO548" i="7"/>
  <c r="AN548" i="7"/>
  <c r="AM548" i="7"/>
  <c r="AL548" i="7"/>
  <c r="AK548" i="7"/>
  <c r="AJ548" i="7"/>
  <c r="AI548" i="7"/>
  <c r="AH548" i="7"/>
  <c r="AG548" i="7"/>
  <c r="AF548" i="7"/>
  <c r="AE548" i="7"/>
  <c r="AD548" i="7"/>
  <c r="AO547" i="7"/>
  <c r="AN547" i="7"/>
  <c r="AM547" i="7"/>
  <c r="AL547" i="7"/>
  <c r="AK547" i="7"/>
  <c r="AJ547" i="7"/>
  <c r="AI547" i="7"/>
  <c r="AH547" i="7"/>
  <c r="AG547" i="7"/>
  <c r="AF547" i="7"/>
  <c r="AE547" i="7"/>
  <c r="AD547" i="7"/>
  <c r="AO546" i="7"/>
  <c r="AN546" i="7"/>
  <c r="AM546" i="7"/>
  <c r="AL546" i="7"/>
  <c r="AK546" i="7"/>
  <c r="AJ546" i="7"/>
  <c r="AI546" i="7"/>
  <c r="AH546" i="7"/>
  <c r="AG546" i="7"/>
  <c r="AF546" i="7"/>
  <c r="AE546" i="7"/>
  <c r="AD546" i="7"/>
  <c r="AO545" i="7"/>
  <c r="AN545" i="7"/>
  <c r="AM545" i="7"/>
  <c r="AL545" i="7"/>
  <c r="AK545" i="7"/>
  <c r="AJ545" i="7"/>
  <c r="AI545" i="7"/>
  <c r="AH545" i="7"/>
  <c r="AG545" i="7"/>
  <c r="AF545" i="7"/>
  <c r="AE545" i="7"/>
  <c r="AD545" i="7"/>
  <c r="AO544" i="7"/>
  <c r="AN544" i="7"/>
  <c r="AM544" i="7"/>
  <c r="AL544" i="7"/>
  <c r="AK544" i="7"/>
  <c r="AJ544" i="7"/>
  <c r="AI544" i="7"/>
  <c r="AH544" i="7"/>
  <c r="AG544" i="7"/>
  <c r="AF544" i="7"/>
  <c r="AE544" i="7"/>
  <c r="AD544" i="7"/>
  <c r="AO543" i="7"/>
  <c r="AN543" i="7"/>
  <c r="AM543" i="7"/>
  <c r="AL543" i="7"/>
  <c r="AK543" i="7"/>
  <c r="AJ543" i="7"/>
  <c r="AI543" i="7"/>
  <c r="AH543" i="7"/>
  <c r="AG543" i="7"/>
  <c r="AF543" i="7"/>
  <c r="AE543" i="7"/>
  <c r="AD543" i="7"/>
  <c r="AO542" i="7"/>
  <c r="AN542" i="7"/>
  <c r="AM542" i="7"/>
  <c r="AL542" i="7"/>
  <c r="AK542" i="7"/>
  <c r="AJ542" i="7"/>
  <c r="AI542" i="7"/>
  <c r="AH542" i="7"/>
  <c r="AG542" i="7"/>
  <c r="AF542" i="7"/>
  <c r="AE542" i="7"/>
  <c r="AD542" i="7"/>
  <c r="AO541" i="7"/>
  <c r="AN541" i="7"/>
  <c r="AM541" i="7"/>
  <c r="AL541" i="7"/>
  <c r="AK541" i="7"/>
  <c r="AJ541" i="7"/>
  <c r="AI541" i="7"/>
  <c r="AH541" i="7"/>
  <c r="AG541" i="7"/>
  <c r="AF541" i="7"/>
  <c r="AE541" i="7"/>
  <c r="AD541" i="7"/>
  <c r="AO540" i="7"/>
  <c r="AN540" i="7"/>
  <c r="AM540" i="7"/>
  <c r="AL540" i="7"/>
  <c r="AK540" i="7"/>
  <c r="AJ540" i="7"/>
  <c r="AI540" i="7"/>
  <c r="AH540" i="7"/>
  <c r="AG540" i="7"/>
  <c r="AF540" i="7"/>
  <c r="AE540" i="7"/>
  <c r="AD540" i="7"/>
  <c r="AO539" i="7"/>
  <c r="AN539" i="7"/>
  <c r="AM539" i="7"/>
  <c r="AL539" i="7"/>
  <c r="AK539" i="7"/>
  <c r="AJ539" i="7"/>
  <c r="AI539" i="7"/>
  <c r="AH539" i="7"/>
  <c r="AG539" i="7"/>
  <c r="AF539" i="7"/>
  <c r="AE539" i="7"/>
  <c r="AD539" i="7"/>
  <c r="AO538" i="7"/>
  <c r="AN538" i="7"/>
  <c r="AM538" i="7"/>
  <c r="AL538" i="7"/>
  <c r="AK538" i="7"/>
  <c r="AJ538" i="7"/>
  <c r="AI538" i="7"/>
  <c r="AH538" i="7"/>
  <c r="AG538" i="7"/>
  <c r="AF538" i="7"/>
  <c r="AE538" i="7"/>
  <c r="AD538" i="7"/>
  <c r="AO537" i="7"/>
  <c r="AN537" i="7"/>
  <c r="AM537" i="7"/>
  <c r="AL537" i="7"/>
  <c r="AK537" i="7"/>
  <c r="AJ537" i="7"/>
  <c r="AI537" i="7"/>
  <c r="AH537" i="7"/>
  <c r="AG537" i="7"/>
  <c r="AF537" i="7"/>
  <c r="AE537" i="7"/>
  <c r="AD537" i="7"/>
  <c r="AO536" i="7"/>
  <c r="AN536" i="7"/>
  <c r="AM536" i="7"/>
  <c r="AL536" i="7"/>
  <c r="AK536" i="7"/>
  <c r="AJ536" i="7"/>
  <c r="AI536" i="7"/>
  <c r="AH536" i="7"/>
  <c r="AG536" i="7"/>
  <c r="AF536" i="7"/>
  <c r="AE536" i="7"/>
  <c r="AD536" i="7"/>
  <c r="AO535" i="7"/>
  <c r="AN535" i="7"/>
  <c r="AM535" i="7"/>
  <c r="AL535" i="7"/>
  <c r="AK535" i="7"/>
  <c r="AJ535" i="7"/>
  <c r="AI535" i="7"/>
  <c r="AH535" i="7"/>
  <c r="AG535" i="7"/>
  <c r="AF535" i="7"/>
  <c r="AE535" i="7"/>
  <c r="AD535" i="7"/>
  <c r="AO534" i="7"/>
  <c r="AN534" i="7"/>
  <c r="AM534" i="7"/>
  <c r="AL534" i="7"/>
  <c r="AK534" i="7"/>
  <c r="AJ534" i="7"/>
  <c r="AI534" i="7"/>
  <c r="AH534" i="7"/>
  <c r="AG534" i="7"/>
  <c r="AF534" i="7"/>
  <c r="AE534" i="7"/>
  <c r="AD534" i="7"/>
  <c r="AO533" i="7"/>
  <c r="AN533" i="7"/>
  <c r="AM533" i="7"/>
  <c r="AL533" i="7"/>
  <c r="AK533" i="7"/>
  <c r="AJ533" i="7"/>
  <c r="AI533" i="7"/>
  <c r="AH533" i="7"/>
  <c r="AG533" i="7"/>
  <c r="AF533" i="7"/>
  <c r="AE533" i="7"/>
  <c r="AD533" i="7"/>
  <c r="AO532" i="7"/>
  <c r="AN532" i="7"/>
  <c r="AM532" i="7"/>
  <c r="AL532" i="7"/>
  <c r="AK532" i="7"/>
  <c r="AJ532" i="7"/>
  <c r="AI532" i="7"/>
  <c r="AH532" i="7"/>
  <c r="AG532" i="7"/>
  <c r="AF532" i="7"/>
  <c r="AE532" i="7"/>
  <c r="AD532" i="7"/>
  <c r="AO531" i="7"/>
  <c r="AN531" i="7"/>
  <c r="AM531" i="7"/>
  <c r="AL531" i="7"/>
  <c r="AK531" i="7"/>
  <c r="AJ531" i="7"/>
  <c r="AI531" i="7"/>
  <c r="AH531" i="7"/>
  <c r="AG531" i="7"/>
  <c r="AF531" i="7"/>
  <c r="AE531" i="7"/>
  <c r="AD531" i="7"/>
  <c r="AO530" i="7"/>
  <c r="AN530" i="7"/>
  <c r="AM530" i="7"/>
  <c r="AL530" i="7"/>
  <c r="AK530" i="7"/>
  <c r="AJ530" i="7"/>
  <c r="AI530" i="7"/>
  <c r="AH530" i="7"/>
  <c r="AG530" i="7"/>
  <c r="AF530" i="7"/>
  <c r="AE530" i="7"/>
  <c r="AD530" i="7"/>
  <c r="AO529" i="7"/>
  <c r="AN529" i="7"/>
  <c r="AM529" i="7"/>
  <c r="AL529" i="7"/>
  <c r="AK529" i="7"/>
  <c r="AJ529" i="7"/>
  <c r="AI529" i="7"/>
  <c r="AH529" i="7"/>
  <c r="AG529" i="7"/>
  <c r="AF529" i="7"/>
  <c r="AE529" i="7"/>
  <c r="AD529" i="7"/>
  <c r="AO528" i="7"/>
  <c r="AN528" i="7"/>
  <c r="AM528" i="7"/>
  <c r="AL528" i="7"/>
  <c r="AK528" i="7"/>
  <c r="AJ528" i="7"/>
  <c r="AI528" i="7"/>
  <c r="AH528" i="7"/>
  <c r="AG528" i="7"/>
  <c r="AF528" i="7"/>
  <c r="AE528" i="7"/>
  <c r="AD528" i="7"/>
  <c r="AO527" i="7"/>
  <c r="AN527" i="7"/>
  <c r="AM527" i="7"/>
  <c r="AL527" i="7"/>
  <c r="AK527" i="7"/>
  <c r="AJ527" i="7"/>
  <c r="AI527" i="7"/>
  <c r="AH527" i="7"/>
  <c r="AG527" i="7"/>
  <c r="AF527" i="7"/>
  <c r="AE527" i="7"/>
  <c r="AD527" i="7"/>
  <c r="AO526" i="7"/>
  <c r="AN526" i="7"/>
  <c r="AM526" i="7"/>
  <c r="AL526" i="7"/>
  <c r="AK526" i="7"/>
  <c r="AJ526" i="7"/>
  <c r="AI526" i="7"/>
  <c r="AH526" i="7"/>
  <c r="AG526" i="7"/>
  <c r="AF526" i="7"/>
  <c r="AE526" i="7"/>
  <c r="AD526" i="7"/>
  <c r="AO525" i="7"/>
  <c r="AN525" i="7"/>
  <c r="AM525" i="7"/>
  <c r="AL525" i="7"/>
  <c r="AK525" i="7"/>
  <c r="AJ525" i="7"/>
  <c r="AI525" i="7"/>
  <c r="AH525" i="7"/>
  <c r="AG525" i="7"/>
  <c r="AF525" i="7"/>
  <c r="AE525" i="7"/>
  <c r="AD525" i="7"/>
  <c r="AO524" i="7"/>
  <c r="AN524" i="7"/>
  <c r="AM524" i="7"/>
  <c r="AL524" i="7"/>
  <c r="AK524" i="7"/>
  <c r="AJ524" i="7"/>
  <c r="AI524" i="7"/>
  <c r="AH524" i="7"/>
  <c r="AG524" i="7"/>
  <c r="AF524" i="7"/>
  <c r="AE524" i="7"/>
  <c r="AD524" i="7"/>
  <c r="AO523" i="7"/>
  <c r="AN523" i="7"/>
  <c r="AM523" i="7"/>
  <c r="AL523" i="7"/>
  <c r="AK523" i="7"/>
  <c r="AJ523" i="7"/>
  <c r="AI523" i="7"/>
  <c r="AH523" i="7"/>
  <c r="AG523" i="7"/>
  <c r="AF523" i="7"/>
  <c r="AE523" i="7"/>
  <c r="AD523" i="7"/>
  <c r="AO522" i="7"/>
  <c r="AN522" i="7"/>
  <c r="AM522" i="7"/>
  <c r="AL522" i="7"/>
  <c r="AK522" i="7"/>
  <c r="AJ522" i="7"/>
  <c r="AI522" i="7"/>
  <c r="AH522" i="7"/>
  <c r="AG522" i="7"/>
  <c r="AF522" i="7"/>
  <c r="AE522" i="7"/>
  <c r="AD522" i="7"/>
  <c r="AO521" i="7"/>
  <c r="AN521" i="7"/>
  <c r="AM521" i="7"/>
  <c r="AL521" i="7"/>
  <c r="AK521" i="7"/>
  <c r="AJ521" i="7"/>
  <c r="AI521" i="7"/>
  <c r="AH521" i="7"/>
  <c r="AG521" i="7"/>
  <c r="AF521" i="7"/>
  <c r="AE521" i="7"/>
  <c r="AD521" i="7"/>
  <c r="AO520" i="7"/>
  <c r="AN520" i="7"/>
  <c r="AM520" i="7"/>
  <c r="AL520" i="7"/>
  <c r="AK520" i="7"/>
  <c r="AJ520" i="7"/>
  <c r="AI520" i="7"/>
  <c r="AH520" i="7"/>
  <c r="AG520" i="7"/>
  <c r="AF520" i="7"/>
  <c r="AE520" i="7"/>
  <c r="AD520" i="7"/>
  <c r="AO519" i="7"/>
  <c r="AN519" i="7"/>
  <c r="AM519" i="7"/>
  <c r="AL519" i="7"/>
  <c r="AK519" i="7"/>
  <c r="AJ519" i="7"/>
  <c r="AI519" i="7"/>
  <c r="AH519" i="7"/>
  <c r="AG519" i="7"/>
  <c r="AF519" i="7"/>
  <c r="AE519" i="7"/>
  <c r="AD519" i="7"/>
  <c r="AO518" i="7"/>
  <c r="AN518" i="7"/>
  <c r="AM518" i="7"/>
  <c r="AL518" i="7"/>
  <c r="AK518" i="7"/>
  <c r="AJ518" i="7"/>
  <c r="AI518" i="7"/>
  <c r="AH518" i="7"/>
  <c r="AG518" i="7"/>
  <c r="AF518" i="7"/>
  <c r="AE518" i="7"/>
  <c r="AD518" i="7"/>
  <c r="AO517" i="7"/>
  <c r="AN517" i="7"/>
  <c r="AM517" i="7"/>
  <c r="AL517" i="7"/>
  <c r="AK517" i="7"/>
  <c r="AJ517" i="7"/>
  <c r="AI517" i="7"/>
  <c r="AH517" i="7"/>
  <c r="AG517" i="7"/>
  <c r="AF517" i="7"/>
  <c r="AE517" i="7"/>
  <c r="AD517" i="7"/>
  <c r="AO516" i="7"/>
  <c r="AN516" i="7"/>
  <c r="AM516" i="7"/>
  <c r="AL516" i="7"/>
  <c r="AK516" i="7"/>
  <c r="AJ516" i="7"/>
  <c r="AI516" i="7"/>
  <c r="AH516" i="7"/>
  <c r="AG516" i="7"/>
  <c r="AF516" i="7"/>
  <c r="AE516" i="7"/>
  <c r="AD516" i="7"/>
  <c r="AO515" i="7"/>
  <c r="AN515" i="7"/>
  <c r="AM515" i="7"/>
  <c r="AL515" i="7"/>
  <c r="AK515" i="7"/>
  <c r="AJ515" i="7"/>
  <c r="AI515" i="7"/>
  <c r="AH515" i="7"/>
  <c r="AG515" i="7"/>
  <c r="AF515" i="7"/>
  <c r="AE515" i="7"/>
  <c r="AD515" i="7"/>
  <c r="AO514" i="7"/>
  <c r="AN514" i="7"/>
  <c r="AM514" i="7"/>
  <c r="AL514" i="7"/>
  <c r="AK514" i="7"/>
  <c r="AJ514" i="7"/>
  <c r="AI514" i="7"/>
  <c r="AH514" i="7"/>
  <c r="AG514" i="7"/>
  <c r="AF514" i="7"/>
  <c r="AE514" i="7"/>
  <c r="AD514" i="7"/>
  <c r="AO513" i="7"/>
  <c r="AN513" i="7"/>
  <c r="AM513" i="7"/>
  <c r="AL513" i="7"/>
  <c r="AK513" i="7"/>
  <c r="AJ513" i="7"/>
  <c r="AI513" i="7"/>
  <c r="AH513" i="7"/>
  <c r="AG513" i="7"/>
  <c r="AF513" i="7"/>
  <c r="AE513" i="7"/>
  <c r="AD513" i="7"/>
  <c r="AO512" i="7"/>
  <c r="AN512" i="7"/>
  <c r="AM512" i="7"/>
  <c r="AL512" i="7"/>
  <c r="AK512" i="7"/>
  <c r="AJ512" i="7"/>
  <c r="AI512" i="7"/>
  <c r="AH512" i="7"/>
  <c r="AG512" i="7"/>
  <c r="AF512" i="7"/>
  <c r="AE512" i="7"/>
  <c r="AD512" i="7"/>
  <c r="AO511" i="7"/>
  <c r="AN511" i="7"/>
  <c r="AM511" i="7"/>
  <c r="AL511" i="7"/>
  <c r="AK511" i="7"/>
  <c r="AJ511" i="7"/>
  <c r="AI511" i="7"/>
  <c r="AH511" i="7"/>
  <c r="AG511" i="7"/>
  <c r="AF511" i="7"/>
  <c r="AE511" i="7"/>
  <c r="AD511" i="7"/>
  <c r="AO510" i="7"/>
  <c r="AN510" i="7"/>
  <c r="AM510" i="7"/>
  <c r="AL510" i="7"/>
  <c r="AK510" i="7"/>
  <c r="AJ510" i="7"/>
  <c r="AI510" i="7"/>
  <c r="AH510" i="7"/>
  <c r="AG510" i="7"/>
  <c r="AF510" i="7"/>
  <c r="AE510" i="7"/>
  <c r="AD510" i="7"/>
  <c r="AO509" i="7"/>
  <c r="AN509" i="7"/>
  <c r="AM509" i="7"/>
  <c r="AL509" i="7"/>
  <c r="AK509" i="7"/>
  <c r="AJ509" i="7"/>
  <c r="AI509" i="7"/>
  <c r="AH509" i="7"/>
  <c r="AG509" i="7"/>
  <c r="AF509" i="7"/>
  <c r="AE509" i="7"/>
  <c r="AD509" i="7"/>
  <c r="AO508" i="7"/>
  <c r="AN508" i="7"/>
  <c r="AM508" i="7"/>
  <c r="AL508" i="7"/>
  <c r="AK508" i="7"/>
  <c r="AJ508" i="7"/>
  <c r="AI508" i="7"/>
  <c r="AH508" i="7"/>
  <c r="AG508" i="7"/>
  <c r="AF508" i="7"/>
  <c r="AE508" i="7"/>
  <c r="AD508" i="7"/>
  <c r="AO507" i="7"/>
  <c r="AN507" i="7"/>
  <c r="AM507" i="7"/>
  <c r="AL507" i="7"/>
  <c r="AK507" i="7"/>
  <c r="AJ507" i="7"/>
  <c r="AI507" i="7"/>
  <c r="AH507" i="7"/>
  <c r="AG507" i="7"/>
  <c r="AF507" i="7"/>
  <c r="AE507" i="7"/>
  <c r="AD507" i="7"/>
  <c r="AO506" i="7"/>
  <c r="AN506" i="7"/>
  <c r="AM506" i="7"/>
  <c r="AL506" i="7"/>
  <c r="AK506" i="7"/>
  <c r="AJ506" i="7"/>
  <c r="AI506" i="7"/>
  <c r="AH506" i="7"/>
  <c r="AG506" i="7"/>
  <c r="AF506" i="7"/>
  <c r="AE506" i="7"/>
  <c r="AD506" i="7"/>
  <c r="AO505" i="7"/>
  <c r="AN505" i="7"/>
  <c r="AM505" i="7"/>
  <c r="AL505" i="7"/>
  <c r="AK505" i="7"/>
  <c r="AJ505" i="7"/>
  <c r="AI505" i="7"/>
  <c r="AH505" i="7"/>
  <c r="AG505" i="7"/>
  <c r="AF505" i="7"/>
  <c r="AE505" i="7"/>
  <c r="AD505" i="7"/>
  <c r="AO504" i="7"/>
  <c r="AN504" i="7"/>
  <c r="AM504" i="7"/>
  <c r="AL504" i="7"/>
  <c r="AK504" i="7"/>
  <c r="AJ504" i="7"/>
  <c r="AI504" i="7"/>
  <c r="AH504" i="7"/>
  <c r="AG504" i="7"/>
  <c r="AF504" i="7"/>
  <c r="AE504" i="7"/>
  <c r="AD504" i="7"/>
  <c r="AO503" i="7"/>
  <c r="AN503" i="7"/>
  <c r="AM503" i="7"/>
  <c r="AL503" i="7"/>
  <c r="AK503" i="7"/>
  <c r="AJ503" i="7"/>
  <c r="AI503" i="7"/>
  <c r="AH503" i="7"/>
  <c r="AG503" i="7"/>
  <c r="AF503" i="7"/>
  <c r="AE503" i="7"/>
  <c r="AD503" i="7"/>
  <c r="AO502" i="7"/>
  <c r="AN502" i="7"/>
  <c r="AM502" i="7"/>
  <c r="AL502" i="7"/>
  <c r="AK502" i="7"/>
  <c r="AJ502" i="7"/>
  <c r="AI502" i="7"/>
  <c r="AH502" i="7"/>
  <c r="AG502" i="7"/>
  <c r="AF502" i="7"/>
  <c r="AE502" i="7"/>
  <c r="AD502" i="7"/>
  <c r="AO501" i="7"/>
  <c r="AN501" i="7"/>
  <c r="AM501" i="7"/>
  <c r="AL501" i="7"/>
  <c r="AK501" i="7"/>
  <c r="AJ501" i="7"/>
  <c r="AI501" i="7"/>
  <c r="AH501" i="7"/>
  <c r="AG501" i="7"/>
  <c r="AF501" i="7"/>
  <c r="AE501" i="7"/>
  <c r="AD501" i="7"/>
  <c r="AO500" i="7"/>
  <c r="AN500" i="7"/>
  <c r="AM500" i="7"/>
  <c r="AL500" i="7"/>
  <c r="AK500" i="7"/>
  <c r="AJ500" i="7"/>
  <c r="AI500" i="7"/>
  <c r="AH500" i="7"/>
  <c r="AG500" i="7"/>
  <c r="AF500" i="7"/>
  <c r="AE500" i="7"/>
  <c r="AD500" i="7"/>
  <c r="AO499" i="7"/>
  <c r="AN499" i="7"/>
  <c r="AM499" i="7"/>
  <c r="AL499" i="7"/>
  <c r="AK499" i="7"/>
  <c r="AJ499" i="7"/>
  <c r="AI499" i="7"/>
  <c r="AH499" i="7"/>
  <c r="AG499" i="7"/>
  <c r="AF499" i="7"/>
  <c r="AE499" i="7"/>
  <c r="AD499" i="7"/>
  <c r="AO498" i="7"/>
  <c r="AN498" i="7"/>
  <c r="AM498" i="7"/>
  <c r="AL498" i="7"/>
  <c r="AK498" i="7"/>
  <c r="AJ498" i="7"/>
  <c r="AI498" i="7"/>
  <c r="AH498" i="7"/>
  <c r="AG498" i="7"/>
  <c r="AF498" i="7"/>
  <c r="AE498" i="7"/>
  <c r="AD498" i="7"/>
  <c r="AO497" i="7"/>
  <c r="AN497" i="7"/>
  <c r="AM497" i="7"/>
  <c r="AL497" i="7"/>
  <c r="AK497" i="7"/>
  <c r="AJ497" i="7"/>
  <c r="AI497" i="7"/>
  <c r="AH497" i="7"/>
  <c r="AG497" i="7"/>
  <c r="AF497" i="7"/>
  <c r="AE497" i="7"/>
  <c r="AD497" i="7"/>
  <c r="AO496" i="7"/>
  <c r="AN496" i="7"/>
  <c r="AM496" i="7"/>
  <c r="AL496" i="7"/>
  <c r="AK496" i="7"/>
  <c r="AJ496" i="7"/>
  <c r="AI496" i="7"/>
  <c r="AH496" i="7"/>
  <c r="AG496" i="7"/>
  <c r="AF496" i="7"/>
  <c r="AE496" i="7"/>
  <c r="AD496" i="7"/>
  <c r="AO495" i="7"/>
  <c r="AN495" i="7"/>
  <c r="AM495" i="7"/>
  <c r="AL495" i="7"/>
  <c r="AK495" i="7"/>
  <c r="AJ495" i="7"/>
  <c r="AI495" i="7"/>
  <c r="AH495" i="7"/>
  <c r="AG495" i="7"/>
  <c r="AF495" i="7"/>
  <c r="AE495" i="7"/>
  <c r="AD495" i="7"/>
  <c r="AO494" i="7"/>
  <c r="AN494" i="7"/>
  <c r="AM494" i="7"/>
  <c r="AL494" i="7"/>
  <c r="AK494" i="7"/>
  <c r="AJ494" i="7"/>
  <c r="AI494" i="7"/>
  <c r="AH494" i="7"/>
  <c r="AG494" i="7"/>
  <c r="AF494" i="7"/>
  <c r="AE494" i="7"/>
  <c r="AD494" i="7"/>
  <c r="AO493" i="7"/>
  <c r="AN493" i="7"/>
  <c r="AM493" i="7"/>
  <c r="AL493" i="7"/>
  <c r="AK493" i="7"/>
  <c r="AJ493" i="7"/>
  <c r="AI493" i="7"/>
  <c r="AH493" i="7"/>
  <c r="AG493" i="7"/>
  <c r="AF493" i="7"/>
  <c r="AE493" i="7"/>
  <c r="AD493" i="7"/>
  <c r="AO492" i="7"/>
  <c r="AN492" i="7"/>
  <c r="AM492" i="7"/>
  <c r="AL492" i="7"/>
  <c r="AK492" i="7"/>
  <c r="AJ492" i="7"/>
  <c r="AI492" i="7"/>
  <c r="AH492" i="7"/>
  <c r="AG492" i="7"/>
  <c r="AF492" i="7"/>
  <c r="AE492" i="7"/>
  <c r="AD492" i="7"/>
  <c r="AO491" i="7"/>
  <c r="AN491" i="7"/>
  <c r="AM491" i="7"/>
  <c r="AL491" i="7"/>
  <c r="AK491" i="7"/>
  <c r="AJ491" i="7"/>
  <c r="AI491" i="7"/>
  <c r="AH491" i="7"/>
  <c r="AG491" i="7"/>
  <c r="AF491" i="7"/>
  <c r="AE491" i="7"/>
  <c r="AD491" i="7"/>
  <c r="AO490" i="7"/>
  <c r="AN490" i="7"/>
  <c r="AM490" i="7"/>
  <c r="AL490" i="7"/>
  <c r="AK490" i="7"/>
  <c r="AJ490" i="7"/>
  <c r="AI490" i="7"/>
  <c r="AH490" i="7"/>
  <c r="AG490" i="7"/>
  <c r="AF490" i="7"/>
  <c r="AE490" i="7"/>
  <c r="AD490" i="7"/>
  <c r="AO489" i="7"/>
  <c r="AN489" i="7"/>
  <c r="AM489" i="7"/>
  <c r="AL489" i="7"/>
  <c r="AK489" i="7"/>
  <c r="AJ489" i="7"/>
  <c r="AI489" i="7"/>
  <c r="AH489" i="7"/>
  <c r="AG489" i="7"/>
  <c r="AF489" i="7"/>
  <c r="AE489" i="7"/>
  <c r="AD489" i="7"/>
  <c r="AO488" i="7"/>
  <c r="AN488" i="7"/>
  <c r="AM488" i="7"/>
  <c r="AL488" i="7"/>
  <c r="AK488" i="7"/>
  <c r="AJ488" i="7"/>
  <c r="AI488" i="7"/>
  <c r="AH488" i="7"/>
  <c r="AG488" i="7"/>
  <c r="AF488" i="7"/>
  <c r="AE488" i="7"/>
  <c r="AD488" i="7"/>
  <c r="AO487" i="7"/>
  <c r="AN487" i="7"/>
  <c r="AM487" i="7"/>
  <c r="AL487" i="7"/>
  <c r="AK487" i="7"/>
  <c r="AJ487" i="7"/>
  <c r="AI487" i="7"/>
  <c r="AH487" i="7"/>
  <c r="AG487" i="7"/>
  <c r="AF487" i="7"/>
  <c r="AE487" i="7"/>
  <c r="AD487" i="7"/>
  <c r="AO486" i="7"/>
  <c r="AN486" i="7"/>
  <c r="AM486" i="7"/>
  <c r="AL486" i="7"/>
  <c r="AK486" i="7"/>
  <c r="AJ486" i="7"/>
  <c r="AI486" i="7"/>
  <c r="AH486" i="7"/>
  <c r="AG486" i="7"/>
  <c r="AF486" i="7"/>
  <c r="AE486" i="7"/>
  <c r="AD486" i="7"/>
  <c r="AO485" i="7"/>
  <c r="AN485" i="7"/>
  <c r="AM485" i="7"/>
  <c r="AL485" i="7"/>
  <c r="AK485" i="7"/>
  <c r="AJ485" i="7"/>
  <c r="AI485" i="7"/>
  <c r="AH485" i="7"/>
  <c r="AG485" i="7"/>
  <c r="AF485" i="7"/>
  <c r="AE485" i="7"/>
  <c r="AD485" i="7"/>
  <c r="AO484" i="7"/>
  <c r="AN484" i="7"/>
  <c r="AM484" i="7"/>
  <c r="AL484" i="7"/>
  <c r="AK484" i="7"/>
  <c r="AJ484" i="7"/>
  <c r="AI484" i="7"/>
  <c r="AH484" i="7"/>
  <c r="AG484" i="7"/>
  <c r="AF484" i="7"/>
  <c r="AE484" i="7"/>
  <c r="AD484" i="7"/>
  <c r="AO483" i="7"/>
  <c r="AN483" i="7"/>
  <c r="AM483" i="7"/>
  <c r="AL483" i="7"/>
  <c r="AK483" i="7"/>
  <c r="AJ483" i="7"/>
  <c r="AI483" i="7"/>
  <c r="AH483" i="7"/>
  <c r="AG483" i="7"/>
  <c r="AF483" i="7"/>
  <c r="AE483" i="7"/>
  <c r="AD483" i="7"/>
  <c r="AO482" i="7"/>
  <c r="AN482" i="7"/>
  <c r="AM482" i="7"/>
  <c r="AL482" i="7"/>
  <c r="AK482" i="7"/>
  <c r="AJ482" i="7"/>
  <c r="AI482" i="7"/>
  <c r="AH482" i="7"/>
  <c r="AG482" i="7"/>
  <c r="AF482" i="7"/>
  <c r="AE482" i="7"/>
  <c r="AD482" i="7"/>
  <c r="AO481" i="7"/>
  <c r="AN481" i="7"/>
  <c r="AM481" i="7"/>
  <c r="AL481" i="7"/>
  <c r="AK481" i="7"/>
  <c r="AJ481" i="7"/>
  <c r="AI481" i="7"/>
  <c r="AH481" i="7"/>
  <c r="AG481" i="7"/>
  <c r="AF481" i="7"/>
  <c r="AE481" i="7"/>
  <c r="AD481" i="7"/>
  <c r="AO480" i="7"/>
  <c r="AN480" i="7"/>
  <c r="AM480" i="7"/>
  <c r="AL480" i="7"/>
  <c r="AK480" i="7"/>
  <c r="AJ480" i="7"/>
  <c r="AI480" i="7"/>
  <c r="AH480" i="7"/>
  <c r="AG480" i="7"/>
  <c r="AF480" i="7"/>
  <c r="AE480" i="7"/>
  <c r="AD480" i="7"/>
  <c r="AO479" i="7"/>
  <c r="AN479" i="7"/>
  <c r="AM479" i="7"/>
  <c r="AL479" i="7"/>
  <c r="AK479" i="7"/>
  <c r="AJ479" i="7"/>
  <c r="AI479" i="7"/>
  <c r="AH479" i="7"/>
  <c r="AG479" i="7"/>
  <c r="AF479" i="7"/>
  <c r="AE479" i="7"/>
  <c r="AD479" i="7"/>
  <c r="AO478" i="7"/>
  <c r="AN478" i="7"/>
  <c r="AM478" i="7"/>
  <c r="AL478" i="7"/>
  <c r="AK478" i="7"/>
  <c r="AJ478" i="7"/>
  <c r="AI478" i="7"/>
  <c r="AH478" i="7"/>
  <c r="AG478" i="7"/>
  <c r="AF478" i="7"/>
  <c r="AE478" i="7"/>
  <c r="AD478" i="7"/>
  <c r="AO477" i="7"/>
  <c r="AN477" i="7"/>
  <c r="AM477" i="7"/>
  <c r="AL477" i="7"/>
  <c r="AK477" i="7"/>
  <c r="AJ477" i="7"/>
  <c r="AI477" i="7"/>
  <c r="AH477" i="7"/>
  <c r="AG477" i="7"/>
  <c r="AF477" i="7"/>
  <c r="AE477" i="7"/>
  <c r="AD477" i="7"/>
  <c r="AO476" i="7"/>
  <c r="AN476" i="7"/>
  <c r="AM476" i="7"/>
  <c r="AL476" i="7"/>
  <c r="AK476" i="7"/>
  <c r="AJ476" i="7"/>
  <c r="AI476" i="7"/>
  <c r="AH476" i="7"/>
  <c r="AG476" i="7"/>
  <c r="AF476" i="7"/>
  <c r="AE476" i="7"/>
  <c r="AD476" i="7"/>
  <c r="AO475" i="7"/>
  <c r="AN475" i="7"/>
  <c r="AM475" i="7"/>
  <c r="AL475" i="7"/>
  <c r="AK475" i="7"/>
  <c r="AJ475" i="7"/>
  <c r="AI475" i="7"/>
  <c r="AH475" i="7"/>
  <c r="AG475" i="7"/>
  <c r="AF475" i="7"/>
  <c r="AE475" i="7"/>
  <c r="AD475" i="7"/>
  <c r="AO474" i="7"/>
  <c r="AN474" i="7"/>
  <c r="AM474" i="7"/>
  <c r="AL474" i="7"/>
  <c r="AK474" i="7"/>
  <c r="AJ474" i="7"/>
  <c r="AI474" i="7"/>
  <c r="AH474" i="7"/>
  <c r="AG474" i="7"/>
  <c r="AF474" i="7"/>
  <c r="AE474" i="7"/>
  <c r="AD474" i="7"/>
  <c r="AO473" i="7"/>
  <c r="AN473" i="7"/>
  <c r="AM473" i="7"/>
  <c r="AL473" i="7"/>
  <c r="AK473" i="7"/>
  <c r="AJ473" i="7"/>
  <c r="AI473" i="7"/>
  <c r="AH473" i="7"/>
  <c r="AG473" i="7"/>
  <c r="AF473" i="7"/>
  <c r="AE473" i="7"/>
  <c r="AD473" i="7"/>
  <c r="AO472" i="7"/>
  <c r="AN472" i="7"/>
  <c r="AM472" i="7"/>
  <c r="AL472" i="7"/>
  <c r="AK472" i="7"/>
  <c r="AJ472" i="7"/>
  <c r="AI472" i="7"/>
  <c r="AH472" i="7"/>
  <c r="AG472" i="7"/>
  <c r="AF472" i="7"/>
  <c r="AE472" i="7"/>
  <c r="AD472" i="7"/>
  <c r="AO471" i="7"/>
  <c r="AN471" i="7"/>
  <c r="AM471" i="7"/>
  <c r="AL471" i="7"/>
  <c r="AK471" i="7"/>
  <c r="AJ471" i="7"/>
  <c r="AI471" i="7"/>
  <c r="AH471" i="7"/>
  <c r="AG471" i="7"/>
  <c r="AF471" i="7"/>
  <c r="AE471" i="7"/>
  <c r="AD471" i="7"/>
  <c r="AO470" i="7"/>
  <c r="AN470" i="7"/>
  <c r="AM470" i="7"/>
  <c r="AL470" i="7"/>
  <c r="AK470" i="7"/>
  <c r="AJ470" i="7"/>
  <c r="AI470" i="7"/>
  <c r="AH470" i="7"/>
  <c r="AG470" i="7"/>
  <c r="AF470" i="7"/>
  <c r="AE470" i="7"/>
  <c r="AD470" i="7"/>
  <c r="AO469" i="7"/>
  <c r="AN469" i="7"/>
  <c r="AM469" i="7"/>
  <c r="AL469" i="7"/>
  <c r="AK469" i="7"/>
  <c r="AJ469" i="7"/>
  <c r="AI469" i="7"/>
  <c r="AH469" i="7"/>
  <c r="AG469" i="7"/>
  <c r="AF469" i="7"/>
  <c r="AE469" i="7"/>
  <c r="AD469" i="7"/>
  <c r="AO468" i="7"/>
  <c r="AN468" i="7"/>
  <c r="AM468" i="7"/>
  <c r="AL468" i="7"/>
  <c r="AK468" i="7"/>
  <c r="AJ468" i="7"/>
  <c r="AI468" i="7"/>
  <c r="AH468" i="7"/>
  <c r="AG468" i="7"/>
  <c r="AF468" i="7"/>
  <c r="AE468" i="7"/>
  <c r="AD468" i="7"/>
  <c r="AO467" i="7"/>
  <c r="AN467" i="7"/>
  <c r="AM467" i="7"/>
  <c r="AL467" i="7"/>
  <c r="AK467" i="7"/>
  <c r="AJ467" i="7"/>
  <c r="AI467" i="7"/>
  <c r="AH467" i="7"/>
  <c r="AG467" i="7"/>
  <c r="AF467" i="7"/>
  <c r="AE467" i="7"/>
  <c r="AD467" i="7"/>
  <c r="AO466" i="7"/>
  <c r="AN466" i="7"/>
  <c r="AM466" i="7"/>
  <c r="AL466" i="7"/>
  <c r="AK466" i="7"/>
  <c r="AJ466" i="7"/>
  <c r="AI466" i="7"/>
  <c r="AH466" i="7"/>
  <c r="AG466" i="7"/>
  <c r="AF466" i="7"/>
  <c r="AE466" i="7"/>
  <c r="AD466" i="7"/>
  <c r="AO465" i="7"/>
  <c r="AN465" i="7"/>
  <c r="AM465" i="7"/>
  <c r="AL465" i="7"/>
  <c r="AK465" i="7"/>
  <c r="AJ465" i="7"/>
  <c r="AI465" i="7"/>
  <c r="AH465" i="7"/>
  <c r="AG465" i="7"/>
  <c r="AF465" i="7"/>
  <c r="AE465" i="7"/>
  <c r="AD465" i="7"/>
  <c r="AO464" i="7"/>
  <c r="AN464" i="7"/>
  <c r="AM464" i="7"/>
  <c r="AL464" i="7"/>
  <c r="AK464" i="7"/>
  <c r="AJ464" i="7"/>
  <c r="AI464" i="7"/>
  <c r="AH464" i="7"/>
  <c r="AG464" i="7"/>
  <c r="AF464" i="7"/>
  <c r="AE464" i="7"/>
  <c r="AD464" i="7"/>
  <c r="AO463" i="7"/>
  <c r="AN463" i="7"/>
  <c r="AM463" i="7"/>
  <c r="AL463" i="7"/>
  <c r="AK463" i="7"/>
  <c r="AJ463" i="7"/>
  <c r="AI463" i="7"/>
  <c r="AH463" i="7"/>
  <c r="AG463" i="7"/>
  <c r="AF463" i="7"/>
  <c r="AE463" i="7"/>
  <c r="AD463" i="7"/>
  <c r="AO462" i="7"/>
  <c r="AN462" i="7"/>
  <c r="AM462" i="7"/>
  <c r="AL462" i="7"/>
  <c r="AK462" i="7"/>
  <c r="AJ462" i="7"/>
  <c r="AI462" i="7"/>
  <c r="AH462" i="7"/>
  <c r="AG462" i="7"/>
  <c r="AF462" i="7"/>
  <c r="AE462" i="7"/>
  <c r="AD462" i="7"/>
  <c r="AO461" i="7"/>
  <c r="AN461" i="7"/>
  <c r="AM461" i="7"/>
  <c r="AL461" i="7"/>
  <c r="AK461" i="7"/>
  <c r="AJ461" i="7"/>
  <c r="AI461" i="7"/>
  <c r="AH461" i="7"/>
  <c r="AG461" i="7"/>
  <c r="AF461" i="7"/>
  <c r="AE461" i="7"/>
  <c r="AD461" i="7"/>
  <c r="AO460" i="7"/>
  <c r="AN460" i="7"/>
  <c r="AM460" i="7"/>
  <c r="AL460" i="7"/>
  <c r="AK460" i="7"/>
  <c r="AJ460" i="7"/>
  <c r="AI460" i="7"/>
  <c r="AH460" i="7"/>
  <c r="AG460" i="7"/>
  <c r="AF460" i="7"/>
  <c r="AE460" i="7"/>
  <c r="AD460" i="7"/>
  <c r="AO459" i="7"/>
  <c r="AN459" i="7"/>
  <c r="AM459" i="7"/>
  <c r="AL459" i="7"/>
  <c r="AK459" i="7"/>
  <c r="AJ459" i="7"/>
  <c r="AI459" i="7"/>
  <c r="AH459" i="7"/>
  <c r="AG459" i="7"/>
  <c r="AF459" i="7"/>
  <c r="AE459" i="7"/>
  <c r="AD459" i="7"/>
  <c r="AO458" i="7"/>
  <c r="AN458" i="7"/>
  <c r="AM458" i="7"/>
  <c r="AL458" i="7"/>
  <c r="AK458" i="7"/>
  <c r="AJ458" i="7"/>
  <c r="AI458" i="7"/>
  <c r="AH458" i="7"/>
  <c r="AG458" i="7"/>
  <c r="AF458" i="7"/>
  <c r="AE458" i="7"/>
  <c r="AD458" i="7"/>
  <c r="AO457" i="7"/>
  <c r="AN457" i="7"/>
  <c r="AM457" i="7"/>
  <c r="AL457" i="7"/>
  <c r="AK457" i="7"/>
  <c r="AJ457" i="7"/>
  <c r="AI457" i="7"/>
  <c r="AH457" i="7"/>
  <c r="AG457" i="7"/>
  <c r="AF457" i="7"/>
  <c r="AE457" i="7"/>
  <c r="AD457" i="7"/>
  <c r="AO456" i="7"/>
  <c r="AN456" i="7"/>
  <c r="AM456" i="7"/>
  <c r="AL456" i="7"/>
  <c r="AK456" i="7"/>
  <c r="AJ456" i="7"/>
  <c r="AI456" i="7"/>
  <c r="AH456" i="7"/>
  <c r="AG456" i="7"/>
  <c r="AF456" i="7"/>
  <c r="AE456" i="7"/>
  <c r="AD456" i="7"/>
  <c r="AO455" i="7"/>
  <c r="AN455" i="7"/>
  <c r="AM455" i="7"/>
  <c r="AL455" i="7"/>
  <c r="AK455" i="7"/>
  <c r="AJ455" i="7"/>
  <c r="AI455" i="7"/>
  <c r="AH455" i="7"/>
  <c r="AG455" i="7"/>
  <c r="AF455" i="7"/>
  <c r="AE455" i="7"/>
  <c r="AD455" i="7"/>
  <c r="AO454" i="7"/>
  <c r="AN454" i="7"/>
  <c r="AM454" i="7"/>
  <c r="AL454" i="7"/>
  <c r="AK454" i="7"/>
  <c r="AJ454" i="7"/>
  <c r="AI454" i="7"/>
  <c r="AH454" i="7"/>
  <c r="AG454" i="7"/>
  <c r="AF454" i="7"/>
  <c r="AE454" i="7"/>
  <c r="AD454" i="7"/>
  <c r="AO453" i="7"/>
  <c r="AN453" i="7"/>
  <c r="AM453" i="7"/>
  <c r="AL453" i="7"/>
  <c r="AK453" i="7"/>
  <c r="AJ453" i="7"/>
  <c r="AI453" i="7"/>
  <c r="AH453" i="7"/>
  <c r="AG453" i="7"/>
  <c r="AF453" i="7"/>
  <c r="AE453" i="7"/>
  <c r="AD453" i="7"/>
  <c r="AO452" i="7"/>
  <c r="AN452" i="7"/>
  <c r="AM452" i="7"/>
  <c r="AL452" i="7"/>
  <c r="AK452" i="7"/>
  <c r="AJ452" i="7"/>
  <c r="AI452" i="7"/>
  <c r="AH452" i="7"/>
  <c r="AG452" i="7"/>
  <c r="AF452" i="7"/>
  <c r="AE452" i="7"/>
  <c r="AD452" i="7"/>
  <c r="AO451" i="7"/>
  <c r="AN451" i="7"/>
  <c r="AM451" i="7"/>
  <c r="AL451" i="7"/>
  <c r="AK451" i="7"/>
  <c r="AJ451" i="7"/>
  <c r="AI451" i="7"/>
  <c r="AH451" i="7"/>
  <c r="AG451" i="7"/>
  <c r="AF451" i="7"/>
  <c r="AE451" i="7"/>
  <c r="AD451" i="7"/>
  <c r="AO450" i="7"/>
  <c r="AN450" i="7"/>
  <c r="AM450" i="7"/>
  <c r="AL450" i="7"/>
  <c r="AK450" i="7"/>
  <c r="AJ450" i="7"/>
  <c r="AI450" i="7"/>
  <c r="AH450" i="7"/>
  <c r="AG450" i="7"/>
  <c r="AF450" i="7"/>
  <c r="AE450" i="7"/>
  <c r="AD450" i="7"/>
  <c r="AO449" i="7"/>
  <c r="AN449" i="7"/>
  <c r="AM449" i="7"/>
  <c r="AL449" i="7"/>
  <c r="AK449" i="7"/>
  <c r="AJ449" i="7"/>
  <c r="AI449" i="7"/>
  <c r="AH449" i="7"/>
  <c r="AG449" i="7"/>
  <c r="AF449" i="7"/>
  <c r="AE449" i="7"/>
  <c r="AD449" i="7"/>
  <c r="AO448" i="7"/>
  <c r="AN448" i="7"/>
  <c r="AM448" i="7"/>
  <c r="AL448" i="7"/>
  <c r="AK448" i="7"/>
  <c r="AJ448" i="7"/>
  <c r="AI448" i="7"/>
  <c r="AH448" i="7"/>
  <c r="AG448" i="7"/>
  <c r="AF448" i="7"/>
  <c r="AE448" i="7"/>
  <c r="AD448" i="7"/>
  <c r="AO447" i="7"/>
  <c r="AN447" i="7"/>
  <c r="AM447" i="7"/>
  <c r="AL447" i="7"/>
  <c r="AK447" i="7"/>
  <c r="AJ447" i="7"/>
  <c r="AI447" i="7"/>
  <c r="AH447" i="7"/>
  <c r="AG447" i="7"/>
  <c r="AF447" i="7"/>
  <c r="AE447" i="7"/>
  <c r="AD447" i="7"/>
  <c r="AO446" i="7"/>
  <c r="AN446" i="7"/>
  <c r="AM446" i="7"/>
  <c r="AL446" i="7"/>
  <c r="AK446" i="7"/>
  <c r="AJ446" i="7"/>
  <c r="AI446" i="7"/>
  <c r="AH446" i="7"/>
  <c r="AG446" i="7"/>
  <c r="AF446" i="7"/>
  <c r="AE446" i="7"/>
  <c r="AD446" i="7"/>
  <c r="AO445" i="7"/>
  <c r="AN445" i="7"/>
  <c r="AM445" i="7"/>
  <c r="AL445" i="7"/>
  <c r="AK445" i="7"/>
  <c r="AJ445" i="7"/>
  <c r="AI445" i="7"/>
  <c r="AH445" i="7"/>
  <c r="AG445" i="7"/>
  <c r="AF445" i="7"/>
  <c r="AE445" i="7"/>
  <c r="AD445" i="7"/>
  <c r="AO444" i="7"/>
  <c r="AN444" i="7"/>
  <c r="AM444" i="7"/>
  <c r="AL444" i="7"/>
  <c r="AK444" i="7"/>
  <c r="AJ444" i="7"/>
  <c r="AI444" i="7"/>
  <c r="AH444" i="7"/>
  <c r="AG444" i="7"/>
  <c r="AF444" i="7"/>
  <c r="AE444" i="7"/>
  <c r="AD444" i="7"/>
  <c r="AO443" i="7"/>
  <c r="AN443" i="7"/>
  <c r="AM443" i="7"/>
  <c r="AL443" i="7"/>
  <c r="AK443" i="7"/>
  <c r="AJ443" i="7"/>
  <c r="AI443" i="7"/>
  <c r="AH443" i="7"/>
  <c r="AG443" i="7"/>
  <c r="AF443" i="7"/>
  <c r="AE443" i="7"/>
  <c r="AD443" i="7"/>
  <c r="AO442" i="7"/>
  <c r="AN442" i="7"/>
  <c r="AM442" i="7"/>
  <c r="AL442" i="7"/>
  <c r="AK442" i="7"/>
  <c r="AJ442" i="7"/>
  <c r="AI442" i="7"/>
  <c r="AH442" i="7"/>
  <c r="AG442" i="7"/>
  <c r="AF442" i="7"/>
  <c r="AE442" i="7"/>
  <c r="AD442" i="7"/>
  <c r="AO441" i="7"/>
  <c r="AN441" i="7"/>
  <c r="AM441" i="7"/>
  <c r="AL441" i="7"/>
  <c r="AK441" i="7"/>
  <c r="AJ441" i="7"/>
  <c r="AI441" i="7"/>
  <c r="AH441" i="7"/>
  <c r="AG441" i="7"/>
  <c r="AF441" i="7"/>
  <c r="AE441" i="7"/>
  <c r="AD441" i="7"/>
  <c r="AO440" i="7"/>
  <c r="AN440" i="7"/>
  <c r="AM440" i="7"/>
  <c r="AL440" i="7"/>
  <c r="AK440" i="7"/>
  <c r="AJ440" i="7"/>
  <c r="AI440" i="7"/>
  <c r="AH440" i="7"/>
  <c r="AG440" i="7"/>
  <c r="AF440" i="7"/>
  <c r="AE440" i="7"/>
  <c r="AD440" i="7"/>
  <c r="AO439" i="7"/>
  <c r="AN439" i="7"/>
  <c r="AM439" i="7"/>
  <c r="AL439" i="7"/>
  <c r="AK439" i="7"/>
  <c r="AJ439" i="7"/>
  <c r="AI439" i="7"/>
  <c r="AH439" i="7"/>
  <c r="AG439" i="7"/>
  <c r="AF439" i="7"/>
  <c r="AE439" i="7"/>
  <c r="AD439" i="7"/>
  <c r="AO438" i="7"/>
  <c r="AN438" i="7"/>
  <c r="AM438" i="7"/>
  <c r="AL438" i="7"/>
  <c r="AK438" i="7"/>
  <c r="AJ438" i="7"/>
  <c r="AI438" i="7"/>
  <c r="AH438" i="7"/>
  <c r="AG438" i="7"/>
  <c r="AF438" i="7"/>
  <c r="AE438" i="7"/>
  <c r="AD438" i="7"/>
  <c r="AO437" i="7"/>
  <c r="AN437" i="7"/>
  <c r="AM437" i="7"/>
  <c r="AL437" i="7"/>
  <c r="AK437" i="7"/>
  <c r="AJ437" i="7"/>
  <c r="AI437" i="7"/>
  <c r="AH437" i="7"/>
  <c r="AG437" i="7"/>
  <c r="AF437" i="7"/>
  <c r="AE437" i="7"/>
  <c r="AD437" i="7"/>
  <c r="AO436" i="7"/>
  <c r="AN436" i="7"/>
  <c r="AM436" i="7"/>
  <c r="AL436" i="7"/>
  <c r="AK436" i="7"/>
  <c r="AJ436" i="7"/>
  <c r="AI436" i="7"/>
  <c r="AH436" i="7"/>
  <c r="AG436" i="7"/>
  <c r="AF436" i="7"/>
  <c r="AE436" i="7"/>
  <c r="AD436" i="7"/>
  <c r="AO435" i="7"/>
  <c r="AN435" i="7"/>
  <c r="AM435" i="7"/>
  <c r="AL435" i="7"/>
  <c r="AK435" i="7"/>
  <c r="AJ435" i="7"/>
  <c r="AI435" i="7"/>
  <c r="AH435" i="7"/>
  <c r="AG435" i="7"/>
  <c r="AF435" i="7"/>
  <c r="AE435" i="7"/>
  <c r="AD435" i="7"/>
  <c r="AO434" i="7"/>
  <c r="AN434" i="7"/>
  <c r="AM434" i="7"/>
  <c r="AL434" i="7"/>
  <c r="AK434" i="7"/>
  <c r="AJ434" i="7"/>
  <c r="AI434" i="7"/>
  <c r="AH434" i="7"/>
  <c r="AG434" i="7"/>
  <c r="AF434" i="7"/>
  <c r="AE434" i="7"/>
  <c r="AD434" i="7"/>
  <c r="AO433" i="7"/>
  <c r="AN433" i="7"/>
  <c r="AM433" i="7"/>
  <c r="AL433" i="7"/>
  <c r="AK433" i="7"/>
  <c r="AJ433" i="7"/>
  <c r="AI433" i="7"/>
  <c r="AH433" i="7"/>
  <c r="AG433" i="7"/>
  <c r="AF433" i="7"/>
  <c r="AE433" i="7"/>
  <c r="AD433" i="7"/>
  <c r="AO432" i="7"/>
  <c r="AN432" i="7"/>
  <c r="AM432" i="7"/>
  <c r="AL432" i="7"/>
  <c r="AK432" i="7"/>
  <c r="AJ432" i="7"/>
  <c r="AI432" i="7"/>
  <c r="AH432" i="7"/>
  <c r="AG432" i="7"/>
  <c r="AF432" i="7"/>
  <c r="AE432" i="7"/>
  <c r="AD432" i="7"/>
  <c r="AO431" i="7"/>
  <c r="AN431" i="7"/>
  <c r="AM431" i="7"/>
  <c r="AL431" i="7"/>
  <c r="AK431" i="7"/>
  <c r="AJ431" i="7"/>
  <c r="AI431" i="7"/>
  <c r="AH431" i="7"/>
  <c r="AG431" i="7"/>
  <c r="AF431" i="7"/>
  <c r="AE431" i="7"/>
  <c r="AD431" i="7"/>
  <c r="AO430" i="7"/>
  <c r="AN430" i="7"/>
  <c r="AM430" i="7"/>
  <c r="AL430" i="7"/>
  <c r="AK430" i="7"/>
  <c r="AJ430" i="7"/>
  <c r="AI430" i="7"/>
  <c r="AH430" i="7"/>
  <c r="AG430" i="7"/>
  <c r="AF430" i="7"/>
  <c r="AE430" i="7"/>
  <c r="AD430" i="7"/>
  <c r="AO429" i="7"/>
  <c r="AN429" i="7"/>
  <c r="AM429" i="7"/>
  <c r="AL429" i="7"/>
  <c r="AK429" i="7"/>
  <c r="AJ429" i="7"/>
  <c r="AI429" i="7"/>
  <c r="AH429" i="7"/>
  <c r="AG429" i="7"/>
  <c r="AF429" i="7"/>
  <c r="AE429" i="7"/>
  <c r="AD429" i="7"/>
  <c r="AO428" i="7"/>
  <c r="AN428" i="7"/>
  <c r="AM428" i="7"/>
  <c r="AL428" i="7"/>
  <c r="AK428" i="7"/>
  <c r="AJ428" i="7"/>
  <c r="AI428" i="7"/>
  <c r="AH428" i="7"/>
  <c r="AG428" i="7"/>
  <c r="AF428" i="7"/>
  <c r="AE428" i="7"/>
  <c r="AD428" i="7"/>
  <c r="AO427" i="7"/>
  <c r="AN427" i="7"/>
  <c r="AM427" i="7"/>
  <c r="AL427" i="7"/>
  <c r="AK427" i="7"/>
  <c r="AJ427" i="7"/>
  <c r="AI427" i="7"/>
  <c r="AH427" i="7"/>
  <c r="AG427" i="7"/>
  <c r="AF427" i="7"/>
  <c r="AE427" i="7"/>
  <c r="AD427" i="7"/>
  <c r="AO426" i="7"/>
  <c r="AN426" i="7"/>
  <c r="AM426" i="7"/>
  <c r="AL426" i="7"/>
  <c r="AK426" i="7"/>
  <c r="AJ426" i="7"/>
  <c r="AI426" i="7"/>
  <c r="AH426" i="7"/>
  <c r="AG426" i="7"/>
  <c r="AF426" i="7"/>
  <c r="AE426" i="7"/>
  <c r="AD426" i="7"/>
  <c r="AO425" i="7"/>
  <c r="AN425" i="7"/>
  <c r="AM425" i="7"/>
  <c r="AL425" i="7"/>
  <c r="AK425" i="7"/>
  <c r="AJ425" i="7"/>
  <c r="AI425" i="7"/>
  <c r="AH425" i="7"/>
  <c r="AG425" i="7"/>
  <c r="AF425" i="7"/>
  <c r="AE425" i="7"/>
  <c r="AD425" i="7"/>
  <c r="AO424" i="7"/>
  <c r="AN424" i="7"/>
  <c r="AM424" i="7"/>
  <c r="AL424" i="7"/>
  <c r="AK424" i="7"/>
  <c r="AJ424" i="7"/>
  <c r="AI424" i="7"/>
  <c r="AH424" i="7"/>
  <c r="AG424" i="7"/>
  <c r="AF424" i="7"/>
  <c r="AE424" i="7"/>
  <c r="AD424" i="7"/>
  <c r="AO423" i="7"/>
  <c r="AN423" i="7"/>
  <c r="AM423" i="7"/>
  <c r="AL423" i="7"/>
  <c r="AK423" i="7"/>
  <c r="AJ423" i="7"/>
  <c r="AI423" i="7"/>
  <c r="AH423" i="7"/>
  <c r="AG423" i="7"/>
  <c r="AF423" i="7"/>
  <c r="AE423" i="7"/>
  <c r="AD423" i="7"/>
  <c r="AO422" i="7"/>
  <c r="AN422" i="7"/>
  <c r="AM422" i="7"/>
  <c r="AL422" i="7"/>
  <c r="AK422" i="7"/>
  <c r="AJ422" i="7"/>
  <c r="AI422" i="7"/>
  <c r="AH422" i="7"/>
  <c r="AG422" i="7"/>
  <c r="AF422" i="7"/>
  <c r="AE422" i="7"/>
  <c r="AD422" i="7"/>
  <c r="AO421" i="7"/>
  <c r="AN421" i="7"/>
  <c r="AM421" i="7"/>
  <c r="AL421" i="7"/>
  <c r="AK421" i="7"/>
  <c r="AJ421" i="7"/>
  <c r="AI421" i="7"/>
  <c r="AH421" i="7"/>
  <c r="AG421" i="7"/>
  <c r="AF421" i="7"/>
  <c r="AE421" i="7"/>
  <c r="AD421" i="7"/>
  <c r="AO420" i="7"/>
  <c r="AN420" i="7"/>
  <c r="AM420" i="7"/>
  <c r="AL420" i="7"/>
  <c r="AK420" i="7"/>
  <c r="AJ420" i="7"/>
  <c r="AI420" i="7"/>
  <c r="AH420" i="7"/>
  <c r="AG420" i="7"/>
  <c r="AF420" i="7"/>
  <c r="AE420" i="7"/>
  <c r="AD420" i="7"/>
  <c r="AO419" i="7"/>
  <c r="AN419" i="7"/>
  <c r="AM419" i="7"/>
  <c r="AL419" i="7"/>
  <c r="AK419" i="7"/>
  <c r="AJ419" i="7"/>
  <c r="AI419" i="7"/>
  <c r="AH419" i="7"/>
  <c r="AG419" i="7"/>
  <c r="AF419" i="7"/>
  <c r="AE419" i="7"/>
  <c r="AD419" i="7"/>
  <c r="AO418" i="7"/>
  <c r="AN418" i="7"/>
  <c r="AM418" i="7"/>
  <c r="AL418" i="7"/>
  <c r="AK418" i="7"/>
  <c r="AJ418" i="7"/>
  <c r="AI418" i="7"/>
  <c r="AH418" i="7"/>
  <c r="AG418" i="7"/>
  <c r="AF418" i="7"/>
  <c r="AE418" i="7"/>
  <c r="AD418" i="7"/>
  <c r="AO417" i="7"/>
  <c r="AN417" i="7"/>
  <c r="AM417" i="7"/>
  <c r="AL417" i="7"/>
  <c r="AK417" i="7"/>
  <c r="AJ417" i="7"/>
  <c r="AI417" i="7"/>
  <c r="AH417" i="7"/>
  <c r="AG417" i="7"/>
  <c r="AF417" i="7"/>
  <c r="AE417" i="7"/>
  <c r="AD417" i="7"/>
  <c r="AO416" i="7"/>
  <c r="AN416" i="7"/>
  <c r="AM416" i="7"/>
  <c r="AL416" i="7"/>
  <c r="AK416" i="7"/>
  <c r="AJ416" i="7"/>
  <c r="AI416" i="7"/>
  <c r="AH416" i="7"/>
  <c r="AG416" i="7"/>
  <c r="AF416" i="7"/>
  <c r="AE416" i="7"/>
  <c r="AD416" i="7"/>
  <c r="AO415" i="7"/>
  <c r="AN415" i="7"/>
  <c r="AM415" i="7"/>
  <c r="AL415" i="7"/>
  <c r="AK415" i="7"/>
  <c r="AJ415" i="7"/>
  <c r="AI415" i="7"/>
  <c r="AH415" i="7"/>
  <c r="AG415" i="7"/>
  <c r="AF415" i="7"/>
  <c r="AE415" i="7"/>
  <c r="AD415" i="7"/>
  <c r="AO414" i="7"/>
  <c r="AN414" i="7"/>
  <c r="AM414" i="7"/>
  <c r="AL414" i="7"/>
  <c r="AK414" i="7"/>
  <c r="AJ414" i="7"/>
  <c r="AI414" i="7"/>
  <c r="AH414" i="7"/>
  <c r="AG414" i="7"/>
  <c r="AF414" i="7"/>
  <c r="AE414" i="7"/>
  <c r="AD414" i="7"/>
  <c r="AO413" i="7"/>
  <c r="AN413" i="7"/>
  <c r="AM413" i="7"/>
  <c r="AL413" i="7"/>
  <c r="AK413" i="7"/>
  <c r="AJ413" i="7"/>
  <c r="AI413" i="7"/>
  <c r="AH413" i="7"/>
  <c r="AG413" i="7"/>
  <c r="AF413" i="7"/>
  <c r="AE413" i="7"/>
  <c r="AD413" i="7"/>
  <c r="AO412" i="7"/>
  <c r="AN412" i="7"/>
  <c r="AM412" i="7"/>
  <c r="AL412" i="7"/>
  <c r="AK412" i="7"/>
  <c r="AJ412" i="7"/>
  <c r="AI412" i="7"/>
  <c r="AH412" i="7"/>
  <c r="AG412" i="7"/>
  <c r="AF412" i="7"/>
  <c r="AE412" i="7"/>
  <c r="AD412" i="7"/>
  <c r="AO411" i="7"/>
  <c r="AN411" i="7"/>
  <c r="AM411" i="7"/>
  <c r="AL411" i="7"/>
  <c r="AK411" i="7"/>
  <c r="AJ411" i="7"/>
  <c r="AI411" i="7"/>
  <c r="AH411" i="7"/>
  <c r="AG411" i="7"/>
  <c r="AF411" i="7"/>
  <c r="AE411" i="7"/>
  <c r="AD411" i="7"/>
  <c r="AO410" i="7"/>
  <c r="AN410" i="7"/>
  <c r="AM410" i="7"/>
  <c r="AL410" i="7"/>
  <c r="AK410" i="7"/>
  <c r="AJ410" i="7"/>
  <c r="AI410" i="7"/>
  <c r="AH410" i="7"/>
  <c r="AG410" i="7"/>
  <c r="AF410" i="7"/>
  <c r="AE410" i="7"/>
  <c r="AD410" i="7"/>
  <c r="AO409" i="7"/>
  <c r="AN409" i="7"/>
  <c r="AM409" i="7"/>
  <c r="AL409" i="7"/>
  <c r="AK409" i="7"/>
  <c r="AJ409" i="7"/>
  <c r="AI409" i="7"/>
  <c r="AH409" i="7"/>
  <c r="AG409" i="7"/>
  <c r="AF409" i="7"/>
  <c r="AE409" i="7"/>
  <c r="AD409" i="7"/>
  <c r="AO408" i="7"/>
  <c r="AN408" i="7"/>
  <c r="AM408" i="7"/>
  <c r="AL408" i="7"/>
  <c r="AK408" i="7"/>
  <c r="AJ408" i="7"/>
  <c r="AI408" i="7"/>
  <c r="AH408" i="7"/>
  <c r="AG408" i="7"/>
  <c r="AF408" i="7"/>
  <c r="AE408" i="7"/>
  <c r="AD408" i="7"/>
  <c r="AO407" i="7"/>
  <c r="AN407" i="7"/>
  <c r="AM407" i="7"/>
  <c r="AL407" i="7"/>
  <c r="AK407" i="7"/>
  <c r="AJ407" i="7"/>
  <c r="AI407" i="7"/>
  <c r="AH407" i="7"/>
  <c r="AG407" i="7"/>
  <c r="AF407" i="7"/>
  <c r="AE407" i="7"/>
  <c r="AD407" i="7"/>
  <c r="AO406" i="7"/>
  <c r="AN406" i="7"/>
  <c r="AM406" i="7"/>
  <c r="AL406" i="7"/>
  <c r="AK406" i="7"/>
  <c r="AJ406" i="7"/>
  <c r="AI406" i="7"/>
  <c r="AH406" i="7"/>
  <c r="AG406" i="7"/>
  <c r="AF406" i="7"/>
  <c r="AE406" i="7"/>
  <c r="AD406" i="7"/>
  <c r="AO405" i="7"/>
  <c r="AN405" i="7"/>
  <c r="AM405" i="7"/>
  <c r="AL405" i="7"/>
  <c r="AK405" i="7"/>
  <c r="AJ405" i="7"/>
  <c r="AI405" i="7"/>
  <c r="AH405" i="7"/>
  <c r="AG405" i="7"/>
  <c r="AF405" i="7"/>
  <c r="AE405" i="7"/>
  <c r="AD405" i="7"/>
  <c r="AO404" i="7"/>
  <c r="AN404" i="7"/>
  <c r="AM404" i="7"/>
  <c r="AL404" i="7"/>
  <c r="AK404" i="7"/>
  <c r="AJ404" i="7"/>
  <c r="AI404" i="7"/>
  <c r="AH404" i="7"/>
  <c r="AG404" i="7"/>
  <c r="AF404" i="7"/>
  <c r="AE404" i="7"/>
  <c r="AD404" i="7"/>
  <c r="AO403" i="7"/>
  <c r="AN403" i="7"/>
  <c r="AM403" i="7"/>
  <c r="AL403" i="7"/>
  <c r="AK403" i="7"/>
  <c r="AJ403" i="7"/>
  <c r="AI403" i="7"/>
  <c r="AH403" i="7"/>
  <c r="AG403" i="7"/>
  <c r="AF403" i="7"/>
  <c r="AE403" i="7"/>
  <c r="AD403" i="7"/>
  <c r="AO402" i="7"/>
  <c r="AN402" i="7"/>
  <c r="AM402" i="7"/>
  <c r="AL402" i="7"/>
  <c r="AK402" i="7"/>
  <c r="AJ402" i="7"/>
  <c r="AI402" i="7"/>
  <c r="AH402" i="7"/>
  <c r="AG402" i="7"/>
  <c r="AF402" i="7"/>
  <c r="AE402" i="7"/>
  <c r="AD402" i="7"/>
  <c r="AO401" i="7"/>
  <c r="AN401" i="7"/>
  <c r="AM401" i="7"/>
  <c r="AL401" i="7"/>
  <c r="AK401" i="7"/>
  <c r="AJ401" i="7"/>
  <c r="AI401" i="7"/>
  <c r="AH401" i="7"/>
  <c r="AG401" i="7"/>
  <c r="AF401" i="7"/>
  <c r="AE401" i="7"/>
  <c r="AD401" i="7"/>
  <c r="AO400" i="7"/>
  <c r="AN400" i="7"/>
  <c r="AM400" i="7"/>
  <c r="AL400" i="7"/>
  <c r="AK400" i="7"/>
  <c r="AJ400" i="7"/>
  <c r="AI400" i="7"/>
  <c r="AH400" i="7"/>
  <c r="AG400" i="7"/>
  <c r="AF400" i="7"/>
  <c r="AE400" i="7"/>
  <c r="AD400" i="7"/>
  <c r="AO399" i="7"/>
  <c r="AN399" i="7"/>
  <c r="AM399" i="7"/>
  <c r="AL399" i="7"/>
  <c r="AK399" i="7"/>
  <c r="AJ399" i="7"/>
  <c r="AI399" i="7"/>
  <c r="AH399" i="7"/>
  <c r="AG399" i="7"/>
  <c r="AF399" i="7"/>
  <c r="AE399" i="7"/>
  <c r="AD399" i="7"/>
  <c r="AO398" i="7"/>
  <c r="AN398" i="7"/>
  <c r="AM398" i="7"/>
  <c r="AL398" i="7"/>
  <c r="AK398" i="7"/>
  <c r="AJ398" i="7"/>
  <c r="AI398" i="7"/>
  <c r="AH398" i="7"/>
  <c r="AG398" i="7"/>
  <c r="AF398" i="7"/>
  <c r="AE398" i="7"/>
  <c r="AD398" i="7"/>
  <c r="AO397" i="7"/>
  <c r="AN397" i="7"/>
  <c r="AM397" i="7"/>
  <c r="AL397" i="7"/>
  <c r="AK397" i="7"/>
  <c r="AJ397" i="7"/>
  <c r="AI397" i="7"/>
  <c r="AH397" i="7"/>
  <c r="AG397" i="7"/>
  <c r="AF397" i="7"/>
  <c r="AE397" i="7"/>
  <c r="AD397" i="7"/>
  <c r="AO396" i="7"/>
  <c r="AN396" i="7"/>
  <c r="AM396" i="7"/>
  <c r="AL396" i="7"/>
  <c r="AK396" i="7"/>
  <c r="AJ396" i="7"/>
  <c r="AI396" i="7"/>
  <c r="AH396" i="7"/>
  <c r="AG396" i="7"/>
  <c r="AF396" i="7"/>
  <c r="AE396" i="7"/>
  <c r="AD396" i="7"/>
  <c r="AO395" i="7"/>
  <c r="AN395" i="7"/>
  <c r="AM395" i="7"/>
  <c r="AL395" i="7"/>
  <c r="AK395" i="7"/>
  <c r="AJ395" i="7"/>
  <c r="AI395" i="7"/>
  <c r="AH395" i="7"/>
  <c r="AG395" i="7"/>
  <c r="AF395" i="7"/>
  <c r="AE395" i="7"/>
  <c r="AD395" i="7"/>
  <c r="AO394" i="7"/>
  <c r="AN394" i="7"/>
  <c r="AM394" i="7"/>
  <c r="AL394" i="7"/>
  <c r="AK394" i="7"/>
  <c r="AJ394" i="7"/>
  <c r="AI394" i="7"/>
  <c r="AH394" i="7"/>
  <c r="AG394" i="7"/>
  <c r="AF394" i="7"/>
  <c r="AE394" i="7"/>
  <c r="AD394" i="7"/>
  <c r="AO393" i="7"/>
  <c r="AN393" i="7"/>
  <c r="AM393" i="7"/>
  <c r="AL393" i="7"/>
  <c r="AK393" i="7"/>
  <c r="AJ393" i="7"/>
  <c r="AI393" i="7"/>
  <c r="AH393" i="7"/>
  <c r="AG393" i="7"/>
  <c r="AF393" i="7"/>
  <c r="AE393" i="7"/>
  <c r="AD393" i="7"/>
  <c r="AO392" i="7"/>
  <c r="AN392" i="7"/>
  <c r="AM392" i="7"/>
  <c r="AL392" i="7"/>
  <c r="AK392" i="7"/>
  <c r="AJ392" i="7"/>
  <c r="AI392" i="7"/>
  <c r="AH392" i="7"/>
  <c r="AG392" i="7"/>
  <c r="AF392" i="7"/>
  <c r="AE392" i="7"/>
  <c r="AD392" i="7"/>
  <c r="AO391" i="7"/>
  <c r="AN391" i="7"/>
  <c r="AM391" i="7"/>
  <c r="AL391" i="7"/>
  <c r="AK391" i="7"/>
  <c r="AJ391" i="7"/>
  <c r="AI391" i="7"/>
  <c r="AH391" i="7"/>
  <c r="AG391" i="7"/>
  <c r="AF391" i="7"/>
  <c r="AE391" i="7"/>
  <c r="AD391" i="7"/>
  <c r="AO390" i="7"/>
  <c r="AN390" i="7"/>
  <c r="AM390" i="7"/>
  <c r="AL390" i="7"/>
  <c r="AK390" i="7"/>
  <c r="AJ390" i="7"/>
  <c r="AI390" i="7"/>
  <c r="AH390" i="7"/>
  <c r="AG390" i="7"/>
  <c r="AF390" i="7"/>
  <c r="AE390" i="7"/>
  <c r="AD390" i="7"/>
  <c r="AO389" i="7"/>
  <c r="AN389" i="7"/>
  <c r="AM389" i="7"/>
  <c r="AL389" i="7"/>
  <c r="AK389" i="7"/>
  <c r="AJ389" i="7"/>
  <c r="AI389" i="7"/>
  <c r="AH389" i="7"/>
  <c r="AG389" i="7"/>
  <c r="AF389" i="7"/>
  <c r="AE389" i="7"/>
  <c r="AD389" i="7"/>
  <c r="AO388" i="7"/>
  <c r="AN388" i="7"/>
  <c r="AM388" i="7"/>
  <c r="AL388" i="7"/>
  <c r="AK388" i="7"/>
  <c r="AJ388" i="7"/>
  <c r="AI388" i="7"/>
  <c r="AH388" i="7"/>
  <c r="AG388" i="7"/>
  <c r="AF388" i="7"/>
  <c r="AE388" i="7"/>
  <c r="AD388" i="7"/>
  <c r="AO387" i="7"/>
  <c r="AN387" i="7"/>
  <c r="AM387" i="7"/>
  <c r="AL387" i="7"/>
  <c r="AK387" i="7"/>
  <c r="AJ387" i="7"/>
  <c r="AI387" i="7"/>
  <c r="AH387" i="7"/>
  <c r="AG387" i="7"/>
  <c r="AF387" i="7"/>
  <c r="AE387" i="7"/>
  <c r="AD387" i="7"/>
  <c r="AO386" i="7"/>
  <c r="AN386" i="7"/>
  <c r="AM386" i="7"/>
  <c r="AL386" i="7"/>
  <c r="AK386" i="7"/>
  <c r="AJ386" i="7"/>
  <c r="AI386" i="7"/>
  <c r="AH386" i="7"/>
  <c r="AG386" i="7"/>
  <c r="AF386" i="7"/>
  <c r="AE386" i="7"/>
  <c r="AD386" i="7"/>
  <c r="AO385" i="7"/>
  <c r="AN385" i="7"/>
  <c r="AM385" i="7"/>
  <c r="AL385" i="7"/>
  <c r="AK385" i="7"/>
  <c r="AJ385" i="7"/>
  <c r="AI385" i="7"/>
  <c r="AH385" i="7"/>
  <c r="AG385" i="7"/>
  <c r="AF385" i="7"/>
  <c r="AE385" i="7"/>
  <c r="AD385" i="7"/>
  <c r="AO384" i="7"/>
  <c r="AN384" i="7"/>
  <c r="AM384" i="7"/>
  <c r="AL384" i="7"/>
  <c r="AK384" i="7"/>
  <c r="AJ384" i="7"/>
  <c r="AI384" i="7"/>
  <c r="AH384" i="7"/>
  <c r="AG384" i="7"/>
  <c r="AF384" i="7"/>
  <c r="AE384" i="7"/>
  <c r="AD384" i="7"/>
  <c r="AO383" i="7"/>
  <c r="AN383" i="7"/>
  <c r="AM383" i="7"/>
  <c r="AL383" i="7"/>
  <c r="AK383" i="7"/>
  <c r="AJ383" i="7"/>
  <c r="AI383" i="7"/>
  <c r="AH383" i="7"/>
  <c r="AG383" i="7"/>
  <c r="AF383" i="7"/>
  <c r="AE383" i="7"/>
  <c r="AD383" i="7"/>
  <c r="AO382" i="7"/>
  <c r="AN382" i="7"/>
  <c r="AM382" i="7"/>
  <c r="AL382" i="7"/>
  <c r="AK382" i="7"/>
  <c r="AJ382" i="7"/>
  <c r="AI382" i="7"/>
  <c r="AH382" i="7"/>
  <c r="AG382" i="7"/>
  <c r="AF382" i="7"/>
  <c r="AE382" i="7"/>
  <c r="AD382" i="7"/>
  <c r="AO381" i="7"/>
  <c r="AN381" i="7"/>
  <c r="AM381" i="7"/>
  <c r="AL381" i="7"/>
  <c r="AK381" i="7"/>
  <c r="AJ381" i="7"/>
  <c r="AI381" i="7"/>
  <c r="AH381" i="7"/>
  <c r="AG381" i="7"/>
  <c r="AF381" i="7"/>
  <c r="AE381" i="7"/>
  <c r="AD381" i="7"/>
  <c r="AO380" i="7"/>
  <c r="AN380" i="7"/>
  <c r="AM380" i="7"/>
  <c r="AL380" i="7"/>
  <c r="AK380" i="7"/>
  <c r="AJ380" i="7"/>
  <c r="AI380" i="7"/>
  <c r="AH380" i="7"/>
  <c r="AG380" i="7"/>
  <c r="AF380" i="7"/>
  <c r="AE380" i="7"/>
  <c r="AD380" i="7"/>
  <c r="AO379" i="7"/>
  <c r="AN379" i="7"/>
  <c r="AM379" i="7"/>
  <c r="AL379" i="7"/>
  <c r="AK379" i="7"/>
  <c r="AJ379" i="7"/>
  <c r="AI379" i="7"/>
  <c r="AH379" i="7"/>
  <c r="AG379" i="7"/>
  <c r="AF379" i="7"/>
  <c r="AE379" i="7"/>
  <c r="AD379" i="7"/>
  <c r="AO378" i="7"/>
  <c r="AN378" i="7"/>
  <c r="AM378" i="7"/>
  <c r="AL378" i="7"/>
  <c r="AK378" i="7"/>
  <c r="AJ378" i="7"/>
  <c r="AI378" i="7"/>
  <c r="AH378" i="7"/>
  <c r="AG378" i="7"/>
  <c r="AF378" i="7"/>
  <c r="AE378" i="7"/>
  <c r="AD378" i="7"/>
  <c r="AO377" i="7"/>
  <c r="AN377" i="7"/>
  <c r="AM377" i="7"/>
  <c r="AL377" i="7"/>
  <c r="AK377" i="7"/>
  <c r="AJ377" i="7"/>
  <c r="AI377" i="7"/>
  <c r="AH377" i="7"/>
  <c r="AG377" i="7"/>
  <c r="AF377" i="7"/>
  <c r="AE377" i="7"/>
  <c r="AD377" i="7"/>
  <c r="AO376" i="7"/>
  <c r="AN376" i="7"/>
  <c r="AM376" i="7"/>
  <c r="AL376" i="7"/>
  <c r="AK376" i="7"/>
  <c r="AJ376" i="7"/>
  <c r="AI376" i="7"/>
  <c r="AH376" i="7"/>
  <c r="AG376" i="7"/>
  <c r="AF376" i="7"/>
  <c r="AE376" i="7"/>
  <c r="AD376" i="7"/>
  <c r="AO375" i="7"/>
  <c r="AN375" i="7"/>
  <c r="AM375" i="7"/>
  <c r="AL375" i="7"/>
  <c r="AK375" i="7"/>
  <c r="AJ375" i="7"/>
  <c r="AI375" i="7"/>
  <c r="AH375" i="7"/>
  <c r="AG375" i="7"/>
  <c r="AF375" i="7"/>
  <c r="AE375" i="7"/>
  <c r="AD375" i="7"/>
  <c r="AO374" i="7"/>
  <c r="AN374" i="7"/>
  <c r="AM374" i="7"/>
  <c r="AL374" i="7"/>
  <c r="AK374" i="7"/>
  <c r="AJ374" i="7"/>
  <c r="AI374" i="7"/>
  <c r="AH374" i="7"/>
  <c r="AG374" i="7"/>
  <c r="AF374" i="7"/>
  <c r="AE374" i="7"/>
  <c r="AD374" i="7"/>
  <c r="AO372" i="7"/>
  <c r="AN372" i="7"/>
  <c r="AM372" i="7"/>
  <c r="AL372" i="7"/>
  <c r="AK372" i="7"/>
  <c r="AJ372" i="7"/>
  <c r="AI372" i="7"/>
  <c r="AH372" i="7"/>
  <c r="AG372" i="7"/>
  <c r="AF372" i="7"/>
  <c r="AE372" i="7"/>
  <c r="AD372" i="7"/>
  <c r="AO371" i="7"/>
  <c r="AN371" i="7"/>
  <c r="AM371" i="7"/>
  <c r="AL371" i="7"/>
  <c r="AK371" i="7"/>
  <c r="AJ371" i="7"/>
  <c r="AI371" i="7"/>
  <c r="AH371" i="7"/>
  <c r="AG371" i="7"/>
  <c r="AF371" i="7"/>
  <c r="AE371" i="7"/>
  <c r="AD371" i="7"/>
  <c r="AO370" i="7"/>
  <c r="AN370" i="7"/>
  <c r="AM370" i="7"/>
  <c r="AL370" i="7"/>
  <c r="AK370" i="7"/>
  <c r="AJ370" i="7"/>
  <c r="AI370" i="7"/>
  <c r="AH370" i="7"/>
  <c r="AG370" i="7"/>
  <c r="AF370" i="7"/>
  <c r="AE370" i="7"/>
  <c r="AD370" i="7"/>
  <c r="AO369" i="7"/>
  <c r="AN369" i="7"/>
  <c r="AM369" i="7"/>
  <c r="AL369" i="7"/>
  <c r="AK369" i="7"/>
  <c r="AJ369" i="7"/>
  <c r="AI369" i="7"/>
  <c r="AH369" i="7"/>
  <c r="AG369" i="7"/>
  <c r="AF369" i="7"/>
  <c r="AE369" i="7"/>
  <c r="AD369" i="7"/>
  <c r="AO368" i="7"/>
  <c r="AN368" i="7"/>
  <c r="AM368" i="7"/>
  <c r="AL368" i="7"/>
  <c r="AK368" i="7"/>
  <c r="AJ368" i="7"/>
  <c r="AI368" i="7"/>
  <c r="AH368" i="7"/>
  <c r="AG368" i="7"/>
  <c r="AF368" i="7"/>
  <c r="AE368" i="7"/>
  <c r="AD368" i="7"/>
  <c r="AO367" i="7"/>
  <c r="AN367" i="7"/>
  <c r="AM367" i="7"/>
  <c r="AL367" i="7"/>
  <c r="AK367" i="7"/>
  <c r="AJ367" i="7"/>
  <c r="AI367" i="7"/>
  <c r="AH367" i="7"/>
  <c r="AG367" i="7"/>
  <c r="AF367" i="7"/>
  <c r="AE367" i="7"/>
  <c r="AD367" i="7"/>
  <c r="AO366" i="7"/>
  <c r="AN366" i="7"/>
  <c r="AM366" i="7"/>
  <c r="AL366" i="7"/>
  <c r="AK366" i="7"/>
  <c r="AJ366" i="7"/>
  <c r="AI366" i="7"/>
  <c r="AH366" i="7"/>
  <c r="AG366" i="7"/>
  <c r="AF366" i="7"/>
  <c r="AE366" i="7"/>
  <c r="AD366" i="7"/>
  <c r="AO365" i="7"/>
  <c r="AN365" i="7"/>
  <c r="AM365" i="7"/>
  <c r="AL365" i="7"/>
  <c r="AK365" i="7"/>
  <c r="AJ365" i="7"/>
  <c r="AI365" i="7"/>
  <c r="AH365" i="7"/>
  <c r="AG365" i="7"/>
  <c r="AF365" i="7"/>
  <c r="AE365" i="7"/>
  <c r="AD365" i="7"/>
  <c r="AO364" i="7"/>
  <c r="AN364" i="7"/>
  <c r="AM364" i="7"/>
  <c r="AL364" i="7"/>
  <c r="AK364" i="7"/>
  <c r="AJ364" i="7"/>
  <c r="AI364" i="7"/>
  <c r="AH364" i="7"/>
  <c r="AG364" i="7"/>
  <c r="AF364" i="7"/>
  <c r="AE364" i="7"/>
  <c r="AD364" i="7"/>
  <c r="AO363" i="7"/>
  <c r="AN363" i="7"/>
  <c r="AM363" i="7"/>
  <c r="AL363" i="7"/>
  <c r="AK363" i="7"/>
  <c r="AJ363" i="7"/>
  <c r="AI363" i="7"/>
  <c r="AH363" i="7"/>
  <c r="AG363" i="7"/>
  <c r="AF363" i="7"/>
  <c r="AE363" i="7"/>
  <c r="AD363" i="7"/>
  <c r="AO362" i="7"/>
  <c r="AN362" i="7"/>
  <c r="AM362" i="7"/>
  <c r="AL362" i="7"/>
  <c r="AK362" i="7"/>
  <c r="AJ362" i="7"/>
  <c r="AI362" i="7"/>
  <c r="AH362" i="7"/>
  <c r="AG362" i="7"/>
  <c r="AF362" i="7"/>
  <c r="AE362" i="7"/>
  <c r="AD362" i="7"/>
  <c r="AO361" i="7"/>
  <c r="AN361" i="7"/>
  <c r="AM361" i="7"/>
  <c r="AL361" i="7"/>
  <c r="AK361" i="7"/>
  <c r="AJ361" i="7"/>
  <c r="AI361" i="7"/>
  <c r="AH361" i="7"/>
  <c r="AG361" i="7"/>
  <c r="AF361" i="7"/>
  <c r="AE361" i="7"/>
  <c r="AD361" i="7"/>
  <c r="AO360" i="7"/>
  <c r="AN360" i="7"/>
  <c r="AM360" i="7"/>
  <c r="AL360" i="7"/>
  <c r="AK360" i="7"/>
  <c r="AJ360" i="7"/>
  <c r="AI360" i="7"/>
  <c r="AH360" i="7"/>
  <c r="AG360" i="7"/>
  <c r="AF360" i="7"/>
  <c r="AE360" i="7"/>
  <c r="AD360" i="7"/>
  <c r="AO359" i="7"/>
  <c r="AN359" i="7"/>
  <c r="AM359" i="7"/>
  <c r="AL359" i="7"/>
  <c r="AK359" i="7"/>
  <c r="AJ359" i="7"/>
  <c r="AI359" i="7"/>
  <c r="AH359" i="7"/>
  <c r="AG359" i="7"/>
  <c r="AF359" i="7"/>
  <c r="AE359" i="7"/>
  <c r="AD359" i="7"/>
  <c r="AO358" i="7"/>
  <c r="AN358" i="7"/>
  <c r="AM358" i="7"/>
  <c r="AL358" i="7"/>
  <c r="AK358" i="7"/>
  <c r="AJ358" i="7"/>
  <c r="AI358" i="7"/>
  <c r="AH358" i="7"/>
  <c r="AG358" i="7"/>
  <c r="AF358" i="7"/>
  <c r="AE358" i="7"/>
  <c r="AD358" i="7"/>
  <c r="AO357" i="7"/>
  <c r="AN357" i="7"/>
  <c r="AM357" i="7"/>
  <c r="AL357" i="7"/>
  <c r="AK357" i="7"/>
  <c r="AJ357" i="7"/>
  <c r="AI357" i="7"/>
  <c r="AH357" i="7"/>
  <c r="AG357" i="7"/>
  <c r="AF357" i="7"/>
  <c r="AE357" i="7"/>
  <c r="AD357" i="7"/>
  <c r="AO356" i="7"/>
  <c r="AN356" i="7"/>
  <c r="AM356" i="7"/>
  <c r="AL356" i="7"/>
  <c r="AK356" i="7"/>
  <c r="AJ356" i="7"/>
  <c r="AI356" i="7"/>
  <c r="AH356" i="7"/>
  <c r="AG356" i="7"/>
  <c r="AF356" i="7"/>
  <c r="AE356" i="7"/>
  <c r="AD356" i="7"/>
  <c r="AO355" i="7"/>
  <c r="AN355" i="7"/>
  <c r="AM355" i="7"/>
  <c r="AL355" i="7"/>
  <c r="AK355" i="7"/>
  <c r="AJ355" i="7"/>
  <c r="AI355" i="7"/>
  <c r="AH355" i="7"/>
  <c r="AG355" i="7"/>
  <c r="AF355" i="7"/>
  <c r="AE355" i="7"/>
  <c r="AD355" i="7"/>
  <c r="AO354" i="7"/>
  <c r="AN354" i="7"/>
  <c r="AM354" i="7"/>
  <c r="AL354" i="7"/>
  <c r="AK354" i="7"/>
  <c r="AJ354" i="7"/>
  <c r="AI354" i="7"/>
  <c r="AH354" i="7"/>
  <c r="AG354" i="7"/>
  <c r="AF354" i="7"/>
  <c r="AE354" i="7"/>
  <c r="AD354" i="7"/>
  <c r="AO353" i="7"/>
  <c r="AN353" i="7"/>
  <c r="AM353" i="7"/>
  <c r="AL353" i="7"/>
  <c r="AK353" i="7"/>
  <c r="AJ353" i="7"/>
  <c r="AI353" i="7"/>
  <c r="AH353" i="7"/>
  <c r="AG353" i="7"/>
  <c r="AF353" i="7"/>
  <c r="AE353" i="7"/>
  <c r="AD353" i="7"/>
  <c r="AO352" i="7"/>
  <c r="AN352" i="7"/>
  <c r="AM352" i="7"/>
  <c r="AL352" i="7"/>
  <c r="AK352" i="7"/>
  <c r="AJ352" i="7"/>
  <c r="AI352" i="7"/>
  <c r="AH352" i="7"/>
  <c r="AG352" i="7"/>
  <c r="AF352" i="7"/>
  <c r="AE352" i="7"/>
  <c r="AD352" i="7"/>
  <c r="AO351" i="7"/>
  <c r="AN351" i="7"/>
  <c r="AM351" i="7"/>
  <c r="AL351" i="7"/>
  <c r="AK351" i="7"/>
  <c r="AJ351" i="7"/>
  <c r="AI351" i="7"/>
  <c r="AH351" i="7"/>
  <c r="AG351" i="7"/>
  <c r="AF351" i="7"/>
  <c r="AE351" i="7"/>
  <c r="AD351" i="7"/>
  <c r="AO350" i="7"/>
  <c r="AN350" i="7"/>
  <c r="AM350" i="7"/>
  <c r="AL350" i="7"/>
  <c r="AK350" i="7"/>
  <c r="AJ350" i="7"/>
  <c r="AI350" i="7"/>
  <c r="AH350" i="7"/>
  <c r="AG350" i="7"/>
  <c r="AF350" i="7"/>
  <c r="AE350" i="7"/>
  <c r="AD350" i="7"/>
  <c r="AO349" i="7"/>
  <c r="AN349" i="7"/>
  <c r="AM349" i="7"/>
  <c r="AL349" i="7"/>
  <c r="AK349" i="7"/>
  <c r="AJ349" i="7"/>
  <c r="AI349" i="7"/>
  <c r="AH349" i="7"/>
  <c r="AG349" i="7"/>
  <c r="AF349" i="7"/>
  <c r="AE349" i="7"/>
  <c r="AD349" i="7"/>
  <c r="AO348" i="7"/>
  <c r="AN348" i="7"/>
  <c r="AM348" i="7"/>
  <c r="AL348" i="7"/>
  <c r="AK348" i="7"/>
  <c r="AJ348" i="7"/>
  <c r="AI348" i="7"/>
  <c r="AH348" i="7"/>
  <c r="AG348" i="7"/>
  <c r="AF348" i="7"/>
  <c r="AE348" i="7"/>
  <c r="AD348" i="7"/>
  <c r="AO347" i="7"/>
  <c r="AN347" i="7"/>
  <c r="AM347" i="7"/>
  <c r="AL347" i="7"/>
  <c r="AK347" i="7"/>
  <c r="AJ347" i="7"/>
  <c r="AI347" i="7"/>
  <c r="AH347" i="7"/>
  <c r="AG347" i="7"/>
  <c r="AF347" i="7"/>
  <c r="AE347" i="7"/>
  <c r="AD347" i="7"/>
  <c r="AO346" i="7"/>
  <c r="AN346" i="7"/>
  <c r="AM346" i="7"/>
  <c r="AL346" i="7"/>
  <c r="AK346" i="7"/>
  <c r="AJ346" i="7"/>
  <c r="AI346" i="7"/>
  <c r="AH346" i="7"/>
  <c r="AG346" i="7"/>
  <c r="AF346" i="7"/>
  <c r="AE346" i="7"/>
  <c r="AD346" i="7"/>
  <c r="AO345" i="7"/>
  <c r="AN345" i="7"/>
  <c r="AM345" i="7"/>
  <c r="AL345" i="7"/>
  <c r="AK345" i="7"/>
  <c r="AJ345" i="7"/>
  <c r="AI345" i="7"/>
  <c r="AH345" i="7"/>
  <c r="AG345" i="7"/>
  <c r="AF345" i="7"/>
  <c r="AE345" i="7"/>
  <c r="AD345" i="7"/>
  <c r="AO344" i="7"/>
  <c r="AN344" i="7"/>
  <c r="AM344" i="7"/>
  <c r="AL344" i="7"/>
  <c r="AK344" i="7"/>
  <c r="AJ344" i="7"/>
  <c r="AI344" i="7"/>
  <c r="AH344" i="7"/>
  <c r="AG344" i="7"/>
  <c r="AF344" i="7"/>
  <c r="AE344" i="7"/>
  <c r="AD344" i="7"/>
  <c r="AO343" i="7"/>
  <c r="AN343" i="7"/>
  <c r="AM343" i="7"/>
  <c r="AL343" i="7"/>
  <c r="AK343" i="7"/>
  <c r="AJ343" i="7"/>
  <c r="AI343" i="7"/>
  <c r="AH343" i="7"/>
  <c r="AG343" i="7"/>
  <c r="AF343" i="7"/>
  <c r="AE343" i="7"/>
  <c r="AD343" i="7"/>
  <c r="AO342" i="7"/>
  <c r="AN342" i="7"/>
  <c r="AM342" i="7"/>
  <c r="AL342" i="7"/>
  <c r="AK342" i="7"/>
  <c r="AJ342" i="7"/>
  <c r="AI342" i="7"/>
  <c r="AH342" i="7"/>
  <c r="AG342" i="7"/>
  <c r="AF342" i="7"/>
  <c r="AE342" i="7"/>
  <c r="AD342" i="7"/>
  <c r="AO341" i="7"/>
  <c r="AN341" i="7"/>
  <c r="AM341" i="7"/>
  <c r="AL341" i="7"/>
  <c r="AK341" i="7"/>
  <c r="AJ341" i="7"/>
  <c r="AI341" i="7"/>
  <c r="AH341" i="7"/>
  <c r="AG341" i="7"/>
  <c r="AF341" i="7"/>
  <c r="AE341" i="7"/>
  <c r="AD341" i="7"/>
  <c r="AO340" i="7"/>
  <c r="AN340" i="7"/>
  <c r="AM340" i="7"/>
  <c r="AL340" i="7"/>
  <c r="AK340" i="7"/>
  <c r="AJ340" i="7"/>
  <c r="AI340" i="7"/>
  <c r="AH340" i="7"/>
  <c r="AG340" i="7"/>
  <c r="AF340" i="7"/>
  <c r="AE340" i="7"/>
  <c r="AD340" i="7"/>
  <c r="AO339" i="7"/>
  <c r="AN339" i="7"/>
  <c r="AM339" i="7"/>
  <c r="AL339" i="7"/>
  <c r="AK339" i="7"/>
  <c r="AJ339" i="7"/>
  <c r="AI339" i="7"/>
  <c r="AH339" i="7"/>
  <c r="AG339" i="7"/>
  <c r="AF339" i="7"/>
  <c r="AE339" i="7"/>
  <c r="AD339" i="7"/>
  <c r="AO338" i="7"/>
  <c r="AN338" i="7"/>
  <c r="AM338" i="7"/>
  <c r="AL338" i="7"/>
  <c r="AK338" i="7"/>
  <c r="AJ338" i="7"/>
  <c r="AI338" i="7"/>
  <c r="AH338" i="7"/>
  <c r="AG338" i="7"/>
  <c r="AF338" i="7"/>
  <c r="AE338" i="7"/>
  <c r="AD338" i="7"/>
  <c r="AO337" i="7"/>
  <c r="AN337" i="7"/>
  <c r="AM337" i="7"/>
  <c r="AL337" i="7"/>
  <c r="AK337" i="7"/>
  <c r="AJ337" i="7"/>
  <c r="AI337" i="7"/>
  <c r="AH337" i="7"/>
  <c r="AG337" i="7"/>
  <c r="AF337" i="7"/>
  <c r="AE337" i="7"/>
  <c r="AD337" i="7"/>
  <c r="AO336" i="7"/>
  <c r="AN336" i="7"/>
  <c r="AM336" i="7"/>
  <c r="AL336" i="7"/>
  <c r="AK336" i="7"/>
  <c r="AJ336" i="7"/>
  <c r="AI336" i="7"/>
  <c r="AH336" i="7"/>
  <c r="AG336" i="7"/>
  <c r="AF336" i="7"/>
  <c r="AE336" i="7"/>
  <c r="AD336" i="7"/>
  <c r="AO335" i="7"/>
  <c r="AN335" i="7"/>
  <c r="AM335" i="7"/>
  <c r="AL335" i="7"/>
  <c r="AK335" i="7"/>
  <c r="AJ335" i="7"/>
  <c r="AI335" i="7"/>
  <c r="AH335" i="7"/>
  <c r="AG335" i="7"/>
  <c r="AF335" i="7"/>
  <c r="AE335" i="7"/>
  <c r="AD335" i="7"/>
  <c r="AO334" i="7"/>
  <c r="AN334" i="7"/>
  <c r="AM334" i="7"/>
  <c r="AL334" i="7"/>
  <c r="AK334" i="7"/>
  <c r="AJ334" i="7"/>
  <c r="AI334" i="7"/>
  <c r="AH334" i="7"/>
  <c r="AG334" i="7"/>
  <c r="AF334" i="7"/>
  <c r="AE334" i="7"/>
  <c r="AD334" i="7"/>
  <c r="AO333" i="7"/>
  <c r="AN333" i="7"/>
  <c r="AM333" i="7"/>
  <c r="AL333" i="7"/>
  <c r="AK333" i="7"/>
  <c r="AJ333" i="7"/>
  <c r="AI333" i="7"/>
  <c r="AH333" i="7"/>
  <c r="AG333" i="7"/>
  <c r="AF333" i="7"/>
  <c r="AE333" i="7"/>
  <c r="AD333" i="7"/>
  <c r="AO332" i="7"/>
  <c r="AN332" i="7"/>
  <c r="AM332" i="7"/>
  <c r="AL332" i="7"/>
  <c r="AK332" i="7"/>
  <c r="AJ332" i="7"/>
  <c r="AI332" i="7"/>
  <c r="AH332" i="7"/>
  <c r="AG332" i="7"/>
  <c r="AF332" i="7"/>
  <c r="AE332" i="7"/>
  <c r="AD332" i="7"/>
  <c r="AO331" i="7"/>
  <c r="AN331" i="7"/>
  <c r="AM331" i="7"/>
  <c r="AL331" i="7"/>
  <c r="AK331" i="7"/>
  <c r="AJ331" i="7"/>
  <c r="AI331" i="7"/>
  <c r="AH331" i="7"/>
  <c r="AG331" i="7"/>
  <c r="AF331" i="7"/>
  <c r="AE331" i="7"/>
  <c r="AD331" i="7"/>
  <c r="AO330" i="7"/>
  <c r="AN330" i="7"/>
  <c r="AM330" i="7"/>
  <c r="AL330" i="7"/>
  <c r="AK330" i="7"/>
  <c r="AJ330" i="7"/>
  <c r="AI330" i="7"/>
  <c r="AH330" i="7"/>
  <c r="AG330" i="7"/>
  <c r="AF330" i="7"/>
  <c r="AE330" i="7"/>
  <c r="AD330" i="7"/>
  <c r="AO329" i="7"/>
  <c r="AN329" i="7"/>
  <c r="AM329" i="7"/>
  <c r="AL329" i="7"/>
  <c r="AK329" i="7"/>
  <c r="AJ329" i="7"/>
  <c r="AI329" i="7"/>
  <c r="AH329" i="7"/>
  <c r="AG329" i="7"/>
  <c r="AF329" i="7"/>
  <c r="AE329" i="7"/>
  <c r="AD329" i="7"/>
  <c r="AO328" i="7"/>
  <c r="AN328" i="7"/>
  <c r="AM328" i="7"/>
  <c r="AL328" i="7"/>
  <c r="AK328" i="7"/>
  <c r="AJ328" i="7"/>
  <c r="AI328" i="7"/>
  <c r="AH328" i="7"/>
  <c r="AG328" i="7"/>
  <c r="AF328" i="7"/>
  <c r="AE328" i="7"/>
  <c r="AD328" i="7"/>
  <c r="AO327" i="7"/>
  <c r="AN327" i="7"/>
  <c r="AM327" i="7"/>
  <c r="AL327" i="7"/>
  <c r="AK327" i="7"/>
  <c r="AJ327" i="7"/>
  <c r="AI327" i="7"/>
  <c r="AH327" i="7"/>
  <c r="AG327" i="7"/>
  <c r="AF327" i="7"/>
  <c r="AE327" i="7"/>
  <c r="AD327" i="7"/>
  <c r="AO326" i="7"/>
  <c r="AN326" i="7"/>
  <c r="AM326" i="7"/>
  <c r="AL326" i="7"/>
  <c r="AK326" i="7"/>
  <c r="AJ326" i="7"/>
  <c r="AI326" i="7"/>
  <c r="AH326" i="7"/>
  <c r="AG326" i="7"/>
  <c r="AF326" i="7"/>
  <c r="AE326" i="7"/>
  <c r="AD326" i="7"/>
  <c r="AO325" i="7"/>
  <c r="AN325" i="7"/>
  <c r="AM325" i="7"/>
  <c r="AL325" i="7"/>
  <c r="AK325" i="7"/>
  <c r="AJ325" i="7"/>
  <c r="AI325" i="7"/>
  <c r="AH325" i="7"/>
  <c r="AG325" i="7"/>
  <c r="AF325" i="7"/>
  <c r="AE325" i="7"/>
  <c r="AD325" i="7"/>
  <c r="AO324" i="7"/>
  <c r="AN324" i="7"/>
  <c r="AM324" i="7"/>
  <c r="AL324" i="7"/>
  <c r="AK324" i="7"/>
  <c r="AJ324" i="7"/>
  <c r="AI324" i="7"/>
  <c r="AH324" i="7"/>
  <c r="AG324" i="7"/>
  <c r="AF324" i="7"/>
  <c r="AE324" i="7"/>
  <c r="AD324" i="7"/>
  <c r="AO323" i="7"/>
  <c r="AN323" i="7"/>
  <c r="AM323" i="7"/>
  <c r="AL323" i="7"/>
  <c r="AK323" i="7"/>
  <c r="AJ323" i="7"/>
  <c r="AI323" i="7"/>
  <c r="AH323" i="7"/>
  <c r="AG323" i="7"/>
  <c r="AF323" i="7"/>
  <c r="AE323" i="7"/>
  <c r="AD323" i="7"/>
  <c r="AO322" i="7"/>
  <c r="AN322" i="7"/>
  <c r="AM322" i="7"/>
  <c r="AL322" i="7"/>
  <c r="AK322" i="7"/>
  <c r="AJ322" i="7"/>
  <c r="AI322" i="7"/>
  <c r="AH322" i="7"/>
  <c r="AG322" i="7"/>
  <c r="AF322" i="7"/>
  <c r="AE322" i="7"/>
  <c r="AD322" i="7"/>
  <c r="AO321" i="7"/>
  <c r="AN321" i="7"/>
  <c r="AM321" i="7"/>
  <c r="AL321" i="7"/>
  <c r="AK321" i="7"/>
  <c r="AJ321" i="7"/>
  <c r="AI321" i="7"/>
  <c r="AH321" i="7"/>
  <c r="AG321" i="7"/>
  <c r="AF321" i="7"/>
  <c r="AE321" i="7"/>
  <c r="AD321" i="7"/>
  <c r="AO320" i="7"/>
  <c r="AN320" i="7"/>
  <c r="AM320" i="7"/>
  <c r="AL320" i="7"/>
  <c r="AK320" i="7"/>
  <c r="AJ320" i="7"/>
  <c r="AI320" i="7"/>
  <c r="AH320" i="7"/>
  <c r="AG320" i="7"/>
  <c r="AF320" i="7"/>
  <c r="AE320" i="7"/>
  <c r="AD320" i="7"/>
  <c r="AO319" i="7"/>
  <c r="AN319" i="7"/>
  <c r="AM319" i="7"/>
  <c r="AL319" i="7"/>
  <c r="AK319" i="7"/>
  <c r="AJ319" i="7"/>
  <c r="AI319" i="7"/>
  <c r="AH319" i="7"/>
  <c r="AG319" i="7"/>
  <c r="AF319" i="7"/>
  <c r="AE319" i="7"/>
  <c r="AD319" i="7"/>
  <c r="AO318" i="7"/>
  <c r="AN318" i="7"/>
  <c r="AM318" i="7"/>
  <c r="AL318" i="7"/>
  <c r="AK318" i="7"/>
  <c r="AJ318" i="7"/>
  <c r="AI318" i="7"/>
  <c r="AH318" i="7"/>
  <c r="AG318" i="7"/>
  <c r="AF318" i="7"/>
  <c r="AE318" i="7"/>
  <c r="AD318" i="7"/>
  <c r="AO317" i="7"/>
  <c r="AN317" i="7"/>
  <c r="AM317" i="7"/>
  <c r="AL317" i="7"/>
  <c r="AK317" i="7"/>
  <c r="AJ317" i="7"/>
  <c r="AI317" i="7"/>
  <c r="AH317" i="7"/>
  <c r="AG317" i="7"/>
  <c r="AF317" i="7"/>
  <c r="AE317" i="7"/>
  <c r="AD317" i="7"/>
  <c r="AO316" i="7"/>
  <c r="AN316" i="7"/>
  <c r="AM316" i="7"/>
  <c r="AL316" i="7"/>
  <c r="AK316" i="7"/>
  <c r="AJ316" i="7"/>
  <c r="AI316" i="7"/>
  <c r="AH316" i="7"/>
  <c r="AG316" i="7"/>
  <c r="AF316" i="7"/>
  <c r="AE316" i="7"/>
  <c r="AD316" i="7"/>
  <c r="AO315" i="7"/>
  <c r="AN315" i="7"/>
  <c r="AM315" i="7"/>
  <c r="AL315" i="7"/>
  <c r="AK315" i="7"/>
  <c r="AJ315" i="7"/>
  <c r="AI315" i="7"/>
  <c r="AH315" i="7"/>
  <c r="AG315" i="7"/>
  <c r="AF315" i="7"/>
  <c r="AE315" i="7"/>
  <c r="AD315" i="7"/>
  <c r="AO314" i="7"/>
  <c r="AN314" i="7"/>
  <c r="AM314" i="7"/>
  <c r="AL314" i="7"/>
  <c r="AK314" i="7"/>
  <c r="AJ314" i="7"/>
  <c r="AI314" i="7"/>
  <c r="AH314" i="7"/>
  <c r="AG314" i="7"/>
  <c r="AF314" i="7"/>
  <c r="AE314" i="7"/>
  <c r="AD314" i="7"/>
  <c r="AO313" i="7"/>
  <c r="AN313" i="7"/>
  <c r="AM313" i="7"/>
  <c r="AL313" i="7"/>
  <c r="AK313" i="7"/>
  <c r="AJ313" i="7"/>
  <c r="AI313" i="7"/>
  <c r="AH313" i="7"/>
  <c r="AG313" i="7"/>
  <c r="AF313" i="7"/>
  <c r="AE313" i="7"/>
  <c r="AD313" i="7"/>
  <c r="AO312" i="7"/>
  <c r="AN312" i="7"/>
  <c r="AM312" i="7"/>
  <c r="AL312" i="7"/>
  <c r="AK312" i="7"/>
  <c r="AJ312" i="7"/>
  <c r="AI312" i="7"/>
  <c r="AH312" i="7"/>
  <c r="AG312" i="7"/>
  <c r="AF312" i="7"/>
  <c r="AE312" i="7"/>
  <c r="AD312" i="7"/>
  <c r="AO311" i="7"/>
  <c r="AN311" i="7"/>
  <c r="AM311" i="7"/>
  <c r="AL311" i="7"/>
  <c r="AK311" i="7"/>
  <c r="AJ311" i="7"/>
  <c r="AI311" i="7"/>
  <c r="AH311" i="7"/>
  <c r="AG311" i="7"/>
  <c r="AF311" i="7"/>
  <c r="AE311" i="7"/>
  <c r="AD311" i="7"/>
  <c r="AO310" i="7"/>
  <c r="AN310" i="7"/>
  <c r="AM310" i="7"/>
  <c r="AL310" i="7"/>
  <c r="AK310" i="7"/>
  <c r="AJ310" i="7"/>
  <c r="AI310" i="7"/>
  <c r="AH310" i="7"/>
  <c r="AG310" i="7"/>
  <c r="AF310" i="7"/>
  <c r="AE310" i="7"/>
  <c r="AD310" i="7"/>
  <c r="AO309" i="7"/>
  <c r="AN309" i="7"/>
  <c r="AM309" i="7"/>
  <c r="AL309" i="7"/>
  <c r="AK309" i="7"/>
  <c r="AJ309" i="7"/>
  <c r="AI309" i="7"/>
  <c r="AH309" i="7"/>
  <c r="AG309" i="7"/>
  <c r="AF309" i="7"/>
  <c r="AE309" i="7"/>
  <c r="AD309" i="7"/>
  <c r="AO308" i="7"/>
  <c r="AN308" i="7"/>
  <c r="AM308" i="7"/>
  <c r="AL308" i="7"/>
  <c r="AK308" i="7"/>
  <c r="AJ308" i="7"/>
  <c r="AI308" i="7"/>
  <c r="AH308" i="7"/>
  <c r="AG308" i="7"/>
  <c r="AF308" i="7"/>
  <c r="AE308" i="7"/>
  <c r="AD308" i="7"/>
  <c r="AO307" i="7"/>
  <c r="AN307" i="7"/>
  <c r="AM307" i="7"/>
  <c r="AL307" i="7"/>
  <c r="AK307" i="7"/>
  <c r="AJ307" i="7"/>
  <c r="AI307" i="7"/>
  <c r="AH307" i="7"/>
  <c r="AG307" i="7"/>
  <c r="AF307" i="7"/>
  <c r="AE307" i="7"/>
  <c r="AD307" i="7"/>
  <c r="AO306" i="7"/>
  <c r="AN306" i="7"/>
  <c r="AM306" i="7"/>
  <c r="AL306" i="7"/>
  <c r="AK306" i="7"/>
  <c r="AJ306" i="7"/>
  <c r="AI306" i="7"/>
  <c r="AH306" i="7"/>
  <c r="AG306" i="7"/>
  <c r="AF306" i="7"/>
  <c r="AE306" i="7"/>
  <c r="AD306" i="7"/>
  <c r="AO305" i="7"/>
  <c r="AN305" i="7"/>
  <c r="AM305" i="7"/>
  <c r="AL305" i="7"/>
  <c r="AK305" i="7"/>
  <c r="AJ305" i="7"/>
  <c r="AI305" i="7"/>
  <c r="AH305" i="7"/>
  <c r="AG305" i="7"/>
  <c r="AF305" i="7"/>
  <c r="AE305" i="7"/>
  <c r="AD305" i="7"/>
  <c r="AO304" i="7"/>
  <c r="AN304" i="7"/>
  <c r="AM304" i="7"/>
  <c r="AL304" i="7"/>
  <c r="AK304" i="7"/>
  <c r="AJ304" i="7"/>
  <c r="AI304" i="7"/>
  <c r="AH304" i="7"/>
  <c r="AG304" i="7"/>
  <c r="AF304" i="7"/>
  <c r="AE304" i="7"/>
  <c r="AD304" i="7"/>
  <c r="AO303" i="7"/>
  <c r="AN303" i="7"/>
  <c r="AM303" i="7"/>
  <c r="AL303" i="7"/>
  <c r="AK303" i="7"/>
  <c r="AJ303" i="7"/>
  <c r="AI303" i="7"/>
  <c r="AH303" i="7"/>
  <c r="AG303" i="7"/>
  <c r="AF303" i="7"/>
  <c r="AE303" i="7"/>
  <c r="AD303" i="7"/>
  <c r="AO302" i="7"/>
  <c r="AN302" i="7"/>
  <c r="AM302" i="7"/>
  <c r="AL302" i="7"/>
  <c r="AK302" i="7"/>
  <c r="AJ302" i="7"/>
  <c r="AI302" i="7"/>
  <c r="AH302" i="7"/>
  <c r="AG302" i="7"/>
  <c r="AF302" i="7"/>
  <c r="AE302" i="7"/>
  <c r="AD302" i="7"/>
  <c r="AO301" i="7"/>
  <c r="AN301" i="7"/>
  <c r="AM301" i="7"/>
  <c r="AL301" i="7"/>
  <c r="AK301" i="7"/>
  <c r="AJ301" i="7"/>
  <c r="AI301" i="7"/>
  <c r="AH301" i="7"/>
  <c r="AG301" i="7"/>
  <c r="AF301" i="7"/>
  <c r="AE301" i="7"/>
  <c r="AD301" i="7"/>
  <c r="AO300" i="7"/>
  <c r="AN300" i="7"/>
  <c r="AM300" i="7"/>
  <c r="AL300" i="7"/>
  <c r="AK300" i="7"/>
  <c r="AJ300" i="7"/>
  <c r="AI300" i="7"/>
  <c r="AH300" i="7"/>
  <c r="AG300" i="7"/>
  <c r="AF300" i="7"/>
  <c r="AE300" i="7"/>
  <c r="AD300" i="7"/>
  <c r="AO298" i="7"/>
  <c r="AN298" i="7"/>
  <c r="AM298" i="7"/>
  <c r="AL298" i="7"/>
  <c r="AK298" i="7"/>
  <c r="AJ298" i="7"/>
  <c r="AI298" i="7"/>
  <c r="AH298" i="7"/>
  <c r="AG298" i="7"/>
  <c r="AF298" i="7"/>
  <c r="AE298" i="7"/>
  <c r="AD298" i="7"/>
  <c r="AO297" i="7"/>
  <c r="AN297" i="7"/>
  <c r="AM297" i="7"/>
  <c r="AL297" i="7"/>
  <c r="AK297" i="7"/>
  <c r="AJ297" i="7"/>
  <c r="AI297" i="7"/>
  <c r="AH297" i="7"/>
  <c r="AG297" i="7"/>
  <c r="AF297" i="7"/>
  <c r="AE297" i="7"/>
  <c r="AD297" i="7"/>
  <c r="AO296" i="7"/>
  <c r="AN296" i="7"/>
  <c r="AM296" i="7"/>
  <c r="AL296" i="7"/>
  <c r="AK296" i="7"/>
  <c r="AJ296" i="7"/>
  <c r="AI296" i="7"/>
  <c r="AH296" i="7"/>
  <c r="AG296" i="7"/>
  <c r="AF296" i="7"/>
  <c r="AE296" i="7"/>
  <c r="AD296" i="7"/>
  <c r="AO295" i="7"/>
  <c r="AN295" i="7"/>
  <c r="AM295" i="7"/>
  <c r="AL295" i="7"/>
  <c r="AK295" i="7"/>
  <c r="AJ295" i="7"/>
  <c r="AI295" i="7"/>
  <c r="AH295" i="7"/>
  <c r="AG295" i="7"/>
  <c r="AF295" i="7"/>
  <c r="AE295" i="7"/>
  <c r="AD295" i="7"/>
  <c r="AO294" i="7"/>
  <c r="AN294" i="7"/>
  <c r="AM294" i="7"/>
  <c r="AL294" i="7"/>
  <c r="AK294" i="7"/>
  <c r="AJ294" i="7"/>
  <c r="AI294" i="7"/>
  <c r="AH294" i="7"/>
  <c r="AG294" i="7"/>
  <c r="AF294" i="7"/>
  <c r="AE294" i="7"/>
  <c r="AD294" i="7"/>
  <c r="AO293" i="7"/>
  <c r="AN293" i="7"/>
  <c r="AM293" i="7"/>
  <c r="AL293" i="7"/>
  <c r="AK293" i="7"/>
  <c r="AJ293" i="7"/>
  <c r="AI293" i="7"/>
  <c r="AH293" i="7"/>
  <c r="AG293" i="7"/>
  <c r="AF293" i="7"/>
  <c r="AE293" i="7"/>
  <c r="AD293" i="7"/>
  <c r="AO292" i="7"/>
  <c r="AN292" i="7"/>
  <c r="AM292" i="7"/>
  <c r="AL292" i="7"/>
  <c r="AK292" i="7"/>
  <c r="AJ292" i="7"/>
  <c r="AI292" i="7"/>
  <c r="AH292" i="7"/>
  <c r="AG292" i="7"/>
  <c r="AF292" i="7"/>
  <c r="AE292" i="7"/>
  <c r="AD292" i="7"/>
  <c r="AO291" i="7"/>
  <c r="AN291" i="7"/>
  <c r="AM291" i="7"/>
  <c r="AL291" i="7"/>
  <c r="AK291" i="7"/>
  <c r="AJ291" i="7"/>
  <c r="AI291" i="7"/>
  <c r="AH291" i="7"/>
  <c r="AG291" i="7"/>
  <c r="AF291" i="7"/>
  <c r="AE291" i="7"/>
  <c r="AD291" i="7"/>
  <c r="AO290" i="7"/>
  <c r="AN290" i="7"/>
  <c r="AM290" i="7"/>
  <c r="AL290" i="7"/>
  <c r="AK290" i="7"/>
  <c r="AJ290" i="7"/>
  <c r="AI290" i="7"/>
  <c r="AH290" i="7"/>
  <c r="AG290" i="7"/>
  <c r="AF290" i="7"/>
  <c r="AE290" i="7"/>
  <c r="AD290" i="7"/>
  <c r="AO288" i="7"/>
  <c r="AN288" i="7"/>
  <c r="AM288" i="7"/>
  <c r="AL288" i="7"/>
  <c r="AK288" i="7"/>
  <c r="AJ288" i="7"/>
  <c r="AI288" i="7"/>
  <c r="AH288" i="7"/>
  <c r="AG288" i="7"/>
  <c r="AF288" i="7"/>
  <c r="AE288" i="7"/>
  <c r="AD288" i="7"/>
  <c r="AO287" i="7"/>
  <c r="AN287" i="7"/>
  <c r="AM287" i="7"/>
  <c r="AL287" i="7"/>
  <c r="AK287" i="7"/>
  <c r="AJ287" i="7"/>
  <c r="AI287" i="7"/>
  <c r="AH287" i="7"/>
  <c r="AG287" i="7"/>
  <c r="AF287" i="7"/>
  <c r="AE287" i="7"/>
  <c r="AD287" i="7"/>
  <c r="AO286" i="7"/>
  <c r="AN286" i="7"/>
  <c r="AM286" i="7"/>
  <c r="AL286" i="7"/>
  <c r="AK286" i="7"/>
  <c r="AJ286" i="7"/>
  <c r="AI286" i="7"/>
  <c r="AH286" i="7"/>
  <c r="AG286" i="7"/>
  <c r="AF286" i="7"/>
  <c r="AE286" i="7"/>
  <c r="AD286" i="7"/>
  <c r="AO285" i="7"/>
  <c r="AN285" i="7"/>
  <c r="AM285" i="7"/>
  <c r="AL285" i="7"/>
  <c r="AK285" i="7"/>
  <c r="AJ285" i="7"/>
  <c r="AI285" i="7"/>
  <c r="AH285" i="7"/>
  <c r="AG285" i="7"/>
  <c r="AF285" i="7"/>
  <c r="AE285" i="7"/>
  <c r="AD285" i="7"/>
  <c r="AO283" i="7"/>
  <c r="AN283" i="7"/>
  <c r="AM283" i="7"/>
  <c r="AL283" i="7"/>
  <c r="AK283" i="7"/>
  <c r="AJ283" i="7"/>
  <c r="AI283" i="7"/>
  <c r="AH283" i="7"/>
  <c r="AG283" i="7"/>
  <c r="AF283" i="7"/>
  <c r="AE283" i="7"/>
  <c r="AD283" i="7"/>
  <c r="AO282" i="7"/>
  <c r="AN282" i="7"/>
  <c r="AM282" i="7"/>
  <c r="AL282" i="7"/>
  <c r="AK282" i="7"/>
  <c r="AJ282" i="7"/>
  <c r="AI282" i="7"/>
  <c r="AH282" i="7"/>
  <c r="AG282" i="7"/>
  <c r="AF282" i="7"/>
  <c r="AE282" i="7"/>
  <c r="AD282" i="7"/>
  <c r="AO281" i="7"/>
  <c r="AN281" i="7"/>
  <c r="AM281" i="7"/>
  <c r="AL281" i="7"/>
  <c r="AK281" i="7"/>
  <c r="AJ281" i="7"/>
  <c r="AI281" i="7"/>
  <c r="AH281" i="7"/>
  <c r="AG281" i="7"/>
  <c r="AF281" i="7"/>
  <c r="AE281" i="7"/>
  <c r="AD281" i="7"/>
  <c r="AO280" i="7"/>
  <c r="AN280" i="7"/>
  <c r="AM280" i="7"/>
  <c r="AL280" i="7"/>
  <c r="AK280" i="7"/>
  <c r="AJ280" i="7"/>
  <c r="AI280" i="7"/>
  <c r="AH280" i="7"/>
  <c r="AG280" i="7"/>
  <c r="AF280" i="7"/>
  <c r="AE280" i="7"/>
  <c r="AD280" i="7"/>
  <c r="AO279" i="7"/>
  <c r="AN279" i="7"/>
  <c r="AM279" i="7"/>
  <c r="AL279" i="7"/>
  <c r="AK279" i="7"/>
  <c r="AJ279" i="7"/>
  <c r="AI279" i="7"/>
  <c r="AH279" i="7"/>
  <c r="AG279" i="7"/>
  <c r="AF279" i="7"/>
  <c r="AE279" i="7"/>
  <c r="AD279" i="7"/>
  <c r="AO278" i="7"/>
  <c r="AN278" i="7"/>
  <c r="AM278" i="7"/>
  <c r="AL278" i="7"/>
  <c r="AK278" i="7"/>
  <c r="AJ278" i="7"/>
  <c r="AI278" i="7"/>
  <c r="AH278" i="7"/>
  <c r="AG278" i="7"/>
  <c r="AF278" i="7"/>
  <c r="AE278" i="7"/>
  <c r="AD278" i="7"/>
  <c r="AO277" i="7"/>
  <c r="AN277" i="7"/>
  <c r="AM277" i="7"/>
  <c r="AL277" i="7"/>
  <c r="AK277" i="7"/>
  <c r="AJ277" i="7"/>
  <c r="AI277" i="7"/>
  <c r="AH277" i="7"/>
  <c r="AG277" i="7"/>
  <c r="AF277" i="7"/>
  <c r="AE277" i="7"/>
  <c r="AD277" i="7"/>
  <c r="AO276" i="7"/>
  <c r="AN276" i="7"/>
  <c r="AM276" i="7"/>
  <c r="AL276" i="7"/>
  <c r="AK276" i="7"/>
  <c r="AJ276" i="7"/>
  <c r="AI276" i="7"/>
  <c r="AH276" i="7"/>
  <c r="AG276" i="7"/>
  <c r="AF276" i="7"/>
  <c r="AE276" i="7"/>
  <c r="AD276" i="7"/>
  <c r="AO275" i="7"/>
  <c r="AN275" i="7"/>
  <c r="AM275" i="7"/>
  <c r="AL275" i="7"/>
  <c r="AK275" i="7"/>
  <c r="AJ275" i="7"/>
  <c r="AI275" i="7"/>
  <c r="AH275" i="7"/>
  <c r="AG275" i="7"/>
  <c r="AF275" i="7"/>
  <c r="AE275" i="7"/>
  <c r="AD275" i="7"/>
  <c r="AO274" i="7"/>
  <c r="AN274" i="7"/>
  <c r="AM274" i="7"/>
  <c r="AL274" i="7"/>
  <c r="AK274" i="7"/>
  <c r="AJ274" i="7"/>
  <c r="AI274" i="7"/>
  <c r="AH274" i="7"/>
  <c r="AG274" i="7"/>
  <c r="AF274" i="7"/>
  <c r="AE274" i="7"/>
  <c r="AD274" i="7"/>
  <c r="AO273" i="7"/>
  <c r="AN273" i="7"/>
  <c r="AM273" i="7"/>
  <c r="AL273" i="7"/>
  <c r="AK273" i="7"/>
  <c r="AJ273" i="7"/>
  <c r="AI273" i="7"/>
  <c r="AH273" i="7"/>
  <c r="AG273" i="7"/>
  <c r="AF273" i="7"/>
  <c r="AE273" i="7"/>
  <c r="AD273" i="7"/>
  <c r="AO272" i="7"/>
  <c r="AN272" i="7"/>
  <c r="AM272" i="7"/>
  <c r="AL272" i="7"/>
  <c r="AK272" i="7"/>
  <c r="AJ272" i="7"/>
  <c r="AI272" i="7"/>
  <c r="AH272" i="7"/>
  <c r="AG272" i="7"/>
  <c r="AF272" i="7"/>
  <c r="AE272" i="7"/>
  <c r="AD272" i="7"/>
  <c r="AO271" i="7"/>
  <c r="AN271" i="7"/>
  <c r="AM271" i="7"/>
  <c r="AL271" i="7"/>
  <c r="AK271" i="7"/>
  <c r="AJ271" i="7"/>
  <c r="AI271" i="7"/>
  <c r="AH271" i="7"/>
  <c r="AG271" i="7"/>
  <c r="AF271" i="7"/>
  <c r="AE271" i="7"/>
  <c r="AD271" i="7"/>
  <c r="AO270" i="7"/>
  <c r="AN270" i="7"/>
  <c r="AM270" i="7"/>
  <c r="AL270" i="7"/>
  <c r="AK270" i="7"/>
  <c r="AJ270" i="7"/>
  <c r="AI270" i="7"/>
  <c r="AH270" i="7"/>
  <c r="AG270" i="7"/>
  <c r="AF270" i="7"/>
  <c r="AE270" i="7"/>
  <c r="AD270" i="7"/>
  <c r="AO269" i="7"/>
  <c r="AN269" i="7"/>
  <c r="AM269" i="7"/>
  <c r="AL269" i="7"/>
  <c r="AK269" i="7"/>
  <c r="AJ269" i="7"/>
  <c r="AI269" i="7"/>
  <c r="AH269" i="7"/>
  <c r="AG269" i="7"/>
  <c r="AF269" i="7"/>
  <c r="AE269" i="7"/>
  <c r="AD269" i="7"/>
  <c r="AO268" i="7"/>
  <c r="AN268" i="7"/>
  <c r="AM268" i="7"/>
  <c r="AL268" i="7"/>
  <c r="AK268" i="7"/>
  <c r="AJ268" i="7"/>
  <c r="AI268" i="7"/>
  <c r="AH268" i="7"/>
  <c r="AG268" i="7"/>
  <c r="AF268" i="7"/>
  <c r="AE268" i="7"/>
  <c r="AD268" i="7"/>
  <c r="AO267" i="7"/>
  <c r="AN267" i="7"/>
  <c r="AM267" i="7"/>
  <c r="AL267" i="7"/>
  <c r="AK267" i="7"/>
  <c r="AJ267" i="7"/>
  <c r="AI267" i="7"/>
  <c r="AH267" i="7"/>
  <c r="AG267" i="7"/>
  <c r="AF267" i="7"/>
  <c r="AE267" i="7"/>
  <c r="AD267" i="7"/>
  <c r="AO266" i="7"/>
  <c r="AN266" i="7"/>
  <c r="AM266" i="7"/>
  <c r="AL266" i="7"/>
  <c r="AK266" i="7"/>
  <c r="AJ266" i="7"/>
  <c r="AI266" i="7"/>
  <c r="AH266" i="7"/>
  <c r="AG266" i="7"/>
  <c r="AF266" i="7"/>
  <c r="AE266" i="7"/>
  <c r="AD266" i="7"/>
  <c r="AO265" i="7"/>
  <c r="AN265" i="7"/>
  <c r="AM265" i="7"/>
  <c r="AL265" i="7"/>
  <c r="AK265" i="7"/>
  <c r="AJ265" i="7"/>
  <c r="AI265" i="7"/>
  <c r="AH265" i="7"/>
  <c r="AG265" i="7"/>
  <c r="AF265" i="7"/>
  <c r="AE265" i="7"/>
  <c r="AD265" i="7"/>
  <c r="AO264" i="7"/>
  <c r="AN264" i="7"/>
  <c r="AM264" i="7"/>
  <c r="AL264" i="7"/>
  <c r="AK264" i="7"/>
  <c r="AJ264" i="7"/>
  <c r="AI264" i="7"/>
  <c r="AH264" i="7"/>
  <c r="AG264" i="7"/>
  <c r="AF264" i="7"/>
  <c r="AE264" i="7"/>
  <c r="AD264" i="7"/>
  <c r="AO263" i="7"/>
  <c r="AN263" i="7"/>
  <c r="AM263" i="7"/>
  <c r="AL263" i="7"/>
  <c r="AK263" i="7"/>
  <c r="AJ263" i="7"/>
  <c r="AI263" i="7"/>
  <c r="AH263" i="7"/>
  <c r="AG263" i="7"/>
  <c r="AF263" i="7"/>
  <c r="AE263" i="7"/>
  <c r="AD263" i="7"/>
  <c r="AO262" i="7"/>
  <c r="AN262" i="7"/>
  <c r="AM262" i="7"/>
  <c r="AL262" i="7"/>
  <c r="AK262" i="7"/>
  <c r="AJ262" i="7"/>
  <c r="AI262" i="7"/>
  <c r="AH262" i="7"/>
  <c r="AG262" i="7"/>
  <c r="AF262" i="7"/>
  <c r="AE262" i="7"/>
  <c r="AD262" i="7"/>
  <c r="AO261" i="7"/>
  <c r="AN261" i="7"/>
  <c r="AM261" i="7"/>
  <c r="AL261" i="7"/>
  <c r="AK261" i="7"/>
  <c r="AJ261" i="7"/>
  <c r="AI261" i="7"/>
  <c r="AH261" i="7"/>
  <c r="AG261" i="7"/>
  <c r="AF261" i="7"/>
  <c r="AE261" i="7"/>
  <c r="AD261" i="7"/>
  <c r="AO260" i="7"/>
  <c r="AN260" i="7"/>
  <c r="AM260" i="7"/>
  <c r="AL260" i="7"/>
  <c r="AK260" i="7"/>
  <c r="AJ260" i="7"/>
  <c r="AI260" i="7"/>
  <c r="AH260" i="7"/>
  <c r="AG260" i="7"/>
  <c r="AF260" i="7"/>
  <c r="AE260" i="7"/>
  <c r="AD260" i="7"/>
  <c r="AO259" i="7"/>
  <c r="AN259" i="7"/>
  <c r="AM259" i="7"/>
  <c r="AL259" i="7"/>
  <c r="AK259" i="7"/>
  <c r="AJ259" i="7"/>
  <c r="AI259" i="7"/>
  <c r="AH259" i="7"/>
  <c r="AG259" i="7"/>
  <c r="AF259" i="7"/>
  <c r="AE259" i="7"/>
  <c r="AD259" i="7"/>
  <c r="AO258" i="7"/>
  <c r="AN258" i="7"/>
  <c r="AM258" i="7"/>
  <c r="AL258" i="7"/>
  <c r="AK258" i="7"/>
  <c r="AJ258" i="7"/>
  <c r="AI258" i="7"/>
  <c r="AH258" i="7"/>
  <c r="AG258" i="7"/>
  <c r="AF258" i="7"/>
  <c r="AE258" i="7"/>
  <c r="AD258" i="7"/>
  <c r="AO257" i="7"/>
  <c r="AN257" i="7"/>
  <c r="AM257" i="7"/>
  <c r="AL257" i="7"/>
  <c r="AK257" i="7"/>
  <c r="AJ257" i="7"/>
  <c r="AI257" i="7"/>
  <c r="AH257" i="7"/>
  <c r="AG257" i="7"/>
  <c r="AF257" i="7"/>
  <c r="AE257" i="7"/>
  <c r="AD257" i="7"/>
  <c r="AO256" i="7"/>
  <c r="AN256" i="7"/>
  <c r="AM256" i="7"/>
  <c r="AL256" i="7"/>
  <c r="AK256" i="7"/>
  <c r="AJ256" i="7"/>
  <c r="AI256" i="7"/>
  <c r="AH256" i="7"/>
  <c r="AG256" i="7"/>
  <c r="AF256" i="7"/>
  <c r="AE256" i="7"/>
  <c r="AD256" i="7"/>
  <c r="AO255" i="7"/>
  <c r="AN255" i="7"/>
  <c r="AM255" i="7"/>
  <c r="AL255" i="7"/>
  <c r="AK255" i="7"/>
  <c r="AJ255" i="7"/>
  <c r="AI255" i="7"/>
  <c r="AH255" i="7"/>
  <c r="AG255" i="7"/>
  <c r="AF255" i="7"/>
  <c r="AE255" i="7"/>
  <c r="AD255" i="7"/>
  <c r="AO254" i="7"/>
  <c r="AN254" i="7"/>
  <c r="AM254" i="7"/>
  <c r="AL254" i="7"/>
  <c r="AK254" i="7"/>
  <c r="AJ254" i="7"/>
  <c r="AI254" i="7"/>
  <c r="AH254" i="7"/>
  <c r="AG254" i="7"/>
  <c r="AF254" i="7"/>
  <c r="AE254" i="7"/>
  <c r="AD254" i="7"/>
  <c r="AO253" i="7"/>
  <c r="AN253" i="7"/>
  <c r="AM253" i="7"/>
  <c r="AL253" i="7"/>
  <c r="AK253" i="7"/>
  <c r="AJ253" i="7"/>
  <c r="AI253" i="7"/>
  <c r="AH253" i="7"/>
  <c r="AG253" i="7"/>
  <c r="AF253" i="7"/>
  <c r="AE253" i="7"/>
  <c r="AD253" i="7"/>
  <c r="AO252" i="7"/>
  <c r="AN252" i="7"/>
  <c r="AM252" i="7"/>
  <c r="AL252" i="7"/>
  <c r="AK252" i="7"/>
  <c r="AJ252" i="7"/>
  <c r="AI252" i="7"/>
  <c r="AH252" i="7"/>
  <c r="AG252" i="7"/>
  <c r="AF252" i="7"/>
  <c r="AE252" i="7"/>
  <c r="AD252" i="7"/>
  <c r="AO251" i="7"/>
  <c r="AN251" i="7"/>
  <c r="AM251" i="7"/>
  <c r="AL251" i="7"/>
  <c r="AK251" i="7"/>
  <c r="AJ251" i="7"/>
  <c r="AI251" i="7"/>
  <c r="AH251" i="7"/>
  <c r="AG251" i="7"/>
  <c r="AF251" i="7"/>
  <c r="AE251" i="7"/>
  <c r="AD251" i="7"/>
  <c r="AO250" i="7"/>
  <c r="AN250" i="7"/>
  <c r="AM250" i="7"/>
  <c r="AL250" i="7"/>
  <c r="AK250" i="7"/>
  <c r="AJ250" i="7"/>
  <c r="AI250" i="7"/>
  <c r="AH250" i="7"/>
  <c r="AG250" i="7"/>
  <c r="AF250" i="7"/>
  <c r="AE250" i="7"/>
  <c r="AD250" i="7"/>
  <c r="AO249" i="7"/>
  <c r="AN249" i="7"/>
  <c r="AM249" i="7"/>
  <c r="AL249" i="7"/>
  <c r="AK249" i="7"/>
  <c r="AJ249" i="7"/>
  <c r="AI249" i="7"/>
  <c r="AH249" i="7"/>
  <c r="AG249" i="7"/>
  <c r="AF249" i="7"/>
  <c r="AE249" i="7"/>
  <c r="AD249" i="7"/>
  <c r="AO248" i="7"/>
  <c r="AN248" i="7"/>
  <c r="AM248" i="7"/>
  <c r="AL248" i="7"/>
  <c r="AK248" i="7"/>
  <c r="AJ248" i="7"/>
  <c r="AI248" i="7"/>
  <c r="AH248" i="7"/>
  <c r="AG248" i="7"/>
  <c r="AF248" i="7"/>
  <c r="AE248" i="7"/>
  <c r="AD248" i="7"/>
  <c r="AO247" i="7"/>
  <c r="AN247" i="7"/>
  <c r="AM247" i="7"/>
  <c r="AL247" i="7"/>
  <c r="AK247" i="7"/>
  <c r="AJ247" i="7"/>
  <c r="AI247" i="7"/>
  <c r="AH247" i="7"/>
  <c r="AG247" i="7"/>
  <c r="AF247" i="7"/>
  <c r="AE247" i="7"/>
  <c r="AD247" i="7"/>
  <c r="AO246" i="7"/>
  <c r="AN246" i="7"/>
  <c r="AM246" i="7"/>
  <c r="AL246" i="7"/>
  <c r="AK246" i="7"/>
  <c r="AJ246" i="7"/>
  <c r="AI246" i="7"/>
  <c r="AH246" i="7"/>
  <c r="AG246" i="7"/>
  <c r="AF246" i="7"/>
  <c r="AE246" i="7"/>
  <c r="AD246" i="7"/>
  <c r="AO245" i="7"/>
  <c r="AN245" i="7"/>
  <c r="AM245" i="7"/>
  <c r="AL245" i="7"/>
  <c r="AK245" i="7"/>
  <c r="AJ245" i="7"/>
  <c r="AI245" i="7"/>
  <c r="AH245" i="7"/>
  <c r="AG245" i="7"/>
  <c r="AF245" i="7"/>
  <c r="AE245" i="7"/>
  <c r="AD245" i="7"/>
  <c r="AO244" i="7"/>
  <c r="AN244" i="7"/>
  <c r="AM244" i="7"/>
  <c r="AL244" i="7"/>
  <c r="AK244" i="7"/>
  <c r="AJ244" i="7"/>
  <c r="AI244" i="7"/>
  <c r="AH244" i="7"/>
  <c r="AG244" i="7"/>
  <c r="AF244" i="7"/>
  <c r="AE244" i="7"/>
  <c r="AD244" i="7"/>
  <c r="AO243" i="7"/>
  <c r="AN243" i="7"/>
  <c r="AM243" i="7"/>
  <c r="AL243" i="7"/>
  <c r="AK243" i="7"/>
  <c r="AJ243" i="7"/>
  <c r="AI243" i="7"/>
  <c r="AH243" i="7"/>
  <c r="AG243" i="7"/>
  <c r="AF243" i="7"/>
  <c r="AE243" i="7"/>
  <c r="AD243" i="7"/>
  <c r="AO242" i="7"/>
  <c r="AN242" i="7"/>
  <c r="AM242" i="7"/>
  <c r="AL242" i="7"/>
  <c r="AK242" i="7"/>
  <c r="AJ242" i="7"/>
  <c r="AI242" i="7"/>
  <c r="AH242" i="7"/>
  <c r="AG242" i="7"/>
  <c r="AF242" i="7"/>
  <c r="AE242" i="7"/>
  <c r="AD242" i="7"/>
  <c r="AO241" i="7"/>
  <c r="AN241" i="7"/>
  <c r="AM241" i="7"/>
  <c r="AL241" i="7"/>
  <c r="AK241" i="7"/>
  <c r="AJ241" i="7"/>
  <c r="AI241" i="7"/>
  <c r="AH241" i="7"/>
  <c r="AG241" i="7"/>
  <c r="AF241" i="7"/>
  <c r="AE241" i="7"/>
  <c r="AD241" i="7"/>
  <c r="AO240" i="7"/>
  <c r="AN240" i="7"/>
  <c r="AM240" i="7"/>
  <c r="AL240" i="7"/>
  <c r="AK240" i="7"/>
  <c r="AJ240" i="7"/>
  <c r="AI240" i="7"/>
  <c r="AH240" i="7"/>
  <c r="AG240" i="7"/>
  <c r="AF240" i="7"/>
  <c r="AE240" i="7"/>
  <c r="AD240" i="7"/>
  <c r="AO239" i="7"/>
  <c r="AN239" i="7"/>
  <c r="AM239" i="7"/>
  <c r="AL239" i="7"/>
  <c r="AK239" i="7"/>
  <c r="AJ239" i="7"/>
  <c r="AI239" i="7"/>
  <c r="AH239" i="7"/>
  <c r="AG239" i="7"/>
  <c r="AF239" i="7"/>
  <c r="AE239" i="7"/>
  <c r="AD239" i="7"/>
  <c r="AO238" i="7"/>
  <c r="AN238" i="7"/>
  <c r="AM238" i="7"/>
  <c r="AL238" i="7"/>
  <c r="AK238" i="7"/>
  <c r="AJ238" i="7"/>
  <c r="AI238" i="7"/>
  <c r="AH238" i="7"/>
  <c r="AG238" i="7"/>
  <c r="AF238" i="7"/>
  <c r="AE238" i="7"/>
  <c r="AD238" i="7"/>
  <c r="AO237" i="7"/>
  <c r="AN237" i="7"/>
  <c r="AM237" i="7"/>
  <c r="AL237" i="7"/>
  <c r="AK237" i="7"/>
  <c r="AJ237" i="7"/>
  <c r="AI237" i="7"/>
  <c r="AH237" i="7"/>
  <c r="AG237" i="7"/>
  <c r="AF237" i="7"/>
  <c r="AE237" i="7"/>
  <c r="AD237" i="7"/>
  <c r="AO236" i="7"/>
  <c r="AN236" i="7"/>
  <c r="AM236" i="7"/>
  <c r="AL236" i="7"/>
  <c r="AK236" i="7"/>
  <c r="AJ236" i="7"/>
  <c r="AI236" i="7"/>
  <c r="AH236" i="7"/>
  <c r="AG236" i="7"/>
  <c r="AF236" i="7"/>
  <c r="AE236" i="7"/>
  <c r="AD236" i="7"/>
  <c r="AO235" i="7"/>
  <c r="AN235" i="7"/>
  <c r="AM235" i="7"/>
  <c r="AL235" i="7"/>
  <c r="AK235" i="7"/>
  <c r="AJ235" i="7"/>
  <c r="AI235" i="7"/>
  <c r="AH235" i="7"/>
  <c r="AG235" i="7"/>
  <c r="AF235" i="7"/>
  <c r="AE235" i="7"/>
  <c r="AD235" i="7"/>
  <c r="AO234" i="7"/>
  <c r="AN234" i="7"/>
  <c r="AM234" i="7"/>
  <c r="AL234" i="7"/>
  <c r="AK234" i="7"/>
  <c r="AJ234" i="7"/>
  <c r="AI234" i="7"/>
  <c r="AH234" i="7"/>
  <c r="AG234" i="7"/>
  <c r="AF234" i="7"/>
  <c r="AE234" i="7"/>
  <c r="AD234" i="7"/>
  <c r="AO233" i="7"/>
  <c r="AN233" i="7"/>
  <c r="AM233" i="7"/>
  <c r="AL233" i="7"/>
  <c r="AK233" i="7"/>
  <c r="AJ233" i="7"/>
  <c r="AI233" i="7"/>
  <c r="AH233" i="7"/>
  <c r="AG233" i="7"/>
  <c r="AF233" i="7"/>
  <c r="AE233" i="7"/>
  <c r="AD233" i="7"/>
  <c r="AO232" i="7"/>
  <c r="AN232" i="7"/>
  <c r="AM232" i="7"/>
  <c r="AL232" i="7"/>
  <c r="AK232" i="7"/>
  <c r="AJ232" i="7"/>
  <c r="AI232" i="7"/>
  <c r="AH232" i="7"/>
  <c r="AG232" i="7"/>
  <c r="AF232" i="7"/>
  <c r="AE232" i="7"/>
  <c r="AD232" i="7"/>
  <c r="AO231" i="7"/>
  <c r="AN231" i="7"/>
  <c r="AM231" i="7"/>
  <c r="AL231" i="7"/>
  <c r="AK231" i="7"/>
  <c r="AJ231" i="7"/>
  <c r="AI231" i="7"/>
  <c r="AH231" i="7"/>
  <c r="AG231" i="7"/>
  <c r="AF231" i="7"/>
  <c r="AE231" i="7"/>
  <c r="AD231" i="7"/>
  <c r="AO230" i="7"/>
  <c r="AN230" i="7"/>
  <c r="AM230" i="7"/>
  <c r="AL230" i="7"/>
  <c r="AK230" i="7"/>
  <c r="AJ230" i="7"/>
  <c r="AI230" i="7"/>
  <c r="AH230" i="7"/>
  <c r="AG230" i="7"/>
  <c r="AF230" i="7"/>
  <c r="AE230" i="7"/>
  <c r="AD230" i="7"/>
  <c r="AO229" i="7"/>
  <c r="AN229" i="7"/>
  <c r="AM229" i="7"/>
  <c r="AL229" i="7"/>
  <c r="AK229" i="7"/>
  <c r="AJ229" i="7"/>
  <c r="AI229" i="7"/>
  <c r="AH229" i="7"/>
  <c r="AG229" i="7"/>
  <c r="AF229" i="7"/>
  <c r="AE229" i="7"/>
  <c r="AD229" i="7"/>
  <c r="AO228" i="7"/>
  <c r="AN228" i="7"/>
  <c r="AM228" i="7"/>
  <c r="AL228" i="7"/>
  <c r="AK228" i="7"/>
  <c r="AJ228" i="7"/>
  <c r="AI228" i="7"/>
  <c r="AH228" i="7"/>
  <c r="AG228" i="7"/>
  <c r="AF228" i="7"/>
  <c r="AE228" i="7"/>
  <c r="AD228" i="7"/>
  <c r="AO227" i="7"/>
  <c r="AN227" i="7"/>
  <c r="AM227" i="7"/>
  <c r="AL227" i="7"/>
  <c r="AK227" i="7"/>
  <c r="AJ227" i="7"/>
  <c r="AI227" i="7"/>
  <c r="AH227" i="7"/>
  <c r="AG227" i="7"/>
  <c r="AF227" i="7"/>
  <c r="AE227" i="7"/>
  <c r="AD227" i="7"/>
  <c r="AO226" i="7"/>
  <c r="AN226" i="7"/>
  <c r="AM226" i="7"/>
  <c r="AL226" i="7"/>
  <c r="AK226" i="7"/>
  <c r="AJ226" i="7"/>
  <c r="AI226" i="7"/>
  <c r="AH226" i="7"/>
  <c r="AG226" i="7"/>
  <c r="AF226" i="7"/>
  <c r="AE226" i="7"/>
  <c r="AD226" i="7"/>
  <c r="AO225" i="7"/>
  <c r="AN225" i="7"/>
  <c r="AM225" i="7"/>
  <c r="AL225" i="7"/>
  <c r="AK225" i="7"/>
  <c r="AJ225" i="7"/>
  <c r="AI225" i="7"/>
  <c r="AH225" i="7"/>
  <c r="AG225" i="7"/>
  <c r="AF225" i="7"/>
  <c r="AE225" i="7"/>
  <c r="AD225" i="7"/>
  <c r="AO224" i="7"/>
  <c r="AN224" i="7"/>
  <c r="AM224" i="7"/>
  <c r="AL224" i="7"/>
  <c r="AK224" i="7"/>
  <c r="AJ224" i="7"/>
  <c r="AI224" i="7"/>
  <c r="AH224" i="7"/>
  <c r="AG224" i="7"/>
  <c r="AF224" i="7"/>
  <c r="AE224" i="7"/>
  <c r="AD224" i="7"/>
  <c r="AO223" i="7"/>
  <c r="AN223" i="7"/>
  <c r="AM223" i="7"/>
  <c r="AL223" i="7"/>
  <c r="AK223" i="7"/>
  <c r="AJ223" i="7"/>
  <c r="AI223" i="7"/>
  <c r="AH223" i="7"/>
  <c r="AG223" i="7"/>
  <c r="AF223" i="7"/>
  <c r="AE223" i="7"/>
  <c r="AD223" i="7"/>
  <c r="AO222" i="7"/>
  <c r="AN222" i="7"/>
  <c r="AM222" i="7"/>
  <c r="AL222" i="7"/>
  <c r="AK222" i="7"/>
  <c r="AJ222" i="7"/>
  <c r="AI222" i="7"/>
  <c r="AH222" i="7"/>
  <c r="AG222" i="7"/>
  <c r="AF222" i="7"/>
  <c r="AE222" i="7"/>
  <c r="AD222" i="7"/>
  <c r="AO221" i="7"/>
  <c r="AN221" i="7"/>
  <c r="AM221" i="7"/>
  <c r="AL221" i="7"/>
  <c r="AK221" i="7"/>
  <c r="AJ221" i="7"/>
  <c r="AI221" i="7"/>
  <c r="AH221" i="7"/>
  <c r="AG221" i="7"/>
  <c r="AF221" i="7"/>
  <c r="AE221" i="7"/>
  <c r="AD221" i="7"/>
  <c r="AO220" i="7"/>
  <c r="AN220" i="7"/>
  <c r="AM220" i="7"/>
  <c r="AL220" i="7"/>
  <c r="AK220" i="7"/>
  <c r="AJ220" i="7"/>
  <c r="AI220" i="7"/>
  <c r="AH220" i="7"/>
  <c r="AG220" i="7"/>
  <c r="AF220" i="7"/>
  <c r="AE220" i="7"/>
  <c r="AD220" i="7"/>
  <c r="AO219" i="7"/>
  <c r="AN219" i="7"/>
  <c r="AM219" i="7"/>
  <c r="AL219" i="7"/>
  <c r="AK219" i="7"/>
  <c r="AJ219" i="7"/>
  <c r="AI219" i="7"/>
  <c r="AH219" i="7"/>
  <c r="AG219" i="7"/>
  <c r="AF219" i="7"/>
  <c r="AE219" i="7"/>
  <c r="AD219" i="7"/>
  <c r="AO218" i="7"/>
  <c r="AN218" i="7"/>
  <c r="AM218" i="7"/>
  <c r="AL218" i="7"/>
  <c r="AK218" i="7"/>
  <c r="AJ218" i="7"/>
  <c r="AI218" i="7"/>
  <c r="AH218" i="7"/>
  <c r="AG218" i="7"/>
  <c r="AF218" i="7"/>
  <c r="AE218" i="7"/>
  <c r="AD218" i="7"/>
  <c r="AO217" i="7"/>
  <c r="AN217" i="7"/>
  <c r="AM217" i="7"/>
  <c r="AL217" i="7"/>
  <c r="AK217" i="7"/>
  <c r="AJ217" i="7"/>
  <c r="AI217" i="7"/>
  <c r="AH217" i="7"/>
  <c r="AG217" i="7"/>
  <c r="AF217" i="7"/>
  <c r="AE217" i="7"/>
  <c r="AD217" i="7"/>
  <c r="AO215" i="7"/>
  <c r="AN215" i="7"/>
  <c r="AM215" i="7"/>
  <c r="AL215" i="7"/>
  <c r="AK215" i="7"/>
  <c r="AJ215" i="7"/>
  <c r="AI215" i="7"/>
  <c r="AH215" i="7"/>
  <c r="AG215" i="7"/>
  <c r="AF215" i="7"/>
  <c r="AE215" i="7"/>
  <c r="AD215" i="7"/>
  <c r="AO214" i="7"/>
  <c r="AN214" i="7"/>
  <c r="AM214" i="7"/>
  <c r="AL214" i="7"/>
  <c r="AK214" i="7"/>
  <c r="AJ214" i="7"/>
  <c r="AI214" i="7"/>
  <c r="AH214" i="7"/>
  <c r="AG214" i="7"/>
  <c r="AF214" i="7"/>
  <c r="AE214" i="7"/>
  <c r="AD214" i="7"/>
  <c r="AO213" i="7"/>
  <c r="AN213" i="7"/>
  <c r="AM213" i="7"/>
  <c r="AL213" i="7"/>
  <c r="AK213" i="7"/>
  <c r="AJ213" i="7"/>
  <c r="AI213" i="7"/>
  <c r="AH213" i="7"/>
  <c r="AG213" i="7"/>
  <c r="AF213" i="7"/>
  <c r="AE213" i="7"/>
  <c r="AD213" i="7"/>
  <c r="AO212" i="7"/>
  <c r="AN212" i="7"/>
  <c r="AM212" i="7"/>
  <c r="AL212" i="7"/>
  <c r="AK212" i="7"/>
  <c r="AJ212" i="7"/>
  <c r="AI212" i="7"/>
  <c r="AH212" i="7"/>
  <c r="AG212" i="7"/>
  <c r="AF212" i="7"/>
  <c r="AE212" i="7"/>
  <c r="AD212" i="7"/>
  <c r="AO211" i="7"/>
  <c r="AN211" i="7"/>
  <c r="AM211" i="7"/>
  <c r="AL211" i="7"/>
  <c r="AK211" i="7"/>
  <c r="AJ211" i="7"/>
  <c r="AI211" i="7"/>
  <c r="AH211" i="7"/>
  <c r="AG211" i="7"/>
  <c r="AF211" i="7"/>
  <c r="AE211" i="7"/>
  <c r="AD211" i="7"/>
  <c r="AO210" i="7"/>
  <c r="AN210" i="7"/>
  <c r="AM210" i="7"/>
  <c r="AL210" i="7"/>
  <c r="AK210" i="7"/>
  <c r="AJ210" i="7"/>
  <c r="AI210" i="7"/>
  <c r="AH210" i="7"/>
  <c r="AG210" i="7"/>
  <c r="AF210" i="7"/>
  <c r="AE210" i="7"/>
  <c r="AD210" i="7"/>
  <c r="AO209" i="7"/>
  <c r="AN209" i="7"/>
  <c r="AM209" i="7"/>
  <c r="AL209" i="7"/>
  <c r="AK209" i="7"/>
  <c r="AJ209" i="7"/>
  <c r="AI209" i="7"/>
  <c r="AH209" i="7"/>
  <c r="AG209" i="7"/>
  <c r="AF209" i="7"/>
  <c r="AE209" i="7"/>
  <c r="AD209" i="7"/>
  <c r="AO208" i="7"/>
  <c r="AN208" i="7"/>
  <c r="AM208" i="7"/>
  <c r="AL208" i="7"/>
  <c r="AK208" i="7"/>
  <c r="AJ208" i="7"/>
  <c r="AI208" i="7"/>
  <c r="AH208" i="7"/>
  <c r="AG208" i="7"/>
  <c r="AF208" i="7"/>
  <c r="AE208" i="7"/>
  <c r="AD208" i="7"/>
  <c r="AO207" i="7"/>
  <c r="AN207" i="7"/>
  <c r="AM207" i="7"/>
  <c r="AL207" i="7"/>
  <c r="AK207" i="7"/>
  <c r="AJ207" i="7"/>
  <c r="AI207" i="7"/>
  <c r="AH207" i="7"/>
  <c r="AG207" i="7"/>
  <c r="AF207" i="7"/>
  <c r="AE207" i="7"/>
  <c r="AD207" i="7"/>
  <c r="AO206" i="7"/>
  <c r="AN206" i="7"/>
  <c r="AM206" i="7"/>
  <c r="AL206" i="7"/>
  <c r="AK206" i="7"/>
  <c r="AJ206" i="7"/>
  <c r="AI206" i="7"/>
  <c r="AH206" i="7"/>
  <c r="AG206" i="7"/>
  <c r="AF206" i="7"/>
  <c r="AE206" i="7"/>
  <c r="AD206" i="7"/>
  <c r="AO205" i="7"/>
  <c r="AN205" i="7"/>
  <c r="AM205" i="7"/>
  <c r="AL205" i="7"/>
  <c r="AK205" i="7"/>
  <c r="AJ205" i="7"/>
  <c r="AI205" i="7"/>
  <c r="AH205" i="7"/>
  <c r="AG205" i="7"/>
  <c r="AF205" i="7"/>
  <c r="AE205" i="7"/>
  <c r="AD205" i="7"/>
  <c r="AO204" i="7"/>
  <c r="AN204" i="7"/>
  <c r="AM204" i="7"/>
  <c r="AL204" i="7"/>
  <c r="AK204" i="7"/>
  <c r="AJ204" i="7"/>
  <c r="AI204" i="7"/>
  <c r="AH204" i="7"/>
  <c r="AG204" i="7"/>
  <c r="AF204" i="7"/>
  <c r="AE204" i="7"/>
  <c r="AD204" i="7"/>
  <c r="AO203" i="7"/>
  <c r="AN203" i="7"/>
  <c r="AM203" i="7"/>
  <c r="AL203" i="7"/>
  <c r="AK203" i="7"/>
  <c r="AJ203" i="7"/>
  <c r="AI203" i="7"/>
  <c r="AH203" i="7"/>
  <c r="AG203" i="7"/>
  <c r="AF203" i="7"/>
  <c r="AE203" i="7"/>
  <c r="AD203" i="7"/>
  <c r="AO202" i="7"/>
  <c r="AN202" i="7"/>
  <c r="AM202" i="7"/>
  <c r="AL202" i="7"/>
  <c r="AK202" i="7"/>
  <c r="AJ202" i="7"/>
  <c r="AI202" i="7"/>
  <c r="AH202" i="7"/>
  <c r="AG202" i="7"/>
  <c r="AF202" i="7"/>
  <c r="AE202" i="7"/>
  <c r="AD202" i="7"/>
  <c r="AO201" i="7"/>
  <c r="AN201" i="7"/>
  <c r="AM201" i="7"/>
  <c r="AL201" i="7"/>
  <c r="AK201" i="7"/>
  <c r="AJ201" i="7"/>
  <c r="AI201" i="7"/>
  <c r="AH201" i="7"/>
  <c r="AG201" i="7"/>
  <c r="AF201" i="7"/>
  <c r="AE201" i="7"/>
  <c r="AD201" i="7"/>
  <c r="AO200" i="7"/>
  <c r="AN200" i="7"/>
  <c r="AM200" i="7"/>
  <c r="AL200" i="7"/>
  <c r="AK200" i="7"/>
  <c r="AJ200" i="7"/>
  <c r="AI200" i="7"/>
  <c r="AH200" i="7"/>
  <c r="AG200" i="7"/>
  <c r="AF200" i="7"/>
  <c r="AE200" i="7"/>
  <c r="AD200" i="7"/>
  <c r="AO199" i="7"/>
  <c r="AN199" i="7"/>
  <c r="AM199" i="7"/>
  <c r="AL199" i="7"/>
  <c r="AK199" i="7"/>
  <c r="AJ199" i="7"/>
  <c r="AI199" i="7"/>
  <c r="AH199" i="7"/>
  <c r="AG199" i="7"/>
  <c r="AF199" i="7"/>
  <c r="AE199" i="7"/>
  <c r="AD199" i="7"/>
  <c r="AO198" i="7"/>
  <c r="AN198" i="7"/>
  <c r="AM198" i="7"/>
  <c r="AL198" i="7"/>
  <c r="AK198" i="7"/>
  <c r="AJ198" i="7"/>
  <c r="AI198" i="7"/>
  <c r="AH198" i="7"/>
  <c r="AG198" i="7"/>
  <c r="AF198" i="7"/>
  <c r="AE198" i="7"/>
  <c r="AD198" i="7"/>
  <c r="AO197" i="7"/>
  <c r="AN197" i="7"/>
  <c r="AM197" i="7"/>
  <c r="AL197" i="7"/>
  <c r="AK197" i="7"/>
  <c r="AJ197" i="7"/>
  <c r="AI197" i="7"/>
  <c r="AH197" i="7"/>
  <c r="AG197" i="7"/>
  <c r="AF197" i="7"/>
  <c r="AE197" i="7"/>
  <c r="AD197" i="7"/>
  <c r="AO196" i="7"/>
  <c r="AN196" i="7"/>
  <c r="AM196" i="7"/>
  <c r="AL196" i="7"/>
  <c r="AK196" i="7"/>
  <c r="AJ196" i="7"/>
  <c r="AI196" i="7"/>
  <c r="AH196" i="7"/>
  <c r="AG196" i="7"/>
  <c r="AF196" i="7"/>
  <c r="AE196" i="7"/>
  <c r="AD196" i="7"/>
  <c r="AO195" i="7"/>
  <c r="AN195" i="7"/>
  <c r="AM195" i="7"/>
  <c r="AL195" i="7"/>
  <c r="AK195" i="7"/>
  <c r="AJ195" i="7"/>
  <c r="AI195" i="7"/>
  <c r="AH195" i="7"/>
  <c r="AG195" i="7"/>
  <c r="AF195" i="7"/>
  <c r="AE195" i="7"/>
  <c r="AD195" i="7"/>
  <c r="AO194" i="7"/>
  <c r="AN194" i="7"/>
  <c r="AM194" i="7"/>
  <c r="AL194" i="7"/>
  <c r="AK194" i="7"/>
  <c r="AJ194" i="7"/>
  <c r="AI194" i="7"/>
  <c r="AH194" i="7"/>
  <c r="AG194" i="7"/>
  <c r="AF194" i="7"/>
  <c r="AE194" i="7"/>
  <c r="AD194" i="7"/>
  <c r="AO193" i="7"/>
  <c r="AN193" i="7"/>
  <c r="AM193" i="7"/>
  <c r="AL193" i="7"/>
  <c r="AK193" i="7"/>
  <c r="AJ193" i="7"/>
  <c r="AI193" i="7"/>
  <c r="AH193" i="7"/>
  <c r="AG193" i="7"/>
  <c r="AF193" i="7"/>
  <c r="AE193" i="7"/>
  <c r="AD193" i="7"/>
  <c r="AO192" i="7"/>
  <c r="AN192" i="7"/>
  <c r="AM192" i="7"/>
  <c r="AL192" i="7"/>
  <c r="AK192" i="7"/>
  <c r="AJ192" i="7"/>
  <c r="AI192" i="7"/>
  <c r="AH192" i="7"/>
  <c r="AG192" i="7"/>
  <c r="AF192" i="7"/>
  <c r="AE192" i="7"/>
  <c r="AD192" i="7"/>
  <c r="AO191" i="7"/>
  <c r="AN191" i="7"/>
  <c r="AM191" i="7"/>
  <c r="AL191" i="7"/>
  <c r="AK191" i="7"/>
  <c r="AJ191" i="7"/>
  <c r="AI191" i="7"/>
  <c r="AH191" i="7"/>
  <c r="AG191" i="7"/>
  <c r="AF191" i="7"/>
  <c r="AE191" i="7"/>
  <c r="AD191" i="7"/>
  <c r="AO190" i="7"/>
  <c r="AN190" i="7"/>
  <c r="AM190" i="7"/>
  <c r="AL190" i="7"/>
  <c r="AK190" i="7"/>
  <c r="AJ190" i="7"/>
  <c r="AI190" i="7"/>
  <c r="AH190" i="7"/>
  <c r="AG190" i="7"/>
  <c r="AF190" i="7"/>
  <c r="AE190" i="7"/>
  <c r="AD190" i="7"/>
  <c r="AO189" i="7"/>
  <c r="AN189" i="7"/>
  <c r="AM189" i="7"/>
  <c r="AL189" i="7"/>
  <c r="AK189" i="7"/>
  <c r="AJ189" i="7"/>
  <c r="AI189" i="7"/>
  <c r="AH189" i="7"/>
  <c r="AG189" i="7"/>
  <c r="AF189" i="7"/>
  <c r="AE189" i="7"/>
  <c r="AD189" i="7"/>
  <c r="AO188" i="7"/>
  <c r="AN188" i="7"/>
  <c r="AM188" i="7"/>
  <c r="AL188" i="7"/>
  <c r="AK188" i="7"/>
  <c r="AJ188" i="7"/>
  <c r="AI188" i="7"/>
  <c r="AH188" i="7"/>
  <c r="AG188" i="7"/>
  <c r="AF188" i="7"/>
  <c r="AE188" i="7"/>
  <c r="AD188" i="7"/>
  <c r="AO187" i="7"/>
  <c r="AN187" i="7"/>
  <c r="AM187" i="7"/>
  <c r="AL187" i="7"/>
  <c r="AK187" i="7"/>
  <c r="AJ187" i="7"/>
  <c r="AI187" i="7"/>
  <c r="AH187" i="7"/>
  <c r="AG187" i="7"/>
  <c r="AF187" i="7"/>
  <c r="AE187" i="7"/>
  <c r="AD187" i="7"/>
  <c r="AO185" i="7"/>
  <c r="AN185" i="7"/>
  <c r="AM185" i="7"/>
  <c r="AL185" i="7"/>
  <c r="AK185" i="7"/>
  <c r="AJ185" i="7"/>
  <c r="AI185" i="7"/>
  <c r="AH185" i="7"/>
  <c r="AG185" i="7"/>
  <c r="AF185" i="7"/>
  <c r="AE185" i="7"/>
  <c r="AD185" i="7"/>
  <c r="AO184" i="7"/>
  <c r="AN184" i="7"/>
  <c r="AM184" i="7"/>
  <c r="AL184" i="7"/>
  <c r="AK184" i="7"/>
  <c r="AJ184" i="7"/>
  <c r="AI184" i="7"/>
  <c r="AH184" i="7"/>
  <c r="AG184" i="7"/>
  <c r="AF184" i="7"/>
  <c r="AE184" i="7"/>
  <c r="AD184" i="7"/>
  <c r="AO183" i="7"/>
  <c r="AN183" i="7"/>
  <c r="AM183" i="7"/>
  <c r="AL183" i="7"/>
  <c r="AK183" i="7"/>
  <c r="AJ183" i="7"/>
  <c r="AI183" i="7"/>
  <c r="AH183" i="7"/>
  <c r="AG183" i="7"/>
  <c r="AF183" i="7"/>
  <c r="AE183" i="7"/>
  <c r="AD183" i="7"/>
  <c r="AO182" i="7"/>
  <c r="AN182" i="7"/>
  <c r="AM182" i="7"/>
  <c r="AL182" i="7"/>
  <c r="AK182" i="7"/>
  <c r="AJ182" i="7"/>
  <c r="AI182" i="7"/>
  <c r="AH182" i="7"/>
  <c r="AG182" i="7"/>
  <c r="AF182" i="7"/>
  <c r="AE182" i="7"/>
  <c r="AD182" i="7"/>
  <c r="AO181" i="7"/>
  <c r="AN181" i="7"/>
  <c r="AM181" i="7"/>
  <c r="AL181" i="7"/>
  <c r="AK181" i="7"/>
  <c r="AJ181" i="7"/>
  <c r="AI181" i="7"/>
  <c r="AH181" i="7"/>
  <c r="AG181" i="7"/>
  <c r="AF181" i="7"/>
  <c r="AE181" i="7"/>
  <c r="AD181" i="7"/>
  <c r="AO180" i="7"/>
  <c r="AN180" i="7"/>
  <c r="AM180" i="7"/>
  <c r="AL180" i="7"/>
  <c r="AK180" i="7"/>
  <c r="AJ180" i="7"/>
  <c r="AI180" i="7"/>
  <c r="AH180" i="7"/>
  <c r="AG180" i="7"/>
  <c r="AF180" i="7"/>
  <c r="AE180" i="7"/>
  <c r="AD180" i="7"/>
  <c r="AO179" i="7"/>
  <c r="AN179" i="7"/>
  <c r="AM179" i="7"/>
  <c r="AL179" i="7"/>
  <c r="AK179" i="7"/>
  <c r="AJ179" i="7"/>
  <c r="AI179" i="7"/>
  <c r="AH179" i="7"/>
  <c r="AG179" i="7"/>
  <c r="AF179" i="7"/>
  <c r="AE179" i="7"/>
  <c r="AD179" i="7"/>
  <c r="AO178" i="7"/>
  <c r="AN178" i="7"/>
  <c r="AM178" i="7"/>
  <c r="AL178" i="7"/>
  <c r="AK178" i="7"/>
  <c r="AJ178" i="7"/>
  <c r="AI178" i="7"/>
  <c r="AH178" i="7"/>
  <c r="AG178" i="7"/>
  <c r="AF178" i="7"/>
  <c r="AE178" i="7"/>
  <c r="AD178" i="7"/>
  <c r="AO177" i="7"/>
  <c r="AN177" i="7"/>
  <c r="AM177" i="7"/>
  <c r="AL177" i="7"/>
  <c r="AK177" i="7"/>
  <c r="AJ177" i="7"/>
  <c r="AI177" i="7"/>
  <c r="AH177" i="7"/>
  <c r="AG177" i="7"/>
  <c r="AF177" i="7"/>
  <c r="AE177" i="7"/>
  <c r="AD177" i="7"/>
  <c r="AO176" i="7"/>
  <c r="AN176" i="7"/>
  <c r="AM176" i="7"/>
  <c r="AL176" i="7"/>
  <c r="AK176" i="7"/>
  <c r="AJ176" i="7"/>
  <c r="AI176" i="7"/>
  <c r="AH176" i="7"/>
  <c r="AG176" i="7"/>
  <c r="AF176" i="7"/>
  <c r="AE176" i="7"/>
  <c r="AD176" i="7"/>
  <c r="AO175" i="7"/>
  <c r="AN175" i="7"/>
  <c r="AM175" i="7"/>
  <c r="AL175" i="7"/>
  <c r="AK175" i="7"/>
  <c r="AJ175" i="7"/>
  <c r="AI175" i="7"/>
  <c r="AH175" i="7"/>
  <c r="AG175" i="7"/>
  <c r="AF175" i="7"/>
  <c r="AE175" i="7"/>
  <c r="AD175" i="7"/>
  <c r="AO174" i="7"/>
  <c r="AN174" i="7"/>
  <c r="AM174" i="7"/>
  <c r="AL174" i="7"/>
  <c r="AK174" i="7"/>
  <c r="AJ174" i="7"/>
  <c r="AI174" i="7"/>
  <c r="AH174" i="7"/>
  <c r="AG174" i="7"/>
  <c r="AF174" i="7"/>
  <c r="AE174" i="7"/>
  <c r="AD174" i="7"/>
  <c r="AO173" i="7"/>
  <c r="AN173" i="7"/>
  <c r="AM173" i="7"/>
  <c r="AL173" i="7"/>
  <c r="AK173" i="7"/>
  <c r="AJ173" i="7"/>
  <c r="AI173" i="7"/>
  <c r="AH173" i="7"/>
  <c r="AG173" i="7"/>
  <c r="AF173" i="7"/>
  <c r="AE173" i="7"/>
  <c r="AD173" i="7"/>
  <c r="AO172" i="7"/>
  <c r="AN172" i="7"/>
  <c r="AM172" i="7"/>
  <c r="AL172" i="7"/>
  <c r="AK172" i="7"/>
  <c r="AJ172" i="7"/>
  <c r="AI172" i="7"/>
  <c r="AH172" i="7"/>
  <c r="AG172" i="7"/>
  <c r="AF172" i="7"/>
  <c r="AE172" i="7"/>
  <c r="AD172" i="7"/>
  <c r="AO171" i="7"/>
  <c r="AN171" i="7"/>
  <c r="AM171" i="7"/>
  <c r="AL171" i="7"/>
  <c r="AK171" i="7"/>
  <c r="AJ171" i="7"/>
  <c r="AI171" i="7"/>
  <c r="AH171" i="7"/>
  <c r="AG171" i="7"/>
  <c r="AF171" i="7"/>
  <c r="AE171" i="7"/>
  <c r="AD171" i="7"/>
  <c r="AO170" i="7"/>
  <c r="AN170" i="7"/>
  <c r="AM170" i="7"/>
  <c r="AL170" i="7"/>
  <c r="AK170" i="7"/>
  <c r="AJ170" i="7"/>
  <c r="AI170" i="7"/>
  <c r="AH170" i="7"/>
  <c r="AG170" i="7"/>
  <c r="AF170" i="7"/>
  <c r="AE170" i="7"/>
  <c r="AD170" i="7"/>
  <c r="AO169" i="7"/>
  <c r="AN169" i="7"/>
  <c r="AM169" i="7"/>
  <c r="AL169" i="7"/>
  <c r="AK169" i="7"/>
  <c r="AJ169" i="7"/>
  <c r="AI169" i="7"/>
  <c r="AH169" i="7"/>
  <c r="AG169" i="7"/>
  <c r="AF169" i="7"/>
  <c r="AE169" i="7"/>
  <c r="AD169" i="7"/>
  <c r="AO168" i="7"/>
  <c r="AN168" i="7"/>
  <c r="AM168" i="7"/>
  <c r="AL168" i="7"/>
  <c r="AK168" i="7"/>
  <c r="AJ168" i="7"/>
  <c r="AI168" i="7"/>
  <c r="AH168" i="7"/>
  <c r="AG168" i="7"/>
  <c r="AF168" i="7"/>
  <c r="AE168" i="7"/>
  <c r="AD168" i="7"/>
  <c r="AO167" i="7"/>
  <c r="AN167" i="7"/>
  <c r="AM167" i="7"/>
  <c r="AL167" i="7"/>
  <c r="AK167" i="7"/>
  <c r="AJ167" i="7"/>
  <c r="AI167" i="7"/>
  <c r="AH167" i="7"/>
  <c r="AG167" i="7"/>
  <c r="AF167" i="7"/>
  <c r="AE167" i="7"/>
  <c r="AD167" i="7"/>
  <c r="AO166" i="7"/>
  <c r="AN166" i="7"/>
  <c r="AM166" i="7"/>
  <c r="AL166" i="7"/>
  <c r="AK166" i="7"/>
  <c r="AJ166" i="7"/>
  <c r="AI166" i="7"/>
  <c r="AH166" i="7"/>
  <c r="AG166" i="7"/>
  <c r="AF166" i="7"/>
  <c r="AE166" i="7"/>
  <c r="AD166" i="7"/>
  <c r="AO165" i="7"/>
  <c r="AN165" i="7"/>
  <c r="AM165" i="7"/>
  <c r="AL165" i="7"/>
  <c r="AK165" i="7"/>
  <c r="AJ165" i="7"/>
  <c r="AI165" i="7"/>
  <c r="AH165" i="7"/>
  <c r="AG165" i="7"/>
  <c r="AF165" i="7"/>
  <c r="AE165" i="7"/>
  <c r="AD165" i="7"/>
  <c r="AO164" i="7"/>
  <c r="AN164" i="7"/>
  <c r="AM164" i="7"/>
  <c r="AL164" i="7"/>
  <c r="AK164" i="7"/>
  <c r="AJ164" i="7"/>
  <c r="AI164" i="7"/>
  <c r="AH164" i="7"/>
  <c r="AG164" i="7"/>
  <c r="AF164" i="7"/>
  <c r="AE164" i="7"/>
  <c r="AD164" i="7"/>
  <c r="AO163" i="7"/>
  <c r="AN163" i="7"/>
  <c r="AM163" i="7"/>
  <c r="AL163" i="7"/>
  <c r="AK163" i="7"/>
  <c r="AJ163" i="7"/>
  <c r="AI163" i="7"/>
  <c r="AH163" i="7"/>
  <c r="AG163" i="7"/>
  <c r="AF163" i="7"/>
  <c r="AE163" i="7"/>
  <c r="AD163" i="7"/>
  <c r="AO162" i="7"/>
  <c r="AN162" i="7"/>
  <c r="AM162" i="7"/>
  <c r="AL162" i="7"/>
  <c r="AK162" i="7"/>
  <c r="AJ162" i="7"/>
  <c r="AI162" i="7"/>
  <c r="AH162" i="7"/>
  <c r="AG162" i="7"/>
  <c r="AF162" i="7"/>
  <c r="AE162" i="7"/>
  <c r="AD162" i="7"/>
  <c r="AO161" i="7"/>
  <c r="AN161" i="7"/>
  <c r="AM161" i="7"/>
  <c r="AL161" i="7"/>
  <c r="AK161" i="7"/>
  <c r="AJ161" i="7"/>
  <c r="AI161" i="7"/>
  <c r="AH161" i="7"/>
  <c r="AG161" i="7"/>
  <c r="AF161" i="7"/>
  <c r="AE161" i="7"/>
  <c r="AD161" i="7"/>
  <c r="AO160" i="7"/>
  <c r="AN160" i="7"/>
  <c r="AM160" i="7"/>
  <c r="AL160" i="7"/>
  <c r="AK160" i="7"/>
  <c r="AJ160" i="7"/>
  <c r="AI160" i="7"/>
  <c r="AH160" i="7"/>
  <c r="AG160" i="7"/>
  <c r="AF160" i="7"/>
  <c r="AE160" i="7"/>
  <c r="AD160" i="7"/>
  <c r="AO159" i="7"/>
  <c r="AN159" i="7"/>
  <c r="AM159" i="7"/>
  <c r="AL159" i="7"/>
  <c r="AK159" i="7"/>
  <c r="AJ159" i="7"/>
  <c r="AI159" i="7"/>
  <c r="AH159" i="7"/>
  <c r="AG159" i="7"/>
  <c r="AF159" i="7"/>
  <c r="AE159" i="7"/>
  <c r="AD159" i="7"/>
  <c r="AO158" i="7"/>
  <c r="AN158" i="7"/>
  <c r="AM158" i="7"/>
  <c r="AL158" i="7"/>
  <c r="AK158" i="7"/>
  <c r="AJ158" i="7"/>
  <c r="AI158" i="7"/>
  <c r="AH158" i="7"/>
  <c r="AG158" i="7"/>
  <c r="AF158" i="7"/>
  <c r="AE158" i="7"/>
  <c r="AD158" i="7"/>
  <c r="AO157" i="7"/>
  <c r="AN157" i="7"/>
  <c r="AM157" i="7"/>
  <c r="AL157" i="7"/>
  <c r="AK157" i="7"/>
  <c r="AJ157" i="7"/>
  <c r="AI157" i="7"/>
  <c r="AH157" i="7"/>
  <c r="AG157" i="7"/>
  <c r="AF157" i="7"/>
  <c r="AE157" i="7"/>
  <c r="AD157" i="7"/>
  <c r="AO156" i="7"/>
  <c r="AN156" i="7"/>
  <c r="AM156" i="7"/>
  <c r="AL156" i="7"/>
  <c r="AK156" i="7"/>
  <c r="AJ156" i="7"/>
  <c r="AI156" i="7"/>
  <c r="AH156" i="7"/>
  <c r="AG156" i="7"/>
  <c r="AF156" i="7"/>
  <c r="AE156" i="7"/>
  <c r="AD156" i="7"/>
  <c r="AO154" i="7"/>
  <c r="AN154" i="7"/>
  <c r="AM154" i="7"/>
  <c r="AL154" i="7"/>
  <c r="AK154" i="7"/>
  <c r="AJ154" i="7"/>
  <c r="AI154" i="7"/>
  <c r="AH154" i="7"/>
  <c r="AG154" i="7"/>
  <c r="AF154" i="7"/>
  <c r="AE154" i="7"/>
  <c r="AD154" i="7"/>
  <c r="AO153" i="7"/>
  <c r="AN153" i="7"/>
  <c r="AM153" i="7"/>
  <c r="AL153" i="7"/>
  <c r="AK153" i="7"/>
  <c r="AJ153" i="7"/>
  <c r="AI153" i="7"/>
  <c r="AH153" i="7"/>
  <c r="AG153" i="7"/>
  <c r="AF153" i="7"/>
  <c r="AE153" i="7"/>
  <c r="AD153" i="7"/>
  <c r="AO152" i="7"/>
  <c r="AN152" i="7"/>
  <c r="AM152" i="7"/>
  <c r="AL152" i="7"/>
  <c r="AK152" i="7"/>
  <c r="AJ152" i="7"/>
  <c r="AI152" i="7"/>
  <c r="AH152" i="7"/>
  <c r="AG152" i="7"/>
  <c r="AF152" i="7"/>
  <c r="AE152" i="7"/>
  <c r="AD152" i="7"/>
  <c r="AO151" i="7"/>
  <c r="AN151" i="7"/>
  <c r="AM151" i="7"/>
  <c r="AL151" i="7"/>
  <c r="AK151" i="7"/>
  <c r="AJ151" i="7"/>
  <c r="AI151" i="7"/>
  <c r="AH151" i="7"/>
  <c r="AG151" i="7"/>
  <c r="AF151" i="7"/>
  <c r="AE151" i="7"/>
  <c r="AD151" i="7"/>
  <c r="AO150" i="7"/>
  <c r="AN150" i="7"/>
  <c r="AM150" i="7"/>
  <c r="AL150" i="7"/>
  <c r="AK150" i="7"/>
  <c r="AJ150" i="7"/>
  <c r="AI150" i="7"/>
  <c r="AH150" i="7"/>
  <c r="AG150" i="7"/>
  <c r="AF150" i="7"/>
  <c r="AE150" i="7"/>
  <c r="AD150" i="7"/>
  <c r="AO149" i="7"/>
  <c r="AN149" i="7"/>
  <c r="AM149" i="7"/>
  <c r="AL149" i="7"/>
  <c r="AK149" i="7"/>
  <c r="AJ149" i="7"/>
  <c r="AI149" i="7"/>
  <c r="AH149" i="7"/>
  <c r="AG149" i="7"/>
  <c r="AF149" i="7"/>
  <c r="AE149" i="7"/>
  <c r="AD149" i="7"/>
  <c r="AO148" i="7"/>
  <c r="AN148" i="7"/>
  <c r="AM148" i="7"/>
  <c r="AL148" i="7"/>
  <c r="AK148" i="7"/>
  <c r="AJ148" i="7"/>
  <c r="AI148" i="7"/>
  <c r="AH148" i="7"/>
  <c r="AG148" i="7"/>
  <c r="AF148" i="7"/>
  <c r="AE148" i="7"/>
  <c r="AD148" i="7"/>
  <c r="AO147" i="7"/>
  <c r="AN147" i="7"/>
  <c r="AM147" i="7"/>
  <c r="AL147" i="7"/>
  <c r="AK147" i="7"/>
  <c r="AJ147" i="7"/>
  <c r="AI147" i="7"/>
  <c r="AH147" i="7"/>
  <c r="AG147" i="7"/>
  <c r="AF147" i="7"/>
  <c r="AE147" i="7"/>
  <c r="AD147" i="7"/>
  <c r="AO146" i="7"/>
  <c r="AN146" i="7"/>
  <c r="AM146" i="7"/>
  <c r="AL146" i="7"/>
  <c r="AK146" i="7"/>
  <c r="AJ146" i="7"/>
  <c r="AI146" i="7"/>
  <c r="AH146" i="7"/>
  <c r="AG146" i="7"/>
  <c r="AF146" i="7"/>
  <c r="AE146" i="7"/>
  <c r="AD146" i="7"/>
  <c r="AO145" i="7"/>
  <c r="AN145" i="7"/>
  <c r="AM145" i="7"/>
  <c r="AL145" i="7"/>
  <c r="AK145" i="7"/>
  <c r="AJ145" i="7"/>
  <c r="AI145" i="7"/>
  <c r="AH145" i="7"/>
  <c r="AG145" i="7"/>
  <c r="AF145" i="7"/>
  <c r="AE145" i="7"/>
  <c r="AD145" i="7"/>
  <c r="AO144" i="7"/>
  <c r="AN144" i="7"/>
  <c r="AM144" i="7"/>
  <c r="AL144" i="7"/>
  <c r="AK144" i="7"/>
  <c r="AJ144" i="7"/>
  <c r="AI144" i="7"/>
  <c r="AH144" i="7"/>
  <c r="AG144" i="7"/>
  <c r="AF144" i="7"/>
  <c r="AE144" i="7"/>
  <c r="AD144" i="7"/>
  <c r="AO143" i="7"/>
  <c r="AN143" i="7"/>
  <c r="AM143" i="7"/>
  <c r="AL143" i="7"/>
  <c r="AK143" i="7"/>
  <c r="AJ143" i="7"/>
  <c r="AI143" i="7"/>
  <c r="AH143" i="7"/>
  <c r="AG143" i="7"/>
  <c r="AF143" i="7"/>
  <c r="AE143" i="7"/>
  <c r="AD143" i="7"/>
  <c r="AO142" i="7"/>
  <c r="AN142" i="7"/>
  <c r="AM142" i="7"/>
  <c r="AL142" i="7"/>
  <c r="AK142" i="7"/>
  <c r="AJ142" i="7"/>
  <c r="AI142" i="7"/>
  <c r="AH142" i="7"/>
  <c r="AG142" i="7"/>
  <c r="AF142" i="7"/>
  <c r="AE142" i="7"/>
  <c r="AD142" i="7"/>
  <c r="AO141" i="7"/>
  <c r="AN141" i="7"/>
  <c r="AM141" i="7"/>
  <c r="AL141" i="7"/>
  <c r="AK141" i="7"/>
  <c r="AJ141" i="7"/>
  <c r="AI141" i="7"/>
  <c r="AH141" i="7"/>
  <c r="AG141" i="7"/>
  <c r="AF141" i="7"/>
  <c r="AE141" i="7"/>
  <c r="AD141" i="7"/>
  <c r="AO140" i="7"/>
  <c r="AN140" i="7"/>
  <c r="AM140" i="7"/>
  <c r="AL140" i="7"/>
  <c r="AK140" i="7"/>
  <c r="AJ140" i="7"/>
  <c r="AI140" i="7"/>
  <c r="AH140" i="7"/>
  <c r="AG140" i="7"/>
  <c r="AF140" i="7"/>
  <c r="AE140" i="7"/>
  <c r="AD140" i="7"/>
  <c r="AO139" i="7"/>
  <c r="AN139" i="7"/>
  <c r="AM139" i="7"/>
  <c r="AL139" i="7"/>
  <c r="AK139" i="7"/>
  <c r="AJ139" i="7"/>
  <c r="AI139" i="7"/>
  <c r="AH139" i="7"/>
  <c r="AG139" i="7"/>
  <c r="AF139" i="7"/>
  <c r="AE139" i="7"/>
  <c r="AD139" i="7"/>
  <c r="AO138" i="7"/>
  <c r="AN138" i="7"/>
  <c r="AM138" i="7"/>
  <c r="AL138" i="7"/>
  <c r="AK138" i="7"/>
  <c r="AJ138" i="7"/>
  <c r="AI138" i="7"/>
  <c r="AH138" i="7"/>
  <c r="AG138" i="7"/>
  <c r="AF138" i="7"/>
  <c r="AE138" i="7"/>
  <c r="AD138" i="7"/>
  <c r="AO137" i="7"/>
  <c r="AN137" i="7"/>
  <c r="AM137" i="7"/>
  <c r="AL137" i="7"/>
  <c r="AK137" i="7"/>
  <c r="AJ137" i="7"/>
  <c r="AI137" i="7"/>
  <c r="AH137" i="7"/>
  <c r="AG137" i="7"/>
  <c r="AF137" i="7"/>
  <c r="AE137" i="7"/>
  <c r="AD137" i="7"/>
  <c r="AO136" i="7"/>
  <c r="AN136" i="7"/>
  <c r="AM136" i="7"/>
  <c r="AL136" i="7"/>
  <c r="AK136" i="7"/>
  <c r="AJ136" i="7"/>
  <c r="AI136" i="7"/>
  <c r="AH136" i="7"/>
  <c r="AG136" i="7"/>
  <c r="AF136" i="7"/>
  <c r="AE136" i="7"/>
  <c r="AD136" i="7"/>
  <c r="AO134" i="7"/>
  <c r="AN134" i="7"/>
  <c r="AM134" i="7"/>
  <c r="AL134" i="7"/>
  <c r="AK134" i="7"/>
  <c r="AJ134" i="7"/>
  <c r="AI134" i="7"/>
  <c r="AH134" i="7"/>
  <c r="AG134" i="7"/>
  <c r="AF134" i="7"/>
  <c r="AE134" i="7"/>
  <c r="AD134" i="7"/>
  <c r="AO133" i="7"/>
  <c r="AN133" i="7"/>
  <c r="AM133" i="7"/>
  <c r="AL133" i="7"/>
  <c r="AK133" i="7"/>
  <c r="AJ133" i="7"/>
  <c r="AI133" i="7"/>
  <c r="AH133" i="7"/>
  <c r="AG133" i="7"/>
  <c r="AF133" i="7"/>
  <c r="AE133" i="7"/>
  <c r="AD133" i="7"/>
  <c r="AO132" i="7"/>
  <c r="AN132" i="7"/>
  <c r="AM132" i="7"/>
  <c r="AL132" i="7"/>
  <c r="AK132" i="7"/>
  <c r="AJ132" i="7"/>
  <c r="AI132" i="7"/>
  <c r="AH132" i="7"/>
  <c r="AG132" i="7"/>
  <c r="AF132" i="7"/>
  <c r="AE132" i="7"/>
  <c r="AD132" i="7"/>
  <c r="AO131" i="7"/>
  <c r="AN131" i="7"/>
  <c r="AM131" i="7"/>
  <c r="AL131" i="7"/>
  <c r="AK131" i="7"/>
  <c r="AJ131" i="7"/>
  <c r="AI131" i="7"/>
  <c r="AH131" i="7"/>
  <c r="AG131" i="7"/>
  <c r="AF131" i="7"/>
  <c r="AE131" i="7"/>
  <c r="AD131" i="7"/>
  <c r="AO130" i="7"/>
  <c r="AN130" i="7"/>
  <c r="AM130" i="7"/>
  <c r="AL130" i="7"/>
  <c r="AK130" i="7"/>
  <c r="AJ130" i="7"/>
  <c r="AI130" i="7"/>
  <c r="AH130" i="7"/>
  <c r="AG130" i="7"/>
  <c r="AF130" i="7"/>
  <c r="AE130" i="7"/>
  <c r="AD130" i="7"/>
  <c r="AO129" i="7"/>
  <c r="AN129" i="7"/>
  <c r="AM129" i="7"/>
  <c r="AL129" i="7"/>
  <c r="AK129" i="7"/>
  <c r="AJ129" i="7"/>
  <c r="AI129" i="7"/>
  <c r="AH129" i="7"/>
  <c r="AG129" i="7"/>
  <c r="AF129" i="7"/>
  <c r="AE129" i="7"/>
  <c r="AD129" i="7"/>
  <c r="AO128" i="7"/>
  <c r="AN128" i="7"/>
  <c r="AM128" i="7"/>
  <c r="AL128" i="7"/>
  <c r="AK128" i="7"/>
  <c r="AJ128" i="7"/>
  <c r="AI128" i="7"/>
  <c r="AH128" i="7"/>
  <c r="AG128" i="7"/>
  <c r="AF128" i="7"/>
  <c r="AE128" i="7"/>
  <c r="AD128" i="7"/>
  <c r="AO127" i="7"/>
  <c r="AN127" i="7"/>
  <c r="AM127" i="7"/>
  <c r="AL127" i="7"/>
  <c r="AK127" i="7"/>
  <c r="AJ127" i="7"/>
  <c r="AI127" i="7"/>
  <c r="AH127" i="7"/>
  <c r="AG127" i="7"/>
  <c r="AF127" i="7"/>
  <c r="AE127" i="7"/>
  <c r="AD127" i="7"/>
  <c r="AO126" i="7"/>
  <c r="AN126" i="7"/>
  <c r="AM126" i="7"/>
  <c r="AL126" i="7"/>
  <c r="AK126" i="7"/>
  <c r="AJ126" i="7"/>
  <c r="AI126" i="7"/>
  <c r="AH126" i="7"/>
  <c r="AG126" i="7"/>
  <c r="AF126" i="7"/>
  <c r="AE126" i="7"/>
  <c r="AD126" i="7"/>
  <c r="AO125" i="7"/>
  <c r="AN125" i="7"/>
  <c r="AM125" i="7"/>
  <c r="AL125" i="7"/>
  <c r="AK125" i="7"/>
  <c r="AJ125" i="7"/>
  <c r="AI125" i="7"/>
  <c r="AH125" i="7"/>
  <c r="AG125" i="7"/>
  <c r="AF125" i="7"/>
  <c r="AE125" i="7"/>
  <c r="AD125" i="7"/>
  <c r="AO124" i="7"/>
  <c r="AN124" i="7"/>
  <c r="AM124" i="7"/>
  <c r="AL124" i="7"/>
  <c r="AK124" i="7"/>
  <c r="AJ124" i="7"/>
  <c r="AI124" i="7"/>
  <c r="AH124" i="7"/>
  <c r="AG124" i="7"/>
  <c r="AF124" i="7"/>
  <c r="AE124" i="7"/>
  <c r="AD124" i="7"/>
  <c r="AO123" i="7"/>
  <c r="AN123" i="7"/>
  <c r="AM123" i="7"/>
  <c r="AL123" i="7"/>
  <c r="AK123" i="7"/>
  <c r="AJ123" i="7"/>
  <c r="AI123" i="7"/>
  <c r="AH123" i="7"/>
  <c r="AG123" i="7"/>
  <c r="AF123" i="7"/>
  <c r="AE123" i="7"/>
  <c r="AD123" i="7"/>
  <c r="O1954" i="7"/>
  <c r="K1954" i="7"/>
  <c r="M1954" i="7" s="1"/>
  <c r="O1953" i="7"/>
  <c r="K1953" i="7"/>
  <c r="L1953" i="7" s="1"/>
  <c r="O1952" i="7"/>
  <c r="K1952" i="7"/>
  <c r="L1952" i="7" s="1"/>
  <c r="O1951" i="7"/>
  <c r="K1951" i="7"/>
  <c r="O1950" i="7"/>
  <c r="K1950" i="7"/>
  <c r="M1950" i="7" s="1"/>
  <c r="O1949" i="7"/>
  <c r="K1949" i="7"/>
  <c r="L1949" i="7" s="1"/>
  <c r="O1948" i="7"/>
  <c r="K1948" i="7"/>
  <c r="L1948" i="7" s="1"/>
  <c r="O1947" i="7"/>
  <c r="K1947" i="7"/>
  <c r="O1946" i="7"/>
  <c r="K1946" i="7"/>
  <c r="M1946" i="7" s="1"/>
  <c r="O1945" i="7"/>
  <c r="K1945" i="7"/>
  <c r="L1945" i="7" s="1"/>
  <c r="O1944" i="7"/>
  <c r="K1944" i="7"/>
  <c r="L1944" i="7" s="1"/>
  <c r="O1943" i="7"/>
  <c r="K1943" i="7"/>
  <c r="O1942" i="7"/>
  <c r="K1942" i="7"/>
  <c r="M1942" i="7" s="1"/>
  <c r="O1941" i="7"/>
  <c r="K1941" i="7"/>
  <c r="L1941" i="7" s="1"/>
  <c r="O1940" i="7"/>
  <c r="K1940" i="7"/>
  <c r="L1940" i="7" s="1"/>
  <c r="O1939" i="7"/>
  <c r="K1939" i="7"/>
  <c r="O1938" i="7"/>
  <c r="K1938" i="7"/>
  <c r="M1938" i="7" s="1"/>
  <c r="O1937" i="7"/>
  <c r="K1937" i="7"/>
  <c r="L1937" i="7" s="1"/>
  <c r="O1936" i="7"/>
  <c r="K1936" i="7"/>
  <c r="L1936" i="7" s="1"/>
  <c r="O1935" i="7"/>
  <c r="K1935" i="7"/>
  <c r="O1934" i="7"/>
  <c r="K1934" i="7"/>
  <c r="M1934" i="7" s="1"/>
  <c r="O1933" i="7"/>
  <c r="K1933" i="7"/>
  <c r="L1933" i="7" s="1"/>
  <c r="O1932" i="7"/>
  <c r="K1932" i="7"/>
  <c r="L1932" i="7" s="1"/>
  <c r="O1931" i="7"/>
  <c r="K1931" i="7"/>
  <c r="O1930" i="7"/>
  <c r="K1930" i="7"/>
  <c r="M1930" i="7" s="1"/>
  <c r="O1929" i="7"/>
  <c r="K1929" i="7"/>
  <c r="L1929" i="7" s="1"/>
  <c r="O1928" i="7"/>
  <c r="K1928" i="7"/>
  <c r="L1928" i="7" s="1"/>
  <c r="O1927" i="7"/>
  <c r="K1927" i="7"/>
  <c r="O1926" i="7"/>
  <c r="K1926" i="7"/>
  <c r="M1926" i="7" s="1"/>
  <c r="O1925" i="7"/>
  <c r="K1925" i="7"/>
  <c r="L1925" i="7" s="1"/>
  <c r="O1924" i="7"/>
  <c r="K1924" i="7"/>
  <c r="L1924" i="7" s="1"/>
  <c r="O1923" i="7"/>
  <c r="K1923" i="7"/>
  <c r="O1922" i="7"/>
  <c r="K1922" i="7"/>
  <c r="M1922" i="7" s="1"/>
  <c r="O1921" i="7"/>
  <c r="K1921" i="7"/>
  <c r="L1921" i="7" s="1"/>
  <c r="O1920" i="7"/>
  <c r="K1920" i="7"/>
  <c r="L1920" i="7" s="1"/>
  <c r="O1919" i="7"/>
  <c r="K1919" i="7"/>
  <c r="O1918" i="7"/>
  <c r="K1918" i="7"/>
  <c r="M1918" i="7" s="1"/>
  <c r="O1917" i="7"/>
  <c r="K1917" i="7"/>
  <c r="L1917" i="7" s="1"/>
  <c r="O1916" i="7"/>
  <c r="K1916" i="7"/>
  <c r="L1916" i="7" s="1"/>
  <c r="O1915" i="7"/>
  <c r="K1915" i="7"/>
  <c r="O1914" i="7"/>
  <c r="K1914" i="7"/>
  <c r="M1914" i="7" s="1"/>
  <c r="O1913" i="7"/>
  <c r="K1913" i="7"/>
  <c r="L1913" i="7" s="1"/>
  <c r="O1912" i="7"/>
  <c r="K1912" i="7"/>
  <c r="L1912" i="7" s="1"/>
  <c r="O1911" i="7"/>
  <c r="K1911" i="7"/>
  <c r="O1910" i="7"/>
  <c r="K1910" i="7"/>
  <c r="M1910" i="7" s="1"/>
  <c r="O1909" i="7"/>
  <c r="K1909" i="7"/>
  <c r="L1909" i="7" s="1"/>
  <c r="O1908" i="7"/>
  <c r="K1908" i="7"/>
  <c r="L1908" i="7" s="1"/>
  <c r="O1907" i="7"/>
  <c r="K1907" i="7"/>
  <c r="O1906" i="7"/>
  <c r="K1906" i="7"/>
  <c r="M1906" i="7" s="1"/>
  <c r="O1905" i="7"/>
  <c r="K1905" i="7"/>
  <c r="L1905" i="7" s="1"/>
  <c r="O1904" i="7"/>
  <c r="K1904" i="7"/>
  <c r="L1904" i="7" s="1"/>
  <c r="O1903" i="7"/>
  <c r="K1903" i="7"/>
  <c r="O1902" i="7"/>
  <c r="K1902" i="7"/>
  <c r="M1902" i="7" s="1"/>
  <c r="O1901" i="7"/>
  <c r="K1901" i="7"/>
  <c r="L1901" i="7" s="1"/>
  <c r="O1900" i="7"/>
  <c r="K1900" i="7"/>
  <c r="L1900" i="7" s="1"/>
  <c r="O1899" i="7"/>
  <c r="K1899" i="7"/>
  <c r="O1898" i="7"/>
  <c r="K1898" i="7"/>
  <c r="M1898" i="7" s="1"/>
  <c r="O1897" i="7"/>
  <c r="K1897" i="7"/>
  <c r="L1897" i="7" s="1"/>
  <c r="O1896" i="7"/>
  <c r="K1896" i="7"/>
  <c r="L1896" i="7" s="1"/>
  <c r="O1895" i="7"/>
  <c r="K1895" i="7"/>
  <c r="O1894" i="7"/>
  <c r="K1894" i="7"/>
  <c r="M1894" i="7" s="1"/>
  <c r="O1893" i="7"/>
  <c r="K1893" i="7"/>
  <c r="L1893" i="7" s="1"/>
  <c r="O1892" i="7"/>
  <c r="K1892" i="7"/>
  <c r="L1892" i="7" s="1"/>
  <c r="O1891" i="7"/>
  <c r="K1891" i="7"/>
  <c r="O1890" i="7"/>
  <c r="K1890" i="7"/>
  <c r="M1890" i="7" s="1"/>
  <c r="O1889" i="7"/>
  <c r="K1889" i="7"/>
  <c r="L1889" i="7" s="1"/>
  <c r="O1888" i="7"/>
  <c r="K1888" i="7"/>
  <c r="L1888" i="7" s="1"/>
  <c r="O1887" i="7"/>
  <c r="K1887" i="7"/>
  <c r="O1886" i="7"/>
  <c r="K1886" i="7"/>
  <c r="M1886" i="7" s="1"/>
  <c r="O1885" i="7"/>
  <c r="K1885" i="7"/>
  <c r="L1885" i="7" s="1"/>
  <c r="O1884" i="7"/>
  <c r="K1884" i="7"/>
  <c r="L1884" i="7" s="1"/>
  <c r="O1883" i="7"/>
  <c r="K1883" i="7"/>
  <c r="O1882" i="7"/>
  <c r="K1882" i="7"/>
  <c r="M1882" i="7" s="1"/>
  <c r="O1881" i="7"/>
  <c r="K1881" i="7"/>
  <c r="L1881" i="7" s="1"/>
  <c r="O1880" i="7"/>
  <c r="K1880" i="7"/>
  <c r="L1880" i="7" s="1"/>
  <c r="O1879" i="7"/>
  <c r="K1879" i="7"/>
  <c r="O1878" i="7"/>
  <c r="K1878" i="7"/>
  <c r="M1878" i="7" s="1"/>
  <c r="O1877" i="7"/>
  <c r="K1877" i="7"/>
  <c r="L1877" i="7" s="1"/>
  <c r="O1876" i="7"/>
  <c r="K1876" i="7"/>
  <c r="L1876" i="7" s="1"/>
  <c r="O1875" i="7"/>
  <c r="K1875" i="7"/>
  <c r="O1874" i="7"/>
  <c r="K1874" i="7"/>
  <c r="M1874" i="7" s="1"/>
  <c r="O1873" i="7"/>
  <c r="K1873" i="7"/>
  <c r="L1873" i="7" s="1"/>
  <c r="O1872" i="7"/>
  <c r="K1872" i="7"/>
  <c r="L1872" i="7" s="1"/>
  <c r="O1871" i="7"/>
  <c r="K1871" i="7"/>
  <c r="O1870" i="7"/>
  <c r="K1870" i="7"/>
  <c r="M1870" i="7" s="1"/>
  <c r="O1869" i="7"/>
  <c r="K1869" i="7"/>
  <c r="L1869" i="7" s="1"/>
  <c r="O1868" i="7"/>
  <c r="K1868" i="7"/>
  <c r="L1868" i="7" s="1"/>
  <c r="O1867" i="7"/>
  <c r="K1867" i="7"/>
  <c r="O1866" i="7"/>
  <c r="K1866" i="7"/>
  <c r="M1866" i="7" s="1"/>
  <c r="O1865" i="7"/>
  <c r="K1865" i="7"/>
  <c r="L1865" i="7" s="1"/>
  <c r="O1864" i="7"/>
  <c r="K1864" i="7"/>
  <c r="L1864" i="7" s="1"/>
  <c r="O1863" i="7"/>
  <c r="K1863" i="7"/>
  <c r="O1862" i="7"/>
  <c r="K1862" i="7"/>
  <c r="M1862" i="7" s="1"/>
  <c r="O1861" i="7"/>
  <c r="K1861" i="7"/>
  <c r="L1861" i="7" s="1"/>
  <c r="O1860" i="7"/>
  <c r="K1860" i="7"/>
  <c r="L1860" i="7" s="1"/>
  <c r="O1859" i="7"/>
  <c r="K1859" i="7"/>
  <c r="O1858" i="7"/>
  <c r="K1858" i="7"/>
  <c r="M1858" i="7" s="1"/>
  <c r="O1857" i="7"/>
  <c r="K1857" i="7"/>
  <c r="L1857" i="7" s="1"/>
  <c r="O1856" i="7"/>
  <c r="K1856" i="7"/>
  <c r="L1856" i="7" s="1"/>
  <c r="O1855" i="7"/>
  <c r="K1855" i="7"/>
  <c r="O1854" i="7"/>
  <c r="K1854" i="7"/>
  <c r="M1854" i="7" s="1"/>
  <c r="O1853" i="7"/>
  <c r="K1853" i="7"/>
  <c r="L1853" i="7" s="1"/>
  <c r="O1852" i="7"/>
  <c r="K1852" i="7"/>
  <c r="L1852" i="7" s="1"/>
  <c r="O1851" i="7"/>
  <c r="K1851" i="7"/>
  <c r="O1850" i="7"/>
  <c r="K1850" i="7"/>
  <c r="M1850" i="7" s="1"/>
  <c r="O1849" i="7"/>
  <c r="K1849" i="7"/>
  <c r="L1849" i="7" s="1"/>
  <c r="O1848" i="7"/>
  <c r="K1848" i="7"/>
  <c r="L1848" i="7" s="1"/>
  <c r="O1847" i="7"/>
  <c r="K1847" i="7"/>
  <c r="O1846" i="7"/>
  <c r="K1846" i="7"/>
  <c r="M1846" i="7" s="1"/>
  <c r="O1845" i="7"/>
  <c r="K1845" i="7"/>
  <c r="L1845" i="7" s="1"/>
  <c r="O1844" i="7"/>
  <c r="K1844" i="7"/>
  <c r="L1844" i="7" s="1"/>
  <c r="O1843" i="7"/>
  <c r="K1843" i="7"/>
  <c r="O1842" i="7"/>
  <c r="K1842" i="7"/>
  <c r="M1842" i="7" s="1"/>
  <c r="O1841" i="7"/>
  <c r="K1841" i="7"/>
  <c r="L1841" i="7" s="1"/>
  <c r="O1840" i="7"/>
  <c r="K1840" i="7"/>
  <c r="L1840" i="7" s="1"/>
  <c r="O1839" i="7"/>
  <c r="K1839" i="7"/>
  <c r="O1838" i="7"/>
  <c r="K1838" i="7"/>
  <c r="M1838" i="7" s="1"/>
  <c r="O1837" i="7"/>
  <c r="K1837" i="7"/>
  <c r="L1837" i="7" s="1"/>
  <c r="O1836" i="7"/>
  <c r="K1836" i="7"/>
  <c r="L1836" i="7" s="1"/>
  <c r="O1835" i="7"/>
  <c r="K1835" i="7"/>
  <c r="O1834" i="7"/>
  <c r="K1834" i="7"/>
  <c r="M1834" i="7" s="1"/>
  <c r="O1833" i="7"/>
  <c r="K1833" i="7"/>
  <c r="L1833" i="7" s="1"/>
  <c r="O1832" i="7"/>
  <c r="K1832" i="7"/>
  <c r="L1832" i="7" s="1"/>
  <c r="O1831" i="7"/>
  <c r="K1831" i="7"/>
  <c r="O1830" i="7"/>
  <c r="K1830" i="7"/>
  <c r="M1830" i="7" s="1"/>
  <c r="O1829" i="7"/>
  <c r="K1829" i="7"/>
  <c r="L1829" i="7" s="1"/>
  <c r="O1828" i="7"/>
  <c r="K1828" i="7"/>
  <c r="L1828" i="7" s="1"/>
  <c r="O1827" i="7"/>
  <c r="K1827" i="7"/>
  <c r="O1826" i="7"/>
  <c r="K1826" i="7"/>
  <c r="M1826" i="7" s="1"/>
  <c r="O1825" i="7"/>
  <c r="K1825" i="7"/>
  <c r="L1825" i="7" s="1"/>
  <c r="O1824" i="7"/>
  <c r="K1824" i="7"/>
  <c r="L1824" i="7" s="1"/>
  <c r="O1823" i="7"/>
  <c r="K1823" i="7"/>
  <c r="O1822" i="7"/>
  <c r="K1822" i="7"/>
  <c r="M1822" i="7" s="1"/>
  <c r="O1821" i="7"/>
  <c r="K1821" i="7"/>
  <c r="L1821" i="7" s="1"/>
  <c r="O1820" i="7"/>
  <c r="K1820" i="7"/>
  <c r="O1819" i="7"/>
  <c r="K1819" i="7"/>
  <c r="O1818" i="7"/>
  <c r="K1818" i="7"/>
  <c r="M1818" i="7" s="1"/>
  <c r="O1817" i="7"/>
  <c r="K1817" i="7"/>
  <c r="L1817" i="7" s="1"/>
  <c r="O1816" i="7"/>
  <c r="K1816" i="7"/>
  <c r="L1816" i="7" s="1"/>
  <c r="O1815" i="7"/>
  <c r="K1815" i="7"/>
  <c r="O1814" i="7"/>
  <c r="K1814" i="7"/>
  <c r="M1814" i="7" s="1"/>
  <c r="O1813" i="7"/>
  <c r="K1813" i="7"/>
  <c r="L1813" i="7" s="1"/>
  <c r="O1812" i="7"/>
  <c r="K1812" i="7"/>
  <c r="L1812" i="7" s="1"/>
  <c r="O1811" i="7"/>
  <c r="K1811" i="7"/>
  <c r="O1810" i="7"/>
  <c r="K1810" i="7"/>
  <c r="M1810" i="7" s="1"/>
  <c r="O1809" i="7"/>
  <c r="K1809" i="7"/>
  <c r="L1809" i="7" s="1"/>
  <c r="O1808" i="7"/>
  <c r="K1808" i="7"/>
  <c r="L1808" i="7" s="1"/>
  <c r="O1807" i="7"/>
  <c r="K1807" i="7"/>
  <c r="O1806" i="7"/>
  <c r="K1806" i="7"/>
  <c r="M1806" i="7" s="1"/>
  <c r="O1805" i="7"/>
  <c r="K1805" i="7"/>
  <c r="L1805" i="7" s="1"/>
  <c r="O1804" i="7"/>
  <c r="K1804" i="7"/>
  <c r="L1804" i="7" s="1"/>
  <c r="O1803" i="7"/>
  <c r="K1803" i="7"/>
  <c r="O1802" i="7"/>
  <c r="K1802" i="7"/>
  <c r="M1802" i="7" s="1"/>
  <c r="O1801" i="7"/>
  <c r="K1801" i="7"/>
  <c r="L1801" i="7" s="1"/>
  <c r="O1800" i="7"/>
  <c r="K1800" i="7"/>
  <c r="L1800" i="7" s="1"/>
  <c r="O1799" i="7"/>
  <c r="K1799" i="7"/>
  <c r="O1798" i="7"/>
  <c r="K1798" i="7"/>
  <c r="M1798" i="7" s="1"/>
  <c r="O1797" i="7"/>
  <c r="K1797" i="7"/>
  <c r="L1797" i="7" s="1"/>
  <c r="O1796" i="7"/>
  <c r="K1796" i="7"/>
  <c r="L1796" i="7" s="1"/>
  <c r="O1795" i="7"/>
  <c r="K1795" i="7"/>
  <c r="O1794" i="7"/>
  <c r="K1794" i="7"/>
  <c r="M1794" i="7" s="1"/>
  <c r="O1793" i="7"/>
  <c r="K1793" i="7"/>
  <c r="L1793" i="7" s="1"/>
  <c r="O1792" i="7"/>
  <c r="K1792" i="7"/>
  <c r="L1792" i="7" s="1"/>
  <c r="O1791" i="7"/>
  <c r="K1791" i="7"/>
  <c r="O1790" i="7"/>
  <c r="K1790" i="7"/>
  <c r="M1790" i="7" s="1"/>
  <c r="O1789" i="7"/>
  <c r="K1789" i="7"/>
  <c r="L1789" i="7" s="1"/>
  <c r="O1788" i="7"/>
  <c r="K1788" i="7"/>
  <c r="L1788" i="7" s="1"/>
  <c r="O1787" i="7"/>
  <c r="K1787" i="7"/>
  <c r="O1786" i="7"/>
  <c r="K1786" i="7"/>
  <c r="M1786" i="7" s="1"/>
  <c r="O1785" i="7"/>
  <c r="K1785" i="7"/>
  <c r="L1785" i="7" s="1"/>
  <c r="O1784" i="7"/>
  <c r="K1784" i="7"/>
  <c r="L1784" i="7" s="1"/>
  <c r="O1783" i="7"/>
  <c r="K1783" i="7"/>
  <c r="O1782" i="7"/>
  <c r="K1782" i="7"/>
  <c r="M1782" i="7" s="1"/>
  <c r="O1781" i="7"/>
  <c r="K1781" i="7"/>
  <c r="L1781" i="7" s="1"/>
  <c r="O1780" i="7"/>
  <c r="K1780" i="7"/>
  <c r="L1780" i="7" s="1"/>
  <c r="O1779" i="7"/>
  <c r="K1779" i="7"/>
  <c r="O1778" i="7"/>
  <c r="K1778" i="7"/>
  <c r="M1778" i="7" s="1"/>
  <c r="O1777" i="7"/>
  <c r="K1777" i="7"/>
  <c r="L1777" i="7" s="1"/>
  <c r="O1776" i="7"/>
  <c r="K1776" i="7"/>
  <c r="L1776" i="7" s="1"/>
  <c r="O1775" i="7"/>
  <c r="K1775" i="7"/>
  <c r="O1774" i="7"/>
  <c r="K1774" i="7"/>
  <c r="M1774" i="7" s="1"/>
  <c r="O1773" i="7"/>
  <c r="K1773" i="7"/>
  <c r="L1773" i="7" s="1"/>
  <c r="O1772" i="7"/>
  <c r="K1772" i="7"/>
  <c r="L1772" i="7" s="1"/>
  <c r="O1771" i="7"/>
  <c r="K1771" i="7"/>
  <c r="O1770" i="7"/>
  <c r="K1770" i="7"/>
  <c r="M1770" i="7" s="1"/>
  <c r="O1769" i="7"/>
  <c r="K1769" i="7"/>
  <c r="L1769" i="7" s="1"/>
  <c r="O1768" i="7"/>
  <c r="K1768" i="7"/>
  <c r="L1768" i="7" s="1"/>
  <c r="O1767" i="7"/>
  <c r="K1767" i="7"/>
  <c r="O1766" i="7"/>
  <c r="K1766" i="7"/>
  <c r="M1766" i="7" s="1"/>
  <c r="O1765" i="7"/>
  <c r="K1765" i="7"/>
  <c r="L1765" i="7" s="1"/>
  <c r="O1764" i="7"/>
  <c r="K1764" i="7"/>
  <c r="L1764" i="7" s="1"/>
  <c r="O1763" i="7"/>
  <c r="K1763" i="7"/>
  <c r="O1762" i="7"/>
  <c r="K1762" i="7"/>
  <c r="M1762" i="7" s="1"/>
  <c r="O1761" i="7"/>
  <c r="K1761" i="7"/>
  <c r="L1761" i="7" s="1"/>
  <c r="O1760" i="7"/>
  <c r="K1760" i="7"/>
  <c r="L1760" i="7" s="1"/>
  <c r="O1759" i="7"/>
  <c r="K1759" i="7"/>
  <c r="O1758" i="7"/>
  <c r="K1758" i="7"/>
  <c r="M1758" i="7" s="1"/>
  <c r="O1757" i="7"/>
  <c r="K1757" i="7"/>
  <c r="L1757" i="7" s="1"/>
  <c r="O1756" i="7"/>
  <c r="K1756" i="7"/>
  <c r="L1756" i="7" s="1"/>
  <c r="O1755" i="7"/>
  <c r="K1755" i="7"/>
  <c r="O1754" i="7"/>
  <c r="K1754" i="7"/>
  <c r="M1754" i="7" s="1"/>
  <c r="O1753" i="7"/>
  <c r="K1753" i="7"/>
  <c r="L1753" i="7" s="1"/>
  <c r="O1752" i="7"/>
  <c r="K1752" i="7"/>
  <c r="L1752" i="7" s="1"/>
  <c r="O1751" i="7"/>
  <c r="K1751" i="7"/>
  <c r="O1750" i="7"/>
  <c r="K1750" i="7"/>
  <c r="M1750" i="7" s="1"/>
  <c r="O1749" i="7"/>
  <c r="K1749" i="7"/>
  <c r="L1749" i="7" s="1"/>
  <c r="O1748" i="7"/>
  <c r="K1748" i="7"/>
  <c r="L1748" i="7" s="1"/>
  <c r="O1747" i="7"/>
  <c r="K1747" i="7"/>
  <c r="O1746" i="7"/>
  <c r="K1746" i="7"/>
  <c r="M1746" i="7" s="1"/>
  <c r="O1745" i="7"/>
  <c r="K1745" i="7"/>
  <c r="L1745" i="7" s="1"/>
  <c r="O1744" i="7"/>
  <c r="K1744" i="7"/>
  <c r="L1744" i="7" s="1"/>
  <c r="O1743" i="7"/>
  <c r="K1743" i="7"/>
  <c r="O1742" i="7"/>
  <c r="K1742" i="7"/>
  <c r="M1742" i="7" s="1"/>
  <c r="O1741" i="7"/>
  <c r="K1741" i="7"/>
  <c r="L1741" i="7" s="1"/>
  <c r="O1740" i="7"/>
  <c r="K1740" i="7"/>
  <c r="L1740" i="7" s="1"/>
  <c r="O1739" i="7"/>
  <c r="K1739" i="7"/>
  <c r="O1738" i="7"/>
  <c r="K1738" i="7"/>
  <c r="M1738" i="7" s="1"/>
  <c r="O1737" i="7"/>
  <c r="K1737" i="7"/>
  <c r="L1737" i="7" s="1"/>
  <c r="O1736" i="7"/>
  <c r="K1736" i="7"/>
  <c r="L1736" i="7" s="1"/>
  <c r="O1735" i="7"/>
  <c r="K1735" i="7"/>
  <c r="O1734" i="7"/>
  <c r="K1734" i="7"/>
  <c r="M1734" i="7" s="1"/>
  <c r="O1733" i="7"/>
  <c r="K1733" i="7"/>
  <c r="L1733" i="7" s="1"/>
  <c r="O1732" i="7"/>
  <c r="K1732" i="7"/>
  <c r="L1732" i="7" s="1"/>
  <c r="O1731" i="7"/>
  <c r="K1731" i="7"/>
  <c r="O1730" i="7"/>
  <c r="K1730" i="7"/>
  <c r="M1730" i="7" s="1"/>
  <c r="O1729" i="7"/>
  <c r="K1729" i="7"/>
  <c r="L1729" i="7" s="1"/>
  <c r="O1728" i="7"/>
  <c r="K1728" i="7"/>
  <c r="L1728" i="7" s="1"/>
  <c r="O1727" i="7"/>
  <c r="K1727" i="7"/>
  <c r="O1726" i="7"/>
  <c r="K1726" i="7"/>
  <c r="M1726" i="7" s="1"/>
  <c r="O1725" i="7"/>
  <c r="K1725" i="7"/>
  <c r="L1725" i="7" s="1"/>
  <c r="O1724" i="7"/>
  <c r="K1724" i="7"/>
  <c r="L1724" i="7" s="1"/>
  <c r="O1723" i="7"/>
  <c r="K1723" i="7"/>
  <c r="O1722" i="7"/>
  <c r="K1722" i="7"/>
  <c r="M1722" i="7" s="1"/>
  <c r="O1721" i="7"/>
  <c r="K1721" i="7"/>
  <c r="L1721" i="7" s="1"/>
  <c r="O1720" i="7"/>
  <c r="K1720" i="7"/>
  <c r="L1720" i="7" s="1"/>
  <c r="O1719" i="7"/>
  <c r="K1719" i="7"/>
  <c r="O1718" i="7"/>
  <c r="K1718" i="7"/>
  <c r="M1718" i="7" s="1"/>
  <c r="O1717" i="7"/>
  <c r="K1717" i="7"/>
  <c r="L1717" i="7" s="1"/>
  <c r="O1716" i="7"/>
  <c r="K1716" i="7"/>
  <c r="L1716" i="7" s="1"/>
  <c r="O1715" i="7"/>
  <c r="K1715" i="7"/>
  <c r="O1714" i="7"/>
  <c r="K1714" i="7"/>
  <c r="M1714" i="7" s="1"/>
  <c r="O1713" i="7"/>
  <c r="K1713" i="7"/>
  <c r="L1713" i="7" s="1"/>
  <c r="O1712" i="7"/>
  <c r="K1712" i="7"/>
  <c r="L1712" i="7" s="1"/>
  <c r="O1711" i="7"/>
  <c r="K1711" i="7"/>
  <c r="O1710" i="7"/>
  <c r="K1710" i="7"/>
  <c r="M1710" i="7" s="1"/>
  <c r="O1709" i="7"/>
  <c r="K1709" i="7"/>
  <c r="L1709" i="7" s="1"/>
  <c r="O1708" i="7"/>
  <c r="K1708" i="7"/>
  <c r="L1708" i="7" s="1"/>
  <c r="O1707" i="7"/>
  <c r="K1707" i="7"/>
  <c r="O1706" i="7"/>
  <c r="K1706" i="7"/>
  <c r="M1706" i="7" s="1"/>
  <c r="O1705" i="7"/>
  <c r="K1705" i="7"/>
  <c r="L1705" i="7" s="1"/>
  <c r="O1704" i="7"/>
  <c r="K1704" i="7"/>
  <c r="L1704" i="7" s="1"/>
  <c r="O1703" i="7"/>
  <c r="K1703" i="7"/>
  <c r="O1702" i="7"/>
  <c r="K1702" i="7"/>
  <c r="M1702" i="7" s="1"/>
  <c r="O1701" i="7"/>
  <c r="K1701" i="7"/>
  <c r="L1701" i="7" s="1"/>
  <c r="O1700" i="7"/>
  <c r="K1700" i="7"/>
  <c r="L1700" i="7" s="1"/>
  <c r="O1699" i="7"/>
  <c r="K1699" i="7"/>
  <c r="O1698" i="7"/>
  <c r="K1698" i="7"/>
  <c r="M1698" i="7" s="1"/>
  <c r="O1697" i="7"/>
  <c r="K1697" i="7"/>
  <c r="L1697" i="7" s="1"/>
  <c r="O1696" i="7"/>
  <c r="K1696" i="7"/>
  <c r="L1696" i="7" s="1"/>
  <c r="O1695" i="7"/>
  <c r="K1695" i="7"/>
  <c r="O1694" i="7"/>
  <c r="K1694" i="7"/>
  <c r="M1694" i="7" s="1"/>
  <c r="O1693" i="7"/>
  <c r="K1693" i="7"/>
  <c r="L1693" i="7" s="1"/>
  <c r="O1692" i="7"/>
  <c r="K1692" i="7"/>
  <c r="L1692" i="7" s="1"/>
  <c r="O1691" i="7"/>
  <c r="K1691" i="7"/>
  <c r="O1690" i="7"/>
  <c r="K1690" i="7"/>
  <c r="M1690" i="7" s="1"/>
  <c r="O1689" i="7"/>
  <c r="K1689" i="7"/>
  <c r="L1689" i="7" s="1"/>
  <c r="O1688" i="7"/>
  <c r="K1688" i="7"/>
  <c r="L1688" i="7" s="1"/>
  <c r="O1687" i="7"/>
  <c r="K1687" i="7"/>
  <c r="O1686" i="7"/>
  <c r="K1686" i="7"/>
  <c r="O1685" i="7"/>
  <c r="K1685" i="7"/>
  <c r="L1685" i="7" s="1"/>
  <c r="O1684" i="7"/>
  <c r="K1684" i="7"/>
  <c r="L1684" i="7" s="1"/>
  <c r="O1683" i="7"/>
  <c r="K1683" i="7"/>
  <c r="L1683" i="7" s="1"/>
  <c r="O1682" i="7"/>
  <c r="K1682" i="7"/>
  <c r="O1681" i="7"/>
  <c r="K1681" i="7"/>
  <c r="L1681" i="7" s="1"/>
  <c r="O1680" i="7"/>
  <c r="K1680" i="7"/>
  <c r="L1680" i="7" s="1"/>
  <c r="O1679" i="7"/>
  <c r="K1679" i="7"/>
  <c r="L1679" i="7" s="1"/>
  <c r="O1678" i="7"/>
  <c r="K1678" i="7"/>
  <c r="O1677" i="7"/>
  <c r="K1677" i="7"/>
  <c r="L1677" i="7" s="1"/>
  <c r="O1676" i="7"/>
  <c r="K1676" i="7"/>
  <c r="L1676" i="7" s="1"/>
  <c r="O1675" i="7"/>
  <c r="K1675" i="7"/>
  <c r="L1675" i="7" s="1"/>
  <c r="O1674" i="7"/>
  <c r="K1674" i="7"/>
  <c r="O1673" i="7"/>
  <c r="K1673" i="7"/>
  <c r="L1673" i="7" s="1"/>
  <c r="O1672" i="7"/>
  <c r="K1672" i="7"/>
  <c r="L1672" i="7" s="1"/>
  <c r="O1671" i="7"/>
  <c r="K1671" i="7"/>
  <c r="L1671" i="7" s="1"/>
  <c r="O1670" i="7"/>
  <c r="K1670" i="7"/>
  <c r="O1669" i="7"/>
  <c r="K1669" i="7"/>
  <c r="L1669" i="7" s="1"/>
  <c r="O1668" i="7"/>
  <c r="K1668" i="7"/>
  <c r="L1668" i="7" s="1"/>
  <c r="O1667" i="7"/>
  <c r="K1667" i="7"/>
  <c r="L1667" i="7" s="1"/>
  <c r="O1666" i="7"/>
  <c r="K1666" i="7"/>
  <c r="M1666" i="7" s="1"/>
  <c r="O1665" i="7"/>
  <c r="K1665" i="7"/>
  <c r="L1665" i="7" s="1"/>
  <c r="O1664" i="7"/>
  <c r="K1664" i="7"/>
  <c r="M1664" i="7" s="1"/>
  <c r="O1663" i="7"/>
  <c r="K1663" i="7"/>
  <c r="L1663" i="7" s="1"/>
  <c r="O1662" i="7"/>
  <c r="K1662" i="7"/>
  <c r="M1662" i="7" s="1"/>
  <c r="O1661" i="7"/>
  <c r="K1661" i="7"/>
  <c r="L1661" i="7" s="1"/>
  <c r="O1660" i="7"/>
  <c r="K1660" i="7"/>
  <c r="M1660" i="7" s="1"/>
  <c r="O1659" i="7"/>
  <c r="K1659" i="7"/>
  <c r="L1659" i="7" s="1"/>
  <c r="O1658" i="7"/>
  <c r="K1658" i="7"/>
  <c r="M1658" i="7" s="1"/>
  <c r="O1657" i="7"/>
  <c r="K1657" i="7"/>
  <c r="L1657" i="7" s="1"/>
  <c r="O1656" i="7"/>
  <c r="K1656" i="7"/>
  <c r="M1656" i="7" s="1"/>
  <c r="O1655" i="7"/>
  <c r="K1655" i="7"/>
  <c r="L1655" i="7" s="1"/>
  <c r="O1654" i="7"/>
  <c r="K1654" i="7"/>
  <c r="M1654" i="7" s="1"/>
  <c r="O1653" i="7"/>
  <c r="K1653" i="7"/>
  <c r="L1653" i="7" s="1"/>
  <c r="O1652" i="7"/>
  <c r="K1652" i="7"/>
  <c r="M1652" i="7" s="1"/>
  <c r="O1651" i="7"/>
  <c r="K1651" i="7"/>
  <c r="L1651" i="7" s="1"/>
  <c r="O1650" i="7"/>
  <c r="K1650" i="7"/>
  <c r="O1649" i="7"/>
  <c r="K1649" i="7"/>
  <c r="L1649" i="7" s="1"/>
  <c r="O1648" i="7"/>
  <c r="K1648" i="7"/>
  <c r="L1648" i="7" s="1"/>
  <c r="O1647" i="7"/>
  <c r="K1647" i="7"/>
  <c r="O1646" i="7"/>
  <c r="K1646" i="7"/>
  <c r="M1646" i="7" s="1"/>
  <c r="O1645" i="7"/>
  <c r="K1645" i="7"/>
  <c r="L1645" i="7" s="1"/>
  <c r="O1644" i="7"/>
  <c r="K1644" i="7"/>
  <c r="O1643" i="7"/>
  <c r="K1643" i="7"/>
  <c r="L1643" i="7" s="1"/>
  <c r="O1642" i="7"/>
  <c r="K1642" i="7"/>
  <c r="M1642" i="7" s="1"/>
  <c r="O1641" i="7"/>
  <c r="K1641" i="7"/>
  <c r="L1641" i="7" s="1"/>
  <c r="O1640" i="7"/>
  <c r="K1640" i="7"/>
  <c r="L1640" i="7" s="1"/>
  <c r="O1639" i="7"/>
  <c r="K1639" i="7"/>
  <c r="L1639" i="7" s="1"/>
  <c r="O1638" i="7"/>
  <c r="K1638" i="7"/>
  <c r="M1638" i="7" s="1"/>
  <c r="O1637" i="7"/>
  <c r="K1637" i="7"/>
  <c r="L1637" i="7" s="1"/>
  <c r="O1636" i="7"/>
  <c r="K1636" i="7"/>
  <c r="L1636" i="7" s="1"/>
  <c r="O1635" i="7"/>
  <c r="K1635" i="7"/>
  <c r="L1635" i="7" s="1"/>
  <c r="O1634" i="7"/>
  <c r="K1634" i="7"/>
  <c r="M1634" i="7" s="1"/>
  <c r="O1633" i="7"/>
  <c r="K1633" i="7"/>
  <c r="L1633" i="7" s="1"/>
  <c r="O1632" i="7"/>
  <c r="K1632" i="7"/>
  <c r="M1632" i="7" s="1"/>
  <c r="O1631" i="7"/>
  <c r="K1631" i="7"/>
  <c r="L1631" i="7" s="1"/>
  <c r="O1630" i="7"/>
  <c r="K1630" i="7"/>
  <c r="M1630" i="7" s="1"/>
  <c r="O1629" i="7"/>
  <c r="K1629" i="7"/>
  <c r="L1629" i="7" s="1"/>
  <c r="O1628" i="7"/>
  <c r="K1628" i="7"/>
  <c r="M1628" i="7" s="1"/>
  <c r="O1627" i="7"/>
  <c r="K1627" i="7"/>
  <c r="L1627" i="7" s="1"/>
  <c r="O1626" i="7"/>
  <c r="K1626" i="7"/>
  <c r="M1626" i="7" s="1"/>
  <c r="O1625" i="7"/>
  <c r="K1625" i="7"/>
  <c r="L1625" i="7" s="1"/>
  <c r="O1624" i="7"/>
  <c r="K1624" i="7"/>
  <c r="M1624" i="7" s="1"/>
  <c r="O1623" i="7"/>
  <c r="K1623" i="7"/>
  <c r="L1623" i="7" s="1"/>
  <c r="O1622" i="7"/>
  <c r="K1622" i="7"/>
  <c r="M1622" i="7" s="1"/>
  <c r="O1621" i="7"/>
  <c r="K1621" i="7"/>
  <c r="L1621" i="7" s="1"/>
  <c r="O1620" i="7"/>
  <c r="K1620" i="7"/>
  <c r="M1620" i="7" s="1"/>
  <c r="O1619" i="7"/>
  <c r="K1619" i="7"/>
  <c r="L1619" i="7" s="1"/>
  <c r="O1618" i="7"/>
  <c r="K1618" i="7"/>
  <c r="M1618" i="7" s="1"/>
  <c r="O1617" i="7"/>
  <c r="K1617" i="7"/>
  <c r="L1617" i="7" s="1"/>
  <c r="O1616" i="7"/>
  <c r="K1616" i="7"/>
  <c r="M1616" i="7" s="1"/>
  <c r="O1615" i="7"/>
  <c r="K1615" i="7"/>
  <c r="L1615" i="7" s="1"/>
  <c r="O1614" i="7"/>
  <c r="K1614" i="7"/>
  <c r="M1614" i="7" s="1"/>
  <c r="O1613" i="7"/>
  <c r="K1613" i="7"/>
  <c r="M1613" i="7" s="1"/>
  <c r="O1612" i="7"/>
  <c r="K1612" i="7"/>
  <c r="L1612" i="7" s="1"/>
  <c r="O1611" i="7"/>
  <c r="K1611" i="7"/>
  <c r="M1611" i="7" s="1"/>
  <c r="O1610" i="7"/>
  <c r="K1610" i="7"/>
  <c r="M1610" i="7" s="1"/>
  <c r="O1609" i="7"/>
  <c r="K1609" i="7"/>
  <c r="M1609" i="7" s="1"/>
  <c r="O1608" i="7"/>
  <c r="K1608" i="7"/>
  <c r="L1608" i="7" s="1"/>
  <c r="O1607" i="7"/>
  <c r="K1607" i="7"/>
  <c r="L1607" i="7" s="1"/>
  <c r="O1606" i="7"/>
  <c r="K1606" i="7"/>
  <c r="M1606" i="7" s="1"/>
  <c r="O1605" i="7"/>
  <c r="K1605" i="7"/>
  <c r="L1605" i="7" s="1"/>
  <c r="O1604" i="7"/>
  <c r="K1604" i="7"/>
  <c r="L1604" i="7" s="1"/>
  <c r="O1603" i="7"/>
  <c r="K1603" i="7"/>
  <c r="M1603" i="7" s="1"/>
  <c r="O1602" i="7"/>
  <c r="K1602" i="7"/>
  <c r="M1602" i="7" s="1"/>
  <c r="O1601" i="7"/>
  <c r="K1601" i="7"/>
  <c r="M1601" i="7" s="1"/>
  <c r="O1600" i="7"/>
  <c r="K1600" i="7"/>
  <c r="L1600" i="7" s="1"/>
  <c r="O1599" i="7"/>
  <c r="K1599" i="7"/>
  <c r="L1599" i="7" s="1"/>
  <c r="O1598" i="7"/>
  <c r="K1598" i="7"/>
  <c r="M1598" i="7" s="1"/>
  <c r="O1597" i="7"/>
  <c r="K1597" i="7"/>
  <c r="M1597" i="7" s="1"/>
  <c r="O1596" i="7"/>
  <c r="K1596" i="7"/>
  <c r="L1596" i="7" s="1"/>
  <c r="O1595" i="7"/>
  <c r="K1595" i="7"/>
  <c r="L1595" i="7" s="1"/>
  <c r="O1594" i="7"/>
  <c r="K1594" i="7"/>
  <c r="M1594" i="7" s="1"/>
  <c r="O1593" i="7"/>
  <c r="K1593" i="7"/>
  <c r="L1593" i="7" s="1"/>
  <c r="O1592" i="7"/>
  <c r="K1592" i="7"/>
  <c r="L1592" i="7" s="1"/>
  <c r="O1591" i="7"/>
  <c r="K1591" i="7"/>
  <c r="M1591" i="7" s="1"/>
  <c r="O1590" i="7"/>
  <c r="K1590" i="7"/>
  <c r="M1590" i="7" s="1"/>
  <c r="O1589" i="7"/>
  <c r="K1589" i="7"/>
  <c r="L1589" i="7" s="1"/>
  <c r="O1588" i="7"/>
  <c r="K1588" i="7"/>
  <c r="L1588" i="7" s="1"/>
  <c r="O1587" i="7"/>
  <c r="K1587" i="7"/>
  <c r="M1587" i="7" s="1"/>
  <c r="O1586" i="7"/>
  <c r="K1586" i="7"/>
  <c r="M1586" i="7" s="1"/>
  <c r="O1585" i="7"/>
  <c r="K1585" i="7"/>
  <c r="M1585" i="7" s="1"/>
  <c r="O1584" i="7"/>
  <c r="K1584" i="7"/>
  <c r="O1583" i="7"/>
  <c r="K1583" i="7"/>
  <c r="M1583" i="7" s="1"/>
  <c r="O1582" i="7"/>
  <c r="K1582" i="7"/>
  <c r="M1582" i="7" s="1"/>
  <c r="O1581" i="7"/>
  <c r="K1581" i="7"/>
  <c r="O1580" i="7"/>
  <c r="K1580" i="7"/>
  <c r="O1579" i="7"/>
  <c r="K1579" i="7"/>
  <c r="M1579" i="7" s="1"/>
  <c r="O1578" i="7"/>
  <c r="K1578" i="7"/>
  <c r="M1578" i="7" s="1"/>
  <c r="O1577" i="7"/>
  <c r="K1577" i="7"/>
  <c r="M1577" i="7" s="1"/>
  <c r="O1576" i="7"/>
  <c r="K1576" i="7"/>
  <c r="O1575" i="7"/>
  <c r="K1575" i="7"/>
  <c r="M1575" i="7" s="1"/>
  <c r="O1574" i="7"/>
  <c r="K1574" i="7"/>
  <c r="M1574" i="7" s="1"/>
  <c r="O1573" i="7"/>
  <c r="K1573" i="7"/>
  <c r="M1573" i="7" s="1"/>
  <c r="O1572" i="7"/>
  <c r="K1572" i="7"/>
  <c r="O1571" i="7"/>
  <c r="K1571" i="7"/>
  <c r="M1571" i="7" s="1"/>
  <c r="O1570" i="7"/>
  <c r="K1570" i="7"/>
  <c r="M1570" i="7" s="1"/>
  <c r="O1569" i="7"/>
  <c r="K1569" i="7"/>
  <c r="M1569" i="7" s="1"/>
  <c r="O1568" i="7"/>
  <c r="K1568" i="7"/>
  <c r="O1567" i="7"/>
  <c r="K1567" i="7"/>
  <c r="M1567" i="7" s="1"/>
  <c r="O1566" i="7"/>
  <c r="K1566" i="7"/>
  <c r="M1566" i="7" s="1"/>
  <c r="O1565" i="7"/>
  <c r="K1565" i="7"/>
  <c r="M1565" i="7" s="1"/>
  <c r="O1564" i="7"/>
  <c r="K1564" i="7"/>
  <c r="O1563" i="7"/>
  <c r="K1563" i="7"/>
  <c r="M1563" i="7" s="1"/>
  <c r="O1562" i="7"/>
  <c r="K1562" i="7"/>
  <c r="O1561" i="7"/>
  <c r="K1561" i="7"/>
  <c r="M1561" i="7" s="1"/>
  <c r="O1560" i="7"/>
  <c r="K1560" i="7"/>
  <c r="O1559" i="7"/>
  <c r="K1559" i="7"/>
  <c r="M1559" i="7" s="1"/>
  <c r="O1558" i="7"/>
  <c r="K1558" i="7"/>
  <c r="O1557" i="7"/>
  <c r="K1557" i="7"/>
  <c r="M1557" i="7" s="1"/>
  <c r="O1556" i="7"/>
  <c r="K1556" i="7"/>
  <c r="O1555" i="7"/>
  <c r="K1555" i="7"/>
  <c r="M1555" i="7" s="1"/>
  <c r="O1554" i="7"/>
  <c r="K1554" i="7"/>
  <c r="O1553" i="7"/>
  <c r="K1553" i="7"/>
  <c r="M1553" i="7" s="1"/>
  <c r="O1552" i="7"/>
  <c r="K1552" i="7"/>
  <c r="O1551" i="7"/>
  <c r="K1551" i="7"/>
  <c r="M1551" i="7" s="1"/>
  <c r="O1550" i="7"/>
  <c r="K1550" i="7"/>
  <c r="O1549" i="7"/>
  <c r="K1549" i="7"/>
  <c r="M1549" i="7" s="1"/>
  <c r="O1548" i="7"/>
  <c r="K1548" i="7"/>
  <c r="O1547" i="7"/>
  <c r="K1547" i="7"/>
  <c r="M1547" i="7" s="1"/>
  <c r="O1546" i="7"/>
  <c r="K1546" i="7"/>
  <c r="O1545" i="7"/>
  <c r="K1545" i="7"/>
  <c r="M1545" i="7" s="1"/>
  <c r="O1544" i="7"/>
  <c r="K1544" i="7"/>
  <c r="O1543" i="7"/>
  <c r="K1543" i="7"/>
  <c r="M1543" i="7" s="1"/>
  <c r="O1542" i="7"/>
  <c r="K1542" i="7"/>
  <c r="O1541" i="7"/>
  <c r="K1541" i="7"/>
  <c r="M1541" i="7" s="1"/>
  <c r="O1540" i="7"/>
  <c r="K1540" i="7"/>
  <c r="O1539" i="7"/>
  <c r="K1539" i="7"/>
  <c r="M1539" i="7" s="1"/>
  <c r="O1538" i="7"/>
  <c r="K1538" i="7"/>
  <c r="O1537" i="7"/>
  <c r="K1537" i="7"/>
  <c r="M1537" i="7" s="1"/>
  <c r="O1536" i="7"/>
  <c r="K1536" i="7"/>
  <c r="O1535" i="7"/>
  <c r="K1535" i="7"/>
  <c r="M1535" i="7" s="1"/>
  <c r="O1534" i="7"/>
  <c r="K1534" i="7"/>
  <c r="O1533" i="7"/>
  <c r="K1533" i="7"/>
  <c r="L1533" i="7" s="1"/>
  <c r="O1532" i="7"/>
  <c r="K1532" i="7"/>
  <c r="O1531" i="7"/>
  <c r="K1531" i="7"/>
  <c r="M1531" i="7" s="1"/>
  <c r="O1530" i="7"/>
  <c r="K1530" i="7"/>
  <c r="O1529" i="7"/>
  <c r="K1529" i="7"/>
  <c r="M1529" i="7" s="1"/>
  <c r="O1528" i="7"/>
  <c r="K1528" i="7"/>
  <c r="O1527" i="7"/>
  <c r="K1527" i="7"/>
  <c r="L1527" i="7" s="1"/>
  <c r="O1526" i="7"/>
  <c r="K1526" i="7"/>
  <c r="O1525" i="7"/>
  <c r="K1525" i="7"/>
  <c r="M1525" i="7" s="1"/>
  <c r="O1524" i="7"/>
  <c r="K1524" i="7"/>
  <c r="O1523" i="7"/>
  <c r="K1523" i="7"/>
  <c r="M1523" i="7" s="1"/>
  <c r="O1522" i="7"/>
  <c r="K1522" i="7"/>
  <c r="O1521" i="7"/>
  <c r="K1521" i="7"/>
  <c r="M1521" i="7" s="1"/>
  <c r="O1520" i="7"/>
  <c r="K1520" i="7"/>
  <c r="O1519" i="7"/>
  <c r="K1519" i="7"/>
  <c r="L1519" i="7" s="1"/>
  <c r="O1518" i="7"/>
  <c r="K1518" i="7"/>
  <c r="O1517" i="7"/>
  <c r="K1517" i="7"/>
  <c r="M1517" i="7" s="1"/>
  <c r="O1516" i="7"/>
  <c r="K1516" i="7"/>
  <c r="O1515" i="7"/>
  <c r="K1515" i="7"/>
  <c r="M1515" i="7" s="1"/>
  <c r="O1514" i="7"/>
  <c r="K1514" i="7"/>
  <c r="O1513" i="7"/>
  <c r="K1513" i="7"/>
  <c r="M1513" i="7" s="1"/>
  <c r="O1512" i="7"/>
  <c r="K1512" i="7"/>
  <c r="O1511" i="7"/>
  <c r="K1511" i="7"/>
  <c r="L1511" i="7" s="1"/>
  <c r="O1510" i="7"/>
  <c r="K1510" i="7"/>
  <c r="O1509" i="7"/>
  <c r="K1509" i="7"/>
  <c r="M1509" i="7" s="1"/>
  <c r="O1508" i="7"/>
  <c r="K1508" i="7"/>
  <c r="O1507" i="7"/>
  <c r="K1507" i="7"/>
  <c r="M1507" i="7" s="1"/>
  <c r="O1506" i="7"/>
  <c r="K1506" i="7"/>
  <c r="O1505" i="7"/>
  <c r="K1505" i="7"/>
  <c r="M1505" i="7" s="1"/>
  <c r="O1504" i="7"/>
  <c r="K1504" i="7"/>
  <c r="O1503" i="7"/>
  <c r="K1503" i="7"/>
  <c r="L1503" i="7" s="1"/>
  <c r="O1502" i="7"/>
  <c r="K1502" i="7"/>
  <c r="O1501" i="7"/>
  <c r="K1501" i="7"/>
  <c r="L1501" i="7" s="1"/>
  <c r="O1500" i="7"/>
  <c r="K1500" i="7"/>
  <c r="O1499" i="7"/>
  <c r="K1499" i="7"/>
  <c r="L1499" i="7" s="1"/>
  <c r="O1498" i="7"/>
  <c r="K1498" i="7"/>
  <c r="O1497" i="7"/>
  <c r="K1497" i="7"/>
  <c r="M1497" i="7" s="1"/>
  <c r="O1496" i="7"/>
  <c r="K1496" i="7"/>
  <c r="O1495" i="7"/>
  <c r="K1495" i="7"/>
  <c r="L1495" i="7" s="1"/>
  <c r="O1494" i="7"/>
  <c r="K1494" i="7"/>
  <c r="L1494" i="7" s="1"/>
  <c r="O1493" i="7"/>
  <c r="K1493" i="7"/>
  <c r="M1493" i="7" s="1"/>
  <c r="O1492" i="7"/>
  <c r="K1492" i="7"/>
  <c r="M1492" i="7" s="1"/>
  <c r="O1491" i="7"/>
  <c r="K1491" i="7"/>
  <c r="M1491" i="7" s="1"/>
  <c r="O1490" i="7"/>
  <c r="K1490" i="7"/>
  <c r="L1490" i="7" s="1"/>
  <c r="O1489" i="7"/>
  <c r="K1489" i="7"/>
  <c r="M1489" i="7" s="1"/>
  <c r="O1488" i="7"/>
  <c r="K1488" i="7"/>
  <c r="M1488" i="7" s="1"/>
  <c r="O1487" i="7"/>
  <c r="K1487" i="7"/>
  <c r="L1487" i="7" s="1"/>
  <c r="O1486" i="7"/>
  <c r="K1486" i="7"/>
  <c r="L1486" i="7" s="1"/>
  <c r="O1485" i="7"/>
  <c r="K1485" i="7"/>
  <c r="L1485" i="7" s="1"/>
  <c r="O1484" i="7"/>
  <c r="K1484" i="7"/>
  <c r="O1483" i="7"/>
  <c r="K1483" i="7"/>
  <c r="M1483" i="7" s="1"/>
  <c r="O1482" i="7"/>
  <c r="K1482" i="7"/>
  <c r="L1482" i="7" s="1"/>
  <c r="O1481" i="7"/>
  <c r="K1481" i="7"/>
  <c r="O1480" i="7"/>
  <c r="K1480" i="7"/>
  <c r="M1480" i="7" s="1"/>
  <c r="O1479" i="7"/>
  <c r="K1479" i="7"/>
  <c r="M1479" i="7" s="1"/>
  <c r="O1478" i="7"/>
  <c r="K1478" i="7"/>
  <c r="O1477" i="7"/>
  <c r="K1477" i="7"/>
  <c r="M1477" i="7" s="1"/>
  <c r="O1476" i="7"/>
  <c r="K1476" i="7"/>
  <c r="M1476" i="7" s="1"/>
  <c r="O1475" i="7"/>
  <c r="K1475" i="7"/>
  <c r="M1475" i="7" s="1"/>
  <c r="O1474" i="7"/>
  <c r="K1474" i="7"/>
  <c r="L1474" i="7" s="1"/>
  <c r="O1473" i="7"/>
  <c r="K1473" i="7"/>
  <c r="L1473" i="7" s="1"/>
  <c r="O1472" i="7"/>
  <c r="K1472" i="7"/>
  <c r="M1472" i="7" s="1"/>
  <c r="O1471" i="7"/>
  <c r="K1471" i="7"/>
  <c r="M1471" i="7" s="1"/>
  <c r="O1470" i="7"/>
  <c r="K1470" i="7"/>
  <c r="L1470" i="7" s="1"/>
  <c r="O1469" i="7"/>
  <c r="K1469" i="7"/>
  <c r="M1469" i="7" s="1"/>
  <c r="O1468" i="7"/>
  <c r="K1468" i="7"/>
  <c r="M1468" i="7" s="1"/>
  <c r="O1467" i="7"/>
  <c r="K1467" i="7"/>
  <c r="M1467" i="7" s="1"/>
  <c r="O1466" i="7"/>
  <c r="K1466" i="7"/>
  <c r="L1466" i="7" s="1"/>
  <c r="O1465" i="7"/>
  <c r="K1465" i="7"/>
  <c r="L1465" i="7" s="1"/>
  <c r="O1464" i="7"/>
  <c r="K1464" i="7"/>
  <c r="M1464" i="7" s="1"/>
  <c r="O1463" i="7"/>
  <c r="K1463" i="7"/>
  <c r="M1463" i="7" s="1"/>
  <c r="O1462" i="7"/>
  <c r="K1462" i="7"/>
  <c r="L1462" i="7" s="1"/>
  <c r="O1461" i="7"/>
  <c r="K1461" i="7"/>
  <c r="L1461" i="7" s="1"/>
  <c r="O1460" i="7"/>
  <c r="K1460" i="7"/>
  <c r="O1459" i="7"/>
  <c r="K1459" i="7"/>
  <c r="M1459" i="7" s="1"/>
  <c r="O1458" i="7"/>
  <c r="K1458" i="7"/>
  <c r="L1458" i="7" s="1"/>
  <c r="O1457" i="7"/>
  <c r="K1457" i="7"/>
  <c r="M1457" i="7" s="1"/>
  <c r="O1456" i="7"/>
  <c r="K1456" i="7"/>
  <c r="M1456" i="7" s="1"/>
  <c r="O1455" i="7"/>
  <c r="K1455" i="7"/>
  <c r="M1455" i="7" s="1"/>
  <c r="O1454" i="7"/>
  <c r="K1454" i="7"/>
  <c r="L1454" i="7" s="1"/>
  <c r="O1453" i="7"/>
  <c r="K1453" i="7"/>
  <c r="O1452" i="7"/>
  <c r="K1452" i="7"/>
  <c r="M1452" i="7" s="1"/>
  <c r="O1451" i="7"/>
  <c r="K1451" i="7"/>
  <c r="L1451" i="7" s="1"/>
  <c r="O1450" i="7"/>
  <c r="K1450" i="7"/>
  <c r="L1450" i="7" s="1"/>
  <c r="O1449" i="7"/>
  <c r="K1449" i="7"/>
  <c r="O1448" i="7"/>
  <c r="K1448" i="7"/>
  <c r="M1448" i="7" s="1"/>
  <c r="O1447" i="7"/>
  <c r="K1447" i="7"/>
  <c r="L1447" i="7" s="1"/>
  <c r="O1446" i="7"/>
  <c r="K1446" i="7"/>
  <c r="L1446" i="7" s="1"/>
  <c r="O1445" i="7"/>
  <c r="K1445" i="7"/>
  <c r="O1444" i="7"/>
  <c r="K1444" i="7"/>
  <c r="M1444" i="7" s="1"/>
  <c r="O1443" i="7"/>
  <c r="K1443" i="7"/>
  <c r="L1443" i="7" s="1"/>
  <c r="O1442" i="7"/>
  <c r="K1442" i="7"/>
  <c r="L1442" i="7" s="1"/>
  <c r="O1441" i="7"/>
  <c r="K1441" i="7"/>
  <c r="O1440" i="7"/>
  <c r="K1440" i="7"/>
  <c r="M1440" i="7" s="1"/>
  <c r="O1439" i="7"/>
  <c r="K1439" i="7"/>
  <c r="L1439" i="7" s="1"/>
  <c r="O1438" i="7"/>
  <c r="K1438" i="7"/>
  <c r="L1438" i="7" s="1"/>
  <c r="O1437" i="7"/>
  <c r="K1437" i="7"/>
  <c r="O1436" i="7"/>
  <c r="K1436" i="7"/>
  <c r="M1436" i="7" s="1"/>
  <c r="O1435" i="7"/>
  <c r="K1435" i="7"/>
  <c r="L1435" i="7" s="1"/>
  <c r="O1434" i="7"/>
  <c r="K1434" i="7"/>
  <c r="L1434" i="7" s="1"/>
  <c r="O1433" i="7"/>
  <c r="K1433" i="7"/>
  <c r="O1432" i="7"/>
  <c r="K1432" i="7"/>
  <c r="M1432" i="7" s="1"/>
  <c r="O1431" i="7"/>
  <c r="K1431" i="7"/>
  <c r="L1431" i="7" s="1"/>
  <c r="O1430" i="7"/>
  <c r="K1430" i="7"/>
  <c r="L1430" i="7" s="1"/>
  <c r="O1429" i="7"/>
  <c r="K1429" i="7"/>
  <c r="O1428" i="7"/>
  <c r="K1428" i="7"/>
  <c r="M1428" i="7" s="1"/>
  <c r="O1427" i="7"/>
  <c r="K1427" i="7"/>
  <c r="L1427" i="7" s="1"/>
  <c r="O1426" i="7"/>
  <c r="K1426" i="7"/>
  <c r="L1426" i="7" s="1"/>
  <c r="O1425" i="7"/>
  <c r="K1425" i="7"/>
  <c r="O1424" i="7"/>
  <c r="K1424" i="7"/>
  <c r="M1424" i="7" s="1"/>
  <c r="O1423" i="7"/>
  <c r="K1423" i="7"/>
  <c r="L1423" i="7" s="1"/>
  <c r="O1422" i="7"/>
  <c r="K1422" i="7"/>
  <c r="L1422" i="7" s="1"/>
  <c r="O1421" i="7"/>
  <c r="K1421" i="7"/>
  <c r="O1420" i="7"/>
  <c r="K1420" i="7"/>
  <c r="M1420" i="7" s="1"/>
  <c r="O1419" i="7"/>
  <c r="K1419" i="7"/>
  <c r="L1419" i="7" s="1"/>
  <c r="O1418" i="7"/>
  <c r="K1418" i="7"/>
  <c r="L1418" i="7" s="1"/>
  <c r="O1417" i="7"/>
  <c r="K1417" i="7"/>
  <c r="O1416" i="7"/>
  <c r="K1416" i="7"/>
  <c r="M1416" i="7" s="1"/>
  <c r="O1415" i="7"/>
  <c r="K1415" i="7"/>
  <c r="L1415" i="7" s="1"/>
  <c r="O1414" i="7"/>
  <c r="K1414" i="7"/>
  <c r="L1414" i="7" s="1"/>
  <c r="O1413" i="7"/>
  <c r="K1413" i="7"/>
  <c r="O1412" i="7"/>
  <c r="K1412" i="7"/>
  <c r="M1412" i="7" s="1"/>
  <c r="O1411" i="7"/>
  <c r="K1411" i="7"/>
  <c r="L1411" i="7" s="1"/>
  <c r="O1410" i="7"/>
  <c r="K1410" i="7"/>
  <c r="L1410" i="7" s="1"/>
  <c r="O1409" i="7"/>
  <c r="K1409" i="7"/>
  <c r="O1408" i="7"/>
  <c r="K1408" i="7"/>
  <c r="M1408" i="7" s="1"/>
  <c r="O1407" i="7"/>
  <c r="K1407" i="7"/>
  <c r="L1407" i="7" s="1"/>
  <c r="O1406" i="7"/>
  <c r="K1406" i="7"/>
  <c r="L1406" i="7" s="1"/>
  <c r="O1405" i="7"/>
  <c r="K1405" i="7"/>
  <c r="O1404" i="7"/>
  <c r="K1404" i="7"/>
  <c r="M1404" i="7" s="1"/>
  <c r="O1403" i="7"/>
  <c r="K1403" i="7"/>
  <c r="L1403" i="7" s="1"/>
  <c r="O1402" i="7"/>
  <c r="K1402" i="7"/>
  <c r="L1402" i="7" s="1"/>
  <c r="O1401" i="7"/>
  <c r="K1401" i="7"/>
  <c r="O1400" i="7"/>
  <c r="K1400" i="7"/>
  <c r="M1400" i="7" s="1"/>
  <c r="O1399" i="7"/>
  <c r="K1399" i="7"/>
  <c r="L1399" i="7" s="1"/>
  <c r="O1398" i="7"/>
  <c r="K1398" i="7"/>
  <c r="L1398" i="7" s="1"/>
  <c r="O1397" i="7"/>
  <c r="K1397" i="7"/>
  <c r="O1396" i="7"/>
  <c r="K1396" i="7"/>
  <c r="M1396" i="7" s="1"/>
  <c r="O1395" i="7"/>
  <c r="K1395" i="7"/>
  <c r="L1395" i="7" s="1"/>
  <c r="O1394" i="7"/>
  <c r="K1394" i="7"/>
  <c r="L1394" i="7" s="1"/>
  <c r="O1393" i="7"/>
  <c r="K1393" i="7"/>
  <c r="O1392" i="7"/>
  <c r="K1392" i="7"/>
  <c r="M1392" i="7" s="1"/>
  <c r="O1391" i="7"/>
  <c r="K1391" i="7"/>
  <c r="L1391" i="7" s="1"/>
  <c r="O1390" i="7"/>
  <c r="K1390" i="7"/>
  <c r="L1390" i="7" s="1"/>
  <c r="O1389" i="7"/>
  <c r="K1389" i="7"/>
  <c r="O1388" i="7"/>
  <c r="K1388" i="7"/>
  <c r="M1388" i="7" s="1"/>
  <c r="O1387" i="7"/>
  <c r="K1387" i="7"/>
  <c r="L1387" i="7" s="1"/>
  <c r="O1386" i="7"/>
  <c r="K1386" i="7"/>
  <c r="L1386" i="7" s="1"/>
  <c r="O1385" i="7"/>
  <c r="K1385" i="7"/>
  <c r="O1384" i="7"/>
  <c r="K1384" i="7"/>
  <c r="M1384" i="7" s="1"/>
  <c r="O1383" i="7"/>
  <c r="K1383" i="7"/>
  <c r="L1383" i="7" s="1"/>
  <c r="O1382" i="7"/>
  <c r="K1382" i="7"/>
  <c r="L1382" i="7" s="1"/>
  <c r="O1381" i="7"/>
  <c r="K1381" i="7"/>
  <c r="O1380" i="7"/>
  <c r="K1380" i="7"/>
  <c r="M1380" i="7" s="1"/>
  <c r="O1379" i="7"/>
  <c r="K1379" i="7"/>
  <c r="L1379" i="7" s="1"/>
  <c r="O1378" i="7"/>
  <c r="K1378" i="7"/>
  <c r="L1378" i="7" s="1"/>
  <c r="O1377" i="7"/>
  <c r="K1377" i="7"/>
  <c r="O1376" i="7"/>
  <c r="K1376" i="7"/>
  <c r="M1376" i="7" s="1"/>
  <c r="O1375" i="7"/>
  <c r="K1375" i="7"/>
  <c r="L1375" i="7" s="1"/>
  <c r="O1374" i="7"/>
  <c r="K1374" i="7"/>
  <c r="L1374" i="7" s="1"/>
  <c r="O1373" i="7"/>
  <c r="K1373" i="7"/>
  <c r="O1372" i="7"/>
  <c r="K1372" i="7"/>
  <c r="M1372" i="7" s="1"/>
  <c r="O1371" i="7"/>
  <c r="K1371" i="7"/>
  <c r="L1371" i="7" s="1"/>
  <c r="O1370" i="7"/>
  <c r="K1370" i="7"/>
  <c r="L1370" i="7" s="1"/>
  <c r="O1369" i="7"/>
  <c r="K1369" i="7"/>
  <c r="O1368" i="7"/>
  <c r="K1368" i="7"/>
  <c r="M1368" i="7" s="1"/>
  <c r="O1367" i="7"/>
  <c r="K1367" i="7"/>
  <c r="L1367" i="7" s="1"/>
  <c r="O1366" i="7"/>
  <c r="K1366" i="7"/>
  <c r="L1366" i="7" s="1"/>
  <c r="O1365" i="7"/>
  <c r="K1365" i="7"/>
  <c r="O1364" i="7"/>
  <c r="K1364" i="7"/>
  <c r="M1364" i="7" s="1"/>
  <c r="O1363" i="7"/>
  <c r="K1363" i="7"/>
  <c r="L1363" i="7" s="1"/>
  <c r="O1362" i="7"/>
  <c r="K1362" i="7"/>
  <c r="L1362" i="7" s="1"/>
  <c r="O1361" i="7"/>
  <c r="K1361" i="7"/>
  <c r="O1360" i="7"/>
  <c r="K1360" i="7"/>
  <c r="M1360" i="7" s="1"/>
  <c r="O1359" i="7"/>
  <c r="K1359" i="7"/>
  <c r="L1359" i="7" s="1"/>
  <c r="O1358" i="7"/>
  <c r="K1358" i="7"/>
  <c r="L1358" i="7" s="1"/>
  <c r="O1357" i="7"/>
  <c r="K1357" i="7"/>
  <c r="O1356" i="7"/>
  <c r="K1356" i="7"/>
  <c r="M1356" i="7" s="1"/>
  <c r="O1355" i="7"/>
  <c r="K1355" i="7"/>
  <c r="L1355" i="7" s="1"/>
  <c r="O1354" i="7"/>
  <c r="K1354" i="7"/>
  <c r="L1354" i="7" s="1"/>
  <c r="O1353" i="7"/>
  <c r="K1353" i="7"/>
  <c r="O1352" i="7"/>
  <c r="K1352" i="7"/>
  <c r="M1352" i="7" s="1"/>
  <c r="O1351" i="7"/>
  <c r="K1351" i="7"/>
  <c r="L1351" i="7" s="1"/>
  <c r="O1350" i="7"/>
  <c r="K1350" i="7"/>
  <c r="L1350" i="7" s="1"/>
  <c r="O1349" i="7"/>
  <c r="K1349" i="7"/>
  <c r="O1348" i="7"/>
  <c r="K1348" i="7"/>
  <c r="M1348" i="7" s="1"/>
  <c r="O1347" i="7"/>
  <c r="K1347" i="7"/>
  <c r="L1347" i="7" s="1"/>
  <c r="O1346" i="7"/>
  <c r="K1346" i="7"/>
  <c r="L1346" i="7" s="1"/>
  <c r="O1345" i="7"/>
  <c r="K1345" i="7"/>
  <c r="O1344" i="7"/>
  <c r="K1344" i="7"/>
  <c r="M1344" i="7" s="1"/>
  <c r="O1343" i="7"/>
  <c r="K1343" i="7"/>
  <c r="L1343" i="7" s="1"/>
  <c r="O1342" i="7"/>
  <c r="K1342" i="7"/>
  <c r="L1342" i="7" s="1"/>
  <c r="O1341" i="7"/>
  <c r="K1341" i="7"/>
  <c r="O1340" i="7"/>
  <c r="K1340" i="7"/>
  <c r="M1340" i="7" s="1"/>
  <c r="O1339" i="7"/>
  <c r="K1339" i="7"/>
  <c r="L1339" i="7" s="1"/>
  <c r="O1338" i="7"/>
  <c r="K1338" i="7"/>
  <c r="L1338" i="7" s="1"/>
  <c r="O1337" i="7"/>
  <c r="K1337" i="7"/>
  <c r="O1336" i="7"/>
  <c r="K1336" i="7"/>
  <c r="M1336" i="7" s="1"/>
  <c r="O1335" i="7"/>
  <c r="K1335" i="7"/>
  <c r="L1335" i="7" s="1"/>
  <c r="O1334" i="7"/>
  <c r="K1334" i="7"/>
  <c r="L1334" i="7" s="1"/>
  <c r="O1333" i="7"/>
  <c r="K1333" i="7"/>
  <c r="O1332" i="7"/>
  <c r="K1332" i="7"/>
  <c r="M1332" i="7" s="1"/>
  <c r="O1331" i="7"/>
  <c r="K1331" i="7"/>
  <c r="L1331" i="7" s="1"/>
  <c r="O1330" i="7"/>
  <c r="K1330" i="7"/>
  <c r="L1330" i="7" s="1"/>
  <c r="O1329" i="7"/>
  <c r="K1329" i="7"/>
  <c r="O1328" i="7"/>
  <c r="H1336" i="5" s="1"/>
  <c r="K1328" i="7"/>
  <c r="O1327" i="7"/>
  <c r="H1335" i="5" s="1"/>
  <c r="K1327" i="7"/>
  <c r="O1326" i="7"/>
  <c r="H1334" i="5" s="1"/>
  <c r="K1326" i="7"/>
  <c r="O1325" i="7"/>
  <c r="H1333" i="5" s="1"/>
  <c r="K1325" i="7"/>
  <c r="G1333" i="5" s="1"/>
  <c r="O1324" i="7"/>
  <c r="H1332" i="5" s="1"/>
  <c r="K1324" i="7"/>
  <c r="O1323" i="7"/>
  <c r="H1331" i="5" s="1"/>
  <c r="K1323" i="7"/>
  <c r="O1322" i="7"/>
  <c r="H1330" i="5" s="1"/>
  <c r="K1322" i="7"/>
  <c r="O1321" i="7"/>
  <c r="H1329" i="5" s="1"/>
  <c r="K1321" i="7"/>
  <c r="G1329" i="5" s="1"/>
  <c r="O1320" i="7"/>
  <c r="H1328" i="5" s="1"/>
  <c r="K1320" i="7"/>
  <c r="O1319" i="7"/>
  <c r="H1327" i="5" s="1"/>
  <c r="K1319" i="7"/>
  <c r="O1318" i="7"/>
  <c r="H1326" i="5" s="1"/>
  <c r="K1318" i="7"/>
  <c r="O1317" i="7"/>
  <c r="H1325" i="5" s="1"/>
  <c r="K1317" i="7"/>
  <c r="G1325" i="5" s="1"/>
  <c r="O1316" i="7"/>
  <c r="H1324" i="5" s="1"/>
  <c r="K1316" i="7"/>
  <c r="O1315" i="7"/>
  <c r="H1323" i="5" s="1"/>
  <c r="K1315" i="7"/>
  <c r="O1314" i="7"/>
  <c r="H1322" i="5" s="1"/>
  <c r="K1314" i="7"/>
  <c r="O1313" i="7"/>
  <c r="H1321" i="5" s="1"/>
  <c r="K1313" i="7"/>
  <c r="G1321" i="5" s="1"/>
  <c r="O1312" i="7"/>
  <c r="H1320" i="5" s="1"/>
  <c r="K1312" i="7"/>
  <c r="O1311" i="7"/>
  <c r="H1319" i="5" s="1"/>
  <c r="K1311" i="7"/>
  <c r="O1310" i="7"/>
  <c r="H1318" i="5" s="1"/>
  <c r="K1310" i="7"/>
  <c r="G1318" i="5" s="1"/>
  <c r="O1309" i="7"/>
  <c r="H1317" i="5" s="1"/>
  <c r="K1309" i="7"/>
  <c r="O1308" i="7"/>
  <c r="H1316" i="5" s="1"/>
  <c r="K1308" i="7"/>
  <c r="O1307" i="7"/>
  <c r="H1315" i="5" s="1"/>
  <c r="K1307" i="7"/>
  <c r="O1306" i="7"/>
  <c r="H1314" i="5" s="1"/>
  <c r="K1306" i="7"/>
  <c r="G1314" i="5" s="1"/>
  <c r="O1305" i="7"/>
  <c r="H1313" i="5" s="1"/>
  <c r="K1305" i="7"/>
  <c r="O1304" i="7"/>
  <c r="H1312" i="5" s="1"/>
  <c r="K1304" i="7"/>
  <c r="O1303" i="7"/>
  <c r="H1311" i="5" s="1"/>
  <c r="K1303" i="7"/>
  <c r="O1302" i="7"/>
  <c r="H1310" i="5" s="1"/>
  <c r="K1302" i="7"/>
  <c r="G1310" i="5" s="1"/>
  <c r="O1301" i="7"/>
  <c r="H1309" i="5" s="1"/>
  <c r="K1301" i="7"/>
  <c r="O1300" i="7"/>
  <c r="H1308" i="5" s="1"/>
  <c r="K1300" i="7"/>
  <c r="O1299" i="7"/>
  <c r="H1307" i="5" s="1"/>
  <c r="K1299" i="7"/>
  <c r="O1298" i="7"/>
  <c r="H1306" i="5" s="1"/>
  <c r="K1298" i="7"/>
  <c r="G1306" i="5" s="1"/>
  <c r="O1297" i="7"/>
  <c r="H1305" i="5" s="1"/>
  <c r="K1297" i="7"/>
  <c r="O1296" i="7"/>
  <c r="H1304" i="5" s="1"/>
  <c r="K1296" i="7"/>
  <c r="O1295" i="7"/>
  <c r="H1303" i="5" s="1"/>
  <c r="K1295" i="7"/>
  <c r="O1294" i="7"/>
  <c r="H1302" i="5" s="1"/>
  <c r="K1294" i="7"/>
  <c r="G1302" i="5" s="1"/>
  <c r="O1293" i="7"/>
  <c r="H1301" i="5" s="1"/>
  <c r="K1293" i="7"/>
  <c r="O1292" i="7"/>
  <c r="H1300" i="5" s="1"/>
  <c r="K1292" i="7"/>
  <c r="O1291" i="7"/>
  <c r="H1299" i="5" s="1"/>
  <c r="K1291" i="7"/>
  <c r="O1290" i="7"/>
  <c r="H1298" i="5" s="1"/>
  <c r="K1290" i="7"/>
  <c r="G1298" i="5" s="1"/>
  <c r="O1289" i="7"/>
  <c r="H1297" i="5" s="1"/>
  <c r="K1289" i="7"/>
  <c r="O1288" i="7"/>
  <c r="H1296" i="5" s="1"/>
  <c r="K1288" i="7"/>
  <c r="O1287" i="7"/>
  <c r="H1295" i="5" s="1"/>
  <c r="K1287" i="7"/>
  <c r="O1286" i="7"/>
  <c r="H1294" i="5" s="1"/>
  <c r="K1286" i="7"/>
  <c r="G1294" i="5" s="1"/>
  <c r="O1285" i="7"/>
  <c r="H1293" i="5" s="1"/>
  <c r="K1285" i="7"/>
  <c r="O1284" i="7"/>
  <c r="H1292" i="5" s="1"/>
  <c r="K1284" i="7"/>
  <c r="O1283" i="7"/>
  <c r="H1291" i="5" s="1"/>
  <c r="K1283" i="7"/>
  <c r="O1282" i="7"/>
  <c r="H1290" i="5" s="1"/>
  <c r="K1282" i="7"/>
  <c r="G1290" i="5" s="1"/>
  <c r="O1281" i="7"/>
  <c r="H1289" i="5" s="1"/>
  <c r="K1281" i="7"/>
  <c r="O1280" i="7"/>
  <c r="H1288" i="5" s="1"/>
  <c r="K1280" i="7"/>
  <c r="O1279" i="7"/>
  <c r="H1287" i="5" s="1"/>
  <c r="K1279" i="7"/>
  <c r="O1278" i="7"/>
  <c r="H1286" i="5" s="1"/>
  <c r="K1278" i="7"/>
  <c r="G1286" i="5" s="1"/>
  <c r="O1277" i="7"/>
  <c r="H1285" i="5" s="1"/>
  <c r="K1277" i="7"/>
  <c r="O1276" i="7"/>
  <c r="H1284" i="5" s="1"/>
  <c r="K1276" i="7"/>
  <c r="O1275" i="7"/>
  <c r="H1283" i="5" s="1"/>
  <c r="K1275" i="7"/>
  <c r="O1274" i="7"/>
  <c r="H1282" i="5" s="1"/>
  <c r="K1274" i="7"/>
  <c r="G1282" i="5" s="1"/>
  <c r="O1273" i="7"/>
  <c r="H1281" i="5" s="1"/>
  <c r="K1273" i="7"/>
  <c r="O1272" i="7"/>
  <c r="H1280" i="5" s="1"/>
  <c r="K1272" i="7"/>
  <c r="O1271" i="7"/>
  <c r="H1279" i="5" s="1"/>
  <c r="K1271" i="7"/>
  <c r="O1270" i="7"/>
  <c r="H1278" i="5" s="1"/>
  <c r="K1270" i="7"/>
  <c r="G1278" i="5" s="1"/>
  <c r="O1269" i="7"/>
  <c r="H1277" i="5" s="1"/>
  <c r="K1269" i="7"/>
  <c r="O1268" i="7"/>
  <c r="H1276" i="5" s="1"/>
  <c r="K1268" i="7"/>
  <c r="O1267" i="7"/>
  <c r="H1275" i="5" s="1"/>
  <c r="K1267" i="7"/>
  <c r="O1266" i="7"/>
  <c r="H1274" i="5" s="1"/>
  <c r="K1266" i="7"/>
  <c r="G1274" i="5" s="1"/>
  <c r="O1265" i="7"/>
  <c r="H1273" i="5" s="1"/>
  <c r="K1265" i="7"/>
  <c r="O1264" i="7"/>
  <c r="H1272" i="5" s="1"/>
  <c r="K1264" i="7"/>
  <c r="O1263" i="7"/>
  <c r="H1271" i="5" s="1"/>
  <c r="K1263" i="7"/>
  <c r="O1262" i="7"/>
  <c r="H1270" i="5" s="1"/>
  <c r="K1262" i="7"/>
  <c r="G1270" i="5" s="1"/>
  <c r="O1261" i="7"/>
  <c r="H1269" i="5" s="1"/>
  <c r="K1261" i="7"/>
  <c r="O1260" i="7"/>
  <c r="H1268" i="5" s="1"/>
  <c r="K1260" i="7"/>
  <c r="O1259" i="7"/>
  <c r="H1267" i="5" s="1"/>
  <c r="K1259" i="7"/>
  <c r="O1258" i="7"/>
  <c r="H1266" i="5" s="1"/>
  <c r="K1258" i="7"/>
  <c r="G1266" i="5" s="1"/>
  <c r="O1257" i="7"/>
  <c r="H1265" i="5" s="1"/>
  <c r="K1257" i="7"/>
  <c r="O1256" i="7"/>
  <c r="H1264" i="5" s="1"/>
  <c r="K1256" i="7"/>
  <c r="O1255" i="7"/>
  <c r="H1263" i="5" s="1"/>
  <c r="K1255" i="7"/>
  <c r="O1254" i="7"/>
  <c r="H1262" i="5" s="1"/>
  <c r="K1254" i="7"/>
  <c r="O1253" i="7"/>
  <c r="H1261" i="5" s="1"/>
  <c r="K1253" i="7"/>
  <c r="G1261" i="5" s="1"/>
  <c r="O1252" i="7"/>
  <c r="H1260" i="5" s="1"/>
  <c r="K1252" i="7"/>
  <c r="O1251" i="7"/>
  <c r="H1259" i="5" s="1"/>
  <c r="K1251" i="7"/>
  <c r="O1250" i="7"/>
  <c r="H1258" i="5" s="1"/>
  <c r="K1250" i="7"/>
  <c r="O1249" i="7"/>
  <c r="H1257" i="5" s="1"/>
  <c r="K1249" i="7"/>
  <c r="G1257" i="5" s="1"/>
  <c r="O1248" i="7"/>
  <c r="H1256" i="5" s="1"/>
  <c r="K1248" i="7"/>
  <c r="O1247" i="7"/>
  <c r="H1255" i="5" s="1"/>
  <c r="K1247" i="7"/>
  <c r="O1246" i="7"/>
  <c r="H1254" i="5" s="1"/>
  <c r="K1246" i="7"/>
  <c r="O1245" i="7"/>
  <c r="H1253" i="5" s="1"/>
  <c r="K1245" i="7"/>
  <c r="G1253" i="5" s="1"/>
  <c r="O1244" i="7"/>
  <c r="H1252" i="5" s="1"/>
  <c r="K1244" i="7"/>
  <c r="O1243" i="7"/>
  <c r="H1251" i="5" s="1"/>
  <c r="K1243" i="7"/>
  <c r="O1242" i="7"/>
  <c r="H1250" i="5" s="1"/>
  <c r="K1242" i="7"/>
  <c r="O1241" i="7"/>
  <c r="H1249" i="5" s="1"/>
  <c r="K1241" i="7"/>
  <c r="G1249" i="5" s="1"/>
  <c r="O1240" i="7"/>
  <c r="H1248" i="5" s="1"/>
  <c r="K1240" i="7"/>
  <c r="O1239" i="7"/>
  <c r="H1247" i="5" s="1"/>
  <c r="K1239" i="7"/>
  <c r="O1238" i="7"/>
  <c r="H1246" i="5" s="1"/>
  <c r="K1238" i="7"/>
  <c r="O1237" i="7"/>
  <c r="H1245" i="5" s="1"/>
  <c r="K1237" i="7"/>
  <c r="G1245" i="5" s="1"/>
  <c r="O1236" i="7"/>
  <c r="H1244" i="5" s="1"/>
  <c r="K1236" i="7"/>
  <c r="O1235" i="7"/>
  <c r="H1243" i="5" s="1"/>
  <c r="K1235" i="7"/>
  <c r="O1234" i="7"/>
  <c r="H1242" i="5" s="1"/>
  <c r="K1234" i="7"/>
  <c r="O1233" i="7"/>
  <c r="H1241" i="5" s="1"/>
  <c r="K1233" i="7"/>
  <c r="G1241" i="5" s="1"/>
  <c r="O1232" i="7"/>
  <c r="H1240" i="5" s="1"/>
  <c r="K1232" i="7"/>
  <c r="O1231" i="7"/>
  <c r="H1239" i="5" s="1"/>
  <c r="K1231" i="7"/>
  <c r="G1239" i="5" s="1"/>
  <c r="O1230" i="7"/>
  <c r="H1238" i="5" s="1"/>
  <c r="K1230" i="7"/>
  <c r="O1229" i="7"/>
  <c r="H1237" i="5" s="1"/>
  <c r="K1229" i="7"/>
  <c r="G1237" i="5" s="1"/>
  <c r="O1228" i="7"/>
  <c r="H1236" i="5" s="1"/>
  <c r="K1228" i="7"/>
  <c r="O1227" i="7"/>
  <c r="H1235" i="5" s="1"/>
  <c r="K1227" i="7"/>
  <c r="O1226" i="7"/>
  <c r="H1234" i="5" s="1"/>
  <c r="K1226" i="7"/>
  <c r="G1234" i="5" s="1"/>
  <c r="O1225" i="7"/>
  <c r="H1233" i="5" s="1"/>
  <c r="K1225" i="7"/>
  <c r="O1224" i="7"/>
  <c r="H1232" i="5" s="1"/>
  <c r="K1224" i="7"/>
  <c r="O1223" i="7"/>
  <c r="H1231" i="5" s="1"/>
  <c r="K1223" i="7"/>
  <c r="G1231" i="5" s="1"/>
  <c r="O1222" i="7"/>
  <c r="H1230" i="5" s="1"/>
  <c r="K1222" i="7"/>
  <c r="O1221" i="7"/>
  <c r="H1229" i="5" s="1"/>
  <c r="K1221" i="7"/>
  <c r="O1220" i="7"/>
  <c r="H1228" i="5" s="1"/>
  <c r="K1220" i="7"/>
  <c r="O1219" i="7"/>
  <c r="H1227" i="5" s="1"/>
  <c r="K1219" i="7"/>
  <c r="O1218" i="7"/>
  <c r="H1226" i="5" s="1"/>
  <c r="K1218" i="7"/>
  <c r="O1217" i="7"/>
  <c r="H1225" i="5" s="1"/>
  <c r="K1217" i="7"/>
  <c r="O1216" i="7"/>
  <c r="H1224" i="5" s="1"/>
  <c r="K1216" i="7"/>
  <c r="O1215" i="7"/>
  <c r="H1223" i="5" s="1"/>
  <c r="K1215" i="7"/>
  <c r="O1214" i="7"/>
  <c r="H1222" i="5" s="1"/>
  <c r="K1214" i="7"/>
  <c r="O1213" i="7"/>
  <c r="H1221" i="5" s="1"/>
  <c r="K1213" i="7"/>
  <c r="O1212" i="7"/>
  <c r="H1220" i="5" s="1"/>
  <c r="K1212" i="7"/>
  <c r="O1211" i="7"/>
  <c r="H1219" i="5" s="1"/>
  <c r="K1211" i="7"/>
  <c r="O1210" i="7"/>
  <c r="H1218" i="5" s="1"/>
  <c r="K1210" i="7"/>
  <c r="O1209" i="7"/>
  <c r="H1217" i="5" s="1"/>
  <c r="K1209" i="7"/>
  <c r="O1208" i="7"/>
  <c r="H1216" i="5" s="1"/>
  <c r="K1208" i="7"/>
  <c r="O1207" i="7"/>
  <c r="H1215" i="5" s="1"/>
  <c r="K1207" i="7"/>
  <c r="O1206" i="7"/>
  <c r="H1214" i="5" s="1"/>
  <c r="K1206" i="7"/>
  <c r="O1205" i="7"/>
  <c r="H1213" i="5" s="1"/>
  <c r="K1205" i="7"/>
  <c r="O1204" i="7"/>
  <c r="H1212" i="5" s="1"/>
  <c r="K1204" i="7"/>
  <c r="O1203" i="7"/>
  <c r="H1211" i="5" s="1"/>
  <c r="K1203" i="7"/>
  <c r="G1211" i="5" s="1"/>
  <c r="O1202" i="7"/>
  <c r="H1210" i="5" s="1"/>
  <c r="K1202" i="7"/>
  <c r="O1201" i="7"/>
  <c r="H1209" i="5" s="1"/>
  <c r="K1201" i="7"/>
  <c r="O1200" i="7"/>
  <c r="H1208" i="5" s="1"/>
  <c r="K1200" i="7"/>
  <c r="O1199" i="7"/>
  <c r="H1207" i="5" s="1"/>
  <c r="K1199" i="7"/>
  <c r="O1198" i="7"/>
  <c r="H1206" i="5" s="1"/>
  <c r="K1198" i="7"/>
  <c r="O1197" i="7"/>
  <c r="H1205" i="5" s="1"/>
  <c r="K1197" i="7"/>
  <c r="O1196" i="7"/>
  <c r="H1204" i="5" s="1"/>
  <c r="K1196" i="7"/>
  <c r="O1195" i="7"/>
  <c r="H1203" i="5" s="1"/>
  <c r="K1195" i="7"/>
  <c r="O1194" i="7"/>
  <c r="H1202" i="5" s="1"/>
  <c r="K1194" i="7"/>
  <c r="O1193" i="7"/>
  <c r="H1201" i="5" s="1"/>
  <c r="K1193" i="7"/>
  <c r="O1192" i="7"/>
  <c r="H1200" i="5" s="1"/>
  <c r="K1192" i="7"/>
  <c r="O1191" i="7"/>
  <c r="H1199" i="5" s="1"/>
  <c r="K1191" i="7"/>
  <c r="O1190" i="7"/>
  <c r="H1198" i="5" s="1"/>
  <c r="K1190" i="7"/>
  <c r="O1189" i="7"/>
  <c r="H1197" i="5" s="1"/>
  <c r="K1189" i="7"/>
  <c r="O1188" i="7"/>
  <c r="H1196" i="5" s="1"/>
  <c r="K1188" i="7"/>
  <c r="O1187" i="7"/>
  <c r="H1195" i="5" s="1"/>
  <c r="K1187" i="7"/>
  <c r="G1195" i="5" s="1"/>
  <c r="O1186" i="7"/>
  <c r="H1194" i="5" s="1"/>
  <c r="K1186" i="7"/>
  <c r="O1185" i="7"/>
  <c r="H1193" i="5" s="1"/>
  <c r="K1185" i="7"/>
  <c r="O1184" i="7"/>
  <c r="H1192" i="5" s="1"/>
  <c r="K1184" i="7"/>
  <c r="O1183" i="7"/>
  <c r="H1191" i="5" s="1"/>
  <c r="K1183" i="7"/>
  <c r="O1182" i="7"/>
  <c r="H1190" i="5" s="1"/>
  <c r="K1182" i="7"/>
  <c r="O1181" i="7"/>
  <c r="H1189" i="5" s="1"/>
  <c r="K1181" i="7"/>
  <c r="O1180" i="7"/>
  <c r="H1188" i="5" s="1"/>
  <c r="O1179" i="7"/>
  <c r="H1187" i="5" s="1"/>
  <c r="K1179" i="7"/>
  <c r="O1178" i="7"/>
  <c r="H1186" i="5" s="1"/>
  <c r="K1178" i="7"/>
  <c r="O1177" i="7"/>
  <c r="H1185" i="5" s="1"/>
  <c r="K1177" i="7"/>
  <c r="O1176" i="7"/>
  <c r="H1184" i="5" s="1"/>
  <c r="K1176" i="7"/>
  <c r="O1175" i="7"/>
  <c r="H1183" i="5" s="1"/>
  <c r="K1175" i="7"/>
  <c r="O1174" i="7"/>
  <c r="H1182" i="5" s="1"/>
  <c r="K1174" i="7"/>
  <c r="O1173" i="7"/>
  <c r="H1181" i="5" s="1"/>
  <c r="K1173" i="7"/>
  <c r="O1172" i="7"/>
  <c r="H1180" i="5" s="1"/>
  <c r="K1172" i="7"/>
  <c r="O1171" i="7"/>
  <c r="H1179" i="5" s="1"/>
  <c r="K1171" i="7"/>
  <c r="G1179" i="5" s="1"/>
  <c r="O1170" i="7"/>
  <c r="H1178" i="5" s="1"/>
  <c r="K1170" i="7"/>
  <c r="O1169" i="7"/>
  <c r="H1177" i="5" s="1"/>
  <c r="K1169" i="7"/>
  <c r="O1168" i="7"/>
  <c r="H1176" i="5" s="1"/>
  <c r="K1168" i="7"/>
  <c r="O1167" i="7"/>
  <c r="H1175" i="5" s="1"/>
  <c r="K1167" i="7"/>
  <c r="O1166" i="7"/>
  <c r="H1174" i="5" s="1"/>
  <c r="K1166" i="7"/>
  <c r="O1165" i="7"/>
  <c r="H1173" i="5" s="1"/>
  <c r="K1165" i="7"/>
  <c r="O1164" i="7"/>
  <c r="H1172" i="5" s="1"/>
  <c r="K1164" i="7"/>
  <c r="O1163" i="7"/>
  <c r="H1171" i="5" s="1"/>
  <c r="K1163" i="7"/>
  <c r="O1162" i="7"/>
  <c r="H1170" i="5" s="1"/>
  <c r="K1162" i="7"/>
  <c r="O1161" i="7"/>
  <c r="H1169" i="5" s="1"/>
  <c r="K1161" i="7"/>
  <c r="O1160" i="7"/>
  <c r="H1168" i="5" s="1"/>
  <c r="K1160" i="7"/>
  <c r="O1159" i="7"/>
  <c r="H1167" i="5" s="1"/>
  <c r="K1159" i="7"/>
  <c r="O1158" i="7"/>
  <c r="H1166" i="5" s="1"/>
  <c r="K1158" i="7"/>
  <c r="O1157" i="7"/>
  <c r="H1165" i="5" s="1"/>
  <c r="K1157" i="7"/>
  <c r="O1156" i="7"/>
  <c r="H1164" i="5" s="1"/>
  <c r="K1156" i="7"/>
  <c r="G1164" i="5" s="1"/>
  <c r="O1155" i="7"/>
  <c r="H1163" i="5" s="1"/>
  <c r="K1155" i="7"/>
  <c r="O1154" i="7"/>
  <c r="H1162" i="5" s="1"/>
  <c r="K1154" i="7"/>
  <c r="O1153" i="7"/>
  <c r="H1161" i="5" s="1"/>
  <c r="K1153" i="7"/>
  <c r="O1152" i="7"/>
  <c r="H1160" i="5" s="1"/>
  <c r="K1152" i="7"/>
  <c r="G1160" i="5" s="1"/>
  <c r="O1151" i="7"/>
  <c r="H1159" i="5" s="1"/>
  <c r="K1151" i="7"/>
  <c r="O1150" i="7"/>
  <c r="H1158" i="5" s="1"/>
  <c r="K1150" i="7"/>
  <c r="O1149" i="7"/>
  <c r="H1157" i="5" s="1"/>
  <c r="K1149" i="7"/>
  <c r="O1148" i="7"/>
  <c r="H1156" i="5" s="1"/>
  <c r="K1148" i="7"/>
  <c r="O1147" i="7"/>
  <c r="H1155" i="5" s="1"/>
  <c r="K1147" i="7"/>
  <c r="G1155" i="5" s="1"/>
  <c r="O1146" i="7"/>
  <c r="H1154" i="5" s="1"/>
  <c r="K1146" i="7"/>
  <c r="O1145" i="7"/>
  <c r="H1153" i="5" s="1"/>
  <c r="K1145" i="7"/>
  <c r="O1144" i="7"/>
  <c r="H1152" i="5" s="1"/>
  <c r="K1144" i="7"/>
  <c r="O1143" i="7"/>
  <c r="H1151" i="5" s="1"/>
  <c r="K1143" i="7"/>
  <c r="G1151" i="5" s="1"/>
  <c r="O1142" i="7"/>
  <c r="H1150" i="5" s="1"/>
  <c r="K1142" i="7"/>
  <c r="O1141" i="7"/>
  <c r="H1149" i="5" s="1"/>
  <c r="K1141" i="7"/>
  <c r="O1140" i="7"/>
  <c r="H1148" i="5" s="1"/>
  <c r="K1140" i="7"/>
  <c r="O1139" i="7"/>
  <c r="H1147" i="5" s="1"/>
  <c r="K1139" i="7"/>
  <c r="G1147" i="5" s="1"/>
  <c r="O1138" i="7"/>
  <c r="H1146" i="5" s="1"/>
  <c r="K1138" i="7"/>
  <c r="O1137" i="7"/>
  <c r="H1145" i="5" s="1"/>
  <c r="K1137" i="7"/>
  <c r="O1136" i="7"/>
  <c r="H1144" i="5" s="1"/>
  <c r="K1136" i="7"/>
  <c r="O1135" i="7"/>
  <c r="H1143" i="5" s="1"/>
  <c r="K1135" i="7"/>
  <c r="G1143" i="5" s="1"/>
  <c r="O1134" i="7"/>
  <c r="H1142" i="5" s="1"/>
  <c r="K1134" i="7"/>
  <c r="O1133" i="7"/>
  <c r="H1141" i="5" s="1"/>
  <c r="K1133" i="7"/>
  <c r="O1132" i="7"/>
  <c r="H1140" i="5" s="1"/>
  <c r="K1132" i="7"/>
  <c r="O1131" i="7"/>
  <c r="H1139" i="5" s="1"/>
  <c r="K1131" i="7"/>
  <c r="G1139" i="5" s="1"/>
  <c r="O1130" i="7"/>
  <c r="H1138" i="5" s="1"/>
  <c r="K1130" i="7"/>
  <c r="O1129" i="7"/>
  <c r="H1137" i="5" s="1"/>
  <c r="K1129" i="7"/>
  <c r="O1128" i="7"/>
  <c r="H1136" i="5" s="1"/>
  <c r="K1128" i="7"/>
  <c r="O1127" i="7"/>
  <c r="H1135" i="5" s="1"/>
  <c r="K1127" i="7"/>
  <c r="G1135" i="5" s="1"/>
  <c r="O1126" i="7"/>
  <c r="H1134" i="5" s="1"/>
  <c r="K1126" i="7"/>
  <c r="O1125" i="7"/>
  <c r="H1133" i="5" s="1"/>
  <c r="K1125" i="7"/>
  <c r="O1124" i="7"/>
  <c r="H1132" i="5" s="1"/>
  <c r="K1124" i="7"/>
  <c r="O1123" i="7"/>
  <c r="H1131" i="5" s="1"/>
  <c r="K1123" i="7"/>
  <c r="G1131" i="5" s="1"/>
  <c r="O1122" i="7"/>
  <c r="H1130" i="5" s="1"/>
  <c r="K1122" i="7"/>
  <c r="O1121" i="7"/>
  <c r="H1129" i="5" s="1"/>
  <c r="K1121" i="7"/>
  <c r="O1120" i="7"/>
  <c r="H1128" i="5" s="1"/>
  <c r="K1120" i="7"/>
  <c r="O1119" i="7"/>
  <c r="H1127" i="5" s="1"/>
  <c r="K1119" i="7"/>
  <c r="G1127" i="5" s="1"/>
  <c r="O1118" i="7"/>
  <c r="H1126" i="5" s="1"/>
  <c r="K1118" i="7"/>
  <c r="O1117" i="7"/>
  <c r="H1125" i="5" s="1"/>
  <c r="K1117" i="7"/>
  <c r="O1116" i="7"/>
  <c r="H1124" i="5" s="1"/>
  <c r="K1116" i="7"/>
  <c r="O1115" i="7"/>
  <c r="H1123" i="5" s="1"/>
  <c r="K1115" i="7"/>
  <c r="G1123" i="5" s="1"/>
  <c r="O1114" i="7"/>
  <c r="H1122" i="5" s="1"/>
  <c r="K1114" i="7"/>
  <c r="O1113" i="7"/>
  <c r="H1121" i="5" s="1"/>
  <c r="K1113" i="7"/>
  <c r="O1112" i="7"/>
  <c r="H1120" i="5" s="1"/>
  <c r="K1112" i="7"/>
  <c r="O1111" i="7"/>
  <c r="H1119" i="5" s="1"/>
  <c r="K1111" i="7"/>
  <c r="G1119" i="5" s="1"/>
  <c r="O1110" i="7"/>
  <c r="H1118" i="5" s="1"/>
  <c r="K1110" i="7"/>
  <c r="O1109" i="7"/>
  <c r="H1117" i="5" s="1"/>
  <c r="K1109" i="7"/>
  <c r="O1108" i="7"/>
  <c r="H1116" i="5" s="1"/>
  <c r="K1108" i="7"/>
  <c r="O1107" i="7"/>
  <c r="H1115" i="5" s="1"/>
  <c r="K1107" i="7"/>
  <c r="G1115" i="5" s="1"/>
  <c r="O1106" i="7"/>
  <c r="H1114" i="5" s="1"/>
  <c r="K1106" i="7"/>
  <c r="H1113" i="5"/>
  <c r="K1105" i="7"/>
  <c r="O1104" i="7"/>
  <c r="H1112" i="5" s="1"/>
  <c r="K1104" i="7"/>
  <c r="O1103" i="7"/>
  <c r="H1111" i="5" s="1"/>
  <c r="K1103" i="7"/>
  <c r="O1102" i="7"/>
  <c r="H1110" i="5" s="1"/>
  <c r="K1102" i="7"/>
  <c r="G1110" i="5" s="1"/>
  <c r="O1101" i="7"/>
  <c r="H1109" i="5" s="1"/>
  <c r="K1101" i="7"/>
  <c r="G1109" i="5" s="1"/>
  <c r="O1100" i="7"/>
  <c r="H1108" i="5" s="1"/>
  <c r="K1100" i="7"/>
  <c r="O1099" i="7"/>
  <c r="H1107" i="5" s="1"/>
  <c r="K1099" i="7"/>
  <c r="O1098" i="7"/>
  <c r="H1106" i="5" s="1"/>
  <c r="K1098" i="7"/>
  <c r="G1106" i="5" s="1"/>
  <c r="O1097" i="7"/>
  <c r="H1105" i="5" s="1"/>
  <c r="K1097" i="7"/>
  <c r="O1096" i="7"/>
  <c r="H1104" i="5" s="1"/>
  <c r="K1096" i="7"/>
  <c r="O1095" i="7"/>
  <c r="H1103" i="5" s="1"/>
  <c r="K1095" i="7"/>
  <c r="O1094" i="7"/>
  <c r="H1102" i="5" s="1"/>
  <c r="K1094" i="7"/>
  <c r="G1102" i="5" s="1"/>
  <c r="O1093" i="7"/>
  <c r="H1101" i="5" s="1"/>
  <c r="K1093" i="7"/>
  <c r="O1092" i="7"/>
  <c r="H1100" i="5" s="1"/>
  <c r="K1092" i="7"/>
  <c r="O1091" i="7"/>
  <c r="H1099" i="5" s="1"/>
  <c r="K1091" i="7"/>
  <c r="O1090" i="7"/>
  <c r="H1098" i="5" s="1"/>
  <c r="K1090" i="7"/>
  <c r="G1098" i="5" s="1"/>
  <c r="O1089" i="7"/>
  <c r="H1097" i="5" s="1"/>
  <c r="K1089" i="7"/>
  <c r="O1088" i="7"/>
  <c r="H1096" i="5" s="1"/>
  <c r="K1088" i="7"/>
  <c r="O1087" i="7"/>
  <c r="H1095" i="5" s="1"/>
  <c r="K1087" i="7"/>
  <c r="O1086" i="7"/>
  <c r="H1094" i="5" s="1"/>
  <c r="K1086" i="7"/>
  <c r="G1094" i="5" s="1"/>
  <c r="O1085" i="7"/>
  <c r="H1093" i="5" s="1"/>
  <c r="K1085" i="7"/>
  <c r="O1084" i="7"/>
  <c r="H1092" i="5" s="1"/>
  <c r="K1084" i="7"/>
  <c r="O1083" i="7"/>
  <c r="H1091" i="5" s="1"/>
  <c r="K1083" i="7"/>
  <c r="O1082" i="7"/>
  <c r="H1090" i="5" s="1"/>
  <c r="K1082" i="7"/>
  <c r="G1090" i="5" s="1"/>
  <c r="O1081" i="7"/>
  <c r="H1089" i="5" s="1"/>
  <c r="K1081" i="7"/>
  <c r="O1080" i="7"/>
  <c r="H1088" i="5" s="1"/>
  <c r="K1080" i="7"/>
  <c r="O1079" i="7"/>
  <c r="H1087" i="5" s="1"/>
  <c r="K1079" i="7"/>
  <c r="O1078" i="7"/>
  <c r="H1086" i="5" s="1"/>
  <c r="K1078" i="7"/>
  <c r="G1086" i="5" s="1"/>
  <c r="O1077" i="7"/>
  <c r="H1085" i="5" s="1"/>
  <c r="K1077" i="7"/>
  <c r="O1076" i="7"/>
  <c r="H1084" i="5" s="1"/>
  <c r="K1076" i="7"/>
  <c r="O1075" i="7"/>
  <c r="H1083" i="5" s="1"/>
  <c r="K1075" i="7"/>
  <c r="O1074" i="7"/>
  <c r="H1082" i="5" s="1"/>
  <c r="K1074" i="7"/>
  <c r="G1082" i="5" s="1"/>
  <c r="O1073" i="7"/>
  <c r="H1081" i="5" s="1"/>
  <c r="K1073" i="7"/>
  <c r="O1072" i="7"/>
  <c r="H1080" i="5" s="1"/>
  <c r="K1072" i="7"/>
  <c r="O1071" i="7"/>
  <c r="H1079" i="5" s="1"/>
  <c r="K1071" i="7"/>
  <c r="O1070" i="7"/>
  <c r="H1078" i="5" s="1"/>
  <c r="K1070" i="7"/>
  <c r="G1078" i="5" s="1"/>
  <c r="O1069" i="7"/>
  <c r="H1077" i="5" s="1"/>
  <c r="K1069" i="7"/>
  <c r="O1068" i="7"/>
  <c r="H1076" i="5" s="1"/>
  <c r="K1068" i="7"/>
  <c r="O1067" i="7"/>
  <c r="H1075" i="5" s="1"/>
  <c r="K1067" i="7"/>
  <c r="O1066" i="7"/>
  <c r="H1074" i="5" s="1"/>
  <c r="K1066" i="7"/>
  <c r="G1074" i="5" s="1"/>
  <c r="O1065" i="7"/>
  <c r="H1073" i="5" s="1"/>
  <c r="K1065" i="7"/>
  <c r="O1064" i="7"/>
  <c r="H1072" i="5" s="1"/>
  <c r="K1064" i="7"/>
  <c r="O1063" i="7"/>
  <c r="H1071" i="5" s="1"/>
  <c r="K1063" i="7"/>
  <c r="O1062" i="7"/>
  <c r="H1070" i="5" s="1"/>
  <c r="K1062" i="7"/>
  <c r="G1070" i="5" s="1"/>
  <c r="O1061" i="7"/>
  <c r="H1069" i="5" s="1"/>
  <c r="K1061" i="7"/>
  <c r="O1060" i="7"/>
  <c r="H1068" i="5" s="1"/>
  <c r="K1060" i="7"/>
  <c r="O1059" i="7"/>
  <c r="H1067" i="5" s="1"/>
  <c r="K1059" i="7"/>
  <c r="O1058" i="7"/>
  <c r="H1066" i="5" s="1"/>
  <c r="K1058" i="7"/>
  <c r="G1066" i="5" s="1"/>
  <c r="O1057" i="7"/>
  <c r="H1065" i="5" s="1"/>
  <c r="K1057" i="7"/>
  <c r="O1056" i="7"/>
  <c r="H1064" i="5" s="1"/>
  <c r="K1056" i="7"/>
  <c r="O1055" i="7"/>
  <c r="H1063" i="5" s="1"/>
  <c r="K1055" i="7"/>
  <c r="O1054" i="7"/>
  <c r="H1062" i="5" s="1"/>
  <c r="K1054" i="7"/>
  <c r="G1062" i="5" s="1"/>
  <c r="O1053" i="7"/>
  <c r="H1061" i="5" s="1"/>
  <c r="K1053" i="7"/>
  <c r="O1052" i="7"/>
  <c r="H1060" i="5" s="1"/>
  <c r="K1052" i="7"/>
  <c r="O1051" i="7"/>
  <c r="H1059" i="5" s="1"/>
  <c r="K1051" i="7"/>
  <c r="O1050" i="7"/>
  <c r="H1058" i="5" s="1"/>
  <c r="K1050" i="7"/>
  <c r="G1058" i="5" s="1"/>
  <c r="O1049" i="7"/>
  <c r="H1057" i="5" s="1"/>
  <c r="K1049" i="7"/>
  <c r="O1048" i="7"/>
  <c r="H1056" i="5" s="1"/>
  <c r="K1048" i="7"/>
  <c r="O1047" i="7"/>
  <c r="H1055" i="5" s="1"/>
  <c r="K1047" i="7"/>
  <c r="O1046" i="7"/>
  <c r="H1054" i="5" s="1"/>
  <c r="K1046" i="7"/>
  <c r="G1054" i="5" s="1"/>
  <c r="O1045" i="7"/>
  <c r="H1053" i="5" s="1"/>
  <c r="K1045" i="7"/>
  <c r="O1044" i="7"/>
  <c r="H1052" i="5" s="1"/>
  <c r="K1044" i="7"/>
  <c r="O1043" i="7"/>
  <c r="H1051" i="5" s="1"/>
  <c r="K1043" i="7"/>
  <c r="O1042" i="7"/>
  <c r="H1050" i="5" s="1"/>
  <c r="K1042" i="7"/>
  <c r="G1050" i="5" s="1"/>
  <c r="O1041" i="7"/>
  <c r="H1049" i="5" s="1"/>
  <c r="K1041" i="7"/>
  <c r="O1040" i="7"/>
  <c r="H1048" i="5" s="1"/>
  <c r="K1040" i="7"/>
  <c r="O1039" i="7"/>
  <c r="H1047" i="5" s="1"/>
  <c r="K1039" i="7"/>
  <c r="O1038" i="7"/>
  <c r="H1046" i="5" s="1"/>
  <c r="K1038" i="7"/>
  <c r="G1046" i="5" s="1"/>
  <c r="O1037" i="7"/>
  <c r="H1045" i="5" s="1"/>
  <c r="K1037" i="7"/>
  <c r="O1036" i="7"/>
  <c r="H1044" i="5" s="1"/>
  <c r="K1036" i="7"/>
  <c r="O1035" i="7"/>
  <c r="H1043" i="5" s="1"/>
  <c r="K1035" i="7"/>
  <c r="G1043" i="5" s="1"/>
  <c r="O1034" i="7"/>
  <c r="H1042" i="5" s="1"/>
  <c r="K1034" i="7"/>
  <c r="G1042" i="5" s="1"/>
  <c r="O1033" i="7"/>
  <c r="H1041" i="5" s="1"/>
  <c r="K1033" i="7"/>
  <c r="O1032" i="7"/>
  <c r="H1040" i="5" s="1"/>
  <c r="K1032" i="7"/>
  <c r="O1031" i="7"/>
  <c r="H1039" i="5" s="1"/>
  <c r="K1031" i="7"/>
  <c r="O1030" i="7"/>
  <c r="H1038" i="5" s="1"/>
  <c r="K1030" i="7"/>
  <c r="G1038" i="5" s="1"/>
  <c r="O1029" i="7"/>
  <c r="H1037" i="5" s="1"/>
  <c r="K1029" i="7"/>
  <c r="O1028" i="7"/>
  <c r="H1036" i="5" s="1"/>
  <c r="K1028" i="7"/>
  <c r="O1027" i="7"/>
  <c r="H1035" i="5" s="1"/>
  <c r="K1027" i="7"/>
  <c r="O1026" i="7"/>
  <c r="H1034" i="5" s="1"/>
  <c r="K1026" i="7"/>
  <c r="G1034" i="5" s="1"/>
  <c r="O1025" i="7"/>
  <c r="H1033" i="5" s="1"/>
  <c r="K1025" i="7"/>
  <c r="O1024" i="7"/>
  <c r="H1032" i="5" s="1"/>
  <c r="K1024" i="7"/>
  <c r="O1023" i="7"/>
  <c r="H1031" i="5" s="1"/>
  <c r="K1023" i="7"/>
  <c r="O1022" i="7"/>
  <c r="H1030" i="5" s="1"/>
  <c r="K1022" i="7"/>
  <c r="G1030" i="5" s="1"/>
  <c r="O1021" i="7"/>
  <c r="H1029" i="5" s="1"/>
  <c r="K1021" i="7"/>
  <c r="O1020" i="7"/>
  <c r="H1028" i="5" s="1"/>
  <c r="K1020" i="7"/>
  <c r="O1019" i="7"/>
  <c r="H1027" i="5" s="1"/>
  <c r="K1019" i="7"/>
  <c r="O1018" i="7"/>
  <c r="H1026" i="5" s="1"/>
  <c r="K1018" i="7"/>
  <c r="G1026" i="5" s="1"/>
  <c r="O1017" i="7"/>
  <c r="H1025" i="5" s="1"/>
  <c r="K1017" i="7"/>
  <c r="O1016" i="7"/>
  <c r="H1024" i="5" s="1"/>
  <c r="K1016" i="7"/>
  <c r="O1015" i="7"/>
  <c r="H1023" i="5" s="1"/>
  <c r="K1015" i="7"/>
  <c r="O1014" i="7"/>
  <c r="H1022" i="5" s="1"/>
  <c r="K1014" i="7"/>
  <c r="G1022" i="5" s="1"/>
  <c r="O1013" i="7"/>
  <c r="H1021" i="5" s="1"/>
  <c r="K1013" i="7"/>
  <c r="O1012" i="7"/>
  <c r="H1020" i="5" s="1"/>
  <c r="K1012" i="7"/>
  <c r="O1011" i="7"/>
  <c r="H1019" i="5" s="1"/>
  <c r="K1011" i="7"/>
  <c r="G1019" i="5" s="1"/>
  <c r="O1010" i="7"/>
  <c r="H1018" i="5" s="1"/>
  <c r="K1010" i="7"/>
  <c r="O1009" i="7"/>
  <c r="H1017" i="5" s="1"/>
  <c r="K1009" i="7"/>
  <c r="O1008" i="7"/>
  <c r="H1016" i="5" s="1"/>
  <c r="K1008" i="7"/>
  <c r="O1007" i="7"/>
  <c r="H1015" i="5" s="1"/>
  <c r="K1007" i="7"/>
  <c r="G1015" i="5" s="1"/>
  <c r="O1006" i="7"/>
  <c r="H1014" i="5" s="1"/>
  <c r="K1006" i="7"/>
  <c r="O1005" i="7"/>
  <c r="H1013" i="5" s="1"/>
  <c r="K1005" i="7"/>
  <c r="O1004" i="7"/>
  <c r="H1012" i="5" s="1"/>
  <c r="K1004" i="7"/>
  <c r="G1012" i="5" s="1"/>
  <c r="O1003" i="7"/>
  <c r="H1011" i="5" s="1"/>
  <c r="K1003" i="7"/>
  <c r="G1011" i="5" s="1"/>
  <c r="O1002" i="7"/>
  <c r="H1010" i="5" s="1"/>
  <c r="K1002" i="7"/>
  <c r="O1001" i="7"/>
  <c r="H1009" i="5" s="1"/>
  <c r="K1001" i="7"/>
  <c r="O1000" i="7"/>
  <c r="H1008" i="5" s="1"/>
  <c r="K1000" i="7"/>
  <c r="O999" i="7"/>
  <c r="H1007" i="5" s="1"/>
  <c r="K999" i="7"/>
  <c r="G1007" i="5" s="1"/>
  <c r="O998" i="7"/>
  <c r="H1006" i="5" s="1"/>
  <c r="K998" i="7"/>
  <c r="O997" i="7"/>
  <c r="H1005" i="5" s="1"/>
  <c r="K997" i="7"/>
  <c r="O996" i="7"/>
  <c r="H1004" i="5" s="1"/>
  <c r="K996" i="7"/>
  <c r="O995" i="7"/>
  <c r="H1003" i="5" s="1"/>
  <c r="K995" i="7"/>
  <c r="G1003" i="5" s="1"/>
  <c r="O994" i="7"/>
  <c r="H1002" i="5" s="1"/>
  <c r="K994" i="7"/>
  <c r="O993" i="7"/>
  <c r="H1001" i="5" s="1"/>
  <c r="K993" i="7"/>
  <c r="O992" i="7"/>
  <c r="H1000" i="5" s="1"/>
  <c r="K992" i="7"/>
  <c r="O991" i="7"/>
  <c r="H999" i="5" s="1"/>
  <c r="K991" i="7"/>
  <c r="G999" i="5" s="1"/>
  <c r="O990" i="7"/>
  <c r="H998" i="5" s="1"/>
  <c r="K990" i="7"/>
  <c r="O989" i="7"/>
  <c r="H997" i="5" s="1"/>
  <c r="K989" i="7"/>
  <c r="O988" i="7"/>
  <c r="H996" i="5" s="1"/>
  <c r="K988" i="7"/>
  <c r="O987" i="7"/>
  <c r="H995" i="5" s="1"/>
  <c r="K987" i="7"/>
  <c r="G995" i="5" s="1"/>
  <c r="O986" i="7"/>
  <c r="H994" i="5" s="1"/>
  <c r="K986" i="7"/>
  <c r="O985" i="7"/>
  <c r="H993" i="5" s="1"/>
  <c r="K985" i="7"/>
  <c r="O984" i="7"/>
  <c r="H992" i="5" s="1"/>
  <c r="K984" i="7"/>
  <c r="O983" i="7"/>
  <c r="H991" i="5" s="1"/>
  <c r="K983" i="7"/>
  <c r="G991" i="5" s="1"/>
  <c r="O982" i="7"/>
  <c r="H990" i="5" s="1"/>
  <c r="K982" i="7"/>
  <c r="O981" i="7"/>
  <c r="H989" i="5" s="1"/>
  <c r="K981" i="7"/>
  <c r="O980" i="7"/>
  <c r="H988" i="5" s="1"/>
  <c r="K980" i="7"/>
  <c r="O979" i="7"/>
  <c r="H987" i="5" s="1"/>
  <c r="K979" i="7"/>
  <c r="G987" i="5" s="1"/>
  <c r="O978" i="7"/>
  <c r="H986" i="5" s="1"/>
  <c r="K978" i="7"/>
  <c r="O977" i="7"/>
  <c r="H985" i="5" s="1"/>
  <c r="K977" i="7"/>
  <c r="O976" i="7"/>
  <c r="H984" i="5" s="1"/>
  <c r="K976" i="7"/>
  <c r="O975" i="7"/>
  <c r="H983" i="5" s="1"/>
  <c r="K975" i="7"/>
  <c r="G983" i="5" s="1"/>
  <c r="O974" i="7"/>
  <c r="H982" i="5" s="1"/>
  <c r="K974" i="7"/>
  <c r="O973" i="7"/>
  <c r="H981" i="5" s="1"/>
  <c r="K973" i="7"/>
  <c r="O972" i="7"/>
  <c r="H980" i="5" s="1"/>
  <c r="K972" i="7"/>
  <c r="O971" i="7"/>
  <c r="H979" i="5" s="1"/>
  <c r="K971" i="7"/>
  <c r="G979" i="5" s="1"/>
  <c r="O970" i="7"/>
  <c r="H978" i="5" s="1"/>
  <c r="K970" i="7"/>
  <c r="O969" i="7"/>
  <c r="H977" i="5" s="1"/>
  <c r="K969" i="7"/>
  <c r="O968" i="7"/>
  <c r="H976" i="5" s="1"/>
  <c r="K968" i="7"/>
  <c r="O967" i="7"/>
  <c r="H975" i="5" s="1"/>
  <c r="K967" i="7"/>
  <c r="G975" i="5" s="1"/>
  <c r="O966" i="7"/>
  <c r="H974" i="5" s="1"/>
  <c r="K966" i="7"/>
  <c r="O965" i="7"/>
  <c r="H973" i="5" s="1"/>
  <c r="K965" i="7"/>
  <c r="O964" i="7"/>
  <c r="H972" i="5" s="1"/>
  <c r="K964" i="7"/>
  <c r="O963" i="7"/>
  <c r="H971" i="5" s="1"/>
  <c r="K963" i="7"/>
  <c r="O962" i="7"/>
  <c r="H970" i="5" s="1"/>
  <c r="K962" i="7"/>
  <c r="O961" i="7"/>
  <c r="H969" i="5" s="1"/>
  <c r="K961" i="7"/>
  <c r="O960" i="7"/>
  <c r="H968" i="5" s="1"/>
  <c r="K960" i="7"/>
  <c r="O959" i="7"/>
  <c r="H967" i="5" s="1"/>
  <c r="K959" i="7"/>
  <c r="G967" i="5" s="1"/>
  <c r="O958" i="7"/>
  <c r="H966" i="5" s="1"/>
  <c r="K958" i="7"/>
  <c r="O957" i="7"/>
  <c r="H965" i="5" s="1"/>
  <c r="K957" i="7"/>
  <c r="O956" i="7"/>
  <c r="H964" i="5" s="1"/>
  <c r="K956" i="7"/>
  <c r="G964" i="5" s="1"/>
  <c r="O955" i="7"/>
  <c r="H963" i="5" s="1"/>
  <c r="K955" i="7"/>
  <c r="O954" i="7"/>
  <c r="H962" i="5" s="1"/>
  <c r="K954" i="7"/>
  <c r="O953" i="7"/>
  <c r="H961" i="5" s="1"/>
  <c r="K953" i="7"/>
  <c r="G961" i="5" s="1"/>
  <c r="O952" i="7"/>
  <c r="H960" i="5" s="1"/>
  <c r="K952" i="7"/>
  <c r="O951" i="7"/>
  <c r="H959" i="5" s="1"/>
  <c r="K951" i="7"/>
  <c r="O950" i="7"/>
  <c r="H958" i="5" s="1"/>
  <c r="K950" i="7"/>
  <c r="O949" i="7"/>
  <c r="H957" i="5" s="1"/>
  <c r="K949" i="7"/>
  <c r="O948" i="7"/>
  <c r="H956" i="5" s="1"/>
  <c r="K948" i="7"/>
  <c r="O947" i="7"/>
  <c r="H955" i="5" s="1"/>
  <c r="K947" i="7"/>
  <c r="O946" i="7"/>
  <c r="H954" i="5" s="1"/>
  <c r="K946" i="7"/>
  <c r="O945" i="7"/>
  <c r="H953" i="5" s="1"/>
  <c r="K945" i="7"/>
  <c r="O944" i="7"/>
  <c r="H952" i="5" s="1"/>
  <c r="K944" i="7"/>
  <c r="O943" i="7"/>
  <c r="H951" i="5" s="1"/>
  <c r="K943" i="7"/>
  <c r="O942" i="7"/>
  <c r="H950" i="5" s="1"/>
  <c r="K942" i="7"/>
  <c r="O941" i="7"/>
  <c r="H949" i="5" s="1"/>
  <c r="K941" i="7"/>
  <c r="O940" i="7"/>
  <c r="H948" i="5" s="1"/>
  <c r="K940" i="7"/>
  <c r="O939" i="7"/>
  <c r="H947" i="5" s="1"/>
  <c r="K939" i="7"/>
  <c r="O938" i="7"/>
  <c r="H946" i="5" s="1"/>
  <c r="K938" i="7"/>
  <c r="O937" i="7"/>
  <c r="H945" i="5" s="1"/>
  <c r="K937" i="7"/>
  <c r="O936" i="7"/>
  <c r="H944" i="5" s="1"/>
  <c r="K936" i="7"/>
  <c r="O935" i="7"/>
  <c r="H943" i="5" s="1"/>
  <c r="K935" i="7"/>
  <c r="O934" i="7"/>
  <c r="H942" i="5" s="1"/>
  <c r="K934" i="7"/>
  <c r="O933" i="7"/>
  <c r="H941" i="5" s="1"/>
  <c r="K933" i="7"/>
  <c r="O932" i="7"/>
  <c r="H940" i="5" s="1"/>
  <c r="K932" i="7"/>
  <c r="O931" i="7"/>
  <c r="H939" i="5" s="1"/>
  <c r="K931" i="7"/>
  <c r="O930" i="7"/>
  <c r="H938" i="5" s="1"/>
  <c r="K930" i="7"/>
  <c r="O929" i="7"/>
  <c r="H937" i="5" s="1"/>
  <c r="K929" i="7"/>
  <c r="O928" i="7"/>
  <c r="H936" i="5" s="1"/>
  <c r="K928" i="7"/>
  <c r="O927" i="7"/>
  <c r="H935" i="5" s="1"/>
  <c r="K927" i="7"/>
  <c r="O926" i="7"/>
  <c r="H934" i="5" s="1"/>
  <c r="K926" i="7"/>
  <c r="O925" i="7"/>
  <c r="H933" i="5" s="1"/>
  <c r="K925" i="7"/>
  <c r="O924" i="7"/>
  <c r="H932" i="5" s="1"/>
  <c r="K924" i="7"/>
  <c r="O923" i="7"/>
  <c r="H931" i="5" s="1"/>
  <c r="K923" i="7"/>
  <c r="O922" i="7"/>
  <c r="H930" i="5" s="1"/>
  <c r="K922" i="7"/>
  <c r="O921" i="7"/>
  <c r="H929" i="5" s="1"/>
  <c r="K921" i="7"/>
  <c r="G929" i="5" s="1"/>
  <c r="O920" i="7"/>
  <c r="H928" i="5" s="1"/>
  <c r="K920" i="7"/>
  <c r="O919" i="7"/>
  <c r="H927" i="5" s="1"/>
  <c r="K919" i="7"/>
  <c r="O918" i="7"/>
  <c r="H926" i="5" s="1"/>
  <c r="K918" i="7"/>
  <c r="O917" i="7"/>
  <c r="H925" i="5" s="1"/>
  <c r="K917" i="7"/>
  <c r="O916" i="7"/>
  <c r="H924" i="5" s="1"/>
  <c r="K916" i="7"/>
  <c r="O915" i="7"/>
  <c r="H923" i="5" s="1"/>
  <c r="K915" i="7"/>
  <c r="G923" i="5" s="1"/>
  <c r="O914" i="7"/>
  <c r="H922" i="5" s="1"/>
  <c r="K914" i="7"/>
  <c r="O913" i="7"/>
  <c r="H921" i="5" s="1"/>
  <c r="K913" i="7"/>
  <c r="O912" i="7"/>
  <c r="H920" i="5" s="1"/>
  <c r="K912" i="7"/>
  <c r="O911" i="7"/>
  <c r="H919" i="5" s="1"/>
  <c r="K911" i="7"/>
  <c r="G919" i="5" s="1"/>
  <c r="O910" i="7"/>
  <c r="H918" i="5" s="1"/>
  <c r="K910" i="7"/>
  <c r="O909" i="7"/>
  <c r="H917" i="5" s="1"/>
  <c r="K909" i="7"/>
  <c r="O908" i="7"/>
  <c r="H916" i="5" s="1"/>
  <c r="K908" i="7"/>
  <c r="O907" i="7"/>
  <c r="H915" i="5" s="1"/>
  <c r="K907" i="7"/>
  <c r="G915" i="5" s="1"/>
  <c r="O906" i="7"/>
  <c r="H914" i="5" s="1"/>
  <c r="K906" i="7"/>
  <c r="O905" i="7"/>
  <c r="H913" i="5" s="1"/>
  <c r="K905" i="7"/>
  <c r="O904" i="7"/>
  <c r="H912" i="5" s="1"/>
  <c r="K904" i="7"/>
  <c r="O903" i="7"/>
  <c r="H911" i="5" s="1"/>
  <c r="K903" i="7"/>
  <c r="G911" i="5" s="1"/>
  <c r="O902" i="7"/>
  <c r="H910" i="5" s="1"/>
  <c r="K902" i="7"/>
  <c r="O901" i="7"/>
  <c r="H909" i="5" s="1"/>
  <c r="K901" i="7"/>
  <c r="O900" i="7"/>
  <c r="H908" i="5" s="1"/>
  <c r="K900" i="7"/>
  <c r="O899" i="7"/>
  <c r="H907" i="5" s="1"/>
  <c r="K899" i="7"/>
  <c r="G907" i="5" s="1"/>
  <c r="O898" i="7"/>
  <c r="H906" i="5" s="1"/>
  <c r="K898" i="7"/>
  <c r="O897" i="7"/>
  <c r="H905" i="5" s="1"/>
  <c r="K897" i="7"/>
  <c r="O896" i="7"/>
  <c r="H904" i="5" s="1"/>
  <c r="K896" i="7"/>
  <c r="O895" i="7"/>
  <c r="H903" i="5" s="1"/>
  <c r="K895" i="7"/>
  <c r="G903" i="5" s="1"/>
  <c r="O894" i="7"/>
  <c r="H902" i="5" s="1"/>
  <c r="K894" i="7"/>
  <c r="O893" i="7"/>
  <c r="H901" i="5" s="1"/>
  <c r="K893" i="7"/>
  <c r="O892" i="7"/>
  <c r="H900" i="5" s="1"/>
  <c r="K892" i="7"/>
  <c r="O891" i="7"/>
  <c r="H899" i="5" s="1"/>
  <c r="K891" i="7"/>
  <c r="G899" i="5" s="1"/>
  <c r="O890" i="7"/>
  <c r="H898" i="5" s="1"/>
  <c r="K890" i="7"/>
  <c r="O889" i="7"/>
  <c r="H897" i="5" s="1"/>
  <c r="K889" i="7"/>
  <c r="O888" i="7"/>
  <c r="H896" i="5" s="1"/>
  <c r="K888" i="7"/>
  <c r="O887" i="7"/>
  <c r="H895" i="5" s="1"/>
  <c r="K887" i="7"/>
  <c r="O886" i="7"/>
  <c r="H894" i="5" s="1"/>
  <c r="K886" i="7"/>
  <c r="O885" i="7"/>
  <c r="H893" i="5" s="1"/>
  <c r="K885" i="7"/>
  <c r="G893" i="5" s="1"/>
  <c r="O884" i="7"/>
  <c r="H892" i="5" s="1"/>
  <c r="K884" i="7"/>
  <c r="O883" i="7"/>
  <c r="H891" i="5" s="1"/>
  <c r="K883" i="7"/>
  <c r="O882" i="7"/>
  <c r="H890" i="5" s="1"/>
  <c r="K882" i="7"/>
  <c r="O881" i="7"/>
  <c r="H889" i="5" s="1"/>
  <c r="K881" i="7"/>
  <c r="G889" i="5" s="1"/>
  <c r="O880" i="7"/>
  <c r="H888" i="5" s="1"/>
  <c r="K880" i="7"/>
  <c r="O879" i="7"/>
  <c r="H887" i="5" s="1"/>
  <c r="K879" i="7"/>
  <c r="O878" i="7"/>
  <c r="H886" i="5" s="1"/>
  <c r="K878" i="7"/>
  <c r="O877" i="7"/>
  <c r="H885" i="5" s="1"/>
  <c r="K877" i="7"/>
  <c r="G885" i="5" s="1"/>
  <c r="O876" i="7"/>
  <c r="H884" i="5" s="1"/>
  <c r="K876" i="7"/>
  <c r="O875" i="7"/>
  <c r="H883" i="5" s="1"/>
  <c r="K875" i="7"/>
  <c r="O874" i="7"/>
  <c r="H882" i="5" s="1"/>
  <c r="K874" i="7"/>
  <c r="O873" i="7"/>
  <c r="H881" i="5" s="1"/>
  <c r="K873" i="7"/>
  <c r="G881" i="5" s="1"/>
  <c r="O872" i="7"/>
  <c r="H880" i="5" s="1"/>
  <c r="K872" i="7"/>
  <c r="O871" i="7"/>
  <c r="H879" i="5" s="1"/>
  <c r="K871" i="7"/>
  <c r="O870" i="7"/>
  <c r="H878" i="5" s="1"/>
  <c r="K870" i="7"/>
  <c r="O869" i="7"/>
  <c r="H877" i="5" s="1"/>
  <c r="K869" i="7"/>
  <c r="G877" i="5" s="1"/>
  <c r="O868" i="7"/>
  <c r="H876" i="5" s="1"/>
  <c r="K868" i="7"/>
  <c r="O867" i="7"/>
  <c r="H875" i="5" s="1"/>
  <c r="K867" i="7"/>
  <c r="O866" i="7"/>
  <c r="H874" i="5" s="1"/>
  <c r="K866" i="7"/>
  <c r="O865" i="7"/>
  <c r="H873" i="5" s="1"/>
  <c r="K865" i="7"/>
  <c r="G873" i="5" s="1"/>
  <c r="O864" i="7"/>
  <c r="H872" i="5" s="1"/>
  <c r="K864" i="7"/>
  <c r="O863" i="7"/>
  <c r="H871" i="5" s="1"/>
  <c r="K863" i="7"/>
  <c r="O862" i="7"/>
  <c r="H870" i="5" s="1"/>
  <c r="K862" i="7"/>
  <c r="O861" i="7"/>
  <c r="H869" i="5" s="1"/>
  <c r="K861" i="7"/>
  <c r="G869" i="5" s="1"/>
  <c r="O860" i="7"/>
  <c r="H868" i="5" s="1"/>
  <c r="K860" i="7"/>
  <c r="O859" i="7"/>
  <c r="H867" i="5" s="1"/>
  <c r="K859" i="7"/>
  <c r="O858" i="7"/>
  <c r="H866" i="5" s="1"/>
  <c r="K858" i="7"/>
  <c r="O857" i="7"/>
  <c r="H865" i="5" s="1"/>
  <c r="K857" i="7"/>
  <c r="G865" i="5" s="1"/>
  <c r="O856" i="7"/>
  <c r="H864" i="5" s="1"/>
  <c r="K856" i="7"/>
  <c r="O855" i="7"/>
  <c r="H863" i="5" s="1"/>
  <c r="K855" i="7"/>
  <c r="O854" i="7"/>
  <c r="H862" i="5" s="1"/>
  <c r="K854" i="7"/>
  <c r="O853" i="7"/>
  <c r="H861" i="5" s="1"/>
  <c r="K853" i="7"/>
  <c r="G861" i="5" s="1"/>
  <c r="O852" i="7"/>
  <c r="H860" i="5" s="1"/>
  <c r="K852" i="7"/>
  <c r="O851" i="7"/>
  <c r="H859" i="5" s="1"/>
  <c r="K851" i="7"/>
  <c r="O850" i="7"/>
  <c r="H858" i="5" s="1"/>
  <c r="K850" i="7"/>
  <c r="O849" i="7"/>
  <c r="H857" i="5" s="1"/>
  <c r="K849" i="7"/>
  <c r="G857" i="5" s="1"/>
  <c r="O848" i="7"/>
  <c r="H856" i="5" s="1"/>
  <c r="K848" i="7"/>
  <c r="O847" i="7"/>
  <c r="H855" i="5" s="1"/>
  <c r="K847" i="7"/>
  <c r="O846" i="7"/>
  <c r="H854" i="5" s="1"/>
  <c r="K846" i="7"/>
  <c r="O845" i="7"/>
  <c r="H853" i="5" s="1"/>
  <c r="K845" i="7"/>
  <c r="G853" i="5" s="1"/>
  <c r="O844" i="7"/>
  <c r="H852" i="5" s="1"/>
  <c r="K844" i="7"/>
  <c r="O843" i="7"/>
  <c r="H851" i="5" s="1"/>
  <c r="K843" i="7"/>
  <c r="O842" i="7"/>
  <c r="H850" i="5" s="1"/>
  <c r="K842" i="7"/>
  <c r="O841" i="7"/>
  <c r="H849" i="5" s="1"/>
  <c r="K841" i="7"/>
  <c r="G849" i="5" s="1"/>
  <c r="O840" i="7"/>
  <c r="H848" i="5" s="1"/>
  <c r="K840" i="7"/>
  <c r="O839" i="7"/>
  <c r="H847" i="5" s="1"/>
  <c r="K839" i="7"/>
  <c r="O838" i="7"/>
  <c r="H846" i="5" s="1"/>
  <c r="K838" i="7"/>
  <c r="O837" i="7"/>
  <c r="H845" i="5" s="1"/>
  <c r="K837" i="7"/>
  <c r="G845" i="5" s="1"/>
  <c r="O836" i="7"/>
  <c r="H844" i="5" s="1"/>
  <c r="K836" i="7"/>
  <c r="O835" i="7"/>
  <c r="H843" i="5" s="1"/>
  <c r="K835" i="7"/>
  <c r="O834" i="7"/>
  <c r="H842" i="5" s="1"/>
  <c r="K834" i="7"/>
  <c r="O833" i="7"/>
  <c r="H841" i="5" s="1"/>
  <c r="K833" i="7"/>
  <c r="G841" i="5" s="1"/>
  <c r="O832" i="7"/>
  <c r="H840" i="5" s="1"/>
  <c r="K832" i="7"/>
  <c r="O831" i="7"/>
  <c r="H839" i="5" s="1"/>
  <c r="K831" i="7"/>
  <c r="O830" i="7"/>
  <c r="H838" i="5" s="1"/>
  <c r="K830" i="7"/>
  <c r="O829" i="7"/>
  <c r="H837" i="5" s="1"/>
  <c r="K829" i="7"/>
  <c r="G837" i="5" s="1"/>
  <c r="O828" i="7"/>
  <c r="H836" i="5" s="1"/>
  <c r="K828" i="7"/>
  <c r="O827" i="7"/>
  <c r="H835" i="5" s="1"/>
  <c r="K827" i="7"/>
  <c r="O826" i="7"/>
  <c r="H834" i="5" s="1"/>
  <c r="K826" i="7"/>
  <c r="O825" i="7"/>
  <c r="H833" i="5" s="1"/>
  <c r="K825" i="7"/>
  <c r="G833" i="5" s="1"/>
  <c r="O824" i="7"/>
  <c r="H832" i="5" s="1"/>
  <c r="K824" i="7"/>
  <c r="O823" i="7"/>
  <c r="H831" i="5" s="1"/>
  <c r="K823" i="7"/>
  <c r="O822" i="7"/>
  <c r="H830" i="5" s="1"/>
  <c r="K822" i="7"/>
  <c r="G830" i="5" s="1"/>
  <c r="O821" i="7"/>
  <c r="H829" i="5" s="1"/>
  <c r="K821" i="7"/>
  <c r="G829" i="5" s="1"/>
  <c r="O820" i="7"/>
  <c r="H828" i="5" s="1"/>
  <c r="K820" i="7"/>
  <c r="O819" i="7"/>
  <c r="H827" i="5" s="1"/>
  <c r="K819" i="7"/>
  <c r="O818" i="7"/>
  <c r="H826" i="5" s="1"/>
  <c r="K818" i="7"/>
  <c r="O817" i="7"/>
  <c r="H825" i="5" s="1"/>
  <c r="K817" i="7"/>
  <c r="G825" i="5" s="1"/>
  <c r="O816" i="7"/>
  <c r="H824" i="5" s="1"/>
  <c r="K816" i="7"/>
  <c r="O815" i="7"/>
  <c r="H823" i="5" s="1"/>
  <c r="K815" i="7"/>
  <c r="O814" i="7"/>
  <c r="H822" i="5" s="1"/>
  <c r="K814" i="7"/>
  <c r="O813" i="7"/>
  <c r="H821" i="5" s="1"/>
  <c r="K813" i="7"/>
  <c r="G821" i="5" s="1"/>
  <c r="O812" i="7"/>
  <c r="H820" i="5" s="1"/>
  <c r="K812" i="7"/>
  <c r="O811" i="7"/>
  <c r="H819" i="5" s="1"/>
  <c r="K811" i="7"/>
  <c r="O810" i="7"/>
  <c r="H818" i="5" s="1"/>
  <c r="K810" i="7"/>
  <c r="O809" i="7"/>
  <c r="H817" i="5" s="1"/>
  <c r="K809" i="7"/>
  <c r="G817" i="5" s="1"/>
  <c r="O808" i="7"/>
  <c r="H816" i="5" s="1"/>
  <c r="K808" i="7"/>
  <c r="O807" i="7"/>
  <c r="H815" i="5" s="1"/>
  <c r="K807" i="7"/>
  <c r="O806" i="7"/>
  <c r="H814" i="5" s="1"/>
  <c r="K806" i="7"/>
  <c r="G814" i="5" s="1"/>
  <c r="O805" i="7"/>
  <c r="H813" i="5" s="1"/>
  <c r="K805" i="7"/>
  <c r="G813" i="5" s="1"/>
  <c r="O804" i="7"/>
  <c r="H812" i="5" s="1"/>
  <c r="K804" i="7"/>
  <c r="O803" i="7"/>
  <c r="H811" i="5" s="1"/>
  <c r="K803" i="7"/>
  <c r="O802" i="7"/>
  <c r="H810" i="5" s="1"/>
  <c r="K802" i="7"/>
  <c r="O801" i="7"/>
  <c r="H809" i="5" s="1"/>
  <c r="K801" i="7"/>
  <c r="G809" i="5" s="1"/>
  <c r="O800" i="7"/>
  <c r="H808" i="5" s="1"/>
  <c r="K800" i="7"/>
  <c r="O799" i="7"/>
  <c r="H807" i="5" s="1"/>
  <c r="K799" i="7"/>
  <c r="O798" i="7"/>
  <c r="H806" i="5" s="1"/>
  <c r="K798" i="7"/>
  <c r="O797" i="7"/>
  <c r="H805" i="5" s="1"/>
  <c r="K797" i="7"/>
  <c r="O796" i="7"/>
  <c r="H804" i="5" s="1"/>
  <c r="K796" i="7"/>
  <c r="O795" i="7"/>
  <c r="H803" i="5" s="1"/>
  <c r="K795" i="7"/>
  <c r="O794" i="7"/>
  <c r="H802" i="5" s="1"/>
  <c r="K794" i="7"/>
  <c r="O793" i="7"/>
  <c r="H801" i="5" s="1"/>
  <c r="K793" i="7"/>
  <c r="O792" i="7"/>
  <c r="H800" i="5" s="1"/>
  <c r="K792" i="7"/>
  <c r="O791" i="7"/>
  <c r="H799" i="5" s="1"/>
  <c r="K791" i="7"/>
  <c r="O790" i="7"/>
  <c r="H798" i="5" s="1"/>
  <c r="K790" i="7"/>
  <c r="O789" i="7"/>
  <c r="H797" i="5" s="1"/>
  <c r="K789" i="7"/>
  <c r="O788" i="7"/>
  <c r="H796" i="5" s="1"/>
  <c r="K788" i="7"/>
  <c r="O787" i="7"/>
  <c r="H795" i="5" s="1"/>
  <c r="K787" i="7"/>
  <c r="O786" i="7"/>
  <c r="H794" i="5" s="1"/>
  <c r="K786" i="7"/>
  <c r="O785" i="7"/>
  <c r="H793" i="5" s="1"/>
  <c r="K785" i="7"/>
  <c r="O784" i="7"/>
  <c r="H792" i="5" s="1"/>
  <c r="K784" i="7"/>
  <c r="O783" i="7"/>
  <c r="H791" i="5" s="1"/>
  <c r="K783" i="7"/>
  <c r="O782" i="7"/>
  <c r="H790" i="5" s="1"/>
  <c r="K782" i="7"/>
  <c r="O781" i="7"/>
  <c r="H789" i="5" s="1"/>
  <c r="K781" i="7"/>
  <c r="O780" i="7"/>
  <c r="H788" i="5" s="1"/>
  <c r="K780" i="7"/>
  <c r="O779" i="7"/>
  <c r="H787" i="5" s="1"/>
  <c r="K779" i="7"/>
  <c r="O778" i="7"/>
  <c r="H786" i="5" s="1"/>
  <c r="K778" i="7"/>
  <c r="O777" i="7"/>
  <c r="H785" i="5" s="1"/>
  <c r="K777" i="7"/>
  <c r="O776" i="7"/>
  <c r="H784" i="5" s="1"/>
  <c r="K776" i="7"/>
  <c r="O775" i="7"/>
  <c r="H783" i="5" s="1"/>
  <c r="K775" i="7"/>
  <c r="G783" i="5" s="1"/>
  <c r="O774" i="7"/>
  <c r="H782" i="5" s="1"/>
  <c r="K774" i="7"/>
  <c r="O773" i="7"/>
  <c r="H781" i="5" s="1"/>
  <c r="K773" i="7"/>
  <c r="G781" i="5" s="1"/>
  <c r="O772" i="7"/>
  <c r="H780" i="5" s="1"/>
  <c r="K772" i="7"/>
  <c r="O771" i="7"/>
  <c r="H779" i="5" s="1"/>
  <c r="K771" i="7"/>
  <c r="O770" i="7"/>
  <c r="H778" i="5" s="1"/>
  <c r="K770" i="7"/>
  <c r="O769" i="7"/>
  <c r="H777" i="5" s="1"/>
  <c r="K769" i="7"/>
  <c r="O768" i="7"/>
  <c r="H776" i="5" s="1"/>
  <c r="K768" i="7"/>
  <c r="O767" i="7"/>
  <c r="H775" i="5" s="1"/>
  <c r="K767" i="7"/>
  <c r="O766" i="7"/>
  <c r="H774" i="5" s="1"/>
  <c r="K766" i="7"/>
  <c r="O765" i="7"/>
  <c r="H773" i="5" s="1"/>
  <c r="K765" i="7"/>
  <c r="O764" i="7"/>
  <c r="H772" i="5" s="1"/>
  <c r="K764" i="7"/>
  <c r="G772" i="5" s="1"/>
  <c r="O763" i="7"/>
  <c r="H771" i="5" s="1"/>
  <c r="K763" i="7"/>
  <c r="O762" i="7"/>
  <c r="H770" i="5" s="1"/>
  <c r="K762" i="7"/>
  <c r="O761" i="7"/>
  <c r="H769" i="5" s="1"/>
  <c r="K761" i="7"/>
  <c r="G769" i="5" s="1"/>
  <c r="O760" i="7"/>
  <c r="H768" i="5" s="1"/>
  <c r="K760" i="7"/>
  <c r="O759" i="7"/>
  <c r="H767" i="5" s="1"/>
  <c r="K759" i="7"/>
  <c r="O758" i="7"/>
  <c r="H766" i="5" s="1"/>
  <c r="K758" i="7"/>
  <c r="O757" i="7"/>
  <c r="H765" i="5" s="1"/>
  <c r="K757" i="7"/>
  <c r="O756" i="7"/>
  <c r="H764" i="5" s="1"/>
  <c r="K756" i="7"/>
  <c r="O755" i="7"/>
  <c r="H763" i="5" s="1"/>
  <c r="K755" i="7"/>
  <c r="O754" i="7"/>
  <c r="H762" i="5" s="1"/>
  <c r="K754" i="7"/>
  <c r="O753" i="7"/>
  <c r="H761" i="5" s="1"/>
  <c r="K753" i="7"/>
  <c r="O752" i="7"/>
  <c r="H760" i="5" s="1"/>
  <c r="K752" i="7"/>
  <c r="O751" i="7"/>
  <c r="H759" i="5" s="1"/>
  <c r="K751" i="7"/>
  <c r="O750" i="7"/>
  <c r="H758" i="5" s="1"/>
  <c r="K750" i="7"/>
  <c r="O749" i="7"/>
  <c r="H757" i="5" s="1"/>
  <c r="K749" i="7"/>
  <c r="O748" i="7"/>
  <c r="H756" i="5" s="1"/>
  <c r="K748" i="7"/>
  <c r="G756" i="5" s="1"/>
  <c r="O747" i="7"/>
  <c r="H755" i="5" s="1"/>
  <c r="K747" i="7"/>
  <c r="O746" i="7"/>
  <c r="H754" i="5" s="1"/>
  <c r="K746" i="7"/>
  <c r="O745" i="7"/>
  <c r="H753" i="5" s="1"/>
  <c r="K745" i="7"/>
  <c r="G753" i="5" s="1"/>
  <c r="O744" i="7"/>
  <c r="H752" i="5" s="1"/>
  <c r="K744" i="7"/>
  <c r="O743" i="7"/>
  <c r="H751" i="5" s="1"/>
  <c r="K743" i="7"/>
  <c r="O742" i="7"/>
  <c r="H750" i="5" s="1"/>
  <c r="K742" i="7"/>
  <c r="O741" i="7"/>
  <c r="H749" i="5" s="1"/>
  <c r="K741" i="7"/>
  <c r="O740" i="7"/>
  <c r="H748" i="5" s="1"/>
  <c r="K740" i="7"/>
  <c r="O739" i="7"/>
  <c r="H747" i="5" s="1"/>
  <c r="K739" i="7"/>
  <c r="O738" i="7"/>
  <c r="H746" i="5" s="1"/>
  <c r="K738" i="7"/>
  <c r="O737" i="7"/>
  <c r="H745" i="5" s="1"/>
  <c r="K737" i="7"/>
  <c r="O736" i="7"/>
  <c r="H744" i="5" s="1"/>
  <c r="K736" i="7"/>
  <c r="O735" i="7"/>
  <c r="H743" i="5" s="1"/>
  <c r="K735" i="7"/>
  <c r="O734" i="7"/>
  <c r="H742" i="5" s="1"/>
  <c r="K734" i="7"/>
  <c r="O733" i="7"/>
  <c r="H741" i="5" s="1"/>
  <c r="K733" i="7"/>
  <c r="O732" i="7"/>
  <c r="H740" i="5" s="1"/>
  <c r="K732" i="7"/>
  <c r="G740" i="5" s="1"/>
  <c r="O731" i="7"/>
  <c r="H739" i="5" s="1"/>
  <c r="K731" i="7"/>
  <c r="O730" i="7"/>
  <c r="H738" i="5" s="1"/>
  <c r="K730" i="7"/>
  <c r="O729" i="7"/>
  <c r="H737" i="5" s="1"/>
  <c r="K729" i="7"/>
  <c r="G737" i="5" s="1"/>
  <c r="O728" i="7"/>
  <c r="H736" i="5" s="1"/>
  <c r="K728" i="7"/>
  <c r="O727" i="7"/>
  <c r="H735" i="5" s="1"/>
  <c r="K727" i="7"/>
  <c r="O726" i="7"/>
  <c r="H734" i="5" s="1"/>
  <c r="K726" i="7"/>
  <c r="O725" i="7"/>
  <c r="H733" i="5" s="1"/>
  <c r="K725" i="7"/>
  <c r="O724" i="7"/>
  <c r="H732" i="5" s="1"/>
  <c r="K724" i="7"/>
  <c r="O723" i="7"/>
  <c r="H731" i="5" s="1"/>
  <c r="K723" i="7"/>
  <c r="O722" i="7"/>
  <c r="H730" i="5" s="1"/>
  <c r="K722" i="7"/>
  <c r="O721" i="7"/>
  <c r="H729" i="5" s="1"/>
  <c r="K721" i="7"/>
  <c r="O720" i="7"/>
  <c r="H728" i="5" s="1"/>
  <c r="K720" i="7"/>
  <c r="O719" i="7"/>
  <c r="H727" i="5" s="1"/>
  <c r="K719" i="7"/>
  <c r="O718" i="7"/>
  <c r="H726" i="5" s="1"/>
  <c r="K718" i="7"/>
  <c r="O717" i="7"/>
  <c r="H725" i="5" s="1"/>
  <c r="K717" i="7"/>
  <c r="O716" i="7"/>
  <c r="H724" i="5" s="1"/>
  <c r="K716" i="7"/>
  <c r="O715" i="7"/>
  <c r="H723" i="5" s="1"/>
  <c r="K715" i="7"/>
  <c r="G723" i="5" s="1"/>
  <c r="O714" i="7"/>
  <c r="H722" i="5" s="1"/>
  <c r="K714" i="7"/>
  <c r="O713" i="7"/>
  <c r="H721" i="5" s="1"/>
  <c r="K713" i="7"/>
  <c r="O712" i="7"/>
  <c r="H720" i="5" s="1"/>
  <c r="K712" i="7"/>
  <c r="O711" i="7"/>
  <c r="H719" i="5" s="1"/>
  <c r="K711" i="7"/>
  <c r="O710" i="7"/>
  <c r="H718" i="5" s="1"/>
  <c r="K710" i="7"/>
  <c r="O709" i="7"/>
  <c r="H717" i="5" s="1"/>
  <c r="K709" i="7"/>
  <c r="O708" i="7"/>
  <c r="H716" i="5" s="1"/>
  <c r="K708" i="7"/>
  <c r="G716" i="5" s="1"/>
  <c r="O707" i="7"/>
  <c r="H715" i="5" s="1"/>
  <c r="K707" i="7"/>
  <c r="O706" i="7"/>
  <c r="H714" i="5" s="1"/>
  <c r="K706" i="7"/>
  <c r="O705" i="7"/>
  <c r="H713" i="5" s="1"/>
  <c r="K705" i="7"/>
  <c r="G713" i="5" s="1"/>
  <c r="O704" i="7"/>
  <c r="H712" i="5" s="1"/>
  <c r="K704" i="7"/>
  <c r="O703" i="7"/>
  <c r="H711" i="5" s="1"/>
  <c r="K703" i="7"/>
  <c r="O702" i="7"/>
  <c r="H710" i="5" s="1"/>
  <c r="K702" i="7"/>
  <c r="O701" i="7"/>
  <c r="H709" i="5" s="1"/>
  <c r="K701" i="7"/>
  <c r="O700" i="7"/>
  <c r="H708" i="5" s="1"/>
  <c r="K700" i="7"/>
  <c r="O699" i="7"/>
  <c r="H707" i="5" s="1"/>
  <c r="K699" i="7"/>
  <c r="O698" i="7"/>
  <c r="H706" i="5" s="1"/>
  <c r="K698" i="7"/>
  <c r="O697" i="7"/>
  <c r="H705" i="5" s="1"/>
  <c r="K697" i="7"/>
  <c r="O696" i="7"/>
  <c r="H704" i="5" s="1"/>
  <c r="K696" i="7"/>
  <c r="O695" i="7"/>
  <c r="H703" i="5" s="1"/>
  <c r="K695" i="7"/>
  <c r="O694" i="7"/>
  <c r="H702" i="5" s="1"/>
  <c r="K694" i="7"/>
  <c r="O693" i="7"/>
  <c r="H701" i="5" s="1"/>
  <c r="K693" i="7"/>
  <c r="O692" i="7"/>
  <c r="H700" i="5" s="1"/>
  <c r="K692" i="7"/>
  <c r="O691" i="7"/>
  <c r="H699" i="5" s="1"/>
  <c r="K691" i="7"/>
  <c r="O690" i="7"/>
  <c r="H698" i="5" s="1"/>
  <c r="K690" i="7"/>
  <c r="O689" i="7"/>
  <c r="H697" i="5" s="1"/>
  <c r="K689" i="7"/>
  <c r="O688" i="7"/>
  <c r="H696" i="5" s="1"/>
  <c r="K688" i="7"/>
  <c r="O687" i="7"/>
  <c r="H695" i="5" s="1"/>
  <c r="K687" i="7"/>
  <c r="O686" i="7"/>
  <c r="H694" i="5" s="1"/>
  <c r="K686" i="7"/>
  <c r="O685" i="7"/>
  <c r="H693" i="5" s="1"/>
  <c r="K685" i="7"/>
  <c r="O684" i="7"/>
  <c r="H692" i="5" s="1"/>
  <c r="K684" i="7"/>
  <c r="O683" i="7"/>
  <c r="H691" i="5" s="1"/>
  <c r="K683" i="7"/>
  <c r="O682" i="7"/>
  <c r="H690" i="5" s="1"/>
  <c r="K682" i="7"/>
  <c r="O681" i="7"/>
  <c r="H689" i="5" s="1"/>
  <c r="K681" i="7"/>
  <c r="O680" i="7"/>
  <c r="H688" i="5" s="1"/>
  <c r="K680" i="7"/>
  <c r="O679" i="7"/>
  <c r="H687" i="5" s="1"/>
  <c r="K679" i="7"/>
  <c r="O678" i="7"/>
  <c r="H686" i="5" s="1"/>
  <c r="K678" i="7"/>
  <c r="O677" i="7"/>
  <c r="H685" i="5" s="1"/>
  <c r="K677" i="7"/>
  <c r="O676" i="7"/>
  <c r="H684" i="5" s="1"/>
  <c r="K676" i="7"/>
  <c r="O675" i="7"/>
  <c r="H683" i="5" s="1"/>
  <c r="K675" i="7"/>
  <c r="O674" i="7"/>
  <c r="H682" i="5" s="1"/>
  <c r="K674" i="7"/>
  <c r="O673" i="7"/>
  <c r="H681" i="5" s="1"/>
  <c r="K673" i="7"/>
  <c r="O672" i="7"/>
  <c r="H680" i="5" s="1"/>
  <c r="K672" i="7"/>
  <c r="O671" i="7"/>
  <c r="H679" i="5" s="1"/>
  <c r="K671" i="7"/>
  <c r="O670" i="7"/>
  <c r="H678" i="5" s="1"/>
  <c r="K670" i="7"/>
  <c r="O669" i="7"/>
  <c r="H677" i="5" s="1"/>
  <c r="K669" i="7"/>
  <c r="O668" i="7"/>
  <c r="H676" i="5" s="1"/>
  <c r="K668" i="7"/>
  <c r="O667" i="7"/>
  <c r="H675" i="5" s="1"/>
  <c r="K667" i="7"/>
  <c r="O666" i="7"/>
  <c r="H674" i="5" s="1"/>
  <c r="K666" i="7"/>
  <c r="O665" i="7"/>
  <c r="H673" i="5" s="1"/>
  <c r="K665" i="7"/>
  <c r="O664" i="7"/>
  <c r="H672" i="5" s="1"/>
  <c r="K664" i="7"/>
  <c r="O663" i="7"/>
  <c r="H671" i="5" s="1"/>
  <c r="K663" i="7"/>
  <c r="O662" i="7"/>
  <c r="H670" i="5" s="1"/>
  <c r="K662" i="7"/>
  <c r="O661" i="7"/>
  <c r="H669" i="5" s="1"/>
  <c r="K661" i="7"/>
  <c r="O660" i="7"/>
  <c r="H668" i="5" s="1"/>
  <c r="K660" i="7"/>
  <c r="O659" i="7"/>
  <c r="H667" i="5" s="1"/>
  <c r="K659" i="7"/>
  <c r="O658" i="7"/>
  <c r="H666" i="5" s="1"/>
  <c r="K658" i="7"/>
  <c r="O657" i="7"/>
  <c r="H665" i="5" s="1"/>
  <c r="K657" i="7"/>
  <c r="O656" i="7"/>
  <c r="H664" i="5" s="1"/>
  <c r="K656" i="7"/>
  <c r="O655" i="7"/>
  <c r="H663" i="5" s="1"/>
  <c r="K655" i="7"/>
  <c r="O654" i="7"/>
  <c r="H662" i="5" s="1"/>
  <c r="K654" i="7"/>
  <c r="O653" i="7"/>
  <c r="H661" i="5" s="1"/>
  <c r="K653" i="7"/>
  <c r="O652" i="7"/>
  <c r="H660" i="5" s="1"/>
  <c r="K652" i="7"/>
  <c r="O651" i="7"/>
  <c r="H659" i="5" s="1"/>
  <c r="K651" i="7"/>
  <c r="O650" i="7"/>
  <c r="H658" i="5" s="1"/>
  <c r="K650" i="7"/>
  <c r="O649" i="7"/>
  <c r="H657" i="5" s="1"/>
  <c r="K649" i="7"/>
  <c r="O648" i="7"/>
  <c r="H656" i="5" s="1"/>
  <c r="K648" i="7"/>
  <c r="O647" i="7"/>
  <c r="H655" i="5" s="1"/>
  <c r="K647" i="7"/>
  <c r="O646" i="7"/>
  <c r="H654" i="5" s="1"/>
  <c r="K646" i="7"/>
  <c r="O645" i="7"/>
  <c r="H653" i="5" s="1"/>
  <c r="K645" i="7"/>
  <c r="O644" i="7"/>
  <c r="H652" i="5" s="1"/>
  <c r="K644" i="7"/>
  <c r="O643" i="7"/>
  <c r="H651" i="5" s="1"/>
  <c r="K643" i="7"/>
  <c r="O642" i="7"/>
  <c r="H650" i="5" s="1"/>
  <c r="K642" i="7"/>
  <c r="O641" i="7"/>
  <c r="H649" i="5" s="1"/>
  <c r="K641" i="7"/>
  <c r="O640" i="7"/>
  <c r="H648" i="5" s="1"/>
  <c r="K640" i="7"/>
  <c r="O639" i="7"/>
  <c r="H647" i="5" s="1"/>
  <c r="K639" i="7"/>
  <c r="O638" i="7"/>
  <c r="H646" i="5" s="1"/>
  <c r="K638" i="7"/>
  <c r="O637" i="7"/>
  <c r="H645" i="5" s="1"/>
  <c r="K637" i="7"/>
  <c r="O636" i="7"/>
  <c r="H644" i="5" s="1"/>
  <c r="K636" i="7"/>
  <c r="O635" i="7"/>
  <c r="H643" i="5" s="1"/>
  <c r="K635" i="7"/>
  <c r="O634" i="7"/>
  <c r="H642" i="5" s="1"/>
  <c r="K634" i="7"/>
  <c r="O633" i="7"/>
  <c r="H641" i="5" s="1"/>
  <c r="K633" i="7"/>
  <c r="O632" i="7"/>
  <c r="H640" i="5" s="1"/>
  <c r="K632" i="7"/>
  <c r="G640" i="5" s="1"/>
  <c r="O631" i="7"/>
  <c r="H639" i="5" s="1"/>
  <c r="K631" i="7"/>
  <c r="O630" i="7"/>
  <c r="H638" i="5" s="1"/>
  <c r="K630" i="7"/>
  <c r="O629" i="7"/>
  <c r="H637" i="5" s="1"/>
  <c r="K629" i="7"/>
  <c r="O628" i="7"/>
  <c r="H636" i="5" s="1"/>
  <c r="K628" i="7"/>
  <c r="G636" i="5" s="1"/>
  <c r="O627" i="7"/>
  <c r="H635" i="5" s="1"/>
  <c r="K627" i="7"/>
  <c r="O626" i="7"/>
  <c r="H634" i="5" s="1"/>
  <c r="K626" i="7"/>
  <c r="O625" i="7"/>
  <c r="H633" i="5" s="1"/>
  <c r="K625" i="7"/>
  <c r="O624" i="7"/>
  <c r="H632" i="5" s="1"/>
  <c r="K624" i="7"/>
  <c r="G632" i="5" s="1"/>
  <c r="O623" i="7"/>
  <c r="H631" i="5" s="1"/>
  <c r="K623" i="7"/>
  <c r="O622" i="7"/>
  <c r="H630" i="5" s="1"/>
  <c r="K622" i="7"/>
  <c r="O621" i="7"/>
  <c r="H629" i="5" s="1"/>
  <c r="K621" i="7"/>
  <c r="O620" i="7"/>
  <c r="H628" i="5" s="1"/>
  <c r="K620" i="7"/>
  <c r="G628" i="5" s="1"/>
  <c r="O619" i="7"/>
  <c r="H627" i="5" s="1"/>
  <c r="K619" i="7"/>
  <c r="O618" i="7"/>
  <c r="H626" i="5" s="1"/>
  <c r="K618" i="7"/>
  <c r="O617" i="7"/>
  <c r="H625" i="5" s="1"/>
  <c r="K617" i="7"/>
  <c r="O616" i="7"/>
  <c r="H624" i="5" s="1"/>
  <c r="K616" i="7"/>
  <c r="G624" i="5" s="1"/>
  <c r="O615" i="7"/>
  <c r="H623" i="5" s="1"/>
  <c r="K615" i="7"/>
  <c r="O614" i="7"/>
  <c r="H622" i="5" s="1"/>
  <c r="K614" i="7"/>
  <c r="O613" i="7"/>
  <c r="H621" i="5" s="1"/>
  <c r="K613" i="7"/>
  <c r="O612" i="7"/>
  <c r="H620" i="5" s="1"/>
  <c r="K612" i="7"/>
  <c r="G620" i="5" s="1"/>
  <c r="O611" i="7"/>
  <c r="H619" i="5" s="1"/>
  <c r="K611" i="7"/>
  <c r="O610" i="7"/>
  <c r="H618" i="5" s="1"/>
  <c r="K610" i="7"/>
  <c r="O609" i="7"/>
  <c r="H617" i="5" s="1"/>
  <c r="K609" i="7"/>
  <c r="O608" i="7"/>
  <c r="H616" i="5" s="1"/>
  <c r="K608" i="7"/>
  <c r="G616" i="5" s="1"/>
  <c r="O607" i="7"/>
  <c r="H615" i="5" s="1"/>
  <c r="K607" i="7"/>
  <c r="O606" i="7"/>
  <c r="H614" i="5" s="1"/>
  <c r="K606" i="7"/>
  <c r="O605" i="7"/>
  <c r="H613" i="5" s="1"/>
  <c r="K605" i="7"/>
  <c r="O604" i="7"/>
  <c r="H612" i="5" s="1"/>
  <c r="K604" i="7"/>
  <c r="G612" i="5" s="1"/>
  <c r="O603" i="7"/>
  <c r="H611" i="5" s="1"/>
  <c r="K603" i="7"/>
  <c r="G611" i="5" s="1"/>
  <c r="O602" i="7"/>
  <c r="H610" i="5" s="1"/>
  <c r="K602" i="7"/>
  <c r="O601" i="7"/>
  <c r="H609" i="5" s="1"/>
  <c r="K601" i="7"/>
  <c r="O600" i="7"/>
  <c r="H608" i="5" s="1"/>
  <c r="K600" i="7"/>
  <c r="O599" i="7"/>
  <c r="H607" i="5" s="1"/>
  <c r="K599" i="7"/>
  <c r="G607" i="5" s="1"/>
  <c r="O598" i="7"/>
  <c r="H606" i="5" s="1"/>
  <c r="K598" i="7"/>
  <c r="O597" i="7"/>
  <c r="H605" i="5" s="1"/>
  <c r="K597" i="7"/>
  <c r="O596" i="7"/>
  <c r="H604" i="5" s="1"/>
  <c r="K596" i="7"/>
  <c r="O595" i="7"/>
  <c r="H603" i="5" s="1"/>
  <c r="K595" i="7"/>
  <c r="G603" i="5" s="1"/>
  <c r="O594" i="7"/>
  <c r="H602" i="5" s="1"/>
  <c r="K594" i="7"/>
  <c r="O593" i="7"/>
  <c r="H601" i="5" s="1"/>
  <c r="K593" i="7"/>
  <c r="O592" i="7"/>
  <c r="H600" i="5" s="1"/>
  <c r="K592" i="7"/>
  <c r="O591" i="7"/>
  <c r="H599" i="5" s="1"/>
  <c r="K591" i="7"/>
  <c r="G599" i="5" s="1"/>
  <c r="O590" i="7"/>
  <c r="H598" i="5" s="1"/>
  <c r="K590" i="7"/>
  <c r="O589" i="7"/>
  <c r="H597" i="5" s="1"/>
  <c r="K589" i="7"/>
  <c r="O588" i="7"/>
  <c r="H596" i="5" s="1"/>
  <c r="K588" i="7"/>
  <c r="G596" i="5" s="1"/>
  <c r="O587" i="7"/>
  <c r="H595" i="5" s="1"/>
  <c r="K587" i="7"/>
  <c r="G595" i="5" s="1"/>
  <c r="O586" i="7"/>
  <c r="H594" i="5" s="1"/>
  <c r="K586" i="7"/>
  <c r="O585" i="7"/>
  <c r="H593" i="5" s="1"/>
  <c r="K585" i="7"/>
  <c r="O584" i="7"/>
  <c r="H592" i="5" s="1"/>
  <c r="K584" i="7"/>
  <c r="O583" i="7"/>
  <c r="H591" i="5" s="1"/>
  <c r="K583" i="7"/>
  <c r="G591" i="5" s="1"/>
  <c r="O582" i="7"/>
  <c r="H590" i="5" s="1"/>
  <c r="K582" i="7"/>
  <c r="O581" i="7"/>
  <c r="H589" i="5" s="1"/>
  <c r="K581" i="7"/>
  <c r="O580" i="7"/>
  <c r="H588" i="5" s="1"/>
  <c r="K580" i="7"/>
  <c r="O579" i="7"/>
  <c r="H587" i="5" s="1"/>
  <c r="K579" i="7"/>
  <c r="G587" i="5" s="1"/>
  <c r="O578" i="7"/>
  <c r="H586" i="5" s="1"/>
  <c r="K578" i="7"/>
  <c r="O577" i="7"/>
  <c r="H585" i="5" s="1"/>
  <c r="K577" i="7"/>
  <c r="O576" i="7"/>
  <c r="H584" i="5" s="1"/>
  <c r="K576" i="7"/>
  <c r="O575" i="7"/>
  <c r="H583" i="5" s="1"/>
  <c r="K575" i="7"/>
  <c r="G583" i="5" s="1"/>
  <c r="O574" i="7"/>
  <c r="H582" i="5" s="1"/>
  <c r="K574" i="7"/>
  <c r="O573" i="7"/>
  <c r="H581" i="5" s="1"/>
  <c r="K573" i="7"/>
  <c r="O572" i="7"/>
  <c r="H580" i="5" s="1"/>
  <c r="K572" i="7"/>
  <c r="G580" i="5" s="1"/>
  <c r="O571" i="7"/>
  <c r="H579" i="5" s="1"/>
  <c r="K571" i="7"/>
  <c r="G579" i="5" s="1"/>
  <c r="O570" i="7"/>
  <c r="H578" i="5" s="1"/>
  <c r="K570" i="7"/>
  <c r="O569" i="7"/>
  <c r="H577" i="5" s="1"/>
  <c r="K569" i="7"/>
  <c r="O568" i="7"/>
  <c r="H576" i="5" s="1"/>
  <c r="K568" i="7"/>
  <c r="O567" i="7"/>
  <c r="H575" i="5" s="1"/>
  <c r="K567" i="7"/>
  <c r="O566" i="7"/>
  <c r="H574" i="5" s="1"/>
  <c r="K566" i="7"/>
  <c r="O565" i="7"/>
  <c r="H573" i="5" s="1"/>
  <c r="K565" i="7"/>
  <c r="O564" i="7"/>
  <c r="H572" i="5" s="1"/>
  <c r="K564" i="7"/>
  <c r="O563" i="7"/>
  <c r="H571" i="5" s="1"/>
  <c r="K563" i="7"/>
  <c r="O562" i="7"/>
  <c r="H570" i="5" s="1"/>
  <c r="K562" i="7"/>
  <c r="O561" i="7"/>
  <c r="H569" i="5" s="1"/>
  <c r="K561" i="7"/>
  <c r="O560" i="7"/>
  <c r="H568" i="5" s="1"/>
  <c r="K560" i="7"/>
  <c r="G568" i="5" s="1"/>
  <c r="O559" i="7"/>
  <c r="H567" i="5" s="1"/>
  <c r="K559" i="7"/>
  <c r="O558" i="7"/>
  <c r="H566" i="5" s="1"/>
  <c r="K558" i="7"/>
  <c r="O557" i="7"/>
  <c r="H565" i="5" s="1"/>
  <c r="K557" i="7"/>
  <c r="O556" i="7"/>
  <c r="H564" i="5" s="1"/>
  <c r="K556" i="7"/>
  <c r="O555" i="7"/>
  <c r="H563" i="5" s="1"/>
  <c r="K555" i="7"/>
  <c r="O554" i="7"/>
  <c r="H562" i="5" s="1"/>
  <c r="K554" i="7"/>
  <c r="O553" i="7"/>
  <c r="H561" i="5" s="1"/>
  <c r="K553" i="7"/>
  <c r="O552" i="7"/>
  <c r="H560" i="5" s="1"/>
  <c r="K552" i="7"/>
  <c r="O551" i="7"/>
  <c r="H559" i="5" s="1"/>
  <c r="K551" i="7"/>
  <c r="O550" i="7"/>
  <c r="H558" i="5" s="1"/>
  <c r="K550" i="7"/>
  <c r="O549" i="7"/>
  <c r="H557" i="5" s="1"/>
  <c r="K549" i="7"/>
  <c r="O548" i="7"/>
  <c r="H556" i="5" s="1"/>
  <c r="K548" i="7"/>
  <c r="O547" i="7"/>
  <c r="H555" i="5" s="1"/>
  <c r="K547" i="7"/>
  <c r="O546" i="7"/>
  <c r="H554" i="5" s="1"/>
  <c r="K546" i="7"/>
  <c r="O545" i="7"/>
  <c r="H553" i="5" s="1"/>
  <c r="K545" i="7"/>
  <c r="O544" i="7"/>
  <c r="H552" i="5" s="1"/>
  <c r="K544" i="7"/>
  <c r="O543" i="7"/>
  <c r="H551" i="5" s="1"/>
  <c r="K543" i="7"/>
  <c r="O542" i="7"/>
  <c r="H550" i="5" s="1"/>
  <c r="K542" i="7"/>
  <c r="O541" i="7"/>
  <c r="H549" i="5" s="1"/>
  <c r="K541" i="7"/>
  <c r="O540" i="7"/>
  <c r="H548" i="5" s="1"/>
  <c r="K540" i="7"/>
  <c r="O539" i="7"/>
  <c r="H547" i="5" s="1"/>
  <c r="K539" i="7"/>
  <c r="O538" i="7"/>
  <c r="H546" i="5" s="1"/>
  <c r="K538" i="7"/>
  <c r="O537" i="7"/>
  <c r="H545" i="5" s="1"/>
  <c r="K537" i="7"/>
  <c r="O536" i="7"/>
  <c r="H544" i="5" s="1"/>
  <c r="K536" i="7"/>
  <c r="O535" i="7"/>
  <c r="H543" i="5" s="1"/>
  <c r="K535" i="7"/>
  <c r="O534" i="7"/>
  <c r="H542" i="5" s="1"/>
  <c r="K534" i="7"/>
  <c r="G542" i="5" s="1"/>
  <c r="O533" i="7"/>
  <c r="H541" i="5" s="1"/>
  <c r="K533" i="7"/>
  <c r="O532" i="7"/>
  <c r="H540" i="5" s="1"/>
  <c r="K532" i="7"/>
  <c r="O531" i="7"/>
  <c r="H539" i="5" s="1"/>
  <c r="K531" i="7"/>
  <c r="G539" i="5" s="1"/>
  <c r="O530" i="7"/>
  <c r="H538" i="5" s="1"/>
  <c r="K530" i="7"/>
  <c r="O529" i="7"/>
  <c r="H537" i="5" s="1"/>
  <c r="K529" i="7"/>
  <c r="O528" i="7"/>
  <c r="H536" i="5" s="1"/>
  <c r="K528" i="7"/>
  <c r="G536" i="5" s="1"/>
  <c r="O527" i="7"/>
  <c r="H535" i="5" s="1"/>
  <c r="K527" i="7"/>
  <c r="O526" i="7"/>
  <c r="H534" i="5" s="1"/>
  <c r="K526" i="7"/>
  <c r="O525" i="7"/>
  <c r="H533" i="5" s="1"/>
  <c r="K525" i="7"/>
  <c r="O524" i="7"/>
  <c r="H532" i="5" s="1"/>
  <c r="K524" i="7"/>
  <c r="O523" i="7"/>
  <c r="H531" i="5" s="1"/>
  <c r="K523" i="7"/>
  <c r="O522" i="7"/>
  <c r="H530" i="5" s="1"/>
  <c r="K522" i="7"/>
  <c r="O521" i="7"/>
  <c r="H529" i="5" s="1"/>
  <c r="K521" i="7"/>
  <c r="O520" i="7"/>
  <c r="H528" i="5" s="1"/>
  <c r="K520" i="7"/>
  <c r="O519" i="7"/>
  <c r="H527" i="5" s="1"/>
  <c r="K519" i="7"/>
  <c r="O518" i="7"/>
  <c r="H526" i="5" s="1"/>
  <c r="K518" i="7"/>
  <c r="O517" i="7"/>
  <c r="H525" i="5" s="1"/>
  <c r="K517" i="7"/>
  <c r="O516" i="7"/>
  <c r="H524" i="5" s="1"/>
  <c r="K516" i="7"/>
  <c r="O515" i="7"/>
  <c r="H523" i="5" s="1"/>
  <c r="K515" i="7"/>
  <c r="O514" i="7"/>
  <c r="H522" i="5" s="1"/>
  <c r="K514" i="7"/>
  <c r="O513" i="7"/>
  <c r="H521" i="5" s="1"/>
  <c r="K513" i="7"/>
  <c r="O512" i="7"/>
  <c r="H520" i="5" s="1"/>
  <c r="K512" i="7"/>
  <c r="O511" i="7"/>
  <c r="H519" i="5" s="1"/>
  <c r="K511" i="7"/>
  <c r="O510" i="7"/>
  <c r="H518" i="5" s="1"/>
  <c r="K510" i="7"/>
  <c r="O509" i="7"/>
  <c r="H517" i="5" s="1"/>
  <c r="K509" i="7"/>
  <c r="O508" i="7"/>
  <c r="H516" i="5" s="1"/>
  <c r="K508" i="7"/>
  <c r="O507" i="7"/>
  <c r="H515" i="5" s="1"/>
  <c r="K507" i="7"/>
  <c r="O506" i="7"/>
  <c r="H514" i="5" s="1"/>
  <c r="K506" i="7"/>
  <c r="O505" i="7"/>
  <c r="H513" i="5" s="1"/>
  <c r="K505" i="7"/>
  <c r="O504" i="7"/>
  <c r="H512" i="5" s="1"/>
  <c r="K504" i="7"/>
  <c r="O503" i="7"/>
  <c r="H511" i="5" s="1"/>
  <c r="K503" i="7"/>
  <c r="G511" i="5" s="1"/>
  <c r="O502" i="7"/>
  <c r="H510" i="5" s="1"/>
  <c r="K502" i="7"/>
  <c r="O501" i="7"/>
  <c r="H509" i="5" s="1"/>
  <c r="K501" i="7"/>
  <c r="O500" i="7"/>
  <c r="H508" i="5" s="1"/>
  <c r="K500" i="7"/>
  <c r="O499" i="7"/>
  <c r="H507" i="5" s="1"/>
  <c r="K499" i="7"/>
  <c r="O498" i="7"/>
  <c r="H506" i="5" s="1"/>
  <c r="K498" i="7"/>
  <c r="O497" i="7"/>
  <c r="H505" i="5" s="1"/>
  <c r="K497" i="7"/>
  <c r="O496" i="7"/>
  <c r="H504" i="5" s="1"/>
  <c r="K496" i="7"/>
  <c r="O495" i="7"/>
  <c r="H503" i="5" s="1"/>
  <c r="K495" i="7"/>
  <c r="O494" i="7"/>
  <c r="H502" i="5" s="1"/>
  <c r="K494" i="7"/>
  <c r="O493" i="7"/>
  <c r="H501" i="5" s="1"/>
  <c r="K493" i="7"/>
  <c r="O492" i="7"/>
  <c r="H500" i="5" s="1"/>
  <c r="K492" i="7"/>
  <c r="O491" i="7"/>
  <c r="H499" i="5" s="1"/>
  <c r="K491" i="7"/>
  <c r="O490" i="7"/>
  <c r="H498" i="5" s="1"/>
  <c r="K490" i="7"/>
  <c r="O489" i="7"/>
  <c r="H497" i="5" s="1"/>
  <c r="K489" i="7"/>
  <c r="O488" i="7"/>
  <c r="H496" i="5" s="1"/>
  <c r="K488" i="7"/>
  <c r="O487" i="7"/>
  <c r="H495" i="5" s="1"/>
  <c r="K487" i="7"/>
  <c r="O486" i="7"/>
  <c r="H494" i="5" s="1"/>
  <c r="K486" i="7"/>
  <c r="O485" i="7"/>
  <c r="H493" i="5" s="1"/>
  <c r="K485" i="7"/>
  <c r="O484" i="7"/>
  <c r="H492" i="5" s="1"/>
  <c r="K484" i="7"/>
  <c r="O483" i="7"/>
  <c r="H491" i="5" s="1"/>
  <c r="K483" i="7"/>
  <c r="O482" i="7"/>
  <c r="H490" i="5" s="1"/>
  <c r="K482" i="7"/>
  <c r="O481" i="7"/>
  <c r="H489" i="5" s="1"/>
  <c r="K481" i="7"/>
  <c r="O480" i="7"/>
  <c r="H488" i="5" s="1"/>
  <c r="K480" i="7"/>
  <c r="O479" i="7"/>
  <c r="H487" i="5" s="1"/>
  <c r="K479" i="7"/>
  <c r="O478" i="7"/>
  <c r="H486" i="5" s="1"/>
  <c r="K478" i="7"/>
  <c r="O477" i="7"/>
  <c r="H485" i="5" s="1"/>
  <c r="K477" i="7"/>
  <c r="O476" i="7"/>
  <c r="H484" i="5" s="1"/>
  <c r="K476" i="7"/>
  <c r="O475" i="7"/>
  <c r="H483" i="5" s="1"/>
  <c r="K475" i="7"/>
  <c r="O474" i="7"/>
  <c r="H482" i="5" s="1"/>
  <c r="K474" i="7"/>
  <c r="O473" i="7"/>
  <c r="H481" i="5" s="1"/>
  <c r="K473" i="7"/>
  <c r="O472" i="7"/>
  <c r="H480" i="5" s="1"/>
  <c r="K472" i="7"/>
  <c r="O471" i="7"/>
  <c r="H479" i="5" s="1"/>
  <c r="K471" i="7"/>
  <c r="O470" i="7"/>
  <c r="H478" i="5" s="1"/>
  <c r="K470" i="7"/>
  <c r="O469" i="7"/>
  <c r="H477" i="5" s="1"/>
  <c r="K469" i="7"/>
  <c r="O468" i="7"/>
  <c r="H476" i="5" s="1"/>
  <c r="K468" i="7"/>
  <c r="O467" i="7"/>
  <c r="H475" i="5" s="1"/>
  <c r="K467" i="7"/>
  <c r="O466" i="7"/>
  <c r="H474" i="5" s="1"/>
  <c r="K466" i="7"/>
  <c r="O465" i="7"/>
  <c r="H473" i="5" s="1"/>
  <c r="K465" i="7"/>
  <c r="O464" i="7"/>
  <c r="H472" i="5" s="1"/>
  <c r="K464" i="7"/>
  <c r="O463" i="7"/>
  <c r="H471" i="5" s="1"/>
  <c r="K463" i="7"/>
  <c r="O462" i="7"/>
  <c r="H470" i="5" s="1"/>
  <c r="K462" i="7"/>
  <c r="O461" i="7"/>
  <c r="H469" i="5" s="1"/>
  <c r="K461" i="7"/>
  <c r="O460" i="7"/>
  <c r="H468" i="5" s="1"/>
  <c r="K460" i="7"/>
  <c r="O459" i="7"/>
  <c r="H467" i="5" s="1"/>
  <c r="K459" i="7"/>
  <c r="O458" i="7"/>
  <c r="H466" i="5" s="1"/>
  <c r="K458" i="7"/>
  <c r="O457" i="7"/>
  <c r="H465" i="5" s="1"/>
  <c r="K457" i="7"/>
  <c r="O456" i="7"/>
  <c r="H464" i="5" s="1"/>
  <c r="K456" i="7"/>
  <c r="O455" i="7"/>
  <c r="H463" i="5" s="1"/>
  <c r="K455" i="7"/>
  <c r="O454" i="7"/>
  <c r="H462" i="5" s="1"/>
  <c r="K454" i="7"/>
  <c r="O453" i="7"/>
  <c r="H461" i="5" s="1"/>
  <c r="K453" i="7"/>
  <c r="O452" i="7"/>
  <c r="H460" i="5" s="1"/>
  <c r="K452" i="7"/>
  <c r="O451" i="7"/>
  <c r="H459" i="5" s="1"/>
  <c r="K451" i="7"/>
  <c r="O450" i="7"/>
  <c r="H458" i="5" s="1"/>
  <c r="K450" i="7"/>
  <c r="O449" i="7"/>
  <c r="H457" i="5" s="1"/>
  <c r="K449" i="7"/>
  <c r="O448" i="7"/>
  <c r="H456" i="5" s="1"/>
  <c r="K448" i="7"/>
  <c r="O447" i="7"/>
  <c r="H455" i="5" s="1"/>
  <c r="K447" i="7"/>
  <c r="O446" i="7"/>
  <c r="H454" i="5" s="1"/>
  <c r="K446" i="7"/>
  <c r="O445" i="7"/>
  <c r="H453" i="5" s="1"/>
  <c r="K445" i="7"/>
  <c r="O444" i="7"/>
  <c r="H452" i="5" s="1"/>
  <c r="K444" i="7"/>
  <c r="O443" i="7"/>
  <c r="H451" i="5" s="1"/>
  <c r="K443" i="7"/>
  <c r="G451" i="5" s="1"/>
  <c r="O442" i="7"/>
  <c r="H450" i="5" s="1"/>
  <c r="K442" i="7"/>
  <c r="O441" i="7"/>
  <c r="H449" i="5" s="1"/>
  <c r="K441" i="7"/>
  <c r="O440" i="7"/>
  <c r="H448" i="5" s="1"/>
  <c r="K440" i="7"/>
  <c r="O439" i="7"/>
  <c r="H447" i="5" s="1"/>
  <c r="K439" i="7"/>
  <c r="G447" i="5" s="1"/>
  <c r="O438" i="7"/>
  <c r="H446" i="5" s="1"/>
  <c r="K438" i="7"/>
  <c r="O437" i="7"/>
  <c r="H445" i="5" s="1"/>
  <c r="K437" i="7"/>
  <c r="O436" i="7"/>
  <c r="H444" i="5" s="1"/>
  <c r="K436" i="7"/>
  <c r="O435" i="7"/>
  <c r="H443" i="5" s="1"/>
  <c r="K435" i="7"/>
  <c r="G443" i="5" s="1"/>
  <c r="O434" i="7"/>
  <c r="H442" i="5" s="1"/>
  <c r="K434" i="7"/>
  <c r="O433" i="7"/>
  <c r="H441" i="5" s="1"/>
  <c r="K433" i="7"/>
  <c r="O432" i="7"/>
  <c r="H440" i="5" s="1"/>
  <c r="K432" i="7"/>
  <c r="O431" i="7"/>
  <c r="H439" i="5" s="1"/>
  <c r="K431" i="7"/>
  <c r="G439" i="5" s="1"/>
  <c r="O430" i="7"/>
  <c r="H438" i="5" s="1"/>
  <c r="K430" i="7"/>
  <c r="O429" i="7"/>
  <c r="H437" i="5" s="1"/>
  <c r="K429" i="7"/>
  <c r="O428" i="7"/>
  <c r="H436" i="5" s="1"/>
  <c r="K428" i="7"/>
  <c r="O427" i="7"/>
  <c r="H435" i="5" s="1"/>
  <c r="K427" i="7"/>
  <c r="G435" i="5" s="1"/>
  <c r="O426" i="7"/>
  <c r="H434" i="5" s="1"/>
  <c r="K426" i="7"/>
  <c r="O425" i="7"/>
  <c r="H433" i="5" s="1"/>
  <c r="K425" i="7"/>
  <c r="O424" i="7"/>
  <c r="H432" i="5" s="1"/>
  <c r="K424" i="7"/>
  <c r="O423" i="7"/>
  <c r="H431" i="5" s="1"/>
  <c r="K423" i="7"/>
  <c r="G431" i="5" s="1"/>
  <c r="O422" i="7"/>
  <c r="H430" i="5" s="1"/>
  <c r="K422" i="7"/>
  <c r="O421" i="7"/>
  <c r="H429" i="5" s="1"/>
  <c r="K421" i="7"/>
  <c r="O420" i="7"/>
  <c r="H428" i="5" s="1"/>
  <c r="K420" i="7"/>
  <c r="O419" i="7"/>
  <c r="H427" i="5" s="1"/>
  <c r="K419" i="7"/>
  <c r="G427" i="5" s="1"/>
  <c r="O418" i="7"/>
  <c r="H426" i="5" s="1"/>
  <c r="K418" i="7"/>
  <c r="O417" i="7"/>
  <c r="H425" i="5" s="1"/>
  <c r="K417" i="7"/>
  <c r="O416" i="7"/>
  <c r="H424" i="5" s="1"/>
  <c r="K416" i="7"/>
  <c r="O415" i="7"/>
  <c r="H423" i="5" s="1"/>
  <c r="K415" i="7"/>
  <c r="G423" i="5" s="1"/>
  <c r="O414" i="7"/>
  <c r="H422" i="5" s="1"/>
  <c r="K414" i="7"/>
  <c r="O413" i="7"/>
  <c r="H421" i="5" s="1"/>
  <c r="K413" i="7"/>
  <c r="O412" i="7"/>
  <c r="H420" i="5" s="1"/>
  <c r="K412" i="7"/>
  <c r="O411" i="7"/>
  <c r="H419" i="5" s="1"/>
  <c r="K411" i="7"/>
  <c r="G419" i="5" s="1"/>
  <c r="O410" i="7"/>
  <c r="H418" i="5" s="1"/>
  <c r="K410" i="7"/>
  <c r="O409" i="7"/>
  <c r="H417" i="5" s="1"/>
  <c r="K409" i="7"/>
  <c r="O408" i="7"/>
  <c r="H416" i="5" s="1"/>
  <c r="K408" i="7"/>
  <c r="O407" i="7"/>
  <c r="H415" i="5" s="1"/>
  <c r="K407" i="7"/>
  <c r="G415" i="5" s="1"/>
  <c r="O406" i="7"/>
  <c r="H414" i="5" s="1"/>
  <c r="K406" i="7"/>
  <c r="O405" i="7"/>
  <c r="H413" i="5" s="1"/>
  <c r="K405" i="7"/>
  <c r="O404" i="7"/>
  <c r="H412" i="5" s="1"/>
  <c r="K404" i="7"/>
  <c r="O403" i="7"/>
  <c r="H411" i="5" s="1"/>
  <c r="K403" i="7"/>
  <c r="G411" i="5" s="1"/>
  <c r="O402" i="7"/>
  <c r="H410" i="5" s="1"/>
  <c r="K402" i="7"/>
  <c r="O401" i="7"/>
  <c r="H409" i="5" s="1"/>
  <c r="K401" i="7"/>
  <c r="O400" i="7"/>
  <c r="H408" i="5" s="1"/>
  <c r="K400" i="7"/>
  <c r="O399" i="7"/>
  <c r="H407" i="5" s="1"/>
  <c r="K399" i="7"/>
  <c r="O398" i="7"/>
  <c r="H406" i="5" s="1"/>
  <c r="K398" i="7"/>
  <c r="O397" i="7"/>
  <c r="H405" i="5" s="1"/>
  <c r="K397" i="7"/>
  <c r="O396" i="7"/>
  <c r="H404" i="5" s="1"/>
  <c r="K396" i="7"/>
  <c r="O395" i="7"/>
  <c r="H403" i="5" s="1"/>
  <c r="K395" i="7"/>
  <c r="O394" i="7"/>
  <c r="H402" i="5" s="1"/>
  <c r="K394" i="7"/>
  <c r="O393" i="7"/>
  <c r="H401" i="5" s="1"/>
  <c r="K393" i="7"/>
  <c r="O392" i="7"/>
  <c r="H400" i="5" s="1"/>
  <c r="K392" i="7"/>
  <c r="O391" i="7"/>
  <c r="H399" i="5" s="1"/>
  <c r="K391" i="7"/>
  <c r="O390" i="7"/>
  <c r="H398" i="5" s="1"/>
  <c r="K390" i="7"/>
  <c r="O389" i="7"/>
  <c r="H397" i="5" s="1"/>
  <c r="K389" i="7"/>
  <c r="O388" i="7"/>
  <c r="H396" i="5" s="1"/>
  <c r="K388" i="7"/>
  <c r="O387" i="7"/>
  <c r="H395" i="5" s="1"/>
  <c r="K387" i="7"/>
  <c r="O386" i="7"/>
  <c r="H394" i="5" s="1"/>
  <c r="K386" i="7"/>
  <c r="O385" i="7"/>
  <c r="H393" i="5" s="1"/>
  <c r="K385" i="7"/>
  <c r="O384" i="7"/>
  <c r="H392" i="5" s="1"/>
  <c r="K384" i="7"/>
  <c r="O383" i="7"/>
  <c r="H391" i="5" s="1"/>
  <c r="K383" i="7"/>
  <c r="O382" i="7"/>
  <c r="H390" i="5" s="1"/>
  <c r="K382" i="7"/>
  <c r="O381" i="7"/>
  <c r="H389" i="5" s="1"/>
  <c r="K381" i="7"/>
  <c r="O380" i="7"/>
  <c r="H388" i="5" s="1"/>
  <c r="K380" i="7"/>
  <c r="O379" i="7"/>
  <c r="H387" i="5" s="1"/>
  <c r="K379" i="7"/>
  <c r="O378" i="7"/>
  <c r="H386" i="5" s="1"/>
  <c r="K378" i="7"/>
  <c r="O377" i="7"/>
  <c r="H385" i="5" s="1"/>
  <c r="K377" i="7"/>
  <c r="O376" i="7"/>
  <c r="H384" i="5" s="1"/>
  <c r="K376" i="7"/>
  <c r="O375" i="7"/>
  <c r="H383" i="5" s="1"/>
  <c r="K375" i="7"/>
  <c r="O374" i="7"/>
  <c r="H382" i="5" s="1"/>
  <c r="K374" i="7"/>
  <c r="O373" i="7"/>
  <c r="H381" i="5" s="1"/>
  <c r="K373" i="7"/>
  <c r="O372" i="7"/>
  <c r="H380" i="5" s="1"/>
  <c r="K372" i="7"/>
  <c r="O371" i="7"/>
  <c r="H379" i="5" s="1"/>
  <c r="K371" i="7"/>
  <c r="O370" i="7"/>
  <c r="H378" i="5" s="1"/>
  <c r="K370" i="7"/>
  <c r="O369" i="7"/>
  <c r="H377" i="5" s="1"/>
  <c r="K369" i="7"/>
  <c r="O368" i="7"/>
  <c r="H376" i="5" s="1"/>
  <c r="K368" i="7"/>
  <c r="O367" i="7"/>
  <c r="H375" i="5" s="1"/>
  <c r="K367" i="7"/>
  <c r="O366" i="7"/>
  <c r="H374" i="5" s="1"/>
  <c r="K366" i="7"/>
  <c r="O365" i="7"/>
  <c r="H373" i="5" s="1"/>
  <c r="K365" i="7"/>
  <c r="O364" i="7"/>
  <c r="H372" i="5" s="1"/>
  <c r="K364" i="7"/>
  <c r="O363" i="7"/>
  <c r="H371" i="5" s="1"/>
  <c r="K363" i="7"/>
  <c r="O362" i="7"/>
  <c r="H370" i="5" s="1"/>
  <c r="K362" i="7"/>
  <c r="O361" i="7"/>
  <c r="H369" i="5" s="1"/>
  <c r="K361" i="7"/>
  <c r="O360" i="7"/>
  <c r="H368" i="5" s="1"/>
  <c r="K360" i="7"/>
  <c r="O359" i="7"/>
  <c r="H367" i="5" s="1"/>
  <c r="K359" i="7"/>
  <c r="O358" i="7"/>
  <c r="H366" i="5" s="1"/>
  <c r="K358" i="7"/>
  <c r="O357" i="7"/>
  <c r="H365" i="5" s="1"/>
  <c r="K357" i="7"/>
  <c r="O356" i="7"/>
  <c r="H364" i="5" s="1"/>
  <c r="K356" i="7"/>
  <c r="O355" i="7"/>
  <c r="H363" i="5" s="1"/>
  <c r="K355" i="7"/>
  <c r="O354" i="7"/>
  <c r="H362" i="5" s="1"/>
  <c r="K354" i="7"/>
  <c r="O353" i="7"/>
  <c r="H361" i="5" s="1"/>
  <c r="K353" i="7"/>
  <c r="O352" i="7"/>
  <c r="H360" i="5" s="1"/>
  <c r="K352" i="7"/>
  <c r="O351" i="7"/>
  <c r="H359" i="5" s="1"/>
  <c r="K351" i="7"/>
  <c r="O350" i="7"/>
  <c r="H358" i="5" s="1"/>
  <c r="K350" i="7"/>
  <c r="O349" i="7"/>
  <c r="H357" i="5" s="1"/>
  <c r="K349" i="7"/>
  <c r="O348" i="7"/>
  <c r="H356" i="5" s="1"/>
  <c r="K348" i="7"/>
  <c r="O347" i="7"/>
  <c r="H355" i="5" s="1"/>
  <c r="K347" i="7"/>
  <c r="O346" i="7"/>
  <c r="H354" i="5" s="1"/>
  <c r="K346" i="7"/>
  <c r="O345" i="7"/>
  <c r="H353" i="5" s="1"/>
  <c r="K345" i="7"/>
  <c r="O344" i="7"/>
  <c r="H352" i="5" s="1"/>
  <c r="K344" i="7"/>
  <c r="O343" i="7"/>
  <c r="H351" i="5" s="1"/>
  <c r="K343" i="7"/>
  <c r="O342" i="7"/>
  <c r="H350" i="5" s="1"/>
  <c r="K342" i="7"/>
  <c r="O341" i="7"/>
  <c r="H349" i="5" s="1"/>
  <c r="K341" i="7"/>
  <c r="O340" i="7"/>
  <c r="H348" i="5" s="1"/>
  <c r="K340" i="7"/>
  <c r="O339" i="7"/>
  <c r="H347" i="5" s="1"/>
  <c r="K339" i="7"/>
  <c r="O338" i="7"/>
  <c r="H346" i="5" s="1"/>
  <c r="K338" i="7"/>
  <c r="O337" i="7"/>
  <c r="H345" i="5" s="1"/>
  <c r="K337" i="7"/>
  <c r="O336" i="7"/>
  <c r="H344" i="5" s="1"/>
  <c r="K336" i="7"/>
  <c r="O335" i="7"/>
  <c r="H343" i="5" s="1"/>
  <c r="K335" i="7"/>
  <c r="O334" i="7"/>
  <c r="H342" i="5" s="1"/>
  <c r="K334" i="7"/>
  <c r="O333" i="7"/>
  <c r="H341" i="5" s="1"/>
  <c r="K333" i="7"/>
  <c r="O332" i="7"/>
  <c r="H340" i="5" s="1"/>
  <c r="K332" i="7"/>
  <c r="O331" i="7"/>
  <c r="H339" i="5" s="1"/>
  <c r="K331" i="7"/>
  <c r="O330" i="7"/>
  <c r="H338" i="5" s="1"/>
  <c r="K330" i="7"/>
  <c r="O329" i="7"/>
  <c r="H337" i="5" s="1"/>
  <c r="K329" i="7"/>
  <c r="O328" i="7"/>
  <c r="H336" i="5" s="1"/>
  <c r="K328" i="7"/>
  <c r="O327" i="7"/>
  <c r="H335" i="5" s="1"/>
  <c r="K327" i="7"/>
  <c r="O326" i="7"/>
  <c r="H334" i="5" s="1"/>
  <c r="K326" i="7"/>
  <c r="O325" i="7"/>
  <c r="H333" i="5" s="1"/>
  <c r="K325" i="7"/>
  <c r="O324" i="7"/>
  <c r="H332" i="5" s="1"/>
  <c r="K324" i="7"/>
  <c r="O323" i="7"/>
  <c r="H331" i="5" s="1"/>
  <c r="K323" i="7"/>
  <c r="O322" i="7"/>
  <c r="H330" i="5" s="1"/>
  <c r="K322" i="7"/>
  <c r="O321" i="7"/>
  <c r="H329" i="5" s="1"/>
  <c r="K321" i="7"/>
  <c r="O320" i="7"/>
  <c r="H328" i="5" s="1"/>
  <c r="K320" i="7"/>
  <c r="O319" i="7"/>
  <c r="H327" i="5" s="1"/>
  <c r="K319" i="7"/>
  <c r="O318" i="7"/>
  <c r="H326" i="5" s="1"/>
  <c r="K318" i="7"/>
  <c r="O317" i="7"/>
  <c r="H325" i="5" s="1"/>
  <c r="K317" i="7"/>
  <c r="O316" i="7"/>
  <c r="H324" i="5" s="1"/>
  <c r="K316" i="7"/>
  <c r="O315" i="7"/>
  <c r="H323" i="5" s="1"/>
  <c r="K315" i="7"/>
  <c r="O314" i="7"/>
  <c r="H322" i="5" s="1"/>
  <c r="K314" i="7"/>
  <c r="O313" i="7"/>
  <c r="H321" i="5" s="1"/>
  <c r="K313" i="7"/>
  <c r="O312" i="7"/>
  <c r="H320" i="5" s="1"/>
  <c r="K312" i="7"/>
  <c r="O311" i="7"/>
  <c r="H319" i="5" s="1"/>
  <c r="K311" i="7"/>
  <c r="O310" i="7"/>
  <c r="H318" i="5" s="1"/>
  <c r="K310" i="7"/>
  <c r="O309" i="7"/>
  <c r="H317" i="5" s="1"/>
  <c r="K309" i="7"/>
  <c r="O308" i="7"/>
  <c r="H316" i="5" s="1"/>
  <c r="K308" i="7"/>
  <c r="O307" i="7"/>
  <c r="H315" i="5" s="1"/>
  <c r="K307" i="7"/>
  <c r="O306" i="7"/>
  <c r="H314" i="5" s="1"/>
  <c r="K306" i="7"/>
  <c r="O305" i="7"/>
  <c r="H313" i="5" s="1"/>
  <c r="K305" i="7"/>
  <c r="O304" i="7"/>
  <c r="H312" i="5" s="1"/>
  <c r="K304" i="7"/>
  <c r="O303" i="7"/>
  <c r="H311" i="5" s="1"/>
  <c r="K303" i="7"/>
  <c r="O302" i="7"/>
  <c r="H310" i="5" s="1"/>
  <c r="K302" i="7"/>
  <c r="O301" i="7"/>
  <c r="H309" i="5" s="1"/>
  <c r="K301" i="7"/>
  <c r="O300" i="7"/>
  <c r="H308" i="5" s="1"/>
  <c r="K300" i="7"/>
  <c r="O299" i="7"/>
  <c r="H307" i="5" s="1"/>
  <c r="K299" i="7"/>
  <c r="O298" i="7"/>
  <c r="H306" i="5" s="1"/>
  <c r="K298" i="7"/>
  <c r="O297" i="7"/>
  <c r="H305" i="5" s="1"/>
  <c r="K297" i="7"/>
  <c r="O296" i="7"/>
  <c r="H304" i="5" s="1"/>
  <c r="K296" i="7"/>
  <c r="O295" i="7"/>
  <c r="H303" i="5" s="1"/>
  <c r="K295" i="7"/>
  <c r="O294" i="7"/>
  <c r="H302" i="5" s="1"/>
  <c r="K294" i="7"/>
  <c r="O293" i="7"/>
  <c r="H301" i="5" s="1"/>
  <c r="K293" i="7"/>
  <c r="O292" i="7"/>
  <c r="H300" i="5" s="1"/>
  <c r="K292" i="7"/>
  <c r="O291" i="7"/>
  <c r="H299" i="5" s="1"/>
  <c r="K291" i="7"/>
  <c r="O290" i="7"/>
  <c r="H298" i="5" s="1"/>
  <c r="K290" i="7"/>
  <c r="O289" i="7"/>
  <c r="H297" i="5" s="1"/>
  <c r="K289" i="7"/>
  <c r="O288" i="7"/>
  <c r="H296" i="5" s="1"/>
  <c r="K288" i="7"/>
  <c r="O287" i="7"/>
  <c r="H295" i="5" s="1"/>
  <c r="K287" i="7"/>
  <c r="O286" i="7"/>
  <c r="H294" i="5" s="1"/>
  <c r="K286" i="7"/>
  <c r="O285" i="7"/>
  <c r="H293" i="5" s="1"/>
  <c r="K285" i="7"/>
  <c r="O284" i="7"/>
  <c r="H292" i="5" s="1"/>
  <c r="K284" i="7"/>
  <c r="O283" i="7"/>
  <c r="H291" i="5" s="1"/>
  <c r="K283" i="7"/>
  <c r="O282" i="7"/>
  <c r="H290" i="5" s="1"/>
  <c r="K282" i="7"/>
  <c r="O281" i="7"/>
  <c r="H289" i="5" s="1"/>
  <c r="K281" i="7"/>
  <c r="O280" i="7"/>
  <c r="H288" i="5" s="1"/>
  <c r="K280" i="7"/>
  <c r="O279" i="7"/>
  <c r="H287" i="5" s="1"/>
  <c r="K279" i="7"/>
  <c r="O278" i="7"/>
  <c r="H286" i="5" s="1"/>
  <c r="K278" i="7"/>
  <c r="O277" i="7"/>
  <c r="H285" i="5" s="1"/>
  <c r="K277" i="7"/>
  <c r="O276" i="7"/>
  <c r="H284" i="5" s="1"/>
  <c r="K276" i="7"/>
  <c r="O275" i="7"/>
  <c r="H283" i="5" s="1"/>
  <c r="K275" i="7"/>
  <c r="O274" i="7"/>
  <c r="H282" i="5" s="1"/>
  <c r="K274" i="7"/>
  <c r="O273" i="7"/>
  <c r="H281" i="5" s="1"/>
  <c r="K273" i="7"/>
  <c r="O272" i="7"/>
  <c r="H280" i="5" s="1"/>
  <c r="K272" i="7"/>
  <c r="O271" i="7"/>
  <c r="H279" i="5" s="1"/>
  <c r="K271" i="7"/>
  <c r="O270" i="7"/>
  <c r="H278" i="5" s="1"/>
  <c r="K270" i="7"/>
  <c r="O269" i="7"/>
  <c r="H277" i="5" s="1"/>
  <c r="K269" i="7"/>
  <c r="O268" i="7"/>
  <c r="H276" i="5" s="1"/>
  <c r="K268" i="7"/>
  <c r="O267" i="7"/>
  <c r="H275" i="5" s="1"/>
  <c r="K267" i="7"/>
  <c r="O266" i="7"/>
  <c r="H274" i="5" s="1"/>
  <c r="K266" i="7"/>
  <c r="O265" i="7"/>
  <c r="H273" i="5" s="1"/>
  <c r="K265" i="7"/>
  <c r="O264" i="7"/>
  <c r="H272" i="5" s="1"/>
  <c r="K264" i="7"/>
  <c r="O263" i="7"/>
  <c r="H271" i="5" s="1"/>
  <c r="K263" i="7"/>
  <c r="O262" i="7"/>
  <c r="H270" i="5" s="1"/>
  <c r="K262" i="7"/>
  <c r="O261" i="7"/>
  <c r="H269" i="5" s="1"/>
  <c r="K261" i="7"/>
  <c r="O260" i="7"/>
  <c r="H268" i="5" s="1"/>
  <c r="K260" i="7"/>
  <c r="O259" i="7"/>
  <c r="H267" i="5" s="1"/>
  <c r="K259" i="7"/>
  <c r="O258" i="7"/>
  <c r="H266" i="5" s="1"/>
  <c r="K258" i="7"/>
  <c r="O257" i="7"/>
  <c r="H265" i="5" s="1"/>
  <c r="K257" i="7"/>
  <c r="O256" i="7"/>
  <c r="H264" i="5" s="1"/>
  <c r="K256" i="7"/>
  <c r="O255" i="7"/>
  <c r="H263" i="5" s="1"/>
  <c r="K255" i="7"/>
  <c r="O254" i="7"/>
  <c r="H262" i="5" s="1"/>
  <c r="K254" i="7"/>
  <c r="O253" i="7"/>
  <c r="H261" i="5" s="1"/>
  <c r="K253" i="7"/>
  <c r="O252" i="7"/>
  <c r="H260" i="5" s="1"/>
  <c r="K252" i="7"/>
  <c r="O251" i="7"/>
  <c r="H259" i="5" s="1"/>
  <c r="K251" i="7"/>
  <c r="O250" i="7"/>
  <c r="H258" i="5" s="1"/>
  <c r="K250" i="7"/>
  <c r="O249" i="7"/>
  <c r="H257" i="5" s="1"/>
  <c r="K249" i="7"/>
  <c r="O248" i="7"/>
  <c r="H256" i="5" s="1"/>
  <c r="K248" i="7"/>
  <c r="O247" i="7"/>
  <c r="H255" i="5" s="1"/>
  <c r="K247" i="7"/>
  <c r="O246" i="7"/>
  <c r="H254" i="5" s="1"/>
  <c r="K246" i="7"/>
  <c r="O245" i="7"/>
  <c r="H253" i="5" s="1"/>
  <c r="K245" i="7"/>
  <c r="O244" i="7"/>
  <c r="H252" i="5" s="1"/>
  <c r="K244" i="7"/>
  <c r="O243" i="7"/>
  <c r="H251" i="5" s="1"/>
  <c r="K243" i="7"/>
  <c r="O242" i="7"/>
  <c r="H250" i="5" s="1"/>
  <c r="K242" i="7"/>
  <c r="O241" i="7"/>
  <c r="H249" i="5" s="1"/>
  <c r="K241" i="7"/>
  <c r="O240" i="7"/>
  <c r="H248" i="5" s="1"/>
  <c r="K240" i="7"/>
  <c r="O239" i="7"/>
  <c r="H247" i="5" s="1"/>
  <c r="K239" i="7"/>
  <c r="O238" i="7"/>
  <c r="H246" i="5" s="1"/>
  <c r="K238" i="7"/>
  <c r="O237" i="7"/>
  <c r="H245" i="5" s="1"/>
  <c r="K237" i="7"/>
  <c r="O236" i="7"/>
  <c r="H244" i="5" s="1"/>
  <c r="K236" i="7"/>
  <c r="O235" i="7"/>
  <c r="H243" i="5" s="1"/>
  <c r="K235" i="7"/>
  <c r="O234" i="7"/>
  <c r="H242" i="5" s="1"/>
  <c r="K234" i="7"/>
  <c r="O233" i="7"/>
  <c r="H241" i="5" s="1"/>
  <c r="K233" i="7"/>
  <c r="O232" i="7"/>
  <c r="H240" i="5" s="1"/>
  <c r="K232" i="7"/>
  <c r="O231" i="7"/>
  <c r="H239" i="5" s="1"/>
  <c r="K231" i="7"/>
  <c r="O230" i="7"/>
  <c r="H238" i="5" s="1"/>
  <c r="K230" i="7"/>
  <c r="O229" i="7"/>
  <c r="H237" i="5" s="1"/>
  <c r="K229" i="7"/>
  <c r="O228" i="7"/>
  <c r="H236" i="5" s="1"/>
  <c r="K228" i="7"/>
  <c r="O227" i="7"/>
  <c r="H235" i="5" s="1"/>
  <c r="K227" i="7"/>
  <c r="O226" i="7"/>
  <c r="H234" i="5" s="1"/>
  <c r="K226" i="7"/>
  <c r="O225" i="7"/>
  <c r="H233" i="5" s="1"/>
  <c r="K225" i="7"/>
  <c r="O224" i="7"/>
  <c r="H232" i="5" s="1"/>
  <c r="K224" i="7"/>
  <c r="O223" i="7"/>
  <c r="H231" i="5" s="1"/>
  <c r="K223" i="7"/>
  <c r="O222" i="7"/>
  <c r="H230" i="5" s="1"/>
  <c r="K222" i="7"/>
  <c r="O221" i="7"/>
  <c r="H229" i="5" s="1"/>
  <c r="K221" i="7"/>
  <c r="O220" i="7"/>
  <c r="H228" i="5" s="1"/>
  <c r="K220" i="7"/>
  <c r="O219" i="7"/>
  <c r="H227" i="5" s="1"/>
  <c r="K219" i="7"/>
  <c r="O218" i="7"/>
  <c r="H226" i="5" s="1"/>
  <c r="K218" i="7"/>
  <c r="O217" i="7"/>
  <c r="H225" i="5" s="1"/>
  <c r="K217" i="7"/>
  <c r="O216" i="7"/>
  <c r="H224" i="5" s="1"/>
  <c r="K216" i="7"/>
  <c r="O215" i="7"/>
  <c r="H223" i="5" s="1"/>
  <c r="K215" i="7"/>
  <c r="O214" i="7"/>
  <c r="H222" i="5" s="1"/>
  <c r="K214" i="7"/>
  <c r="O213" i="7"/>
  <c r="H221" i="5" s="1"/>
  <c r="K213" i="7"/>
  <c r="O212" i="7"/>
  <c r="H220" i="5" s="1"/>
  <c r="K212" i="7"/>
  <c r="O211" i="7"/>
  <c r="H219" i="5" s="1"/>
  <c r="K211" i="7"/>
  <c r="O210" i="7"/>
  <c r="H218" i="5" s="1"/>
  <c r="K210" i="7"/>
  <c r="O209" i="7"/>
  <c r="H217" i="5" s="1"/>
  <c r="K209" i="7"/>
  <c r="O208" i="7"/>
  <c r="H216" i="5" s="1"/>
  <c r="K208" i="7"/>
  <c r="O207" i="7"/>
  <c r="H215" i="5" s="1"/>
  <c r="K207" i="7"/>
  <c r="O206" i="7"/>
  <c r="H214" i="5" s="1"/>
  <c r="K206" i="7"/>
  <c r="O205" i="7"/>
  <c r="H213" i="5" s="1"/>
  <c r="K205" i="7"/>
  <c r="O204" i="7"/>
  <c r="H212" i="5" s="1"/>
  <c r="K204" i="7"/>
  <c r="O203" i="7"/>
  <c r="H211" i="5" s="1"/>
  <c r="K203" i="7"/>
  <c r="O202" i="7"/>
  <c r="H210" i="5" s="1"/>
  <c r="K202" i="7"/>
  <c r="O201" i="7"/>
  <c r="H209" i="5" s="1"/>
  <c r="K201" i="7"/>
  <c r="O200" i="7"/>
  <c r="H208" i="5" s="1"/>
  <c r="K200" i="7"/>
  <c r="O199" i="7"/>
  <c r="H207" i="5" s="1"/>
  <c r="K199" i="7"/>
  <c r="O198" i="7"/>
  <c r="H206" i="5" s="1"/>
  <c r="K198" i="7"/>
  <c r="O197" i="7"/>
  <c r="H205" i="5" s="1"/>
  <c r="K197" i="7"/>
  <c r="O196" i="7"/>
  <c r="H204" i="5" s="1"/>
  <c r="K196" i="7"/>
  <c r="O195" i="7"/>
  <c r="H203" i="5" s="1"/>
  <c r="K195" i="7"/>
  <c r="O194" i="7"/>
  <c r="H202" i="5" s="1"/>
  <c r="K194" i="7"/>
  <c r="O193" i="7"/>
  <c r="H201" i="5" s="1"/>
  <c r="K193" i="7"/>
  <c r="O192" i="7"/>
  <c r="H200" i="5" s="1"/>
  <c r="K192" i="7"/>
  <c r="O191" i="7"/>
  <c r="H199" i="5" s="1"/>
  <c r="K191" i="7"/>
  <c r="O190" i="7"/>
  <c r="H198" i="5" s="1"/>
  <c r="K190" i="7"/>
  <c r="O189" i="7"/>
  <c r="H197" i="5" s="1"/>
  <c r="K189" i="7"/>
  <c r="O188" i="7"/>
  <c r="H196" i="5" s="1"/>
  <c r="K188" i="7"/>
  <c r="O187" i="7"/>
  <c r="H195" i="5" s="1"/>
  <c r="K187" i="7"/>
  <c r="O186" i="7"/>
  <c r="H194" i="5" s="1"/>
  <c r="K186" i="7"/>
  <c r="O185" i="7"/>
  <c r="H193" i="5" s="1"/>
  <c r="K185" i="7"/>
  <c r="O184" i="7"/>
  <c r="H192" i="5" s="1"/>
  <c r="K184" i="7"/>
  <c r="O183" i="7"/>
  <c r="H191" i="5" s="1"/>
  <c r="K183" i="7"/>
  <c r="O182" i="7"/>
  <c r="H190" i="5" s="1"/>
  <c r="K182" i="7"/>
  <c r="O181" i="7"/>
  <c r="H189" i="5" s="1"/>
  <c r="K181" i="7"/>
  <c r="O180" i="7"/>
  <c r="H188" i="5" s="1"/>
  <c r="K180" i="7"/>
  <c r="O179" i="7"/>
  <c r="H187" i="5" s="1"/>
  <c r="K179" i="7"/>
  <c r="O178" i="7"/>
  <c r="H186" i="5" s="1"/>
  <c r="K178" i="7"/>
  <c r="O177" i="7"/>
  <c r="H185" i="5" s="1"/>
  <c r="K177" i="7"/>
  <c r="O176" i="7"/>
  <c r="H184" i="5" s="1"/>
  <c r="K176" i="7"/>
  <c r="O175" i="7"/>
  <c r="H183" i="5" s="1"/>
  <c r="K175" i="7"/>
  <c r="O174" i="7"/>
  <c r="H182" i="5" s="1"/>
  <c r="K174" i="7"/>
  <c r="O173" i="7"/>
  <c r="H181" i="5" s="1"/>
  <c r="K173" i="7"/>
  <c r="O172" i="7"/>
  <c r="H180" i="5" s="1"/>
  <c r="K172" i="7"/>
  <c r="O171" i="7"/>
  <c r="H179" i="5" s="1"/>
  <c r="K171" i="7"/>
  <c r="O170" i="7"/>
  <c r="H178" i="5" s="1"/>
  <c r="K170" i="7"/>
  <c r="O169" i="7"/>
  <c r="H177" i="5" s="1"/>
  <c r="K169" i="7"/>
  <c r="O168" i="7"/>
  <c r="H176" i="5" s="1"/>
  <c r="K168" i="7"/>
  <c r="O167" i="7"/>
  <c r="H175" i="5" s="1"/>
  <c r="K167" i="7"/>
  <c r="O166" i="7"/>
  <c r="H174" i="5" s="1"/>
  <c r="K166" i="7"/>
  <c r="O165" i="7"/>
  <c r="H173" i="5" s="1"/>
  <c r="K165" i="7"/>
  <c r="O164" i="7"/>
  <c r="H172" i="5" s="1"/>
  <c r="K164" i="7"/>
  <c r="O163" i="7"/>
  <c r="H171" i="5" s="1"/>
  <c r="K163" i="7"/>
  <c r="O162" i="7"/>
  <c r="H170" i="5" s="1"/>
  <c r="K162" i="7"/>
  <c r="O161" i="7"/>
  <c r="H169" i="5" s="1"/>
  <c r="K161" i="7"/>
  <c r="O160" i="7"/>
  <c r="H168" i="5" s="1"/>
  <c r="K160" i="7"/>
  <c r="O159" i="7"/>
  <c r="H167" i="5" s="1"/>
  <c r="K159" i="7"/>
  <c r="O158" i="7"/>
  <c r="H166" i="5" s="1"/>
  <c r="K158" i="7"/>
  <c r="O157" i="7"/>
  <c r="H165" i="5" s="1"/>
  <c r="K157" i="7"/>
  <c r="O156" i="7"/>
  <c r="H164" i="5" s="1"/>
  <c r="K156" i="7"/>
  <c r="O155" i="7"/>
  <c r="H163" i="5" s="1"/>
  <c r="K155" i="7"/>
  <c r="O154" i="7"/>
  <c r="H162" i="5" s="1"/>
  <c r="K154" i="7"/>
  <c r="O153" i="7"/>
  <c r="H161" i="5" s="1"/>
  <c r="K153" i="7"/>
  <c r="O152" i="7"/>
  <c r="H160" i="5" s="1"/>
  <c r="K152" i="7"/>
  <c r="O151" i="7"/>
  <c r="H159" i="5" s="1"/>
  <c r="K151" i="7"/>
  <c r="O150" i="7"/>
  <c r="H158" i="5" s="1"/>
  <c r="K150" i="7"/>
  <c r="O149" i="7"/>
  <c r="H157" i="5" s="1"/>
  <c r="K149" i="7"/>
  <c r="O148" i="7"/>
  <c r="H156" i="5" s="1"/>
  <c r="K148" i="7"/>
  <c r="O147" i="7"/>
  <c r="H155" i="5" s="1"/>
  <c r="K147" i="7"/>
  <c r="O146" i="7"/>
  <c r="H154" i="5" s="1"/>
  <c r="K146" i="7"/>
  <c r="O145" i="7"/>
  <c r="H153" i="5" s="1"/>
  <c r="K145" i="7"/>
  <c r="O144" i="7"/>
  <c r="H152" i="5" s="1"/>
  <c r="K144" i="7"/>
  <c r="O143" i="7"/>
  <c r="H151" i="5" s="1"/>
  <c r="K143" i="7"/>
  <c r="O142" i="7"/>
  <c r="H150" i="5" s="1"/>
  <c r="K142" i="7"/>
  <c r="O141" i="7"/>
  <c r="H149" i="5" s="1"/>
  <c r="K141" i="7"/>
  <c r="O140" i="7"/>
  <c r="H148" i="5" s="1"/>
  <c r="K140" i="7"/>
  <c r="O139" i="7"/>
  <c r="H147" i="5" s="1"/>
  <c r="K139" i="7"/>
  <c r="O138" i="7"/>
  <c r="H146" i="5" s="1"/>
  <c r="K138" i="7"/>
  <c r="O137" i="7"/>
  <c r="H145" i="5" s="1"/>
  <c r="K137" i="7"/>
  <c r="O136" i="7"/>
  <c r="H144" i="5" s="1"/>
  <c r="K136" i="7"/>
  <c r="O135" i="7"/>
  <c r="H143" i="5" s="1"/>
  <c r="K135" i="7"/>
  <c r="O134" i="7"/>
  <c r="H142" i="5" s="1"/>
  <c r="K134" i="7"/>
  <c r="O133" i="7"/>
  <c r="H141" i="5" s="1"/>
  <c r="K133" i="7"/>
  <c r="O132" i="7"/>
  <c r="H140" i="5" s="1"/>
  <c r="K132" i="7"/>
  <c r="O131" i="7"/>
  <c r="H139" i="5" s="1"/>
  <c r="K131" i="7"/>
  <c r="O130" i="7"/>
  <c r="H138" i="5" s="1"/>
  <c r="K130" i="7"/>
  <c r="O129" i="7"/>
  <c r="H137" i="5" s="1"/>
  <c r="K129" i="7"/>
  <c r="O128" i="7"/>
  <c r="H136" i="5" s="1"/>
  <c r="K128" i="7"/>
  <c r="O127" i="7"/>
  <c r="H135" i="5" s="1"/>
  <c r="K127" i="7"/>
  <c r="O126" i="7"/>
  <c r="H134" i="5" s="1"/>
  <c r="K126" i="7"/>
  <c r="O125" i="7"/>
  <c r="H133" i="5" s="1"/>
  <c r="K125" i="7"/>
  <c r="O124" i="7"/>
  <c r="H132" i="5" s="1"/>
  <c r="K124" i="7"/>
  <c r="O123" i="7"/>
  <c r="H131" i="5" s="1"/>
  <c r="K123" i="7"/>
  <c r="I1954" i="7"/>
  <c r="H1954" i="7"/>
  <c r="I1953" i="7"/>
  <c r="H1953" i="7"/>
  <c r="I1952" i="7"/>
  <c r="H1952" i="7"/>
  <c r="I1951" i="7"/>
  <c r="H1951" i="7"/>
  <c r="I1950" i="7"/>
  <c r="H1950" i="7"/>
  <c r="I1949" i="7"/>
  <c r="H1949" i="7"/>
  <c r="I1948" i="7"/>
  <c r="H1948" i="7"/>
  <c r="I1947" i="7"/>
  <c r="H1947" i="7"/>
  <c r="I1946" i="7"/>
  <c r="H1946" i="7"/>
  <c r="I1945" i="7"/>
  <c r="H1945" i="7"/>
  <c r="I1944" i="7"/>
  <c r="H1944" i="7"/>
  <c r="I1943" i="7"/>
  <c r="H1943" i="7"/>
  <c r="I1942" i="7"/>
  <c r="H1942" i="7"/>
  <c r="I1941" i="7"/>
  <c r="H1941" i="7"/>
  <c r="I1940" i="7"/>
  <c r="H1940" i="7"/>
  <c r="I1939" i="7"/>
  <c r="H1939" i="7"/>
  <c r="I1938" i="7"/>
  <c r="H1938" i="7"/>
  <c r="I1937" i="7"/>
  <c r="H1937" i="7"/>
  <c r="I1936" i="7"/>
  <c r="H1936" i="7"/>
  <c r="I1935" i="7"/>
  <c r="H1935" i="7"/>
  <c r="I1934" i="7"/>
  <c r="H1934" i="7"/>
  <c r="I1933" i="7"/>
  <c r="H1933" i="7"/>
  <c r="I1932" i="7"/>
  <c r="H1932" i="7"/>
  <c r="I1931" i="7"/>
  <c r="H1931" i="7"/>
  <c r="I1930" i="7"/>
  <c r="H1930" i="7"/>
  <c r="I1929" i="7"/>
  <c r="H1929" i="7"/>
  <c r="I1928" i="7"/>
  <c r="H1928" i="7"/>
  <c r="I1927" i="7"/>
  <c r="H1927" i="7"/>
  <c r="I1926" i="7"/>
  <c r="H1926" i="7"/>
  <c r="I1925" i="7"/>
  <c r="H1925" i="7"/>
  <c r="I1924" i="7"/>
  <c r="H1924" i="7"/>
  <c r="I1923" i="7"/>
  <c r="H1923" i="7"/>
  <c r="I1922" i="7"/>
  <c r="H1922" i="7"/>
  <c r="I1921" i="7"/>
  <c r="H1921" i="7"/>
  <c r="I1920" i="7"/>
  <c r="H1920" i="7"/>
  <c r="I1919" i="7"/>
  <c r="H1919" i="7"/>
  <c r="I1918" i="7"/>
  <c r="H1918" i="7"/>
  <c r="I1917" i="7"/>
  <c r="H1917" i="7"/>
  <c r="I1916" i="7"/>
  <c r="H1916" i="7"/>
  <c r="I1915" i="7"/>
  <c r="H1915" i="7"/>
  <c r="I1914" i="7"/>
  <c r="H1914" i="7"/>
  <c r="I1913" i="7"/>
  <c r="H1913" i="7"/>
  <c r="I1912" i="7"/>
  <c r="H1912" i="7"/>
  <c r="I1911" i="7"/>
  <c r="H1911" i="7"/>
  <c r="I1910" i="7"/>
  <c r="H1910" i="7"/>
  <c r="I1909" i="7"/>
  <c r="H1909" i="7"/>
  <c r="I1908" i="7"/>
  <c r="H1908" i="7"/>
  <c r="I1907" i="7"/>
  <c r="H1907" i="7"/>
  <c r="I1906" i="7"/>
  <c r="H1906" i="7"/>
  <c r="I1905" i="7"/>
  <c r="H1905" i="7"/>
  <c r="I1904" i="7"/>
  <c r="H1904" i="7"/>
  <c r="I1903" i="7"/>
  <c r="H1903" i="7"/>
  <c r="I1902" i="7"/>
  <c r="H1902" i="7"/>
  <c r="I1901" i="7"/>
  <c r="H1901" i="7"/>
  <c r="I1900" i="7"/>
  <c r="H1900" i="7"/>
  <c r="I1899" i="7"/>
  <c r="H1899" i="7"/>
  <c r="I1898" i="7"/>
  <c r="H1898" i="7"/>
  <c r="I1897" i="7"/>
  <c r="H1897" i="7"/>
  <c r="I1896" i="7"/>
  <c r="H1896" i="7"/>
  <c r="I1895" i="7"/>
  <c r="H1895" i="7"/>
  <c r="I1894" i="7"/>
  <c r="H1894" i="7"/>
  <c r="I1893" i="7"/>
  <c r="H1893" i="7"/>
  <c r="I1892" i="7"/>
  <c r="H1892" i="7"/>
  <c r="I1891" i="7"/>
  <c r="H1891" i="7"/>
  <c r="I1890" i="7"/>
  <c r="H1890" i="7"/>
  <c r="I1889" i="7"/>
  <c r="H1889" i="7"/>
  <c r="I1888" i="7"/>
  <c r="H1888" i="7"/>
  <c r="I1887" i="7"/>
  <c r="H1887" i="7"/>
  <c r="I1886" i="7"/>
  <c r="H1886" i="7"/>
  <c r="I1885" i="7"/>
  <c r="H1885" i="7"/>
  <c r="I1884" i="7"/>
  <c r="H1884" i="7"/>
  <c r="I1883" i="7"/>
  <c r="H1883" i="7"/>
  <c r="I1882" i="7"/>
  <c r="H1882" i="7"/>
  <c r="I1881" i="7"/>
  <c r="H1881" i="7"/>
  <c r="I1880" i="7"/>
  <c r="H1880" i="7"/>
  <c r="I1879" i="7"/>
  <c r="H1879" i="7"/>
  <c r="I1878" i="7"/>
  <c r="H1878" i="7"/>
  <c r="I1877" i="7"/>
  <c r="H1877" i="7"/>
  <c r="I1876" i="7"/>
  <c r="H1876" i="7"/>
  <c r="I1875" i="7"/>
  <c r="H1875" i="7"/>
  <c r="I1874" i="7"/>
  <c r="H1874" i="7"/>
  <c r="I1873" i="7"/>
  <c r="H1873" i="7"/>
  <c r="I1872" i="7"/>
  <c r="H1872" i="7"/>
  <c r="I1871" i="7"/>
  <c r="H1871" i="7"/>
  <c r="I1870" i="7"/>
  <c r="H1870" i="7"/>
  <c r="I1869" i="7"/>
  <c r="H1869" i="7"/>
  <c r="I1868" i="7"/>
  <c r="H1868" i="7"/>
  <c r="I1867" i="7"/>
  <c r="H1867" i="7"/>
  <c r="I1866" i="7"/>
  <c r="H1866" i="7"/>
  <c r="I1865" i="7"/>
  <c r="H1865" i="7"/>
  <c r="I1864" i="7"/>
  <c r="H1864" i="7"/>
  <c r="I1863" i="7"/>
  <c r="H1863" i="7"/>
  <c r="I1862" i="7"/>
  <c r="H1862" i="7"/>
  <c r="I1861" i="7"/>
  <c r="H1861" i="7"/>
  <c r="I1860" i="7"/>
  <c r="H1860" i="7"/>
  <c r="I1859" i="7"/>
  <c r="H1859" i="7"/>
  <c r="I1858" i="7"/>
  <c r="H1858" i="7"/>
  <c r="I1857" i="7"/>
  <c r="H1857" i="7"/>
  <c r="I1856" i="7"/>
  <c r="H1856" i="7"/>
  <c r="I1855" i="7"/>
  <c r="H1855" i="7"/>
  <c r="I1854" i="7"/>
  <c r="H1854" i="7"/>
  <c r="I1853" i="7"/>
  <c r="H1853" i="7"/>
  <c r="I1852" i="7"/>
  <c r="H1852" i="7"/>
  <c r="I1851" i="7"/>
  <c r="H1851" i="7"/>
  <c r="I1850" i="7"/>
  <c r="H1850" i="7"/>
  <c r="I1849" i="7"/>
  <c r="H1849" i="7"/>
  <c r="I1848" i="7"/>
  <c r="H1848" i="7"/>
  <c r="I1847" i="7"/>
  <c r="H1847" i="7"/>
  <c r="I1846" i="7"/>
  <c r="H1846" i="7"/>
  <c r="I1845" i="7"/>
  <c r="H1845" i="7"/>
  <c r="I1844" i="7"/>
  <c r="H1844" i="7"/>
  <c r="I1843" i="7"/>
  <c r="H1843" i="7"/>
  <c r="I1842" i="7"/>
  <c r="H1842" i="7"/>
  <c r="I1841" i="7"/>
  <c r="H1841" i="7"/>
  <c r="I1840" i="7"/>
  <c r="H1840" i="7"/>
  <c r="I1839" i="7"/>
  <c r="H1839" i="7"/>
  <c r="I1838" i="7"/>
  <c r="H1838" i="7"/>
  <c r="I1837" i="7"/>
  <c r="H1837" i="7"/>
  <c r="I1836" i="7"/>
  <c r="H1836" i="7"/>
  <c r="I1835" i="7"/>
  <c r="H1835" i="7"/>
  <c r="I1834" i="7"/>
  <c r="H1834" i="7"/>
  <c r="I1833" i="7"/>
  <c r="H1833" i="7"/>
  <c r="I1832" i="7"/>
  <c r="H1832" i="7"/>
  <c r="I1831" i="7"/>
  <c r="H1831" i="7"/>
  <c r="I1830" i="7"/>
  <c r="H1830" i="7"/>
  <c r="I1829" i="7"/>
  <c r="H1829" i="7"/>
  <c r="I1828" i="7"/>
  <c r="H1828" i="7"/>
  <c r="I1827" i="7"/>
  <c r="H1827" i="7"/>
  <c r="I1826" i="7"/>
  <c r="H1826" i="7"/>
  <c r="I1825" i="7"/>
  <c r="H1825" i="7"/>
  <c r="I1824" i="7"/>
  <c r="H1824" i="7"/>
  <c r="I1823" i="7"/>
  <c r="H1823" i="7"/>
  <c r="I1822" i="7"/>
  <c r="H1822" i="7"/>
  <c r="I1821" i="7"/>
  <c r="H1821" i="7"/>
  <c r="I1820" i="7"/>
  <c r="H1820" i="7"/>
  <c r="I1819" i="7"/>
  <c r="H1819" i="7"/>
  <c r="I1818" i="7"/>
  <c r="H1818" i="7"/>
  <c r="I1817" i="7"/>
  <c r="H1817" i="7"/>
  <c r="I1816" i="7"/>
  <c r="H1816" i="7"/>
  <c r="I1815" i="7"/>
  <c r="H1815" i="7"/>
  <c r="I1814" i="7"/>
  <c r="H1814" i="7"/>
  <c r="I1813" i="7"/>
  <c r="H1813" i="7"/>
  <c r="I1812" i="7"/>
  <c r="H1812" i="7"/>
  <c r="I1811" i="7"/>
  <c r="H1811" i="7"/>
  <c r="I1810" i="7"/>
  <c r="H1810" i="7"/>
  <c r="I1809" i="7"/>
  <c r="H1809" i="7"/>
  <c r="I1808" i="7"/>
  <c r="H1808" i="7"/>
  <c r="I1807" i="7"/>
  <c r="H1807" i="7"/>
  <c r="I1806" i="7"/>
  <c r="H1806" i="7"/>
  <c r="I1805" i="7"/>
  <c r="H1805" i="7"/>
  <c r="I1804" i="7"/>
  <c r="H1804" i="7"/>
  <c r="I1803" i="7"/>
  <c r="H1803" i="7"/>
  <c r="I1802" i="7"/>
  <c r="H1802" i="7"/>
  <c r="I1801" i="7"/>
  <c r="H1801" i="7"/>
  <c r="I1800" i="7"/>
  <c r="H1800" i="7"/>
  <c r="I1799" i="7"/>
  <c r="H1799" i="7"/>
  <c r="I1798" i="7"/>
  <c r="H1798" i="7"/>
  <c r="I1797" i="7"/>
  <c r="H1797" i="7"/>
  <c r="I1796" i="7"/>
  <c r="H1796" i="7"/>
  <c r="I1795" i="7"/>
  <c r="H1795" i="7"/>
  <c r="I1794" i="7"/>
  <c r="H1794" i="7"/>
  <c r="I1793" i="7"/>
  <c r="H1793" i="7"/>
  <c r="I1792" i="7"/>
  <c r="H1792" i="7"/>
  <c r="I1791" i="7"/>
  <c r="H1791" i="7"/>
  <c r="I1790" i="7"/>
  <c r="H1790" i="7"/>
  <c r="I1789" i="7"/>
  <c r="H1789" i="7"/>
  <c r="I1788" i="7"/>
  <c r="H1788" i="7"/>
  <c r="I1787" i="7"/>
  <c r="H1787" i="7"/>
  <c r="I1786" i="7"/>
  <c r="H1786" i="7"/>
  <c r="I1785" i="7"/>
  <c r="H1785" i="7"/>
  <c r="I1784" i="7"/>
  <c r="H1784" i="7"/>
  <c r="I1783" i="7"/>
  <c r="H1783" i="7"/>
  <c r="I1782" i="7"/>
  <c r="H1782" i="7"/>
  <c r="I1781" i="7"/>
  <c r="H1781" i="7"/>
  <c r="I1780" i="7"/>
  <c r="H1780" i="7"/>
  <c r="I1779" i="7"/>
  <c r="H1779" i="7"/>
  <c r="I1778" i="7"/>
  <c r="H1778" i="7"/>
  <c r="I1777" i="7"/>
  <c r="H1777" i="7"/>
  <c r="I1776" i="7"/>
  <c r="H1776" i="7"/>
  <c r="I1775" i="7"/>
  <c r="H1775" i="7"/>
  <c r="I1774" i="7"/>
  <c r="H1774" i="7"/>
  <c r="I1773" i="7"/>
  <c r="H1773" i="7"/>
  <c r="I1772" i="7"/>
  <c r="H1772" i="7"/>
  <c r="I1771" i="7"/>
  <c r="H1771" i="7"/>
  <c r="I1770" i="7"/>
  <c r="H1770" i="7"/>
  <c r="I1769" i="7"/>
  <c r="H1769" i="7"/>
  <c r="I1768" i="7"/>
  <c r="H1768" i="7"/>
  <c r="I1767" i="7"/>
  <c r="H1767" i="7"/>
  <c r="I1766" i="7"/>
  <c r="H1766" i="7"/>
  <c r="I1765" i="7"/>
  <c r="H1765" i="7"/>
  <c r="I1764" i="7"/>
  <c r="H1764" i="7"/>
  <c r="I1763" i="7"/>
  <c r="H1763" i="7"/>
  <c r="I1762" i="7"/>
  <c r="H1762" i="7"/>
  <c r="I1761" i="7"/>
  <c r="H1761" i="7"/>
  <c r="I1760" i="7"/>
  <c r="H1760" i="7"/>
  <c r="I1759" i="7"/>
  <c r="H1759" i="7"/>
  <c r="I1758" i="7"/>
  <c r="H1758" i="7"/>
  <c r="I1757" i="7"/>
  <c r="H1757" i="7"/>
  <c r="I1756" i="7"/>
  <c r="H1756" i="7"/>
  <c r="I1755" i="7"/>
  <c r="H1755" i="7"/>
  <c r="I1754" i="7"/>
  <c r="H1754" i="7"/>
  <c r="I1753" i="7"/>
  <c r="H1753" i="7"/>
  <c r="I1752" i="7"/>
  <c r="H1752" i="7"/>
  <c r="I1751" i="7"/>
  <c r="H1751" i="7"/>
  <c r="I1750" i="7"/>
  <c r="H1750" i="7"/>
  <c r="I1749" i="7"/>
  <c r="H1749" i="7"/>
  <c r="I1748" i="7"/>
  <c r="H1748" i="7"/>
  <c r="I1747" i="7"/>
  <c r="H1747" i="7"/>
  <c r="I1746" i="7"/>
  <c r="H1746" i="7"/>
  <c r="I1745" i="7"/>
  <c r="H1745" i="7"/>
  <c r="I1744" i="7"/>
  <c r="H1744" i="7"/>
  <c r="I1743" i="7"/>
  <c r="H1743" i="7"/>
  <c r="I1742" i="7"/>
  <c r="H1742" i="7"/>
  <c r="I1741" i="7"/>
  <c r="H1741" i="7"/>
  <c r="I1740" i="7"/>
  <c r="H1740" i="7"/>
  <c r="I1739" i="7"/>
  <c r="H1739" i="7"/>
  <c r="I1738" i="7"/>
  <c r="H1738" i="7"/>
  <c r="I1737" i="7"/>
  <c r="H1737" i="7"/>
  <c r="I1736" i="7"/>
  <c r="H1736" i="7"/>
  <c r="I1735" i="7"/>
  <c r="H1735" i="7"/>
  <c r="I1734" i="7"/>
  <c r="H1734" i="7"/>
  <c r="I1733" i="7"/>
  <c r="H1733" i="7"/>
  <c r="I1732" i="7"/>
  <c r="H1732" i="7"/>
  <c r="I1731" i="7"/>
  <c r="H1731" i="7"/>
  <c r="I1730" i="7"/>
  <c r="H1730" i="7"/>
  <c r="I1729" i="7"/>
  <c r="H1729" i="7"/>
  <c r="I1728" i="7"/>
  <c r="H1728" i="7"/>
  <c r="I1727" i="7"/>
  <c r="H1727" i="7"/>
  <c r="I1726" i="7"/>
  <c r="H1726" i="7"/>
  <c r="I1725" i="7"/>
  <c r="H1725" i="7"/>
  <c r="I1724" i="7"/>
  <c r="H1724" i="7"/>
  <c r="I1723" i="7"/>
  <c r="H1723" i="7"/>
  <c r="I1722" i="7"/>
  <c r="H1722" i="7"/>
  <c r="I1721" i="7"/>
  <c r="H1721" i="7"/>
  <c r="I1720" i="7"/>
  <c r="H1720" i="7"/>
  <c r="I1719" i="7"/>
  <c r="H1719" i="7"/>
  <c r="I1718" i="7"/>
  <c r="H1718" i="7"/>
  <c r="I1717" i="7"/>
  <c r="H1717" i="7"/>
  <c r="I1716" i="7"/>
  <c r="H1716" i="7"/>
  <c r="I1715" i="7"/>
  <c r="H1715" i="7"/>
  <c r="I1714" i="7"/>
  <c r="H1714" i="7"/>
  <c r="I1713" i="7"/>
  <c r="H1713" i="7"/>
  <c r="I1712" i="7"/>
  <c r="H1712" i="7"/>
  <c r="I1711" i="7"/>
  <c r="H1711" i="7"/>
  <c r="I1710" i="7"/>
  <c r="H1710" i="7"/>
  <c r="I1709" i="7"/>
  <c r="H1709" i="7"/>
  <c r="I1708" i="7"/>
  <c r="H1708" i="7"/>
  <c r="I1707" i="7"/>
  <c r="H1707" i="7"/>
  <c r="I1706" i="7"/>
  <c r="H1706" i="7"/>
  <c r="I1705" i="7"/>
  <c r="H1705" i="7"/>
  <c r="I1704" i="7"/>
  <c r="H1704" i="7"/>
  <c r="I1703" i="7"/>
  <c r="H1703" i="7"/>
  <c r="I1702" i="7"/>
  <c r="H1702" i="7"/>
  <c r="I1701" i="7"/>
  <c r="H1701" i="7"/>
  <c r="I1700" i="7"/>
  <c r="H1700" i="7"/>
  <c r="I1699" i="7"/>
  <c r="H1699" i="7"/>
  <c r="I1698" i="7"/>
  <c r="H1698" i="7"/>
  <c r="I1697" i="7"/>
  <c r="H1697" i="7"/>
  <c r="I1696" i="7"/>
  <c r="H1696" i="7"/>
  <c r="I1695" i="7"/>
  <c r="H1695" i="7"/>
  <c r="I1694" i="7"/>
  <c r="H1694" i="7"/>
  <c r="I1693" i="7"/>
  <c r="H1693" i="7"/>
  <c r="I1692" i="7"/>
  <c r="H1692" i="7"/>
  <c r="I1691" i="7"/>
  <c r="H1691" i="7"/>
  <c r="I1690" i="7"/>
  <c r="H1690" i="7"/>
  <c r="I1689" i="7"/>
  <c r="H1689" i="7"/>
  <c r="I1688" i="7"/>
  <c r="H1688" i="7"/>
  <c r="I1687" i="7"/>
  <c r="H1687" i="7"/>
  <c r="I1686" i="7"/>
  <c r="H1686" i="7"/>
  <c r="I1685" i="7"/>
  <c r="H1685" i="7"/>
  <c r="I1684" i="7"/>
  <c r="H1684" i="7"/>
  <c r="I1683" i="7"/>
  <c r="H1683" i="7"/>
  <c r="I1682" i="7"/>
  <c r="H1682" i="7"/>
  <c r="I1681" i="7"/>
  <c r="H1681" i="7"/>
  <c r="I1680" i="7"/>
  <c r="H1680" i="7"/>
  <c r="I1679" i="7"/>
  <c r="H1679" i="7"/>
  <c r="I1678" i="7"/>
  <c r="H1678" i="7"/>
  <c r="I1677" i="7"/>
  <c r="H1677" i="7"/>
  <c r="I1676" i="7"/>
  <c r="H1676" i="7"/>
  <c r="I1675" i="7"/>
  <c r="H1675" i="7"/>
  <c r="I1674" i="7"/>
  <c r="H1674" i="7"/>
  <c r="I1673" i="7"/>
  <c r="H1673" i="7"/>
  <c r="I1672" i="7"/>
  <c r="H1672" i="7"/>
  <c r="I1671" i="7"/>
  <c r="H1671" i="7"/>
  <c r="I1670" i="7"/>
  <c r="H1670" i="7"/>
  <c r="I1669" i="7"/>
  <c r="H1669" i="7"/>
  <c r="I1668" i="7"/>
  <c r="H1668" i="7"/>
  <c r="I1667" i="7"/>
  <c r="H1667" i="7"/>
  <c r="I1666" i="7"/>
  <c r="H1666" i="7"/>
  <c r="I1665" i="7"/>
  <c r="H1665" i="7"/>
  <c r="I1664" i="7"/>
  <c r="H1664" i="7"/>
  <c r="I1663" i="7"/>
  <c r="H1663" i="7"/>
  <c r="I1662" i="7"/>
  <c r="H1662" i="7"/>
  <c r="I1661" i="7"/>
  <c r="H1661" i="7"/>
  <c r="I1660" i="7"/>
  <c r="H1660" i="7"/>
  <c r="I1659" i="7"/>
  <c r="H1659" i="7"/>
  <c r="I1658" i="7"/>
  <c r="H1658" i="7"/>
  <c r="I1657" i="7"/>
  <c r="H1657" i="7"/>
  <c r="I1656" i="7"/>
  <c r="H1656" i="7"/>
  <c r="I1655" i="7"/>
  <c r="H1655" i="7"/>
  <c r="I1654" i="7"/>
  <c r="H1654" i="7"/>
  <c r="I1653" i="7"/>
  <c r="H1653" i="7"/>
  <c r="I1652" i="7"/>
  <c r="H1652" i="7"/>
  <c r="I1651" i="7"/>
  <c r="H1651" i="7"/>
  <c r="I1650" i="7"/>
  <c r="H1650" i="7"/>
  <c r="I1649" i="7"/>
  <c r="H1649" i="7"/>
  <c r="I1648" i="7"/>
  <c r="H1648" i="7"/>
  <c r="I1647" i="7"/>
  <c r="H1647" i="7"/>
  <c r="I1646" i="7"/>
  <c r="H1646" i="7"/>
  <c r="I1645" i="7"/>
  <c r="H1645" i="7"/>
  <c r="I1644" i="7"/>
  <c r="H1644" i="7"/>
  <c r="I1643" i="7"/>
  <c r="H1643" i="7"/>
  <c r="I1642" i="7"/>
  <c r="H1642" i="7"/>
  <c r="I1641" i="7"/>
  <c r="H1641" i="7"/>
  <c r="I1640" i="7"/>
  <c r="H1640" i="7"/>
  <c r="I1639" i="7"/>
  <c r="H1639" i="7"/>
  <c r="I1638" i="7"/>
  <c r="H1638" i="7"/>
  <c r="I1637" i="7"/>
  <c r="H1637" i="7"/>
  <c r="I1636" i="7"/>
  <c r="H1636" i="7"/>
  <c r="I1635" i="7"/>
  <c r="H1635" i="7"/>
  <c r="I1634" i="7"/>
  <c r="H1634" i="7"/>
  <c r="I1633" i="7"/>
  <c r="H1633" i="7"/>
  <c r="I1632" i="7"/>
  <c r="H1632" i="7"/>
  <c r="I1631" i="7"/>
  <c r="H1631" i="7"/>
  <c r="I1630" i="7"/>
  <c r="H1630" i="7"/>
  <c r="I1629" i="7"/>
  <c r="H1629" i="7"/>
  <c r="I1628" i="7"/>
  <c r="H1628" i="7"/>
  <c r="I1627" i="7"/>
  <c r="H1627" i="7"/>
  <c r="I1626" i="7"/>
  <c r="H1626" i="7"/>
  <c r="I1625" i="7"/>
  <c r="H1625" i="7"/>
  <c r="I1624" i="7"/>
  <c r="H1624" i="7"/>
  <c r="I1623" i="7"/>
  <c r="H1623" i="7"/>
  <c r="I1622" i="7"/>
  <c r="H1622" i="7"/>
  <c r="I1621" i="7"/>
  <c r="H1621" i="7"/>
  <c r="I1620" i="7"/>
  <c r="H1620" i="7"/>
  <c r="I1619" i="7"/>
  <c r="H1619" i="7"/>
  <c r="I1618" i="7"/>
  <c r="H1618" i="7"/>
  <c r="I1617" i="7"/>
  <c r="H1617" i="7"/>
  <c r="I1616" i="7"/>
  <c r="H1616" i="7"/>
  <c r="I1615" i="7"/>
  <c r="H1615" i="7"/>
  <c r="I1614" i="7"/>
  <c r="H1614" i="7"/>
  <c r="I1613" i="7"/>
  <c r="H1613" i="7"/>
  <c r="I1612" i="7"/>
  <c r="H1612" i="7"/>
  <c r="I1611" i="7"/>
  <c r="H1611" i="7"/>
  <c r="I1610" i="7"/>
  <c r="H1610" i="7"/>
  <c r="I1609" i="7"/>
  <c r="H1609" i="7"/>
  <c r="I1608" i="7"/>
  <c r="H1608" i="7"/>
  <c r="I1607" i="7"/>
  <c r="H1607" i="7"/>
  <c r="I1606" i="7"/>
  <c r="H1606" i="7"/>
  <c r="I1605" i="7"/>
  <c r="H1605" i="7"/>
  <c r="I1604" i="7"/>
  <c r="H1604" i="7"/>
  <c r="I1603" i="7"/>
  <c r="H1603" i="7"/>
  <c r="I1602" i="7"/>
  <c r="H1602" i="7"/>
  <c r="I1601" i="7"/>
  <c r="H1601" i="7"/>
  <c r="I1600" i="7"/>
  <c r="H1600" i="7"/>
  <c r="I1599" i="7"/>
  <c r="H1599" i="7"/>
  <c r="I1598" i="7"/>
  <c r="H1598" i="7"/>
  <c r="I1597" i="7"/>
  <c r="H1597" i="7"/>
  <c r="I1596" i="7"/>
  <c r="H1596" i="7"/>
  <c r="I1595" i="7"/>
  <c r="H1595" i="7"/>
  <c r="I1594" i="7"/>
  <c r="H1594" i="7"/>
  <c r="I1593" i="7"/>
  <c r="H1593" i="7"/>
  <c r="I1592" i="7"/>
  <c r="H1592" i="7"/>
  <c r="I1591" i="7"/>
  <c r="H1591" i="7"/>
  <c r="I1590" i="7"/>
  <c r="H1590" i="7"/>
  <c r="I1589" i="7"/>
  <c r="H1589" i="7"/>
  <c r="I1588" i="7"/>
  <c r="H1588" i="7"/>
  <c r="I1587" i="7"/>
  <c r="H1587" i="7"/>
  <c r="I1586" i="7"/>
  <c r="H1586" i="7"/>
  <c r="I1585" i="7"/>
  <c r="H1585" i="7"/>
  <c r="I1584" i="7"/>
  <c r="H1584" i="7"/>
  <c r="I1583" i="7"/>
  <c r="H1583" i="7"/>
  <c r="I1582" i="7"/>
  <c r="H1582" i="7"/>
  <c r="I1581" i="7"/>
  <c r="H1581" i="7"/>
  <c r="I1580" i="7"/>
  <c r="H1580" i="7"/>
  <c r="I1579" i="7"/>
  <c r="H1579" i="7"/>
  <c r="I1578" i="7"/>
  <c r="H1578" i="7"/>
  <c r="I1577" i="7"/>
  <c r="H1577" i="7"/>
  <c r="I1576" i="7"/>
  <c r="H1576" i="7"/>
  <c r="I1575" i="7"/>
  <c r="H1575" i="7"/>
  <c r="I1574" i="7"/>
  <c r="H1574" i="7"/>
  <c r="I1573" i="7"/>
  <c r="H1573" i="7"/>
  <c r="I1572" i="7"/>
  <c r="H1572" i="7"/>
  <c r="I1571" i="7"/>
  <c r="H1571" i="7"/>
  <c r="I1570" i="7"/>
  <c r="H1570" i="7"/>
  <c r="I1569" i="7"/>
  <c r="H1569" i="7"/>
  <c r="I1568" i="7"/>
  <c r="H1568" i="7"/>
  <c r="I1567" i="7"/>
  <c r="H1567" i="7"/>
  <c r="I1566" i="7"/>
  <c r="H1566" i="7"/>
  <c r="I1565" i="7"/>
  <c r="H1565" i="7"/>
  <c r="I1564" i="7"/>
  <c r="H1564" i="7"/>
  <c r="I1563" i="7"/>
  <c r="H1563" i="7"/>
  <c r="I1562" i="7"/>
  <c r="H1562" i="7"/>
  <c r="I1561" i="7"/>
  <c r="H1561" i="7"/>
  <c r="I1560" i="7"/>
  <c r="H1560" i="7"/>
  <c r="I1559" i="7"/>
  <c r="H1559" i="7"/>
  <c r="I1558" i="7"/>
  <c r="H1558" i="7"/>
  <c r="I1557" i="7"/>
  <c r="H1557" i="7"/>
  <c r="I1556" i="7"/>
  <c r="H1556" i="7"/>
  <c r="I1555" i="7"/>
  <c r="H1555" i="7"/>
  <c r="I1554" i="7"/>
  <c r="H1554" i="7"/>
  <c r="I1553" i="7"/>
  <c r="H1553" i="7"/>
  <c r="I1552" i="7"/>
  <c r="H1552" i="7"/>
  <c r="I1551" i="7"/>
  <c r="H1551" i="7"/>
  <c r="I1550" i="7"/>
  <c r="H1550" i="7"/>
  <c r="I1549" i="7"/>
  <c r="H1549" i="7"/>
  <c r="I1548" i="7"/>
  <c r="H1548" i="7"/>
  <c r="I1547" i="7"/>
  <c r="H1547" i="7"/>
  <c r="I1546" i="7"/>
  <c r="H1546" i="7"/>
  <c r="I1545" i="7"/>
  <c r="H1545" i="7"/>
  <c r="I1544" i="7"/>
  <c r="H1544" i="7"/>
  <c r="I1543" i="7"/>
  <c r="H1543" i="7"/>
  <c r="I1542" i="7"/>
  <c r="H1542" i="7"/>
  <c r="I1541" i="7"/>
  <c r="H1541" i="7"/>
  <c r="I1540" i="7"/>
  <c r="H1540" i="7"/>
  <c r="I1539" i="7"/>
  <c r="H1539" i="7"/>
  <c r="I1538" i="7"/>
  <c r="H1538" i="7"/>
  <c r="I1537" i="7"/>
  <c r="H1537" i="7"/>
  <c r="I1536" i="7"/>
  <c r="H1536" i="7"/>
  <c r="I1535" i="7"/>
  <c r="H1535" i="7"/>
  <c r="I1534" i="7"/>
  <c r="H1534" i="7"/>
  <c r="I1533" i="7"/>
  <c r="H1533" i="7"/>
  <c r="I1532" i="7"/>
  <c r="H1532" i="7"/>
  <c r="I1531" i="7"/>
  <c r="H1531" i="7"/>
  <c r="I1530" i="7"/>
  <c r="H1530" i="7"/>
  <c r="I1529" i="7"/>
  <c r="H1529" i="7"/>
  <c r="I1528" i="7"/>
  <c r="H1528" i="7"/>
  <c r="I1527" i="7"/>
  <c r="H1527" i="7"/>
  <c r="I1526" i="7"/>
  <c r="H1526" i="7"/>
  <c r="I1525" i="7"/>
  <c r="H1525" i="7"/>
  <c r="I1524" i="7"/>
  <c r="H1524" i="7"/>
  <c r="I1523" i="7"/>
  <c r="H1523" i="7"/>
  <c r="I1522" i="7"/>
  <c r="H1522" i="7"/>
  <c r="I1521" i="7"/>
  <c r="H1521" i="7"/>
  <c r="I1520" i="7"/>
  <c r="H1520" i="7"/>
  <c r="I1519" i="7"/>
  <c r="H1519" i="7"/>
  <c r="I1518" i="7"/>
  <c r="H1518" i="7"/>
  <c r="I1517" i="7"/>
  <c r="H1517" i="7"/>
  <c r="I1516" i="7"/>
  <c r="H1516" i="7"/>
  <c r="I1515" i="7"/>
  <c r="H1515" i="7"/>
  <c r="I1514" i="7"/>
  <c r="H1514" i="7"/>
  <c r="I1513" i="7"/>
  <c r="H1513" i="7"/>
  <c r="I1512" i="7"/>
  <c r="H1512" i="7"/>
  <c r="I1511" i="7"/>
  <c r="H1511" i="7"/>
  <c r="I1510" i="7"/>
  <c r="H1510" i="7"/>
  <c r="I1509" i="7"/>
  <c r="H1509" i="7"/>
  <c r="I1508" i="7"/>
  <c r="H1508" i="7"/>
  <c r="I1507" i="7"/>
  <c r="H1507" i="7"/>
  <c r="I1506" i="7"/>
  <c r="H1506" i="7"/>
  <c r="I1505" i="7"/>
  <c r="H1505" i="7"/>
  <c r="I1504" i="7"/>
  <c r="H1504" i="7"/>
  <c r="I1503" i="7"/>
  <c r="H1503" i="7"/>
  <c r="I1502" i="7"/>
  <c r="H1502" i="7"/>
  <c r="I1501" i="7"/>
  <c r="H1501" i="7"/>
  <c r="I1500" i="7"/>
  <c r="H1500" i="7"/>
  <c r="I1499" i="7"/>
  <c r="H1499" i="7"/>
  <c r="I1498" i="7"/>
  <c r="H1498" i="7"/>
  <c r="I1497" i="7"/>
  <c r="H1497" i="7"/>
  <c r="I1496" i="7"/>
  <c r="H1496" i="7"/>
  <c r="I1495" i="7"/>
  <c r="H1495" i="7"/>
  <c r="I1494" i="7"/>
  <c r="H1494" i="7"/>
  <c r="I1493" i="7"/>
  <c r="H1493" i="7"/>
  <c r="I1492" i="7"/>
  <c r="H1492" i="7"/>
  <c r="I1491" i="7"/>
  <c r="H1491" i="7"/>
  <c r="I1490" i="7"/>
  <c r="H1490" i="7"/>
  <c r="I1489" i="7"/>
  <c r="H1489" i="7"/>
  <c r="I1488" i="7"/>
  <c r="H1488" i="7"/>
  <c r="I1487" i="7"/>
  <c r="H1487" i="7"/>
  <c r="I1486" i="7"/>
  <c r="H1486" i="7"/>
  <c r="I1485" i="7"/>
  <c r="H1485" i="7"/>
  <c r="I1484" i="7"/>
  <c r="H1484" i="7"/>
  <c r="I1483" i="7"/>
  <c r="H1483" i="7"/>
  <c r="I1482" i="7"/>
  <c r="H1482" i="7"/>
  <c r="I1481" i="7"/>
  <c r="H1481" i="7"/>
  <c r="I1480" i="7"/>
  <c r="H1480" i="7"/>
  <c r="I1479" i="7"/>
  <c r="H1479" i="7"/>
  <c r="I1478" i="7"/>
  <c r="H1478" i="7"/>
  <c r="I1477" i="7"/>
  <c r="H1477" i="7"/>
  <c r="I1476" i="7"/>
  <c r="H1476" i="7"/>
  <c r="I1475" i="7"/>
  <c r="H1475" i="7"/>
  <c r="I1474" i="7"/>
  <c r="H1474" i="7"/>
  <c r="I1473" i="7"/>
  <c r="H1473" i="7"/>
  <c r="I1472" i="7"/>
  <c r="H1472" i="7"/>
  <c r="I1471" i="7"/>
  <c r="H1471" i="7"/>
  <c r="I1470" i="7"/>
  <c r="H1470" i="7"/>
  <c r="I1469" i="7"/>
  <c r="H1469" i="7"/>
  <c r="I1468" i="7"/>
  <c r="H1468" i="7"/>
  <c r="I1467" i="7"/>
  <c r="H1467" i="7"/>
  <c r="I1466" i="7"/>
  <c r="H1466" i="7"/>
  <c r="I1465" i="7"/>
  <c r="H1465" i="7"/>
  <c r="I1464" i="7"/>
  <c r="H1464" i="7"/>
  <c r="I1463" i="7"/>
  <c r="H1463" i="7"/>
  <c r="I1462" i="7"/>
  <c r="H1462" i="7"/>
  <c r="I1461" i="7"/>
  <c r="H1461" i="7"/>
  <c r="I1460" i="7"/>
  <c r="H1460" i="7"/>
  <c r="I1459" i="7"/>
  <c r="H1459" i="7"/>
  <c r="I1458" i="7"/>
  <c r="H1458" i="7"/>
  <c r="I1457" i="7"/>
  <c r="H1457" i="7"/>
  <c r="I1456" i="7"/>
  <c r="H1456" i="7"/>
  <c r="I1455" i="7"/>
  <c r="H1455" i="7"/>
  <c r="I1454" i="7"/>
  <c r="H1454" i="7"/>
  <c r="I1453" i="7"/>
  <c r="H1453" i="7"/>
  <c r="I1452" i="7"/>
  <c r="H1452" i="7"/>
  <c r="I1451" i="7"/>
  <c r="H1451" i="7"/>
  <c r="I1450" i="7"/>
  <c r="H1450" i="7"/>
  <c r="I1449" i="7"/>
  <c r="H1449" i="7"/>
  <c r="I1448" i="7"/>
  <c r="H1448" i="7"/>
  <c r="I1447" i="7"/>
  <c r="H1447" i="7"/>
  <c r="I1446" i="7"/>
  <c r="H1446" i="7"/>
  <c r="I1445" i="7"/>
  <c r="H1445" i="7"/>
  <c r="I1444" i="7"/>
  <c r="H1444" i="7"/>
  <c r="I1443" i="7"/>
  <c r="H1443" i="7"/>
  <c r="I1442" i="7"/>
  <c r="H1442" i="7"/>
  <c r="I1441" i="7"/>
  <c r="H1441" i="7"/>
  <c r="I1440" i="7"/>
  <c r="H1440" i="7"/>
  <c r="I1439" i="7"/>
  <c r="H1439" i="7"/>
  <c r="I1438" i="7"/>
  <c r="H1438" i="7"/>
  <c r="I1437" i="7"/>
  <c r="H1437" i="7"/>
  <c r="I1436" i="7"/>
  <c r="H1436" i="7"/>
  <c r="I1435" i="7"/>
  <c r="H1435" i="7"/>
  <c r="I1434" i="7"/>
  <c r="H1434" i="7"/>
  <c r="I1433" i="7"/>
  <c r="H1433" i="7"/>
  <c r="I1432" i="7"/>
  <c r="H1432" i="7"/>
  <c r="I1431" i="7"/>
  <c r="H1431" i="7"/>
  <c r="I1430" i="7"/>
  <c r="H1430" i="7"/>
  <c r="I1429" i="7"/>
  <c r="H1429" i="7"/>
  <c r="I1428" i="7"/>
  <c r="H1428" i="7"/>
  <c r="I1427" i="7"/>
  <c r="H1427" i="7"/>
  <c r="I1426" i="7"/>
  <c r="H1426" i="7"/>
  <c r="I1425" i="7"/>
  <c r="H1425" i="7"/>
  <c r="I1424" i="7"/>
  <c r="H1424" i="7"/>
  <c r="I1423" i="7"/>
  <c r="H1423" i="7"/>
  <c r="I1422" i="7"/>
  <c r="H1422" i="7"/>
  <c r="I1421" i="7"/>
  <c r="H1421" i="7"/>
  <c r="I1420" i="7"/>
  <c r="H1420" i="7"/>
  <c r="I1419" i="7"/>
  <c r="H1419" i="7"/>
  <c r="I1418" i="7"/>
  <c r="H1418" i="7"/>
  <c r="I1417" i="7"/>
  <c r="H1417" i="7"/>
  <c r="I1416" i="7"/>
  <c r="H1416" i="7"/>
  <c r="I1415" i="7"/>
  <c r="H1415" i="7"/>
  <c r="I1414" i="7"/>
  <c r="H1414" i="7"/>
  <c r="I1413" i="7"/>
  <c r="H1413" i="7"/>
  <c r="I1412" i="7"/>
  <c r="H1412" i="7"/>
  <c r="I1411" i="7"/>
  <c r="H1411" i="7"/>
  <c r="I1410" i="7"/>
  <c r="H1410" i="7"/>
  <c r="I1409" i="7"/>
  <c r="H1409" i="7"/>
  <c r="I1408" i="7"/>
  <c r="H1408" i="7"/>
  <c r="I1407" i="7"/>
  <c r="H1407" i="7"/>
  <c r="I1406" i="7"/>
  <c r="H1406" i="7"/>
  <c r="I1405" i="7"/>
  <c r="H1405" i="7"/>
  <c r="I1404" i="7"/>
  <c r="H1404" i="7"/>
  <c r="I1403" i="7"/>
  <c r="H1403" i="7"/>
  <c r="I1402" i="7"/>
  <c r="H1402" i="7"/>
  <c r="I1401" i="7"/>
  <c r="H1401" i="7"/>
  <c r="I1400" i="7"/>
  <c r="H1400" i="7"/>
  <c r="I1399" i="7"/>
  <c r="H1399" i="7"/>
  <c r="I1398" i="7"/>
  <c r="H1398" i="7"/>
  <c r="I1397" i="7"/>
  <c r="H1397" i="7"/>
  <c r="I1396" i="7"/>
  <c r="H1396" i="7"/>
  <c r="I1395" i="7"/>
  <c r="H1395" i="7"/>
  <c r="I1394" i="7"/>
  <c r="H1394" i="7"/>
  <c r="I1393" i="7"/>
  <c r="H1393" i="7"/>
  <c r="I1392" i="7"/>
  <c r="H1392" i="7"/>
  <c r="I1391" i="7"/>
  <c r="H1391" i="7"/>
  <c r="I1390" i="7"/>
  <c r="H1390" i="7"/>
  <c r="I1389" i="7"/>
  <c r="H1389" i="7"/>
  <c r="I1388" i="7"/>
  <c r="H1388" i="7"/>
  <c r="I1387" i="7"/>
  <c r="H1387" i="7"/>
  <c r="I1386" i="7"/>
  <c r="H1386" i="7"/>
  <c r="I1385" i="7"/>
  <c r="H1385" i="7"/>
  <c r="I1384" i="7"/>
  <c r="H1384" i="7"/>
  <c r="I1383" i="7"/>
  <c r="H1383" i="7"/>
  <c r="I1382" i="7"/>
  <c r="H1382" i="7"/>
  <c r="I1381" i="7"/>
  <c r="H1381" i="7"/>
  <c r="I1380" i="7"/>
  <c r="H1380" i="7"/>
  <c r="I1379" i="7"/>
  <c r="H1379" i="7"/>
  <c r="I1378" i="7"/>
  <c r="H1378" i="7"/>
  <c r="I1377" i="7"/>
  <c r="H1377" i="7"/>
  <c r="I1376" i="7"/>
  <c r="H1376" i="7"/>
  <c r="I1375" i="7"/>
  <c r="H1375" i="7"/>
  <c r="I1374" i="7"/>
  <c r="H1374" i="7"/>
  <c r="I1373" i="7"/>
  <c r="H1373" i="7"/>
  <c r="I1372" i="7"/>
  <c r="H1372" i="7"/>
  <c r="I1371" i="7"/>
  <c r="H1371" i="7"/>
  <c r="I1370" i="7"/>
  <c r="H1370" i="7"/>
  <c r="I1369" i="7"/>
  <c r="H1369" i="7"/>
  <c r="I1368" i="7"/>
  <c r="H1368" i="7"/>
  <c r="I1367" i="7"/>
  <c r="H1367" i="7"/>
  <c r="I1366" i="7"/>
  <c r="H1366" i="7"/>
  <c r="I1365" i="7"/>
  <c r="H1365" i="7"/>
  <c r="I1364" i="7"/>
  <c r="H1364" i="7"/>
  <c r="I1363" i="7"/>
  <c r="H1363" i="7"/>
  <c r="I1362" i="7"/>
  <c r="H1362" i="7"/>
  <c r="I1361" i="7"/>
  <c r="H1361" i="7"/>
  <c r="I1360" i="7"/>
  <c r="H1360" i="7"/>
  <c r="I1359" i="7"/>
  <c r="H1359" i="7"/>
  <c r="I1358" i="7"/>
  <c r="H1358" i="7"/>
  <c r="I1357" i="7"/>
  <c r="H1357" i="7"/>
  <c r="I1356" i="7"/>
  <c r="H1356" i="7"/>
  <c r="I1355" i="7"/>
  <c r="H1355" i="7"/>
  <c r="I1354" i="7"/>
  <c r="H1354" i="7"/>
  <c r="I1353" i="7"/>
  <c r="H1353" i="7"/>
  <c r="I1352" i="7"/>
  <c r="H1352" i="7"/>
  <c r="I1351" i="7"/>
  <c r="H1351" i="7"/>
  <c r="I1350" i="7"/>
  <c r="H1350" i="7"/>
  <c r="I1349" i="7"/>
  <c r="H1349" i="7"/>
  <c r="I1348" i="7"/>
  <c r="H1348" i="7"/>
  <c r="I1347" i="7"/>
  <c r="H1347" i="7"/>
  <c r="I1346" i="7"/>
  <c r="H1346" i="7"/>
  <c r="I1345" i="7"/>
  <c r="H1345" i="7"/>
  <c r="I1344" i="7"/>
  <c r="H1344" i="7"/>
  <c r="I1343" i="7"/>
  <c r="H1343" i="7"/>
  <c r="I1342" i="7"/>
  <c r="H1342" i="7"/>
  <c r="I1341" i="7"/>
  <c r="H1341" i="7"/>
  <c r="I1340" i="7"/>
  <c r="H1340" i="7"/>
  <c r="I1339" i="7"/>
  <c r="H1339" i="7"/>
  <c r="I1338" i="7"/>
  <c r="H1338" i="7"/>
  <c r="I1337" i="7"/>
  <c r="H1337" i="7"/>
  <c r="I1336" i="7"/>
  <c r="H1336" i="7"/>
  <c r="I1335" i="7"/>
  <c r="H1335" i="7"/>
  <c r="I1334" i="7"/>
  <c r="H1334" i="7"/>
  <c r="I1333" i="7"/>
  <c r="H1333" i="7"/>
  <c r="I1332" i="7"/>
  <c r="H1332" i="7"/>
  <c r="I1331" i="7"/>
  <c r="H1331" i="7"/>
  <c r="I1330" i="7"/>
  <c r="H1330" i="7"/>
  <c r="I1329" i="7"/>
  <c r="H1329" i="7"/>
  <c r="H1328" i="7"/>
  <c r="I1328" i="7" s="1"/>
  <c r="H1327" i="7"/>
  <c r="I1327" i="7" s="1"/>
  <c r="H1326" i="7"/>
  <c r="I1326" i="7" s="1"/>
  <c r="H1325" i="7"/>
  <c r="I1325" i="7" s="1"/>
  <c r="H1324" i="7"/>
  <c r="I1324" i="7" s="1"/>
  <c r="H1323" i="7"/>
  <c r="I1323" i="7" s="1"/>
  <c r="H1322" i="7"/>
  <c r="I1322" i="7" s="1"/>
  <c r="H1321" i="7"/>
  <c r="I1321" i="7" s="1"/>
  <c r="H1320" i="7"/>
  <c r="I1320" i="7" s="1"/>
  <c r="H1319" i="7"/>
  <c r="I1319" i="7" s="1"/>
  <c r="H1318" i="7"/>
  <c r="I1318" i="7" s="1"/>
  <c r="H1317" i="7"/>
  <c r="I1317" i="7" s="1"/>
  <c r="H1316" i="7"/>
  <c r="I1316" i="7" s="1"/>
  <c r="H1315" i="7"/>
  <c r="I1315" i="7" s="1"/>
  <c r="H1314" i="7"/>
  <c r="I1314" i="7" s="1"/>
  <c r="H1313" i="7"/>
  <c r="I1313" i="7" s="1"/>
  <c r="H1312" i="7"/>
  <c r="I1312" i="7" s="1"/>
  <c r="H1311" i="7"/>
  <c r="I1311" i="7" s="1"/>
  <c r="H1310" i="7"/>
  <c r="I1310" i="7" s="1"/>
  <c r="H1309" i="7"/>
  <c r="I1309" i="7" s="1"/>
  <c r="H1308" i="7"/>
  <c r="I1308" i="7" s="1"/>
  <c r="H1307" i="7"/>
  <c r="I1307" i="7" s="1"/>
  <c r="H1306" i="7"/>
  <c r="I1306" i="7" s="1"/>
  <c r="H1305" i="7"/>
  <c r="I1305" i="7" s="1"/>
  <c r="H1304" i="7"/>
  <c r="I1304" i="7" s="1"/>
  <c r="H1303" i="7"/>
  <c r="I1303" i="7" s="1"/>
  <c r="H1302" i="7"/>
  <c r="I1302" i="7" s="1"/>
  <c r="H1301" i="7"/>
  <c r="I1301" i="7" s="1"/>
  <c r="H1300" i="7"/>
  <c r="I1300" i="7" s="1"/>
  <c r="H1299" i="7"/>
  <c r="I1299" i="7" s="1"/>
  <c r="H1298" i="7"/>
  <c r="I1298" i="7" s="1"/>
  <c r="H1297" i="7"/>
  <c r="I1297" i="7" s="1"/>
  <c r="H1296" i="7"/>
  <c r="I1296" i="7" s="1"/>
  <c r="H1295" i="7"/>
  <c r="I1295" i="7" s="1"/>
  <c r="H1294" i="7"/>
  <c r="I1294" i="7" s="1"/>
  <c r="H1293" i="7"/>
  <c r="I1293" i="7" s="1"/>
  <c r="H1292" i="7"/>
  <c r="I1292" i="7" s="1"/>
  <c r="H1291" i="7"/>
  <c r="I1291" i="7" s="1"/>
  <c r="H1290" i="7"/>
  <c r="I1290" i="7" s="1"/>
  <c r="H1289" i="7"/>
  <c r="I1289" i="7" s="1"/>
  <c r="H1288" i="7"/>
  <c r="I1288" i="7" s="1"/>
  <c r="H1287" i="7"/>
  <c r="I1287" i="7" s="1"/>
  <c r="H1286" i="7"/>
  <c r="I1286" i="7" s="1"/>
  <c r="H1285" i="7"/>
  <c r="I1285" i="7" s="1"/>
  <c r="H1284" i="7"/>
  <c r="I1284" i="7" s="1"/>
  <c r="H1283" i="7"/>
  <c r="I1283" i="7" s="1"/>
  <c r="H1282" i="7"/>
  <c r="I1282" i="7" s="1"/>
  <c r="H1281" i="7"/>
  <c r="I1281" i="7" s="1"/>
  <c r="H1280" i="7"/>
  <c r="I1280" i="7" s="1"/>
  <c r="H1279" i="7"/>
  <c r="I1279" i="7" s="1"/>
  <c r="H1278" i="7"/>
  <c r="I1278" i="7" s="1"/>
  <c r="H1277" i="7"/>
  <c r="I1277" i="7" s="1"/>
  <c r="H1276" i="7"/>
  <c r="I1276" i="7" s="1"/>
  <c r="H1275" i="7"/>
  <c r="I1275" i="7" s="1"/>
  <c r="H1274" i="7"/>
  <c r="I1274" i="7" s="1"/>
  <c r="H1273" i="7"/>
  <c r="I1273" i="7" s="1"/>
  <c r="H1272" i="7"/>
  <c r="I1272" i="7" s="1"/>
  <c r="H1271" i="7"/>
  <c r="I1271" i="7" s="1"/>
  <c r="H1270" i="7"/>
  <c r="I1270" i="7" s="1"/>
  <c r="H1269" i="7"/>
  <c r="I1269" i="7" s="1"/>
  <c r="H1268" i="7"/>
  <c r="I1268" i="7" s="1"/>
  <c r="H1267" i="7"/>
  <c r="I1267" i="7" s="1"/>
  <c r="H1266" i="7"/>
  <c r="I1266" i="7" s="1"/>
  <c r="H1265" i="7"/>
  <c r="I1265" i="7" s="1"/>
  <c r="H1264" i="7"/>
  <c r="I1264" i="7" s="1"/>
  <c r="H1263" i="7"/>
  <c r="I1263" i="7" s="1"/>
  <c r="H1262" i="7"/>
  <c r="I1262" i="7" s="1"/>
  <c r="H1261" i="7"/>
  <c r="I1261" i="7" s="1"/>
  <c r="H1260" i="7"/>
  <c r="I1260" i="7" s="1"/>
  <c r="H1259" i="7"/>
  <c r="I1259" i="7" s="1"/>
  <c r="H1258" i="7"/>
  <c r="I1258" i="7" s="1"/>
  <c r="H1257" i="7"/>
  <c r="I1257" i="7" s="1"/>
  <c r="H1256" i="7"/>
  <c r="I1256" i="7" s="1"/>
  <c r="H1255" i="7"/>
  <c r="I1255" i="7" s="1"/>
  <c r="H1254" i="7"/>
  <c r="I1254" i="7" s="1"/>
  <c r="H1253" i="7"/>
  <c r="I1253" i="7" s="1"/>
  <c r="H1252" i="7"/>
  <c r="I1252" i="7" s="1"/>
  <c r="H1251" i="7"/>
  <c r="I1251" i="7" s="1"/>
  <c r="H1250" i="7"/>
  <c r="I1250" i="7" s="1"/>
  <c r="H1249" i="7"/>
  <c r="I1249" i="7" s="1"/>
  <c r="H1248" i="7"/>
  <c r="I1248" i="7" s="1"/>
  <c r="H1247" i="7"/>
  <c r="I1247" i="7" s="1"/>
  <c r="H1246" i="7"/>
  <c r="I1246" i="7" s="1"/>
  <c r="H1245" i="7"/>
  <c r="I1245" i="7" s="1"/>
  <c r="H1244" i="7"/>
  <c r="I1244" i="7" s="1"/>
  <c r="H1243" i="7"/>
  <c r="I1243" i="7" s="1"/>
  <c r="H1242" i="7"/>
  <c r="I1242" i="7" s="1"/>
  <c r="H1241" i="7"/>
  <c r="I1241" i="7" s="1"/>
  <c r="H1240" i="7"/>
  <c r="I1240" i="7" s="1"/>
  <c r="H1239" i="7"/>
  <c r="I1239" i="7" s="1"/>
  <c r="H1238" i="7"/>
  <c r="I1238" i="7" s="1"/>
  <c r="H1237" i="7"/>
  <c r="I1237" i="7" s="1"/>
  <c r="H1236" i="7"/>
  <c r="I1236" i="7" s="1"/>
  <c r="H1235" i="7"/>
  <c r="I1235" i="7" s="1"/>
  <c r="H1234" i="7"/>
  <c r="I1234" i="7" s="1"/>
  <c r="H1233" i="7"/>
  <c r="I1233" i="7" s="1"/>
  <c r="H1232" i="7"/>
  <c r="I1232" i="7" s="1"/>
  <c r="H1231" i="7"/>
  <c r="I1231" i="7" s="1"/>
  <c r="H1230" i="7"/>
  <c r="I1230" i="7" s="1"/>
  <c r="H1229" i="7"/>
  <c r="I1229" i="7" s="1"/>
  <c r="H1228" i="7"/>
  <c r="I1228" i="7" s="1"/>
  <c r="H1227" i="7"/>
  <c r="I1227" i="7" s="1"/>
  <c r="H1226" i="7"/>
  <c r="I1226" i="7" s="1"/>
  <c r="H1225" i="7"/>
  <c r="I1225" i="7" s="1"/>
  <c r="H1224" i="7"/>
  <c r="I1224" i="7" s="1"/>
  <c r="H1223" i="7"/>
  <c r="I1223" i="7" s="1"/>
  <c r="H1222" i="7"/>
  <c r="I1222" i="7" s="1"/>
  <c r="H1221" i="7"/>
  <c r="I1221" i="7" s="1"/>
  <c r="H1220" i="7"/>
  <c r="I1220" i="7" s="1"/>
  <c r="H1219" i="7"/>
  <c r="I1219" i="7" s="1"/>
  <c r="H1218" i="7"/>
  <c r="I1218" i="7" s="1"/>
  <c r="H1217" i="7"/>
  <c r="I1217" i="7" s="1"/>
  <c r="H1216" i="7"/>
  <c r="I1216" i="7" s="1"/>
  <c r="H1215" i="7"/>
  <c r="I1215" i="7" s="1"/>
  <c r="H1214" i="7"/>
  <c r="I1214" i="7" s="1"/>
  <c r="H1213" i="7"/>
  <c r="I1213" i="7" s="1"/>
  <c r="H1212" i="7"/>
  <c r="I1212" i="7" s="1"/>
  <c r="H1211" i="7"/>
  <c r="I1211" i="7" s="1"/>
  <c r="H1210" i="7"/>
  <c r="I1210" i="7" s="1"/>
  <c r="H1209" i="7"/>
  <c r="I1209" i="7" s="1"/>
  <c r="H1208" i="7"/>
  <c r="I1208" i="7" s="1"/>
  <c r="H1207" i="7"/>
  <c r="I1207" i="7" s="1"/>
  <c r="H1206" i="7"/>
  <c r="I1206" i="7" s="1"/>
  <c r="H1205" i="7"/>
  <c r="I1205" i="7" s="1"/>
  <c r="H1204" i="7"/>
  <c r="I1204" i="7" s="1"/>
  <c r="H1203" i="7"/>
  <c r="I1203" i="7" s="1"/>
  <c r="H1202" i="7"/>
  <c r="I1202" i="7" s="1"/>
  <c r="H1201" i="7"/>
  <c r="I1201" i="7" s="1"/>
  <c r="H1200" i="7"/>
  <c r="I1200" i="7" s="1"/>
  <c r="H1199" i="7"/>
  <c r="I1199" i="7" s="1"/>
  <c r="H1198" i="7"/>
  <c r="I1198" i="7" s="1"/>
  <c r="H1197" i="7"/>
  <c r="I1197" i="7" s="1"/>
  <c r="H1196" i="7"/>
  <c r="I1196" i="7" s="1"/>
  <c r="H1195" i="7"/>
  <c r="I1195" i="7" s="1"/>
  <c r="H1194" i="7"/>
  <c r="I1194" i="7" s="1"/>
  <c r="H1193" i="7"/>
  <c r="I1193" i="7" s="1"/>
  <c r="H1192" i="7"/>
  <c r="I1192" i="7" s="1"/>
  <c r="H1191" i="7"/>
  <c r="I1191" i="7" s="1"/>
  <c r="H1190" i="7"/>
  <c r="I1190" i="7" s="1"/>
  <c r="H1189" i="7"/>
  <c r="I1189" i="7" s="1"/>
  <c r="H1188" i="7"/>
  <c r="I1188" i="7" s="1"/>
  <c r="H1187" i="7"/>
  <c r="I1187" i="7" s="1"/>
  <c r="H1186" i="7"/>
  <c r="I1186" i="7" s="1"/>
  <c r="H1185" i="7"/>
  <c r="I1185" i="7" s="1"/>
  <c r="H1184" i="7"/>
  <c r="I1184" i="7" s="1"/>
  <c r="H1183" i="7"/>
  <c r="I1183" i="7" s="1"/>
  <c r="H1182" i="7"/>
  <c r="I1182" i="7" s="1"/>
  <c r="H1181" i="7"/>
  <c r="I1181" i="7" s="1"/>
  <c r="H1180" i="7"/>
  <c r="I1180" i="7" s="1"/>
  <c r="H1179" i="7"/>
  <c r="I1179" i="7" s="1"/>
  <c r="H1178" i="7"/>
  <c r="I1178" i="7" s="1"/>
  <c r="H1177" i="7"/>
  <c r="I1177" i="7" s="1"/>
  <c r="H1176" i="7"/>
  <c r="I1176" i="7" s="1"/>
  <c r="H1175" i="7"/>
  <c r="I1175" i="7" s="1"/>
  <c r="H1174" i="7"/>
  <c r="I1174" i="7" s="1"/>
  <c r="H1173" i="7"/>
  <c r="I1173" i="7" s="1"/>
  <c r="H1172" i="7"/>
  <c r="I1172" i="7" s="1"/>
  <c r="H1171" i="7"/>
  <c r="I1171" i="7" s="1"/>
  <c r="H1170" i="7"/>
  <c r="I1170" i="7" s="1"/>
  <c r="H1169" i="7"/>
  <c r="I1169" i="7" s="1"/>
  <c r="H1168" i="7"/>
  <c r="I1168" i="7" s="1"/>
  <c r="H1167" i="7"/>
  <c r="I1167" i="7" s="1"/>
  <c r="H1166" i="7"/>
  <c r="I1166" i="7" s="1"/>
  <c r="H1165" i="7"/>
  <c r="I1165" i="7" s="1"/>
  <c r="H1164" i="7"/>
  <c r="I1164" i="7" s="1"/>
  <c r="H1163" i="7"/>
  <c r="I1163" i="7" s="1"/>
  <c r="H1162" i="7"/>
  <c r="I1162" i="7" s="1"/>
  <c r="H1161" i="7"/>
  <c r="I1161" i="7" s="1"/>
  <c r="H1160" i="7"/>
  <c r="I1160" i="7" s="1"/>
  <c r="H1159" i="7"/>
  <c r="I1159" i="7" s="1"/>
  <c r="H1158" i="7"/>
  <c r="I1158" i="7" s="1"/>
  <c r="H1157" i="7"/>
  <c r="I1157" i="7" s="1"/>
  <c r="H1156" i="7"/>
  <c r="I1156" i="7" s="1"/>
  <c r="H1155" i="7"/>
  <c r="I1155" i="7" s="1"/>
  <c r="H1154" i="7"/>
  <c r="I1154" i="7" s="1"/>
  <c r="H1153" i="7"/>
  <c r="I1153" i="7" s="1"/>
  <c r="H1152" i="7"/>
  <c r="I1152" i="7" s="1"/>
  <c r="H1151" i="7"/>
  <c r="I1151" i="7" s="1"/>
  <c r="H1150" i="7"/>
  <c r="I1150" i="7" s="1"/>
  <c r="H1149" i="7"/>
  <c r="I1149" i="7" s="1"/>
  <c r="H1148" i="7"/>
  <c r="I1148" i="7" s="1"/>
  <c r="H1147" i="7"/>
  <c r="I1147" i="7" s="1"/>
  <c r="H1146" i="7"/>
  <c r="I1146" i="7" s="1"/>
  <c r="H1145" i="7"/>
  <c r="I1145" i="7" s="1"/>
  <c r="H1144" i="7"/>
  <c r="I1144" i="7" s="1"/>
  <c r="H1143" i="7"/>
  <c r="I1143" i="7" s="1"/>
  <c r="H1142" i="7"/>
  <c r="I1142" i="7" s="1"/>
  <c r="H1141" i="7"/>
  <c r="I1141" i="7" s="1"/>
  <c r="H1140" i="7"/>
  <c r="I1140" i="7" s="1"/>
  <c r="H1139" i="7"/>
  <c r="I1139" i="7" s="1"/>
  <c r="H1138" i="7"/>
  <c r="I1138" i="7" s="1"/>
  <c r="H1137" i="7"/>
  <c r="I1137" i="7" s="1"/>
  <c r="H1136" i="7"/>
  <c r="I1136" i="7" s="1"/>
  <c r="H1135" i="7"/>
  <c r="I1135" i="7" s="1"/>
  <c r="H1134" i="7"/>
  <c r="I1134" i="7" s="1"/>
  <c r="H1133" i="7"/>
  <c r="I1133" i="7" s="1"/>
  <c r="H1132" i="7"/>
  <c r="I1132" i="7" s="1"/>
  <c r="H1131" i="7"/>
  <c r="I1131" i="7" s="1"/>
  <c r="H1130" i="7"/>
  <c r="I1130" i="7" s="1"/>
  <c r="H1129" i="7"/>
  <c r="I1129" i="7" s="1"/>
  <c r="H1128" i="7"/>
  <c r="I1128" i="7" s="1"/>
  <c r="H1127" i="7"/>
  <c r="I1127" i="7" s="1"/>
  <c r="H1126" i="7"/>
  <c r="I1126" i="7" s="1"/>
  <c r="H1125" i="7"/>
  <c r="I1125" i="7" s="1"/>
  <c r="H1124" i="7"/>
  <c r="I1124" i="7" s="1"/>
  <c r="H1123" i="7"/>
  <c r="I1123" i="7" s="1"/>
  <c r="H1122" i="7"/>
  <c r="I1122" i="7" s="1"/>
  <c r="H1121" i="7"/>
  <c r="I1121" i="7" s="1"/>
  <c r="H1120" i="7"/>
  <c r="I1120" i="7" s="1"/>
  <c r="H1119" i="7"/>
  <c r="I1119" i="7" s="1"/>
  <c r="H1118" i="7"/>
  <c r="I1118" i="7" s="1"/>
  <c r="H1117" i="7"/>
  <c r="I1117" i="7" s="1"/>
  <c r="H1116" i="7"/>
  <c r="I1116" i="7" s="1"/>
  <c r="H1115" i="7"/>
  <c r="I1115" i="7" s="1"/>
  <c r="H1114" i="7"/>
  <c r="I1114" i="7" s="1"/>
  <c r="H1113" i="7"/>
  <c r="I1113" i="7" s="1"/>
  <c r="H1112" i="7"/>
  <c r="I1112" i="7" s="1"/>
  <c r="H1111" i="7"/>
  <c r="I1111" i="7" s="1"/>
  <c r="H1110" i="7"/>
  <c r="I1110" i="7" s="1"/>
  <c r="H1109" i="7"/>
  <c r="I1109" i="7" s="1"/>
  <c r="H1108" i="7"/>
  <c r="I1108" i="7" s="1"/>
  <c r="H1107" i="7"/>
  <c r="I1107" i="7" s="1"/>
  <c r="H1106" i="7"/>
  <c r="I1106" i="7" s="1"/>
  <c r="H1105" i="7"/>
  <c r="I1105" i="7" s="1"/>
  <c r="H1104" i="7"/>
  <c r="I1104" i="7" s="1"/>
  <c r="H1103" i="7"/>
  <c r="I1103" i="7" s="1"/>
  <c r="H1102" i="7"/>
  <c r="I1102" i="7" s="1"/>
  <c r="H1101" i="7"/>
  <c r="I1101" i="7" s="1"/>
  <c r="H1100" i="7"/>
  <c r="I1100" i="7" s="1"/>
  <c r="H1099" i="7"/>
  <c r="I1099" i="7" s="1"/>
  <c r="H1098" i="7"/>
  <c r="I1098" i="7" s="1"/>
  <c r="H1097" i="7"/>
  <c r="I1097" i="7" s="1"/>
  <c r="H1096" i="7"/>
  <c r="I1096" i="7" s="1"/>
  <c r="H1095" i="7"/>
  <c r="I1095" i="7" s="1"/>
  <c r="H1094" i="7"/>
  <c r="I1094" i="7" s="1"/>
  <c r="H1093" i="7"/>
  <c r="I1093" i="7" s="1"/>
  <c r="H1092" i="7"/>
  <c r="I1092" i="7" s="1"/>
  <c r="H1091" i="7"/>
  <c r="I1091" i="7" s="1"/>
  <c r="H1090" i="7"/>
  <c r="I1090" i="7" s="1"/>
  <c r="H1089" i="7"/>
  <c r="I1089" i="7" s="1"/>
  <c r="H1088" i="7"/>
  <c r="I1088" i="7" s="1"/>
  <c r="H1087" i="7"/>
  <c r="I1087" i="7" s="1"/>
  <c r="H1086" i="7"/>
  <c r="I1086" i="7" s="1"/>
  <c r="H1085" i="7"/>
  <c r="I1085" i="7" s="1"/>
  <c r="H1084" i="7"/>
  <c r="I1084" i="7" s="1"/>
  <c r="H1083" i="7"/>
  <c r="I1083" i="7" s="1"/>
  <c r="H1082" i="7"/>
  <c r="I1082" i="7" s="1"/>
  <c r="H1081" i="7"/>
  <c r="I1081" i="7" s="1"/>
  <c r="H1080" i="7"/>
  <c r="I1080" i="7" s="1"/>
  <c r="H1079" i="7"/>
  <c r="I1079" i="7" s="1"/>
  <c r="H1078" i="7"/>
  <c r="I1078" i="7" s="1"/>
  <c r="H1077" i="7"/>
  <c r="I1077" i="7" s="1"/>
  <c r="H1076" i="7"/>
  <c r="I1076" i="7" s="1"/>
  <c r="H1075" i="7"/>
  <c r="I1075" i="7" s="1"/>
  <c r="H1074" i="7"/>
  <c r="I1074" i="7" s="1"/>
  <c r="H1073" i="7"/>
  <c r="I1073" i="7" s="1"/>
  <c r="H1072" i="7"/>
  <c r="I1072" i="7" s="1"/>
  <c r="H1071" i="7"/>
  <c r="I1071" i="7" s="1"/>
  <c r="H1070" i="7"/>
  <c r="I1070" i="7" s="1"/>
  <c r="H1069" i="7"/>
  <c r="I1069" i="7" s="1"/>
  <c r="H1068" i="7"/>
  <c r="I1068" i="7" s="1"/>
  <c r="H1067" i="7"/>
  <c r="I1067" i="7" s="1"/>
  <c r="H1066" i="7"/>
  <c r="I1066" i="7" s="1"/>
  <c r="H1065" i="7"/>
  <c r="I1065" i="7" s="1"/>
  <c r="H1064" i="7"/>
  <c r="I1064" i="7" s="1"/>
  <c r="H1063" i="7"/>
  <c r="I1063" i="7" s="1"/>
  <c r="H1062" i="7"/>
  <c r="I1062" i="7" s="1"/>
  <c r="H1061" i="7"/>
  <c r="I1061" i="7" s="1"/>
  <c r="H1060" i="7"/>
  <c r="I1060" i="7" s="1"/>
  <c r="H1059" i="7"/>
  <c r="I1059" i="7" s="1"/>
  <c r="H1058" i="7"/>
  <c r="I1058" i="7" s="1"/>
  <c r="H1057" i="7"/>
  <c r="I1057" i="7" s="1"/>
  <c r="H1056" i="7"/>
  <c r="I1056" i="7" s="1"/>
  <c r="H1055" i="7"/>
  <c r="I1055" i="7" s="1"/>
  <c r="H1054" i="7"/>
  <c r="I1054" i="7" s="1"/>
  <c r="H1053" i="7"/>
  <c r="I1053" i="7" s="1"/>
  <c r="H1052" i="7"/>
  <c r="I1052" i="7" s="1"/>
  <c r="H1051" i="7"/>
  <c r="I1051" i="7" s="1"/>
  <c r="H1050" i="7"/>
  <c r="I1050" i="7" s="1"/>
  <c r="H1049" i="7"/>
  <c r="I1049" i="7" s="1"/>
  <c r="H1048" i="7"/>
  <c r="I1048" i="7" s="1"/>
  <c r="H1047" i="7"/>
  <c r="I1047" i="7" s="1"/>
  <c r="H1046" i="7"/>
  <c r="I1046" i="7" s="1"/>
  <c r="H1045" i="7"/>
  <c r="I1045" i="7" s="1"/>
  <c r="H1044" i="7"/>
  <c r="I1044" i="7" s="1"/>
  <c r="H1043" i="7"/>
  <c r="I1043" i="7" s="1"/>
  <c r="H1042" i="7"/>
  <c r="I1042" i="7" s="1"/>
  <c r="H1041" i="7"/>
  <c r="I1041" i="7" s="1"/>
  <c r="H1040" i="7"/>
  <c r="I1040" i="7" s="1"/>
  <c r="H1039" i="7"/>
  <c r="I1039" i="7" s="1"/>
  <c r="H1038" i="7"/>
  <c r="I1038" i="7" s="1"/>
  <c r="H1037" i="7"/>
  <c r="I1037" i="7" s="1"/>
  <c r="H1036" i="7"/>
  <c r="I1036" i="7" s="1"/>
  <c r="H1035" i="7"/>
  <c r="I1035" i="7" s="1"/>
  <c r="H1034" i="7"/>
  <c r="I1034" i="7" s="1"/>
  <c r="H1033" i="7"/>
  <c r="I1033" i="7" s="1"/>
  <c r="H1032" i="7"/>
  <c r="I1032" i="7" s="1"/>
  <c r="H1031" i="7"/>
  <c r="I1031" i="7" s="1"/>
  <c r="H1030" i="7"/>
  <c r="I1030" i="7" s="1"/>
  <c r="H1029" i="7"/>
  <c r="I1029" i="7" s="1"/>
  <c r="H1028" i="7"/>
  <c r="I1028" i="7" s="1"/>
  <c r="H1027" i="7"/>
  <c r="I1027" i="7" s="1"/>
  <c r="H1026" i="7"/>
  <c r="I1026" i="7" s="1"/>
  <c r="H1025" i="7"/>
  <c r="I1025" i="7" s="1"/>
  <c r="H1024" i="7"/>
  <c r="I1024" i="7" s="1"/>
  <c r="H1023" i="7"/>
  <c r="I1023" i="7" s="1"/>
  <c r="H1022" i="7"/>
  <c r="I1022" i="7" s="1"/>
  <c r="H1021" i="7"/>
  <c r="I1021" i="7" s="1"/>
  <c r="H1020" i="7"/>
  <c r="I1020" i="7" s="1"/>
  <c r="H1019" i="7"/>
  <c r="I1019" i="7" s="1"/>
  <c r="H1018" i="7"/>
  <c r="I1018" i="7" s="1"/>
  <c r="H1017" i="7"/>
  <c r="I1017" i="7" s="1"/>
  <c r="H1016" i="7"/>
  <c r="I1016" i="7" s="1"/>
  <c r="H1015" i="7"/>
  <c r="I1015" i="7" s="1"/>
  <c r="H1014" i="7"/>
  <c r="I1014" i="7" s="1"/>
  <c r="H1013" i="7"/>
  <c r="I1013" i="7" s="1"/>
  <c r="H1012" i="7"/>
  <c r="I1012" i="7" s="1"/>
  <c r="H1011" i="7"/>
  <c r="I1011" i="7" s="1"/>
  <c r="H1010" i="7"/>
  <c r="I1010" i="7" s="1"/>
  <c r="H1009" i="7"/>
  <c r="I1009" i="7" s="1"/>
  <c r="H1008" i="7"/>
  <c r="I1008" i="7" s="1"/>
  <c r="H1007" i="7"/>
  <c r="I1007" i="7" s="1"/>
  <c r="H1006" i="7"/>
  <c r="I1006" i="7" s="1"/>
  <c r="H1005" i="7"/>
  <c r="I1005" i="7" s="1"/>
  <c r="H1004" i="7"/>
  <c r="I1004" i="7" s="1"/>
  <c r="H1003" i="7"/>
  <c r="I1003" i="7" s="1"/>
  <c r="H1002" i="7"/>
  <c r="I1002" i="7" s="1"/>
  <c r="H1001" i="7"/>
  <c r="I1001" i="7" s="1"/>
  <c r="H1000" i="7"/>
  <c r="I1000" i="7" s="1"/>
  <c r="H999" i="7"/>
  <c r="I999" i="7" s="1"/>
  <c r="H998" i="7"/>
  <c r="I998" i="7" s="1"/>
  <c r="H997" i="7"/>
  <c r="I997" i="7" s="1"/>
  <c r="H996" i="7"/>
  <c r="I996" i="7" s="1"/>
  <c r="H995" i="7"/>
  <c r="I995" i="7" s="1"/>
  <c r="H994" i="7"/>
  <c r="I994" i="7" s="1"/>
  <c r="H993" i="7"/>
  <c r="I993" i="7" s="1"/>
  <c r="H992" i="7"/>
  <c r="I992" i="7" s="1"/>
  <c r="H991" i="7"/>
  <c r="I991" i="7" s="1"/>
  <c r="H990" i="7"/>
  <c r="I990" i="7" s="1"/>
  <c r="H989" i="7"/>
  <c r="I989" i="7" s="1"/>
  <c r="H988" i="7"/>
  <c r="I988" i="7" s="1"/>
  <c r="H987" i="7"/>
  <c r="I987" i="7" s="1"/>
  <c r="H986" i="7"/>
  <c r="I986" i="7" s="1"/>
  <c r="H985" i="7"/>
  <c r="I985" i="7" s="1"/>
  <c r="H984" i="7"/>
  <c r="I984" i="7" s="1"/>
  <c r="H983" i="7"/>
  <c r="I983" i="7" s="1"/>
  <c r="H982" i="7"/>
  <c r="I982" i="7" s="1"/>
  <c r="H981" i="7"/>
  <c r="I981" i="7" s="1"/>
  <c r="H980" i="7"/>
  <c r="I980" i="7" s="1"/>
  <c r="H979" i="7"/>
  <c r="I979" i="7" s="1"/>
  <c r="H978" i="7"/>
  <c r="I978" i="7" s="1"/>
  <c r="H977" i="7"/>
  <c r="I977" i="7" s="1"/>
  <c r="H976" i="7"/>
  <c r="I976" i="7" s="1"/>
  <c r="H975" i="7"/>
  <c r="I975" i="7" s="1"/>
  <c r="H974" i="7"/>
  <c r="I974" i="7" s="1"/>
  <c r="H973" i="7"/>
  <c r="I973" i="7" s="1"/>
  <c r="H972" i="7"/>
  <c r="I972" i="7" s="1"/>
  <c r="H971" i="7"/>
  <c r="I971" i="7" s="1"/>
  <c r="H970" i="7"/>
  <c r="I970" i="7" s="1"/>
  <c r="H969" i="7"/>
  <c r="I969" i="7" s="1"/>
  <c r="H968" i="7"/>
  <c r="I968" i="7" s="1"/>
  <c r="H967" i="7"/>
  <c r="I967" i="7" s="1"/>
  <c r="H966" i="7"/>
  <c r="I966" i="7" s="1"/>
  <c r="H965" i="7"/>
  <c r="I965" i="7" s="1"/>
  <c r="H964" i="7"/>
  <c r="I964" i="7" s="1"/>
  <c r="H963" i="7"/>
  <c r="I963" i="7" s="1"/>
  <c r="H962" i="7"/>
  <c r="I962" i="7" s="1"/>
  <c r="H961" i="7"/>
  <c r="I961" i="7" s="1"/>
  <c r="H960" i="7"/>
  <c r="I960" i="7" s="1"/>
  <c r="H959" i="7"/>
  <c r="I959" i="7" s="1"/>
  <c r="H958" i="7"/>
  <c r="I958" i="7" s="1"/>
  <c r="H957" i="7"/>
  <c r="I957" i="7" s="1"/>
  <c r="H956" i="7"/>
  <c r="I956" i="7" s="1"/>
  <c r="H955" i="7"/>
  <c r="I955" i="7" s="1"/>
  <c r="H954" i="7"/>
  <c r="I954" i="7" s="1"/>
  <c r="H953" i="7"/>
  <c r="I953" i="7" s="1"/>
  <c r="H952" i="7"/>
  <c r="I952" i="7" s="1"/>
  <c r="H951" i="7"/>
  <c r="I951" i="7" s="1"/>
  <c r="H950" i="7"/>
  <c r="I950" i="7" s="1"/>
  <c r="H949" i="7"/>
  <c r="I949" i="7" s="1"/>
  <c r="H948" i="7"/>
  <c r="I948" i="7" s="1"/>
  <c r="H947" i="7"/>
  <c r="I947" i="7" s="1"/>
  <c r="H946" i="7"/>
  <c r="I946" i="7" s="1"/>
  <c r="H945" i="7"/>
  <c r="I945" i="7" s="1"/>
  <c r="H944" i="7"/>
  <c r="I944" i="7" s="1"/>
  <c r="H943" i="7"/>
  <c r="I943" i="7" s="1"/>
  <c r="H942" i="7"/>
  <c r="I942" i="7" s="1"/>
  <c r="H941" i="7"/>
  <c r="I941" i="7" s="1"/>
  <c r="H940" i="7"/>
  <c r="I940" i="7" s="1"/>
  <c r="H939" i="7"/>
  <c r="I939" i="7" s="1"/>
  <c r="H938" i="7"/>
  <c r="I938" i="7" s="1"/>
  <c r="H937" i="7"/>
  <c r="I937" i="7" s="1"/>
  <c r="H936" i="7"/>
  <c r="I936" i="7" s="1"/>
  <c r="H935" i="7"/>
  <c r="I935" i="7" s="1"/>
  <c r="H934" i="7"/>
  <c r="I934" i="7" s="1"/>
  <c r="H933" i="7"/>
  <c r="I933" i="7" s="1"/>
  <c r="H932" i="7"/>
  <c r="I932" i="7" s="1"/>
  <c r="H931" i="7"/>
  <c r="I931" i="7" s="1"/>
  <c r="H930" i="7"/>
  <c r="I930" i="7" s="1"/>
  <c r="H929" i="7"/>
  <c r="I929" i="7" s="1"/>
  <c r="H928" i="7"/>
  <c r="I928" i="7" s="1"/>
  <c r="H927" i="7"/>
  <c r="I927" i="7" s="1"/>
  <c r="H926" i="7"/>
  <c r="I926" i="7" s="1"/>
  <c r="H925" i="7"/>
  <c r="I925" i="7" s="1"/>
  <c r="H924" i="7"/>
  <c r="I924" i="7" s="1"/>
  <c r="H923" i="7"/>
  <c r="I923" i="7" s="1"/>
  <c r="H922" i="7"/>
  <c r="I922" i="7" s="1"/>
  <c r="H921" i="7"/>
  <c r="I921" i="7" s="1"/>
  <c r="H920" i="7"/>
  <c r="I920" i="7" s="1"/>
  <c r="H919" i="7"/>
  <c r="I919" i="7" s="1"/>
  <c r="H918" i="7"/>
  <c r="I918" i="7" s="1"/>
  <c r="H917" i="7"/>
  <c r="I917" i="7" s="1"/>
  <c r="H916" i="7"/>
  <c r="I916" i="7" s="1"/>
  <c r="H915" i="7"/>
  <c r="I915" i="7" s="1"/>
  <c r="H914" i="7"/>
  <c r="I914" i="7" s="1"/>
  <c r="H913" i="7"/>
  <c r="I913" i="7" s="1"/>
  <c r="H912" i="7"/>
  <c r="I912" i="7" s="1"/>
  <c r="H911" i="7"/>
  <c r="I911" i="7" s="1"/>
  <c r="H910" i="7"/>
  <c r="I910" i="7" s="1"/>
  <c r="H909" i="7"/>
  <c r="I909" i="7" s="1"/>
  <c r="H908" i="7"/>
  <c r="I908" i="7" s="1"/>
  <c r="H907" i="7"/>
  <c r="I907" i="7" s="1"/>
  <c r="H906" i="7"/>
  <c r="I906" i="7" s="1"/>
  <c r="H905" i="7"/>
  <c r="I905" i="7" s="1"/>
  <c r="H904" i="7"/>
  <c r="I904" i="7" s="1"/>
  <c r="H903" i="7"/>
  <c r="I903" i="7" s="1"/>
  <c r="H902" i="7"/>
  <c r="I902" i="7" s="1"/>
  <c r="H901" i="7"/>
  <c r="I901" i="7" s="1"/>
  <c r="H900" i="7"/>
  <c r="I900" i="7" s="1"/>
  <c r="H899" i="7"/>
  <c r="I899" i="7" s="1"/>
  <c r="H898" i="7"/>
  <c r="I898" i="7" s="1"/>
  <c r="H897" i="7"/>
  <c r="I897" i="7" s="1"/>
  <c r="H896" i="7"/>
  <c r="I896" i="7" s="1"/>
  <c r="H895" i="7"/>
  <c r="I895" i="7" s="1"/>
  <c r="H894" i="7"/>
  <c r="I894" i="7" s="1"/>
  <c r="H893" i="7"/>
  <c r="I893" i="7" s="1"/>
  <c r="H892" i="7"/>
  <c r="I892" i="7" s="1"/>
  <c r="H891" i="7"/>
  <c r="I891" i="7" s="1"/>
  <c r="H890" i="7"/>
  <c r="I890" i="7" s="1"/>
  <c r="H889" i="7"/>
  <c r="I889" i="7" s="1"/>
  <c r="H888" i="7"/>
  <c r="I888" i="7" s="1"/>
  <c r="H887" i="7"/>
  <c r="I887" i="7" s="1"/>
  <c r="H886" i="7"/>
  <c r="I886" i="7" s="1"/>
  <c r="H885" i="7"/>
  <c r="I885" i="7" s="1"/>
  <c r="H884" i="7"/>
  <c r="I884" i="7" s="1"/>
  <c r="H883" i="7"/>
  <c r="I883" i="7" s="1"/>
  <c r="H882" i="7"/>
  <c r="I882" i="7" s="1"/>
  <c r="H881" i="7"/>
  <c r="I881" i="7" s="1"/>
  <c r="H880" i="7"/>
  <c r="I880" i="7" s="1"/>
  <c r="H879" i="7"/>
  <c r="I879" i="7" s="1"/>
  <c r="H878" i="7"/>
  <c r="I878" i="7" s="1"/>
  <c r="H877" i="7"/>
  <c r="I877" i="7" s="1"/>
  <c r="H876" i="7"/>
  <c r="I876" i="7" s="1"/>
  <c r="H875" i="7"/>
  <c r="I875" i="7" s="1"/>
  <c r="H874" i="7"/>
  <c r="I874" i="7" s="1"/>
  <c r="H873" i="7"/>
  <c r="I873" i="7" s="1"/>
  <c r="H872" i="7"/>
  <c r="I872" i="7" s="1"/>
  <c r="H871" i="7"/>
  <c r="I871" i="7" s="1"/>
  <c r="H870" i="7"/>
  <c r="I870" i="7" s="1"/>
  <c r="H869" i="7"/>
  <c r="I869" i="7" s="1"/>
  <c r="H868" i="7"/>
  <c r="I868" i="7" s="1"/>
  <c r="H867" i="7"/>
  <c r="I867" i="7" s="1"/>
  <c r="H866" i="7"/>
  <c r="I866" i="7" s="1"/>
  <c r="H865" i="7"/>
  <c r="I865" i="7" s="1"/>
  <c r="H864" i="7"/>
  <c r="I864" i="7" s="1"/>
  <c r="H863" i="7"/>
  <c r="I863" i="7" s="1"/>
  <c r="H862" i="7"/>
  <c r="I862" i="7" s="1"/>
  <c r="H861" i="7"/>
  <c r="I861" i="7" s="1"/>
  <c r="H860" i="7"/>
  <c r="I860" i="7" s="1"/>
  <c r="H859" i="7"/>
  <c r="I859" i="7" s="1"/>
  <c r="H858" i="7"/>
  <c r="I858" i="7" s="1"/>
  <c r="H857" i="7"/>
  <c r="I857" i="7" s="1"/>
  <c r="H856" i="7"/>
  <c r="I856" i="7" s="1"/>
  <c r="H855" i="7"/>
  <c r="I855" i="7" s="1"/>
  <c r="H854" i="7"/>
  <c r="I854" i="7" s="1"/>
  <c r="H853" i="7"/>
  <c r="I853" i="7" s="1"/>
  <c r="H852" i="7"/>
  <c r="I852" i="7" s="1"/>
  <c r="H851" i="7"/>
  <c r="I851" i="7" s="1"/>
  <c r="H850" i="7"/>
  <c r="I850" i="7" s="1"/>
  <c r="H849" i="7"/>
  <c r="I849" i="7" s="1"/>
  <c r="H848" i="7"/>
  <c r="I848" i="7" s="1"/>
  <c r="H847" i="7"/>
  <c r="I847" i="7" s="1"/>
  <c r="H846" i="7"/>
  <c r="I846" i="7" s="1"/>
  <c r="H845" i="7"/>
  <c r="I845" i="7" s="1"/>
  <c r="H844" i="7"/>
  <c r="I844" i="7" s="1"/>
  <c r="H843" i="7"/>
  <c r="I843" i="7" s="1"/>
  <c r="H842" i="7"/>
  <c r="I842" i="7" s="1"/>
  <c r="H841" i="7"/>
  <c r="I841" i="7" s="1"/>
  <c r="H840" i="7"/>
  <c r="I840" i="7" s="1"/>
  <c r="H839" i="7"/>
  <c r="I839" i="7" s="1"/>
  <c r="H838" i="7"/>
  <c r="I838" i="7" s="1"/>
  <c r="H837" i="7"/>
  <c r="I837" i="7" s="1"/>
  <c r="H836" i="7"/>
  <c r="I836" i="7" s="1"/>
  <c r="H835" i="7"/>
  <c r="I835" i="7" s="1"/>
  <c r="H834" i="7"/>
  <c r="I834" i="7" s="1"/>
  <c r="H833" i="7"/>
  <c r="I833" i="7" s="1"/>
  <c r="H832" i="7"/>
  <c r="I832" i="7" s="1"/>
  <c r="H831" i="7"/>
  <c r="I831" i="7" s="1"/>
  <c r="H830" i="7"/>
  <c r="I830" i="7" s="1"/>
  <c r="H829" i="7"/>
  <c r="I829" i="7" s="1"/>
  <c r="H828" i="7"/>
  <c r="I828" i="7" s="1"/>
  <c r="H827" i="7"/>
  <c r="I827" i="7" s="1"/>
  <c r="H826" i="7"/>
  <c r="I826" i="7" s="1"/>
  <c r="H825" i="7"/>
  <c r="I825" i="7" s="1"/>
  <c r="H824" i="7"/>
  <c r="I824" i="7" s="1"/>
  <c r="H823" i="7"/>
  <c r="I823" i="7" s="1"/>
  <c r="H822" i="7"/>
  <c r="I822" i="7" s="1"/>
  <c r="H821" i="7"/>
  <c r="I821" i="7" s="1"/>
  <c r="H820" i="7"/>
  <c r="I820" i="7" s="1"/>
  <c r="H819" i="7"/>
  <c r="I819" i="7" s="1"/>
  <c r="H818" i="7"/>
  <c r="I818" i="7" s="1"/>
  <c r="H817" i="7"/>
  <c r="I817" i="7" s="1"/>
  <c r="H816" i="7"/>
  <c r="I816" i="7" s="1"/>
  <c r="H815" i="7"/>
  <c r="I815" i="7" s="1"/>
  <c r="H814" i="7"/>
  <c r="I814" i="7" s="1"/>
  <c r="H813" i="7"/>
  <c r="I813" i="7" s="1"/>
  <c r="H812" i="7"/>
  <c r="I812" i="7" s="1"/>
  <c r="H811" i="7"/>
  <c r="I811" i="7" s="1"/>
  <c r="H810" i="7"/>
  <c r="I810" i="7" s="1"/>
  <c r="H809" i="7"/>
  <c r="I809" i="7" s="1"/>
  <c r="H808" i="7"/>
  <c r="I808" i="7" s="1"/>
  <c r="H807" i="7"/>
  <c r="I807" i="7" s="1"/>
  <c r="H806" i="7"/>
  <c r="I806" i="7" s="1"/>
  <c r="H805" i="7"/>
  <c r="I805" i="7" s="1"/>
  <c r="H804" i="7"/>
  <c r="I804" i="7" s="1"/>
  <c r="H803" i="7"/>
  <c r="I803" i="7" s="1"/>
  <c r="H802" i="7"/>
  <c r="I802" i="7" s="1"/>
  <c r="H801" i="7"/>
  <c r="I801" i="7" s="1"/>
  <c r="H800" i="7"/>
  <c r="I800" i="7" s="1"/>
  <c r="H799" i="7"/>
  <c r="I799" i="7" s="1"/>
  <c r="H798" i="7"/>
  <c r="I798" i="7" s="1"/>
  <c r="H797" i="7"/>
  <c r="I797" i="7" s="1"/>
  <c r="H796" i="7"/>
  <c r="I796" i="7" s="1"/>
  <c r="H795" i="7"/>
  <c r="I795" i="7" s="1"/>
  <c r="H794" i="7"/>
  <c r="I794" i="7" s="1"/>
  <c r="H793" i="7"/>
  <c r="I793" i="7" s="1"/>
  <c r="H792" i="7"/>
  <c r="I792" i="7" s="1"/>
  <c r="H791" i="7"/>
  <c r="I791" i="7" s="1"/>
  <c r="H790" i="7"/>
  <c r="I790" i="7" s="1"/>
  <c r="H789" i="7"/>
  <c r="I789" i="7" s="1"/>
  <c r="H788" i="7"/>
  <c r="I788" i="7" s="1"/>
  <c r="H787" i="7"/>
  <c r="I787" i="7" s="1"/>
  <c r="H786" i="7"/>
  <c r="I786" i="7" s="1"/>
  <c r="H785" i="7"/>
  <c r="I785" i="7" s="1"/>
  <c r="H784" i="7"/>
  <c r="I784" i="7" s="1"/>
  <c r="H783" i="7"/>
  <c r="I783" i="7" s="1"/>
  <c r="H782" i="7"/>
  <c r="I782" i="7" s="1"/>
  <c r="H781" i="7"/>
  <c r="I781" i="7" s="1"/>
  <c r="H780" i="7"/>
  <c r="I780" i="7" s="1"/>
  <c r="H779" i="7"/>
  <c r="I779" i="7" s="1"/>
  <c r="H778" i="7"/>
  <c r="I778" i="7" s="1"/>
  <c r="H777" i="7"/>
  <c r="I777" i="7" s="1"/>
  <c r="H776" i="7"/>
  <c r="I776" i="7" s="1"/>
  <c r="H775" i="7"/>
  <c r="I775" i="7" s="1"/>
  <c r="H774" i="7"/>
  <c r="I774" i="7" s="1"/>
  <c r="H773" i="7"/>
  <c r="I773" i="7" s="1"/>
  <c r="H772" i="7"/>
  <c r="I772" i="7" s="1"/>
  <c r="H771" i="7"/>
  <c r="I771" i="7" s="1"/>
  <c r="H770" i="7"/>
  <c r="I770" i="7" s="1"/>
  <c r="H769" i="7"/>
  <c r="I769" i="7" s="1"/>
  <c r="H768" i="7"/>
  <c r="I768" i="7" s="1"/>
  <c r="H767" i="7"/>
  <c r="I767" i="7" s="1"/>
  <c r="H766" i="7"/>
  <c r="I766" i="7" s="1"/>
  <c r="H765" i="7"/>
  <c r="I765" i="7" s="1"/>
  <c r="H764" i="7"/>
  <c r="I764" i="7" s="1"/>
  <c r="H763" i="7"/>
  <c r="I763" i="7" s="1"/>
  <c r="H762" i="7"/>
  <c r="I762" i="7" s="1"/>
  <c r="H761" i="7"/>
  <c r="I761" i="7" s="1"/>
  <c r="H760" i="7"/>
  <c r="I760" i="7" s="1"/>
  <c r="H759" i="7"/>
  <c r="I759" i="7" s="1"/>
  <c r="H758" i="7"/>
  <c r="I758" i="7" s="1"/>
  <c r="H757" i="7"/>
  <c r="I757" i="7" s="1"/>
  <c r="H756" i="7"/>
  <c r="I756" i="7" s="1"/>
  <c r="H755" i="7"/>
  <c r="I755" i="7" s="1"/>
  <c r="H754" i="7"/>
  <c r="I754" i="7" s="1"/>
  <c r="H753" i="7"/>
  <c r="I753" i="7" s="1"/>
  <c r="H752" i="7"/>
  <c r="I752" i="7" s="1"/>
  <c r="H751" i="7"/>
  <c r="I751" i="7" s="1"/>
  <c r="H750" i="7"/>
  <c r="I750" i="7" s="1"/>
  <c r="H749" i="7"/>
  <c r="I749" i="7" s="1"/>
  <c r="H748" i="7"/>
  <c r="I748" i="7" s="1"/>
  <c r="H747" i="7"/>
  <c r="I747" i="7" s="1"/>
  <c r="H746" i="7"/>
  <c r="I746" i="7" s="1"/>
  <c r="H745" i="7"/>
  <c r="I745" i="7" s="1"/>
  <c r="H744" i="7"/>
  <c r="I744" i="7" s="1"/>
  <c r="H743" i="7"/>
  <c r="I743" i="7" s="1"/>
  <c r="H742" i="7"/>
  <c r="I742" i="7" s="1"/>
  <c r="H741" i="7"/>
  <c r="I741" i="7" s="1"/>
  <c r="H740" i="7"/>
  <c r="I740" i="7" s="1"/>
  <c r="H739" i="7"/>
  <c r="I739" i="7" s="1"/>
  <c r="H738" i="7"/>
  <c r="I738" i="7" s="1"/>
  <c r="H737" i="7"/>
  <c r="I737" i="7" s="1"/>
  <c r="H736" i="7"/>
  <c r="I736" i="7" s="1"/>
  <c r="H735" i="7"/>
  <c r="I735" i="7" s="1"/>
  <c r="H734" i="7"/>
  <c r="I734" i="7" s="1"/>
  <c r="H733" i="7"/>
  <c r="I733" i="7" s="1"/>
  <c r="H732" i="7"/>
  <c r="I732" i="7" s="1"/>
  <c r="H731" i="7"/>
  <c r="I731" i="7" s="1"/>
  <c r="H730" i="7"/>
  <c r="I730" i="7" s="1"/>
  <c r="H729" i="7"/>
  <c r="I729" i="7" s="1"/>
  <c r="H728" i="7"/>
  <c r="I728" i="7" s="1"/>
  <c r="H727" i="7"/>
  <c r="I727" i="7" s="1"/>
  <c r="H726" i="7"/>
  <c r="I726" i="7" s="1"/>
  <c r="H725" i="7"/>
  <c r="I725" i="7" s="1"/>
  <c r="H724" i="7"/>
  <c r="I724" i="7" s="1"/>
  <c r="H723" i="7"/>
  <c r="I723" i="7" s="1"/>
  <c r="H722" i="7"/>
  <c r="I722" i="7" s="1"/>
  <c r="H721" i="7"/>
  <c r="I721" i="7" s="1"/>
  <c r="H720" i="7"/>
  <c r="I720" i="7" s="1"/>
  <c r="H719" i="7"/>
  <c r="I719" i="7" s="1"/>
  <c r="H718" i="7"/>
  <c r="I718" i="7" s="1"/>
  <c r="H717" i="7"/>
  <c r="I717" i="7" s="1"/>
  <c r="H716" i="7"/>
  <c r="I716" i="7" s="1"/>
  <c r="H715" i="7"/>
  <c r="I715" i="7" s="1"/>
  <c r="H714" i="7"/>
  <c r="I714" i="7" s="1"/>
  <c r="H713" i="7"/>
  <c r="I713" i="7" s="1"/>
  <c r="H712" i="7"/>
  <c r="I712" i="7" s="1"/>
  <c r="H711" i="7"/>
  <c r="I711" i="7" s="1"/>
  <c r="H710" i="7"/>
  <c r="I710" i="7" s="1"/>
  <c r="H709" i="7"/>
  <c r="I709" i="7" s="1"/>
  <c r="H708" i="7"/>
  <c r="I708" i="7" s="1"/>
  <c r="H707" i="7"/>
  <c r="I707" i="7" s="1"/>
  <c r="H706" i="7"/>
  <c r="I706" i="7" s="1"/>
  <c r="H705" i="7"/>
  <c r="I705" i="7" s="1"/>
  <c r="H704" i="7"/>
  <c r="I704" i="7" s="1"/>
  <c r="H703" i="7"/>
  <c r="I703" i="7" s="1"/>
  <c r="H702" i="7"/>
  <c r="I702" i="7" s="1"/>
  <c r="H701" i="7"/>
  <c r="I701" i="7" s="1"/>
  <c r="H700" i="7"/>
  <c r="I700" i="7" s="1"/>
  <c r="H699" i="7"/>
  <c r="I699" i="7" s="1"/>
  <c r="H698" i="7"/>
  <c r="I698" i="7" s="1"/>
  <c r="H697" i="7"/>
  <c r="I697" i="7" s="1"/>
  <c r="H696" i="7"/>
  <c r="I696" i="7" s="1"/>
  <c r="H695" i="7"/>
  <c r="I695" i="7" s="1"/>
  <c r="H694" i="7"/>
  <c r="I694" i="7" s="1"/>
  <c r="H693" i="7"/>
  <c r="I693" i="7" s="1"/>
  <c r="H692" i="7"/>
  <c r="I692" i="7" s="1"/>
  <c r="H691" i="7"/>
  <c r="I691" i="7" s="1"/>
  <c r="H690" i="7"/>
  <c r="I690" i="7" s="1"/>
  <c r="H689" i="7"/>
  <c r="I689" i="7" s="1"/>
  <c r="H688" i="7"/>
  <c r="I688" i="7" s="1"/>
  <c r="H687" i="7"/>
  <c r="I687" i="7" s="1"/>
  <c r="H686" i="7"/>
  <c r="I686" i="7" s="1"/>
  <c r="H685" i="7"/>
  <c r="I685" i="7" s="1"/>
  <c r="H684" i="7"/>
  <c r="I684" i="7" s="1"/>
  <c r="H683" i="7"/>
  <c r="I683" i="7" s="1"/>
  <c r="H682" i="7"/>
  <c r="I682" i="7" s="1"/>
  <c r="H681" i="7"/>
  <c r="I681" i="7" s="1"/>
  <c r="H680" i="7"/>
  <c r="I680" i="7" s="1"/>
  <c r="H679" i="7"/>
  <c r="I679" i="7" s="1"/>
  <c r="H678" i="7"/>
  <c r="I678" i="7" s="1"/>
  <c r="H677" i="7"/>
  <c r="I677" i="7" s="1"/>
  <c r="H676" i="7"/>
  <c r="I676" i="7" s="1"/>
  <c r="H675" i="7"/>
  <c r="I675" i="7" s="1"/>
  <c r="H674" i="7"/>
  <c r="I674" i="7" s="1"/>
  <c r="H673" i="7"/>
  <c r="I673" i="7" s="1"/>
  <c r="H672" i="7"/>
  <c r="I672" i="7" s="1"/>
  <c r="H671" i="7"/>
  <c r="I671" i="7" s="1"/>
  <c r="H670" i="7"/>
  <c r="I670" i="7" s="1"/>
  <c r="H669" i="7"/>
  <c r="I669" i="7" s="1"/>
  <c r="H668" i="7"/>
  <c r="I668" i="7" s="1"/>
  <c r="H667" i="7"/>
  <c r="I667" i="7" s="1"/>
  <c r="H666" i="7"/>
  <c r="I666" i="7" s="1"/>
  <c r="H665" i="7"/>
  <c r="I665" i="7" s="1"/>
  <c r="H664" i="7"/>
  <c r="I664" i="7" s="1"/>
  <c r="H663" i="7"/>
  <c r="I663" i="7" s="1"/>
  <c r="H662" i="7"/>
  <c r="I662" i="7" s="1"/>
  <c r="H661" i="7"/>
  <c r="I661" i="7" s="1"/>
  <c r="H660" i="7"/>
  <c r="I660" i="7" s="1"/>
  <c r="H659" i="7"/>
  <c r="I659" i="7" s="1"/>
  <c r="H658" i="7"/>
  <c r="I658" i="7" s="1"/>
  <c r="H657" i="7"/>
  <c r="I657" i="7" s="1"/>
  <c r="H656" i="7"/>
  <c r="I656" i="7" s="1"/>
  <c r="H655" i="7"/>
  <c r="I655" i="7" s="1"/>
  <c r="H654" i="7"/>
  <c r="I654" i="7" s="1"/>
  <c r="H653" i="7"/>
  <c r="I653" i="7" s="1"/>
  <c r="H652" i="7"/>
  <c r="I652" i="7" s="1"/>
  <c r="H651" i="7"/>
  <c r="I651" i="7" s="1"/>
  <c r="H650" i="7"/>
  <c r="I650" i="7" s="1"/>
  <c r="H649" i="7"/>
  <c r="I649" i="7" s="1"/>
  <c r="H648" i="7"/>
  <c r="I648" i="7" s="1"/>
  <c r="H647" i="7"/>
  <c r="I647" i="7" s="1"/>
  <c r="H646" i="7"/>
  <c r="I646" i="7" s="1"/>
  <c r="H645" i="7"/>
  <c r="I645" i="7" s="1"/>
  <c r="H644" i="7"/>
  <c r="I644" i="7" s="1"/>
  <c r="H643" i="7"/>
  <c r="I643" i="7" s="1"/>
  <c r="H642" i="7"/>
  <c r="I642" i="7" s="1"/>
  <c r="H641" i="7"/>
  <c r="I641" i="7" s="1"/>
  <c r="H640" i="7"/>
  <c r="I640" i="7" s="1"/>
  <c r="H639" i="7"/>
  <c r="I639" i="7" s="1"/>
  <c r="H638" i="7"/>
  <c r="I638" i="7" s="1"/>
  <c r="H637" i="7"/>
  <c r="I637" i="7" s="1"/>
  <c r="H636" i="7"/>
  <c r="I636" i="7" s="1"/>
  <c r="H635" i="7"/>
  <c r="I635" i="7" s="1"/>
  <c r="H634" i="7"/>
  <c r="I634" i="7" s="1"/>
  <c r="H633" i="7"/>
  <c r="I633" i="7" s="1"/>
  <c r="H632" i="7"/>
  <c r="I632" i="7" s="1"/>
  <c r="H631" i="7"/>
  <c r="I631" i="7" s="1"/>
  <c r="H630" i="7"/>
  <c r="I630" i="7" s="1"/>
  <c r="H629" i="7"/>
  <c r="I629" i="7" s="1"/>
  <c r="H628" i="7"/>
  <c r="I628" i="7" s="1"/>
  <c r="H627" i="7"/>
  <c r="I627" i="7" s="1"/>
  <c r="H626" i="7"/>
  <c r="I626" i="7" s="1"/>
  <c r="H625" i="7"/>
  <c r="I625" i="7" s="1"/>
  <c r="H624" i="7"/>
  <c r="I624" i="7" s="1"/>
  <c r="H623" i="7"/>
  <c r="I623" i="7" s="1"/>
  <c r="H622" i="7"/>
  <c r="I622" i="7" s="1"/>
  <c r="H621" i="7"/>
  <c r="I621" i="7" s="1"/>
  <c r="H620" i="7"/>
  <c r="I620" i="7" s="1"/>
  <c r="H619" i="7"/>
  <c r="I619" i="7" s="1"/>
  <c r="H618" i="7"/>
  <c r="I618" i="7" s="1"/>
  <c r="H617" i="7"/>
  <c r="I617" i="7" s="1"/>
  <c r="H616" i="7"/>
  <c r="I616" i="7" s="1"/>
  <c r="H615" i="7"/>
  <c r="I615" i="7" s="1"/>
  <c r="H614" i="7"/>
  <c r="I614" i="7" s="1"/>
  <c r="H613" i="7"/>
  <c r="I613" i="7" s="1"/>
  <c r="H612" i="7"/>
  <c r="I612" i="7" s="1"/>
  <c r="H611" i="7"/>
  <c r="I611" i="7" s="1"/>
  <c r="H610" i="7"/>
  <c r="I610" i="7" s="1"/>
  <c r="H609" i="7"/>
  <c r="I609" i="7" s="1"/>
  <c r="H608" i="7"/>
  <c r="I608" i="7" s="1"/>
  <c r="H607" i="7"/>
  <c r="I607" i="7" s="1"/>
  <c r="H606" i="7"/>
  <c r="I606" i="7" s="1"/>
  <c r="H605" i="7"/>
  <c r="I605" i="7" s="1"/>
  <c r="H604" i="7"/>
  <c r="I604" i="7" s="1"/>
  <c r="H603" i="7"/>
  <c r="I603" i="7" s="1"/>
  <c r="H602" i="7"/>
  <c r="I602" i="7" s="1"/>
  <c r="H601" i="7"/>
  <c r="I601" i="7" s="1"/>
  <c r="H600" i="7"/>
  <c r="I600" i="7" s="1"/>
  <c r="H599" i="7"/>
  <c r="I599" i="7" s="1"/>
  <c r="H598" i="7"/>
  <c r="I598" i="7" s="1"/>
  <c r="H597" i="7"/>
  <c r="I597" i="7" s="1"/>
  <c r="H596" i="7"/>
  <c r="I596" i="7" s="1"/>
  <c r="H595" i="7"/>
  <c r="I595" i="7" s="1"/>
  <c r="H594" i="7"/>
  <c r="I594" i="7" s="1"/>
  <c r="H593" i="7"/>
  <c r="I593" i="7" s="1"/>
  <c r="H592" i="7"/>
  <c r="I592" i="7" s="1"/>
  <c r="H591" i="7"/>
  <c r="I591" i="7" s="1"/>
  <c r="H590" i="7"/>
  <c r="I590" i="7" s="1"/>
  <c r="H589" i="7"/>
  <c r="I589" i="7" s="1"/>
  <c r="H588" i="7"/>
  <c r="I588" i="7" s="1"/>
  <c r="H587" i="7"/>
  <c r="I587" i="7" s="1"/>
  <c r="H586" i="7"/>
  <c r="I586" i="7" s="1"/>
  <c r="H585" i="7"/>
  <c r="I585" i="7" s="1"/>
  <c r="H584" i="7"/>
  <c r="I584" i="7" s="1"/>
  <c r="H583" i="7"/>
  <c r="I583" i="7" s="1"/>
  <c r="H582" i="7"/>
  <c r="I582" i="7" s="1"/>
  <c r="H581" i="7"/>
  <c r="I581" i="7" s="1"/>
  <c r="H580" i="7"/>
  <c r="I580" i="7" s="1"/>
  <c r="H579" i="7"/>
  <c r="I579" i="7" s="1"/>
  <c r="H578" i="7"/>
  <c r="I578" i="7" s="1"/>
  <c r="H577" i="7"/>
  <c r="I577" i="7" s="1"/>
  <c r="H576" i="7"/>
  <c r="I576" i="7" s="1"/>
  <c r="H575" i="7"/>
  <c r="I575" i="7" s="1"/>
  <c r="H574" i="7"/>
  <c r="I574" i="7" s="1"/>
  <c r="H573" i="7"/>
  <c r="I573" i="7" s="1"/>
  <c r="H572" i="7"/>
  <c r="I572" i="7" s="1"/>
  <c r="H571" i="7"/>
  <c r="I571" i="7" s="1"/>
  <c r="H570" i="7"/>
  <c r="I570" i="7" s="1"/>
  <c r="H569" i="7"/>
  <c r="I569" i="7" s="1"/>
  <c r="H568" i="7"/>
  <c r="I568" i="7" s="1"/>
  <c r="H567" i="7"/>
  <c r="I567" i="7" s="1"/>
  <c r="H566" i="7"/>
  <c r="I566" i="7" s="1"/>
  <c r="H565" i="7"/>
  <c r="I565" i="7" s="1"/>
  <c r="H564" i="7"/>
  <c r="I564" i="7" s="1"/>
  <c r="H563" i="7"/>
  <c r="I563" i="7" s="1"/>
  <c r="H562" i="7"/>
  <c r="I562" i="7" s="1"/>
  <c r="H561" i="7"/>
  <c r="I561" i="7" s="1"/>
  <c r="H560" i="7"/>
  <c r="I560" i="7" s="1"/>
  <c r="H559" i="7"/>
  <c r="I559" i="7" s="1"/>
  <c r="H558" i="7"/>
  <c r="I558" i="7" s="1"/>
  <c r="H557" i="7"/>
  <c r="I557" i="7" s="1"/>
  <c r="H556" i="7"/>
  <c r="I556" i="7" s="1"/>
  <c r="H555" i="7"/>
  <c r="I555" i="7" s="1"/>
  <c r="H554" i="7"/>
  <c r="I554" i="7" s="1"/>
  <c r="H553" i="7"/>
  <c r="I553" i="7" s="1"/>
  <c r="H552" i="7"/>
  <c r="I552" i="7" s="1"/>
  <c r="H551" i="7"/>
  <c r="I551" i="7" s="1"/>
  <c r="H550" i="7"/>
  <c r="I550" i="7" s="1"/>
  <c r="H549" i="7"/>
  <c r="I549" i="7" s="1"/>
  <c r="H548" i="7"/>
  <c r="I548" i="7" s="1"/>
  <c r="H547" i="7"/>
  <c r="I547" i="7" s="1"/>
  <c r="H546" i="7"/>
  <c r="I546" i="7" s="1"/>
  <c r="H545" i="7"/>
  <c r="I545" i="7" s="1"/>
  <c r="H544" i="7"/>
  <c r="I544" i="7" s="1"/>
  <c r="H543" i="7"/>
  <c r="I543" i="7" s="1"/>
  <c r="H542" i="7"/>
  <c r="I542" i="7" s="1"/>
  <c r="H541" i="7"/>
  <c r="I541" i="7" s="1"/>
  <c r="H540" i="7"/>
  <c r="I540" i="7" s="1"/>
  <c r="H539" i="7"/>
  <c r="I539" i="7" s="1"/>
  <c r="H538" i="7"/>
  <c r="I538" i="7" s="1"/>
  <c r="H537" i="7"/>
  <c r="I537" i="7" s="1"/>
  <c r="H536" i="7"/>
  <c r="I536" i="7" s="1"/>
  <c r="H535" i="7"/>
  <c r="I535" i="7" s="1"/>
  <c r="H534" i="7"/>
  <c r="I534" i="7" s="1"/>
  <c r="H533" i="7"/>
  <c r="I533" i="7" s="1"/>
  <c r="H532" i="7"/>
  <c r="I532" i="7" s="1"/>
  <c r="H531" i="7"/>
  <c r="I531" i="7" s="1"/>
  <c r="H530" i="7"/>
  <c r="I530" i="7" s="1"/>
  <c r="H529" i="7"/>
  <c r="I529" i="7" s="1"/>
  <c r="H528" i="7"/>
  <c r="I528" i="7" s="1"/>
  <c r="H527" i="7"/>
  <c r="I527" i="7" s="1"/>
  <c r="H526" i="7"/>
  <c r="I526" i="7" s="1"/>
  <c r="H525" i="7"/>
  <c r="I525" i="7" s="1"/>
  <c r="H524" i="7"/>
  <c r="I524" i="7" s="1"/>
  <c r="H523" i="7"/>
  <c r="I523" i="7" s="1"/>
  <c r="H522" i="7"/>
  <c r="I522" i="7" s="1"/>
  <c r="H521" i="7"/>
  <c r="I521" i="7" s="1"/>
  <c r="H520" i="7"/>
  <c r="I520" i="7" s="1"/>
  <c r="H519" i="7"/>
  <c r="I519" i="7" s="1"/>
  <c r="H518" i="7"/>
  <c r="I518" i="7" s="1"/>
  <c r="H517" i="7"/>
  <c r="I517" i="7" s="1"/>
  <c r="H516" i="7"/>
  <c r="I516" i="7" s="1"/>
  <c r="H515" i="7"/>
  <c r="I515" i="7" s="1"/>
  <c r="H514" i="7"/>
  <c r="I514" i="7" s="1"/>
  <c r="H513" i="7"/>
  <c r="I513" i="7" s="1"/>
  <c r="H512" i="7"/>
  <c r="I512" i="7" s="1"/>
  <c r="H511" i="7"/>
  <c r="I511" i="7" s="1"/>
  <c r="H510" i="7"/>
  <c r="I510" i="7" s="1"/>
  <c r="H509" i="7"/>
  <c r="I509" i="7" s="1"/>
  <c r="H508" i="7"/>
  <c r="I508" i="7" s="1"/>
  <c r="H507" i="7"/>
  <c r="I507" i="7" s="1"/>
  <c r="H506" i="7"/>
  <c r="I506" i="7" s="1"/>
  <c r="H505" i="7"/>
  <c r="I505" i="7" s="1"/>
  <c r="H504" i="7"/>
  <c r="I504" i="7" s="1"/>
  <c r="H503" i="7"/>
  <c r="I503" i="7" s="1"/>
  <c r="H502" i="7"/>
  <c r="I502" i="7" s="1"/>
  <c r="H501" i="7"/>
  <c r="I501" i="7" s="1"/>
  <c r="H500" i="7"/>
  <c r="I500" i="7" s="1"/>
  <c r="H499" i="7"/>
  <c r="I499" i="7" s="1"/>
  <c r="H498" i="7"/>
  <c r="I498" i="7" s="1"/>
  <c r="H497" i="7"/>
  <c r="I497" i="7" s="1"/>
  <c r="H496" i="7"/>
  <c r="I496" i="7" s="1"/>
  <c r="H495" i="7"/>
  <c r="I495" i="7" s="1"/>
  <c r="H494" i="7"/>
  <c r="I494" i="7" s="1"/>
  <c r="H493" i="7"/>
  <c r="I493" i="7" s="1"/>
  <c r="H492" i="7"/>
  <c r="I492" i="7" s="1"/>
  <c r="H491" i="7"/>
  <c r="I491" i="7" s="1"/>
  <c r="H490" i="7"/>
  <c r="I490" i="7" s="1"/>
  <c r="H489" i="7"/>
  <c r="I489" i="7" s="1"/>
  <c r="H488" i="7"/>
  <c r="I488" i="7" s="1"/>
  <c r="H487" i="7"/>
  <c r="I487" i="7" s="1"/>
  <c r="H486" i="7"/>
  <c r="I486" i="7" s="1"/>
  <c r="H485" i="7"/>
  <c r="I485" i="7" s="1"/>
  <c r="H484" i="7"/>
  <c r="I484" i="7" s="1"/>
  <c r="H483" i="7"/>
  <c r="I483" i="7" s="1"/>
  <c r="H482" i="7"/>
  <c r="I482" i="7" s="1"/>
  <c r="H481" i="7"/>
  <c r="I481" i="7" s="1"/>
  <c r="H480" i="7"/>
  <c r="I480" i="7" s="1"/>
  <c r="H479" i="7"/>
  <c r="I479" i="7" s="1"/>
  <c r="H478" i="7"/>
  <c r="I478" i="7" s="1"/>
  <c r="H477" i="7"/>
  <c r="I477" i="7" s="1"/>
  <c r="H476" i="7"/>
  <c r="I476" i="7" s="1"/>
  <c r="H475" i="7"/>
  <c r="I475" i="7" s="1"/>
  <c r="H474" i="7"/>
  <c r="I474" i="7" s="1"/>
  <c r="H473" i="7"/>
  <c r="I473" i="7" s="1"/>
  <c r="H472" i="7"/>
  <c r="I472" i="7" s="1"/>
  <c r="H471" i="7"/>
  <c r="I471" i="7" s="1"/>
  <c r="H470" i="7"/>
  <c r="I470" i="7" s="1"/>
  <c r="H469" i="7"/>
  <c r="I469" i="7" s="1"/>
  <c r="H468" i="7"/>
  <c r="I468" i="7" s="1"/>
  <c r="H467" i="7"/>
  <c r="I467" i="7" s="1"/>
  <c r="H466" i="7"/>
  <c r="I466" i="7" s="1"/>
  <c r="H465" i="7"/>
  <c r="I465" i="7" s="1"/>
  <c r="H464" i="7"/>
  <c r="I464" i="7" s="1"/>
  <c r="H463" i="7"/>
  <c r="I463" i="7" s="1"/>
  <c r="H462" i="7"/>
  <c r="I462" i="7" s="1"/>
  <c r="H461" i="7"/>
  <c r="I461" i="7" s="1"/>
  <c r="H460" i="7"/>
  <c r="I460" i="7" s="1"/>
  <c r="H459" i="7"/>
  <c r="I459" i="7" s="1"/>
  <c r="H458" i="7"/>
  <c r="I458" i="7" s="1"/>
  <c r="H457" i="7"/>
  <c r="I457" i="7" s="1"/>
  <c r="H456" i="7"/>
  <c r="I456" i="7" s="1"/>
  <c r="H455" i="7"/>
  <c r="I455" i="7" s="1"/>
  <c r="H454" i="7"/>
  <c r="I454" i="7" s="1"/>
  <c r="H453" i="7"/>
  <c r="I453" i="7" s="1"/>
  <c r="H452" i="7"/>
  <c r="I452" i="7" s="1"/>
  <c r="H451" i="7"/>
  <c r="I451" i="7" s="1"/>
  <c r="H450" i="7"/>
  <c r="I450" i="7" s="1"/>
  <c r="H449" i="7"/>
  <c r="I449" i="7" s="1"/>
  <c r="H448" i="7"/>
  <c r="I448" i="7" s="1"/>
  <c r="H447" i="7"/>
  <c r="I447" i="7" s="1"/>
  <c r="H446" i="7"/>
  <c r="I446" i="7" s="1"/>
  <c r="H445" i="7"/>
  <c r="I445" i="7" s="1"/>
  <c r="H444" i="7"/>
  <c r="I444" i="7" s="1"/>
  <c r="H443" i="7"/>
  <c r="I443" i="7" s="1"/>
  <c r="H442" i="7"/>
  <c r="I442" i="7" s="1"/>
  <c r="H441" i="7"/>
  <c r="I441" i="7" s="1"/>
  <c r="H440" i="7"/>
  <c r="I440" i="7" s="1"/>
  <c r="H439" i="7"/>
  <c r="I439" i="7" s="1"/>
  <c r="H438" i="7"/>
  <c r="I438" i="7" s="1"/>
  <c r="H437" i="7"/>
  <c r="I437" i="7" s="1"/>
  <c r="H436" i="7"/>
  <c r="I436" i="7" s="1"/>
  <c r="H435" i="7"/>
  <c r="I435" i="7" s="1"/>
  <c r="H434" i="7"/>
  <c r="I434" i="7" s="1"/>
  <c r="H433" i="7"/>
  <c r="I433" i="7" s="1"/>
  <c r="H432" i="7"/>
  <c r="I432" i="7" s="1"/>
  <c r="H431" i="7"/>
  <c r="I431" i="7" s="1"/>
  <c r="H430" i="7"/>
  <c r="I430" i="7" s="1"/>
  <c r="H429" i="7"/>
  <c r="I429" i="7" s="1"/>
  <c r="H428" i="7"/>
  <c r="I428" i="7" s="1"/>
  <c r="H427" i="7"/>
  <c r="I427" i="7" s="1"/>
  <c r="H426" i="7"/>
  <c r="I426" i="7" s="1"/>
  <c r="H425" i="7"/>
  <c r="I425" i="7" s="1"/>
  <c r="H424" i="7"/>
  <c r="I424" i="7" s="1"/>
  <c r="H423" i="7"/>
  <c r="I423" i="7" s="1"/>
  <c r="H422" i="7"/>
  <c r="I422" i="7" s="1"/>
  <c r="H421" i="7"/>
  <c r="I421" i="7" s="1"/>
  <c r="H420" i="7"/>
  <c r="I420" i="7" s="1"/>
  <c r="H419" i="7"/>
  <c r="I419" i="7" s="1"/>
  <c r="H418" i="7"/>
  <c r="I418" i="7" s="1"/>
  <c r="H417" i="7"/>
  <c r="I417" i="7" s="1"/>
  <c r="H416" i="7"/>
  <c r="I416" i="7" s="1"/>
  <c r="H415" i="7"/>
  <c r="I415" i="7" s="1"/>
  <c r="H414" i="7"/>
  <c r="I414" i="7" s="1"/>
  <c r="H413" i="7"/>
  <c r="I413" i="7" s="1"/>
  <c r="H412" i="7"/>
  <c r="I412" i="7" s="1"/>
  <c r="H411" i="7"/>
  <c r="I411" i="7" s="1"/>
  <c r="H410" i="7"/>
  <c r="I410" i="7" s="1"/>
  <c r="H409" i="7"/>
  <c r="I409" i="7" s="1"/>
  <c r="H408" i="7"/>
  <c r="I408" i="7" s="1"/>
  <c r="H407" i="7"/>
  <c r="I407" i="7" s="1"/>
  <c r="H406" i="7"/>
  <c r="I406" i="7" s="1"/>
  <c r="H405" i="7"/>
  <c r="I405" i="7" s="1"/>
  <c r="H404" i="7"/>
  <c r="I404" i="7" s="1"/>
  <c r="H403" i="7"/>
  <c r="I403" i="7" s="1"/>
  <c r="H402" i="7"/>
  <c r="I402" i="7" s="1"/>
  <c r="H401" i="7"/>
  <c r="I401" i="7" s="1"/>
  <c r="H400" i="7"/>
  <c r="I400" i="7" s="1"/>
  <c r="H399" i="7"/>
  <c r="I399" i="7" s="1"/>
  <c r="H398" i="7"/>
  <c r="I398" i="7" s="1"/>
  <c r="H397" i="7"/>
  <c r="I397" i="7" s="1"/>
  <c r="H396" i="7"/>
  <c r="I396" i="7" s="1"/>
  <c r="H395" i="7"/>
  <c r="I395" i="7" s="1"/>
  <c r="H394" i="7"/>
  <c r="I394" i="7" s="1"/>
  <c r="H393" i="7"/>
  <c r="I393" i="7" s="1"/>
  <c r="H392" i="7"/>
  <c r="I392" i="7" s="1"/>
  <c r="H391" i="7"/>
  <c r="I391" i="7" s="1"/>
  <c r="H390" i="7"/>
  <c r="I390" i="7" s="1"/>
  <c r="H389" i="7"/>
  <c r="I389" i="7" s="1"/>
  <c r="H388" i="7"/>
  <c r="I388" i="7" s="1"/>
  <c r="H387" i="7"/>
  <c r="I387" i="7" s="1"/>
  <c r="H386" i="7"/>
  <c r="I386" i="7" s="1"/>
  <c r="H385" i="7"/>
  <c r="I385" i="7" s="1"/>
  <c r="H384" i="7"/>
  <c r="I384" i="7" s="1"/>
  <c r="H383" i="7"/>
  <c r="I383" i="7" s="1"/>
  <c r="H382" i="7"/>
  <c r="I382" i="7" s="1"/>
  <c r="H381" i="7"/>
  <c r="I381" i="7" s="1"/>
  <c r="H380" i="7"/>
  <c r="I380" i="7" s="1"/>
  <c r="H379" i="7"/>
  <c r="I379" i="7" s="1"/>
  <c r="H378" i="7"/>
  <c r="I378" i="7" s="1"/>
  <c r="H377" i="7"/>
  <c r="I377" i="7" s="1"/>
  <c r="H376" i="7"/>
  <c r="I376" i="7" s="1"/>
  <c r="H375" i="7"/>
  <c r="I375" i="7" s="1"/>
  <c r="H374" i="7"/>
  <c r="I374" i="7" s="1"/>
  <c r="H373" i="7"/>
  <c r="I373" i="7" s="1"/>
  <c r="H372" i="7"/>
  <c r="I372" i="7" s="1"/>
  <c r="H371" i="7"/>
  <c r="I371" i="7" s="1"/>
  <c r="H370" i="7"/>
  <c r="I370" i="7" s="1"/>
  <c r="H369" i="7"/>
  <c r="I369" i="7" s="1"/>
  <c r="H368" i="7"/>
  <c r="I368" i="7" s="1"/>
  <c r="H367" i="7"/>
  <c r="I367" i="7" s="1"/>
  <c r="H366" i="7"/>
  <c r="I366" i="7" s="1"/>
  <c r="H365" i="7"/>
  <c r="I365" i="7" s="1"/>
  <c r="H364" i="7"/>
  <c r="I364" i="7" s="1"/>
  <c r="H363" i="7"/>
  <c r="I363" i="7" s="1"/>
  <c r="H362" i="7"/>
  <c r="I362" i="7" s="1"/>
  <c r="H361" i="7"/>
  <c r="I361" i="7" s="1"/>
  <c r="H360" i="7"/>
  <c r="I360" i="7" s="1"/>
  <c r="H359" i="7"/>
  <c r="I359" i="7" s="1"/>
  <c r="H358" i="7"/>
  <c r="I358" i="7" s="1"/>
  <c r="H357" i="7"/>
  <c r="I357" i="7" s="1"/>
  <c r="H356" i="7"/>
  <c r="I356" i="7" s="1"/>
  <c r="H355" i="7"/>
  <c r="I355" i="7" s="1"/>
  <c r="H354" i="7"/>
  <c r="I354" i="7" s="1"/>
  <c r="H353" i="7"/>
  <c r="I353" i="7" s="1"/>
  <c r="H352" i="7"/>
  <c r="I352" i="7" s="1"/>
  <c r="H351" i="7"/>
  <c r="I351" i="7" s="1"/>
  <c r="H350" i="7"/>
  <c r="I350" i="7" s="1"/>
  <c r="H349" i="7"/>
  <c r="I349" i="7" s="1"/>
  <c r="H348" i="7"/>
  <c r="I348" i="7" s="1"/>
  <c r="H347" i="7"/>
  <c r="I347" i="7" s="1"/>
  <c r="H346" i="7"/>
  <c r="I346" i="7" s="1"/>
  <c r="H345" i="7"/>
  <c r="I345" i="7" s="1"/>
  <c r="H344" i="7"/>
  <c r="I344" i="7" s="1"/>
  <c r="H343" i="7"/>
  <c r="I343" i="7" s="1"/>
  <c r="H342" i="7"/>
  <c r="I342" i="7" s="1"/>
  <c r="H341" i="7"/>
  <c r="I341" i="7" s="1"/>
  <c r="H340" i="7"/>
  <c r="I340" i="7" s="1"/>
  <c r="H339" i="7"/>
  <c r="I339" i="7" s="1"/>
  <c r="H338" i="7"/>
  <c r="I338" i="7" s="1"/>
  <c r="H337" i="7"/>
  <c r="I337" i="7" s="1"/>
  <c r="H336" i="7"/>
  <c r="I336" i="7" s="1"/>
  <c r="H335" i="7"/>
  <c r="I335" i="7" s="1"/>
  <c r="H334" i="7"/>
  <c r="I334" i="7" s="1"/>
  <c r="H333" i="7"/>
  <c r="I333" i="7" s="1"/>
  <c r="H332" i="7"/>
  <c r="I332" i="7" s="1"/>
  <c r="H331" i="7"/>
  <c r="I331" i="7" s="1"/>
  <c r="H330" i="7"/>
  <c r="I330" i="7" s="1"/>
  <c r="H329" i="7"/>
  <c r="I329" i="7" s="1"/>
  <c r="H328" i="7"/>
  <c r="I328" i="7" s="1"/>
  <c r="H327" i="7"/>
  <c r="I327" i="7" s="1"/>
  <c r="H326" i="7"/>
  <c r="I326" i="7" s="1"/>
  <c r="H325" i="7"/>
  <c r="I325" i="7" s="1"/>
  <c r="H324" i="7"/>
  <c r="I324" i="7" s="1"/>
  <c r="H323" i="7"/>
  <c r="I323" i="7" s="1"/>
  <c r="H322" i="7"/>
  <c r="I322" i="7" s="1"/>
  <c r="H321" i="7"/>
  <c r="I321" i="7" s="1"/>
  <c r="H320" i="7"/>
  <c r="I320" i="7" s="1"/>
  <c r="H319" i="7"/>
  <c r="I319" i="7" s="1"/>
  <c r="H318" i="7"/>
  <c r="I318" i="7" s="1"/>
  <c r="H317" i="7"/>
  <c r="I317" i="7" s="1"/>
  <c r="H316" i="7"/>
  <c r="I316" i="7" s="1"/>
  <c r="H315" i="7"/>
  <c r="I315" i="7" s="1"/>
  <c r="H314" i="7"/>
  <c r="I314" i="7" s="1"/>
  <c r="H313" i="7"/>
  <c r="I313" i="7" s="1"/>
  <c r="H312" i="7"/>
  <c r="I312" i="7" s="1"/>
  <c r="H311" i="7"/>
  <c r="I311" i="7" s="1"/>
  <c r="H310" i="7"/>
  <c r="I310" i="7" s="1"/>
  <c r="H309" i="7"/>
  <c r="I309" i="7" s="1"/>
  <c r="H308" i="7"/>
  <c r="I308" i="7" s="1"/>
  <c r="H307" i="7"/>
  <c r="I307" i="7" s="1"/>
  <c r="H306" i="7"/>
  <c r="I306" i="7" s="1"/>
  <c r="H305" i="7"/>
  <c r="I305" i="7" s="1"/>
  <c r="H304" i="7"/>
  <c r="I304" i="7" s="1"/>
  <c r="H303" i="7"/>
  <c r="I303" i="7" s="1"/>
  <c r="H302" i="7"/>
  <c r="I302" i="7" s="1"/>
  <c r="H301" i="7"/>
  <c r="I301" i="7" s="1"/>
  <c r="H300" i="7"/>
  <c r="I300" i="7" s="1"/>
  <c r="H299" i="7"/>
  <c r="I299" i="7" s="1"/>
  <c r="H298" i="7"/>
  <c r="I298" i="7" s="1"/>
  <c r="H297" i="7"/>
  <c r="I297" i="7" s="1"/>
  <c r="H296" i="7"/>
  <c r="I296" i="7" s="1"/>
  <c r="H295" i="7"/>
  <c r="I295" i="7" s="1"/>
  <c r="H294" i="7"/>
  <c r="I294" i="7" s="1"/>
  <c r="H293" i="7"/>
  <c r="I293" i="7" s="1"/>
  <c r="H292" i="7"/>
  <c r="I292" i="7" s="1"/>
  <c r="H291" i="7"/>
  <c r="I291" i="7" s="1"/>
  <c r="H290" i="7"/>
  <c r="I290" i="7" s="1"/>
  <c r="H289" i="7"/>
  <c r="I289" i="7" s="1"/>
  <c r="H288" i="7"/>
  <c r="I288" i="7" s="1"/>
  <c r="H287" i="7"/>
  <c r="I287" i="7" s="1"/>
  <c r="H286" i="7"/>
  <c r="I286" i="7" s="1"/>
  <c r="H285" i="7"/>
  <c r="I285" i="7" s="1"/>
  <c r="H284" i="7"/>
  <c r="I284" i="7" s="1"/>
  <c r="H283" i="7"/>
  <c r="I283" i="7" s="1"/>
  <c r="H282" i="7"/>
  <c r="I282" i="7" s="1"/>
  <c r="H281" i="7"/>
  <c r="I281" i="7" s="1"/>
  <c r="H280" i="7"/>
  <c r="I280" i="7" s="1"/>
  <c r="H279" i="7"/>
  <c r="I279" i="7" s="1"/>
  <c r="H278" i="7"/>
  <c r="I278" i="7" s="1"/>
  <c r="H277" i="7"/>
  <c r="I277" i="7" s="1"/>
  <c r="H276" i="7"/>
  <c r="I276" i="7" s="1"/>
  <c r="H275" i="7"/>
  <c r="I275" i="7" s="1"/>
  <c r="H274" i="7"/>
  <c r="I274" i="7" s="1"/>
  <c r="H273" i="7"/>
  <c r="I273" i="7" s="1"/>
  <c r="H272" i="7"/>
  <c r="I272" i="7" s="1"/>
  <c r="H271" i="7"/>
  <c r="I271" i="7" s="1"/>
  <c r="H270" i="7"/>
  <c r="I270" i="7" s="1"/>
  <c r="H269" i="7"/>
  <c r="I269" i="7" s="1"/>
  <c r="H268" i="7"/>
  <c r="I268" i="7" s="1"/>
  <c r="H267" i="7"/>
  <c r="I267" i="7" s="1"/>
  <c r="H266" i="7"/>
  <c r="I266" i="7" s="1"/>
  <c r="H265" i="7"/>
  <c r="I265" i="7" s="1"/>
  <c r="H264" i="7"/>
  <c r="I264" i="7" s="1"/>
  <c r="H263" i="7"/>
  <c r="I263" i="7" s="1"/>
  <c r="H262" i="7"/>
  <c r="I262" i="7" s="1"/>
  <c r="H261" i="7"/>
  <c r="I261" i="7" s="1"/>
  <c r="H260" i="7"/>
  <c r="I260" i="7" s="1"/>
  <c r="H259" i="7"/>
  <c r="I259" i="7" s="1"/>
  <c r="H258" i="7"/>
  <c r="I258" i="7" s="1"/>
  <c r="H257" i="7"/>
  <c r="I257" i="7" s="1"/>
  <c r="H256" i="7"/>
  <c r="I256" i="7" s="1"/>
  <c r="H255" i="7"/>
  <c r="I255" i="7" s="1"/>
  <c r="H254" i="7"/>
  <c r="I254" i="7" s="1"/>
  <c r="H253" i="7"/>
  <c r="I253" i="7" s="1"/>
  <c r="H252" i="7"/>
  <c r="I252" i="7" s="1"/>
  <c r="H251" i="7"/>
  <c r="I251" i="7" s="1"/>
  <c r="H250" i="7"/>
  <c r="I250" i="7" s="1"/>
  <c r="H249" i="7"/>
  <c r="I249" i="7" s="1"/>
  <c r="H248" i="7"/>
  <c r="I248" i="7" s="1"/>
  <c r="H247" i="7"/>
  <c r="I247" i="7" s="1"/>
  <c r="H246" i="7"/>
  <c r="I246" i="7" s="1"/>
  <c r="H245" i="7"/>
  <c r="I245" i="7" s="1"/>
  <c r="H244" i="7"/>
  <c r="I244" i="7" s="1"/>
  <c r="H243" i="7"/>
  <c r="I243" i="7" s="1"/>
  <c r="H242" i="7"/>
  <c r="I242" i="7" s="1"/>
  <c r="H241" i="7"/>
  <c r="I241" i="7" s="1"/>
  <c r="H240" i="7"/>
  <c r="I240" i="7" s="1"/>
  <c r="H239" i="7"/>
  <c r="I239" i="7" s="1"/>
  <c r="H238" i="7"/>
  <c r="I238" i="7" s="1"/>
  <c r="H237" i="7"/>
  <c r="I237" i="7" s="1"/>
  <c r="H236" i="7"/>
  <c r="I236" i="7" s="1"/>
  <c r="H235" i="7"/>
  <c r="I235" i="7" s="1"/>
  <c r="H234" i="7"/>
  <c r="I234" i="7" s="1"/>
  <c r="H233" i="7"/>
  <c r="I233" i="7" s="1"/>
  <c r="H232" i="7"/>
  <c r="I232" i="7" s="1"/>
  <c r="H231" i="7"/>
  <c r="I231" i="7" s="1"/>
  <c r="H230" i="7"/>
  <c r="I230" i="7" s="1"/>
  <c r="H229" i="7"/>
  <c r="I229" i="7" s="1"/>
  <c r="H228" i="7"/>
  <c r="I228" i="7" s="1"/>
  <c r="H227" i="7"/>
  <c r="I227" i="7" s="1"/>
  <c r="H226" i="7"/>
  <c r="I226" i="7" s="1"/>
  <c r="H225" i="7"/>
  <c r="I225" i="7" s="1"/>
  <c r="H224" i="7"/>
  <c r="I224" i="7" s="1"/>
  <c r="H223" i="7"/>
  <c r="I223" i="7" s="1"/>
  <c r="H222" i="7"/>
  <c r="I222" i="7" s="1"/>
  <c r="H221" i="7"/>
  <c r="I221" i="7" s="1"/>
  <c r="H220" i="7"/>
  <c r="I220" i="7" s="1"/>
  <c r="H219" i="7"/>
  <c r="I219" i="7" s="1"/>
  <c r="H218" i="7"/>
  <c r="I218" i="7" s="1"/>
  <c r="H217" i="7"/>
  <c r="I217" i="7" s="1"/>
  <c r="H216" i="7"/>
  <c r="I216" i="7" s="1"/>
  <c r="H215" i="7"/>
  <c r="I215" i="7" s="1"/>
  <c r="H214" i="7"/>
  <c r="I214" i="7" s="1"/>
  <c r="H213" i="7"/>
  <c r="I213" i="7" s="1"/>
  <c r="H212" i="7"/>
  <c r="I212" i="7" s="1"/>
  <c r="H211" i="7"/>
  <c r="I211" i="7" s="1"/>
  <c r="H210" i="7"/>
  <c r="I210" i="7" s="1"/>
  <c r="H209" i="7"/>
  <c r="I209" i="7" s="1"/>
  <c r="H208" i="7"/>
  <c r="I208" i="7" s="1"/>
  <c r="H207" i="7"/>
  <c r="I207" i="7" s="1"/>
  <c r="H206" i="7"/>
  <c r="I206" i="7" s="1"/>
  <c r="H205" i="7"/>
  <c r="I205" i="7" s="1"/>
  <c r="H204" i="7"/>
  <c r="I204" i="7" s="1"/>
  <c r="H203" i="7"/>
  <c r="I203" i="7" s="1"/>
  <c r="H202" i="7"/>
  <c r="I202" i="7" s="1"/>
  <c r="H201" i="7"/>
  <c r="I201" i="7" s="1"/>
  <c r="H200" i="7"/>
  <c r="I200" i="7" s="1"/>
  <c r="H199" i="7"/>
  <c r="I199" i="7" s="1"/>
  <c r="H198" i="7"/>
  <c r="I198" i="7" s="1"/>
  <c r="H197" i="7"/>
  <c r="I197" i="7" s="1"/>
  <c r="H196" i="7"/>
  <c r="I196" i="7" s="1"/>
  <c r="H195" i="7"/>
  <c r="I195" i="7" s="1"/>
  <c r="H194" i="7"/>
  <c r="I194" i="7" s="1"/>
  <c r="H193" i="7"/>
  <c r="I193" i="7" s="1"/>
  <c r="H192" i="7"/>
  <c r="I192" i="7" s="1"/>
  <c r="H191" i="7"/>
  <c r="I191" i="7" s="1"/>
  <c r="H190" i="7"/>
  <c r="I190" i="7" s="1"/>
  <c r="H189" i="7"/>
  <c r="I189" i="7" s="1"/>
  <c r="H188" i="7"/>
  <c r="I188" i="7" s="1"/>
  <c r="H187" i="7"/>
  <c r="I187" i="7" s="1"/>
  <c r="H186" i="7"/>
  <c r="I186" i="7" s="1"/>
  <c r="H185" i="7"/>
  <c r="I185" i="7" s="1"/>
  <c r="H184" i="7"/>
  <c r="I184" i="7" s="1"/>
  <c r="H183" i="7"/>
  <c r="I183" i="7" s="1"/>
  <c r="H182" i="7"/>
  <c r="I182" i="7" s="1"/>
  <c r="H181" i="7"/>
  <c r="I181" i="7" s="1"/>
  <c r="H180" i="7"/>
  <c r="I180" i="7" s="1"/>
  <c r="H179" i="7"/>
  <c r="I179" i="7" s="1"/>
  <c r="H178" i="7"/>
  <c r="I178" i="7" s="1"/>
  <c r="H177" i="7"/>
  <c r="I177" i="7" s="1"/>
  <c r="H176" i="7"/>
  <c r="I176" i="7" s="1"/>
  <c r="H175" i="7"/>
  <c r="I175" i="7" s="1"/>
  <c r="H174" i="7"/>
  <c r="I174" i="7" s="1"/>
  <c r="H173" i="7"/>
  <c r="I173" i="7" s="1"/>
  <c r="H172" i="7"/>
  <c r="I172" i="7" s="1"/>
  <c r="H171" i="7"/>
  <c r="I171" i="7" s="1"/>
  <c r="H170" i="7"/>
  <c r="I170" i="7" s="1"/>
  <c r="H169" i="7"/>
  <c r="I169" i="7" s="1"/>
  <c r="H168" i="7"/>
  <c r="I168" i="7" s="1"/>
  <c r="H167" i="7"/>
  <c r="I167" i="7" s="1"/>
  <c r="H166" i="7"/>
  <c r="I166" i="7" s="1"/>
  <c r="H165" i="7"/>
  <c r="I165" i="7" s="1"/>
  <c r="H164" i="7"/>
  <c r="I164" i="7" s="1"/>
  <c r="H163" i="7"/>
  <c r="I163" i="7" s="1"/>
  <c r="H162" i="7"/>
  <c r="I162" i="7" s="1"/>
  <c r="H161" i="7"/>
  <c r="I161" i="7" s="1"/>
  <c r="H160" i="7"/>
  <c r="I160" i="7" s="1"/>
  <c r="H159" i="7"/>
  <c r="I159" i="7" s="1"/>
  <c r="H158" i="7"/>
  <c r="I158" i="7" s="1"/>
  <c r="H157" i="7"/>
  <c r="I157" i="7" s="1"/>
  <c r="H156" i="7"/>
  <c r="I156" i="7" s="1"/>
  <c r="H155" i="7"/>
  <c r="I155" i="7" s="1"/>
  <c r="H154" i="7"/>
  <c r="I154" i="7" s="1"/>
  <c r="H153" i="7"/>
  <c r="I153" i="7" s="1"/>
  <c r="H152" i="7"/>
  <c r="I152" i="7" s="1"/>
  <c r="H151" i="7"/>
  <c r="I151" i="7" s="1"/>
  <c r="H150" i="7"/>
  <c r="I150" i="7" s="1"/>
  <c r="H149" i="7"/>
  <c r="I149" i="7" s="1"/>
  <c r="H148" i="7"/>
  <c r="I148" i="7" s="1"/>
  <c r="H147" i="7"/>
  <c r="I147" i="7" s="1"/>
  <c r="H146" i="7"/>
  <c r="I146" i="7" s="1"/>
  <c r="H145" i="7"/>
  <c r="I145" i="7" s="1"/>
  <c r="H144" i="7"/>
  <c r="I144" i="7" s="1"/>
  <c r="H143" i="7"/>
  <c r="I143" i="7" s="1"/>
  <c r="H142" i="7"/>
  <c r="I142" i="7" s="1"/>
  <c r="H141" i="7"/>
  <c r="I141" i="7" s="1"/>
  <c r="H140" i="7"/>
  <c r="I140" i="7" s="1"/>
  <c r="H139" i="7"/>
  <c r="I139" i="7" s="1"/>
  <c r="H138" i="7"/>
  <c r="I138" i="7" s="1"/>
  <c r="H137" i="7"/>
  <c r="I137" i="7" s="1"/>
  <c r="H136" i="7"/>
  <c r="I136" i="7" s="1"/>
  <c r="H135" i="7"/>
  <c r="I135" i="7" s="1"/>
  <c r="H134" i="7"/>
  <c r="I134" i="7" s="1"/>
  <c r="H133" i="7"/>
  <c r="I133" i="7" s="1"/>
  <c r="H132" i="7"/>
  <c r="I132" i="7" s="1"/>
  <c r="H131" i="7"/>
  <c r="I131" i="7" s="1"/>
  <c r="H130" i="7"/>
  <c r="I130" i="7" s="1"/>
  <c r="H129" i="7"/>
  <c r="I129" i="7" s="1"/>
  <c r="H128" i="7"/>
  <c r="I128" i="7" s="1"/>
  <c r="H127" i="7"/>
  <c r="I127" i="7" s="1"/>
  <c r="H126" i="7"/>
  <c r="I126" i="7" s="1"/>
  <c r="H125" i="7"/>
  <c r="I125" i="7" s="1"/>
  <c r="H124" i="7"/>
  <c r="I124" i="7" s="1"/>
  <c r="H123" i="7"/>
  <c r="I123" i="7" s="1"/>
  <c r="B1978" i="5" l="1"/>
  <c r="B2002" i="5"/>
  <c r="B1891" i="5"/>
  <c r="B1899" i="5"/>
  <c r="B1947" i="5"/>
  <c r="B1987" i="5"/>
  <c r="B1995" i="5"/>
  <c r="B2003" i="5"/>
  <c r="B1940" i="5"/>
  <c r="B1964" i="5"/>
  <c r="B1972" i="5"/>
  <c r="B1980" i="5"/>
  <c r="B2012" i="5"/>
  <c r="B1885" i="5"/>
  <c r="B1894" i="5"/>
  <c r="B1918" i="5"/>
  <c r="B1942" i="5"/>
  <c r="B1966" i="5"/>
  <c r="B1887" i="5"/>
  <c r="B1991" i="5"/>
  <c r="B1999" i="5"/>
  <c r="B2007" i="5"/>
  <c r="B2015" i="5"/>
  <c r="B1920" i="5"/>
  <c r="B1960" i="5"/>
  <c r="B1968" i="5"/>
  <c r="B1976" i="5"/>
  <c r="B1992" i="5"/>
  <c r="B2000" i="5"/>
  <c r="B2008" i="5"/>
  <c r="B1961" i="5"/>
  <c r="B2001" i="5"/>
  <c r="M1181" i="7"/>
  <c r="G1189" i="5"/>
  <c r="M1185" i="7"/>
  <c r="G1193" i="5"/>
  <c r="L1189" i="7"/>
  <c r="F1197" i="5" s="1"/>
  <c r="G1197" i="5"/>
  <c r="M1193" i="7"/>
  <c r="G1201" i="5"/>
  <c r="M1197" i="7"/>
  <c r="G1205" i="5"/>
  <c r="M1201" i="7"/>
  <c r="G1209" i="5"/>
  <c r="L1205" i="7"/>
  <c r="F1213" i="5" s="1"/>
  <c r="G1213" i="5"/>
  <c r="M1209" i="7"/>
  <c r="G1217" i="5"/>
  <c r="M1213" i="7"/>
  <c r="G1221" i="5"/>
  <c r="L1217" i="7"/>
  <c r="F1225" i="5" s="1"/>
  <c r="G1225" i="5"/>
  <c r="M1221" i="7"/>
  <c r="G1229" i="5"/>
  <c r="M1225" i="7"/>
  <c r="G1233" i="5"/>
  <c r="M1257" i="7"/>
  <c r="G1265" i="5"/>
  <c r="M1261" i="7"/>
  <c r="G1269" i="5"/>
  <c r="M1265" i="7"/>
  <c r="G1273" i="5"/>
  <c r="M1269" i="7"/>
  <c r="G1277" i="5"/>
  <c r="M1273" i="7"/>
  <c r="G1281" i="5"/>
  <c r="M1277" i="7"/>
  <c r="G1285" i="5"/>
  <c r="M1281" i="7"/>
  <c r="G1289" i="5"/>
  <c r="M1285" i="7"/>
  <c r="G1293" i="5"/>
  <c r="M1289" i="7"/>
  <c r="G1297" i="5"/>
  <c r="M1293" i="7"/>
  <c r="G1301" i="5"/>
  <c r="M1297" i="7"/>
  <c r="G1305" i="5"/>
  <c r="M1301" i="7"/>
  <c r="G1309" i="5"/>
  <c r="M1305" i="7"/>
  <c r="G1313" i="5"/>
  <c r="M1309" i="7"/>
  <c r="G1317" i="5"/>
  <c r="H1895" i="5"/>
  <c r="B1895" i="5"/>
  <c r="C1903" i="5"/>
  <c r="B1903" i="5"/>
  <c r="E1911" i="5"/>
  <c r="B1911" i="5"/>
  <c r="E1919" i="5"/>
  <c r="B1919" i="5"/>
  <c r="L1927" i="5"/>
  <c r="B1927" i="5"/>
  <c r="L1935" i="5"/>
  <c r="B1935" i="5"/>
  <c r="C1943" i="5"/>
  <c r="B1943" i="5"/>
  <c r="H1951" i="5"/>
  <c r="B1951" i="5"/>
  <c r="H1959" i="5"/>
  <c r="B1959" i="5"/>
  <c r="H1967" i="5"/>
  <c r="B1967" i="5"/>
  <c r="H1975" i="5"/>
  <c r="B1975" i="5"/>
  <c r="L1983" i="5"/>
  <c r="B1983" i="5"/>
  <c r="L125" i="7"/>
  <c r="F133" i="5" s="1"/>
  <c r="G133" i="5"/>
  <c r="M129" i="7"/>
  <c r="G137" i="5"/>
  <c r="M133" i="7"/>
  <c r="G141" i="5"/>
  <c r="L137" i="7"/>
  <c r="F145" i="5" s="1"/>
  <c r="G145" i="5"/>
  <c r="M141" i="7"/>
  <c r="G149" i="5"/>
  <c r="M145" i="7"/>
  <c r="G153" i="5"/>
  <c r="L149" i="7"/>
  <c r="F157" i="5" s="1"/>
  <c r="G157" i="5"/>
  <c r="L153" i="7"/>
  <c r="F161" i="5" s="1"/>
  <c r="G161" i="5"/>
  <c r="M157" i="7"/>
  <c r="G165" i="5"/>
  <c r="M161" i="7"/>
  <c r="G169" i="5"/>
  <c r="M165" i="7"/>
  <c r="G173" i="5"/>
  <c r="M169" i="7"/>
  <c r="G177" i="5"/>
  <c r="M173" i="7"/>
  <c r="G181" i="5"/>
  <c r="M177" i="7"/>
  <c r="G185" i="5"/>
  <c r="M181" i="7"/>
  <c r="G189" i="5"/>
  <c r="M185" i="7"/>
  <c r="G193" i="5"/>
  <c r="M189" i="7"/>
  <c r="G197" i="5"/>
  <c r="M193" i="7"/>
  <c r="G201" i="5"/>
  <c r="M197" i="7"/>
  <c r="G205" i="5"/>
  <c r="L201" i="7"/>
  <c r="F209" i="5" s="1"/>
  <c r="G209" i="5"/>
  <c r="M205" i="7"/>
  <c r="G213" i="5"/>
  <c r="L209" i="7"/>
  <c r="F217" i="5" s="1"/>
  <c r="G217" i="5"/>
  <c r="M213" i="7"/>
  <c r="G221" i="5"/>
  <c r="M217" i="7"/>
  <c r="G225" i="5"/>
  <c r="M221" i="7"/>
  <c r="G229" i="5"/>
  <c r="M225" i="7"/>
  <c r="G233" i="5"/>
  <c r="M229" i="7"/>
  <c r="G237" i="5"/>
  <c r="M233" i="7"/>
  <c r="G241" i="5"/>
  <c r="M237" i="7"/>
  <c r="G245" i="5"/>
  <c r="M241" i="7"/>
  <c r="G249" i="5"/>
  <c r="M245" i="7"/>
  <c r="G253" i="5"/>
  <c r="M249" i="7"/>
  <c r="G257" i="5"/>
  <c r="M253" i="7"/>
  <c r="G261" i="5"/>
  <c r="M257" i="7"/>
  <c r="G265" i="5"/>
  <c r="M261" i="7"/>
  <c r="G269" i="5"/>
  <c r="M265" i="7"/>
  <c r="G273" i="5"/>
  <c r="M269" i="7"/>
  <c r="G277" i="5"/>
  <c r="M273" i="7"/>
  <c r="G281" i="5"/>
  <c r="M277" i="7"/>
  <c r="G285" i="5"/>
  <c r="M281" i="7"/>
  <c r="G289" i="5"/>
  <c r="L285" i="7"/>
  <c r="F293" i="5" s="1"/>
  <c r="G293" i="5"/>
  <c r="L289" i="7"/>
  <c r="F297" i="5" s="1"/>
  <c r="G297" i="5"/>
  <c r="L293" i="7"/>
  <c r="F301" i="5" s="1"/>
  <c r="G301" i="5"/>
  <c r="M297" i="7"/>
  <c r="G305" i="5"/>
  <c r="M301" i="7"/>
  <c r="G309" i="5"/>
  <c r="M305" i="7"/>
  <c r="G313" i="5"/>
  <c r="M309" i="7"/>
  <c r="G317" i="5"/>
  <c r="M313" i="7"/>
  <c r="G321" i="5"/>
  <c r="M317" i="7"/>
  <c r="G325" i="5"/>
  <c r="M321" i="7"/>
  <c r="G329" i="5"/>
  <c r="M325" i="7"/>
  <c r="G333" i="5"/>
  <c r="M329" i="7"/>
  <c r="G337" i="5"/>
  <c r="M333" i="7"/>
  <c r="G341" i="5"/>
  <c r="M337" i="7"/>
  <c r="G345" i="5"/>
  <c r="M341" i="7"/>
  <c r="G349" i="5"/>
  <c r="M345" i="7"/>
  <c r="G353" i="5"/>
  <c r="M349" i="7"/>
  <c r="G357" i="5"/>
  <c r="M353" i="7"/>
  <c r="G361" i="5"/>
  <c r="M357" i="7"/>
  <c r="G365" i="5"/>
  <c r="M361" i="7"/>
  <c r="G369" i="5"/>
  <c r="M365" i="7"/>
  <c r="G373" i="5"/>
  <c r="M369" i="7"/>
  <c r="G377" i="5"/>
  <c r="M373" i="7"/>
  <c r="G381" i="5"/>
  <c r="M377" i="7"/>
  <c r="G385" i="5"/>
  <c r="M381" i="7"/>
  <c r="G389" i="5"/>
  <c r="M385" i="7"/>
  <c r="G393" i="5"/>
  <c r="M389" i="7"/>
  <c r="G397" i="5"/>
  <c r="M393" i="7"/>
  <c r="G401" i="5"/>
  <c r="M397" i="7"/>
  <c r="G405" i="5"/>
  <c r="M401" i="7"/>
  <c r="G409" i="5"/>
  <c r="M405" i="7"/>
  <c r="G413" i="5"/>
  <c r="M409" i="7"/>
  <c r="G417" i="5"/>
  <c r="M413" i="7"/>
  <c r="G421" i="5"/>
  <c r="M417" i="7"/>
  <c r="G425" i="5"/>
  <c r="M421" i="7"/>
  <c r="G429" i="5"/>
  <c r="M425" i="7"/>
  <c r="G433" i="5"/>
  <c r="M429" i="7"/>
  <c r="G437" i="5"/>
  <c r="M433" i="7"/>
  <c r="G441" i="5"/>
  <c r="M437" i="7"/>
  <c r="G445" i="5"/>
  <c r="M441" i="7"/>
  <c r="G449" i="5"/>
  <c r="M445" i="7"/>
  <c r="G453" i="5"/>
  <c r="M449" i="7"/>
  <c r="G457" i="5"/>
  <c r="M453" i="7"/>
  <c r="G461" i="5"/>
  <c r="M457" i="7"/>
  <c r="G465" i="5"/>
  <c r="M461" i="7"/>
  <c r="G469" i="5"/>
  <c r="M465" i="7"/>
  <c r="G473" i="5"/>
  <c r="M469" i="7"/>
  <c r="G477" i="5"/>
  <c r="M473" i="7"/>
  <c r="G481" i="5"/>
  <c r="M477" i="7"/>
  <c r="G485" i="5"/>
  <c r="M481" i="7"/>
  <c r="G489" i="5"/>
  <c r="M485" i="7"/>
  <c r="G493" i="5"/>
  <c r="M489" i="7"/>
  <c r="G497" i="5"/>
  <c r="M493" i="7"/>
  <c r="G501" i="5"/>
  <c r="M497" i="7"/>
  <c r="G505" i="5"/>
  <c r="M501" i="7"/>
  <c r="G509" i="5"/>
  <c r="L505" i="7"/>
  <c r="F513" i="5" s="1"/>
  <c r="G513" i="5"/>
  <c r="M509" i="7"/>
  <c r="G517" i="5"/>
  <c r="M513" i="7"/>
  <c r="G521" i="5"/>
  <c r="M517" i="7"/>
  <c r="G525" i="5"/>
  <c r="L521" i="7"/>
  <c r="F529" i="5" s="1"/>
  <c r="G529" i="5"/>
  <c r="M525" i="7"/>
  <c r="G533" i="5"/>
  <c r="M529" i="7"/>
  <c r="G537" i="5"/>
  <c r="M533" i="7"/>
  <c r="G541" i="5"/>
  <c r="M537" i="7"/>
  <c r="G545" i="5"/>
  <c r="L541" i="7"/>
  <c r="F549" i="5" s="1"/>
  <c r="G549" i="5"/>
  <c r="M545" i="7"/>
  <c r="G553" i="5"/>
  <c r="M549" i="7"/>
  <c r="G557" i="5"/>
  <c r="L553" i="7"/>
  <c r="F561" i="5" s="1"/>
  <c r="G561" i="5"/>
  <c r="M557" i="7"/>
  <c r="G565" i="5"/>
  <c r="M561" i="7"/>
  <c r="G569" i="5"/>
  <c r="L565" i="7"/>
  <c r="F573" i="5" s="1"/>
  <c r="G573" i="5"/>
  <c r="M569" i="7"/>
  <c r="G577" i="5"/>
  <c r="M573" i="7"/>
  <c r="G581" i="5"/>
  <c r="M577" i="7"/>
  <c r="G585" i="5"/>
  <c r="L581" i="7"/>
  <c r="F589" i="5" s="1"/>
  <c r="G589" i="5"/>
  <c r="M585" i="7"/>
  <c r="G593" i="5"/>
  <c r="L589" i="7"/>
  <c r="F597" i="5" s="1"/>
  <c r="G597" i="5"/>
  <c r="M593" i="7"/>
  <c r="G601" i="5"/>
  <c r="L597" i="7"/>
  <c r="F605" i="5" s="1"/>
  <c r="G605" i="5"/>
  <c r="M601" i="7"/>
  <c r="G609" i="5"/>
  <c r="M605" i="7"/>
  <c r="G613" i="5"/>
  <c r="M609" i="7"/>
  <c r="G617" i="5"/>
  <c r="L613" i="7"/>
  <c r="F621" i="5" s="1"/>
  <c r="G621" i="5"/>
  <c r="M617" i="7"/>
  <c r="G625" i="5"/>
  <c r="M621" i="7"/>
  <c r="G629" i="5"/>
  <c r="L625" i="7"/>
  <c r="F633" i="5" s="1"/>
  <c r="G633" i="5"/>
  <c r="M629" i="7"/>
  <c r="G637" i="5"/>
  <c r="L633" i="7"/>
  <c r="F641" i="5" s="1"/>
  <c r="G641" i="5"/>
  <c r="L637" i="7"/>
  <c r="F645" i="5" s="1"/>
  <c r="G645" i="5"/>
  <c r="L641" i="7"/>
  <c r="F649" i="5" s="1"/>
  <c r="G649" i="5"/>
  <c r="M645" i="7"/>
  <c r="G653" i="5"/>
  <c r="L649" i="7"/>
  <c r="F657" i="5" s="1"/>
  <c r="G657" i="5"/>
  <c r="L653" i="7"/>
  <c r="F661" i="5" s="1"/>
  <c r="G661" i="5"/>
  <c r="M657" i="7"/>
  <c r="G665" i="5"/>
  <c r="L661" i="7"/>
  <c r="F669" i="5" s="1"/>
  <c r="G669" i="5"/>
  <c r="M665" i="7"/>
  <c r="G673" i="5"/>
  <c r="M669" i="7"/>
  <c r="G677" i="5"/>
  <c r="M673" i="7"/>
  <c r="G681" i="5"/>
  <c r="L677" i="7"/>
  <c r="F685" i="5" s="1"/>
  <c r="G685" i="5"/>
  <c r="M681" i="7"/>
  <c r="G689" i="5"/>
  <c r="M685" i="7"/>
  <c r="G693" i="5"/>
  <c r="L689" i="7"/>
  <c r="F697" i="5" s="1"/>
  <c r="G697" i="5"/>
  <c r="L693" i="7"/>
  <c r="F701" i="5" s="1"/>
  <c r="G701" i="5"/>
  <c r="L697" i="7"/>
  <c r="F705" i="5" s="1"/>
  <c r="G705" i="5"/>
  <c r="M701" i="7"/>
  <c r="G709" i="5"/>
  <c r="L709" i="7"/>
  <c r="F717" i="5" s="1"/>
  <c r="G717" i="5"/>
  <c r="M713" i="7"/>
  <c r="G721" i="5"/>
  <c r="M717" i="7"/>
  <c r="G725" i="5"/>
  <c r="M721" i="7"/>
  <c r="G729" i="5"/>
  <c r="M725" i="7"/>
  <c r="G733" i="5"/>
  <c r="L733" i="7"/>
  <c r="F741" i="5" s="1"/>
  <c r="G741" i="5"/>
  <c r="M737" i="7"/>
  <c r="G745" i="5"/>
  <c r="L741" i="7"/>
  <c r="F749" i="5" s="1"/>
  <c r="G749" i="5"/>
  <c r="L749" i="7"/>
  <c r="F757" i="5" s="1"/>
  <c r="G757" i="5"/>
  <c r="M753" i="7"/>
  <c r="G761" i="5"/>
  <c r="M757" i="7"/>
  <c r="G765" i="5"/>
  <c r="L765" i="7"/>
  <c r="F773" i="5" s="1"/>
  <c r="G773" i="5"/>
  <c r="L769" i="7"/>
  <c r="F777" i="5" s="1"/>
  <c r="G777" i="5"/>
  <c r="M777" i="7"/>
  <c r="G785" i="5"/>
  <c r="M781" i="7"/>
  <c r="G789" i="5"/>
  <c r="M785" i="7"/>
  <c r="G793" i="5"/>
  <c r="M789" i="7"/>
  <c r="G797" i="5"/>
  <c r="M793" i="7"/>
  <c r="G801" i="5"/>
  <c r="M797" i="7"/>
  <c r="G805" i="5"/>
  <c r="L889" i="7"/>
  <c r="F897" i="5" s="1"/>
  <c r="G897" i="5"/>
  <c r="L893" i="7"/>
  <c r="F901" i="5" s="1"/>
  <c r="G901" i="5"/>
  <c r="L897" i="7"/>
  <c r="F905" i="5" s="1"/>
  <c r="G905" i="5"/>
  <c r="L901" i="7"/>
  <c r="F909" i="5" s="1"/>
  <c r="G909" i="5"/>
  <c r="L905" i="7"/>
  <c r="F913" i="5" s="1"/>
  <c r="G913" i="5"/>
  <c r="L909" i="7"/>
  <c r="F917" i="5" s="1"/>
  <c r="G917" i="5"/>
  <c r="L913" i="7"/>
  <c r="F921" i="5" s="1"/>
  <c r="G921" i="5"/>
  <c r="M917" i="7"/>
  <c r="G925" i="5"/>
  <c r="M925" i="7"/>
  <c r="G933" i="5"/>
  <c r="M929" i="7"/>
  <c r="G937" i="5"/>
  <c r="M933" i="7"/>
  <c r="G941" i="5"/>
  <c r="L937" i="7"/>
  <c r="F945" i="5" s="1"/>
  <c r="G945" i="5"/>
  <c r="L941" i="7"/>
  <c r="F949" i="5" s="1"/>
  <c r="G949" i="5"/>
  <c r="L945" i="7"/>
  <c r="F953" i="5" s="1"/>
  <c r="G953" i="5"/>
  <c r="M949" i="7"/>
  <c r="G957" i="5"/>
  <c r="M957" i="7"/>
  <c r="G965" i="5"/>
  <c r="M961" i="7"/>
  <c r="G969" i="5"/>
  <c r="M965" i="7"/>
  <c r="G973" i="5"/>
  <c r="M969" i="7"/>
  <c r="G977" i="5"/>
  <c r="M973" i="7"/>
  <c r="G981" i="5"/>
  <c r="M977" i="7"/>
  <c r="G985" i="5"/>
  <c r="M981" i="7"/>
  <c r="G989" i="5"/>
  <c r="M985" i="7"/>
  <c r="G993" i="5"/>
  <c r="M989" i="7"/>
  <c r="G997" i="5"/>
  <c r="M993" i="7"/>
  <c r="G1001" i="5"/>
  <c r="M997" i="7"/>
  <c r="G1005" i="5"/>
  <c r="M1001" i="7"/>
  <c r="G1009" i="5"/>
  <c r="M1005" i="7"/>
  <c r="G1013" i="5"/>
  <c r="M1009" i="7"/>
  <c r="G1017" i="5"/>
  <c r="M1013" i="7"/>
  <c r="G1021" i="5"/>
  <c r="L1017" i="7"/>
  <c r="F1025" i="5" s="1"/>
  <c r="G1025" i="5"/>
  <c r="L1021" i="7"/>
  <c r="F1029" i="5" s="1"/>
  <c r="G1029" i="5"/>
  <c r="L1025" i="7"/>
  <c r="F1033" i="5" s="1"/>
  <c r="G1033" i="5"/>
  <c r="L1029" i="7"/>
  <c r="F1037" i="5" s="1"/>
  <c r="G1037" i="5"/>
  <c r="L1033" i="7"/>
  <c r="F1041" i="5" s="1"/>
  <c r="G1041" i="5"/>
  <c r="L1037" i="7"/>
  <c r="F1045" i="5" s="1"/>
  <c r="G1045" i="5"/>
  <c r="L1041" i="7"/>
  <c r="F1049" i="5" s="1"/>
  <c r="G1049" i="5"/>
  <c r="L1045" i="7"/>
  <c r="F1053" i="5" s="1"/>
  <c r="G1053" i="5"/>
  <c r="L1049" i="7"/>
  <c r="F1057" i="5" s="1"/>
  <c r="G1057" i="5"/>
  <c r="L1053" i="7"/>
  <c r="F1061" i="5" s="1"/>
  <c r="G1061" i="5"/>
  <c r="L1057" i="7"/>
  <c r="F1065" i="5" s="1"/>
  <c r="G1065" i="5"/>
  <c r="L1061" i="7"/>
  <c r="F1069" i="5" s="1"/>
  <c r="G1069" i="5"/>
  <c r="L1065" i="7"/>
  <c r="F1073" i="5" s="1"/>
  <c r="G1073" i="5"/>
  <c r="L1069" i="7"/>
  <c r="F1077" i="5" s="1"/>
  <c r="G1077" i="5"/>
  <c r="L1073" i="7"/>
  <c r="F1081" i="5" s="1"/>
  <c r="G1081" i="5"/>
  <c r="L1077" i="7"/>
  <c r="F1085" i="5" s="1"/>
  <c r="G1085" i="5"/>
  <c r="L1081" i="7"/>
  <c r="F1089" i="5" s="1"/>
  <c r="G1089" i="5"/>
  <c r="L1085" i="7"/>
  <c r="F1093" i="5" s="1"/>
  <c r="G1093" i="5"/>
  <c r="L1089" i="7"/>
  <c r="F1097" i="5" s="1"/>
  <c r="G1097" i="5"/>
  <c r="L1093" i="7"/>
  <c r="F1101" i="5" s="1"/>
  <c r="G1101" i="5"/>
  <c r="L1097" i="7"/>
  <c r="F1105" i="5" s="1"/>
  <c r="G1105" i="5"/>
  <c r="L1105" i="7"/>
  <c r="F1113" i="5" s="1"/>
  <c r="G1113" i="5"/>
  <c r="M1109" i="7"/>
  <c r="G1117" i="5"/>
  <c r="M1113" i="7"/>
  <c r="G1121" i="5"/>
  <c r="M1117" i="7"/>
  <c r="G1125" i="5"/>
  <c r="M1121" i="7"/>
  <c r="G1129" i="5"/>
  <c r="M1125" i="7"/>
  <c r="G1133" i="5"/>
  <c r="L1129" i="7"/>
  <c r="F1137" i="5" s="1"/>
  <c r="G1137" i="5"/>
  <c r="L1133" i="7"/>
  <c r="F1141" i="5" s="1"/>
  <c r="G1141" i="5"/>
  <c r="L1137" i="7"/>
  <c r="F1145" i="5" s="1"/>
  <c r="G1145" i="5"/>
  <c r="L1141" i="7"/>
  <c r="F1149" i="5" s="1"/>
  <c r="G1149" i="5"/>
  <c r="L1145" i="7"/>
  <c r="F1153" i="5" s="1"/>
  <c r="G1153" i="5"/>
  <c r="L1149" i="7"/>
  <c r="F1157" i="5" s="1"/>
  <c r="G1157" i="5"/>
  <c r="L1153" i="7"/>
  <c r="F1161" i="5" s="1"/>
  <c r="G1161" i="5"/>
  <c r="L1157" i="7"/>
  <c r="F1165" i="5" s="1"/>
  <c r="G1165" i="5"/>
  <c r="M1161" i="7"/>
  <c r="G1169" i="5"/>
  <c r="M1165" i="7"/>
  <c r="G1173" i="5"/>
  <c r="M1169" i="7"/>
  <c r="G1177" i="5"/>
  <c r="L1173" i="7"/>
  <c r="F1181" i="5" s="1"/>
  <c r="G1181" i="5"/>
  <c r="M1177" i="7"/>
  <c r="G1185" i="5"/>
  <c r="F1888" i="5"/>
  <c r="B1888" i="5"/>
  <c r="F1896" i="5"/>
  <c r="B1896" i="5"/>
  <c r="F1904" i="5"/>
  <c r="B1904" i="5"/>
  <c r="L1912" i="5"/>
  <c r="B1912" i="5"/>
  <c r="L1928" i="5"/>
  <c r="B1928" i="5"/>
  <c r="F1936" i="5"/>
  <c r="B1936" i="5"/>
  <c r="L1944" i="5"/>
  <c r="B1944" i="5"/>
  <c r="L1952" i="5"/>
  <c r="B1952" i="5"/>
  <c r="K1984" i="5"/>
  <c r="B1984" i="5"/>
  <c r="K2016" i="5"/>
  <c r="B2016" i="5"/>
  <c r="L1182" i="7"/>
  <c r="F1190" i="5" s="1"/>
  <c r="G1190" i="5"/>
  <c r="L1186" i="7"/>
  <c r="F1194" i="5" s="1"/>
  <c r="G1194" i="5"/>
  <c r="L1190" i="7"/>
  <c r="F1198" i="5" s="1"/>
  <c r="G1198" i="5"/>
  <c r="L1194" i="7"/>
  <c r="F1202" i="5" s="1"/>
  <c r="G1202" i="5"/>
  <c r="L1198" i="7"/>
  <c r="F1206" i="5" s="1"/>
  <c r="G1206" i="5"/>
  <c r="L1202" i="7"/>
  <c r="F1210" i="5" s="1"/>
  <c r="G1210" i="5"/>
  <c r="L1206" i="7"/>
  <c r="F1214" i="5" s="1"/>
  <c r="G1214" i="5"/>
  <c r="L1210" i="7"/>
  <c r="F1218" i="5" s="1"/>
  <c r="G1218" i="5"/>
  <c r="L1214" i="7"/>
  <c r="F1222" i="5" s="1"/>
  <c r="G1222" i="5"/>
  <c r="L1218" i="7"/>
  <c r="F1226" i="5" s="1"/>
  <c r="G1226" i="5"/>
  <c r="L1222" i="7"/>
  <c r="F1230" i="5" s="1"/>
  <c r="G1230" i="5"/>
  <c r="L1230" i="7"/>
  <c r="F1238" i="5" s="1"/>
  <c r="G1238" i="5"/>
  <c r="L1234" i="7"/>
  <c r="F1242" i="5" s="1"/>
  <c r="G1242" i="5"/>
  <c r="L1238" i="7"/>
  <c r="F1246" i="5" s="1"/>
  <c r="G1246" i="5"/>
  <c r="L1242" i="7"/>
  <c r="F1250" i="5" s="1"/>
  <c r="G1250" i="5"/>
  <c r="L1246" i="7"/>
  <c r="F1254" i="5" s="1"/>
  <c r="G1254" i="5"/>
  <c r="L1250" i="7"/>
  <c r="F1258" i="5" s="1"/>
  <c r="G1258" i="5"/>
  <c r="L1254" i="7"/>
  <c r="F1262" i="5" s="1"/>
  <c r="G1262" i="5"/>
  <c r="L1314" i="7"/>
  <c r="F1322" i="5" s="1"/>
  <c r="G1322" i="5"/>
  <c r="L1318" i="7"/>
  <c r="F1326" i="5" s="1"/>
  <c r="G1326" i="5"/>
  <c r="L1322" i="7"/>
  <c r="F1330" i="5" s="1"/>
  <c r="G1330" i="5"/>
  <c r="L1326" i="7"/>
  <c r="F1334" i="5" s="1"/>
  <c r="G1334" i="5"/>
  <c r="H1889" i="5"/>
  <c r="B1889" i="5"/>
  <c r="E1897" i="5"/>
  <c r="B1897" i="5"/>
  <c r="E1905" i="5"/>
  <c r="B1905" i="5"/>
  <c r="H1913" i="5"/>
  <c r="B1913" i="5"/>
  <c r="H1921" i="5"/>
  <c r="B1921" i="5"/>
  <c r="H1929" i="5"/>
  <c r="B1929" i="5"/>
  <c r="H1937" i="5"/>
  <c r="B1937" i="5"/>
  <c r="H1945" i="5"/>
  <c r="B1945" i="5"/>
  <c r="H1953" i="5"/>
  <c r="B1953" i="5"/>
  <c r="G1969" i="5"/>
  <c r="B1969" i="5"/>
  <c r="G1977" i="5"/>
  <c r="B1977" i="5"/>
  <c r="G1985" i="5"/>
  <c r="B1985" i="5"/>
  <c r="E1993" i="5"/>
  <c r="B1993" i="5"/>
  <c r="H2009" i="5"/>
  <c r="B2009" i="5"/>
  <c r="G2017" i="5"/>
  <c r="B2017" i="5"/>
  <c r="M126" i="7"/>
  <c r="G134" i="5"/>
  <c r="M130" i="7"/>
  <c r="G138" i="5"/>
  <c r="M134" i="7"/>
  <c r="G142" i="5"/>
  <c r="M138" i="7"/>
  <c r="G146" i="5"/>
  <c r="M142" i="7"/>
  <c r="G150" i="5"/>
  <c r="M146" i="7"/>
  <c r="G154" i="5"/>
  <c r="M150" i="7"/>
  <c r="G158" i="5"/>
  <c r="M154" i="7"/>
  <c r="G162" i="5"/>
  <c r="L158" i="7"/>
  <c r="F166" i="5" s="1"/>
  <c r="G166" i="5"/>
  <c r="L162" i="7"/>
  <c r="F170" i="5" s="1"/>
  <c r="G170" i="5"/>
  <c r="M166" i="7"/>
  <c r="G174" i="5"/>
  <c r="M170" i="7"/>
  <c r="G178" i="5"/>
  <c r="L174" i="7"/>
  <c r="F182" i="5" s="1"/>
  <c r="G182" i="5"/>
  <c r="M178" i="7"/>
  <c r="G186" i="5"/>
  <c r="M182" i="7"/>
  <c r="G190" i="5"/>
  <c r="L186" i="7"/>
  <c r="F194" i="5" s="1"/>
  <c r="G194" i="5"/>
  <c r="M190" i="7"/>
  <c r="G198" i="5"/>
  <c r="M194" i="7"/>
  <c r="G202" i="5"/>
  <c r="M198" i="7"/>
  <c r="G206" i="5"/>
  <c r="M202" i="7"/>
  <c r="G210" i="5"/>
  <c r="M206" i="7"/>
  <c r="G214" i="5"/>
  <c r="M210" i="7"/>
  <c r="G218" i="5"/>
  <c r="M214" i="7"/>
  <c r="G222" i="5"/>
  <c r="M218" i="7"/>
  <c r="G226" i="5"/>
  <c r="L222" i="7"/>
  <c r="F230" i="5" s="1"/>
  <c r="G230" i="5"/>
  <c r="L226" i="7"/>
  <c r="F234" i="5" s="1"/>
  <c r="G234" i="5"/>
  <c r="M230" i="7"/>
  <c r="G238" i="5"/>
  <c r="L234" i="7"/>
  <c r="F242" i="5" s="1"/>
  <c r="G242" i="5"/>
  <c r="M238" i="7"/>
  <c r="G246" i="5"/>
  <c r="M242" i="7"/>
  <c r="G250" i="5"/>
  <c r="L246" i="7"/>
  <c r="F254" i="5" s="1"/>
  <c r="G254" i="5"/>
  <c r="M250" i="7"/>
  <c r="G258" i="5"/>
  <c r="L254" i="7"/>
  <c r="F262" i="5" s="1"/>
  <c r="G262" i="5"/>
  <c r="L258" i="7"/>
  <c r="F266" i="5" s="1"/>
  <c r="G266" i="5"/>
  <c r="M262" i="7"/>
  <c r="G270" i="5"/>
  <c r="L266" i="7"/>
  <c r="F274" i="5" s="1"/>
  <c r="G274" i="5"/>
  <c r="M270" i="7"/>
  <c r="G278" i="5"/>
  <c r="M274" i="7"/>
  <c r="G282" i="5"/>
  <c r="L278" i="7"/>
  <c r="F286" i="5" s="1"/>
  <c r="G286" i="5"/>
  <c r="L282" i="7"/>
  <c r="F290" i="5" s="1"/>
  <c r="G290" i="5"/>
  <c r="M286" i="7"/>
  <c r="G294" i="5"/>
  <c r="M290" i="7"/>
  <c r="G298" i="5"/>
  <c r="M294" i="7"/>
  <c r="G302" i="5"/>
  <c r="M298" i="7"/>
  <c r="G306" i="5"/>
  <c r="L302" i="7"/>
  <c r="F310" i="5" s="1"/>
  <c r="G310" i="5"/>
  <c r="L306" i="7"/>
  <c r="F314" i="5" s="1"/>
  <c r="G314" i="5"/>
  <c r="L310" i="7"/>
  <c r="F318" i="5" s="1"/>
  <c r="G318" i="5"/>
  <c r="L314" i="7"/>
  <c r="F322" i="5" s="1"/>
  <c r="G322" i="5"/>
  <c r="L318" i="7"/>
  <c r="F326" i="5" s="1"/>
  <c r="G326" i="5"/>
  <c r="L322" i="7"/>
  <c r="F330" i="5" s="1"/>
  <c r="G330" i="5"/>
  <c r="L326" i="7"/>
  <c r="F334" i="5" s="1"/>
  <c r="G334" i="5"/>
  <c r="L330" i="7"/>
  <c r="F338" i="5" s="1"/>
  <c r="G338" i="5"/>
  <c r="L334" i="7"/>
  <c r="F342" i="5" s="1"/>
  <c r="G342" i="5"/>
  <c r="L338" i="7"/>
  <c r="F346" i="5" s="1"/>
  <c r="G346" i="5"/>
  <c r="L342" i="7"/>
  <c r="F350" i="5" s="1"/>
  <c r="G350" i="5"/>
  <c r="L346" i="7"/>
  <c r="F354" i="5" s="1"/>
  <c r="G354" i="5"/>
  <c r="L350" i="7"/>
  <c r="F358" i="5" s="1"/>
  <c r="G358" i="5"/>
  <c r="L354" i="7"/>
  <c r="F362" i="5" s="1"/>
  <c r="G362" i="5"/>
  <c r="L358" i="7"/>
  <c r="F366" i="5" s="1"/>
  <c r="G366" i="5"/>
  <c r="L362" i="7"/>
  <c r="F370" i="5" s="1"/>
  <c r="G370" i="5"/>
  <c r="L366" i="7"/>
  <c r="F374" i="5" s="1"/>
  <c r="G374" i="5"/>
  <c r="M370" i="7"/>
  <c r="G378" i="5"/>
  <c r="M374" i="7"/>
  <c r="G382" i="5"/>
  <c r="M378" i="7"/>
  <c r="G386" i="5"/>
  <c r="M382" i="7"/>
  <c r="G390" i="5"/>
  <c r="M386" i="7"/>
  <c r="G394" i="5"/>
  <c r="M390" i="7"/>
  <c r="G398" i="5"/>
  <c r="M394" i="7"/>
  <c r="G402" i="5"/>
  <c r="M398" i="7"/>
  <c r="G406" i="5"/>
  <c r="M402" i="7"/>
  <c r="G410" i="5"/>
  <c r="M406" i="7"/>
  <c r="G414" i="5"/>
  <c r="M410" i="7"/>
  <c r="G418" i="5"/>
  <c r="M414" i="7"/>
  <c r="G422" i="5"/>
  <c r="M418" i="7"/>
  <c r="G426" i="5"/>
  <c r="M422" i="7"/>
  <c r="G430" i="5"/>
  <c r="M426" i="7"/>
  <c r="G434" i="5"/>
  <c r="M430" i="7"/>
  <c r="G438" i="5"/>
  <c r="M434" i="7"/>
  <c r="G442" i="5"/>
  <c r="M438" i="7"/>
  <c r="G446" i="5"/>
  <c r="M442" i="7"/>
  <c r="G450" i="5"/>
  <c r="M446" i="7"/>
  <c r="G454" i="5"/>
  <c r="M450" i="7"/>
  <c r="G458" i="5"/>
  <c r="M454" i="7"/>
  <c r="G462" i="5"/>
  <c r="M458" i="7"/>
  <c r="G466" i="5"/>
  <c r="M462" i="7"/>
  <c r="G470" i="5"/>
  <c r="M466" i="7"/>
  <c r="G474" i="5"/>
  <c r="M470" i="7"/>
  <c r="G478" i="5"/>
  <c r="M474" i="7"/>
  <c r="G482" i="5"/>
  <c r="M478" i="7"/>
  <c r="G486" i="5"/>
  <c r="M482" i="7"/>
  <c r="G490" i="5"/>
  <c r="M486" i="7"/>
  <c r="G494" i="5"/>
  <c r="M490" i="7"/>
  <c r="G498" i="5"/>
  <c r="M494" i="7"/>
  <c r="G502" i="5"/>
  <c r="M498" i="7"/>
  <c r="G506" i="5"/>
  <c r="L502" i="7"/>
  <c r="F510" i="5" s="1"/>
  <c r="G510" i="5"/>
  <c r="L506" i="7"/>
  <c r="F514" i="5" s="1"/>
  <c r="G514" i="5"/>
  <c r="L510" i="7"/>
  <c r="F518" i="5" s="1"/>
  <c r="G518" i="5"/>
  <c r="M514" i="7"/>
  <c r="G522" i="5"/>
  <c r="M518" i="7"/>
  <c r="G526" i="5"/>
  <c r="M522" i="7"/>
  <c r="G530" i="5"/>
  <c r="M526" i="7"/>
  <c r="G534" i="5"/>
  <c r="M530" i="7"/>
  <c r="G538" i="5"/>
  <c r="M538" i="7"/>
  <c r="G546" i="5"/>
  <c r="M542" i="7"/>
  <c r="G550" i="5"/>
  <c r="M546" i="7"/>
  <c r="G554" i="5"/>
  <c r="M550" i="7"/>
  <c r="G558" i="5"/>
  <c r="M554" i="7"/>
  <c r="G562" i="5"/>
  <c r="M558" i="7"/>
  <c r="G566" i="5"/>
  <c r="M562" i="7"/>
  <c r="G570" i="5"/>
  <c r="M566" i="7"/>
  <c r="G574" i="5"/>
  <c r="M570" i="7"/>
  <c r="G578" i="5"/>
  <c r="M574" i="7"/>
  <c r="G582" i="5"/>
  <c r="M578" i="7"/>
  <c r="G586" i="5"/>
  <c r="M582" i="7"/>
  <c r="G590" i="5"/>
  <c r="M586" i="7"/>
  <c r="G594" i="5"/>
  <c r="M590" i="7"/>
  <c r="G598" i="5"/>
  <c r="M594" i="7"/>
  <c r="G602" i="5"/>
  <c r="M598" i="7"/>
  <c r="G606" i="5"/>
  <c r="M602" i="7"/>
  <c r="G610" i="5"/>
  <c r="M606" i="7"/>
  <c r="G614" i="5"/>
  <c r="M610" i="7"/>
  <c r="G618" i="5"/>
  <c r="M614" i="7"/>
  <c r="G622" i="5"/>
  <c r="M618" i="7"/>
  <c r="G626" i="5"/>
  <c r="M622" i="7"/>
  <c r="G630" i="5"/>
  <c r="M626" i="7"/>
  <c r="G634" i="5"/>
  <c r="M630" i="7"/>
  <c r="G638" i="5"/>
  <c r="M634" i="7"/>
  <c r="G642" i="5"/>
  <c r="M638" i="7"/>
  <c r="G646" i="5"/>
  <c r="M642" i="7"/>
  <c r="G650" i="5"/>
  <c r="M646" i="7"/>
  <c r="G654" i="5"/>
  <c r="M650" i="7"/>
  <c r="G658" i="5"/>
  <c r="M654" i="7"/>
  <c r="G662" i="5"/>
  <c r="M658" i="7"/>
  <c r="G666" i="5"/>
  <c r="M662" i="7"/>
  <c r="G670" i="5"/>
  <c r="M666" i="7"/>
  <c r="G674" i="5"/>
  <c r="M670" i="7"/>
  <c r="G678" i="5"/>
  <c r="M674" i="7"/>
  <c r="G682" i="5"/>
  <c r="M678" i="7"/>
  <c r="G686" i="5"/>
  <c r="M682" i="7"/>
  <c r="G690" i="5"/>
  <c r="M686" i="7"/>
  <c r="G694" i="5"/>
  <c r="M690" i="7"/>
  <c r="G698" i="5"/>
  <c r="M694" i="7"/>
  <c r="G702" i="5"/>
  <c r="M698" i="7"/>
  <c r="G706" i="5"/>
  <c r="M702" i="7"/>
  <c r="G710" i="5"/>
  <c r="L706" i="7"/>
  <c r="F714" i="5" s="1"/>
  <c r="G714" i="5"/>
  <c r="L710" i="7"/>
  <c r="F718" i="5" s="1"/>
  <c r="G718" i="5"/>
  <c r="L714" i="7"/>
  <c r="F722" i="5" s="1"/>
  <c r="G722" i="5"/>
  <c r="L718" i="7"/>
  <c r="F726" i="5" s="1"/>
  <c r="G726" i="5"/>
  <c r="L722" i="7"/>
  <c r="F730" i="5" s="1"/>
  <c r="G730" i="5"/>
  <c r="L726" i="7"/>
  <c r="F734" i="5" s="1"/>
  <c r="G734" i="5"/>
  <c r="L730" i="7"/>
  <c r="F738" i="5" s="1"/>
  <c r="G738" i="5"/>
  <c r="L734" i="7"/>
  <c r="F742" i="5" s="1"/>
  <c r="G742" i="5"/>
  <c r="L738" i="7"/>
  <c r="F746" i="5" s="1"/>
  <c r="G746" i="5"/>
  <c r="L742" i="7"/>
  <c r="F750" i="5" s="1"/>
  <c r="G750" i="5"/>
  <c r="L746" i="7"/>
  <c r="F754" i="5" s="1"/>
  <c r="G754" i="5"/>
  <c r="L750" i="7"/>
  <c r="F758" i="5" s="1"/>
  <c r="G758" i="5"/>
  <c r="L754" i="7"/>
  <c r="F762" i="5" s="1"/>
  <c r="G762" i="5"/>
  <c r="L758" i="7"/>
  <c r="F766" i="5" s="1"/>
  <c r="G766" i="5"/>
  <c r="L762" i="7"/>
  <c r="F770" i="5" s="1"/>
  <c r="G770" i="5"/>
  <c r="L766" i="7"/>
  <c r="F774" i="5" s="1"/>
  <c r="G774" i="5"/>
  <c r="M770" i="7"/>
  <c r="G778" i="5"/>
  <c r="M774" i="7"/>
  <c r="G782" i="5"/>
  <c r="M778" i="7"/>
  <c r="G786" i="5"/>
  <c r="M782" i="7"/>
  <c r="G790" i="5"/>
  <c r="M786" i="7"/>
  <c r="G794" i="5"/>
  <c r="M790" i="7"/>
  <c r="G798" i="5"/>
  <c r="L794" i="7"/>
  <c r="F802" i="5" s="1"/>
  <c r="G802" i="5"/>
  <c r="L798" i="7"/>
  <c r="F806" i="5" s="1"/>
  <c r="G806" i="5"/>
  <c r="L802" i="7"/>
  <c r="F810" i="5" s="1"/>
  <c r="G810" i="5"/>
  <c r="L810" i="7"/>
  <c r="F818" i="5" s="1"/>
  <c r="G818" i="5"/>
  <c r="L814" i="7"/>
  <c r="F822" i="5" s="1"/>
  <c r="G822" i="5"/>
  <c r="L818" i="7"/>
  <c r="F826" i="5" s="1"/>
  <c r="G826" i="5"/>
  <c r="L826" i="7"/>
  <c r="F834" i="5" s="1"/>
  <c r="G834" i="5"/>
  <c r="L830" i="7"/>
  <c r="F838" i="5" s="1"/>
  <c r="G838" i="5"/>
  <c r="L834" i="7"/>
  <c r="F842" i="5" s="1"/>
  <c r="G842" i="5"/>
  <c r="L838" i="7"/>
  <c r="F846" i="5" s="1"/>
  <c r="G846" i="5"/>
  <c r="L842" i="7"/>
  <c r="F850" i="5" s="1"/>
  <c r="G850" i="5"/>
  <c r="L846" i="7"/>
  <c r="F854" i="5" s="1"/>
  <c r="G854" i="5"/>
  <c r="L850" i="7"/>
  <c r="F858" i="5" s="1"/>
  <c r="G858" i="5"/>
  <c r="L854" i="7"/>
  <c r="F862" i="5" s="1"/>
  <c r="G862" i="5"/>
  <c r="L858" i="7"/>
  <c r="F866" i="5" s="1"/>
  <c r="G866" i="5"/>
  <c r="L862" i="7"/>
  <c r="F870" i="5" s="1"/>
  <c r="G870" i="5"/>
  <c r="L866" i="7"/>
  <c r="F874" i="5" s="1"/>
  <c r="G874" i="5"/>
  <c r="L870" i="7"/>
  <c r="F878" i="5" s="1"/>
  <c r="G878" i="5"/>
  <c r="L874" i="7"/>
  <c r="F882" i="5" s="1"/>
  <c r="G882" i="5"/>
  <c r="L878" i="7"/>
  <c r="F886" i="5" s="1"/>
  <c r="G886" i="5"/>
  <c r="L882" i="7"/>
  <c r="F890" i="5" s="1"/>
  <c r="G890" i="5"/>
  <c r="L886" i="7"/>
  <c r="F894" i="5" s="1"/>
  <c r="G894" i="5"/>
  <c r="M890" i="7"/>
  <c r="G898" i="5"/>
  <c r="M894" i="7"/>
  <c r="G902" i="5"/>
  <c r="M898" i="7"/>
  <c r="G906" i="5"/>
  <c r="M902" i="7"/>
  <c r="G910" i="5"/>
  <c r="M906" i="7"/>
  <c r="G914" i="5"/>
  <c r="M910" i="7"/>
  <c r="G918" i="5"/>
  <c r="M914" i="7"/>
  <c r="G922" i="5"/>
  <c r="M918" i="7"/>
  <c r="G926" i="5"/>
  <c r="M922" i="7"/>
  <c r="G930" i="5"/>
  <c r="M926" i="7"/>
  <c r="G934" i="5"/>
  <c r="M930" i="7"/>
  <c r="G938" i="5"/>
  <c r="L934" i="7"/>
  <c r="F942" i="5" s="1"/>
  <c r="G942" i="5"/>
  <c r="L938" i="7"/>
  <c r="F946" i="5" s="1"/>
  <c r="G946" i="5"/>
  <c r="L942" i="7"/>
  <c r="F950" i="5" s="1"/>
  <c r="G950" i="5"/>
  <c r="L946" i="7"/>
  <c r="F954" i="5" s="1"/>
  <c r="G954" i="5"/>
  <c r="L950" i="7"/>
  <c r="F958" i="5" s="1"/>
  <c r="G958" i="5"/>
  <c r="L954" i="7"/>
  <c r="F962" i="5" s="1"/>
  <c r="G962" i="5"/>
  <c r="L958" i="7"/>
  <c r="F966" i="5" s="1"/>
  <c r="G966" i="5"/>
  <c r="L962" i="7"/>
  <c r="F970" i="5" s="1"/>
  <c r="G970" i="5"/>
  <c r="L966" i="7"/>
  <c r="F974" i="5" s="1"/>
  <c r="G974" i="5"/>
  <c r="L970" i="7"/>
  <c r="F978" i="5" s="1"/>
  <c r="G978" i="5"/>
  <c r="L974" i="7"/>
  <c r="F982" i="5" s="1"/>
  <c r="G982" i="5"/>
  <c r="L978" i="7"/>
  <c r="F986" i="5" s="1"/>
  <c r="G986" i="5"/>
  <c r="L982" i="7"/>
  <c r="F990" i="5" s="1"/>
  <c r="G990" i="5"/>
  <c r="L986" i="7"/>
  <c r="F994" i="5" s="1"/>
  <c r="G994" i="5"/>
  <c r="L990" i="7"/>
  <c r="F998" i="5" s="1"/>
  <c r="G998" i="5"/>
  <c r="L994" i="7"/>
  <c r="F1002" i="5" s="1"/>
  <c r="G1002" i="5"/>
  <c r="L998" i="7"/>
  <c r="F1006" i="5" s="1"/>
  <c r="G1006" i="5"/>
  <c r="L1002" i="7"/>
  <c r="F1010" i="5" s="1"/>
  <c r="G1010" i="5"/>
  <c r="L1006" i="7"/>
  <c r="F1014" i="5" s="1"/>
  <c r="G1014" i="5"/>
  <c r="L1010" i="7"/>
  <c r="F1018" i="5" s="1"/>
  <c r="G1018" i="5"/>
  <c r="L1106" i="7"/>
  <c r="F1114" i="5" s="1"/>
  <c r="G1114" i="5"/>
  <c r="L1110" i="7"/>
  <c r="F1118" i="5" s="1"/>
  <c r="G1118" i="5"/>
  <c r="L1114" i="7"/>
  <c r="F1122" i="5" s="1"/>
  <c r="G1122" i="5"/>
  <c r="L1118" i="7"/>
  <c r="F1126" i="5" s="1"/>
  <c r="G1126" i="5"/>
  <c r="L1122" i="7"/>
  <c r="F1130" i="5" s="1"/>
  <c r="G1130" i="5"/>
  <c r="L1126" i="7"/>
  <c r="F1134" i="5" s="1"/>
  <c r="G1134" i="5"/>
  <c r="L1130" i="7"/>
  <c r="F1138" i="5" s="1"/>
  <c r="G1138" i="5"/>
  <c r="L1134" i="7"/>
  <c r="F1142" i="5" s="1"/>
  <c r="G1142" i="5"/>
  <c r="L1138" i="7"/>
  <c r="F1146" i="5" s="1"/>
  <c r="G1146" i="5"/>
  <c r="L1142" i="7"/>
  <c r="F1150" i="5" s="1"/>
  <c r="G1150" i="5"/>
  <c r="L1146" i="7"/>
  <c r="F1154" i="5" s="1"/>
  <c r="G1154" i="5"/>
  <c r="L1150" i="7"/>
  <c r="F1158" i="5" s="1"/>
  <c r="G1158" i="5"/>
  <c r="L1154" i="7"/>
  <c r="F1162" i="5" s="1"/>
  <c r="G1162" i="5"/>
  <c r="L1158" i="7"/>
  <c r="F1166" i="5" s="1"/>
  <c r="G1166" i="5"/>
  <c r="L1162" i="7"/>
  <c r="F1170" i="5" s="1"/>
  <c r="G1170" i="5"/>
  <c r="L1166" i="7"/>
  <c r="F1174" i="5" s="1"/>
  <c r="G1174" i="5"/>
  <c r="L1170" i="7"/>
  <c r="F1178" i="5" s="1"/>
  <c r="G1178" i="5"/>
  <c r="L1174" i="7"/>
  <c r="F1182" i="5" s="1"/>
  <c r="G1182" i="5"/>
  <c r="L1178" i="7"/>
  <c r="F1186" i="5" s="1"/>
  <c r="G1186" i="5"/>
  <c r="E1890" i="5"/>
  <c r="B1890" i="5"/>
  <c r="L1898" i="5"/>
  <c r="B1898" i="5"/>
  <c r="E1906" i="5"/>
  <c r="B1906" i="5"/>
  <c r="E1914" i="5"/>
  <c r="B1914" i="5"/>
  <c r="L1922" i="5"/>
  <c r="B1922" i="5"/>
  <c r="L1930" i="5"/>
  <c r="B1930" i="5"/>
  <c r="F1938" i="5"/>
  <c r="B1938" i="5"/>
  <c r="E1946" i="5"/>
  <c r="B1946" i="5"/>
  <c r="H1954" i="5"/>
  <c r="B1954" i="5"/>
  <c r="K1962" i="5"/>
  <c r="B1962" i="5"/>
  <c r="K1970" i="5"/>
  <c r="B1970" i="5"/>
  <c r="K1986" i="5"/>
  <c r="B1986" i="5"/>
  <c r="K1994" i="5"/>
  <c r="B1994" i="5"/>
  <c r="K2010" i="5"/>
  <c r="B2010" i="5"/>
  <c r="K2018" i="5"/>
  <c r="B2018" i="5"/>
  <c r="M1183" i="7"/>
  <c r="G1191" i="5"/>
  <c r="M1191" i="7"/>
  <c r="G1199" i="5"/>
  <c r="M1195" i="7"/>
  <c r="G1203" i="5"/>
  <c r="M1199" i="7"/>
  <c r="G1207" i="5"/>
  <c r="M1207" i="7"/>
  <c r="G1215" i="5"/>
  <c r="L1211" i="7"/>
  <c r="F1219" i="5" s="1"/>
  <c r="G1219" i="5"/>
  <c r="M1215" i="7"/>
  <c r="G1223" i="5"/>
  <c r="M1219" i="7"/>
  <c r="G1227" i="5"/>
  <c r="L1227" i="7"/>
  <c r="F1235" i="5" s="1"/>
  <c r="G1235" i="5"/>
  <c r="L1235" i="7"/>
  <c r="F1243" i="5" s="1"/>
  <c r="G1243" i="5"/>
  <c r="L1239" i="7"/>
  <c r="F1247" i="5" s="1"/>
  <c r="G1247" i="5"/>
  <c r="L1243" i="7"/>
  <c r="F1251" i="5" s="1"/>
  <c r="G1251" i="5"/>
  <c r="L1247" i="7"/>
  <c r="F1255" i="5" s="1"/>
  <c r="G1255" i="5"/>
  <c r="L1251" i="7"/>
  <c r="F1259" i="5" s="1"/>
  <c r="G1259" i="5"/>
  <c r="L1255" i="7"/>
  <c r="F1263" i="5" s="1"/>
  <c r="G1263" i="5"/>
  <c r="L1259" i="7"/>
  <c r="F1267" i="5" s="1"/>
  <c r="G1267" i="5"/>
  <c r="L1263" i="7"/>
  <c r="F1271" i="5" s="1"/>
  <c r="G1271" i="5"/>
  <c r="L1267" i="7"/>
  <c r="F1275" i="5" s="1"/>
  <c r="G1275" i="5"/>
  <c r="L1271" i="7"/>
  <c r="F1279" i="5" s="1"/>
  <c r="G1279" i="5"/>
  <c r="L1275" i="7"/>
  <c r="F1283" i="5" s="1"/>
  <c r="G1283" i="5"/>
  <c r="L1279" i="7"/>
  <c r="F1287" i="5" s="1"/>
  <c r="G1287" i="5"/>
  <c r="L1283" i="7"/>
  <c r="F1291" i="5" s="1"/>
  <c r="G1291" i="5"/>
  <c r="L1287" i="7"/>
  <c r="F1295" i="5" s="1"/>
  <c r="G1295" i="5"/>
  <c r="L1291" i="7"/>
  <c r="F1299" i="5" s="1"/>
  <c r="G1299" i="5"/>
  <c r="L1295" i="7"/>
  <c r="F1303" i="5" s="1"/>
  <c r="G1303" i="5"/>
  <c r="L1299" i="7"/>
  <c r="F1307" i="5" s="1"/>
  <c r="G1307" i="5"/>
  <c r="L1303" i="7"/>
  <c r="F1311" i="5" s="1"/>
  <c r="G1311" i="5"/>
  <c r="L1307" i="7"/>
  <c r="F1315" i="5" s="1"/>
  <c r="G1315" i="5"/>
  <c r="L1311" i="7"/>
  <c r="F1319" i="5" s="1"/>
  <c r="G1319" i="5"/>
  <c r="L1315" i="7"/>
  <c r="F1323" i="5" s="1"/>
  <c r="G1323" i="5"/>
  <c r="L1319" i="7"/>
  <c r="F1327" i="5" s="1"/>
  <c r="G1327" i="5"/>
  <c r="L1323" i="7"/>
  <c r="F1331" i="5" s="1"/>
  <c r="G1331" i="5"/>
  <c r="L1327" i="7"/>
  <c r="F1335" i="5" s="1"/>
  <c r="G1335" i="5"/>
  <c r="E1883" i="5"/>
  <c r="B1883" i="5"/>
  <c r="H1907" i="5"/>
  <c r="B1907" i="5"/>
  <c r="H1915" i="5"/>
  <c r="B1915" i="5"/>
  <c r="C1923" i="5"/>
  <c r="B1923" i="5"/>
  <c r="E1931" i="5"/>
  <c r="B1931" i="5"/>
  <c r="C1939" i="5"/>
  <c r="B1939" i="5"/>
  <c r="E1955" i="5"/>
  <c r="B1955" i="5"/>
  <c r="E1963" i="5"/>
  <c r="B1963" i="5"/>
  <c r="E1971" i="5"/>
  <c r="B1971" i="5"/>
  <c r="E1979" i="5"/>
  <c r="B1979" i="5"/>
  <c r="E2011" i="5"/>
  <c r="B2011" i="5"/>
  <c r="G2019" i="5"/>
  <c r="B2019" i="5"/>
  <c r="M123" i="7"/>
  <c r="G131" i="5"/>
  <c r="L127" i="7"/>
  <c r="F135" i="5" s="1"/>
  <c r="G135" i="5"/>
  <c r="M131" i="7"/>
  <c r="G139" i="5"/>
  <c r="M135" i="7"/>
  <c r="G143" i="5"/>
  <c r="L139" i="7"/>
  <c r="F147" i="5" s="1"/>
  <c r="G147" i="5"/>
  <c r="M143" i="7"/>
  <c r="G151" i="5"/>
  <c r="M147" i="7"/>
  <c r="G155" i="5"/>
  <c r="L151" i="7"/>
  <c r="F159" i="5" s="1"/>
  <c r="G159" i="5"/>
  <c r="M155" i="7"/>
  <c r="G163" i="5"/>
  <c r="M159" i="7"/>
  <c r="G167" i="5"/>
  <c r="M163" i="7"/>
  <c r="G171" i="5"/>
  <c r="M167" i="7"/>
  <c r="G175" i="5"/>
  <c r="M171" i="7"/>
  <c r="G179" i="5"/>
  <c r="M175" i="7"/>
  <c r="G183" i="5"/>
  <c r="M179" i="7"/>
  <c r="G187" i="5"/>
  <c r="M183" i="7"/>
  <c r="G191" i="5"/>
  <c r="L187" i="7"/>
  <c r="F195" i="5" s="1"/>
  <c r="G195" i="5"/>
  <c r="M191" i="7"/>
  <c r="G199" i="5"/>
  <c r="M195" i="7"/>
  <c r="G203" i="5"/>
  <c r="L199" i="7"/>
  <c r="F207" i="5" s="1"/>
  <c r="G207" i="5"/>
  <c r="L203" i="7"/>
  <c r="F211" i="5" s="1"/>
  <c r="G211" i="5"/>
  <c r="M207" i="7"/>
  <c r="G215" i="5"/>
  <c r="L211" i="7"/>
  <c r="F219" i="5" s="1"/>
  <c r="G219" i="5"/>
  <c r="L215" i="7"/>
  <c r="F223" i="5" s="1"/>
  <c r="G223" i="5"/>
  <c r="M219" i="7"/>
  <c r="G227" i="5"/>
  <c r="M223" i="7"/>
  <c r="G231" i="5"/>
  <c r="M227" i="7"/>
  <c r="G235" i="5"/>
  <c r="M231" i="7"/>
  <c r="G239" i="5"/>
  <c r="M235" i="7"/>
  <c r="G243" i="5"/>
  <c r="M239" i="7"/>
  <c r="G247" i="5"/>
  <c r="M243" i="7"/>
  <c r="G251" i="5"/>
  <c r="M247" i="7"/>
  <c r="G255" i="5"/>
  <c r="M251" i="7"/>
  <c r="G259" i="5"/>
  <c r="M255" i="7"/>
  <c r="G263" i="5"/>
  <c r="M259" i="7"/>
  <c r="G267" i="5"/>
  <c r="M263" i="7"/>
  <c r="G271" i="5"/>
  <c r="M267" i="7"/>
  <c r="G275" i="5"/>
  <c r="M271" i="7"/>
  <c r="G279" i="5"/>
  <c r="M275" i="7"/>
  <c r="G283" i="5"/>
  <c r="M279" i="7"/>
  <c r="G287" i="5"/>
  <c r="M283" i="7"/>
  <c r="G291" i="5"/>
  <c r="M287" i="7"/>
  <c r="G295" i="5"/>
  <c r="L291" i="7"/>
  <c r="F299" i="5" s="1"/>
  <c r="G299" i="5"/>
  <c r="L295" i="7"/>
  <c r="F303" i="5" s="1"/>
  <c r="G303" i="5"/>
  <c r="L299" i="7"/>
  <c r="F307" i="5" s="1"/>
  <c r="G307" i="5"/>
  <c r="M303" i="7"/>
  <c r="G311" i="5"/>
  <c r="M307" i="7"/>
  <c r="G315" i="5"/>
  <c r="M311" i="7"/>
  <c r="G319" i="5"/>
  <c r="M315" i="7"/>
  <c r="G323" i="5"/>
  <c r="M319" i="7"/>
  <c r="G327" i="5"/>
  <c r="M323" i="7"/>
  <c r="G331" i="5"/>
  <c r="M327" i="7"/>
  <c r="G335" i="5"/>
  <c r="M331" i="7"/>
  <c r="G339" i="5"/>
  <c r="M335" i="7"/>
  <c r="G343" i="5"/>
  <c r="M339" i="7"/>
  <c r="G347" i="5"/>
  <c r="M343" i="7"/>
  <c r="G351" i="5"/>
  <c r="M347" i="7"/>
  <c r="G355" i="5"/>
  <c r="M351" i="7"/>
  <c r="G359" i="5"/>
  <c r="M355" i="7"/>
  <c r="G363" i="5"/>
  <c r="M359" i="7"/>
  <c r="G367" i="5"/>
  <c r="M363" i="7"/>
  <c r="G371" i="5"/>
  <c r="M367" i="7"/>
  <c r="G375" i="5"/>
  <c r="M371" i="7"/>
  <c r="G379" i="5"/>
  <c r="M375" i="7"/>
  <c r="G383" i="5"/>
  <c r="L379" i="7"/>
  <c r="F387" i="5" s="1"/>
  <c r="G387" i="5"/>
  <c r="L383" i="7"/>
  <c r="F391" i="5" s="1"/>
  <c r="G391" i="5"/>
  <c r="M387" i="7"/>
  <c r="G395" i="5"/>
  <c r="L391" i="7"/>
  <c r="F399" i="5" s="1"/>
  <c r="G399" i="5"/>
  <c r="L395" i="7"/>
  <c r="F403" i="5" s="1"/>
  <c r="G403" i="5"/>
  <c r="L399" i="7"/>
  <c r="F407" i="5" s="1"/>
  <c r="G407" i="5"/>
  <c r="M447" i="7"/>
  <c r="G455" i="5"/>
  <c r="M451" i="7"/>
  <c r="G459" i="5"/>
  <c r="M455" i="7"/>
  <c r="G463" i="5"/>
  <c r="M459" i="7"/>
  <c r="G467" i="5"/>
  <c r="M463" i="7"/>
  <c r="G471" i="5"/>
  <c r="M467" i="7"/>
  <c r="G475" i="5"/>
  <c r="M471" i="7"/>
  <c r="G479" i="5"/>
  <c r="M475" i="7"/>
  <c r="G483" i="5"/>
  <c r="M479" i="7"/>
  <c r="G487" i="5"/>
  <c r="M483" i="7"/>
  <c r="G491" i="5"/>
  <c r="M487" i="7"/>
  <c r="G495" i="5"/>
  <c r="M491" i="7"/>
  <c r="G499" i="5"/>
  <c r="M495" i="7"/>
  <c r="G503" i="5"/>
  <c r="M499" i="7"/>
  <c r="G507" i="5"/>
  <c r="M507" i="7"/>
  <c r="G515" i="5"/>
  <c r="L511" i="7"/>
  <c r="F519" i="5" s="1"/>
  <c r="G519" i="5"/>
  <c r="L515" i="7"/>
  <c r="F523" i="5" s="1"/>
  <c r="G523" i="5"/>
  <c r="M519" i="7"/>
  <c r="G527" i="5"/>
  <c r="L523" i="7"/>
  <c r="F531" i="5" s="1"/>
  <c r="G531" i="5"/>
  <c r="M527" i="7"/>
  <c r="G535" i="5"/>
  <c r="M535" i="7"/>
  <c r="G543" i="5"/>
  <c r="M539" i="7"/>
  <c r="G547" i="5"/>
  <c r="M543" i="7"/>
  <c r="G551" i="5"/>
  <c r="L547" i="7"/>
  <c r="F555" i="5" s="1"/>
  <c r="G555" i="5"/>
  <c r="M551" i="7"/>
  <c r="G559" i="5"/>
  <c r="L555" i="7"/>
  <c r="F563" i="5" s="1"/>
  <c r="G563" i="5"/>
  <c r="M559" i="7"/>
  <c r="G567" i="5"/>
  <c r="M563" i="7"/>
  <c r="G571" i="5"/>
  <c r="M567" i="7"/>
  <c r="G575" i="5"/>
  <c r="M607" i="7"/>
  <c r="G615" i="5"/>
  <c r="M611" i="7"/>
  <c r="G619" i="5"/>
  <c r="M615" i="7"/>
  <c r="G623" i="5"/>
  <c r="M619" i="7"/>
  <c r="G627" i="5"/>
  <c r="M623" i="7"/>
  <c r="G631" i="5"/>
  <c r="M627" i="7"/>
  <c r="G635" i="5"/>
  <c r="M631" i="7"/>
  <c r="G639" i="5"/>
  <c r="M635" i="7"/>
  <c r="G643" i="5"/>
  <c r="M639" i="7"/>
  <c r="G647" i="5"/>
  <c r="M643" i="7"/>
  <c r="G651" i="5"/>
  <c r="M647" i="7"/>
  <c r="G655" i="5"/>
  <c r="M651" i="7"/>
  <c r="G659" i="5"/>
  <c r="M655" i="7"/>
  <c r="G663" i="5"/>
  <c r="M659" i="7"/>
  <c r="G667" i="5"/>
  <c r="M663" i="7"/>
  <c r="G671" i="5"/>
  <c r="M667" i="7"/>
  <c r="G675" i="5"/>
  <c r="M671" i="7"/>
  <c r="G679" i="5"/>
  <c r="M675" i="7"/>
  <c r="G683" i="5"/>
  <c r="M679" i="7"/>
  <c r="G687" i="5"/>
  <c r="L683" i="7"/>
  <c r="F691" i="5" s="1"/>
  <c r="G691" i="5"/>
  <c r="M687" i="7"/>
  <c r="G695" i="5"/>
  <c r="M691" i="7"/>
  <c r="G699" i="5"/>
  <c r="M695" i="7"/>
  <c r="G703" i="5"/>
  <c r="M699" i="7"/>
  <c r="G707" i="5"/>
  <c r="M703" i="7"/>
  <c r="G711" i="5"/>
  <c r="L707" i="7"/>
  <c r="F715" i="5" s="1"/>
  <c r="G715" i="5"/>
  <c r="M711" i="7"/>
  <c r="G719" i="5"/>
  <c r="L719" i="7"/>
  <c r="F727" i="5" s="1"/>
  <c r="G727" i="5"/>
  <c r="L723" i="7"/>
  <c r="F731" i="5" s="1"/>
  <c r="G731" i="5"/>
  <c r="M727" i="7"/>
  <c r="G735" i="5"/>
  <c r="M731" i="7"/>
  <c r="G739" i="5"/>
  <c r="M735" i="7"/>
  <c r="G743" i="5"/>
  <c r="M739" i="7"/>
  <c r="G747" i="5"/>
  <c r="M743" i="7"/>
  <c r="G751" i="5"/>
  <c r="M747" i="7"/>
  <c r="G755" i="5"/>
  <c r="M751" i="7"/>
  <c r="G759" i="5"/>
  <c r="M755" i="7"/>
  <c r="G763" i="5"/>
  <c r="M759" i="7"/>
  <c r="G767" i="5"/>
  <c r="M763" i="7"/>
  <c r="G771" i="5"/>
  <c r="M767" i="7"/>
  <c r="G775" i="5"/>
  <c r="L771" i="7"/>
  <c r="F779" i="5" s="1"/>
  <c r="G779" i="5"/>
  <c r="M779" i="7"/>
  <c r="G787" i="5"/>
  <c r="L783" i="7"/>
  <c r="F791" i="5" s="1"/>
  <c r="G791" i="5"/>
  <c r="L787" i="7"/>
  <c r="F795" i="5" s="1"/>
  <c r="G795" i="5"/>
  <c r="L791" i="7"/>
  <c r="F799" i="5" s="1"/>
  <c r="G799" i="5"/>
  <c r="L795" i="7"/>
  <c r="F803" i="5" s="1"/>
  <c r="G803" i="5"/>
  <c r="L799" i="7"/>
  <c r="F807" i="5" s="1"/>
  <c r="G807" i="5"/>
  <c r="L803" i="7"/>
  <c r="F811" i="5" s="1"/>
  <c r="G811" i="5"/>
  <c r="L807" i="7"/>
  <c r="F815" i="5" s="1"/>
  <c r="G815" i="5"/>
  <c r="L811" i="7"/>
  <c r="F819" i="5" s="1"/>
  <c r="G819" i="5"/>
  <c r="L815" i="7"/>
  <c r="F823" i="5" s="1"/>
  <c r="G823" i="5"/>
  <c r="L819" i="7"/>
  <c r="F827" i="5" s="1"/>
  <c r="G827" i="5"/>
  <c r="L823" i="7"/>
  <c r="F831" i="5" s="1"/>
  <c r="G831" i="5"/>
  <c r="L827" i="7"/>
  <c r="F835" i="5" s="1"/>
  <c r="G835" i="5"/>
  <c r="L831" i="7"/>
  <c r="F839" i="5" s="1"/>
  <c r="G839" i="5"/>
  <c r="L835" i="7"/>
  <c r="F843" i="5" s="1"/>
  <c r="G843" i="5"/>
  <c r="L839" i="7"/>
  <c r="F847" i="5" s="1"/>
  <c r="G847" i="5"/>
  <c r="L843" i="7"/>
  <c r="F851" i="5" s="1"/>
  <c r="G851" i="5"/>
  <c r="L847" i="7"/>
  <c r="F855" i="5" s="1"/>
  <c r="G855" i="5"/>
  <c r="L851" i="7"/>
  <c r="F859" i="5" s="1"/>
  <c r="G859" i="5"/>
  <c r="L855" i="7"/>
  <c r="F863" i="5" s="1"/>
  <c r="G863" i="5"/>
  <c r="L859" i="7"/>
  <c r="F867" i="5" s="1"/>
  <c r="G867" i="5"/>
  <c r="L863" i="7"/>
  <c r="F871" i="5" s="1"/>
  <c r="G871" i="5"/>
  <c r="L867" i="7"/>
  <c r="F875" i="5" s="1"/>
  <c r="G875" i="5"/>
  <c r="L871" i="7"/>
  <c r="F879" i="5" s="1"/>
  <c r="G879" i="5"/>
  <c r="L875" i="7"/>
  <c r="F883" i="5" s="1"/>
  <c r="G883" i="5"/>
  <c r="L879" i="7"/>
  <c r="F887" i="5" s="1"/>
  <c r="G887" i="5"/>
  <c r="L883" i="7"/>
  <c r="F891" i="5" s="1"/>
  <c r="G891" i="5"/>
  <c r="L887" i="7"/>
  <c r="F895" i="5" s="1"/>
  <c r="G895" i="5"/>
  <c r="M919" i="7"/>
  <c r="G927" i="5"/>
  <c r="M923" i="7"/>
  <c r="G931" i="5"/>
  <c r="M927" i="7"/>
  <c r="G935" i="5"/>
  <c r="M931" i="7"/>
  <c r="G939" i="5"/>
  <c r="M935" i="7"/>
  <c r="G943" i="5"/>
  <c r="M939" i="7"/>
  <c r="G947" i="5"/>
  <c r="M943" i="7"/>
  <c r="G951" i="5"/>
  <c r="M947" i="7"/>
  <c r="G955" i="5"/>
  <c r="M951" i="7"/>
  <c r="G959" i="5"/>
  <c r="M955" i="7"/>
  <c r="G963" i="5"/>
  <c r="M963" i="7"/>
  <c r="G971" i="5"/>
  <c r="L1015" i="7"/>
  <c r="F1023" i="5" s="1"/>
  <c r="G1023" i="5"/>
  <c r="L1019" i="7"/>
  <c r="F1027" i="5" s="1"/>
  <c r="G1027" i="5"/>
  <c r="L1023" i="7"/>
  <c r="F1031" i="5" s="1"/>
  <c r="G1031" i="5"/>
  <c r="L1027" i="7"/>
  <c r="F1035" i="5" s="1"/>
  <c r="G1035" i="5"/>
  <c r="L1031" i="7"/>
  <c r="F1039" i="5" s="1"/>
  <c r="G1039" i="5"/>
  <c r="L1039" i="7"/>
  <c r="F1047" i="5" s="1"/>
  <c r="G1047" i="5"/>
  <c r="L1043" i="7"/>
  <c r="F1051" i="5" s="1"/>
  <c r="G1051" i="5"/>
  <c r="L1047" i="7"/>
  <c r="F1055" i="5" s="1"/>
  <c r="G1055" i="5"/>
  <c r="L1051" i="7"/>
  <c r="F1059" i="5" s="1"/>
  <c r="G1059" i="5"/>
  <c r="L1055" i="7"/>
  <c r="F1063" i="5" s="1"/>
  <c r="G1063" i="5"/>
  <c r="L1059" i="7"/>
  <c r="F1067" i="5" s="1"/>
  <c r="G1067" i="5"/>
  <c r="L1063" i="7"/>
  <c r="F1071" i="5" s="1"/>
  <c r="G1071" i="5"/>
  <c r="L1067" i="7"/>
  <c r="F1075" i="5" s="1"/>
  <c r="G1075" i="5"/>
  <c r="L1071" i="7"/>
  <c r="F1079" i="5" s="1"/>
  <c r="G1079" i="5"/>
  <c r="L1075" i="7"/>
  <c r="F1083" i="5" s="1"/>
  <c r="G1083" i="5"/>
  <c r="L1079" i="7"/>
  <c r="F1087" i="5" s="1"/>
  <c r="G1087" i="5"/>
  <c r="L1083" i="7"/>
  <c r="F1091" i="5" s="1"/>
  <c r="G1091" i="5"/>
  <c r="L1087" i="7"/>
  <c r="F1095" i="5" s="1"/>
  <c r="G1095" i="5"/>
  <c r="L1091" i="7"/>
  <c r="F1099" i="5" s="1"/>
  <c r="G1099" i="5"/>
  <c r="L1095" i="7"/>
  <c r="F1103" i="5" s="1"/>
  <c r="G1103" i="5"/>
  <c r="L1099" i="7"/>
  <c r="F1107" i="5" s="1"/>
  <c r="G1107" i="5"/>
  <c r="L1103" i="7"/>
  <c r="F1111" i="5" s="1"/>
  <c r="G1111" i="5"/>
  <c r="L1151" i="7"/>
  <c r="F1159" i="5" s="1"/>
  <c r="G1159" i="5"/>
  <c r="L1155" i="7"/>
  <c r="F1163" i="5" s="1"/>
  <c r="G1163" i="5"/>
  <c r="M1159" i="7"/>
  <c r="G1167" i="5"/>
  <c r="M1163" i="7"/>
  <c r="G1171" i="5"/>
  <c r="M1167" i="7"/>
  <c r="G1175" i="5"/>
  <c r="M1175" i="7"/>
  <c r="G1183" i="5"/>
  <c r="M1179" i="7"/>
  <c r="G1187" i="5"/>
  <c r="L1884" i="5"/>
  <c r="B1884" i="5"/>
  <c r="L1892" i="5"/>
  <c r="B1892" i="5"/>
  <c r="L1900" i="5"/>
  <c r="B1900" i="5"/>
  <c r="L1908" i="5"/>
  <c r="B1908" i="5"/>
  <c r="F1916" i="5"/>
  <c r="B1916" i="5"/>
  <c r="F1924" i="5"/>
  <c r="B1924" i="5"/>
  <c r="L1932" i="5"/>
  <c r="B1932" i="5"/>
  <c r="E1948" i="5"/>
  <c r="B1948" i="5"/>
  <c r="E1956" i="5"/>
  <c r="B1956" i="5"/>
  <c r="K1988" i="5"/>
  <c r="B1988" i="5"/>
  <c r="K1996" i="5"/>
  <c r="B1996" i="5"/>
  <c r="K2004" i="5"/>
  <c r="B2004" i="5"/>
  <c r="L1184" i="7"/>
  <c r="F1192" i="5" s="1"/>
  <c r="G1192" i="5"/>
  <c r="M1188" i="7"/>
  <c r="G1196" i="5"/>
  <c r="L1192" i="7"/>
  <c r="F1200" i="5" s="1"/>
  <c r="G1200" i="5"/>
  <c r="M1196" i="7"/>
  <c r="G1204" i="5"/>
  <c r="L1200" i="7"/>
  <c r="F1208" i="5" s="1"/>
  <c r="G1208" i="5"/>
  <c r="L1204" i="7"/>
  <c r="F1212" i="5" s="1"/>
  <c r="G1212" i="5"/>
  <c r="L1208" i="7"/>
  <c r="F1216" i="5" s="1"/>
  <c r="G1216" i="5"/>
  <c r="L1212" i="7"/>
  <c r="F1220" i="5" s="1"/>
  <c r="G1220" i="5"/>
  <c r="L1216" i="7"/>
  <c r="F1224" i="5" s="1"/>
  <c r="G1224" i="5"/>
  <c r="L1220" i="7"/>
  <c r="F1228" i="5" s="1"/>
  <c r="G1228" i="5"/>
  <c r="L1224" i="7"/>
  <c r="F1232" i="5" s="1"/>
  <c r="G1232" i="5"/>
  <c r="L1228" i="7"/>
  <c r="F1236" i="5" s="1"/>
  <c r="G1236" i="5"/>
  <c r="L1232" i="7"/>
  <c r="F1240" i="5" s="1"/>
  <c r="G1240" i="5"/>
  <c r="L1236" i="7"/>
  <c r="F1244" i="5" s="1"/>
  <c r="G1244" i="5"/>
  <c r="L1240" i="7"/>
  <c r="F1248" i="5" s="1"/>
  <c r="G1248" i="5"/>
  <c r="L1244" i="7"/>
  <c r="F1252" i="5" s="1"/>
  <c r="G1252" i="5"/>
  <c r="L1248" i="7"/>
  <c r="F1256" i="5" s="1"/>
  <c r="G1256" i="5"/>
  <c r="L1252" i="7"/>
  <c r="F1260" i="5" s="1"/>
  <c r="G1260" i="5"/>
  <c r="L1256" i="7"/>
  <c r="F1264" i="5" s="1"/>
  <c r="G1264" i="5"/>
  <c r="L1260" i="7"/>
  <c r="F1268" i="5" s="1"/>
  <c r="G1268" i="5"/>
  <c r="L1264" i="7"/>
  <c r="F1272" i="5" s="1"/>
  <c r="G1272" i="5"/>
  <c r="L1268" i="7"/>
  <c r="F1276" i="5" s="1"/>
  <c r="G1276" i="5"/>
  <c r="L1272" i="7"/>
  <c r="F1280" i="5" s="1"/>
  <c r="G1280" i="5"/>
  <c r="L1276" i="7"/>
  <c r="F1284" i="5" s="1"/>
  <c r="G1284" i="5"/>
  <c r="L1280" i="7"/>
  <c r="F1288" i="5" s="1"/>
  <c r="G1288" i="5"/>
  <c r="L1284" i="7"/>
  <c r="F1292" i="5" s="1"/>
  <c r="G1292" i="5"/>
  <c r="L1288" i="7"/>
  <c r="F1296" i="5" s="1"/>
  <c r="G1296" i="5"/>
  <c r="L1292" i="7"/>
  <c r="F1300" i="5" s="1"/>
  <c r="G1300" i="5"/>
  <c r="L1296" i="7"/>
  <c r="F1304" i="5" s="1"/>
  <c r="G1304" i="5"/>
  <c r="L1300" i="7"/>
  <c r="F1308" i="5" s="1"/>
  <c r="G1308" i="5"/>
  <c r="L1304" i="7"/>
  <c r="F1312" i="5" s="1"/>
  <c r="G1312" i="5"/>
  <c r="L1308" i="7"/>
  <c r="F1316" i="5" s="1"/>
  <c r="G1316" i="5"/>
  <c r="M1312" i="7"/>
  <c r="G1320" i="5"/>
  <c r="M1316" i="7"/>
  <c r="G1324" i="5"/>
  <c r="M1320" i="7"/>
  <c r="G1328" i="5"/>
  <c r="M1324" i="7"/>
  <c r="G1332" i="5"/>
  <c r="M1328" i="7"/>
  <c r="G1336" i="5"/>
  <c r="L1893" i="5"/>
  <c r="B1893" i="5"/>
  <c r="L1901" i="5"/>
  <c r="B1901" i="5"/>
  <c r="L1909" i="5"/>
  <c r="B1909" i="5"/>
  <c r="L1917" i="5"/>
  <c r="B1917" i="5"/>
  <c r="L1925" i="5"/>
  <c r="B1925" i="5"/>
  <c r="L1933" i="5"/>
  <c r="B1933" i="5"/>
  <c r="E1941" i="5"/>
  <c r="B1941" i="5"/>
  <c r="L1949" i="5"/>
  <c r="B1949" i="5"/>
  <c r="G1957" i="5"/>
  <c r="B1957" i="5"/>
  <c r="G1965" i="5"/>
  <c r="B1965" i="5"/>
  <c r="G1973" i="5"/>
  <c r="B1973" i="5"/>
  <c r="G1981" i="5"/>
  <c r="B1981" i="5"/>
  <c r="G1989" i="5"/>
  <c r="B1989" i="5"/>
  <c r="G1997" i="5"/>
  <c r="B1997" i="5"/>
  <c r="G2005" i="5"/>
  <c r="B2005" i="5"/>
  <c r="G2013" i="5"/>
  <c r="B2013" i="5"/>
  <c r="M124" i="7"/>
  <c r="G132" i="5"/>
  <c r="M128" i="7"/>
  <c r="G136" i="5"/>
  <c r="M132" i="7"/>
  <c r="G140" i="5"/>
  <c r="M136" i="7"/>
  <c r="G144" i="5"/>
  <c r="M140" i="7"/>
  <c r="G148" i="5"/>
  <c r="M144" i="7"/>
  <c r="G152" i="5"/>
  <c r="M148" i="7"/>
  <c r="G156" i="5"/>
  <c r="M152" i="7"/>
  <c r="G160" i="5"/>
  <c r="M156" i="7"/>
  <c r="G164" i="5"/>
  <c r="L160" i="7"/>
  <c r="F168" i="5" s="1"/>
  <c r="G168" i="5"/>
  <c r="L164" i="7"/>
  <c r="F172" i="5" s="1"/>
  <c r="G172" i="5"/>
  <c r="M168" i="7"/>
  <c r="G176" i="5"/>
  <c r="L172" i="7"/>
  <c r="F180" i="5" s="1"/>
  <c r="G180" i="5"/>
  <c r="L176" i="7"/>
  <c r="F184" i="5" s="1"/>
  <c r="G184" i="5"/>
  <c r="M180" i="7"/>
  <c r="G188" i="5"/>
  <c r="M184" i="7"/>
  <c r="G192" i="5"/>
  <c r="M188" i="7"/>
  <c r="G196" i="5"/>
  <c r="M192" i="7"/>
  <c r="G200" i="5"/>
  <c r="M196" i="7"/>
  <c r="G204" i="5"/>
  <c r="M200" i="7"/>
  <c r="G208" i="5"/>
  <c r="M204" i="7"/>
  <c r="G212" i="5"/>
  <c r="M208" i="7"/>
  <c r="G216" i="5"/>
  <c r="M212" i="7"/>
  <c r="G220" i="5"/>
  <c r="M216" i="7"/>
  <c r="G224" i="5"/>
  <c r="L220" i="7"/>
  <c r="F228" i="5" s="1"/>
  <c r="G228" i="5"/>
  <c r="L224" i="7"/>
  <c r="F232" i="5" s="1"/>
  <c r="G232" i="5"/>
  <c r="L228" i="7"/>
  <c r="F236" i="5" s="1"/>
  <c r="G236" i="5"/>
  <c r="L232" i="7"/>
  <c r="F240" i="5" s="1"/>
  <c r="G240" i="5"/>
  <c r="L236" i="7"/>
  <c r="F244" i="5" s="1"/>
  <c r="G244" i="5"/>
  <c r="L240" i="7"/>
  <c r="F248" i="5" s="1"/>
  <c r="G248" i="5"/>
  <c r="L244" i="7"/>
  <c r="F252" i="5" s="1"/>
  <c r="G252" i="5"/>
  <c r="L248" i="7"/>
  <c r="F256" i="5" s="1"/>
  <c r="G256" i="5"/>
  <c r="L252" i="7"/>
  <c r="F260" i="5" s="1"/>
  <c r="G260" i="5"/>
  <c r="L256" i="7"/>
  <c r="F264" i="5" s="1"/>
  <c r="G264" i="5"/>
  <c r="L260" i="7"/>
  <c r="F268" i="5" s="1"/>
  <c r="G268" i="5"/>
  <c r="L264" i="7"/>
  <c r="F272" i="5" s="1"/>
  <c r="G272" i="5"/>
  <c r="L268" i="7"/>
  <c r="F276" i="5" s="1"/>
  <c r="G276" i="5"/>
  <c r="L272" i="7"/>
  <c r="F280" i="5" s="1"/>
  <c r="G280" i="5"/>
  <c r="L276" i="7"/>
  <c r="F284" i="5" s="1"/>
  <c r="G284" i="5"/>
  <c r="L280" i="7"/>
  <c r="F288" i="5" s="1"/>
  <c r="G288" i="5"/>
  <c r="L284" i="7"/>
  <c r="F292" i="5" s="1"/>
  <c r="G292" i="5"/>
  <c r="M288" i="7"/>
  <c r="G296" i="5"/>
  <c r="M292" i="7"/>
  <c r="G300" i="5"/>
  <c r="M296" i="7"/>
  <c r="G304" i="5"/>
  <c r="M300" i="7"/>
  <c r="G308" i="5"/>
  <c r="M304" i="7"/>
  <c r="G312" i="5"/>
  <c r="L308" i="7"/>
  <c r="F316" i="5" s="1"/>
  <c r="G316" i="5"/>
  <c r="M312" i="7"/>
  <c r="G320" i="5"/>
  <c r="M316" i="7"/>
  <c r="G324" i="5"/>
  <c r="M320" i="7"/>
  <c r="G328" i="5"/>
  <c r="M324" i="7"/>
  <c r="G332" i="5"/>
  <c r="M328" i="7"/>
  <c r="G336" i="5"/>
  <c r="M332" i="7"/>
  <c r="G340" i="5"/>
  <c r="M336" i="7"/>
  <c r="G344" i="5"/>
  <c r="L340" i="7"/>
  <c r="F348" i="5" s="1"/>
  <c r="G348" i="5"/>
  <c r="M344" i="7"/>
  <c r="G352" i="5"/>
  <c r="M348" i="7"/>
  <c r="G356" i="5"/>
  <c r="M352" i="7"/>
  <c r="G360" i="5"/>
  <c r="M356" i="7"/>
  <c r="G364" i="5"/>
  <c r="M360" i="7"/>
  <c r="G368" i="5"/>
  <c r="M364" i="7"/>
  <c r="G372" i="5"/>
  <c r="L368" i="7"/>
  <c r="F376" i="5" s="1"/>
  <c r="G376" i="5"/>
  <c r="M372" i="7"/>
  <c r="G380" i="5"/>
  <c r="M376" i="7"/>
  <c r="G384" i="5"/>
  <c r="M380" i="7"/>
  <c r="G388" i="5"/>
  <c r="M384" i="7"/>
  <c r="G392" i="5"/>
  <c r="M388" i="7"/>
  <c r="G396" i="5"/>
  <c r="M392" i="7"/>
  <c r="G400" i="5"/>
  <c r="L396" i="7"/>
  <c r="F404" i="5" s="1"/>
  <c r="G404" i="5"/>
  <c r="L400" i="7"/>
  <c r="F408" i="5" s="1"/>
  <c r="G408" i="5"/>
  <c r="L404" i="7"/>
  <c r="F412" i="5" s="1"/>
  <c r="G412" i="5"/>
  <c r="M408" i="7"/>
  <c r="G416" i="5"/>
  <c r="L412" i="7"/>
  <c r="F420" i="5" s="1"/>
  <c r="G420" i="5"/>
  <c r="M416" i="7"/>
  <c r="G424" i="5"/>
  <c r="M420" i="7"/>
  <c r="G428" i="5"/>
  <c r="L424" i="7"/>
  <c r="F432" i="5" s="1"/>
  <c r="G432" i="5"/>
  <c r="M428" i="7"/>
  <c r="G436" i="5"/>
  <c r="M432" i="7"/>
  <c r="G440" i="5"/>
  <c r="M436" i="7"/>
  <c r="G444" i="5"/>
  <c r="M440" i="7"/>
  <c r="G448" i="5"/>
  <c r="M444" i="7"/>
  <c r="G452" i="5"/>
  <c r="M448" i="7"/>
  <c r="G456" i="5"/>
  <c r="M452" i="7"/>
  <c r="G460" i="5"/>
  <c r="M456" i="7"/>
  <c r="G464" i="5"/>
  <c r="M460" i="7"/>
  <c r="G468" i="5"/>
  <c r="M464" i="7"/>
  <c r="G472" i="5"/>
  <c r="L468" i="7"/>
  <c r="F476" i="5" s="1"/>
  <c r="G476" i="5"/>
  <c r="L472" i="7"/>
  <c r="F480" i="5" s="1"/>
  <c r="G480" i="5"/>
  <c r="L476" i="7"/>
  <c r="F484" i="5" s="1"/>
  <c r="G484" i="5"/>
  <c r="M480" i="7"/>
  <c r="G488" i="5"/>
  <c r="M484" i="7"/>
  <c r="G492" i="5"/>
  <c r="L488" i="7"/>
  <c r="F496" i="5" s="1"/>
  <c r="G496" i="5"/>
  <c r="M492" i="7"/>
  <c r="G500" i="5"/>
  <c r="L496" i="7"/>
  <c r="F504" i="5" s="1"/>
  <c r="G504" i="5"/>
  <c r="L500" i="7"/>
  <c r="F508" i="5" s="1"/>
  <c r="G508" i="5"/>
  <c r="L504" i="7"/>
  <c r="F512" i="5" s="1"/>
  <c r="G512" i="5"/>
  <c r="M508" i="7"/>
  <c r="G516" i="5"/>
  <c r="M512" i="7"/>
  <c r="G520" i="5"/>
  <c r="L516" i="7"/>
  <c r="F524" i="5" s="1"/>
  <c r="G524" i="5"/>
  <c r="L520" i="7"/>
  <c r="F528" i="5" s="1"/>
  <c r="G528" i="5"/>
  <c r="L524" i="7"/>
  <c r="F532" i="5" s="1"/>
  <c r="G532" i="5"/>
  <c r="L532" i="7"/>
  <c r="F540" i="5" s="1"/>
  <c r="G540" i="5"/>
  <c r="L536" i="7"/>
  <c r="F544" i="5" s="1"/>
  <c r="G544" i="5"/>
  <c r="L540" i="7"/>
  <c r="F548" i="5" s="1"/>
  <c r="G548" i="5"/>
  <c r="L544" i="7"/>
  <c r="F552" i="5" s="1"/>
  <c r="G552" i="5"/>
  <c r="L548" i="7"/>
  <c r="F556" i="5" s="1"/>
  <c r="G556" i="5"/>
  <c r="L552" i="7"/>
  <c r="F560" i="5" s="1"/>
  <c r="G560" i="5"/>
  <c r="L556" i="7"/>
  <c r="F564" i="5" s="1"/>
  <c r="G564" i="5"/>
  <c r="L564" i="7"/>
  <c r="F572" i="5" s="1"/>
  <c r="G572" i="5"/>
  <c r="L568" i="7"/>
  <c r="F576" i="5" s="1"/>
  <c r="G576" i="5"/>
  <c r="L576" i="7"/>
  <c r="F584" i="5" s="1"/>
  <c r="G584" i="5"/>
  <c r="L580" i="7"/>
  <c r="F588" i="5" s="1"/>
  <c r="G588" i="5"/>
  <c r="L584" i="7"/>
  <c r="F592" i="5" s="1"/>
  <c r="G592" i="5"/>
  <c r="L592" i="7"/>
  <c r="F600" i="5" s="1"/>
  <c r="G600" i="5"/>
  <c r="L596" i="7"/>
  <c r="F604" i="5" s="1"/>
  <c r="G604" i="5"/>
  <c r="L600" i="7"/>
  <c r="F608" i="5" s="1"/>
  <c r="G608" i="5"/>
  <c r="M636" i="7"/>
  <c r="G644" i="5"/>
  <c r="M640" i="7"/>
  <c r="G648" i="5"/>
  <c r="M644" i="7"/>
  <c r="G652" i="5"/>
  <c r="M648" i="7"/>
  <c r="G656" i="5"/>
  <c r="M652" i="7"/>
  <c r="G660" i="5"/>
  <c r="M656" i="7"/>
  <c r="G664" i="5"/>
  <c r="M660" i="7"/>
  <c r="G668" i="5"/>
  <c r="M664" i="7"/>
  <c r="G672" i="5"/>
  <c r="M668" i="7"/>
  <c r="G676" i="5"/>
  <c r="M672" i="7"/>
  <c r="G680" i="5"/>
  <c r="M676" i="7"/>
  <c r="G684" i="5"/>
  <c r="M680" i="7"/>
  <c r="G688" i="5"/>
  <c r="M684" i="7"/>
  <c r="G692" i="5"/>
  <c r="M688" i="7"/>
  <c r="G696" i="5"/>
  <c r="M692" i="7"/>
  <c r="G700" i="5"/>
  <c r="M696" i="7"/>
  <c r="G704" i="5"/>
  <c r="L700" i="7"/>
  <c r="F708" i="5" s="1"/>
  <c r="G708" i="5"/>
  <c r="M704" i="7"/>
  <c r="G712" i="5"/>
  <c r="L712" i="7"/>
  <c r="F720" i="5" s="1"/>
  <c r="G720" i="5"/>
  <c r="L716" i="7"/>
  <c r="F724" i="5" s="1"/>
  <c r="G724" i="5"/>
  <c r="M720" i="7"/>
  <c r="G728" i="5"/>
  <c r="M724" i="7"/>
  <c r="G732" i="5"/>
  <c r="M728" i="7"/>
  <c r="G736" i="5"/>
  <c r="L736" i="7"/>
  <c r="F744" i="5" s="1"/>
  <c r="G744" i="5"/>
  <c r="M740" i="7"/>
  <c r="G748" i="5"/>
  <c r="M744" i="7"/>
  <c r="G752" i="5"/>
  <c r="L752" i="7"/>
  <c r="F760" i="5" s="1"/>
  <c r="G760" i="5"/>
  <c r="L756" i="7"/>
  <c r="F764" i="5" s="1"/>
  <c r="G764" i="5"/>
  <c r="L760" i="7"/>
  <c r="F768" i="5" s="1"/>
  <c r="G768" i="5"/>
  <c r="L768" i="7"/>
  <c r="F776" i="5" s="1"/>
  <c r="G776" i="5"/>
  <c r="M772" i="7"/>
  <c r="G780" i="5"/>
  <c r="L776" i="7"/>
  <c r="F784" i="5" s="1"/>
  <c r="G784" i="5"/>
  <c r="L780" i="7"/>
  <c r="F788" i="5" s="1"/>
  <c r="G788" i="5"/>
  <c r="L784" i="7"/>
  <c r="F792" i="5" s="1"/>
  <c r="G792" i="5"/>
  <c r="L788" i="7"/>
  <c r="F796" i="5" s="1"/>
  <c r="G796" i="5"/>
  <c r="M792" i="7"/>
  <c r="G800" i="5"/>
  <c r="M796" i="7"/>
  <c r="G804" i="5"/>
  <c r="M800" i="7"/>
  <c r="G808" i="5"/>
  <c r="M804" i="7"/>
  <c r="G812" i="5"/>
  <c r="M808" i="7"/>
  <c r="G816" i="5"/>
  <c r="M812" i="7"/>
  <c r="G820" i="5"/>
  <c r="M816" i="7"/>
  <c r="G824" i="5"/>
  <c r="M820" i="7"/>
  <c r="G828" i="5"/>
  <c r="M824" i="7"/>
  <c r="G832" i="5"/>
  <c r="M828" i="7"/>
  <c r="G836" i="5"/>
  <c r="M832" i="7"/>
  <c r="G840" i="5"/>
  <c r="M836" i="7"/>
  <c r="G844" i="5"/>
  <c r="M840" i="7"/>
  <c r="G848" i="5"/>
  <c r="M844" i="7"/>
  <c r="G852" i="5"/>
  <c r="M848" i="7"/>
  <c r="G856" i="5"/>
  <c r="M852" i="7"/>
  <c r="G860" i="5"/>
  <c r="M856" i="7"/>
  <c r="G864" i="5"/>
  <c r="M860" i="7"/>
  <c r="G868" i="5"/>
  <c r="M864" i="7"/>
  <c r="G872" i="5"/>
  <c r="M868" i="7"/>
  <c r="G876" i="5"/>
  <c r="M872" i="7"/>
  <c r="G880" i="5"/>
  <c r="M876" i="7"/>
  <c r="G884" i="5"/>
  <c r="M880" i="7"/>
  <c r="G888" i="5"/>
  <c r="M884" i="7"/>
  <c r="G892" i="5"/>
  <c r="M888" i="7"/>
  <c r="G896" i="5"/>
  <c r="L892" i="7"/>
  <c r="F900" i="5" s="1"/>
  <c r="G900" i="5"/>
  <c r="L896" i="7"/>
  <c r="F904" i="5" s="1"/>
  <c r="G904" i="5"/>
  <c r="L900" i="7"/>
  <c r="F908" i="5" s="1"/>
  <c r="G908" i="5"/>
  <c r="L904" i="7"/>
  <c r="F912" i="5" s="1"/>
  <c r="G912" i="5"/>
  <c r="L908" i="7"/>
  <c r="F916" i="5" s="1"/>
  <c r="G916" i="5"/>
  <c r="L912" i="7"/>
  <c r="F920" i="5" s="1"/>
  <c r="G920" i="5"/>
  <c r="L916" i="7"/>
  <c r="F924" i="5" s="1"/>
  <c r="G924" i="5"/>
  <c r="L920" i="7"/>
  <c r="F928" i="5" s="1"/>
  <c r="G928" i="5"/>
  <c r="L924" i="7"/>
  <c r="F932" i="5" s="1"/>
  <c r="G932" i="5"/>
  <c r="L928" i="7"/>
  <c r="F936" i="5" s="1"/>
  <c r="G936" i="5"/>
  <c r="L932" i="7"/>
  <c r="F940" i="5" s="1"/>
  <c r="G940" i="5"/>
  <c r="L936" i="7"/>
  <c r="F944" i="5" s="1"/>
  <c r="G944" i="5"/>
  <c r="L940" i="7"/>
  <c r="F948" i="5" s="1"/>
  <c r="G948" i="5"/>
  <c r="L944" i="7"/>
  <c r="F952" i="5" s="1"/>
  <c r="G952" i="5"/>
  <c r="L948" i="7"/>
  <c r="F956" i="5" s="1"/>
  <c r="G956" i="5"/>
  <c r="L952" i="7"/>
  <c r="F960" i="5" s="1"/>
  <c r="G960" i="5"/>
  <c r="L960" i="7"/>
  <c r="F968" i="5" s="1"/>
  <c r="G968" i="5"/>
  <c r="L964" i="7"/>
  <c r="F972" i="5" s="1"/>
  <c r="G972" i="5"/>
  <c r="L968" i="7"/>
  <c r="F976" i="5" s="1"/>
  <c r="G976" i="5"/>
  <c r="L972" i="7"/>
  <c r="F980" i="5" s="1"/>
  <c r="G980" i="5"/>
  <c r="L976" i="7"/>
  <c r="F984" i="5" s="1"/>
  <c r="G984" i="5"/>
  <c r="L980" i="7"/>
  <c r="F988" i="5" s="1"/>
  <c r="G988" i="5"/>
  <c r="L984" i="7"/>
  <c r="F992" i="5" s="1"/>
  <c r="G992" i="5"/>
  <c r="L988" i="7"/>
  <c r="F996" i="5" s="1"/>
  <c r="G996" i="5"/>
  <c r="L992" i="7"/>
  <c r="F1000" i="5" s="1"/>
  <c r="G1000" i="5"/>
  <c r="L996" i="7"/>
  <c r="F1004" i="5" s="1"/>
  <c r="G1004" i="5"/>
  <c r="L1000" i="7"/>
  <c r="F1008" i="5" s="1"/>
  <c r="G1008" i="5"/>
  <c r="L1008" i="7"/>
  <c r="F1016" i="5" s="1"/>
  <c r="G1016" i="5"/>
  <c r="L1012" i="7"/>
  <c r="F1020" i="5" s="1"/>
  <c r="G1020" i="5"/>
  <c r="M1016" i="7"/>
  <c r="G1024" i="5"/>
  <c r="M1020" i="7"/>
  <c r="G1028" i="5"/>
  <c r="M1024" i="7"/>
  <c r="G1032" i="5"/>
  <c r="M1028" i="7"/>
  <c r="G1036" i="5"/>
  <c r="M1032" i="7"/>
  <c r="G1040" i="5"/>
  <c r="M1036" i="7"/>
  <c r="G1044" i="5"/>
  <c r="M1040" i="7"/>
  <c r="G1048" i="5"/>
  <c r="M1044" i="7"/>
  <c r="G1052" i="5"/>
  <c r="M1048" i="7"/>
  <c r="G1056" i="5"/>
  <c r="M1052" i="7"/>
  <c r="G1060" i="5"/>
  <c r="M1056" i="7"/>
  <c r="G1064" i="5"/>
  <c r="M1060" i="7"/>
  <c r="G1068" i="5"/>
  <c r="M1064" i="7"/>
  <c r="G1072" i="5"/>
  <c r="L1068" i="7"/>
  <c r="F1076" i="5" s="1"/>
  <c r="G1076" i="5"/>
  <c r="L1072" i="7"/>
  <c r="F1080" i="5" s="1"/>
  <c r="G1080" i="5"/>
  <c r="L1076" i="7"/>
  <c r="F1084" i="5" s="1"/>
  <c r="G1084" i="5"/>
  <c r="L1080" i="7"/>
  <c r="F1088" i="5" s="1"/>
  <c r="G1088" i="5"/>
  <c r="L1084" i="7"/>
  <c r="F1092" i="5" s="1"/>
  <c r="G1092" i="5"/>
  <c r="M1088" i="7"/>
  <c r="G1096" i="5"/>
  <c r="L1092" i="7"/>
  <c r="F1100" i="5" s="1"/>
  <c r="G1100" i="5"/>
  <c r="M1096" i="7"/>
  <c r="G1104" i="5"/>
  <c r="M1100" i="7"/>
  <c r="G1108" i="5"/>
  <c r="M1104" i="7"/>
  <c r="G1112" i="5"/>
  <c r="L1108" i="7"/>
  <c r="F1116" i="5" s="1"/>
  <c r="G1116" i="5"/>
  <c r="L1112" i="7"/>
  <c r="F1120" i="5" s="1"/>
  <c r="G1120" i="5"/>
  <c r="L1116" i="7"/>
  <c r="F1124" i="5" s="1"/>
  <c r="G1124" i="5"/>
  <c r="L1120" i="7"/>
  <c r="F1128" i="5" s="1"/>
  <c r="G1128" i="5"/>
  <c r="L1124" i="7"/>
  <c r="F1132" i="5" s="1"/>
  <c r="G1132" i="5"/>
  <c r="L1128" i="7"/>
  <c r="F1136" i="5" s="1"/>
  <c r="G1136" i="5"/>
  <c r="L1132" i="7"/>
  <c r="F1140" i="5" s="1"/>
  <c r="G1140" i="5"/>
  <c r="L1136" i="7"/>
  <c r="F1144" i="5" s="1"/>
  <c r="G1144" i="5"/>
  <c r="L1140" i="7"/>
  <c r="F1148" i="5" s="1"/>
  <c r="G1148" i="5"/>
  <c r="L1144" i="7"/>
  <c r="F1152" i="5" s="1"/>
  <c r="G1152" i="5"/>
  <c r="L1148" i="7"/>
  <c r="F1156" i="5" s="1"/>
  <c r="G1156" i="5"/>
  <c r="M1160" i="7"/>
  <c r="G1168" i="5"/>
  <c r="M1164" i="7"/>
  <c r="G1172" i="5"/>
  <c r="M1168" i="7"/>
  <c r="G1176" i="5"/>
  <c r="M1172" i="7"/>
  <c r="G1180" i="5"/>
  <c r="L1176" i="7"/>
  <c r="F1184" i="5" s="1"/>
  <c r="G1184" i="5"/>
  <c r="H1886" i="5"/>
  <c r="B1886" i="5"/>
  <c r="H1902" i="5"/>
  <c r="B1902" i="5"/>
  <c r="F1910" i="5"/>
  <c r="B1910" i="5"/>
  <c r="E1926" i="5"/>
  <c r="B1926" i="5"/>
  <c r="H1934" i="5"/>
  <c r="B1934" i="5"/>
  <c r="L1950" i="5"/>
  <c r="B1950" i="5"/>
  <c r="G1958" i="5"/>
  <c r="B1958" i="5"/>
  <c r="G1974" i="5"/>
  <c r="B1974" i="5"/>
  <c r="G1982" i="5"/>
  <c r="B1982" i="5"/>
  <c r="G1990" i="5"/>
  <c r="B1990" i="5"/>
  <c r="G1998" i="5"/>
  <c r="B1998" i="5"/>
  <c r="G2006" i="5"/>
  <c r="B2006" i="5"/>
  <c r="G2014" i="5"/>
  <c r="B2014" i="5"/>
  <c r="M705" i="7"/>
  <c r="L705" i="7"/>
  <c r="F713" i="5" s="1"/>
  <c r="M1953" i="7"/>
  <c r="C1935" i="5"/>
  <c r="M1049" i="7"/>
  <c r="E1935" i="5"/>
  <c r="M1952" i="7"/>
  <c r="M1355" i="7"/>
  <c r="H1960" i="5"/>
  <c r="E1982" i="5"/>
  <c r="L1545" i="7"/>
  <c r="L1565" i="7"/>
  <c r="M1581" i="7"/>
  <c r="L1581" i="7"/>
  <c r="M1772" i="7"/>
  <c r="M1773" i="7"/>
  <c r="M1845" i="7"/>
  <c r="L1101" i="7"/>
  <c r="F1109" i="5" s="1"/>
  <c r="M1101" i="7"/>
  <c r="L1820" i="7"/>
  <c r="M1820" i="7"/>
  <c r="Q123" i="7"/>
  <c r="E131" i="5" s="1"/>
  <c r="L131" i="5" s="1"/>
  <c r="Q124" i="7"/>
  <c r="E132" i="5" s="1"/>
  <c r="L132" i="5" s="1"/>
  <c r="Q125" i="7"/>
  <c r="E133" i="5" s="1"/>
  <c r="L133" i="5" s="1"/>
  <c r="Q126" i="7"/>
  <c r="E134" i="5" s="1"/>
  <c r="L134" i="5" s="1"/>
  <c r="Q127" i="7"/>
  <c r="E135" i="5" s="1"/>
  <c r="L135" i="5" s="1"/>
  <c r="Q128" i="7"/>
  <c r="E136" i="5" s="1"/>
  <c r="L136" i="5" s="1"/>
  <c r="Q129" i="7"/>
  <c r="E137" i="5" s="1"/>
  <c r="L137" i="5" s="1"/>
  <c r="Q130" i="7"/>
  <c r="E138" i="5" s="1"/>
  <c r="L138" i="5" s="1"/>
  <c r="Q131" i="7"/>
  <c r="E139" i="5" s="1"/>
  <c r="L139" i="5" s="1"/>
  <c r="Q132" i="7"/>
  <c r="E140" i="5" s="1"/>
  <c r="L140" i="5" s="1"/>
  <c r="Q133" i="7"/>
  <c r="E141" i="5" s="1"/>
  <c r="L141" i="5" s="1"/>
  <c r="Q134" i="7"/>
  <c r="E142" i="5" s="1"/>
  <c r="L142" i="5" s="1"/>
  <c r="Q135" i="7"/>
  <c r="E143" i="5" s="1"/>
  <c r="L143" i="5" s="1"/>
  <c r="Q136" i="7"/>
  <c r="E144" i="5" s="1"/>
  <c r="L144" i="5" s="1"/>
  <c r="Q137" i="7"/>
  <c r="E145" i="5" s="1"/>
  <c r="L145" i="5" s="1"/>
  <c r="Q138" i="7"/>
  <c r="E146" i="5" s="1"/>
  <c r="L146" i="5" s="1"/>
  <c r="Q139" i="7"/>
  <c r="E147" i="5" s="1"/>
  <c r="L147" i="5" s="1"/>
  <c r="Q140" i="7"/>
  <c r="E148" i="5" s="1"/>
  <c r="L148" i="5" s="1"/>
  <c r="Q141" i="7"/>
  <c r="E149" i="5" s="1"/>
  <c r="L149" i="5" s="1"/>
  <c r="Q142" i="7"/>
  <c r="E150" i="5" s="1"/>
  <c r="L150" i="5" s="1"/>
  <c r="Q144" i="7"/>
  <c r="E152" i="5" s="1"/>
  <c r="L152" i="5" s="1"/>
  <c r="Q145" i="7"/>
  <c r="E153" i="5" s="1"/>
  <c r="L153" i="5" s="1"/>
  <c r="Q146" i="7"/>
  <c r="E154" i="5" s="1"/>
  <c r="L154" i="5" s="1"/>
  <c r="Q147" i="7"/>
  <c r="E155" i="5" s="1"/>
  <c r="L155" i="5" s="1"/>
  <c r="Q148" i="7"/>
  <c r="E156" i="5" s="1"/>
  <c r="L156" i="5" s="1"/>
  <c r="Q149" i="7"/>
  <c r="E157" i="5" s="1"/>
  <c r="L157" i="5" s="1"/>
  <c r="Q150" i="7"/>
  <c r="E158" i="5" s="1"/>
  <c r="L158" i="5" s="1"/>
  <c r="Q151" i="7"/>
  <c r="E159" i="5" s="1"/>
  <c r="L159" i="5" s="1"/>
  <c r="Q152" i="7"/>
  <c r="E160" i="5" s="1"/>
  <c r="L160" i="5" s="1"/>
  <c r="Q153" i="7"/>
  <c r="E161" i="5" s="1"/>
  <c r="L161" i="5" s="1"/>
  <c r="Q154" i="7"/>
  <c r="E162" i="5" s="1"/>
  <c r="L162" i="5" s="1"/>
  <c r="Q155" i="7"/>
  <c r="E163" i="5" s="1"/>
  <c r="L163" i="5" s="1"/>
  <c r="Q156" i="7"/>
  <c r="E164" i="5" s="1"/>
  <c r="L164" i="5" s="1"/>
  <c r="Q157" i="7"/>
  <c r="E165" i="5" s="1"/>
  <c r="L165" i="5" s="1"/>
  <c r="Q158" i="7"/>
  <c r="E166" i="5" s="1"/>
  <c r="L166" i="5" s="1"/>
  <c r="Q159" i="7"/>
  <c r="E167" i="5" s="1"/>
  <c r="L167" i="5" s="1"/>
  <c r="Q160" i="7"/>
  <c r="E168" i="5" s="1"/>
  <c r="L168" i="5" s="1"/>
  <c r="Q161" i="7"/>
  <c r="E169" i="5" s="1"/>
  <c r="L169" i="5" s="1"/>
  <c r="Q162" i="7"/>
  <c r="E170" i="5" s="1"/>
  <c r="L170" i="5" s="1"/>
  <c r="Q163" i="7"/>
  <c r="E171" i="5" s="1"/>
  <c r="L171" i="5" s="1"/>
  <c r="Q164" i="7"/>
  <c r="E172" i="5" s="1"/>
  <c r="L172" i="5" s="1"/>
  <c r="Q165" i="7"/>
  <c r="E173" i="5" s="1"/>
  <c r="L173" i="5" s="1"/>
  <c r="Q166" i="7"/>
  <c r="E174" i="5" s="1"/>
  <c r="L174" i="5" s="1"/>
  <c r="Q167" i="7"/>
  <c r="E175" i="5" s="1"/>
  <c r="L175" i="5" s="1"/>
  <c r="Q168" i="7"/>
  <c r="E176" i="5" s="1"/>
  <c r="L176" i="5" s="1"/>
  <c r="Q169" i="7"/>
  <c r="E177" i="5" s="1"/>
  <c r="L177" i="5" s="1"/>
  <c r="Q170" i="7"/>
  <c r="E178" i="5" s="1"/>
  <c r="L178" i="5" s="1"/>
  <c r="Q171" i="7"/>
  <c r="E179" i="5" s="1"/>
  <c r="L179" i="5" s="1"/>
  <c r="Q172" i="7"/>
  <c r="E180" i="5" s="1"/>
  <c r="L180" i="5" s="1"/>
  <c r="Q173" i="7"/>
  <c r="E181" i="5" s="1"/>
  <c r="L181" i="5" s="1"/>
  <c r="Q174" i="7"/>
  <c r="E182" i="5" s="1"/>
  <c r="L182" i="5" s="1"/>
  <c r="Q175" i="7"/>
  <c r="E183" i="5" s="1"/>
  <c r="L183" i="5" s="1"/>
  <c r="Q176" i="7"/>
  <c r="E184" i="5" s="1"/>
  <c r="L184" i="5" s="1"/>
  <c r="Q177" i="7"/>
  <c r="E185" i="5" s="1"/>
  <c r="L185" i="5" s="1"/>
  <c r="Q178" i="7"/>
  <c r="E186" i="5" s="1"/>
  <c r="L186" i="5" s="1"/>
  <c r="Q180" i="7"/>
  <c r="E188" i="5" s="1"/>
  <c r="L188" i="5" s="1"/>
  <c r="Q182" i="7"/>
  <c r="E190" i="5" s="1"/>
  <c r="L190" i="5" s="1"/>
  <c r="Q183" i="7"/>
  <c r="E191" i="5" s="1"/>
  <c r="L191" i="5" s="1"/>
  <c r="Q184" i="7"/>
  <c r="E192" i="5" s="1"/>
  <c r="L192" i="5" s="1"/>
  <c r="Q185" i="7"/>
  <c r="E193" i="5" s="1"/>
  <c r="L193" i="5" s="1"/>
  <c r="Q186" i="7"/>
  <c r="E194" i="5" s="1"/>
  <c r="L194" i="5" s="1"/>
  <c r="Q187" i="7"/>
  <c r="E195" i="5" s="1"/>
  <c r="L195" i="5" s="1"/>
  <c r="Q188" i="7"/>
  <c r="E196" i="5" s="1"/>
  <c r="L196" i="5" s="1"/>
  <c r="Q189" i="7"/>
  <c r="E197" i="5" s="1"/>
  <c r="L197" i="5" s="1"/>
  <c r="Q190" i="7"/>
  <c r="E198" i="5" s="1"/>
  <c r="L198" i="5" s="1"/>
  <c r="Q191" i="7"/>
  <c r="E199" i="5" s="1"/>
  <c r="L199" i="5" s="1"/>
  <c r="Q192" i="7"/>
  <c r="E200" i="5" s="1"/>
  <c r="L200" i="5" s="1"/>
  <c r="Q193" i="7"/>
  <c r="E201" i="5" s="1"/>
  <c r="L201" i="5" s="1"/>
  <c r="Q194" i="7"/>
  <c r="E202" i="5" s="1"/>
  <c r="L202" i="5" s="1"/>
  <c r="Q195" i="7"/>
  <c r="E203" i="5" s="1"/>
  <c r="L203" i="5" s="1"/>
  <c r="Q196" i="7"/>
  <c r="E204" i="5" s="1"/>
  <c r="L204" i="5" s="1"/>
  <c r="Q197" i="7"/>
  <c r="E205" i="5" s="1"/>
  <c r="L205" i="5" s="1"/>
  <c r="Q198" i="7"/>
  <c r="E206" i="5" s="1"/>
  <c r="L206" i="5" s="1"/>
  <c r="Q199" i="7"/>
  <c r="E207" i="5" s="1"/>
  <c r="L207" i="5" s="1"/>
  <c r="Q200" i="7"/>
  <c r="E208" i="5" s="1"/>
  <c r="L208" i="5" s="1"/>
  <c r="Q201" i="7"/>
  <c r="E209" i="5" s="1"/>
  <c r="L209" i="5" s="1"/>
  <c r="Q202" i="7"/>
  <c r="E210" i="5" s="1"/>
  <c r="L210" i="5" s="1"/>
  <c r="Q203" i="7"/>
  <c r="E211" i="5" s="1"/>
  <c r="L211" i="5" s="1"/>
  <c r="Q204" i="7"/>
  <c r="E212" i="5" s="1"/>
  <c r="L212" i="5" s="1"/>
  <c r="Q205" i="7"/>
  <c r="E213" i="5" s="1"/>
  <c r="L213" i="5" s="1"/>
  <c r="Q206" i="7"/>
  <c r="E214" i="5" s="1"/>
  <c r="L214" i="5" s="1"/>
  <c r="Q207" i="7"/>
  <c r="E215" i="5" s="1"/>
  <c r="L215" i="5" s="1"/>
  <c r="Q208" i="7"/>
  <c r="E216" i="5" s="1"/>
  <c r="L216" i="5" s="1"/>
  <c r="Q209" i="7"/>
  <c r="E217" i="5" s="1"/>
  <c r="L217" i="5" s="1"/>
  <c r="Q210" i="7"/>
  <c r="E218" i="5" s="1"/>
  <c r="L218" i="5" s="1"/>
  <c r="Q212" i="7"/>
  <c r="E220" i="5" s="1"/>
  <c r="L220" i="5" s="1"/>
  <c r="Q213" i="7"/>
  <c r="E221" i="5" s="1"/>
  <c r="L221" i="5" s="1"/>
  <c r="Q214" i="7"/>
  <c r="E222" i="5" s="1"/>
  <c r="L222" i="5" s="1"/>
  <c r="Q215" i="7"/>
  <c r="E223" i="5" s="1"/>
  <c r="L223" i="5" s="1"/>
  <c r="Q216" i="7"/>
  <c r="E224" i="5" s="1"/>
  <c r="L224" i="5" s="1"/>
  <c r="Q217" i="7"/>
  <c r="E225" i="5" s="1"/>
  <c r="L225" i="5" s="1"/>
  <c r="Q218" i="7"/>
  <c r="E226" i="5" s="1"/>
  <c r="L226" i="5" s="1"/>
  <c r="Q219" i="7"/>
  <c r="E227" i="5" s="1"/>
  <c r="L227" i="5" s="1"/>
  <c r="Q220" i="7"/>
  <c r="E228" i="5" s="1"/>
  <c r="L228" i="5" s="1"/>
  <c r="Q221" i="7"/>
  <c r="E229" i="5" s="1"/>
  <c r="L229" i="5" s="1"/>
  <c r="Q222" i="7"/>
  <c r="E230" i="5" s="1"/>
  <c r="L230" i="5" s="1"/>
  <c r="Q223" i="7"/>
  <c r="E231" i="5" s="1"/>
  <c r="L231" i="5" s="1"/>
  <c r="Q224" i="7"/>
  <c r="E232" i="5" s="1"/>
  <c r="L232" i="5" s="1"/>
  <c r="Q225" i="7"/>
  <c r="E233" i="5" s="1"/>
  <c r="L233" i="5" s="1"/>
  <c r="Q226" i="7"/>
  <c r="E234" i="5" s="1"/>
  <c r="L234" i="5" s="1"/>
  <c r="Q227" i="7"/>
  <c r="E235" i="5" s="1"/>
  <c r="L235" i="5" s="1"/>
  <c r="Q228" i="7"/>
  <c r="E236" i="5" s="1"/>
  <c r="L236" i="5" s="1"/>
  <c r="Q229" i="7"/>
  <c r="E237" i="5" s="1"/>
  <c r="L237" i="5" s="1"/>
  <c r="Q230" i="7"/>
  <c r="E238" i="5" s="1"/>
  <c r="L238" i="5" s="1"/>
  <c r="Q231" i="7"/>
  <c r="E239" i="5" s="1"/>
  <c r="L239" i="5" s="1"/>
  <c r="Q232" i="7"/>
  <c r="E240" i="5" s="1"/>
  <c r="L240" i="5" s="1"/>
  <c r="Q233" i="7"/>
  <c r="E241" i="5" s="1"/>
  <c r="L241" i="5" s="1"/>
  <c r="Q234" i="7"/>
  <c r="E242" i="5" s="1"/>
  <c r="L242" i="5" s="1"/>
  <c r="Q235" i="7"/>
  <c r="E243" i="5" s="1"/>
  <c r="L243" i="5" s="1"/>
  <c r="Q236" i="7"/>
  <c r="E244" i="5" s="1"/>
  <c r="L244" i="5" s="1"/>
  <c r="Q237" i="7"/>
  <c r="E245" i="5" s="1"/>
  <c r="L245" i="5" s="1"/>
  <c r="Q238" i="7"/>
  <c r="E246" i="5" s="1"/>
  <c r="L246" i="5" s="1"/>
  <c r="Q239" i="7"/>
  <c r="E247" i="5" s="1"/>
  <c r="L247" i="5" s="1"/>
  <c r="Q240" i="7"/>
  <c r="E248" i="5" s="1"/>
  <c r="L248" i="5" s="1"/>
  <c r="Q241" i="7"/>
  <c r="E249" i="5" s="1"/>
  <c r="L249" i="5" s="1"/>
  <c r="Q242" i="7"/>
  <c r="E250" i="5" s="1"/>
  <c r="L250" i="5" s="1"/>
  <c r="Q243" i="7"/>
  <c r="E251" i="5" s="1"/>
  <c r="L251" i="5" s="1"/>
  <c r="Q244" i="7"/>
  <c r="E252" i="5" s="1"/>
  <c r="L252" i="5" s="1"/>
  <c r="Q245" i="7"/>
  <c r="E253" i="5" s="1"/>
  <c r="L253" i="5" s="1"/>
  <c r="Q246" i="7"/>
  <c r="E254" i="5" s="1"/>
  <c r="L254" i="5" s="1"/>
  <c r="Q247" i="7"/>
  <c r="E255" i="5" s="1"/>
  <c r="L255" i="5" s="1"/>
  <c r="Q248" i="7"/>
  <c r="E256" i="5" s="1"/>
  <c r="L256" i="5" s="1"/>
  <c r="Q249" i="7"/>
  <c r="E257" i="5" s="1"/>
  <c r="L257" i="5" s="1"/>
  <c r="Q250" i="7"/>
  <c r="E258" i="5" s="1"/>
  <c r="L258" i="5" s="1"/>
  <c r="Q251" i="7"/>
  <c r="E259" i="5" s="1"/>
  <c r="L259" i="5" s="1"/>
  <c r="Q252" i="7"/>
  <c r="E260" i="5" s="1"/>
  <c r="L260" i="5" s="1"/>
  <c r="Q253" i="7"/>
  <c r="E261" i="5" s="1"/>
  <c r="L261" i="5" s="1"/>
  <c r="Q254" i="7"/>
  <c r="E262" i="5" s="1"/>
  <c r="L262" i="5" s="1"/>
  <c r="Q255" i="7"/>
  <c r="E263" i="5" s="1"/>
  <c r="L263" i="5" s="1"/>
  <c r="Q256" i="7"/>
  <c r="E264" i="5" s="1"/>
  <c r="L264" i="5" s="1"/>
  <c r="Q260" i="7"/>
  <c r="E268" i="5" s="1"/>
  <c r="L268" i="5" s="1"/>
  <c r="Q261" i="7"/>
  <c r="E269" i="5" s="1"/>
  <c r="L269" i="5" s="1"/>
  <c r="Q262" i="7"/>
  <c r="E270" i="5" s="1"/>
  <c r="L270" i="5" s="1"/>
  <c r="Q263" i="7"/>
  <c r="E271" i="5" s="1"/>
  <c r="L271" i="5" s="1"/>
  <c r="Q264" i="7"/>
  <c r="E272" i="5" s="1"/>
  <c r="L272" i="5" s="1"/>
  <c r="Q265" i="7"/>
  <c r="E273" i="5" s="1"/>
  <c r="L273" i="5" s="1"/>
  <c r="Q266" i="7"/>
  <c r="E274" i="5" s="1"/>
  <c r="L274" i="5" s="1"/>
  <c r="Q267" i="7"/>
  <c r="E275" i="5" s="1"/>
  <c r="L275" i="5" s="1"/>
  <c r="Q268" i="7"/>
  <c r="E276" i="5" s="1"/>
  <c r="L276" i="5" s="1"/>
  <c r="Q269" i="7"/>
  <c r="E277" i="5" s="1"/>
  <c r="L277" i="5" s="1"/>
  <c r="Q270" i="7"/>
  <c r="E278" i="5" s="1"/>
  <c r="L278" i="5" s="1"/>
  <c r="Q271" i="7"/>
  <c r="E279" i="5" s="1"/>
  <c r="L279" i="5" s="1"/>
  <c r="Q272" i="7"/>
  <c r="E280" i="5" s="1"/>
  <c r="L280" i="5" s="1"/>
  <c r="Q273" i="7"/>
  <c r="E281" i="5" s="1"/>
  <c r="L281" i="5" s="1"/>
  <c r="Q274" i="7"/>
  <c r="E282" i="5" s="1"/>
  <c r="L282" i="5" s="1"/>
  <c r="Q275" i="7"/>
  <c r="E283" i="5" s="1"/>
  <c r="L283" i="5" s="1"/>
  <c r="Q276" i="7"/>
  <c r="E284" i="5" s="1"/>
  <c r="L284" i="5" s="1"/>
  <c r="Q277" i="7"/>
  <c r="E285" i="5" s="1"/>
  <c r="L285" i="5" s="1"/>
  <c r="Q278" i="7"/>
  <c r="E286" i="5" s="1"/>
  <c r="L286" i="5" s="1"/>
  <c r="Q279" i="7"/>
  <c r="E287" i="5" s="1"/>
  <c r="L287" i="5" s="1"/>
  <c r="Q280" i="7"/>
  <c r="E288" i="5" s="1"/>
  <c r="L288" i="5" s="1"/>
  <c r="Q281" i="7"/>
  <c r="E289" i="5" s="1"/>
  <c r="L289" i="5" s="1"/>
  <c r="Q282" i="7"/>
  <c r="E290" i="5" s="1"/>
  <c r="L290" i="5" s="1"/>
  <c r="Q283" i="7"/>
  <c r="E291" i="5" s="1"/>
  <c r="L291" i="5" s="1"/>
  <c r="Q284" i="7"/>
  <c r="E292" i="5" s="1"/>
  <c r="L292" i="5" s="1"/>
  <c r="Q285" i="7"/>
  <c r="E293" i="5" s="1"/>
  <c r="L293" i="5" s="1"/>
  <c r="Q286" i="7"/>
  <c r="E294" i="5" s="1"/>
  <c r="L294" i="5" s="1"/>
  <c r="Q287" i="7"/>
  <c r="E295" i="5" s="1"/>
  <c r="L295" i="5" s="1"/>
  <c r="Q288" i="7"/>
  <c r="E296" i="5" s="1"/>
  <c r="L296" i="5" s="1"/>
  <c r="Q289" i="7"/>
  <c r="E297" i="5" s="1"/>
  <c r="L297" i="5" s="1"/>
  <c r="Q290" i="7"/>
  <c r="E298" i="5" s="1"/>
  <c r="L298" i="5" s="1"/>
  <c r="Q291" i="7"/>
  <c r="E299" i="5" s="1"/>
  <c r="L299" i="5" s="1"/>
  <c r="Q292" i="7"/>
  <c r="E300" i="5" s="1"/>
  <c r="L300" i="5" s="1"/>
  <c r="Q293" i="7"/>
  <c r="E301" i="5" s="1"/>
  <c r="L301" i="5" s="1"/>
  <c r="Q294" i="7"/>
  <c r="E302" i="5" s="1"/>
  <c r="L302" i="5" s="1"/>
  <c r="Q295" i="7"/>
  <c r="E303" i="5" s="1"/>
  <c r="L303" i="5" s="1"/>
  <c r="Q296" i="7"/>
  <c r="E304" i="5" s="1"/>
  <c r="L304" i="5" s="1"/>
  <c r="Q297" i="7"/>
  <c r="E305" i="5" s="1"/>
  <c r="L305" i="5" s="1"/>
  <c r="Q298" i="7"/>
  <c r="E306" i="5" s="1"/>
  <c r="L306" i="5" s="1"/>
  <c r="Q299" i="7"/>
  <c r="E307" i="5" s="1"/>
  <c r="L307" i="5" s="1"/>
  <c r="Q300" i="7"/>
  <c r="E308" i="5" s="1"/>
  <c r="L308" i="5" s="1"/>
  <c r="Q301" i="7"/>
  <c r="E309" i="5" s="1"/>
  <c r="L309" i="5" s="1"/>
  <c r="Q302" i="7"/>
  <c r="E310" i="5" s="1"/>
  <c r="L310" i="5" s="1"/>
  <c r="Q303" i="7"/>
  <c r="E311" i="5" s="1"/>
  <c r="L311" i="5" s="1"/>
  <c r="Q304" i="7"/>
  <c r="E312" i="5" s="1"/>
  <c r="L312" i="5" s="1"/>
  <c r="Q305" i="7"/>
  <c r="E313" i="5" s="1"/>
  <c r="L313" i="5" s="1"/>
  <c r="Q306" i="7"/>
  <c r="E314" i="5" s="1"/>
  <c r="L314" i="5" s="1"/>
  <c r="Q307" i="7"/>
  <c r="E315" i="5" s="1"/>
  <c r="L315" i="5" s="1"/>
  <c r="Q308" i="7"/>
  <c r="E316" i="5" s="1"/>
  <c r="L316" i="5" s="1"/>
  <c r="Q309" i="7"/>
  <c r="E317" i="5" s="1"/>
  <c r="L317" i="5" s="1"/>
  <c r="Q310" i="7"/>
  <c r="E318" i="5" s="1"/>
  <c r="L318" i="5" s="1"/>
  <c r="Q311" i="7"/>
  <c r="E319" i="5" s="1"/>
  <c r="L319" i="5" s="1"/>
  <c r="Q312" i="7"/>
  <c r="E320" i="5" s="1"/>
  <c r="L320" i="5" s="1"/>
  <c r="Q313" i="7"/>
  <c r="E321" i="5" s="1"/>
  <c r="L321" i="5" s="1"/>
  <c r="Q314" i="7"/>
  <c r="E322" i="5" s="1"/>
  <c r="L322" i="5" s="1"/>
  <c r="Q315" i="7"/>
  <c r="E323" i="5" s="1"/>
  <c r="L323" i="5" s="1"/>
  <c r="Q316" i="7"/>
  <c r="E324" i="5" s="1"/>
  <c r="L324" i="5" s="1"/>
  <c r="Q317" i="7"/>
  <c r="E325" i="5" s="1"/>
  <c r="L325" i="5" s="1"/>
  <c r="Q318" i="7"/>
  <c r="E326" i="5" s="1"/>
  <c r="L326" i="5" s="1"/>
  <c r="Q319" i="7"/>
  <c r="E327" i="5" s="1"/>
  <c r="L327" i="5" s="1"/>
  <c r="Q320" i="7"/>
  <c r="E328" i="5" s="1"/>
  <c r="L328" i="5" s="1"/>
  <c r="Q321" i="7"/>
  <c r="E329" i="5" s="1"/>
  <c r="L329" i="5" s="1"/>
  <c r="Q322" i="7"/>
  <c r="E330" i="5" s="1"/>
  <c r="L330" i="5" s="1"/>
  <c r="Q323" i="7"/>
  <c r="E331" i="5" s="1"/>
  <c r="L331" i="5" s="1"/>
  <c r="Q324" i="7"/>
  <c r="E332" i="5" s="1"/>
  <c r="L332" i="5" s="1"/>
  <c r="Q325" i="7"/>
  <c r="E333" i="5" s="1"/>
  <c r="L333" i="5" s="1"/>
  <c r="Q326" i="7"/>
  <c r="E334" i="5" s="1"/>
  <c r="L334" i="5" s="1"/>
  <c r="Q328" i="7"/>
  <c r="E336" i="5" s="1"/>
  <c r="L336" i="5" s="1"/>
  <c r="Q329" i="7"/>
  <c r="E337" i="5" s="1"/>
  <c r="L337" i="5" s="1"/>
  <c r="Q330" i="7"/>
  <c r="E338" i="5" s="1"/>
  <c r="L338" i="5" s="1"/>
  <c r="Q331" i="7"/>
  <c r="E339" i="5" s="1"/>
  <c r="L339" i="5" s="1"/>
  <c r="Q332" i="7"/>
  <c r="E340" i="5" s="1"/>
  <c r="L340" i="5" s="1"/>
  <c r="Q333" i="7"/>
  <c r="E341" i="5" s="1"/>
  <c r="L341" i="5" s="1"/>
  <c r="Q334" i="7"/>
  <c r="E342" i="5" s="1"/>
  <c r="L342" i="5" s="1"/>
  <c r="Q335" i="7"/>
  <c r="E343" i="5" s="1"/>
  <c r="L343" i="5" s="1"/>
  <c r="Q336" i="7"/>
  <c r="E344" i="5" s="1"/>
  <c r="L344" i="5" s="1"/>
  <c r="Q337" i="7"/>
  <c r="E345" i="5" s="1"/>
  <c r="L345" i="5" s="1"/>
  <c r="Q338" i="7"/>
  <c r="E346" i="5" s="1"/>
  <c r="L346" i="5" s="1"/>
  <c r="Q339" i="7"/>
  <c r="E347" i="5" s="1"/>
  <c r="L347" i="5" s="1"/>
  <c r="Q340" i="7"/>
  <c r="E348" i="5" s="1"/>
  <c r="L348" i="5" s="1"/>
  <c r="Q341" i="7"/>
  <c r="E349" i="5" s="1"/>
  <c r="L349" i="5" s="1"/>
  <c r="Q342" i="7"/>
  <c r="E350" i="5" s="1"/>
  <c r="L350" i="5" s="1"/>
  <c r="Q343" i="7"/>
  <c r="E351" i="5" s="1"/>
  <c r="L351" i="5" s="1"/>
  <c r="Q344" i="7"/>
  <c r="E352" i="5" s="1"/>
  <c r="L352" i="5" s="1"/>
  <c r="Q345" i="7"/>
  <c r="E353" i="5" s="1"/>
  <c r="L353" i="5" s="1"/>
  <c r="Q346" i="7"/>
  <c r="E354" i="5" s="1"/>
  <c r="L354" i="5" s="1"/>
  <c r="Q347" i="7"/>
  <c r="E355" i="5" s="1"/>
  <c r="L355" i="5" s="1"/>
  <c r="Q348" i="7"/>
  <c r="E356" i="5" s="1"/>
  <c r="L356" i="5" s="1"/>
  <c r="Q349" i="7"/>
  <c r="E357" i="5" s="1"/>
  <c r="L357" i="5" s="1"/>
  <c r="Q350" i="7"/>
  <c r="E358" i="5" s="1"/>
  <c r="L358" i="5" s="1"/>
  <c r="Q351" i="7"/>
  <c r="E359" i="5" s="1"/>
  <c r="L359" i="5" s="1"/>
  <c r="Q352" i="7"/>
  <c r="E360" i="5" s="1"/>
  <c r="L360" i="5" s="1"/>
  <c r="Q353" i="7"/>
  <c r="E361" i="5" s="1"/>
  <c r="L361" i="5" s="1"/>
  <c r="Q354" i="7"/>
  <c r="E362" i="5" s="1"/>
  <c r="L362" i="5" s="1"/>
  <c r="Q355" i="7"/>
  <c r="E363" i="5" s="1"/>
  <c r="L363" i="5" s="1"/>
  <c r="Q356" i="7"/>
  <c r="E364" i="5" s="1"/>
  <c r="L364" i="5" s="1"/>
  <c r="Q357" i="7"/>
  <c r="E365" i="5" s="1"/>
  <c r="L365" i="5" s="1"/>
  <c r="Q358" i="7"/>
  <c r="E366" i="5" s="1"/>
  <c r="L366" i="5" s="1"/>
  <c r="Q359" i="7"/>
  <c r="E367" i="5" s="1"/>
  <c r="L367" i="5" s="1"/>
  <c r="Q360" i="7"/>
  <c r="E368" i="5" s="1"/>
  <c r="L368" i="5" s="1"/>
  <c r="Q361" i="7"/>
  <c r="E369" i="5" s="1"/>
  <c r="L369" i="5" s="1"/>
  <c r="Q362" i="7"/>
  <c r="E370" i="5" s="1"/>
  <c r="L370" i="5" s="1"/>
  <c r="Q363" i="7"/>
  <c r="E371" i="5" s="1"/>
  <c r="L371" i="5" s="1"/>
  <c r="Q364" i="7"/>
  <c r="E372" i="5" s="1"/>
  <c r="L372" i="5" s="1"/>
  <c r="Q365" i="7"/>
  <c r="E373" i="5" s="1"/>
  <c r="L373" i="5" s="1"/>
  <c r="Q366" i="7"/>
  <c r="E374" i="5" s="1"/>
  <c r="L374" i="5" s="1"/>
  <c r="Q367" i="7"/>
  <c r="E375" i="5" s="1"/>
  <c r="L375" i="5" s="1"/>
  <c r="Q368" i="7"/>
  <c r="E376" i="5" s="1"/>
  <c r="L376" i="5" s="1"/>
  <c r="Q369" i="7"/>
  <c r="E377" i="5" s="1"/>
  <c r="L377" i="5" s="1"/>
  <c r="Q370" i="7"/>
  <c r="E378" i="5" s="1"/>
  <c r="L378" i="5" s="1"/>
  <c r="Q371" i="7"/>
  <c r="E379" i="5" s="1"/>
  <c r="L379" i="5" s="1"/>
  <c r="Q372" i="7"/>
  <c r="E380" i="5" s="1"/>
  <c r="L380" i="5" s="1"/>
  <c r="Q373" i="7"/>
  <c r="E381" i="5" s="1"/>
  <c r="L381" i="5" s="1"/>
  <c r="Q374" i="7"/>
  <c r="E382" i="5" s="1"/>
  <c r="L382" i="5" s="1"/>
  <c r="Q375" i="7"/>
  <c r="E383" i="5" s="1"/>
  <c r="L383" i="5" s="1"/>
  <c r="Q376" i="7"/>
  <c r="E384" i="5" s="1"/>
  <c r="L384" i="5" s="1"/>
  <c r="Q377" i="7"/>
  <c r="E385" i="5" s="1"/>
  <c r="L385" i="5" s="1"/>
  <c r="Q378" i="7"/>
  <c r="E386" i="5" s="1"/>
  <c r="L386" i="5" s="1"/>
  <c r="Q379" i="7"/>
  <c r="E387" i="5" s="1"/>
  <c r="L387" i="5" s="1"/>
  <c r="Q380" i="7"/>
  <c r="E388" i="5" s="1"/>
  <c r="L388" i="5" s="1"/>
  <c r="Q381" i="7"/>
  <c r="E389" i="5" s="1"/>
  <c r="L389" i="5" s="1"/>
  <c r="Q382" i="7"/>
  <c r="E390" i="5" s="1"/>
  <c r="L390" i="5" s="1"/>
  <c r="Q383" i="7"/>
  <c r="E391" i="5" s="1"/>
  <c r="L391" i="5" s="1"/>
  <c r="Q384" i="7"/>
  <c r="E392" i="5" s="1"/>
  <c r="L392" i="5" s="1"/>
  <c r="Q385" i="7"/>
  <c r="E393" i="5" s="1"/>
  <c r="L393" i="5" s="1"/>
  <c r="Q386" i="7"/>
  <c r="E394" i="5" s="1"/>
  <c r="L394" i="5" s="1"/>
  <c r="Q387" i="7"/>
  <c r="E395" i="5" s="1"/>
  <c r="L395" i="5" s="1"/>
  <c r="Q388" i="7"/>
  <c r="E396" i="5" s="1"/>
  <c r="L396" i="5" s="1"/>
  <c r="Q389" i="7"/>
  <c r="E397" i="5" s="1"/>
  <c r="L397" i="5" s="1"/>
  <c r="Q390" i="7"/>
  <c r="E398" i="5" s="1"/>
  <c r="L398" i="5" s="1"/>
  <c r="Q391" i="7"/>
  <c r="E399" i="5" s="1"/>
  <c r="L399" i="5" s="1"/>
  <c r="Q392" i="7"/>
  <c r="E400" i="5" s="1"/>
  <c r="L400" i="5" s="1"/>
  <c r="Q393" i="7"/>
  <c r="E401" i="5" s="1"/>
  <c r="L401" i="5" s="1"/>
  <c r="Q394" i="7"/>
  <c r="E402" i="5" s="1"/>
  <c r="L402" i="5" s="1"/>
  <c r="Q395" i="7"/>
  <c r="E403" i="5" s="1"/>
  <c r="L403" i="5" s="1"/>
  <c r="Q396" i="7"/>
  <c r="E404" i="5" s="1"/>
  <c r="L404" i="5" s="1"/>
  <c r="Q397" i="7"/>
  <c r="E405" i="5" s="1"/>
  <c r="L405" i="5" s="1"/>
  <c r="Q398" i="7"/>
  <c r="E406" i="5" s="1"/>
  <c r="L406" i="5" s="1"/>
  <c r="Q399" i="7"/>
  <c r="E407" i="5" s="1"/>
  <c r="L407" i="5" s="1"/>
  <c r="Q400" i="7"/>
  <c r="E408" i="5" s="1"/>
  <c r="L408" i="5" s="1"/>
  <c r="Q401" i="7"/>
  <c r="E409" i="5" s="1"/>
  <c r="L409" i="5" s="1"/>
  <c r="Q402" i="7"/>
  <c r="E410" i="5" s="1"/>
  <c r="L410" i="5" s="1"/>
  <c r="Q403" i="7"/>
  <c r="E411" i="5" s="1"/>
  <c r="L411" i="5" s="1"/>
  <c r="Q404" i="7"/>
  <c r="E412" i="5" s="1"/>
  <c r="L412" i="5" s="1"/>
  <c r="Q405" i="7"/>
  <c r="E413" i="5" s="1"/>
  <c r="L413" i="5" s="1"/>
  <c r="Q406" i="7"/>
  <c r="E414" i="5" s="1"/>
  <c r="L414" i="5" s="1"/>
  <c r="Q407" i="7"/>
  <c r="E415" i="5" s="1"/>
  <c r="L415" i="5" s="1"/>
  <c r="Q408" i="7"/>
  <c r="E416" i="5" s="1"/>
  <c r="L416" i="5" s="1"/>
  <c r="Q410" i="7"/>
  <c r="E418" i="5" s="1"/>
  <c r="L418" i="5" s="1"/>
  <c r="Q411" i="7"/>
  <c r="E419" i="5" s="1"/>
  <c r="L419" i="5" s="1"/>
  <c r="Q412" i="7"/>
  <c r="E420" i="5" s="1"/>
  <c r="L420" i="5" s="1"/>
  <c r="Q413" i="7"/>
  <c r="E421" i="5" s="1"/>
  <c r="L421" i="5" s="1"/>
  <c r="Q414" i="7"/>
  <c r="E422" i="5" s="1"/>
  <c r="L422" i="5" s="1"/>
  <c r="Q415" i="7"/>
  <c r="E423" i="5" s="1"/>
  <c r="L423" i="5" s="1"/>
  <c r="Q416" i="7"/>
  <c r="E424" i="5" s="1"/>
  <c r="L424" i="5" s="1"/>
  <c r="Q417" i="7"/>
  <c r="E425" i="5" s="1"/>
  <c r="L425" i="5" s="1"/>
  <c r="Q419" i="7"/>
  <c r="E427" i="5" s="1"/>
  <c r="L427" i="5" s="1"/>
  <c r="Q420" i="7"/>
  <c r="E428" i="5" s="1"/>
  <c r="L428" i="5" s="1"/>
  <c r="Q421" i="7"/>
  <c r="E429" i="5" s="1"/>
  <c r="L429" i="5" s="1"/>
  <c r="Q422" i="7"/>
  <c r="E430" i="5" s="1"/>
  <c r="L430" i="5" s="1"/>
  <c r="Q423" i="7"/>
  <c r="E431" i="5" s="1"/>
  <c r="L431" i="5" s="1"/>
  <c r="Q424" i="7"/>
  <c r="E432" i="5" s="1"/>
  <c r="L432" i="5" s="1"/>
  <c r="Q425" i="7"/>
  <c r="E433" i="5" s="1"/>
  <c r="L433" i="5" s="1"/>
  <c r="Q426" i="7"/>
  <c r="E434" i="5" s="1"/>
  <c r="L434" i="5" s="1"/>
  <c r="Q427" i="7"/>
  <c r="E435" i="5" s="1"/>
  <c r="L435" i="5" s="1"/>
  <c r="Q428" i="7"/>
  <c r="E436" i="5" s="1"/>
  <c r="L436" i="5" s="1"/>
  <c r="Q429" i="7"/>
  <c r="E437" i="5" s="1"/>
  <c r="L437" i="5" s="1"/>
  <c r="Q430" i="7"/>
  <c r="E438" i="5" s="1"/>
  <c r="L438" i="5" s="1"/>
  <c r="Q431" i="7"/>
  <c r="E439" i="5" s="1"/>
  <c r="L439" i="5" s="1"/>
  <c r="Q432" i="7"/>
  <c r="E440" i="5" s="1"/>
  <c r="L440" i="5" s="1"/>
  <c r="Q433" i="7"/>
  <c r="E441" i="5" s="1"/>
  <c r="L441" i="5" s="1"/>
  <c r="Q434" i="7"/>
  <c r="E442" i="5" s="1"/>
  <c r="L442" i="5" s="1"/>
  <c r="Q435" i="7"/>
  <c r="E443" i="5" s="1"/>
  <c r="L443" i="5" s="1"/>
  <c r="Q436" i="7"/>
  <c r="E444" i="5" s="1"/>
  <c r="L444" i="5" s="1"/>
  <c r="Q437" i="7"/>
  <c r="E445" i="5" s="1"/>
  <c r="L445" i="5" s="1"/>
  <c r="Q438" i="7"/>
  <c r="E446" i="5" s="1"/>
  <c r="L446" i="5" s="1"/>
  <c r="Q439" i="7"/>
  <c r="E447" i="5" s="1"/>
  <c r="L447" i="5" s="1"/>
  <c r="Q440" i="7"/>
  <c r="E448" i="5" s="1"/>
  <c r="L448" i="5" s="1"/>
  <c r="Q441" i="7"/>
  <c r="E449" i="5" s="1"/>
  <c r="L449" i="5" s="1"/>
  <c r="Q442" i="7"/>
  <c r="E450" i="5" s="1"/>
  <c r="L450" i="5" s="1"/>
  <c r="Q443" i="7"/>
  <c r="E451" i="5" s="1"/>
  <c r="L451" i="5" s="1"/>
  <c r="Q444" i="7"/>
  <c r="E452" i="5" s="1"/>
  <c r="L452" i="5" s="1"/>
  <c r="Q445" i="7"/>
  <c r="E453" i="5" s="1"/>
  <c r="L453" i="5" s="1"/>
  <c r="Q446" i="7"/>
  <c r="E454" i="5" s="1"/>
  <c r="L454" i="5" s="1"/>
  <c r="Q447" i="7"/>
  <c r="E455" i="5" s="1"/>
  <c r="L455" i="5" s="1"/>
  <c r="Q448" i="7"/>
  <c r="E456" i="5" s="1"/>
  <c r="L456" i="5" s="1"/>
  <c r="Q449" i="7"/>
  <c r="E457" i="5" s="1"/>
  <c r="L457" i="5" s="1"/>
  <c r="Q450" i="7"/>
  <c r="E458" i="5" s="1"/>
  <c r="L458" i="5" s="1"/>
  <c r="Q451" i="7"/>
  <c r="E459" i="5" s="1"/>
  <c r="L459" i="5" s="1"/>
  <c r="Q452" i="7"/>
  <c r="E460" i="5" s="1"/>
  <c r="L460" i="5" s="1"/>
  <c r="Q453" i="7"/>
  <c r="E461" i="5" s="1"/>
  <c r="L461" i="5" s="1"/>
  <c r="Q454" i="7"/>
  <c r="E462" i="5" s="1"/>
  <c r="L462" i="5" s="1"/>
  <c r="Q455" i="7"/>
  <c r="E463" i="5" s="1"/>
  <c r="L463" i="5" s="1"/>
  <c r="Q456" i="7"/>
  <c r="E464" i="5" s="1"/>
  <c r="L464" i="5" s="1"/>
  <c r="Q457" i="7"/>
  <c r="E465" i="5" s="1"/>
  <c r="L465" i="5" s="1"/>
  <c r="Q458" i="7"/>
  <c r="E466" i="5" s="1"/>
  <c r="L466" i="5" s="1"/>
  <c r="Q459" i="7"/>
  <c r="E467" i="5" s="1"/>
  <c r="L467" i="5" s="1"/>
  <c r="Q460" i="7"/>
  <c r="E468" i="5" s="1"/>
  <c r="L468" i="5" s="1"/>
  <c r="Q461" i="7"/>
  <c r="E469" i="5" s="1"/>
  <c r="L469" i="5" s="1"/>
  <c r="Q462" i="7"/>
  <c r="E470" i="5" s="1"/>
  <c r="L470" i="5" s="1"/>
  <c r="Q463" i="7"/>
  <c r="E471" i="5" s="1"/>
  <c r="L471" i="5" s="1"/>
  <c r="Q464" i="7"/>
  <c r="E472" i="5" s="1"/>
  <c r="L472" i="5" s="1"/>
  <c r="Q465" i="7"/>
  <c r="E473" i="5" s="1"/>
  <c r="L473" i="5" s="1"/>
  <c r="Q466" i="7"/>
  <c r="E474" i="5" s="1"/>
  <c r="L474" i="5" s="1"/>
  <c r="Q467" i="7"/>
  <c r="E475" i="5" s="1"/>
  <c r="L475" i="5" s="1"/>
  <c r="Q468" i="7"/>
  <c r="E476" i="5" s="1"/>
  <c r="L476" i="5" s="1"/>
  <c r="Q469" i="7"/>
  <c r="E477" i="5" s="1"/>
  <c r="L477" i="5" s="1"/>
  <c r="Q470" i="7"/>
  <c r="E478" i="5" s="1"/>
  <c r="L478" i="5" s="1"/>
  <c r="Q471" i="7"/>
  <c r="E479" i="5" s="1"/>
  <c r="L479" i="5" s="1"/>
  <c r="Q472" i="7"/>
  <c r="E480" i="5" s="1"/>
  <c r="L480" i="5" s="1"/>
  <c r="Q473" i="7"/>
  <c r="E481" i="5" s="1"/>
  <c r="L481" i="5" s="1"/>
  <c r="Q474" i="7"/>
  <c r="E482" i="5" s="1"/>
  <c r="L482" i="5" s="1"/>
  <c r="Q475" i="7"/>
  <c r="E483" i="5" s="1"/>
  <c r="L483" i="5" s="1"/>
  <c r="Q476" i="7"/>
  <c r="E484" i="5" s="1"/>
  <c r="L484" i="5" s="1"/>
  <c r="Q477" i="7"/>
  <c r="E485" i="5" s="1"/>
  <c r="L485" i="5" s="1"/>
  <c r="Q478" i="7"/>
  <c r="E486" i="5" s="1"/>
  <c r="L486" i="5" s="1"/>
  <c r="Q479" i="7"/>
  <c r="E487" i="5" s="1"/>
  <c r="L487" i="5" s="1"/>
  <c r="Q480" i="7"/>
  <c r="E488" i="5" s="1"/>
  <c r="L488" i="5" s="1"/>
  <c r="Q481" i="7"/>
  <c r="E489" i="5" s="1"/>
  <c r="L489" i="5" s="1"/>
  <c r="Q482" i="7"/>
  <c r="E490" i="5" s="1"/>
  <c r="L490" i="5" s="1"/>
  <c r="Q484" i="7"/>
  <c r="E492" i="5" s="1"/>
  <c r="L492" i="5" s="1"/>
  <c r="Q485" i="7"/>
  <c r="E493" i="5" s="1"/>
  <c r="L493" i="5" s="1"/>
  <c r="Q486" i="7"/>
  <c r="E494" i="5" s="1"/>
  <c r="L494" i="5" s="1"/>
  <c r="Q487" i="7"/>
  <c r="E495" i="5" s="1"/>
  <c r="L495" i="5" s="1"/>
  <c r="Q488" i="7"/>
  <c r="E496" i="5" s="1"/>
  <c r="L496" i="5" s="1"/>
  <c r="Q489" i="7"/>
  <c r="E497" i="5" s="1"/>
  <c r="L497" i="5" s="1"/>
  <c r="Q490" i="7"/>
  <c r="E498" i="5" s="1"/>
  <c r="L498" i="5" s="1"/>
  <c r="Q491" i="7"/>
  <c r="E499" i="5" s="1"/>
  <c r="L499" i="5" s="1"/>
  <c r="Q492" i="7"/>
  <c r="E500" i="5" s="1"/>
  <c r="L500" i="5" s="1"/>
  <c r="Q493" i="7"/>
  <c r="E501" i="5" s="1"/>
  <c r="L501" i="5" s="1"/>
  <c r="Q494" i="7"/>
  <c r="E502" i="5" s="1"/>
  <c r="L502" i="5" s="1"/>
  <c r="Q495" i="7"/>
  <c r="E503" i="5" s="1"/>
  <c r="L503" i="5" s="1"/>
  <c r="Q496" i="7"/>
  <c r="E504" i="5" s="1"/>
  <c r="L504" i="5" s="1"/>
  <c r="Q497" i="7"/>
  <c r="E505" i="5" s="1"/>
  <c r="L505" i="5" s="1"/>
  <c r="Q498" i="7"/>
  <c r="E506" i="5" s="1"/>
  <c r="L506" i="5" s="1"/>
  <c r="Q499" i="7"/>
  <c r="E507" i="5" s="1"/>
  <c r="L507" i="5" s="1"/>
  <c r="Q500" i="7"/>
  <c r="E508" i="5" s="1"/>
  <c r="L508" i="5" s="1"/>
  <c r="Q501" i="7"/>
  <c r="E509" i="5" s="1"/>
  <c r="L509" i="5" s="1"/>
  <c r="Q502" i="7"/>
  <c r="E510" i="5" s="1"/>
  <c r="L510" i="5" s="1"/>
  <c r="Q503" i="7"/>
  <c r="E511" i="5" s="1"/>
  <c r="L511" i="5" s="1"/>
  <c r="Q504" i="7"/>
  <c r="E512" i="5" s="1"/>
  <c r="L512" i="5" s="1"/>
  <c r="Q505" i="7"/>
  <c r="E513" i="5" s="1"/>
  <c r="L513" i="5" s="1"/>
  <c r="Q506" i="7"/>
  <c r="E514" i="5" s="1"/>
  <c r="L514" i="5" s="1"/>
  <c r="Q507" i="7"/>
  <c r="E515" i="5" s="1"/>
  <c r="L515" i="5" s="1"/>
  <c r="Q508" i="7"/>
  <c r="E516" i="5" s="1"/>
  <c r="L516" i="5" s="1"/>
  <c r="Q509" i="7"/>
  <c r="E517" i="5" s="1"/>
  <c r="L517" i="5" s="1"/>
  <c r="Q510" i="7"/>
  <c r="E518" i="5" s="1"/>
  <c r="L518" i="5" s="1"/>
  <c r="Q511" i="7"/>
  <c r="E519" i="5" s="1"/>
  <c r="L519" i="5" s="1"/>
  <c r="Q514" i="7"/>
  <c r="E522" i="5" s="1"/>
  <c r="L522" i="5" s="1"/>
  <c r="Q515" i="7"/>
  <c r="E523" i="5" s="1"/>
  <c r="L523" i="5" s="1"/>
  <c r="Q516" i="7"/>
  <c r="E524" i="5" s="1"/>
  <c r="L524" i="5" s="1"/>
  <c r="Q517" i="7"/>
  <c r="E525" i="5" s="1"/>
  <c r="L525" i="5" s="1"/>
  <c r="Q518" i="7"/>
  <c r="E526" i="5" s="1"/>
  <c r="L526" i="5" s="1"/>
  <c r="Q519" i="7"/>
  <c r="E527" i="5" s="1"/>
  <c r="L527" i="5" s="1"/>
  <c r="Q520" i="7"/>
  <c r="E528" i="5" s="1"/>
  <c r="L528" i="5" s="1"/>
  <c r="Q521" i="7"/>
  <c r="E529" i="5" s="1"/>
  <c r="L529" i="5" s="1"/>
  <c r="Q522" i="7"/>
  <c r="E530" i="5" s="1"/>
  <c r="L530" i="5" s="1"/>
  <c r="Q523" i="7"/>
  <c r="E531" i="5" s="1"/>
  <c r="L531" i="5" s="1"/>
  <c r="Q524" i="7"/>
  <c r="E532" i="5" s="1"/>
  <c r="L532" i="5" s="1"/>
  <c r="Q525" i="7"/>
  <c r="E533" i="5" s="1"/>
  <c r="L533" i="5" s="1"/>
  <c r="Q526" i="7"/>
  <c r="E534" i="5" s="1"/>
  <c r="L534" i="5" s="1"/>
  <c r="Q527" i="7"/>
  <c r="E535" i="5" s="1"/>
  <c r="L535" i="5" s="1"/>
  <c r="Q528" i="7"/>
  <c r="E536" i="5" s="1"/>
  <c r="L536" i="5" s="1"/>
  <c r="Q529" i="7"/>
  <c r="E537" i="5" s="1"/>
  <c r="L537" i="5" s="1"/>
  <c r="Q530" i="7"/>
  <c r="E538" i="5" s="1"/>
  <c r="L538" i="5" s="1"/>
  <c r="Q531" i="7"/>
  <c r="E539" i="5" s="1"/>
  <c r="L539" i="5" s="1"/>
  <c r="Q532" i="7"/>
  <c r="E540" i="5" s="1"/>
  <c r="L540" i="5" s="1"/>
  <c r="Q533" i="7"/>
  <c r="E541" i="5" s="1"/>
  <c r="L541" i="5" s="1"/>
  <c r="Q534" i="7"/>
  <c r="E542" i="5" s="1"/>
  <c r="L542" i="5" s="1"/>
  <c r="Q535" i="7"/>
  <c r="E543" i="5" s="1"/>
  <c r="L543" i="5" s="1"/>
  <c r="Q536" i="7"/>
  <c r="E544" i="5" s="1"/>
  <c r="L544" i="5" s="1"/>
  <c r="Q537" i="7"/>
  <c r="E545" i="5" s="1"/>
  <c r="L545" i="5" s="1"/>
  <c r="Q538" i="7"/>
  <c r="E546" i="5" s="1"/>
  <c r="L546" i="5" s="1"/>
  <c r="Q539" i="7"/>
  <c r="E547" i="5" s="1"/>
  <c r="L547" i="5" s="1"/>
  <c r="Q540" i="7"/>
  <c r="E548" i="5" s="1"/>
  <c r="L548" i="5" s="1"/>
  <c r="Q541" i="7"/>
  <c r="E549" i="5" s="1"/>
  <c r="L549" i="5" s="1"/>
  <c r="Q542" i="7"/>
  <c r="E550" i="5" s="1"/>
  <c r="L550" i="5" s="1"/>
  <c r="Q543" i="7"/>
  <c r="E551" i="5" s="1"/>
  <c r="L551" i="5" s="1"/>
  <c r="Q544" i="7"/>
  <c r="E552" i="5" s="1"/>
  <c r="L552" i="5" s="1"/>
  <c r="Q545" i="7"/>
  <c r="E553" i="5" s="1"/>
  <c r="L553" i="5" s="1"/>
  <c r="Q546" i="7"/>
  <c r="E554" i="5" s="1"/>
  <c r="L554" i="5" s="1"/>
  <c r="Q547" i="7"/>
  <c r="E555" i="5" s="1"/>
  <c r="L555" i="5" s="1"/>
  <c r="Q548" i="7"/>
  <c r="E556" i="5" s="1"/>
  <c r="L556" i="5" s="1"/>
  <c r="Q549" i="7"/>
  <c r="E557" i="5" s="1"/>
  <c r="L557" i="5" s="1"/>
  <c r="Q550" i="7"/>
  <c r="E558" i="5" s="1"/>
  <c r="L558" i="5" s="1"/>
  <c r="Q551" i="7"/>
  <c r="E559" i="5" s="1"/>
  <c r="L559" i="5" s="1"/>
  <c r="Q1220" i="7"/>
  <c r="E1228" i="5" s="1"/>
  <c r="L1228" i="5" s="1"/>
  <c r="Q1221" i="7"/>
  <c r="E1229" i="5" s="1"/>
  <c r="L1229" i="5" s="1"/>
  <c r="Q1222" i="7"/>
  <c r="E1230" i="5" s="1"/>
  <c r="L1230" i="5" s="1"/>
  <c r="Q1223" i="7"/>
  <c r="E1231" i="5" s="1"/>
  <c r="L1231" i="5" s="1"/>
  <c r="Q1224" i="7"/>
  <c r="E1232" i="5" s="1"/>
  <c r="L1232" i="5" s="1"/>
  <c r="Q1225" i="7"/>
  <c r="E1233" i="5" s="1"/>
  <c r="L1233" i="5" s="1"/>
  <c r="Q1226" i="7"/>
  <c r="E1234" i="5" s="1"/>
  <c r="L1234" i="5" s="1"/>
  <c r="Q1227" i="7"/>
  <c r="E1235" i="5" s="1"/>
  <c r="L1235" i="5" s="1"/>
  <c r="Q1228" i="7"/>
  <c r="E1236" i="5" s="1"/>
  <c r="L1236" i="5" s="1"/>
  <c r="Q1229" i="7"/>
  <c r="E1237" i="5" s="1"/>
  <c r="L1237" i="5" s="1"/>
  <c r="Q1230" i="7"/>
  <c r="E1238" i="5" s="1"/>
  <c r="L1238" i="5" s="1"/>
  <c r="Q1231" i="7"/>
  <c r="E1239" i="5" s="1"/>
  <c r="L1239" i="5" s="1"/>
  <c r="Q1232" i="7"/>
  <c r="E1240" i="5" s="1"/>
  <c r="L1240" i="5" s="1"/>
  <c r="Q1233" i="7"/>
  <c r="E1241" i="5" s="1"/>
  <c r="L1241" i="5" s="1"/>
  <c r="Q1234" i="7"/>
  <c r="E1242" i="5" s="1"/>
  <c r="L1242" i="5" s="1"/>
  <c r="Q1235" i="7"/>
  <c r="E1243" i="5" s="1"/>
  <c r="L1243" i="5" s="1"/>
  <c r="Q1236" i="7"/>
  <c r="E1244" i="5" s="1"/>
  <c r="L1244" i="5" s="1"/>
  <c r="Q1237" i="7"/>
  <c r="E1245" i="5" s="1"/>
  <c r="L1245" i="5" s="1"/>
  <c r="Q1238" i="7"/>
  <c r="E1246" i="5" s="1"/>
  <c r="L1246" i="5" s="1"/>
  <c r="Q1239" i="7"/>
  <c r="E1247" i="5" s="1"/>
  <c r="L1247" i="5" s="1"/>
  <c r="Q1240" i="7"/>
  <c r="E1248" i="5" s="1"/>
  <c r="L1248" i="5" s="1"/>
  <c r="Q1241" i="7"/>
  <c r="E1249" i="5" s="1"/>
  <c r="L1249" i="5" s="1"/>
  <c r="Q1242" i="7"/>
  <c r="E1250" i="5" s="1"/>
  <c r="L1250" i="5" s="1"/>
  <c r="Q1243" i="7"/>
  <c r="E1251" i="5" s="1"/>
  <c r="L1251" i="5" s="1"/>
  <c r="Q1244" i="7"/>
  <c r="E1252" i="5" s="1"/>
  <c r="L1252" i="5" s="1"/>
  <c r="Q1245" i="7"/>
  <c r="E1253" i="5" s="1"/>
  <c r="L1253" i="5" s="1"/>
  <c r="Q1246" i="7"/>
  <c r="E1254" i="5" s="1"/>
  <c r="L1254" i="5" s="1"/>
  <c r="Q1247" i="7"/>
  <c r="E1255" i="5" s="1"/>
  <c r="L1255" i="5" s="1"/>
  <c r="Q1248" i="7"/>
  <c r="E1256" i="5" s="1"/>
  <c r="L1256" i="5" s="1"/>
  <c r="Q1249" i="7"/>
  <c r="E1257" i="5" s="1"/>
  <c r="L1257" i="5" s="1"/>
  <c r="Q1250" i="7"/>
  <c r="E1258" i="5" s="1"/>
  <c r="L1258" i="5" s="1"/>
  <c r="Q1251" i="7"/>
  <c r="E1259" i="5" s="1"/>
  <c r="L1259" i="5" s="1"/>
  <c r="Q1252" i="7"/>
  <c r="E1260" i="5" s="1"/>
  <c r="L1260" i="5" s="1"/>
  <c r="Q1253" i="7"/>
  <c r="E1261" i="5" s="1"/>
  <c r="L1261" i="5" s="1"/>
  <c r="Q1254" i="7"/>
  <c r="E1262" i="5" s="1"/>
  <c r="L1262" i="5" s="1"/>
  <c r="Q1255" i="7"/>
  <c r="E1263" i="5" s="1"/>
  <c r="L1263" i="5" s="1"/>
  <c r="Q1256" i="7"/>
  <c r="E1264" i="5" s="1"/>
  <c r="L1264" i="5" s="1"/>
  <c r="Q1257" i="7"/>
  <c r="E1265" i="5" s="1"/>
  <c r="L1265" i="5" s="1"/>
  <c r="Q1258" i="7"/>
  <c r="E1266" i="5" s="1"/>
  <c r="L1266" i="5" s="1"/>
  <c r="Q1259" i="7"/>
  <c r="E1267" i="5" s="1"/>
  <c r="L1267" i="5" s="1"/>
  <c r="Q1260" i="7"/>
  <c r="E1268" i="5" s="1"/>
  <c r="L1268" i="5" s="1"/>
  <c r="Q1261" i="7"/>
  <c r="E1269" i="5" s="1"/>
  <c r="L1269" i="5" s="1"/>
  <c r="Q1262" i="7"/>
  <c r="E1270" i="5" s="1"/>
  <c r="L1270" i="5" s="1"/>
  <c r="Q1263" i="7"/>
  <c r="E1271" i="5" s="1"/>
  <c r="L1271" i="5" s="1"/>
  <c r="Q1264" i="7"/>
  <c r="E1272" i="5" s="1"/>
  <c r="L1272" i="5" s="1"/>
  <c r="Q1265" i="7"/>
  <c r="E1273" i="5" s="1"/>
  <c r="L1273" i="5" s="1"/>
  <c r="Q1266" i="7"/>
  <c r="E1274" i="5" s="1"/>
  <c r="L1274" i="5" s="1"/>
  <c r="Q1267" i="7"/>
  <c r="E1275" i="5" s="1"/>
  <c r="L1275" i="5" s="1"/>
  <c r="Q1268" i="7"/>
  <c r="E1276" i="5" s="1"/>
  <c r="L1276" i="5" s="1"/>
  <c r="Q1269" i="7"/>
  <c r="E1277" i="5" s="1"/>
  <c r="L1277" i="5" s="1"/>
  <c r="Q1270" i="7"/>
  <c r="E1278" i="5" s="1"/>
  <c r="L1278" i="5" s="1"/>
  <c r="Q1271" i="7"/>
  <c r="E1279" i="5" s="1"/>
  <c r="L1279" i="5" s="1"/>
  <c r="Q1272" i="7"/>
  <c r="E1280" i="5" s="1"/>
  <c r="L1280" i="5" s="1"/>
  <c r="Q1273" i="7"/>
  <c r="E1281" i="5" s="1"/>
  <c r="L1281" i="5" s="1"/>
  <c r="Q1274" i="7"/>
  <c r="E1282" i="5" s="1"/>
  <c r="L1282" i="5" s="1"/>
  <c r="Q1275" i="7"/>
  <c r="E1283" i="5" s="1"/>
  <c r="L1283" i="5" s="1"/>
  <c r="Q1276" i="7"/>
  <c r="E1284" i="5" s="1"/>
  <c r="L1284" i="5" s="1"/>
  <c r="Q1277" i="7"/>
  <c r="E1285" i="5" s="1"/>
  <c r="L1285" i="5" s="1"/>
  <c r="Q1278" i="7"/>
  <c r="E1286" i="5" s="1"/>
  <c r="L1286" i="5" s="1"/>
  <c r="Q1279" i="7"/>
  <c r="E1287" i="5" s="1"/>
  <c r="L1287" i="5" s="1"/>
  <c r="Q1280" i="7"/>
  <c r="E1288" i="5" s="1"/>
  <c r="L1288" i="5" s="1"/>
  <c r="Q1281" i="7"/>
  <c r="E1289" i="5" s="1"/>
  <c r="L1289" i="5" s="1"/>
  <c r="Q1293" i="7"/>
  <c r="E1301" i="5" s="1"/>
  <c r="L1301" i="5" s="1"/>
  <c r="Q1294" i="7"/>
  <c r="E1302" i="5" s="1"/>
  <c r="L1302" i="5" s="1"/>
  <c r="Q1295" i="7"/>
  <c r="E1303" i="5" s="1"/>
  <c r="L1303" i="5" s="1"/>
  <c r="Q1296" i="7"/>
  <c r="E1304" i="5" s="1"/>
  <c r="L1304" i="5" s="1"/>
  <c r="Q1297" i="7"/>
  <c r="E1305" i="5" s="1"/>
  <c r="L1305" i="5" s="1"/>
  <c r="Q1298" i="7"/>
  <c r="E1306" i="5" s="1"/>
  <c r="L1306" i="5" s="1"/>
  <c r="Q1299" i="7"/>
  <c r="E1307" i="5" s="1"/>
  <c r="L1307" i="5" s="1"/>
  <c r="Q1300" i="7"/>
  <c r="E1308" i="5" s="1"/>
  <c r="L1308" i="5" s="1"/>
  <c r="Q1301" i="7"/>
  <c r="E1309" i="5" s="1"/>
  <c r="L1309" i="5" s="1"/>
  <c r="Q1302" i="7"/>
  <c r="E1310" i="5" s="1"/>
  <c r="L1310" i="5" s="1"/>
  <c r="Q1303" i="7"/>
  <c r="E1311" i="5" s="1"/>
  <c r="L1311" i="5" s="1"/>
  <c r="Q1304" i="7"/>
  <c r="E1312" i="5" s="1"/>
  <c r="L1312" i="5" s="1"/>
  <c r="Q1305" i="7"/>
  <c r="E1313" i="5" s="1"/>
  <c r="L1313" i="5" s="1"/>
  <c r="Q1306" i="7"/>
  <c r="E1314" i="5" s="1"/>
  <c r="L1314" i="5" s="1"/>
  <c r="Q1307" i="7"/>
  <c r="E1315" i="5" s="1"/>
  <c r="L1315" i="5" s="1"/>
  <c r="Q1308" i="7"/>
  <c r="E1316" i="5" s="1"/>
  <c r="L1316" i="5" s="1"/>
  <c r="Q1349" i="7"/>
  <c r="P1349" i="7" s="1"/>
  <c r="Q1350" i="7"/>
  <c r="P1350" i="7" s="1"/>
  <c r="Q1351" i="7"/>
  <c r="P1351" i="7" s="1"/>
  <c r="Q1352" i="7"/>
  <c r="P1352" i="7" s="1"/>
  <c r="Q1353" i="7"/>
  <c r="P1353" i="7" s="1"/>
  <c r="Q1354" i="7"/>
  <c r="P1354" i="7" s="1"/>
  <c r="Q1355" i="7"/>
  <c r="P1355" i="7" s="1"/>
  <c r="Q1356" i="7"/>
  <c r="P1356" i="7" s="1"/>
  <c r="Q1357" i="7"/>
  <c r="P1357" i="7" s="1"/>
  <c r="Q1358" i="7"/>
  <c r="P1358" i="7" s="1"/>
  <c r="Q1359" i="7"/>
  <c r="P1359" i="7" s="1"/>
  <c r="Q1360" i="7"/>
  <c r="P1360" i="7" s="1"/>
  <c r="Q1361" i="7"/>
  <c r="P1361" i="7" s="1"/>
  <c r="Q1362" i="7"/>
  <c r="P1362" i="7" s="1"/>
  <c r="Q1363" i="7"/>
  <c r="P1363" i="7" s="1"/>
  <c r="Q1364" i="7"/>
  <c r="P1364" i="7" s="1"/>
  <c r="Q1365" i="7"/>
  <c r="P1365" i="7" s="1"/>
  <c r="Q1366" i="7"/>
  <c r="P1366" i="7" s="1"/>
  <c r="Q1367" i="7"/>
  <c r="P1367" i="7" s="1"/>
  <c r="Q1368" i="7"/>
  <c r="P1368" i="7" s="1"/>
  <c r="Q1369" i="7"/>
  <c r="P1369" i="7" s="1"/>
  <c r="Q1370" i="7"/>
  <c r="P1370" i="7" s="1"/>
  <c r="Q1371" i="7"/>
  <c r="P1371" i="7" s="1"/>
  <c r="Q1372" i="7"/>
  <c r="P1372" i="7" s="1"/>
  <c r="Q1373" i="7"/>
  <c r="P1373" i="7" s="1"/>
  <c r="Q1374" i="7"/>
  <c r="P1374" i="7" s="1"/>
  <c r="Q1375" i="7"/>
  <c r="P1375" i="7" s="1"/>
  <c r="Q1376" i="7"/>
  <c r="P1376" i="7" s="1"/>
  <c r="Q1377" i="7"/>
  <c r="P1377" i="7" s="1"/>
  <c r="Q1378" i="7"/>
  <c r="P1378" i="7" s="1"/>
  <c r="Q1379" i="7"/>
  <c r="P1379" i="7" s="1"/>
  <c r="Q1380" i="7"/>
  <c r="P1380" i="7" s="1"/>
  <c r="Q1381" i="7"/>
  <c r="P1381" i="7" s="1"/>
  <c r="Q1382" i="7"/>
  <c r="P1382" i="7" s="1"/>
  <c r="Q1383" i="7"/>
  <c r="P1383" i="7" s="1"/>
  <c r="Q1384" i="7"/>
  <c r="P1384" i="7" s="1"/>
  <c r="Q1385" i="7"/>
  <c r="P1385" i="7" s="1"/>
  <c r="Q1386" i="7"/>
  <c r="P1386" i="7" s="1"/>
  <c r="Q1387" i="7"/>
  <c r="P1387" i="7" s="1"/>
  <c r="Q1388" i="7"/>
  <c r="P1388" i="7" s="1"/>
  <c r="Q1389" i="7"/>
  <c r="P1389" i="7" s="1"/>
  <c r="Q1439" i="7"/>
  <c r="P1439" i="7" s="1"/>
  <c r="Q1440" i="7"/>
  <c r="P1440" i="7" s="1"/>
  <c r="Q1441" i="7"/>
  <c r="P1441" i="7" s="1"/>
  <c r="Q1442" i="7"/>
  <c r="P1442" i="7" s="1"/>
  <c r="Q1443" i="7"/>
  <c r="P1443" i="7" s="1"/>
  <c r="Q1444" i="7"/>
  <c r="P1444" i="7" s="1"/>
  <c r="Q1445" i="7"/>
  <c r="P1445" i="7" s="1"/>
  <c r="Q1446" i="7"/>
  <c r="P1446" i="7" s="1"/>
  <c r="Q1447" i="7"/>
  <c r="P1447" i="7" s="1"/>
  <c r="Q1448" i="7"/>
  <c r="P1448" i="7" s="1"/>
  <c r="Q1498" i="7"/>
  <c r="P1498" i="7" s="1"/>
  <c r="Q1499" i="7"/>
  <c r="P1499" i="7" s="1"/>
  <c r="Q1500" i="7"/>
  <c r="P1500" i="7" s="1"/>
  <c r="Q1501" i="7"/>
  <c r="P1501" i="7" s="1"/>
  <c r="Q1502" i="7"/>
  <c r="P1502" i="7" s="1"/>
  <c r="Q1503" i="7"/>
  <c r="P1503" i="7" s="1"/>
  <c r="Q1504" i="7"/>
  <c r="P1504" i="7" s="1"/>
  <c r="Q1505" i="7"/>
  <c r="P1505" i="7" s="1"/>
  <c r="Q1506" i="7"/>
  <c r="P1506" i="7" s="1"/>
  <c r="Q1507" i="7"/>
  <c r="P1507" i="7" s="1"/>
  <c r="Q1508" i="7"/>
  <c r="P1508" i="7" s="1"/>
  <c r="Q1509" i="7"/>
  <c r="P1509" i="7" s="1"/>
  <c r="Q1510" i="7"/>
  <c r="P1510" i="7" s="1"/>
  <c r="Q1511" i="7"/>
  <c r="P1511" i="7" s="1"/>
  <c r="Q1512" i="7"/>
  <c r="P1512" i="7" s="1"/>
  <c r="Q1513" i="7"/>
  <c r="P1513" i="7" s="1"/>
  <c r="Q1514" i="7"/>
  <c r="P1514" i="7" s="1"/>
  <c r="Q1515" i="7"/>
  <c r="P1515" i="7" s="1"/>
  <c r="Q1516" i="7"/>
  <c r="P1516" i="7" s="1"/>
  <c r="Q1517" i="7"/>
  <c r="P1517" i="7" s="1"/>
  <c r="Q1518" i="7"/>
  <c r="P1518" i="7" s="1"/>
  <c r="Q1519" i="7"/>
  <c r="P1519" i="7" s="1"/>
  <c r="Q1520" i="7"/>
  <c r="P1520" i="7" s="1"/>
  <c r="Q1521" i="7"/>
  <c r="P1521" i="7" s="1"/>
  <c r="Q1522" i="7"/>
  <c r="P1522" i="7" s="1"/>
  <c r="Q1523" i="7"/>
  <c r="P1523" i="7" s="1"/>
  <c r="Q1524" i="7"/>
  <c r="P1524" i="7" s="1"/>
  <c r="Q1525" i="7"/>
  <c r="P1525" i="7" s="1"/>
  <c r="Q1526" i="7"/>
  <c r="P1526" i="7" s="1"/>
  <c r="Q1527" i="7"/>
  <c r="P1527" i="7" s="1"/>
  <c r="Q1528" i="7"/>
  <c r="P1528" i="7" s="1"/>
  <c r="Q1529" i="7"/>
  <c r="P1529" i="7" s="1"/>
  <c r="Q1530" i="7"/>
  <c r="P1530" i="7" s="1"/>
  <c r="Q1531" i="7"/>
  <c r="P1531" i="7" s="1"/>
  <c r="Q1532" i="7"/>
  <c r="P1532" i="7" s="1"/>
  <c r="Q1533" i="7"/>
  <c r="P1533" i="7" s="1"/>
  <c r="Q1534" i="7"/>
  <c r="P1534" i="7" s="1"/>
  <c r="Q1535" i="7"/>
  <c r="P1535" i="7" s="1"/>
  <c r="Q1536" i="7"/>
  <c r="P1536" i="7" s="1"/>
  <c r="Q1537" i="7"/>
  <c r="P1537" i="7" s="1"/>
  <c r="Q1538" i="7"/>
  <c r="P1538" i="7" s="1"/>
  <c r="Q1539" i="7"/>
  <c r="P1539" i="7" s="1"/>
  <c r="Q1540" i="7"/>
  <c r="P1540" i="7" s="1"/>
  <c r="Q1541" i="7"/>
  <c r="P1541" i="7" s="1"/>
  <c r="Q1542" i="7"/>
  <c r="P1542" i="7" s="1"/>
  <c r="Q1543" i="7"/>
  <c r="P1543" i="7" s="1"/>
  <c r="Q1544" i="7"/>
  <c r="P1544" i="7" s="1"/>
  <c r="Q1545" i="7"/>
  <c r="P1545" i="7" s="1"/>
  <c r="Q1546" i="7"/>
  <c r="P1546" i="7" s="1"/>
  <c r="Q1547" i="7"/>
  <c r="P1547" i="7" s="1"/>
  <c r="Q1548" i="7"/>
  <c r="P1548" i="7" s="1"/>
  <c r="Q1549" i="7"/>
  <c r="P1549" i="7" s="1"/>
  <c r="Q1550" i="7"/>
  <c r="P1550" i="7" s="1"/>
  <c r="Q1551" i="7"/>
  <c r="P1551" i="7" s="1"/>
  <c r="Q1552" i="7"/>
  <c r="P1552" i="7" s="1"/>
  <c r="Q1553" i="7"/>
  <c r="P1553" i="7" s="1"/>
  <c r="Q1554" i="7"/>
  <c r="P1554" i="7" s="1"/>
  <c r="Q1555" i="7"/>
  <c r="P1555" i="7" s="1"/>
  <c r="Q1556" i="7"/>
  <c r="P1556" i="7" s="1"/>
  <c r="Q1557" i="7"/>
  <c r="P1557" i="7" s="1"/>
  <c r="Q1558" i="7"/>
  <c r="P1558" i="7" s="1"/>
  <c r="Q1559" i="7"/>
  <c r="P1559" i="7" s="1"/>
  <c r="Q1560" i="7"/>
  <c r="P1560" i="7" s="1"/>
  <c r="Q1561" i="7"/>
  <c r="P1561" i="7" s="1"/>
  <c r="Q1562" i="7"/>
  <c r="P1562" i="7" s="1"/>
  <c r="Q1563" i="7"/>
  <c r="P1563" i="7" s="1"/>
  <c r="Q1564" i="7"/>
  <c r="P1564" i="7" s="1"/>
  <c r="Q1565" i="7"/>
  <c r="P1565" i="7" s="1"/>
  <c r="Q1566" i="7"/>
  <c r="P1566" i="7" s="1"/>
  <c r="Q1567" i="7"/>
  <c r="P1567" i="7" s="1"/>
  <c r="Q1568" i="7"/>
  <c r="P1568" i="7" s="1"/>
  <c r="Q1569" i="7"/>
  <c r="P1569" i="7" s="1"/>
  <c r="Q1570" i="7"/>
  <c r="P1570" i="7" s="1"/>
  <c r="Q1571" i="7"/>
  <c r="P1571" i="7" s="1"/>
  <c r="Q1572" i="7"/>
  <c r="P1572" i="7" s="1"/>
  <c r="Q1573" i="7"/>
  <c r="P1573" i="7" s="1"/>
  <c r="Q1574" i="7"/>
  <c r="P1574" i="7" s="1"/>
  <c r="Q1575" i="7"/>
  <c r="P1575" i="7" s="1"/>
  <c r="Q1576" i="7"/>
  <c r="P1576" i="7" s="1"/>
  <c r="Q1577" i="7"/>
  <c r="P1577" i="7" s="1"/>
  <c r="Q1578" i="7"/>
  <c r="P1578" i="7" s="1"/>
  <c r="Q1579" i="7"/>
  <c r="P1579" i="7" s="1"/>
  <c r="Q1580" i="7"/>
  <c r="P1580" i="7" s="1"/>
  <c r="Q1581" i="7"/>
  <c r="P1581" i="7" s="1"/>
  <c r="Q1582" i="7"/>
  <c r="P1582" i="7" s="1"/>
  <c r="Q1583" i="7"/>
  <c r="P1583" i="7" s="1"/>
  <c r="Q1584" i="7"/>
  <c r="P1584" i="7" s="1"/>
  <c r="Q1585" i="7"/>
  <c r="P1585" i="7" s="1"/>
  <c r="Q1586" i="7"/>
  <c r="P1586" i="7" s="1"/>
  <c r="Q1587" i="7"/>
  <c r="P1587" i="7" s="1"/>
  <c r="Q1588" i="7"/>
  <c r="P1588" i="7" s="1"/>
  <c r="Q1589" i="7"/>
  <c r="P1589" i="7" s="1"/>
  <c r="Q1590" i="7"/>
  <c r="P1590" i="7" s="1"/>
  <c r="Q1591" i="7"/>
  <c r="P1591" i="7" s="1"/>
  <c r="Q1592" i="7"/>
  <c r="P1592" i="7" s="1"/>
  <c r="Q1593" i="7"/>
  <c r="P1593" i="7" s="1"/>
  <c r="Q1594" i="7"/>
  <c r="P1594" i="7" s="1"/>
  <c r="Q1595" i="7"/>
  <c r="P1595" i="7" s="1"/>
  <c r="Q1596" i="7"/>
  <c r="P1596" i="7" s="1"/>
  <c r="Q1597" i="7"/>
  <c r="P1597" i="7" s="1"/>
  <c r="Q1598" i="7"/>
  <c r="P1598" i="7" s="1"/>
  <c r="Q1599" i="7"/>
  <c r="P1599" i="7" s="1"/>
  <c r="Q1600" i="7"/>
  <c r="P1600" i="7" s="1"/>
  <c r="Q1601" i="7"/>
  <c r="P1601" i="7" s="1"/>
  <c r="Q1602" i="7"/>
  <c r="P1602" i="7" s="1"/>
  <c r="Q1603" i="7"/>
  <c r="P1603" i="7" s="1"/>
  <c r="Q1604" i="7"/>
  <c r="P1604" i="7" s="1"/>
  <c r="Q1605" i="7"/>
  <c r="P1605" i="7" s="1"/>
  <c r="Q1606" i="7"/>
  <c r="P1606" i="7" s="1"/>
  <c r="Q1607" i="7"/>
  <c r="P1607" i="7" s="1"/>
  <c r="Q1608" i="7"/>
  <c r="P1608" i="7" s="1"/>
  <c r="Q1609" i="7"/>
  <c r="P1609" i="7" s="1"/>
  <c r="Q1610" i="7"/>
  <c r="P1610" i="7" s="1"/>
  <c r="Q1611" i="7"/>
  <c r="P1611" i="7" s="1"/>
  <c r="Q1612" i="7"/>
  <c r="P1612" i="7" s="1"/>
  <c r="Q1613" i="7"/>
  <c r="P1613" i="7" s="1"/>
  <c r="Q1614" i="7"/>
  <c r="P1614" i="7" s="1"/>
  <c r="Q1615" i="7"/>
  <c r="P1615" i="7" s="1"/>
  <c r="Q1616" i="7"/>
  <c r="P1616" i="7" s="1"/>
  <c r="Q1617" i="7"/>
  <c r="P1617" i="7" s="1"/>
  <c r="Q1618" i="7"/>
  <c r="P1618" i="7" s="1"/>
  <c r="Q1619" i="7"/>
  <c r="P1619" i="7" s="1"/>
  <c r="Q1620" i="7"/>
  <c r="P1620" i="7" s="1"/>
  <c r="Q1621" i="7"/>
  <c r="P1621" i="7" s="1"/>
  <c r="Q1622" i="7"/>
  <c r="P1622" i="7" s="1"/>
  <c r="Q1623" i="7"/>
  <c r="P1623" i="7" s="1"/>
  <c r="Q1624" i="7"/>
  <c r="P1624" i="7" s="1"/>
  <c r="Q1625" i="7"/>
  <c r="P1625" i="7" s="1"/>
  <c r="Q1626" i="7"/>
  <c r="P1626" i="7" s="1"/>
  <c r="Q1627" i="7"/>
  <c r="P1627" i="7" s="1"/>
  <c r="Q1628" i="7"/>
  <c r="P1628" i="7" s="1"/>
  <c r="Q1629" i="7"/>
  <c r="P1629" i="7" s="1"/>
  <c r="Q1630" i="7"/>
  <c r="P1630" i="7" s="1"/>
  <c r="Q1631" i="7"/>
  <c r="P1631" i="7" s="1"/>
  <c r="Q1632" i="7"/>
  <c r="P1632" i="7" s="1"/>
  <c r="Q1633" i="7"/>
  <c r="P1633" i="7" s="1"/>
  <c r="Q1634" i="7"/>
  <c r="P1634" i="7" s="1"/>
  <c r="Q1635" i="7"/>
  <c r="P1635" i="7" s="1"/>
  <c r="Q1636" i="7"/>
  <c r="P1636" i="7" s="1"/>
  <c r="Q1637" i="7"/>
  <c r="P1637" i="7" s="1"/>
  <c r="Q1638" i="7"/>
  <c r="P1638" i="7" s="1"/>
  <c r="Q1639" i="7"/>
  <c r="P1639" i="7" s="1"/>
  <c r="Q1640" i="7"/>
  <c r="P1640" i="7" s="1"/>
  <c r="Q1641" i="7"/>
  <c r="P1641" i="7" s="1"/>
  <c r="Q1642" i="7"/>
  <c r="P1642" i="7" s="1"/>
  <c r="Q1643" i="7"/>
  <c r="P1643" i="7" s="1"/>
  <c r="Q1644" i="7"/>
  <c r="P1644" i="7" s="1"/>
  <c r="Q1645" i="7"/>
  <c r="P1645" i="7" s="1"/>
  <c r="Q1646" i="7"/>
  <c r="P1646" i="7" s="1"/>
  <c r="Q1647" i="7"/>
  <c r="P1647" i="7" s="1"/>
  <c r="Q1648" i="7"/>
  <c r="P1648" i="7" s="1"/>
  <c r="Q1649" i="7"/>
  <c r="P1649" i="7" s="1"/>
  <c r="Q1650" i="7"/>
  <c r="P1650" i="7" s="1"/>
  <c r="Q1651" i="7"/>
  <c r="P1651" i="7" s="1"/>
  <c r="Q1652" i="7"/>
  <c r="P1652" i="7" s="1"/>
  <c r="Q1653" i="7"/>
  <c r="P1653" i="7" s="1"/>
  <c r="Q1654" i="7"/>
  <c r="P1654" i="7" s="1"/>
  <c r="Q1655" i="7"/>
  <c r="P1655" i="7" s="1"/>
  <c r="Q1656" i="7"/>
  <c r="P1656" i="7" s="1"/>
  <c r="Q1657" i="7"/>
  <c r="P1657" i="7" s="1"/>
  <c r="Q1658" i="7"/>
  <c r="P1658" i="7" s="1"/>
  <c r="Q1659" i="7"/>
  <c r="P1659" i="7" s="1"/>
  <c r="Q1660" i="7"/>
  <c r="P1660" i="7" s="1"/>
  <c r="Q1661" i="7"/>
  <c r="P1661" i="7" s="1"/>
  <c r="Q1662" i="7"/>
  <c r="P1662" i="7" s="1"/>
  <c r="Q1663" i="7"/>
  <c r="P1663" i="7" s="1"/>
  <c r="Q1664" i="7"/>
  <c r="P1664" i="7" s="1"/>
  <c r="Q1665" i="7"/>
  <c r="P1665" i="7" s="1"/>
  <c r="Q1666" i="7"/>
  <c r="P1666" i="7" s="1"/>
  <c r="Q1667" i="7"/>
  <c r="P1667" i="7" s="1"/>
  <c r="Q1668" i="7"/>
  <c r="P1668" i="7" s="1"/>
  <c r="Q1669" i="7"/>
  <c r="P1669" i="7" s="1"/>
  <c r="Q1670" i="7"/>
  <c r="P1670" i="7" s="1"/>
  <c r="Q1671" i="7"/>
  <c r="P1671" i="7" s="1"/>
  <c r="Q1672" i="7"/>
  <c r="P1672" i="7" s="1"/>
  <c r="Q1673" i="7"/>
  <c r="P1673" i="7" s="1"/>
  <c r="Q1674" i="7"/>
  <c r="P1674" i="7" s="1"/>
  <c r="Q1675" i="7"/>
  <c r="P1675" i="7" s="1"/>
  <c r="Q1676" i="7"/>
  <c r="P1676" i="7" s="1"/>
  <c r="Q1677" i="7"/>
  <c r="P1677" i="7" s="1"/>
  <c r="Q1678" i="7"/>
  <c r="P1678" i="7" s="1"/>
  <c r="Q1679" i="7"/>
  <c r="P1679" i="7" s="1"/>
  <c r="Q1680" i="7"/>
  <c r="P1680" i="7" s="1"/>
  <c r="Q1681" i="7"/>
  <c r="P1681" i="7" s="1"/>
  <c r="Q1682" i="7"/>
  <c r="P1682" i="7" s="1"/>
  <c r="Q1683" i="7"/>
  <c r="P1683" i="7" s="1"/>
  <c r="Q1684" i="7"/>
  <c r="P1684" i="7" s="1"/>
  <c r="Q1685" i="7"/>
  <c r="P1685" i="7" s="1"/>
  <c r="Q1686" i="7"/>
  <c r="P1686" i="7" s="1"/>
  <c r="Q1687" i="7"/>
  <c r="P1687" i="7" s="1"/>
  <c r="Q1688" i="7"/>
  <c r="P1688" i="7" s="1"/>
  <c r="Q1689" i="7"/>
  <c r="P1689" i="7" s="1"/>
  <c r="Q1690" i="7"/>
  <c r="P1690" i="7" s="1"/>
  <c r="Q1691" i="7"/>
  <c r="P1691" i="7" s="1"/>
  <c r="Q1692" i="7"/>
  <c r="P1692" i="7" s="1"/>
  <c r="Q1693" i="7"/>
  <c r="P1693" i="7" s="1"/>
  <c r="Q1694" i="7"/>
  <c r="P1694" i="7" s="1"/>
  <c r="Q1758" i="7"/>
  <c r="P1758" i="7" s="1"/>
  <c r="Q1759" i="7"/>
  <c r="P1759" i="7" s="1"/>
  <c r="Q1760" i="7"/>
  <c r="P1760" i="7" s="1"/>
  <c r="Q1761" i="7"/>
  <c r="P1761" i="7" s="1"/>
  <c r="Q1762" i="7"/>
  <c r="P1762" i="7" s="1"/>
  <c r="Q1763" i="7"/>
  <c r="P1763" i="7" s="1"/>
  <c r="Q1764" i="7"/>
  <c r="P1764" i="7" s="1"/>
  <c r="Q1765" i="7"/>
  <c r="P1765" i="7" s="1"/>
  <c r="Q1766" i="7"/>
  <c r="P1766" i="7" s="1"/>
  <c r="Q1767" i="7"/>
  <c r="P1767" i="7" s="1"/>
  <c r="Q1768" i="7"/>
  <c r="P1768" i="7" s="1"/>
  <c r="Q1769" i="7"/>
  <c r="P1769" i="7" s="1"/>
  <c r="Q1770" i="7"/>
  <c r="P1770" i="7" s="1"/>
  <c r="Q1771" i="7"/>
  <c r="P1771" i="7" s="1"/>
  <c r="Q1772" i="7"/>
  <c r="P1772" i="7" s="1"/>
  <c r="Q1773" i="7"/>
  <c r="P1773" i="7" s="1"/>
  <c r="Q1774" i="7"/>
  <c r="P1774" i="7" s="1"/>
  <c r="Q1775" i="7"/>
  <c r="P1775" i="7" s="1"/>
  <c r="Q1776" i="7"/>
  <c r="P1776" i="7" s="1"/>
  <c r="Q1777" i="7"/>
  <c r="P1777" i="7" s="1"/>
  <c r="Q1778" i="7"/>
  <c r="P1778" i="7" s="1"/>
  <c r="Q1779" i="7"/>
  <c r="P1779" i="7" s="1"/>
  <c r="Q1780" i="7"/>
  <c r="P1780" i="7" s="1"/>
  <c r="Q1781" i="7"/>
  <c r="P1781" i="7" s="1"/>
  <c r="Q1782" i="7"/>
  <c r="P1782" i="7" s="1"/>
  <c r="Q1783" i="7"/>
  <c r="P1783" i="7" s="1"/>
  <c r="Q1784" i="7"/>
  <c r="P1784" i="7" s="1"/>
  <c r="Q1785" i="7"/>
  <c r="P1785" i="7" s="1"/>
  <c r="Q1786" i="7"/>
  <c r="P1786" i="7" s="1"/>
  <c r="Q1787" i="7"/>
  <c r="P1787" i="7" s="1"/>
  <c r="Q1788" i="7"/>
  <c r="P1788" i="7" s="1"/>
  <c r="Q1789" i="7"/>
  <c r="P1789" i="7" s="1"/>
  <c r="Q1790" i="7"/>
  <c r="P1790" i="7" s="1"/>
  <c r="Q1791" i="7"/>
  <c r="P1791" i="7" s="1"/>
  <c r="Q1792" i="7"/>
  <c r="P1792" i="7" s="1"/>
  <c r="Q1793" i="7"/>
  <c r="P1793" i="7" s="1"/>
  <c r="Q1794" i="7"/>
  <c r="P1794" i="7" s="1"/>
  <c r="Q1795" i="7"/>
  <c r="P1795" i="7" s="1"/>
  <c r="Q1796" i="7"/>
  <c r="P1796" i="7" s="1"/>
  <c r="Q1797" i="7"/>
  <c r="P1797" i="7" s="1"/>
  <c r="Q1798" i="7"/>
  <c r="P1798" i="7" s="1"/>
  <c r="C1982" i="5"/>
  <c r="Q552" i="7"/>
  <c r="E560" i="5" s="1"/>
  <c r="L560" i="5" s="1"/>
  <c r="Q554" i="7"/>
  <c r="E562" i="5" s="1"/>
  <c r="L562" i="5" s="1"/>
  <c r="Q556" i="7"/>
  <c r="E564" i="5" s="1"/>
  <c r="L564" i="5" s="1"/>
  <c r="Q558" i="7"/>
  <c r="E566" i="5" s="1"/>
  <c r="L566" i="5" s="1"/>
  <c r="Q560" i="7"/>
  <c r="E568" i="5" s="1"/>
  <c r="L568" i="5" s="1"/>
  <c r="Q562" i="7"/>
  <c r="E570" i="5" s="1"/>
  <c r="L570" i="5" s="1"/>
  <c r="Q563" i="7"/>
  <c r="E571" i="5" s="1"/>
  <c r="L571" i="5" s="1"/>
  <c r="Q565" i="7"/>
  <c r="E573" i="5" s="1"/>
  <c r="L573" i="5" s="1"/>
  <c r="Q567" i="7"/>
  <c r="E575" i="5" s="1"/>
  <c r="L575" i="5" s="1"/>
  <c r="Q569" i="7"/>
  <c r="E577" i="5" s="1"/>
  <c r="L577" i="5" s="1"/>
  <c r="Q573" i="7"/>
  <c r="E581" i="5" s="1"/>
  <c r="L581" i="5" s="1"/>
  <c r="Q574" i="7"/>
  <c r="E582" i="5" s="1"/>
  <c r="L582" i="5" s="1"/>
  <c r="Q575" i="7"/>
  <c r="E583" i="5" s="1"/>
  <c r="L583" i="5" s="1"/>
  <c r="Q576" i="7"/>
  <c r="E584" i="5" s="1"/>
  <c r="L584" i="5" s="1"/>
  <c r="Q577" i="7"/>
  <c r="E585" i="5" s="1"/>
  <c r="L585" i="5" s="1"/>
  <c r="Q578" i="7"/>
  <c r="E586" i="5" s="1"/>
  <c r="L586" i="5" s="1"/>
  <c r="Q579" i="7"/>
  <c r="E587" i="5" s="1"/>
  <c r="L587" i="5" s="1"/>
  <c r="Q580" i="7"/>
  <c r="E588" i="5" s="1"/>
  <c r="L588" i="5" s="1"/>
  <c r="Q581" i="7"/>
  <c r="E589" i="5" s="1"/>
  <c r="L589" i="5" s="1"/>
  <c r="Q582" i="7"/>
  <c r="E590" i="5" s="1"/>
  <c r="L590" i="5" s="1"/>
  <c r="Q583" i="7"/>
  <c r="E591" i="5" s="1"/>
  <c r="L591" i="5" s="1"/>
  <c r="Q584" i="7"/>
  <c r="E592" i="5" s="1"/>
  <c r="L592" i="5" s="1"/>
  <c r="Q585" i="7"/>
  <c r="E593" i="5" s="1"/>
  <c r="L593" i="5" s="1"/>
  <c r="Q586" i="7"/>
  <c r="E594" i="5" s="1"/>
  <c r="L594" i="5" s="1"/>
  <c r="Q587" i="7"/>
  <c r="E595" i="5" s="1"/>
  <c r="L595" i="5" s="1"/>
  <c r="Q588" i="7"/>
  <c r="E596" i="5" s="1"/>
  <c r="L596" i="5" s="1"/>
  <c r="Q590" i="7"/>
  <c r="E598" i="5" s="1"/>
  <c r="L598" i="5" s="1"/>
  <c r="Q592" i="7"/>
  <c r="E600" i="5" s="1"/>
  <c r="L600" i="5" s="1"/>
  <c r="Q594" i="7"/>
  <c r="E602" i="5" s="1"/>
  <c r="L602" i="5" s="1"/>
  <c r="Q596" i="7"/>
  <c r="E604" i="5" s="1"/>
  <c r="L604" i="5" s="1"/>
  <c r="Q598" i="7"/>
  <c r="E606" i="5" s="1"/>
  <c r="L606" i="5" s="1"/>
  <c r="Q600" i="7"/>
  <c r="E608" i="5" s="1"/>
  <c r="L608" i="5" s="1"/>
  <c r="Q602" i="7"/>
  <c r="E610" i="5" s="1"/>
  <c r="L610" i="5" s="1"/>
  <c r="Q605" i="7"/>
  <c r="E613" i="5" s="1"/>
  <c r="L613" i="5" s="1"/>
  <c r="Q606" i="7"/>
  <c r="E614" i="5" s="1"/>
  <c r="L614" i="5" s="1"/>
  <c r="Q608" i="7"/>
  <c r="E616" i="5" s="1"/>
  <c r="L616" i="5" s="1"/>
  <c r="Q610" i="7"/>
  <c r="E618" i="5" s="1"/>
  <c r="L618" i="5" s="1"/>
  <c r="Q612" i="7"/>
  <c r="E620" i="5" s="1"/>
  <c r="L620" i="5" s="1"/>
  <c r="Q614" i="7"/>
  <c r="E622" i="5" s="1"/>
  <c r="L622" i="5" s="1"/>
  <c r="Q616" i="7"/>
  <c r="E624" i="5" s="1"/>
  <c r="L624" i="5" s="1"/>
  <c r="Q618" i="7"/>
  <c r="E626" i="5" s="1"/>
  <c r="L626" i="5" s="1"/>
  <c r="Q620" i="7"/>
  <c r="E628" i="5" s="1"/>
  <c r="L628" i="5" s="1"/>
  <c r="Q621" i="7"/>
  <c r="E629" i="5" s="1"/>
  <c r="L629" i="5" s="1"/>
  <c r="Q624" i="7"/>
  <c r="E632" i="5" s="1"/>
  <c r="L632" i="5" s="1"/>
  <c r="Q626" i="7"/>
  <c r="E634" i="5" s="1"/>
  <c r="L634" i="5" s="1"/>
  <c r="Q628" i="7"/>
  <c r="E636" i="5" s="1"/>
  <c r="L636" i="5" s="1"/>
  <c r="Q630" i="7"/>
  <c r="E638" i="5" s="1"/>
  <c r="L638" i="5" s="1"/>
  <c r="Q632" i="7"/>
  <c r="E640" i="5" s="1"/>
  <c r="L640" i="5" s="1"/>
  <c r="Q634" i="7"/>
  <c r="E642" i="5" s="1"/>
  <c r="L642" i="5" s="1"/>
  <c r="Q635" i="7"/>
  <c r="E643" i="5" s="1"/>
  <c r="L643" i="5" s="1"/>
  <c r="Q637" i="7"/>
  <c r="E645" i="5" s="1"/>
  <c r="L645" i="5" s="1"/>
  <c r="Q639" i="7"/>
  <c r="E647" i="5" s="1"/>
  <c r="L647" i="5" s="1"/>
  <c r="Q641" i="7"/>
  <c r="E649" i="5" s="1"/>
  <c r="L649" i="5" s="1"/>
  <c r="Q643" i="7"/>
  <c r="E651" i="5" s="1"/>
  <c r="L651" i="5" s="1"/>
  <c r="Q645" i="7"/>
  <c r="E653" i="5" s="1"/>
  <c r="L653" i="5" s="1"/>
  <c r="Q648" i="7"/>
  <c r="E656" i="5" s="1"/>
  <c r="L656" i="5" s="1"/>
  <c r="Q651" i="7"/>
  <c r="E659" i="5" s="1"/>
  <c r="L659" i="5" s="1"/>
  <c r="Q653" i="7"/>
  <c r="E661" i="5" s="1"/>
  <c r="L661" i="5" s="1"/>
  <c r="Q655" i="7"/>
  <c r="E663" i="5" s="1"/>
  <c r="L663" i="5" s="1"/>
  <c r="Q657" i="7"/>
  <c r="E665" i="5" s="1"/>
  <c r="L665" i="5" s="1"/>
  <c r="Q659" i="7"/>
  <c r="E667" i="5" s="1"/>
  <c r="L667" i="5" s="1"/>
  <c r="Q661" i="7"/>
  <c r="E669" i="5" s="1"/>
  <c r="L669" i="5" s="1"/>
  <c r="Q663" i="7"/>
  <c r="E671" i="5" s="1"/>
  <c r="L671" i="5" s="1"/>
  <c r="Q665" i="7"/>
  <c r="E673" i="5" s="1"/>
  <c r="L673" i="5" s="1"/>
  <c r="Q667" i="7"/>
  <c r="E675" i="5" s="1"/>
  <c r="L675" i="5" s="1"/>
  <c r="Q668" i="7"/>
  <c r="E676" i="5" s="1"/>
  <c r="L676" i="5" s="1"/>
  <c r="Q670" i="7"/>
  <c r="E678" i="5" s="1"/>
  <c r="L678" i="5" s="1"/>
  <c r="Q672" i="7"/>
  <c r="E680" i="5" s="1"/>
  <c r="L680" i="5" s="1"/>
  <c r="Q674" i="7"/>
  <c r="E682" i="5" s="1"/>
  <c r="L682" i="5" s="1"/>
  <c r="Q675" i="7"/>
  <c r="E683" i="5" s="1"/>
  <c r="L683" i="5" s="1"/>
  <c r="Q677" i="7"/>
  <c r="E685" i="5" s="1"/>
  <c r="L685" i="5" s="1"/>
  <c r="Q678" i="7"/>
  <c r="E686" i="5" s="1"/>
  <c r="L686" i="5" s="1"/>
  <c r="Q553" i="7"/>
  <c r="E561" i="5" s="1"/>
  <c r="L561" i="5" s="1"/>
  <c r="Q555" i="7"/>
  <c r="E563" i="5" s="1"/>
  <c r="L563" i="5" s="1"/>
  <c r="Q557" i="7"/>
  <c r="E565" i="5" s="1"/>
  <c r="L565" i="5" s="1"/>
  <c r="Q559" i="7"/>
  <c r="E567" i="5" s="1"/>
  <c r="L567" i="5" s="1"/>
  <c r="Q561" i="7"/>
  <c r="E569" i="5" s="1"/>
  <c r="L569" i="5" s="1"/>
  <c r="Q564" i="7"/>
  <c r="E572" i="5" s="1"/>
  <c r="L572" i="5" s="1"/>
  <c r="Q566" i="7"/>
  <c r="E574" i="5" s="1"/>
  <c r="L574" i="5" s="1"/>
  <c r="Q568" i="7"/>
  <c r="E576" i="5" s="1"/>
  <c r="L576" i="5" s="1"/>
  <c r="Q570" i="7"/>
  <c r="E578" i="5" s="1"/>
  <c r="L578" i="5" s="1"/>
  <c r="Q571" i="7"/>
  <c r="E579" i="5" s="1"/>
  <c r="L579" i="5" s="1"/>
  <c r="Q572" i="7"/>
  <c r="E580" i="5" s="1"/>
  <c r="L580" i="5" s="1"/>
  <c r="Q589" i="7"/>
  <c r="E597" i="5" s="1"/>
  <c r="L597" i="5" s="1"/>
  <c r="Q591" i="7"/>
  <c r="E599" i="5" s="1"/>
  <c r="L599" i="5" s="1"/>
  <c r="Q593" i="7"/>
  <c r="E601" i="5" s="1"/>
  <c r="L601" i="5" s="1"/>
  <c r="Q595" i="7"/>
  <c r="E603" i="5" s="1"/>
  <c r="L603" i="5" s="1"/>
  <c r="Q597" i="7"/>
  <c r="E605" i="5" s="1"/>
  <c r="L605" i="5" s="1"/>
  <c r="Q599" i="7"/>
  <c r="E607" i="5" s="1"/>
  <c r="L607" i="5" s="1"/>
  <c r="Q601" i="7"/>
  <c r="E609" i="5" s="1"/>
  <c r="L609" i="5" s="1"/>
  <c r="Q603" i="7"/>
  <c r="E611" i="5" s="1"/>
  <c r="L611" i="5" s="1"/>
  <c r="Q604" i="7"/>
  <c r="E612" i="5" s="1"/>
  <c r="L612" i="5" s="1"/>
  <c r="Q607" i="7"/>
  <c r="E615" i="5" s="1"/>
  <c r="L615" i="5" s="1"/>
  <c r="Q609" i="7"/>
  <c r="E617" i="5" s="1"/>
  <c r="L617" i="5" s="1"/>
  <c r="Q611" i="7"/>
  <c r="E619" i="5" s="1"/>
  <c r="L619" i="5" s="1"/>
  <c r="Q613" i="7"/>
  <c r="E621" i="5" s="1"/>
  <c r="L621" i="5" s="1"/>
  <c r="Q615" i="7"/>
  <c r="E623" i="5" s="1"/>
  <c r="L623" i="5" s="1"/>
  <c r="Q617" i="7"/>
  <c r="E625" i="5" s="1"/>
  <c r="L625" i="5" s="1"/>
  <c r="Q619" i="7"/>
  <c r="E627" i="5" s="1"/>
  <c r="L627" i="5" s="1"/>
  <c r="Q622" i="7"/>
  <c r="E630" i="5" s="1"/>
  <c r="L630" i="5" s="1"/>
  <c r="Q623" i="7"/>
  <c r="E631" i="5" s="1"/>
  <c r="L631" i="5" s="1"/>
  <c r="Q625" i="7"/>
  <c r="E633" i="5" s="1"/>
  <c r="L633" i="5" s="1"/>
  <c r="Q627" i="7"/>
  <c r="E635" i="5" s="1"/>
  <c r="L635" i="5" s="1"/>
  <c r="Q629" i="7"/>
  <c r="E637" i="5" s="1"/>
  <c r="L637" i="5" s="1"/>
  <c r="Q631" i="7"/>
  <c r="E639" i="5" s="1"/>
  <c r="L639" i="5" s="1"/>
  <c r="Q633" i="7"/>
  <c r="E641" i="5" s="1"/>
  <c r="L641" i="5" s="1"/>
  <c r="Q636" i="7"/>
  <c r="E644" i="5" s="1"/>
  <c r="L644" i="5" s="1"/>
  <c r="Q638" i="7"/>
  <c r="E646" i="5" s="1"/>
  <c r="L646" i="5" s="1"/>
  <c r="Q640" i="7"/>
  <c r="E648" i="5" s="1"/>
  <c r="L648" i="5" s="1"/>
  <c r="Q642" i="7"/>
  <c r="E650" i="5" s="1"/>
  <c r="L650" i="5" s="1"/>
  <c r="Q644" i="7"/>
  <c r="E652" i="5" s="1"/>
  <c r="L652" i="5" s="1"/>
  <c r="Q646" i="7"/>
  <c r="E654" i="5" s="1"/>
  <c r="L654" i="5" s="1"/>
  <c r="Q647" i="7"/>
  <c r="E655" i="5" s="1"/>
  <c r="L655" i="5" s="1"/>
  <c r="Q649" i="7"/>
  <c r="E657" i="5" s="1"/>
  <c r="L657" i="5" s="1"/>
  <c r="Q650" i="7"/>
  <c r="E658" i="5" s="1"/>
  <c r="L658" i="5" s="1"/>
  <c r="Q652" i="7"/>
  <c r="E660" i="5" s="1"/>
  <c r="L660" i="5" s="1"/>
  <c r="Q654" i="7"/>
  <c r="E662" i="5" s="1"/>
  <c r="L662" i="5" s="1"/>
  <c r="Q656" i="7"/>
  <c r="E664" i="5" s="1"/>
  <c r="L664" i="5" s="1"/>
  <c r="Q658" i="7"/>
  <c r="E666" i="5" s="1"/>
  <c r="L666" i="5" s="1"/>
  <c r="Q660" i="7"/>
  <c r="E668" i="5" s="1"/>
  <c r="L668" i="5" s="1"/>
  <c r="Q662" i="7"/>
  <c r="E670" i="5" s="1"/>
  <c r="L670" i="5" s="1"/>
  <c r="Q664" i="7"/>
  <c r="E672" i="5" s="1"/>
  <c r="L672" i="5" s="1"/>
  <c r="Q666" i="7"/>
  <c r="E674" i="5" s="1"/>
  <c r="L674" i="5" s="1"/>
  <c r="Q669" i="7"/>
  <c r="E677" i="5" s="1"/>
  <c r="L677" i="5" s="1"/>
  <c r="Q671" i="7"/>
  <c r="E679" i="5" s="1"/>
  <c r="L679" i="5" s="1"/>
  <c r="Q673" i="7"/>
  <c r="E681" i="5" s="1"/>
  <c r="L681" i="5" s="1"/>
  <c r="Q676" i="7"/>
  <c r="E684" i="5" s="1"/>
  <c r="L684" i="5" s="1"/>
  <c r="Q679" i="7"/>
  <c r="E687" i="5" s="1"/>
  <c r="L687" i="5" s="1"/>
  <c r="Q680" i="7"/>
  <c r="E688" i="5" s="1"/>
  <c r="L688" i="5" s="1"/>
  <c r="Q681" i="7"/>
  <c r="E689" i="5" s="1"/>
  <c r="L689" i="5" s="1"/>
  <c r="Q682" i="7"/>
  <c r="E690" i="5" s="1"/>
  <c r="L690" i="5" s="1"/>
  <c r="Q683" i="7"/>
  <c r="E691" i="5" s="1"/>
  <c r="L691" i="5" s="1"/>
  <c r="Q684" i="7"/>
  <c r="E692" i="5" s="1"/>
  <c r="L692" i="5" s="1"/>
  <c r="Q685" i="7"/>
  <c r="E693" i="5" s="1"/>
  <c r="L693" i="5" s="1"/>
  <c r="Q686" i="7"/>
  <c r="E694" i="5" s="1"/>
  <c r="L694" i="5" s="1"/>
  <c r="Q687" i="7"/>
  <c r="E695" i="5" s="1"/>
  <c r="L695" i="5" s="1"/>
  <c r="Q688" i="7"/>
  <c r="E696" i="5" s="1"/>
  <c r="L696" i="5" s="1"/>
  <c r="Q689" i="7"/>
  <c r="E697" i="5" s="1"/>
  <c r="L697" i="5" s="1"/>
  <c r="Q690" i="7"/>
  <c r="E698" i="5" s="1"/>
  <c r="L698" i="5" s="1"/>
  <c r="Q691" i="7"/>
  <c r="E699" i="5" s="1"/>
  <c r="L699" i="5" s="1"/>
  <c r="Q692" i="7"/>
  <c r="E700" i="5" s="1"/>
  <c r="L700" i="5" s="1"/>
  <c r="Q693" i="7"/>
  <c r="E701" i="5" s="1"/>
  <c r="L701" i="5" s="1"/>
  <c r="Q694" i="7"/>
  <c r="E702" i="5" s="1"/>
  <c r="L702" i="5" s="1"/>
  <c r="Q695" i="7"/>
  <c r="E703" i="5" s="1"/>
  <c r="L703" i="5" s="1"/>
  <c r="Q696" i="7"/>
  <c r="E704" i="5" s="1"/>
  <c r="L704" i="5" s="1"/>
  <c r="Q697" i="7"/>
  <c r="E705" i="5" s="1"/>
  <c r="L705" i="5" s="1"/>
  <c r="Q698" i="7"/>
  <c r="E706" i="5" s="1"/>
  <c r="L706" i="5" s="1"/>
  <c r="Q699" i="7"/>
  <c r="E707" i="5" s="1"/>
  <c r="L707" i="5" s="1"/>
  <c r="Q700" i="7"/>
  <c r="E708" i="5" s="1"/>
  <c r="L708" i="5" s="1"/>
  <c r="Q701" i="7"/>
  <c r="E709" i="5" s="1"/>
  <c r="L709" i="5" s="1"/>
  <c r="Q702" i="7"/>
  <c r="E710" i="5" s="1"/>
  <c r="L710" i="5" s="1"/>
  <c r="Q703" i="7"/>
  <c r="E711" i="5" s="1"/>
  <c r="L711" i="5" s="1"/>
  <c r="Q704" i="7"/>
  <c r="E712" i="5" s="1"/>
  <c r="L712" i="5" s="1"/>
  <c r="Q705" i="7"/>
  <c r="E713" i="5" s="1"/>
  <c r="L713" i="5" s="1"/>
  <c r="Q706" i="7"/>
  <c r="E714" i="5" s="1"/>
  <c r="L714" i="5" s="1"/>
  <c r="Q707" i="7"/>
  <c r="E715" i="5" s="1"/>
  <c r="L715" i="5" s="1"/>
  <c r="Q708" i="7"/>
  <c r="E716" i="5" s="1"/>
  <c r="L716" i="5" s="1"/>
  <c r="Q709" i="7"/>
  <c r="E717" i="5" s="1"/>
  <c r="L717" i="5" s="1"/>
  <c r="Q710" i="7"/>
  <c r="E718" i="5" s="1"/>
  <c r="L718" i="5" s="1"/>
  <c r="Q711" i="7"/>
  <c r="E719" i="5" s="1"/>
  <c r="L719" i="5" s="1"/>
  <c r="Q712" i="7"/>
  <c r="E720" i="5" s="1"/>
  <c r="L720" i="5" s="1"/>
  <c r="Q713" i="7"/>
  <c r="E721" i="5" s="1"/>
  <c r="L721" i="5" s="1"/>
  <c r="Q714" i="7"/>
  <c r="E722" i="5" s="1"/>
  <c r="L722" i="5" s="1"/>
  <c r="Q715" i="7"/>
  <c r="E723" i="5" s="1"/>
  <c r="L723" i="5" s="1"/>
  <c r="Q716" i="7"/>
  <c r="E724" i="5" s="1"/>
  <c r="L724" i="5" s="1"/>
  <c r="Q717" i="7"/>
  <c r="E725" i="5" s="1"/>
  <c r="L725" i="5" s="1"/>
  <c r="Q718" i="7"/>
  <c r="E726" i="5" s="1"/>
  <c r="L726" i="5" s="1"/>
  <c r="Q719" i="7"/>
  <c r="E727" i="5" s="1"/>
  <c r="L727" i="5" s="1"/>
  <c r="Q720" i="7"/>
  <c r="E728" i="5" s="1"/>
  <c r="L728" i="5" s="1"/>
  <c r="Q721" i="7"/>
  <c r="E729" i="5" s="1"/>
  <c r="L729" i="5" s="1"/>
  <c r="Q722" i="7"/>
  <c r="E730" i="5" s="1"/>
  <c r="L730" i="5" s="1"/>
  <c r="Q723" i="7"/>
  <c r="E731" i="5" s="1"/>
  <c r="L731" i="5" s="1"/>
  <c r="Q724" i="7"/>
  <c r="E732" i="5" s="1"/>
  <c r="L732" i="5" s="1"/>
  <c r="Q725" i="7"/>
  <c r="E733" i="5" s="1"/>
  <c r="L733" i="5" s="1"/>
  <c r="Q726" i="7"/>
  <c r="E734" i="5" s="1"/>
  <c r="L734" i="5" s="1"/>
  <c r="Q727" i="7"/>
  <c r="E735" i="5" s="1"/>
  <c r="L735" i="5" s="1"/>
  <c r="Q728" i="7"/>
  <c r="E736" i="5" s="1"/>
  <c r="L736" i="5" s="1"/>
  <c r="Q729" i="7"/>
  <c r="E737" i="5" s="1"/>
  <c r="L737" i="5" s="1"/>
  <c r="Q730" i="7"/>
  <c r="E738" i="5" s="1"/>
  <c r="L738" i="5" s="1"/>
  <c r="Q731" i="7"/>
  <c r="E739" i="5" s="1"/>
  <c r="L739" i="5" s="1"/>
  <c r="Q732" i="7"/>
  <c r="E740" i="5" s="1"/>
  <c r="L740" i="5" s="1"/>
  <c r="Q733" i="7"/>
  <c r="E741" i="5" s="1"/>
  <c r="L741" i="5" s="1"/>
  <c r="Q734" i="7"/>
  <c r="E742" i="5" s="1"/>
  <c r="L742" i="5" s="1"/>
  <c r="Q735" i="7"/>
  <c r="E743" i="5" s="1"/>
  <c r="L743" i="5" s="1"/>
  <c r="Q736" i="7"/>
  <c r="E744" i="5" s="1"/>
  <c r="L744" i="5" s="1"/>
  <c r="Q737" i="7"/>
  <c r="E745" i="5" s="1"/>
  <c r="L745" i="5" s="1"/>
  <c r="Q738" i="7"/>
  <c r="E746" i="5" s="1"/>
  <c r="L746" i="5" s="1"/>
  <c r="Q739" i="7"/>
  <c r="E747" i="5" s="1"/>
  <c r="L747" i="5" s="1"/>
  <c r="Q740" i="7"/>
  <c r="E748" i="5" s="1"/>
  <c r="L748" i="5" s="1"/>
  <c r="Q741" i="7"/>
  <c r="E749" i="5" s="1"/>
  <c r="L749" i="5" s="1"/>
  <c r="Q742" i="7"/>
  <c r="E750" i="5" s="1"/>
  <c r="L750" i="5" s="1"/>
  <c r="Q743" i="7"/>
  <c r="E751" i="5" s="1"/>
  <c r="L751" i="5" s="1"/>
  <c r="Q744" i="7"/>
  <c r="E752" i="5" s="1"/>
  <c r="L752" i="5" s="1"/>
  <c r="Q745" i="7"/>
  <c r="E753" i="5" s="1"/>
  <c r="L753" i="5" s="1"/>
  <c r="Q746" i="7"/>
  <c r="E754" i="5" s="1"/>
  <c r="L754" i="5" s="1"/>
  <c r="Q747" i="7"/>
  <c r="E755" i="5" s="1"/>
  <c r="L755" i="5" s="1"/>
  <c r="Q748" i="7"/>
  <c r="E756" i="5" s="1"/>
  <c r="L756" i="5" s="1"/>
  <c r="Q749" i="7"/>
  <c r="E757" i="5" s="1"/>
  <c r="L757" i="5" s="1"/>
  <c r="Q750" i="7"/>
  <c r="E758" i="5" s="1"/>
  <c r="L758" i="5" s="1"/>
  <c r="Q751" i="7"/>
  <c r="E759" i="5" s="1"/>
  <c r="L759" i="5" s="1"/>
  <c r="Q752" i="7"/>
  <c r="E760" i="5" s="1"/>
  <c r="L760" i="5" s="1"/>
  <c r="Q753" i="7"/>
  <c r="E761" i="5" s="1"/>
  <c r="L761" i="5" s="1"/>
  <c r="Q754" i="7"/>
  <c r="E762" i="5" s="1"/>
  <c r="L762" i="5" s="1"/>
  <c r="Q755" i="7"/>
  <c r="E763" i="5" s="1"/>
  <c r="L763" i="5" s="1"/>
  <c r="Q756" i="7"/>
  <c r="E764" i="5" s="1"/>
  <c r="L764" i="5" s="1"/>
  <c r="Q757" i="7"/>
  <c r="E765" i="5" s="1"/>
  <c r="L765" i="5" s="1"/>
  <c r="Q758" i="7"/>
  <c r="E766" i="5" s="1"/>
  <c r="L766" i="5" s="1"/>
  <c r="Q759" i="7"/>
  <c r="E767" i="5" s="1"/>
  <c r="L767" i="5" s="1"/>
  <c r="Q760" i="7"/>
  <c r="E768" i="5" s="1"/>
  <c r="L768" i="5" s="1"/>
  <c r="Q761" i="7"/>
  <c r="E769" i="5" s="1"/>
  <c r="L769" i="5" s="1"/>
  <c r="Q762" i="7"/>
  <c r="E770" i="5" s="1"/>
  <c r="L770" i="5" s="1"/>
  <c r="Q781" i="7"/>
  <c r="E789" i="5" s="1"/>
  <c r="L789" i="5" s="1"/>
  <c r="Q763" i="7"/>
  <c r="E771" i="5" s="1"/>
  <c r="L771" i="5" s="1"/>
  <c r="Q764" i="7"/>
  <c r="E772" i="5" s="1"/>
  <c r="L772" i="5" s="1"/>
  <c r="Q765" i="7"/>
  <c r="E773" i="5" s="1"/>
  <c r="L773" i="5" s="1"/>
  <c r="Q766" i="7"/>
  <c r="E774" i="5" s="1"/>
  <c r="L774" i="5" s="1"/>
  <c r="Q767" i="7"/>
  <c r="E775" i="5" s="1"/>
  <c r="L775" i="5" s="1"/>
  <c r="Q768" i="7"/>
  <c r="E776" i="5" s="1"/>
  <c r="L776" i="5" s="1"/>
  <c r="Q769" i="7"/>
  <c r="E777" i="5" s="1"/>
  <c r="L777" i="5" s="1"/>
  <c r="Q770" i="7"/>
  <c r="E778" i="5" s="1"/>
  <c r="L778" i="5" s="1"/>
  <c r="Q771" i="7"/>
  <c r="E779" i="5" s="1"/>
  <c r="L779" i="5" s="1"/>
  <c r="Q772" i="7"/>
  <c r="E780" i="5" s="1"/>
  <c r="L780" i="5" s="1"/>
  <c r="Q773" i="7"/>
  <c r="E781" i="5" s="1"/>
  <c r="L781" i="5" s="1"/>
  <c r="Q774" i="7"/>
  <c r="E782" i="5" s="1"/>
  <c r="L782" i="5" s="1"/>
  <c r="Q775" i="7"/>
  <c r="E783" i="5" s="1"/>
  <c r="L783" i="5" s="1"/>
  <c r="Q776" i="7"/>
  <c r="E784" i="5" s="1"/>
  <c r="L784" i="5" s="1"/>
  <c r="Q777" i="7"/>
  <c r="E785" i="5" s="1"/>
  <c r="L785" i="5" s="1"/>
  <c r="Q778" i="7"/>
  <c r="E786" i="5" s="1"/>
  <c r="L786" i="5" s="1"/>
  <c r="Q779" i="7"/>
  <c r="E787" i="5" s="1"/>
  <c r="L787" i="5" s="1"/>
  <c r="Q780" i="7"/>
  <c r="E788" i="5" s="1"/>
  <c r="L788" i="5" s="1"/>
  <c r="Q782" i="7"/>
  <c r="E790" i="5" s="1"/>
  <c r="L790" i="5" s="1"/>
  <c r="Q783" i="7"/>
  <c r="E791" i="5" s="1"/>
  <c r="L791" i="5" s="1"/>
  <c r="Q784" i="7"/>
  <c r="E792" i="5" s="1"/>
  <c r="L792" i="5" s="1"/>
  <c r="Q785" i="7"/>
  <c r="E793" i="5" s="1"/>
  <c r="L793" i="5" s="1"/>
  <c r="Q786" i="7"/>
  <c r="E794" i="5" s="1"/>
  <c r="L794" i="5" s="1"/>
  <c r="Q787" i="7"/>
  <c r="E795" i="5" s="1"/>
  <c r="L795" i="5" s="1"/>
  <c r="Q788" i="7"/>
  <c r="E796" i="5" s="1"/>
  <c r="L796" i="5" s="1"/>
  <c r="Q789" i="7"/>
  <c r="E797" i="5" s="1"/>
  <c r="L797" i="5" s="1"/>
  <c r="Q790" i="7"/>
  <c r="E798" i="5" s="1"/>
  <c r="L798" i="5" s="1"/>
  <c r="Q791" i="7"/>
  <c r="E799" i="5" s="1"/>
  <c r="L799" i="5" s="1"/>
  <c r="Q792" i="7"/>
  <c r="E800" i="5" s="1"/>
  <c r="L800" i="5" s="1"/>
  <c r="Q793" i="7"/>
  <c r="E801" i="5" s="1"/>
  <c r="L801" i="5" s="1"/>
  <c r="Q794" i="7"/>
  <c r="E802" i="5" s="1"/>
  <c r="L802" i="5" s="1"/>
  <c r="Q795" i="7"/>
  <c r="E803" i="5" s="1"/>
  <c r="L803" i="5" s="1"/>
  <c r="Q796" i="7"/>
  <c r="E804" i="5" s="1"/>
  <c r="L804" i="5" s="1"/>
  <c r="Q797" i="7"/>
  <c r="E805" i="5" s="1"/>
  <c r="L805" i="5" s="1"/>
  <c r="Q798" i="7"/>
  <c r="E806" i="5" s="1"/>
  <c r="L806" i="5" s="1"/>
  <c r="Q799" i="7"/>
  <c r="E807" i="5" s="1"/>
  <c r="L807" i="5" s="1"/>
  <c r="Q800" i="7"/>
  <c r="E808" i="5" s="1"/>
  <c r="L808" i="5" s="1"/>
  <c r="Q801" i="7"/>
  <c r="E809" i="5" s="1"/>
  <c r="L809" i="5" s="1"/>
  <c r="Q802" i="7"/>
  <c r="E810" i="5" s="1"/>
  <c r="L810" i="5" s="1"/>
  <c r="Q803" i="7"/>
  <c r="E811" i="5" s="1"/>
  <c r="L811" i="5" s="1"/>
  <c r="Q804" i="7"/>
  <c r="E812" i="5" s="1"/>
  <c r="L812" i="5" s="1"/>
  <c r="Q805" i="7"/>
  <c r="E813" i="5" s="1"/>
  <c r="L813" i="5" s="1"/>
  <c r="Q806" i="7"/>
  <c r="E814" i="5" s="1"/>
  <c r="L814" i="5" s="1"/>
  <c r="Q807" i="7"/>
  <c r="E815" i="5" s="1"/>
  <c r="L815" i="5" s="1"/>
  <c r="Q808" i="7"/>
  <c r="E816" i="5" s="1"/>
  <c r="L816" i="5" s="1"/>
  <c r="Q809" i="7"/>
  <c r="E817" i="5" s="1"/>
  <c r="L817" i="5" s="1"/>
  <c r="Q810" i="7"/>
  <c r="E818" i="5" s="1"/>
  <c r="L818" i="5" s="1"/>
  <c r="Q811" i="7"/>
  <c r="E819" i="5" s="1"/>
  <c r="L819" i="5" s="1"/>
  <c r="Q812" i="7"/>
  <c r="E820" i="5" s="1"/>
  <c r="L820" i="5" s="1"/>
  <c r="Q813" i="7"/>
  <c r="E821" i="5" s="1"/>
  <c r="L821" i="5" s="1"/>
  <c r="Q814" i="7"/>
  <c r="E822" i="5" s="1"/>
  <c r="L822" i="5" s="1"/>
  <c r="Q815" i="7"/>
  <c r="E823" i="5" s="1"/>
  <c r="L823" i="5" s="1"/>
  <c r="Q816" i="7"/>
  <c r="E824" i="5" s="1"/>
  <c r="L824" i="5" s="1"/>
  <c r="Q817" i="7"/>
  <c r="E825" i="5" s="1"/>
  <c r="L825" i="5" s="1"/>
  <c r="Q818" i="7"/>
  <c r="E826" i="5" s="1"/>
  <c r="L826" i="5" s="1"/>
  <c r="Q819" i="7"/>
  <c r="E827" i="5" s="1"/>
  <c r="L827" i="5" s="1"/>
  <c r="Q820" i="7"/>
  <c r="E828" i="5" s="1"/>
  <c r="L828" i="5" s="1"/>
  <c r="Q821" i="7"/>
  <c r="E829" i="5" s="1"/>
  <c r="L829" i="5" s="1"/>
  <c r="Q822" i="7"/>
  <c r="E830" i="5" s="1"/>
  <c r="L830" i="5" s="1"/>
  <c r="Q823" i="7"/>
  <c r="E831" i="5" s="1"/>
  <c r="L831" i="5" s="1"/>
  <c r="Q824" i="7"/>
  <c r="E832" i="5" s="1"/>
  <c r="L832" i="5" s="1"/>
  <c r="Q825" i="7"/>
  <c r="E833" i="5" s="1"/>
  <c r="L833" i="5" s="1"/>
  <c r="Q826" i="7"/>
  <c r="E834" i="5" s="1"/>
  <c r="L834" i="5" s="1"/>
  <c r="Q827" i="7"/>
  <c r="E835" i="5" s="1"/>
  <c r="L835" i="5" s="1"/>
  <c r="Q828" i="7"/>
  <c r="E836" i="5" s="1"/>
  <c r="L836" i="5" s="1"/>
  <c r="Q829" i="7"/>
  <c r="E837" i="5" s="1"/>
  <c r="L837" i="5" s="1"/>
  <c r="Q830" i="7"/>
  <c r="E838" i="5" s="1"/>
  <c r="L838" i="5" s="1"/>
  <c r="Q831" i="7"/>
  <c r="E839" i="5" s="1"/>
  <c r="L839" i="5" s="1"/>
  <c r="Q832" i="7"/>
  <c r="E840" i="5" s="1"/>
  <c r="L840" i="5" s="1"/>
  <c r="Q833" i="7"/>
  <c r="E841" i="5" s="1"/>
  <c r="L841" i="5" s="1"/>
  <c r="Q834" i="7"/>
  <c r="E842" i="5" s="1"/>
  <c r="L842" i="5" s="1"/>
  <c r="Q835" i="7"/>
  <c r="E843" i="5" s="1"/>
  <c r="L843" i="5" s="1"/>
  <c r="Q836" i="7"/>
  <c r="E844" i="5" s="1"/>
  <c r="L844" i="5" s="1"/>
  <c r="Q837" i="7"/>
  <c r="E845" i="5" s="1"/>
  <c r="L845" i="5" s="1"/>
  <c r="Q838" i="7"/>
  <c r="E846" i="5" s="1"/>
  <c r="L846" i="5" s="1"/>
  <c r="Q839" i="7"/>
  <c r="E847" i="5" s="1"/>
  <c r="L847" i="5" s="1"/>
  <c r="Q840" i="7"/>
  <c r="E848" i="5" s="1"/>
  <c r="L848" i="5" s="1"/>
  <c r="Q841" i="7"/>
  <c r="E849" i="5" s="1"/>
  <c r="L849" i="5" s="1"/>
  <c r="Q842" i="7"/>
  <c r="E850" i="5" s="1"/>
  <c r="L850" i="5" s="1"/>
  <c r="Q843" i="7"/>
  <c r="E851" i="5" s="1"/>
  <c r="L851" i="5" s="1"/>
  <c r="Q844" i="7"/>
  <c r="E852" i="5" s="1"/>
  <c r="L852" i="5" s="1"/>
  <c r="Q845" i="7"/>
  <c r="E853" i="5" s="1"/>
  <c r="L853" i="5" s="1"/>
  <c r="Q849" i="7"/>
  <c r="E857" i="5" s="1"/>
  <c r="L857" i="5" s="1"/>
  <c r="Q851" i="7"/>
  <c r="E859" i="5" s="1"/>
  <c r="L859" i="5" s="1"/>
  <c r="Q853" i="7"/>
  <c r="E861" i="5" s="1"/>
  <c r="L861" i="5" s="1"/>
  <c r="Q857" i="7"/>
  <c r="E865" i="5" s="1"/>
  <c r="L865" i="5" s="1"/>
  <c r="Q858" i="7"/>
  <c r="E866" i="5" s="1"/>
  <c r="L866" i="5" s="1"/>
  <c r="Q860" i="7"/>
  <c r="E868" i="5" s="1"/>
  <c r="L868" i="5" s="1"/>
  <c r="Q861" i="7"/>
  <c r="E869" i="5" s="1"/>
  <c r="L869" i="5" s="1"/>
  <c r="Q863" i="7"/>
  <c r="E871" i="5" s="1"/>
  <c r="L871" i="5" s="1"/>
  <c r="Q864" i="7"/>
  <c r="E872" i="5" s="1"/>
  <c r="L872" i="5" s="1"/>
  <c r="Q866" i="7"/>
  <c r="E874" i="5" s="1"/>
  <c r="L874" i="5" s="1"/>
  <c r="Q867" i="7"/>
  <c r="E875" i="5" s="1"/>
  <c r="L875" i="5" s="1"/>
  <c r="Q868" i="7"/>
  <c r="E876" i="5" s="1"/>
  <c r="L876" i="5" s="1"/>
  <c r="Q870" i="7"/>
  <c r="E878" i="5" s="1"/>
  <c r="L878" i="5" s="1"/>
  <c r="Q871" i="7"/>
  <c r="E879" i="5" s="1"/>
  <c r="L879" i="5" s="1"/>
  <c r="Q873" i="7"/>
  <c r="E881" i="5" s="1"/>
  <c r="L881" i="5" s="1"/>
  <c r="Q878" i="7"/>
  <c r="E886" i="5" s="1"/>
  <c r="L886" i="5" s="1"/>
  <c r="Q884" i="7"/>
  <c r="E892" i="5" s="1"/>
  <c r="L892" i="5" s="1"/>
  <c r="Q885" i="7"/>
  <c r="E893" i="5" s="1"/>
  <c r="L893" i="5" s="1"/>
  <c r="Q886" i="7"/>
  <c r="E894" i="5" s="1"/>
  <c r="L894" i="5" s="1"/>
  <c r="Q889" i="7"/>
  <c r="E897" i="5" s="1"/>
  <c r="L897" i="5" s="1"/>
  <c r="Q891" i="7"/>
  <c r="E899" i="5" s="1"/>
  <c r="L899" i="5" s="1"/>
  <c r="Q893" i="7"/>
  <c r="E901" i="5" s="1"/>
  <c r="L901" i="5" s="1"/>
  <c r="Q895" i="7"/>
  <c r="E903" i="5" s="1"/>
  <c r="L903" i="5" s="1"/>
  <c r="Q897" i="7"/>
  <c r="E905" i="5" s="1"/>
  <c r="L905" i="5" s="1"/>
  <c r="Q898" i="7"/>
  <c r="E906" i="5" s="1"/>
  <c r="L906" i="5" s="1"/>
  <c r="Q900" i="7"/>
  <c r="E908" i="5" s="1"/>
  <c r="L908" i="5" s="1"/>
  <c r="Q901" i="7"/>
  <c r="E909" i="5" s="1"/>
  <c r="L909" i="5" s="1"/>
  <c r="Q902" i="7"/>
  <c r="E910" i="5" s="1"/>
  <c r="L910" i="5" s="1"/>
  <c r="Q903" i="7"/>
  <c r="E911" i="5" s="1"/>
  <c r="L911" i="5" s="1"/>
  <c r="Q904" i="7"/>
  <c r="E912" i="5" s="1"/>
  <c r="L912" i="5" s="1"/>
  <c r="Q905" i="7"/>
  <c r="E913" i="5" s="1"/>
  <c r="L913" i="5" s="1"/>
  <c r="Q906" i="7"/>
  <c r="E914" i="5" s="1"/>
  <c r="L914" i="5" s="1"/>
  <c r="Q907" i="7"/>
  <c r="E915" i="5" s="1"/>
  <c r="L915" i="5" s="1"/>
  <c r="Q908" i="7"/>
  <c r="E916" i="5" s="1"/>
  <c r="L916" i="5" s="1"/>
  <c r="Q909" i="7"/>
  <c r="E917" i="5" s="1"/>
  <c r="L917" i="5" s="1"/>
  <c r="Q910" i="7"/>
  <c r="E918" i="5" s="1"/>
  <c r="L918" i="5" s="1"/>
  <c r="Q911" i="7"/>
  <c r="E919" i="5" s="1"/>
  <c r="L919" i="5" s="1"/>
  <c r="Q912" i="7"/>
  <c r="E920" i="5" s="1"/>
  <c r="L920" i="5" s="1"/>
  <c r="Q913" i="7"/>
  <c r="E921" i="5" s="1"/>
  <c r="L921" i="5" s="1"/>
  <c r="Q914" i="7"/>
  <c r="E922" i="5" s="1"/>
  <c r="L922" i="5" s="1"/>
  <c r="Q915" i="7"/>
  <c r="E923" i="5" s="1"/>
  <c r="L923" i="5" s="1"/>
  <c r="Q916" i="7"/>
  <c r="E924" i="5" s="1"/>
  <c r="L924" i="5" s="1"/>
  <c r="Q917" i="7"/>
  <c r="E925" i="5" s="1"/>
  <c r="L925" i="5" s="1"/>
  <c r="Q918" i="7"/>
  <c r="E926" i="5" s="1"/>
  <c r="L926" i="5" s="1"/>
  <c r="Q919" i="7"/>
  <c r="E927" i="5" s="1"/>
  <c r="L927" i="5" s="1"/>
  <c r="Q920" i="7"/>
  <c r="E928" i="5" s="1"/>
  <c r="L928" i="5" s="1"/>
  <c r="Q921" i="7"/>
  <c r="E929" i="5" s="1"/>
  <c r="L929" i="5" s="1"/>
  <c r="Q922" i="7"/>
  <c r="E930" i="5" s="1"/>
  <c r="L930" i="5" s="1"/>
  <c r="Q923" i="7"/>
  <c r="E931" i="5" s="1"/>
  <c r="L931" i="5" s="1"/>
  <c r="Q924" i="7"/>
  <c r="E932" i="5" s="1"/>
  <c r="L932" i="5" s="1"/>
  <c r="Q925" i="7"/>
  <c r="E933" i="5" s="1"/>
  <c r="L933" i="5" s="1"/>
  <c r="Q926" i="7"/>
  <c r="E934" i="5" s="1"/>
  <c r="L934" i="5" s="1"/>
  <c r="Q927" i="7"/>
  <c r="E935" i="5" s="1"/>
  <c r="L935" i="5" s="1"/>
  <c r="Q928" i="7"/>
  <c r="E936" i="5" s="1"/>
  <c r="L936" i="5" s="1"/>
  <c r="Q929" i="7"/>
  <c r="E937" i="5" s="1"/>
  <c r="L937" i="5" s="1"/>
  <c r="Q930" i="7"/>
  <c r="E938" i="5" s="1"/>
  <c r="L938" i="5" s="1"/>
  <c r="Q931" i="7"/>
  <c r="E939" i="5" s="1"/>
  <c r="L939" i="5" s="1"/>
  <c r="Q932" i="7"/>
  <c r="E940" i="5" s="1"/>
  <c r="L940" i="5" s="1"/>
  <c r="Q933" i="7"/>
  <c r="E941" i="5" s="1"/>
  <c r="L941" i="5" s="1"/>
  <c r="Q934" i="7"/>
  <c r="E942" i="5" s="1"/>
  <c r="L942" i="5" s="1"/>
  <c r="Q935" i="7"/>
  <c r="E943" i="5" s="1"/>
  <c r="L943" i="5" s="1"/>
  <c r="Q936" i="7"/>
  <c r="E944" i="5" s="1"/>
  <c r="L944" i="5" s="1"/>
  <c r="Q937" i="7"/>
  <c r="E945" i="5" s="1"/>
  <c r="L945" i="5" s="1"/>
  <c r="Q938" i="7"/>
  <c r="E946" i="5" s="1"/>
  <c r="L946" i="5" s="1"/>
  <c r="Q939" i="7"/>
  <c r="E947" i="5" s="1"/>
  <c r="L947" i="5" s="1"/>
  <c r="Q940" i="7"/>
  <c r="E948" i="5" s="1"/>
  <c r="L948" i="5" s="1"/>
  <c r="Q941" i="7"/>
  <c r="E949" i="5" s="1"/>
  <c r="L949" i="5" s="1"/>
  <c r="Q942" i="7"/>
  <c r="E950" i="5" s="1"/>
  <c r="L950" i="5" s="1"/>
  <c r="Q943" i="7"/>
  <c r="E951" i="5" s="1"/>
  <c r="L951" i="5" s="1"/>
  <c r="Q944" i="7"/>
  <c r="E952" i="5" s="1"/>
  <c r="L952" i="5" s="1"/>
  <c r="Q945" i="7"/>
  <c r="E953" i="5" s="1"/>
  <c r="L953" i="5" s="1"/>
  <c r="Q946" i="7"/>
  <c r="E954" i="5" s="1"/>
  <c r="L954" i="5" s="1"/>
  <c r="Q947" i="7"/>
  <c r="E955" i="5" s="1"/>
  <c r="L955" i="5" s="1"/>
  <c r="Q948" i="7"/>
  <c r="E956" i="5" s="1"/>
  <c r="L956" i="5" s="1"/>
  <c r="Q950" i="7"/>
  <c r="E958" i="5" s="1"/>
  <c r="L958" i="5" s="1"/>
  <c r="Q951" i="7"/>
  <c r="E959" i="5" s="1"/>
  <c r="L959" i="5" s="1"/>
  <c r="Q952" i="7"/>
  <c r="E960" i="5" s="1"/>
  <c r="L960" i="5" s="1"/>
  <c r="Q953" i="7"/>
  <c r="E961" i="5" s="1"/>
  <c r="L961" i="5" s="1"/>
  <c r="Q954" i="7"/>
  <c r="E962" i="5" s="1"/>
  <c r="L962" i="5" s="1"/>
  <c r="Q955" i="7"/>
  <c r="E963" i="5" s="1"/>
  <c r="L963" i="5" s="1"/>
  <c r="Q956" i="7"/>
  <c r="E964" i="5" s="1"/>
  <c r="L964" i="5" s="1"/>
  <c r="Q957" i="7"/>
  <c r="E965" i="5" s="1"/>
  <c r="L965" i="5" s="1"/>
  <c r="Q958" i="7"/>
  <c r="E966" i="5" s="1"/>
  <c r="L966" i="5" s="1"/>
  <c r="Q959" i="7"/>
  <c r="E967" i="5" s="1"/>
  <c r="L967" i="5" s="1"/>
  <c r="Q960" i="7"/>
  <c r="E968" i="5" s="1"/>
  <c r="L968" i="5" s="1"/>
  <c r="Q961" i="7"/>
  <c r="E969" i="5" s="1"/>
  <c r="L969" i="5" s="1"/>
  <c r="Q962" i="7"/>
  <c r="E970" i="5" s="1"/>
  <c r="L970" i="5" s="1"/>
  <c r="Q963" i="7"/>
  <c r="E971" i="5" s="1"/>
  <c r="L971" i="5" s="1"/>
  <c r="Q964" i="7"/>
  <c r="E972" i="5" s="1"/>
  <c r="L972" i="5" s="1"/>
  <c r="Q965" i="7"/>
  <c r="E973" i="5" s="1"/>
  <c r="L973" i="5" s="1"/>
  <c r="Q966" i="7"/>
  <c r="E974" i="5" s="1"/>
  <c r="L974" i="5" s="1"/>
  <c r="Q967" i="7"/>
  <c r="E975" i="5" s="1"/>
  <c r="L975" i="5" s="1"/>
  <c r="Q968" i="7"/>
  <c r="E976" i="5" s="1"/>
  <c r="L976" i="5" s="1"/>
  <c r="Q969" i="7"/>
  <c r="E977" i="5" s="1"/>
  <c r="L977" i="5" s="1"/>
  <c r="Q970" i="7"/>
  <c r="E978" i="5" s="1"/>
  <c r="L978" i="5" s="1"/>
  <c r="Q971" i="7"/>
  <c r="E979" i="5" s="1"/>
  <c r="L979" i="5" s="1"/>
  <c r="Q972" i="7"/>
  <c r="E980" i="5" s="1"/>
  <c r="L980" i="5" s="1"/>
  <c r="Q973" i="7"/>
  <c r="E981" i="5" s="1"/>
  <c r="L981" i="5" s="1"/>
  <c r="Q974" i="7"/>
  <c r="E982" i="5" s="1"/>
  <c r="L982" i="5" s="1"/>
  <c r="Q975" i="7"/>
  <c r="E983" i="5" s="1"/>
  <c r="L983" i="5" s="1"/>
  <c r="Q976" i="7"/>
  <c r="E984" i="5" s="1"/>
  <c r="L984" i="5" s="1"/>
  <c r="Q977" i="7"/>
  <c r="E985" i="5" s="1"/>
  <c r="L985" i="5" s="1"/>
  <c r="Q978" i="7"/>
  <c r="E986" i="5" s="1"/>
  <c r="L986" i="5" s="1"/>
  <c r="Q979" i="7"/>
  <c r="E987" i="5" s="1"/>
  <c r="L987" i="5" s="1"/>
  <c r="Q980" i="7"/>
  <c r="E988" i="5" s="1"/>
  <c r="L988" i="5" s="1"/>
  <c r="Q981" i="7"/>
  <c r="E989" i="5" s="1"/>
  <c r="L989" i="5" s="1"/>
  <c r="Q982" i="7"/>
  <c r="E990" i="5" s="1"/>
  <c r="L990" i="5" s="1"/>
  <c r="Q983" i="7"/>
  <c r="E991" i="5" s="1"/>
  <c r="L991" i="5" s="1"/>
  <c r="Q984" i="7"/>
  <c r="E992" i="5" s="1"/>
  <c r="L992" i="5" s="1"/>
  <c r="Q985" i="7"/>
  <c r="E993" i="5" s="1"/>
  <c r="L993" i="5" s="1"/>
  <c r="Q986" i="7"/>
  <c r="E994" i="5" s="1"/>
  <c r="L994" i="5" s="1"/>
  <c r="Q987" i="7"/>
  <c r="E995" i="5" s="1"/>
  <c r="L995" i="5" s="1"/>
  <c r="Q988" i="7"/>
  <c r="E996" i="5" s="1"/>
  <c r="L996" i="5" s="1"/>
  <c r="Q989" i="7"/>
  <c r="E997" i="5" s="1"/>
  <c r="L997" i="5" s="1"/>
  <c r="Q990" i="7"/>
  <c r="E998" i="5" s="1"/>
  <c r="L998" i="5" s="1"/>
  <c r="Q991" i="7"/>
  <c r="E999" i="5" s="1"/>
  <c r="L999" i="5" s="1"/>
  <c r="Q992" i="7"/>
  <c r="E1000" i="5" s="1"/>
  <c r="L1000" i="5" s="1"/>
  <c r="Q993" i="7"/>
  <c r="E1001" i="5" s="1"/>
  <c r="L1001" i="5" s="1"/>
  <c r="Q994" i="7"/>
  <c r="E1002" i="5" s="1"/>
  <c r="L1002" i="5" s="1"/>
  <c r="Q995" i="7"/>
  <c r="E1003" i="5" s="1"/>
  <c r="L1003" i="5" s="1"/>
  <c r="Q996" i="7"/>
  <c r="E1004" i="5" s="1"/>
  <c r="L1004" i="5" s="1"/>
  <c r="Q997" i="7"/>
  <c r="E1005" i="5" s="1"/>
  <c r="L1005" i="5" s="1"/>
  <c r="Q998" i="7"/>
  <c r="E1006" i="5" s="1"/>
  <c r="L1006" i="5" s="1"/>
  <c r="Q999" i="7"/>
  <c r="E1007" i="5" s="1"/>
  <c r="L1007" i="5" s="1"/>
  <c r="Q1000" i="7"/>
  <c r="E1008" i="5" s="1"/>
  <c r="L1008" i="5" s="1"/>
  <c r="Q1001" i="7"/>
  <c r="E1009" i="5" s="1"/>
  <c r="L1009" i="5" s="1"/>
  <c r="Q1002" i="7"/>
  <c r="E1010" i="5" s="1"/>
  <c r="L1010" i="5" s="1"/>
  <c r="Q1003" i="7"/>
  <c r="E1011" i="5" s="1"/>
  <c r="L1011" i="5" s="1"/>
  <c r="Q1004" i="7"/>
  <c r="E1012" i="5" s="1"/>
  <c r="L1012" i="5" s="1"/>
  <c r="Q1005" i="7"/>
  <c r="E1013" i="5" s="1"/>
  <c r="L1013" i="5" s="1"/>
  <c r="Q1006" i="7"/>
  <c r="E1014" i="5" s="1"/>
  <c r="L1014" i="5" s="1"/>
  <c r="Q1007" i="7"/>
  <c r="E1015" i="5" s="1"/>
  <c r="L1015" i="5" s="1"/>
  <c r="Q1008" i="7"/>
  <c r="E1016" i="5" s="1"/>
  <c r="L1016" i="5" s="1"/>
  <c r="Q1009" i="7"/>
  <c r="E1017" i="5" s="1"/>
  <c r="L1017" i="5" s="1"/>
  <c r="Q1010" i="7"/>
  <c r="E1018" i="5" s="1"/>
  <c r="L1018" i="5" s="1"/>
  <c r="Q1011" i="7"/>
  <c r="E1019" i="5" s="1"/>
  <c r="L1019" i="5" s="1"/>
  <c r="Q1012" i="7"/>
  <c r="E1020" i="5" s="1"/>
  <c r="L1020" i="5" s="1"/>
  <c r="Q1013" i="7"/>
  <c r="E1021" i="5" s="1"/>
  <c r="L1021" i="5" s="1"/>
  <c r="Q1014" i="7"/>
  <c r="E1022" i="5" s="1"/>
  <c r="L1022" i="5" s="1"/>
  <c r="Q1015" i="7"/>
  <c r="E1023" i="5" s="1"/>
  <c r="L1023" i="5" s="1"/>
  <c r="Q1016" i="7"/>
  <c r="E1024" i="5" s="1"/>
  <c r="L1024" i="5" s="1"/>
  <c r="Q1017" i="7"/>
  <c r="E1025" i="5" s="1"/>
  <c r="L1025" i="5" s="1"/>
  <c r="Q1018" i="7"/>
  <c r="E1026" i="5" s="1"/>
  <c r="L1026" i="5" s="1"/>
  <c r="Q1019" i="7"/>
  <c r="E1027" i="5" s="1"/>
  <c r="L1027" i="5" s="1"/>
  <c r="Q1020" i="7"/>
  <c r="E1028" i="5" s="1"/>
  <c r="L1028" i="5" s="1"/>
  <c r="Q1021" i="7"/>
  <c r="E1029" i="5" s="1"/>
  <c r="L1029" i="5" s="1"/>
  <c r="Q1022" i="7"/>
  <c r="E1030" i="5" s="1"/>
  <c r="L1030" i="5" s="1"/>
  <c r="Q1023" i="7"/>
  <c r="E1031" i="5" s="1"/>
  <c r="L1031" i="5" s="1"/>
  <c r="Q1024" i="7"/>
  <c r="E1032" i="5" s="1"/>
  <c r="L1032" i="5" s="1"/>
  <c r="Q1025" i="7"/>
  <c r="E1033" i="5" s="1"/>
  <c r="L1033" i="5" s="1"/>
  <c r="Q1026" i="7"/>
  <c r="E1034" i="5" s="1"/>
  <c r="L1034" i="5" s="1"/>
  <c r="Q1027" i="7"/>
  <c r="E1035" i="5" s="1"/>
  <c r="L1035" i="5" s="1"/>
  <c r="Q1028" i="7"/>
  <c r="E1036" i="5" s="1"/>
  <c r="L1036" i="5" s="1"/>
  <c r="Q1029" i="7"/>
  <c r="E1037" i="5" s="1"/>
  <c r="L1037" i="5" s="1"/>
  <c r="Q1030" i="7"/>
  <c r="E1038" i="5" s="1"/>
  <c r="L1038" i="5" s="1"/>
  <c r="Q1031" i="7"/>
  <c r="E1039" i="5" s="1"/>
  <c r="L1039" i="5" s="1"/>
  <c r="Q1032" i="7"/>
  <c r="E1040" i="5" s="1"/>
  <c r="L1040" i="5" s="1"/>
  <c r="Q1033" i="7"/>
  <c r="E1041" i="5" s="1"/>
  <c r="L1041" i="5" s="1"/>
  <c r="Q1034" i="7"/>
  <c r="E1042" i="5" s="1"/>
  <c r="L1042" i="5" s="1"/>
  <c r="Q1035" i="7"/>
  <c r="E1043" i="5" s="1"/>
  <c r="L1043" i="5" s="1"/>
  <c r="Q1036" i="7"/>
  <c r="E1044" i="5" s="1"/>
  <c r="L1044" i="5" s="1"/>
  <c r="Q1037" i="7"/>
  <c r="E1045" i="5" s="1"/>
  <c r="L1045" i="5" s="1"/>
  <c r="Q1038" i="7"/>
  <c r="E1046" i="5" s="1"/>
  <c r="L1046" i="5" s="1"/>
  <c r="Q1039" i="7"/>
  <c r="E1047" i="5" s="1"/>
  <c r="L1047" i="5" s="1"/>
  <c r="Q846" i="7"/>
  <c r="E854" i="5" s="1"/>
  <c r="L854" i="5" s="1"/>
  <c r="Q847" i="7"/>
  <c r="E855" i="5" s="1"/>
  <c r="L855" i="5" s="1"/>
  <c r="Q848" i="7"/>
  <c r="E856" i="5" s="1"/>
  <c r="L856" i="5" s="1"/>
  <c r="Q850" i="7"/>
  <c r="E858" i="5" s="1"/>
  <c r="L858" i="5" s="1"/>
  <c r="Q852" i="7"/>
  <c r="E860" i="5" s="1"/>
  <c r="L860" i="5" s="1"/>
  <c r="Q854" i="7"/>
  <c r="E862" i="5" s="1"/>
  <c r="L862" i="5" s="1"/>
  <c r="Q855" i="7"/>
  <c r="E863" i="5" s="1"/>
  <c r="L863" i="5" s="1"/>
  <c r="Q856" i="7"/>
  <c r="E864" i="5" s="1"/>
  <c r="L864" i="5" s="1"/>
  <c r="Q859" i="7"/>
  <c r="E867" i="5" s="1"/>
  <c r="L867" i="5" s="1"/>
  <c r="Q862" i="7"/>
  <c r="E870" i="5" s="1"/>
  <c r="L870" i="5" s="1"/>
  <c r="Q865" i="7"/>
  <c r="E873" i="5" s="1"/>
  <c r="L873" i="5" s="1"/>
  <c r="Q869" i="7"/>
  <c r="E877" i="5" s="1"/>
  <c r="L877" i="5" s="1"/>
  <c r="Q872" i="7"/>
  <c r="E880" i="5" s="1"/>
  <c r="L880" i="5" s="1"/>
  <c r="Q874" i="7"/>
  <c r="E882" i="5" s="1"/>
  <c r="L882" i="5" s="1"/>
  <c r="Q875" i="7"/>
  <c r="E883" i="5" s="1"/>
  <c r="L883" i="5" s="1"/>
  <c r="Q876" i="7"/>
  <c r="E884" i="5" s="1"/>
  <c r="L884" i="5" s="1"/>
  <c r="Q877" i="7"/>
  <c r="E885" i="5" s="1"/>
  <c r="L885" i="5" s="1"/>
  <c r="Q879" i="7"/>
  <c r="E887" i="5" s="1"/>
  <c r="L887" i="5" s="1"/>
  <c r="Q880" i="7"/>
  <c r="E888" i="5" s="1"/>
  <c r="L888" i="5" s="1"/>
  <c r="Q881" i="7"/>
  <c r="E889" i="5" s="1"/>
  <c r="L889" i="5" s="1"/>
  <c r="Q882" i="7"/>
  <c r="E890" i="5" s="1"/>
  <c r="L890" i="5" s="1"/>
  <c r="Q883" i="7"/>
  <c r="E891" i="5" s="1"/>
  <c r="L891" i="5" s="1"/>
  <c r="Q887" i="7"/>
  <c r="E895" i="5" s="1"/>
  <c r="L895" i="5" s="1"/>
  <c r="Q888" i="7"/>
  <c r="E896" i="5" s="1"/>
  <c r="L896" i="5" s="1"/>
  <c r="Q890" i="7"/>
  <c r="E898" i="5" s="1"/>
  <c r="L898" i="5" s="1"/>
  <c r="Q892" i="7"/>
  <c r="E900" i="5" s="1"/>
  <c r="L900" i="5" s="1"/>
  <c r="Q894" i="7"/>
  <c r="E902" i="5" s="1"/>
  <c r="L902" i="5" s="1"/>
  <c r="Q896" i="7"/>
  <c r="E904" i="5" s="1"/>
  <c r="L904" i="5" s="1"/>
  <c r="Q899" i="7"/>
  <c r="E907" i="5" s="1"/>
  <c r="L907" i="5" s="1"/>
  <c r="Q949" i="7"/>
  <c r="E957" i="5" s="1"/>
  <c r="L957" i="5" s="1"/>
  <c r="Q1040" i="7"/>
  <c r="E1048" i="5" s="1"/>
  <c r="L1048" i="5" s="1"/>
  <c r="Q1041" i="7"/>
  <c r="E1049" i="5" s="1"/>
  <c r="L1049" i="5" s="1"/>
  <c r="Q1042" i="7"/>
  <c r="E1050" i="5" s="1"/>
  <c r="L1050" i="5" s="1"/>
  <c r="Q1043" i="7"/>
  <c r="E1051" i="5" s="1"/>
  <c r="L1051" i="5" s="1"/>
  <c r="Q1044" i="7"/>
  <c r="E1052" i="5" s="1"/>
  <c r="L1052" i="5" s="1"/>
  <c r="Q1045" i="7"/>
  <c r="E1053" i="5" s="1"/>
  <c r="L1053" i="5" s="1"/>
  <c r="Q1046" i="7"/>
  <c r="E1054" i="5" s="1"/>
  <c r="L1054" i="5" s="1"/>
  <c r="Q1047" i="7"/>
  <c r="E1055" i="5" s="1"/>
  <c r="L1055" i="5" s="1"/>
  <c r="Q1048" i="7"/>
  <c r="E1056" i="5" s="1"/>
  <c r="L1056" i="5" s="1"/>
  <c r="Q1049" i="7"/>
  <c r="E1057" i="5" s="1"/>
  <c r="L1057" i="5" s="1"/>
  <c r="Q1050" i="7"/>
  <c r="E1058" i="5" s="1"/>
  <c r="L1058" i="5" s="1"/>
  <c r="Q1051" i="7"/>
  <c r="E1059" i="5" s="1"/>
  <c r="L1059" i="5" s="1"/>
  <c r="Q1052" i="7"/>
  <c r="E1060" i="5" s="1"/>
  <c r="L1060" i="5" s="1"/>
  <c r="Q1053" i="7"/>
  <c r="E1061" i="5" s="1"/>
  <c r="L1061" i="5" s="1"/>
  <c r="Q1054" i="7"/>
  <c r="E1062" i="5" s="1"/>
  <c r="L1062" i="5" s="1"/>
  <c r="Q1055" i="7"/>
  <c r="E1063" i="5" s="1"/>
  <c r="L1063" i="5" s="1"/>
  <c r="Q1056" i="7"/>
  <c r="E1064" i="5" s="1"/>
  <c r="L1064" i="5" s="1"/>
  <c r="Q1057" i="7"/>
  <c r="E1065" i="5" s="1"/>
  <c r="L1065" i="5" s="1"/>
  <c r="Q1058" i="7"/>
  <c r="E1066" i="5" s="1"/>
  <c r="L1066" i="5" s="1"/>
  <c r="Q1059" i="7"/>
  <c r="E1067" i="5" s="1"/>
  <c r="L1067" i="5" s="1"/>
  <c r="Q1060" i="7"/>
  <c r="E1068" i="5" s="1"/>
  <c r="L1068" i="5" s="1"/>
  <c r="Q1061" i="7"/>
  <c r="E1069" i="5" s="1"/>
  <c r="L1069" i="5" s="1"/>
  <c r="Q1062" i="7"/>
  <c r="E1070" i="5" s="1"/>
  <c r="L1070" i="5" s="1"/>
  <c r="Q1063" i="7"/>
  <c r="E1071" i="5" s="1"/>
  <c r="L1071" i="5" s="1"/>
  <c r="Q1064" i="7"/>
  <c r="E1072" i="5" s="1"/>
  <c r="L1072" i="5" s="1"/>
  <c r="Q1065" i="7"/>
  <c r="E1073" i="5" s="1"/>
  <c r="L1073" i="5" s="1"/>
  <c r="Q1066" i="7"/>
  <c r="E1074" i="5" s="1"/>
  <c r="L1074" i="5" s="1"/>
  <c r="Q1067" i="7"/>
  <c r="E1075" i="5" s="1"/>
  <c r="L1075" i="5" s="1"/>
  <c r="Q1068" i="7"/>
  <c r="E1076" i="5" s="1"/>
  <c r="L1076" i="5" s="1"/>
  <c r="Q1069" i="7"/>
  <c r="E1077" i="5" s="1"/>
  <c r="L1077" i="5" s="1"/>
  <c r="Q1070" i="7"/>
  <c r="E1078" i="5" s="1"/>
  <c r="L1078" i="5" s="1"/>
  <c r="Q1071" i="7"/>
  <c r="E1079" i="5" s="1"/>
  <c r="L1079" i="5" s="1"/>
  <c r="Q1072" i="7"/>
  <c r="E1080" i="5" s="1"/>
  <c r="L1080" i="5" s="1"/>
  <c r="Q1073" i="7"/>
  <c r="E1081" i="5" s="1"/>
  <c r="L1081" i="5" s="1"/>
  <c r="Q1074" i="7"/>
  <c r="E1082" i="5" s="1"/>
  <c r="L1082" i="5" s="1"/>
  <c r="Q1075" i="7"/>
  <c r="E1083" i="5" s="1"/>
  <c r="L1083" i="5" s="1"/>
  <c r="Q1076" i="7"/>
  <c r="E1084" i="5" s="1"/>
  <c r="L1084" i="5" s="1"/>
  <c r="Q1077" i="7"/>
  <c r="E1085" i="5" s="1"/>
  <c r="L1085" i="5" s="1"/>
  <c r="Q1078" i="7"/>
  <c r="E1086" i="5" s="1"/>
  <c r="L1086" i="5" s="1"/>
  <c r="Q1079" i="7"/>
  <c r="E1087" i="5" s="1"/>
  <c r="L1087" i="5" s="1"/>
  <c r="Q1080" i="7"/>
  <c r="E1088" i="5" s="1"/>
  <c r="L1088" i="5" s="1"/>
  <c r="Q1081" i="7"/>
  <c r="E1089" i="5" s="1"/>
  <c r="L1089" i="5" s="1"/>
  <c r="Q1082" i="7"/>
  <c r="E1090" i="5" s="1"/>
  <c r="L1090" i="5" s="1"/>
  <c r="Q1083" i="7"/>
  <c r="E1091" i="5" s="1"/>
  <c r="L1091" i="5" s="1"/>
  <c r="Q1084" i="7"/>
  <c r="E1092" i="5" s="1"/>
  <c r="L1092" i="5" s="1"/>
  <c r="Q1085" i="7"/>
  <c r="E1093" i="5" s="1"/>
  <c r="L1093" i="5" s="1"/>
  <c r="Q1086" i="7"/>
  <c r="E1094" i="5" s="1"/>
  <c r="L1094" i="5" s="1"/>
  <c r="Q1087" i="7"/>
  <c r="E1095" i="5" s="1"/>
  <c r="L1095" i="5" s="1"/>
  <c r="Q1088" i="7"/>
  <c r="E1096" i="5" s="1"/>
  <c r="L1096" i="5" s="1"/>
  <c r="Q1089" i="7"/>
  <c r="E1097" i="5" s="1"/>
  <c r="L1097" i="5" s="1"/>
  <c r="Q1090" i="7"/>
  <c r="E1098" i="5" s="1"/>
  <c r="L1098" i="5" s="1"/>
  <c r="Q1091" i="7"/>
  <c r="E1099" i="5" s="1"/>
  <c r="L1099" i="5" s="1"/>
  <c r="Q1092" i="7"/>
  <c r="E1100" i="5" s="1"/>
  <c r="L1100" i="5" s="1"/>
  <c r="Q1093" i="7"/>
  <c r="E1101" i="5" s="1"/>
  <c r="L1101" i="5" s="1"/>
  <c r="Q1094" i="7"/>
  <c r="E1102" i="5" s="1"/>
  <c r="L1102" i="5" s="1"/>
  <c r="Q1095" i="7"/>
  <c r="E1103" i="5" s="1"/>
  <c r="L1103" i="5" s="1"/>
  <c r="Q1096" i="7"/>
  <c r="E1104" i="5" s="1"/>
  <c r="L1104" i="5" s="1"/>
  <c r="Q1097" i="7"/>
  <c r="E1105" i="5" s="1"/>
  <c r="L1105" i="5" s="1"/>
  <c r="Q1098" i="7"/>
  <c r="E1106" i="5" s="1"/>
  <c r="L1106" i="5" s="1"/>
  <c r="Q1099" i="7"/>
  <c r="E1107" i="5" s="1"/>
  <c r="L1107" i="5" s="1"/>
  <c r="Q1100" i="7"/>
  <c r="E1108" i="5" s="1"/>
  <c r="L1108" i="5" s="1"/>
  <c r="Q1101" i="7"/>
  <c r="E1109" i="5" s="1"/>
  <c r="L1109" i="5" s="1"/>
  <c r="Q1102" i="7"/>
  <c r="E1110" i="5" s="1"/>
  <c r="L1110" i="5" s="1"/>
  <c r="Q1103" i="7"/>
  <c r="E1111" i="5" s="1"/>
  <c r="L1111" i="5" s="1"/>
  <c r="Q1104" i="7"/>
  <c r="E1112" i="5" s="1"/>
  <c r="L1112" i="5" s="1"/>
  <c r="Q1105" i="7"/>
  <c r="E1113" i="5" s="1"/>
  <c r="L1113" i="5" s="1"/>
  <c r="Q1106" i="7"/>
  <c r="E1114" i="5" s="1"/>
  <c r="L1114" i="5" s="1"/>
  <c r="Q1107" i="7"/>
  <c r="E1115" i="5" s="1"/>
  <c r="L1115" i="5" s="1"/>
  <c r="Q1108" i="7"/>
  <c r="E1116" i="5" s="1"/>
  <c r="L1116" i="5" s="1"/>
  <c r="Q1109" i="7"/>
  <c r="E1117" i="5" s="1"/>
  <c r="L1117" i="5" s="1"/>
  <c r="Q1110" i="7"/>
  <c r="E1118" i="5" s="1"/>
  <c r="L1118" i="5" s="1"/>
  <c r="Q1111" i="7"/>
  <c r="E1119" i="5" s="1"/>
  <c r="L1119" i="5" s="1"/>
  <c r="Q1112" i="7"/>
  <c r="E1120" i="5" s="1"/>
  <c r="L1120" i="5" s="1"/>
  <c r="Q1113" i="7"/>
  <c r="E1121" i="5" s="1"/>
  <c r="L1121" i="5" s="1"/>
  <c r="Q1114" i="7"/>
  <c r="E1122" i="5" s="1"/>
  <c r="L1122" i="5" s="1"/>
  <c r="Q1115" i="7"/>
  <c r="E1123" i="5" s="1"/>
  <c r="L1123" i="5" s="1"/>
  <c r="Q1116" i="7"/>
  <c r="E1124" i="5" s="1"/>
  <c r="L1124" i="5" s="1"/>
  <c r="Q1117" i="7"/>
  <c r="E1125" i="5" s="1"/>
  <c r="L1125" i="5" s="1"/>
  <c r="Q1118" i="7"/>
  <c r="E1126" i="5" s="1"/>
  <c r="L1126" i="5" s="1"/>
  <c r="Q1119" i="7"/>
  <c r="E1127" i="5" s="1"/>
  <c r="L1127" i="5" s="1"/>
  <c r="Q1120" i="7"/>
  <c r="E1128" i="5" s="1"/>
  <c r="L1128" i="5" s="1"/>
  <c r="Q1121" i="7"/>
  <c r="E1129" i="5" s="1"/>
  <c r="L1129" i="5" s="1"/>
  <c r="Q1122" i="7"/>
  <c r="E1130" i="5" s="1"/>
  <c r="L1130" i="5" s="1"/>
  <c r="Q1123" i="7"/>
  <c r="E1131" i="5" s="1"/>
  <c r="L1131" i="5" s="1"/>
  <c r="Q1124" i="7"/>
  <c r="E1132" i="5" s="1"/>
  <c r="L1132" i="5" s="1"/>
  <c r="Q1125" i="7"/>
  <c r="E1133" i="5" s="1"/>
  <c r="L1133" i="5" s="1"/>
  <c r="Q1126" i="7"/>
  <c r="E1134" i="5" s="1"/>
  <c r="L1134" i="5" s="1"/>
  <c r="Q1127" i="7"/>
  <c r="E1135" i="5" s="1"/>
  <c r="L1135" i="5" s="1"/>
  <c r="Q1128" i="7"/>
  <c r="E1136" i="5" s="1"/>
  <c r="L1136" i="5" s="1"/>
  <c r="Q1129" i="7"/>
  <c r="E1137" i="5" s="1"/>
  <c r="L1137" i="5" s="1"/>
  <c r="Q1130" i="7"/>
  <c r="E1138" i="5" s="1"/>
  <c r="L1138" i="5" s="1"/>
  <c r="Q1131" i="7"/>
  <c r="E1139" i="5" s="1"/>
  <c r="L1139" i="5" s="1"/>
  <c r="Q1132" i="7"/>
  <c r="E1140" i="5" s="1"/>
  <c r="L1140" i="5" s="1"/>
  <c r="Q1133" i="7"/>
  <c r="E1141" i="5" s="1"/>
  <c r="L1141" i="5" s="1"/>
  <c r="Q1134" i="7"/>
  <c r="E1142" i="5" s="1"/>
  <c r="L1142" i="5" s="1"/>
  <c r="Q1135" i="7"/>
  <c r="E1143" i="5" s="1"/>
  <c r="L1143" i="5" s="1"/>
  <c r="Q1136" i="7"/>
  <c r="E1144" i="5" s="1"/>
  <c r="L1144" i="5" s="1"/>
  <c r="Q1137" i="7"/>
  <c r="E1145" i="5" s="1"/>
  <c r="L1145" i="5" s="1"/>
  <c r="Q1138" i="7"/>
  <c r="E1146" i="5" s="1"/>
  <c r="L1146" i="5" s="1"/>
  <c r="Q1139" i="7"/>
  <c r="E1147" i="5" s="1"/>
  <c r="L1147" i="5" s="1"/>
  <c r="Q1140" i="7"/>
  <c r="E1148" i="5" s="1"/>
  <c r="L1148" i="5" s="1"/>
  <c r="Q1141" i="7"/>
  <c r="E1149" i="5" s="1"/>
  <c r="L1149" i="5" s="1"/>
  <c r="Q1142" i="7"/>
  <c r="E1150" i="5" s="1"/>
  <c r="L1150" i="5" s="1"/>
  <c r="Q1143" i="7"/>
  <c r="E1151" i="5" s="1"/>
  <c r="L1151" i="5" s="1"/>
  <c r="Q1144" i="7"/>
  <c r="E1152" i="5" s="1"/>
  <c r="L1152" i="5" s="1"/>
  <c r="Q1145" i="7"/>
  <c r="E1153" i="5" s="1"/>
  <c r="L1153" i="5" s="1"/>
  <c r="Q1146" i="7"/>
  <c r="E1154" i="5" s="1"/>
  <c r="L1154" i="5" s="1"/>
  <c r="Q1147" i="7"/>
  <c r="E1155" i="5" s="1"/>
  <c r="L1155" i="5" s="1"/>
  <c r="Q1148" i="7"/>
  <c r="E1156" i="5" s="1"/>
  <c r="L1156" i="5" s="1"/>
  <c r="Q1149" i="7"/>
  <c r="E1157" i="5" s="1"/>
  <c r="L1157" i="5" s="1"/>
  <c r="Q1150" i="7"/>
  <c r="E1158" i="5" s="1"/>
  <c r="L1158" i="5" s="1"/>
  <c r="Q1151" i="7"/>
  <c r="E1159" i="5" s="1"/>
  <c r="L1159" i="5" s="1"/>
  <c r="Q1152" i="7"/>
  <c r="E1160" i="5" s="1"/>
  <c r="L1160" i="5" s="1"/>
  <c r="Q1153" i="7"/>
  <c r="E1161" i="5" s="1"/>
  <c r="L1161" i="5" s="1"/>
  <c r="Q1154" i="7"/>
  <c r="E1162" i="5" s="1"/>
  <c r="L1162" i="5" s="1"/>
  <c r="Q1155" i="7"/>
  <c r="E1163" i="5" s="1"/>
  <c r="L1163" i="5" s="1"/>
  <c r="Q1156" i="7"/>
  <c r="E1164" i="5" s="1"/>
  <c r="L1164" i="5" s="1"/>
  <c r="Q1157" i="7"/>
  <c r="E1165" i="5" s="1"/>
  <c r="L1165" i="5" s="1"/>
  <c r="Q1158" i="7"/>
  <c r="E1166" i="5" s="1"/>
  <c r="L1166" i="5" s="1"/>
  <c r="Q1159" i="7"/>
  <c r="E1167" i="5" s="1"/>
  <c r="L1167" i="5" s="1"/>
  <c r="Q1160" i="7"/>
  <c r="E1168" i="5" s="1"/>
  <c r="L1168" i="5" s="1"/>
  <c r="Q1161" i="7"/>
  <c r="E1169" i="5" s="1"/>
  <c r="L1169" i="5" s="1"/>
  <c r="Q1162" i="7"/>
  <c r="E1170" i="5" s="1"/>
  <c r="L1170" i="5" s="1"/>
  <c r="Q1163" i="7"/>
  <c r="E1171" i="5" s="1"/>
  <c r="L1171" i="5" s="1"/>
  <c r="Q1164" i="7"/>
  <c r="E1172" i="5" s="1"/>
  <c r="L1172" i="5" s="1"/>
  <c r="Q1165" i="7"/>
  <c r="E1173" i="5" s="1"/>
  <c r="L1173" i="5" s="1"/>
  <c r="Q1166" i="7"/>
  <c r="E1174" i="5" s="1"/>
  <c r="L1174" i="5" s="1"/>
  <c r="Q1167" i="7"/>
  <c r="E1175" i="5" s="1"/>
  <c r="L1175" i="5" s="1"/>
  <c r="Q1168" i="7"/>
  <c r="E1176" i="5" s="1"/>
  <c r="L1176" i="5" s="1"/>
  <c r="Q1169" i="7"/>
  <c r="E1177" i="5" s="1"/>
  <c r="L1177" i="5" s="1"/>
  <c r="Q1170" i="7"/>
  <c r="E1178" i="5" s="1"/>
  <c r="L1178" i="5" s="1"/>
  <c r="Q1171" i="7"/>
  <c r="E1179" i="5" s="1"/>
  <c r="L1179" i="5" s="1"/>
  <c r="Q1172" i="7"/>
  <c r="E1180" i="5" s="1"/>
  <c r="L1180" i="5" s="1"/>
  <c r="Q1173" i="7"/>
  <c r="E1181" i="5" s="1"/>
  <c r="L1181" i="5" s="1"/>
  <c r="Q1174" i="7"/>
  <c r="E1182" i="5" s="1"/>
  <c r="L1182" i="5" s="1"/>
  <c r="Q1175" i="7"/>
  <c r="E1183" i="5" s="1"/>
  <c r="L1183" i="5" s="1"/>
  <c r="Q1176" i="7"/>
  <c r="E1184" i="5" s="1"/>
  <c r="L1184" i="5" s="1"/>
  <c r="Q1177" i="7"/>
  <c r="E1185" i="5" s="1"/>
  <c r="L1185" i="5" s="1"/>
  <c r="Q1178" i="7"/>
  <c r="E1186" i="5" s="1"/>
  <c r="L1186" i="5" s="1"/>
  <c r="Q1179" i="7"/>
  <c r="E1187" i="5" s="1"/>
  <c r="L1187" i="5" s="1"/>
  <c r="Q1180" i="7"/>
  <c r="E1188" i="5" s="1"/>
  <c r="L1188" i="5" s="1"/>
  <c r="Q1181" i="7"/>
  <c r="E1189" i="5" s="1"/>
  <c r="L1189" i="5" s="1"/>
  <c r="Q1182" i="7"/>
  <c r="E1190" i="5" s="1"/>
  <c r="L1190" i="5" s="1"/>
  <c r="Q1183" i="7"/>
  <c r="E1191" i="5" s="1"/>
  <c r="L1191" i="5" s="1"/>
  <c r="Q1184" i="7"/>
  <c r="E1192" i="5" s="1"/>
  <c r="L1192" i="5" s="1"/>
  <c r="Q1185" i="7"/>
  <c r="E1193" i="5" s="1"/>
  <c r="L1193" i="5" s="1"/>
  <c r="Q1186" i="7"/>
  <c r="E1194" i="5" s="1"/>
  <c r="L1194" i="5" s="1"/>
  <c r="Q1187" i="7"/>
  <c r="E1195" i="5" s="1"/>
  <c r="L1195" i="5" s="1"/>
  <c r="Q1188" i="7"/>
  <c r="E1196" i="5" s="1"/>
  <c r="L1196" i="5" s="1"/>
  <c r="Q1189" i="7"/>
  <c r="E1197" i="5" s="1"/>
  <c r="L1197" i="5" s="1"/>
  <c r="Q1190" i="7"/>
  <c r="E1198" i="5" s="1"/>
  <c r="L1198" i="5" s="1"/>
  <c r="Q1191" i="7"/>
  <c r="E1199" i="5" s="1"/>
  <c r="L1199" i="5" s="1"/>
  <c r="Q1192" i="7"/>
  <c r="E1200" i="5" s="1"/>
  <c r="L1200" i="5" s="1"/>
  <c r="Q1193" i="7"/>
  <c r="E1201" i="5" s="1"/>
  <c r="L1201" i="5" s="1"/>
  <c r="Q1194" i="7"/>
  <c r="E1202" i="5" s="1"/>
  <c r="L1202" i="5" s="1"/>
  <c r="Q1195" i="7"/>
  <c r="E1203" i="5" s="1"/>
  <c r="L1203" i="5" s="1"/>
  <c r="Q1196" i="7"/>
  <c r="E1204" i="5" s="1"/>
  <c r="L1204" i="5" s="1"/>
  <c r="Q1197" i="7"/>
  <c r="E1205" i="5" s="1"/>
  <c r="L1205" i="5" s="1"/>
  <c r="Q1198" i="7"/>
  <c r="E1206" i="5" s="1"/>
  <c r="L1206" i="5" s="1"/>
  <c r="Q1199" i="7"/>
  <c r="E1207" i="5" s="1"/>
  <c r="L1207" i="5" s="1"/>
  <c r="Q1200" i="7"/>
  <c r="E1208" i="5" s="1"/>
  <c r="L1208" i="5" s="1"/>
  <c r="Q1201" i="7"/>
  <c r="E1209" i="5" s="1"/>
  <c r="L1209" i="5" s="1"/>
  <c r="Q1202" i="7"/>
  <c r="E1210" i="5" s="1"/>
  <c r="L1210" i="5" s="1"/>
  <c r="Q1203" i="7"/>
  <c r="E1211" i="5" s="1"/>
  <c r="L1211" i="5" s="1"/>
  <c r="Q1204" i="7"/>
  <c r="E1212" i="5" s="1"/>
  <c r="L1212" i="5" s="1"/>
  <c r="Q1205" i="7"/>
  <c r="E1213" i="5" s="1"/>
  <c r="L1213" i="5" s="1"/>
  <c r="Q1206" i="7"/>
  <c r="E1214" i="5" s="1"/>
  <c r="L1214" i="5" s="1"/>
  <c r="Q1207" i="7"/>
  <c r="E1215" i="5" s="1"/>
  <c r="L1215" i="5" s="1"/>
  <c r="Q1208" i="7"/>
  <c r="E1216" i="5" s="1"/>
  <c r="L1216" i="5" s="1"/>
  <c r="Q1209" i="7"/>
  <c r="E1217" i="5" s="1"/>
  <c r="L1217" i="5" s="1"/>
  <c r="Q1210" i="7"/>
  <c r="E1218" i="5" s="1"/>
  <c r="L1218" i="5" s="1"/>
  <c r="Q1211" i="7"/>
  <c r="E1219" i="5" s="1"/>
  <c r="L1219" i="5" s="1"/>
  <c r="Q1212" i="7"/>
  <c r="E1220" i="5" s="1"/>
  <c r="L1220" i="5" s="1"/>
  <c r="Q1213" i="7"/>
  <c r="E1221" i="5" s="1"/>
  <c r="L1221" i="5" s="1"/>
  <c r="Q1214" i="7"/>
  <c r="E1222" i="5" s="1"/>
  <c r="L1222" i="5" s="1"/>
  <c r="Q1215" i="7"/>
  <c r="E1223" i="5" s="1"/>
  <c r="L1223" i="5" s="1"/>
  <c r="Q1216" i="7"/>
  <c r="E1224" i="5" s="1"/>
  <c r="L1224" i="5" s="1"/>
  <c r="Q1217" i="7"/>
  <c r="E1225" i="5" s="1"/>
  <c r="L1225" i="5" s="1"/>
  <c r="Q1218" i="7"/>
  <c r="E1226" i="5" s="1"/>
  <c r="L1226" i="5" s="1"/>
  <c r="Q1219" i="7"/>
  <c r="E1227" i="5" s="1"/>
  <c r="L1227" i="5" s="1"/>
  <c r="M795" i="7"/>
  <c r="L914" i="7"/>
  <c r="F922" i="5" s="1"/>
  <c r="L796" i="7"/>
  <c r="F804" i="5" s="1"/>
  <c r="M912" i="7"/>
  <c r="M913" i="7"/>
  <c r="M1138" i="7"/>
  <c r="L836" i="7"/>
  <c r="F844" i="5" s="1"/>
  <c r="M990" i="7"/>
  <c r="Q327" i="7"/>
  <c r="E335" i="5" s="1"/>
  <c r="L335" i="5" s="1"/>
  <c r="Q483" i="7"/>
  <c r="E491" i="5" s="1"/>
  <c r="L491" i="5" s="1"/>
  <c r="Q512" i="7"/>
  <c r="E520" i="5" s="1"/>
  <c r="L520" i="5" s="1"/>
  <c r="Q513" i="7"/>
  <c r="E521" i="5" s="1"/>
  <c r="L521" i="5" s="1"/>
  <c r="Q418" i="7"/>
  <c r="E426" i="5" s="1"/>
  <c r="L426" i="5" s="1"/>
  <c r="Q409" i="7"/>
  <c r="E417" i="5" s="1"/>
  <c r="L417" i="5" s="1"/>
  <c r="Q143" i="7"/>
  <c r="E151" i="5" s="1"/>
  <c r="L151" i="5" s="1"/>
  <c r="P188" i="7"/>
  <c r="Q211" i="7"/>
  <c r="E219" i="5" s="1"/>
  <c r="L219" i="5" s="1"/>
  <c r="Q181" i="7"/>
  <c r="E189" i="5" s="1"/>
  <c r="L189" i="5" s="1"/>
  <c r="Q179" i="7"/>
  <c r="E187" i="5" s="1"/>
  <c r="L187" i="5" s="1"/>
  <c r="Q257" i="7"/>
  <c r="E265" i="5" s="1"/>
  <c r="L265" i="5" s="1"/>
  <c r="Q258" i="7"/>
  <c r="E266" i="5" s="1"/>
  <c r="L266" i="5" s="1"/>
  <c r="Q259" i="7"/>
  <c r="E267" i="5" s="1"/>
  <c r="L267" i="5" s="1"/>
  <c r="Q1695" i="7"/>
  <c r="P1695" i="7" s="1"/>
  <c r="L570" i="7"/>
  <c r="F578" i="5" s="1"/>
  <c r="L701" i="7"/>
  <c r="F709" i="5" s="1"/>
  <c r="M730" i="7"/>
  <c r="M765" i="7"/>
  <c r="M766" i="7"/>
  <c r="M769" i="7"/>
  <c r="M771" i="7"/>
  <c r="L772" i="7"/>
  <c r="F780" i="5" s="1"/>
  <c r="L777" i="7"/>
  <c r="F785" i="5" s="1"/>
  <c r="M834" i="7"/>
  <c r="M835" i="7"/>
  <c r="M1153" i="7"/>
  <c r="M1154" i="7"/>
  <c r="M1155" i="7"/>
  <c r="L1172" i="7"/>
  <c r="F1180" i="5" s="1"/>
  <c r="M1232" i="7"/>
  <c r="M1235" i="7"/>
  <c r="M1236" i="7"/>
  <c r="M1260" i="7"/>
  <c r="M1314" i="7"/>
  <c r="M1315" i="7"/>
  <c r="M1322" i="7"/>
  <c r="M1331" i="7"/>
  <c r="L1539" i="7"/>
  <c r="L1555" i="7"/>
  <c r="L1573" i="7"/>
  <c r="L180" i="7"/>
  <c r="F188" i="5" s="1"/>
  <c r="L512" i="7"/>
  <c r="F520" i="5" s="1"/>
  <c r="M576" i="7"/>
  <c r="L577" i="7"/>
  <c r="F585" i="5" s="1"/>
  <c r="L578" i="7"/>
  <c r="F586" i="5" s="1"/>
  <c r="M798" i="7"/>
  <c r="M799" i="7"/>
  <c r="L800" i="7"/>
  <c r="F808" i="5" s="1"/>
  <c r="M838" i="7"/>
  <c r="M839" i="7"/>
  <c r="M862" i="7"/>
  <c r="M863" i="7"/>
  <c r="L864" i="7"/>
  <c r="F872" i="5" s="1"/>
  <c r="M916" i="7"/>
  <c r="L919" i="7"/>
  <c r="F927" i="5" s="1"/>
  <c r="L922" i="7"/>
  <c r="F930" i="5" s="1"/>
  <c r="L925" i="7"/>
  <c r="F933" i="5" s="1"/>
  <c r="L930" i="7"/>
  <c r="F938" i="5" s="1"/>
  <c r="L935" i="7"/>
  <c r="F943" i="5" s="1"/>
  <c r="M936" i="7"/>
  <c r="M937" i="7"/>
  <c r="M938" i="7"/>
  <c r="L939" i="7"/>
  <c r="F947" i="5" s="1"/>
  <c r="M974" i="7"/>
  <c r="M1029" i="7"/>
  <c r="M1069" i="7"/>
  <c r="M1224" i="7"/>
  <c r="M1244" i="7"/>
  <c r="Q1282" i="7"/>
  <c r="E1290" i="5" s="1"/>
  <c r="L1290" i="5" s="1"/>
  <c r="Q1283" i="7"/>
  <c r="E1291" i="5" s="1"/>
  <c r="L1291" i="5" s="1"/>
  <c r="Q1284" i="7"/>
  <c r="E1292" i="5" s="1"/>
  <c r="L1292" i="5" s="1"/>
  <c r="Q1285" i="7"/>
  <c r="E1293" i="5" s="1"/>
  <c r="L1293" i="5" s="1"/>
  <c r="Q1286" i="7"/>
  <c r="E1294" i="5" s="1"/>
  <c r="L1294" i="5" s="1"/>
  <c r="Q1287" i="7"/>
  <c r="E1295" i="5" s="1"/>
  <c r="L1295" i="5" s="1"/>
  <c r="Q1288" i="7"/>
  <c r="E1296" i="5" s="1"/>
  <c r="L1296" i="5" s="1"/>
  <c r="Q1289" i="7"/>
  <c r="E1297" i="5" s="1"/>
  <c r="L1297" i="5" s="1"/>
  <c r="Q1290" i="7"/>
  <c r="E1298" i="5" s="1"/>
  <c r="L1298" i="5" s="1"/>
  <c r="Q1291" i="7"/>
  <c r="E1299" i="5" s="1"/>
  <c r="L1299" i="5" s="1"/>
  <c r="Q1292" i="7"/>
  <c r="E1300" i="5" s="1"/>
  <c r="L1300" i="5" s="1"/>
  <c r="Q1309" i="7"/>
  <c r="E1317" i="5" s="1"/>
  <c r="L1317" i="5" s="1"/>
  <c r="Q1310" i="7"/>
  <c r="E1318" i="5" s="1"/>
  <c r="L1318" i="5" s="1"/>
  <c r="Q1311" i="7"/>
  <c r="E1319" i="5" s="1"/>
  <c r="L1319" i="5" s="1"/>
  <c r="Q1312" i="7"/>
  <c r="E1320" i="5" s="1"/>
  <c r="L1320" i="5" s="1"/>
  <c r="Q1313" i="7"/>
  <c r="E1321" i="5" s="1"/>
  <c r="L1321" i="5" s="1"/>
  <c r="Q1314" i="7"/>
  <c r="E1322" i="5" s="1"/>
  <c r="L1322" i="5" s="1"/>
  <c r="Q1315" i="7"/>
  <c r="E1323" i="5" s="1"/>
  <c r="L1323" i="5" s="1"/>
  <c r="Q1316" i="7"/>
  <c r="E1324" i="5" s="1"/>
  <c r="L1324" i="5" s="1"/>
  <c r="Q1317" i="7"/>
  <c r="E1325" i="5" s="1"/>
  <c r="L1325" i="5" s="1"/>
  <c r="Q1318" i="7"/>
  <c r="E1326" i="5" s="1"/>
  <c r="L1326" i="5" s="1"/>
  <c r="Q1319" i="7"/>
  <c r="E1327" i="5" s="1"/>
  <c r="L1327" i="5" s="1"/>
  <c r="Q1320" i="7"/>
  <c r="E1328" i="5" s="1"/>
  <c r="L1328" i="5" s="1"/>
  <c r="Q1321" i="7"/>
  <c r="E1329" i="5" s="1"/>
  <c r="L1329" i="5" s="1"/>
  <c r="Q1322" i="7"/>
  <c r="E1330" i="5" s="1"/>
  <c r="L1330" i="5" s="1"/>
  <c r="Q1323" i="7"/>
  <c r="E1331" i="5" s="1"/>
  <c r="L1331" i="5" s="1"/>
  <c r="Q1324" i="7"/>
  <c r="E1332" i="5" s="1"/>
  <c r="L1332" i="5" s="1"/>
  <c r="Q1325" i="7"/>
  <c r="E1333" i="5" s="1"/>
  <c r="L1333" i="5" s="1"/>
  <c r="Q1326" i="7"/>
  <c r="E1334" i="5" s="1"/>
  <c r="L1334" i="5" s="1"/>
  <c r="Q1327" i="7"/>
  <c r="E1335" i="5" s="1"/>
  <c r="L1335" i="5" s="1"/>
  <c r="Q1328" i="7"/>
  <c r="E1336" i="5" s="1"/>
  <c r="L1336" i="5" s="1"/>
  <c r="Q1329" i="7"/>
  <c r="P1329" i="7" s="1"/>
  <c r="Q1330" i="7"/>
  <c r="P1330" i="7" s="1"/>
  <c r="Q1331" i="7"/>
  <c r="P1331" i="7" s="1"/>
  <c r="Q1332" i="7"/>
  <c r="P1332" i="7" s="1"/>
  <c r="Q1333" i="7"/>
  <c r="P1333" i="7" s="1"/>
  <c r="Q1334" i="7"/>
  <c r="P1334" i="7" s="1"/>
  <c r="Q1335" i="7"/>
  <c r="P1335" i="7" s="1"/>
  <c r="Q1336" i="7"/>
  <c r="P1336" i="7" s="1"/>
  <c r="Q1337" i="7"/>
  <c r="P1337" i="7" s="1"/>
  <c r="Q1338" i="7"/>
  <c r="P1338" i="7" s="1"/>
  <c r="Q1339" i="7"/>
  <c r="P1339" i="7" s="1"/>
  <c r="Q1340" i="7"/>
  <c r="P1340" i="7" s="1"/>
  <c r="Q1341" i="7"/>
  <c r="P1341" i="7" s="1"/>
  <c r="Q1342" i="7"/>
  <c r="P1342" i="7" s="1"/>
  <c r="Q1343" i="7"/>
  <c r="P1343" i="7" s="1"/>
  <c r="Q1344" i="7"/>
  <c r="P1344" i="7" s="1"/>
  <c r="Q1345" i="7"/>
  <c r="P1345" i="7" s="1"/>
  <c r="Q1346" i="7"/>
  <c r="P1346" i="7" s="1"/>
  <c r="Q1347" i="7"/>
  <c r="P1347" i="7" s="1"/>
  <c r="Q1348" i="7"/>
  <c r="P1348" i="7" s="1"/>
  <c r="Q1390" i="7"/>
  <c r="P1390" i="7" s="1"/>
  <c r="Q1391" i="7"/>
  <c r="P1391" i="7" s="1"/>
  <c r="Q1392" i="7"/>
  <c r="P1392" i="7" s="1"/>
  <c r="Q1393" i="7"/>
  <c r="P1393" i="7" s="1"/>
  <c r="Q1394" i="7"/>
  <c r="P1394" i="7" s="1"/>
  <c r="Q1395" i="7"/>
  <c r="P1395" i="7" s="1"/>
  <c r="Q1396" i="7"/>
  <c r="P1396" i="7" s="1"/>
  <c r="Q1397" i="7"/>
  <c r="P1397" i="7" s="1"/>
  <c r="Q1398" i="7"/>
  <c r="P1398" i="7" s="1"/>
  <c r="Q1399" i="7"/>
  <c r="P1399" i="7" s="1"/>
  <c r="Q1400" i="7"/>
  <c r="P1400" i="7" s="1"/>
  <c r="Q1401" i="7"/>
  <c r="P1401" i="7" s="1"/>
  <c r="Q1402" i="7"/>
  <c r="P1402" i="7" s="1"/>
  <c r="Q1403" i="7"/>
  <c r="P1403" i="7" s="1"/>
  <c r="Q1404" i="7"/>
  <c r="P1404" i="7" s="1"/>
  <c r="Q1405" i="7"/>
  <c r="P1405" i="7" s="1"/>
  <c r="Q1406" i="7"/>
  <c r="P1406" i="7" s="1"/>
  <c r="Q1407" i="7"/>
  <c r="P1407" i="7" s="1"/>
  <c r="Q1408" i="7"/>
  <c r="P1408" i="7" s="1"/>
  <c r="Q1409" i="7"/>
  <c r="P1409" i="7" s="1"/>
  <c r="Q1410" i="7"/>
  <c r="P1410" i="7" s="1"/>
  <c r="Q1411" i="7"/>
  <c r="P1411" i="7" s="1"/>
  <c r="Q1412" i="7"/>
  <c r="P1412" i="7" s="1"/>
  <c r="Q1413" i="7"/>
  <c r="P1413" i="7" s="1"/>
  <c r="Q1414" i="7"/>
  <c r="P1414" i="7" s="1"/>
  <c r="Q1415" i="7"/>
  <c r="P1415" i="7" s="1"/>
  <c r="Q1416" i="7"/>
  <c r="P1416" i="7" s="1"/>
  <c r="Q1417" i="7"/>
  <c r="P1417" i="7" s="1"/>
  <c r="Q1418" i="7"/>
  <c r="P1418" i="7" s="1"/>
  <c r="Q1419" i="7"/>
  <c r="P1419" i="7" s="1"/>
  <c r="Q1420" i="7"/>
  <c r="P1420" i="7" s="1"/>
  <c r="Q1421" i="7"/>
  <c r="P1421" i="7" s="1"/>
  <c r="Q1422" i="7"/>
  <c r="P1422" i="7" s="1"/>
  <c r="Q1423" i="7"/>
  <c r="P1423" i="7" s="1"/>
  <c r="Q1424" i="7"/>
  <c r="P1424" i="7" s="1"/>
  <c r="Q1425" i="7"/>
  <c r="P1425" i="7" s="1"/>
  <c r="Q1426" i="7"/>
  <c r="P1426" i="7" s="1"/>
  <c r="Q1427" i="7"/>
  <c r="P1427" i="7" s="1"/>
  <c r="Q1428" i="7"/>
  <c r="P1428" i="7" s="1"/>
  <c r="Q1429" i="7"/>
  <c r="P1429" i="7" s="1"/>
  <c r="Q1430" i="7"/>
  <c r="P1430" i="7" s="1"/>
  <c r="Q1431" i="7"/>
  <c r="P1431" i="7" s="1"/>
  <c r="Q1432" i="7"/>
  <c r="P1432" i="7" s="1"/>
  <c r="Q1433" i="7"/>
  <c r="P1433" i="7" s="1"/>
  <c r="Q1434" i="7"/>
  <c r="P1434" i="7" s="1"/>
  <c r="Q1435" i="7"/>
  <c r="P1435" i="7" s="1"/>
  <c r="Q1436" i="7"/>
  <c r="P1436" i="7" s="1"/>
  <c r="Q1437" i="7"/>
  <c r="P1437" i="7" s="1"/>
  <c r="Q1438" i="7"/>
  <c r="P1438" i="7" s="1"/>
  <c r="Q1449" i="7"/>
  <c r="P1449" i="7" s="1"/>
  <c r="Q1450" i="7"/>
  <c r="P1450" i="7" s="1"/>
  <c r="Q1451" i="7"/>
  <c r="P1451" i="7" s="1"/>
  <c r="Q1452" i="7"/>
  <c r="P1452" i="7" s="1"/>
  <c r="Q1453" i="7"/>
  <c r="P1453" i="7" s="1"/>
  <c r="Q1454" i="7"/>
  <c r="P1454" i="7" s="1"/>
  <c r="Q1455" i="7"/>
  <c r="P1455" i="7" s="1"/>
  <c r="Q1456" i="7"/>
  <c r="P1456" i="7" s="1"/>
  <c r="Q1457" i="7"/>
  <c r="P1457" i="7" s="1"/>
  <c r="Q1458" i="7"/>
  <c r="P1458" i="7" s="1"/>
  <c r="Q1459" i="7"/>
  <c r="P1459" i="7" s="1"/>
  <c r="Q1460" i="7"/>
  <c r="P1460" i="7" s="1"/>
  <c r="Q1461" i="7"/>
  <c r="P1461" i="7" s="1"/>
  <c r="Q1462" i="7"/>
  <c r="P1462" i="7" s="1"/>
  <c r="Q1463" i="7"/>
  <c r="P1463" i="7" s="1"/>
  <c r="Q1464" i="7"/>
  <c r="P1464" i="7" s="1"/>
  <c r="Q1465" i="7"/>
  <c r="P1465" i="7" s="1"/>
  <c r="Q1466" i="7"/>
  <c r="P1466" i="7" s="1"/>
  <c r="Q1467" i="7"/>
  <c r="P1467" i="7" s="1"/>
  <c r="Q1468" i="7"/>
  <c r="P1468" i="7" s="1"/>
  <c r="Q1469" i="7"/>
  <c r="P1469" i="7" s="1"/>
  <c r="Q1470" i="7"/>
  <c r="P1470" i="7" s="1"/>
  <c r="Q1471" i="7"/>
  <c r="P1471" i="7" s="1"/>
  <c r="Q1472" i="7"/>
  <c r="P1472" i="7" s="1"/>
  <c r="Q1473" i="7"/>
  <c r="P1473" i="7" s="1"/>
  <c r="Q1474" i="7"/>
  <c r="P1474" i="7" s="1"/>
  <c r="Q1475" i="7"/>
  <c r="P1475" i="7" s="1"/>
  <c r="Q1476" i="7"/>
  <c r="P1476" i="7" s="1"/>
  <c r="Q1477" i="7"/>
  <c r="P1477" i="7" s="1"/>
  <c r="Q1478" i="7"/>
  <c r="P1478" i="7" s="1"/>
  <c r="Q1479" i="7"/>
  <c r="P1479" i="7" s="1"/>
  <c r="Q1480" i="7"/>
  <c r="P1480" i="7" s="1"/>
  <c r="Q1481" i="7"/>
  <c r="P1481" i="7" s="1"/>
  <c r="Q1482" i="7"/>
  <c r="P1482" i="7" s="1"/>
  <c r="Q1483" i="7"/>
  <c r="P1483" i="7" s="1"/>
  <c r="Q1484" i="7"/>
  <c r="P1484" i="7" s="1"/>
  <c r="Q1485" i="7"/>
  <c r="P1485" i="7" s="1"/>
  <c r="Q1486" i="7"/>
  <c r="P1486" i="7" s="1"/>
  <c r="Q1487" i="7"/>
  <c r="P1487" i="7" s="1"/>
  <c r="Q1488" i="7"/>
  <c r="P1488" i="7" s="1"/>
  <c r="Q1489" i="7"/>
  <c r="P1489" i="7" s="1"/>
  <c r="Q1490" i="7"/>
  <c r="P1490" i="7" s="1"/>
  <c r="Q1491" i="7"/>
  <c r="P1491" i="7" s="1"/>
  <c r="Q1492" i="7"/>
  <c r="P1492" i="7" s="1"/>
  <c r="Q1493" i="7"/>
  <c r="P1493" i="7" s="1"/>
  <c r="Q1494" i="7"/>
  <c r="P1494" i="7" s="1"/>
  <c r="Q1495" i="7"/>
  <c r="P1495" i="7" s="1"/>
  <c r="Q1496" i="7"/>
  <c r="P1496" i="7" s="1"/>
  <c r="Q1497" i="7"/>
  <c r="P1497" i="7" s="1"/>
  <c r="Q1696" i="7"/>
  <c r="P1696" i="7" s="1"/>
  <c r="Q1697" i="7"/>
  <c r="P1697" i="7" s="1"/>
  <c r="Q1698" i="7"/>
  <c r="P1698" i="7" s="1"/>
  <c r="Q1699" i="7"/>
  <c r="P1699" i="7" s="1"/>
  <c r="Q1700" i="7"/>
  <c r="P1700" i="7" s="1"/>
  <c r="Q1701" i="7"/>
  <c r="P1701" i="7" s="1"/>
  <c r="Q1702" i="7"/>
  <c r="P1702" i="7" s="1"/>
  <c r="Q1703" i="7"/>
  <c r="P1703" i="7" s="1"/>
  <c r="Q1704" i="7"/>
  <c r="P1704" i="7" s="1"/>
  <c r="Q1705" i="7"/>
  <c r="P1705" i="7" s="1"/>
  <c r="Q1706" i="7"/>
  <c r="P1706" i="7" s="1"/>
  <c r="Q1707" i="7"/>
  <c r="P1707" i="7" s="1"/>
  <c r="Q1708" i="7"/>
  <c r="P1708" i="7" s="1"/>
  <c r="Q1709" i="7"/>
  <c r="P1709" i="7" s="1"/>
  <c r="Q1710" i="7"/>
  <c r="P1710" i="7" s="1"/>
  <c r="Q1711" i="7"/>
  <c r="P1711" i="7" s="1"/>
  <c r="Q1712" i="7"/>
  <c r="P1712" i="7" s="1"/>
  <c r="Q1713" i="7"/>
  <c r="P1713" i="7" s="1"/>
  <c r="Q1714" i="7"/>
  <c r="P1714" i="7" s="1"/>
  <c r="Q1715" i="7"/>
  <c r="P1715" i="7" s="1"/>
  <c r="Q1716" i="7"/>
  <c r="P1716" i="7" s="1"/>
  <c r="Q1717" i="7"/>
  <c r="P1717" i="7" s="1"/>
  <c r="Q1718" i="7"/>
  <c r="P1718" i="7" s="1"/>
  <c r="Q1719" i="7"/>
  <c r="P1719" i="7" s="1"/>
  <c r="Q1720" i="7"/>
  <c r="P1720" i="7" s="1"/>
  <c r="Q1721" i="7"/>
  <c r="P1721" i="7" s="1"/>
  <c r="Q1722" i="7"/>
  <c r="P1722" i="7" s="1"/>
  <c r="Q1723" i="7"/>
  <c r="P1723" i="7" s="1"/>
  <c r="Q1724" i="7"/>
  <c r="P1724" i="7" s="1"/>
  <c r="Q1725" i="7"/>
  <c r="P1725" i="7" s="1"/>
  <c r="Q1726" i="7"/>
  <c r="P1726" i="7" s="1"/>
  <c r="Q1727" i="7"/>
  <c r="P1727" i="7" s="1"/>
  <c r="Q1728" i="7"/>
  <c r="P1728" i="7" s="1"/>
  <c r="Q1729" i="7"/>
  <c r="P1729" i="7" s="1"/>
  <c r="Q1730" i="7"/>
  <c r="P1730" i="7" s="1"/>
  <c r="Q1731" i="7"/>
  <c r="P1731" i="7" s="1"/>
  <c r="Q1732" i="7"/>
  <c r="P1732" i="7" s="1"/>
  <c r="Q1733" i="7"/>
  <c r="P1733" i="7" s="1"/>
  <c r="Q1734" i="7"/>
  <c r="P1734" i="7" s="1"/>
  <c r="Q1735" i="7"/>
  <c r="P1735" i="7" s="1"/>
  <c r="Q1736" i="7"/>
  <c r="P1736" i="7" s="1"/>
  <c r="Q1737" i="7"/>
  <c r="P1737" i="7" s="1"/>
  <c r="Q1738" i="7"/>
  <c r="P1738" i="7" s="1"/>
  <c r="Q1739" i="7"/>
  <c r="P1739" i="7" s="1"/>
  <c r="Q1740" i="7"/>
  <c r="P1740" i="7" s="1"/>
  <c r="Q1741" i="7"/>
  <c r="P1741" i="7" s="1"/>
  <c r="Q1742" i="7"/>
  <c r="P1742" i="7" s="1"/>
  <c r="Q1743" i="7"/>
  <c r="P1743" i="7" s="1"/>
  <c r="Q1744" i="7"/>
  <c r="P1744" i="7" s="1"/>
  <c r="Q1745" i="7"/>
  <c r="P1745" i="7" s="1"/>
  <c r="Q1746" i="7"/>
  <c r="P1746" i="7" s="1"/>
  <c r="Q1747" i="7"/>
  <c r="P1747" i="7" s="1"/>
  <c r="Q1748" i="7"/>
  <c r="P1748" i="7" s="1"/>
  <c r="Q1749" i="7"/>
  <c r="P1749" i="7" s="1"/>
  <c r="Q1750" i="7"/>
  <c r="P1750" i="7" s="1"/>
  <c r="Q1751" i="7"/>
  <c r="P1751" i="7" s="1"/>
  <c r="Q1752" i="7"/>
  <c r="P1752" i="7" s="1"/>
  <c r="Q1753" i="7"/>
  <c r="P1753" i="7" s="1"/>
  <c r="Q1754" i="7"/>
  <c r="P1754" i="7" s="1"/>
  <c r="Q1755" i="7"/>
  <c r="P1755" i="7" s="1"/>
  <c r="Q1756" i="7"/>
  <c r="P1756" i="7" s="1"/>
  <c r="Q1757" i="7"/>
  <c r="P1757" i="7" s="1"/>
  <c r="Q1799" i="7"/>
  <c r="P1799" i="7" s="1"/>
  <c r="Q1800" i="7"/>
  <c r="P1800" i="7" s="1"/>
  <c r="Q1801" i="7"/>
  <c r="P1801" i="7" s="1"/>
  <c r="Q1802" i="7"/>
  <c r="P1802" i="7" s="1"/>
  <c r="Q1803" i="7"/>
  <c r="P1803" i="7" s="1"/>
  <c r="Q1804" i="7"/>
  <c r="P1804" i="7" s="1"/>
  <c r="Q1805" i="7"/>
  <c r="P1805" i="7" s="1"/>
  <c r="Q1806" i="7"/>
  <c r="P1806" i="7" s="1"/>
  <c r="Q1807" i="7"/>
  <c r="P1807" i="7" s="1"/>
  <c r="Q1808" i="7"/>
  <c r="P1808" i="7" s="1"/>
  <c r="Q1809" i="7"/>
  <c r="P1809" i="7" s="1"/>
  <c r="Q1810" i="7"/>
  <c r="P1810" i="7" s="1"/>
  <c r="Q1811" i="7"/>
  <c r="P1811" i="7" s="1"/>
  <c r="Q1812" i="7"/>
  <c r="P1812" i="7" s="1"/>
  <c r="Q1813" i="7"/>
  <c r="P1813" i="7" s="1"/>
  <c r="Q1814" i="7"/>
  <c r="P1814" i="7" s="1"/>
  <c r="Q1815" i="7"/>
  <c r="P1815" i="7" s="1"/>
  <c r="Q1816" i="7"/>
  <c r="P1816" i="7" s="1"/>
  <c r="Q1817" i="7"/>
  <c r="P1817" i="7" s="1"/>
  <c r="Q1818" i="7"/>
  <c r="P1818" i="7" s="1"/>
  <c r="Q1819" i="7"/>
  <c r="P1819" i="7" s="1"/>
  <c r="Q1820" i="7"/>
  <c r="P1820" i="7" s="1"/>
  <c r="Q1821" i="7"/>
  <c r="P1821" i="7" s="1"/>
  <c r="Q1822" i="7"/>
  <c r="P1822" i="7" s="1"/>
  <c r="Q1823" i="7"/>
  <c r="P1823" i="7" s="1"/>
  <c r="Q1824" i="7"/>
  <c r="P1824" i="7" s="1"/>
  <c r="Q1825" i="7"/>
  <c r="P1825" i="7" s="1"/>
  <c r="Q1826" i="7"/>
  <c r="P1826" i="7" s="1"/>
  <c r="Q1827" i="7"/>
  <c r="P1827" i="7" s="1"/>
  <c r="Q1828" i="7"/>
  <c r="P1828" i="7" s="1"/>
  <c r="Q1829" i="7"/>
  <c r="P1829" i="7" s="1"/>
  <c r="Q1830" i="7"/>
  <c r="P1830" i="7" s="1"/>
  <c r="Q1831" i="7"/>
  <c r="P1831" i="7" s="1"/>
  <c r="Q1832" i="7"/>
  <c r="P1832" i="7" s="1"/>
  <c r="Q1833" i="7"/>
  <c r="P1833" i="7" s="1"/>
  <c r="Q1834" i="7"/>
  <c r="P1834" i="7" s="1"/>
  <c r="Q1835" i="7"/>
  <c r="P1835" i="7" s="1"/>
  <c r="Q1836" i="7"/>
  <c r="P1836" i="7" s="1"/>
  <c r="Q1837" i="7"/>
  <c r="P1837" i="7" s="1"/>
  <c r="Q1838" i="7"/>
  <c r="P1838" i="7" s="1"/>
  <c r="Q1839" i="7"/>
  <c r="P1839" i="7" s="1"/>
  <c r="Q1840" i="7"/>
  <c r="P1840" i="7" s="1"/>
  <c r="Q1841" i="7"/>
  <c r="P1841" i="7" s="1"/>
  <c r="Q1842" i="7"/>
  <c r="P1842" i="7" s="1"/>
  <c r="Q1843" i="7"/>
  <c r="P1843" i="7" s="1"/>
  <c r="Q1844" i="7"/>
  <c r="P1844" i="7" s="1"/>
  <c r="Q1845" i="7"/>
  <c r="P1845" i="7" s="1"/>
  <c r="Q1846" i="7"/>
  <c r="P1846" i="7" s="1"/>
  <c r="Q1847" i="7"/>
  <c r="P1847" i="7" s="1"/>
  <c r="Q1848" i="7"/>
  <c r="P1848" i="7" s="1"/>
  <c r="Q1849" i="7"/>
  <c r="P1849" i="7" s="1"/>
  <c r="Q1850" i="7"/>
  <c r="P1850" i="7" s="1"/>
  <c r="Q1851" i="7"/>
  <c r="P1851" i="7" s="1"/>
  <c r="Q1852" i="7"/>
  <c r="P1852" i="7" s="1"/>
  <c r="Q1853" i="7"/>
  <c r="P1853" i="7" s="1"/>
  <c r="Q1854" i="7"/>
  <c r="P1854" i="7" s="1"/>
  <c r="Q1855" i="7"/>
  <c r="P1855" i="7" s="1"/>
  <c r="Q1856" i="7"/>
  <c r="P1856" i="7" s="1"/>
  <c r="Q1857" i="7"/>
  <c r="P1857" i="7" s="1"/>
  <c r="Q1858" i="7"/>
  <c r="P1858" i="7" s="1"/>
  <c r="Q1859" i="7"/>
  <c r="P1859" i="7" s="1"/>
  <c r="Q1860" i="7"/>
  <c r="P1860" i="7" s="1"/>
  <c r="Q1861" i="7"/>
  <c r="P1861" i="7" s="1"/>
  <c r="Q1862" i="7"/>
  <c r="P1862" i="7" s="1"/>
  <c r="Q1863" i="7"/>
  <c r="P1863" i="7" s="1"/>
  <c r="Q1864" i="7"/>
  <c r="P1864" i="7" s="1"/>
  <c r="Q1865" i="7"/>
  <c r="P1865" i="7" s="1"/>
  <c r="Q1866" i="7"/>
  <c r="P1866" i="7" s="1"/>
  <c r="Q1867" i="7"/>
  <c r="P1867" i="7" s="1"/>
  <c r="Q1868" i="7"/>
  <c r="P1868" i="7" s="1"/>
  <c r="Q1869" i="7"/>
  <c r="P1869" i="7" s="1"/>
  <c r="Q1870" i="7"/>
  <c r="P1870" i="7" s="1"/>
  <c r="Q1871" i="7"/>
  <c r="P1871" i="7" s="1"/>
  <c r="Q1872" i="7"/>
  <c r="P1872" i="7" s="1"/>
  <c r="Q1873" i="7"/>
  <c r="P1873" i="7" s="1"/>
  <c r="Q1874" i="7"/>
  <c r="P1874" i="7" s="1"/>
  <c r="Q1875" i="7"/>
  <c r="P1875" i="7" s="1"/>
  <c r="Q1876" i="7"/>
  <c r="P1876" i="7" s="1"/>
  <c r="Q1877" i="7"/>
  <c r="P1877" i="7" s="1"/>
  <c r="Q1878" i="7"/>
  <c r="P1878" i="7" s="1"/>
  <c r="Q1879" i="7"/>
  <c r="P1879" i="7" s="1"/>
  <c r="Q1880" i="7"/>
  <c r="P1880" i="7" s="1"/>
  <c r="Q1881" i="7"/>
  <c r="P1881" i="7" s="1"/>
  <c r="Q1882" i="7"/>
  <c r="P1882" i="7" s="1"/>
  <c r="Q1883" i="7"/>
  <c r="P1883" i="7" s="1"/>
  <c r="Q1884" i="7"/>
  <c r="P1884" i="7" s="1"/>
  <c r="Q1885" i="7"/>
  <c r="P1885" i="7" s="1"/>
  <c r="Q1886" i="7"/>
  <c r="P1886" i="7" s="1"/>
  <c r="Q1887" i="7"/>
  <c r="P1887" i="7" s="1"/>
  <c r="Q1888" i="7"/>
  <c r="P1888" i="7" s="1"/>
  <c r="Q1889" i="7"/>
  <c r="P1889" i="7" s="1"/>
  <c r="Q1890" i="7"/>
  <c r="P1890" i="7" s="1"/>
  <c r="Q1891" i="7"/>
  <c r="P1891" i="7" s="1"/>
  <c r="Q1892" i="7"/>
  <c r="P1892" i="7" s="1"/>
  <c r="Q1893" i="7"/>
  <c r="P1893" i="7" s="1"/>
  <c r="Q1894" i="7"/>
  <c r="P1894" i="7" s="1"/>
  <c r="Q1895" i="7"/>
  <c r="P1895" i="7" s="1"/>
  <c r="Q1896" i="7"/>
  <c r="P1896" i="7" s="1"/>
  <c r="Q1897" i="7"/>
  <c r="P1897" i="7" s="1"/>
  <c r="Q1898" i="7"/>
  <c r="P1898" i="7" s="1"/>
  <c r="Q1899" i="7"/>
  <c r="P1899" i="7" s="1"/>
  <c r="Q1900" i="7"/>
  <c r="P1900" i="7" s="1"/>
  <c r="Q1901" i="7"/>
  <c r="P1901" i="7" s="1"/>
  <c r="Q1902" i="7"/>
  <c r="P1902" i="7" s="1"/>
  <c r="Q1903" i="7"/>
  <c r="P1903" i="7" s="1"/>
  <c r="Q1904" i="7"/>
  <c r="P1904" i="7" s="1"/>
  <c r="Q1905" i="7"/>
  <c r="P1905" i="7" s="1"/>
  <c r="Q1906" i="7"/>
  <c r="P1906" i="7" s="1"/>
  <c r="Q1907" i="7"/>
  <c r="P1907" i="7" s="1"/>
  <c r="Q1908" i="7"/>
  <c r="P1908" i="7" s="1"/>
  <c r="Q1909" i="7"/>
  <c r="P1909" i="7" s="1"/>
  <c r="Q1910" i="7"/>
  <c r="P1910" i="7" s="1"/>
  <c r="Q1911" i="7"/>
  <c r="P1911" i="7" s="1"/>
  <c r="Q1912" i="7"/>
  <c r="P1912" i="7" s="1"/>
  <c r="Q1913" i="7"/>
  <c r="P1913" i="7" s="1"/>
  <c r="Q1914" i="7"/>
  <c r="P1914" i="7" s="1"/>
  <c r="Q1915" i="7"/>
  <c r="P1915" i="7" s="1"/>
  <c r="Q1916" i="7"/>
  <c r="P1916" i="7" s="1"/>
  <c r="Q1917" i="7"/>
  <c r="P1917" i="7" s="1"/>
  <c r="Q1918" i="7"/>
  <c r="P1918" i="7" s="1"/>
  <c r="Q1919" i="7"/>
  <c r="P1919" i="7" s="1"/>
  <c r="Q1920" i="7"/>
  <c r="P1920" i="7" s="1"/>
  <c r="Q1921" i="7"/>
  <c r="P1921" i="7" s="1"/>
  <c r="Q1922" i="7"/>
  <c r="P1922" i="7" s="1"/>
  <c r="Q1923" i="7"/>
  <c r="P1923" i="7" s="1"/>
  <c r="Q1924" i="7"/>
  <c r="P1924" i="7" s="1"/>
  <c r="Q1925" i="7"/>
  <c r="P1925" i="7" s="1"/>
  <c r="Q1926" i="7"/>
  <c r="P1926" i="7" s="1"/>
  <c r="Q1927" i="7"/>
  <c r="P1927" i="7" s="1"/>
  <c r="Q1928" i="7"/>
  <c r="P1928" i="7" s="1"/>
  <c r="Q1929" i="7"/>
  <c r="P1929" i="7" s="1"/>
  <c r="Q1930" i="7"/>
  <c r="P1930" i="7" s="1"/>
  <c r="Q1931" i="7"/>
  <c r="P1931" i="7" s="1"/>
  <c r="Q1932" i="7"/>
  <c r="P1932" i="7" s="1"/>
  <c r="Q1933" i="7"/>
  <c r="P1933" i="7" s="1"/>
  <c r="Q1934" i="7"/>
  <c r="P1934" i="7" s="1"/>
  <c r="Q1935" i="7"/>
  <c r="P1935" i="7" s="1"/>
  <c r="Q1936" i="7"/>
  <c r="P1936" i="7" s="1"/>
  <c r="Q1937" i="7"/>
  <c r="P1937" i="7" s="1"/>
  <c r="Q1938" i="7"/>
  <c r="P1938" i="7" s="1"/>
  <c r="Q1939" i="7"/>
  <c r="P1939" i="7" s="1"/>
  <c r="Q1940" i="7"/>
  <c r="P1940" i="7" s="1"/>
  <c r="Q1941" i="7"/>
  <c r="P1941" i="7" s="1"/>
  <c r="Q1942" i="7"/>
  <c r="P1942" i="7" s="1"/>
  <c r="Q1943" i="7"/>
  <c r="P1943" i="7" s="1"/>
  <c r="Q1944" i="7"/>
  <c r="P1944" i="7" s="1"/>
  <c r="Q1945" i="7"/>
  <c r="P1945" i="7" s="1"/>
  <c r="Q1946" i="7"/>
  <c r="P1946" i="7" s="1"/>
  <c r="Q1947" i="7"/>
  <c r="P1947" i="7" s="1"/>
  <c r="Q1948" i="7"/>
  <c r="P1948" i="7" s="1"/>
  <c r="Q1949" i="7"/>
  <c r="P1949" i="7" s="1"/>
  <c r="Q1950" i="7"/>
  <c r="P1950" i="7" s="1"/>
  <c r="Q1951" i="7"/>
  <c r="P1951" i="7" s="1"/>
  <c r="Q1952" i="7"/>
  <c r="P1952" i="7" s="1"/>
  <c r="Q1953" i="7"/>
  <c r="P1953" i="7" s="1"/>
  <c r="Q1954" i="7"/>
  <c r="P1954" i="7" s="1"/>
  <c r="E1988" i="5"/>
  <c r="E2009" i="5"/>
  <c r="C1925" i="5"/>
  <c r="E1925" i="5"/>
  <c r="C1937" i="5"/>
  <c r="E1937" i="5"/>
  <c r="C1948" i="5"/>
  <c r="C1949" i="5"/>
  <c r="C1950" i="5"/>
  <c r="C1951" i="5"/>
  <c r="E1954" i="5"/>
  <c r="M338" i="7"/>
  <c r="L390" i="7"/>
  <c r="F398" i="5" s="1"/>
  <c r="M391" i="7"/>
  <c r="L477" i="7"/>
  <c r="F485" i="5" s="1"/>
  <c r="M515" i="7"/>
  <c r="L529" i="7"/>
  <c r="F537" i="5" s="1"/>
  <c r="L573" i="7"/>
  <c r="F581" i="5" s="1"/>
  <c r="M592" i="7"/>
  <c r="L743" i="7"/>
  <c r="F751" i="5" s="1"/>
  <c r="L744" i="7"/>
  <c r="F752" i="5" s="1"/>
  <c r="M749" i="7"/>
  <c r="M750" i="7"/>
  <c r="L753" i="7"/>
  <c r="F761" i="5" s="1"/>
  <c r="L824" i="7"/>
  <c r="F832" i="5" s="1"/>
  <c r="M826" i="7"/>
  <c r="M827" i="7"/>
  <c r="L828" i="7"/>
  <c r="F836" i="5" s="1"/>
  <c r="M878" i="7"/>
  <c r="M879" i="7"/>
  <c r="L880" i="7"/>
  <c r="F888" i="5" s="1"/>
  <c r="L902" i="7"/>
  <c r="F910" i="5" s="1"/>
  <c r="M904" i="7"/>
  <c r="M905" i="7"/>
  <c r="L906" i="7"/>
  <c r="F914" i="5" s="1"/>
  <c r="M982" i="7"/>
  <c r="M996" i="7"/>
  <c r="M998" i="7"/>
  <c r="M1041" i="7"/>
  <c r="M1055" i="7"/>
  <c r="L1056" i="7"/>
  <c r="F1064" i="5" s="1"/>
  <c r="M1077" i="7"/>
  <c r="M1130" i="7"/>
  <c r="L1201" i="7"/>
  <c r="F1209" i="5" s="1"/>
  <c r="M1202" i="7"/>
  <c r="L1209" i="7"/>
  <c r="F1217" i="5" s="1"/>
  <c r="M1295" i="7"/>
  <c r="M1342" i="7"/>
  <c r="M1378" i="7"/>
  <c r="M1379" i="7"/>
  <c r="M1415" i="7"/>
  <c r="M1418" i="7"/>
  <c r="M1419" i="7"/>
  <c r="M1430" i="7"/>
  <c r="L1475" i="7"/>
  <c r="L1561" i="7"/>
  <c r="L1569" i="7"/>
  <c r="L1577" i="7"/>
  <c r="L1585" i="7"/>
  <c r="L184" i="7"/>
  <c r="F192" i="5" s="1"/>
  <c r="L405" i="7"/>
  <c r="F413" i="5" s="1"/>
  <c r="L408" i="7"/>
  <c r="F416" i="5" s="1"/>
  <c r="L436" i="7"/>
  <c r="F444" i="5" s="1"/>
  <c r="L437" i="7"/>
  <c r="F445" i="5" s="1"/>
  <c r="L440" i="7"/>
  <c r="F448" i="5" s="1"/>
  <c r="L441" i="7"/>
  <c r="F449" i="5" s="1"/>
  <c r="L444" i="7"/>
  <c r="F452" i="5" s="1"/>
  <c r="L449" i="7"/>
  <c r="F457" i="5" s="1"/>
  <c r="L456" i="7"/>
  <c r="F464" i="5" s="1"/>
  <c r="L461" i="7"/>
  <c r="F469" i="5" s="1"/>
  <c r="L464" i="7"/>
  <c r="F472" i="5" s="1"/>
  <c r="M504" i="7"/>
  <c r="M505" i="7"/>
  <c r="M506" i="7"/>
  <c r="L507" i="7"/>
  <c r="F515" i="5" s="1"/>
  <c r="L508" i="7"/>
  <c r="F516" i="5" s="1"/>
  <c r="L509" i="7"/>
  <c r="F517" i="5" s="1"/>
  <c r="L513" i="7"/>
  <c r="F521" i="5" s="1"/>
  <c r="L535" i="7"/>
  <c r="F543" i="5" s="1"/>
  <c r="M536" i="7"/>
  <c r="L537" i="7"/>
  <c r="F545" i="5" s="1"/>
  <c r="L538" i="7"/>
  <c r="F546" i="5" s="1"/>
  <c r="L539" i="7"/>
  <c r="F547" i="5" s="1"/>
  <c r="L543" i="7"/>
  <c r="F551" i="5" s="1"/>
  <c r="M1390" i="7"/>
  <c r="M1398" i="7"/>
  <c r="L1471" i="7"/>
  <c r="L1483" i="7"/>
  <c r="M1615" i="7"/>
  <c r="L1626" i="7"/>
  <c r="L1642" i="7"/>
  <c r="M1643" i="7"/>
  <c r="M1645" i="7"/>
  <c r="M1844" i="7"/>
  <c r="L1616" i="7"/>
  <c r="M1617" i="7"/>
  <c r="L1618" i="7"/>
  <c r="L1652" i="7"/>
  <c r="M1684" i="7"/>
  <c r="M1716" i="7"/>
  <c r="M1717" i="7"/>
  <c r="M1744" i="7"/>
  <c r="M1748" i="7"/>
  <c r="M1749" i="7"/>
  <c r="M1756" i="7"/>
  <c r="M1757" i="7"/>
  <c r="M1768" i="7"/>
  <c r="M1808" i="7"/>
  <c r="M1809" i="7"/>
  <c r="M1828" i="7"/>
  <c r="M1829" i="7"/>
  <c r="M1860" i="7"/>
  <c r="M1944" i="7"/>
  <c r="C1917" i="5"/>
  <c r="E1917" i="5"/>
  <c r="C1931" i="5"/>
  <c r="C1977" i="5"/>
  <c r="E1977" i="5"/>
  <c r="E1983" i="5"/>
  <c r="E1994" i="5"/>
  <c r="L166" i="7"/>
  <c r="F174" i="5" s="1"/>
  <c r="L170" i="7"/>
  <c r="F178" i="5" s="1"/>
  <c r="L178" i="7"/>
  <c r="F186" i="5" s="1"/>
  <c r="L182" i="7"/>
  <c r="F190" i="5" s="1"/>
  <c r="L191" i="7"/>
  <c r="F199" i="5" s="1"/>
  <c r="L205" i="7"/>
  <c r="F213" i="5" s="1"/>
  <c r="M220" i="7"/>
  <c r="M224" i="7"/>
  <c r="L238" i="7"/>
  <c r="F246" i="5" s="1"/>
  <c r="M256" i="7"/>
  <c r="L270" i="7"/>
  <c r="F278" i="5" s="1"/>
  <c r="L274" i="7"/>
  <c r="F282" i="5" s="1"/>
  <c r="L304" i="7"/>
  <c r="F312" i="5" s="1"/>
  <c r="M322" i="7"/>
  <c r="L352" i="7"/>
  <c r="F360" i="5" s="1"/>
  <c r="L356" i="7"/>
  <c r="F364" i="5" s="1"/>
  <c r="L392" i="7"/>
  <c r="F400" i="5" s="1"/>
  <c r="M1821" i="7"/>
  <c r="M1848" i="7"/>
  <c r="M1852" i="7"/>
  <c r="M1853" i="7"/>
  <c r="M1861" i="7"/>
  <c r="M1884" i="7"/>
  <c r="M1885" i="7"/>
  <c r="M1892" i="7"/>
  <c r="M1893" i="7"/>
  <c r="M1912" i="7"/>
  <c r="M1945" i="7"/>
  <c r="L129" i="7"/>
  <c r="F137" i="5" s="1"/>
  <c r="L147" i="7"/>
  <c r="F155" i="5" s="1"/>
  <c r="L168" i="7"/>
  <c r="F176" i="5" s="1"/>
  <c r="L189" i="7"/>
  <c r="F197" i="5" s="1"/>
  <c r="L197" i="7"/>
  <c r="F205" i="5" s="1"/>
  <c r="L207" i="7"/>
  <c r="F215" i="5" s="1"/>
  <c r="L213" i="7"/>
  <c r="F221" i="5" s="1"/>
  <c r="L218" i="7"/>
  <c r="F226" i="5" s="1"/>
  <c r="L230" i="7"/>
  <c r="F238" i="5" s="1"/>
  <c r="L262" i="7"/>
  <c r="F270" i="5" s="1"/>
  <c r="M272" i="7"/>
  <c r="M306" i="7"/>
  <c r="L320" i="7"/>
  <c r="F328" i="5" s="1"/>
  <c r="L324" i="7"/>
  <c r="F332" i="5" s="1"/>
  <c r="L336" i="7"/>
  <c r="F344" i="5" s="1"/>
  <c r="M354" i="7"/>
  <c r="M358" i="7"/>
  <c r="M368" i="7"/>
  <c r="L369" i="7"/>
  <c r="F377" i="5" s="1"/>
  <c r="L372" i="7"/>
  <c r="F380" i="5" s="1"/>
  <c r="L373" i="7"/>
  <c r="F381" i="5" s="1"/>
  <c r="L375" i="7"/>
  <c r="F383" i="5" s="1"/>
  <c r="L376" i="7"/>
  <c r="F384" i="5" s="1"/>
  <c r="L381" i="7"/>
  <c r="F389" i="5" s="1"/>
  <c r="L385" i="7"/>
  <c r="F393" i="5" s="1"/>
  <c r="L388" i="7"/>
  <c r="F396" i="5" s="1"/>
  <c r="L432" i="7"/>
  <c r="F440" i="5" s="1"/>
  <c r="L497" i="7"/>
  <c r="F505" i="5" s="1"/>
  <c r="L517" i="7"/>
  <c r="F525" i="5" s="1"/>
  <c r="L525" i="7"/>
  <c r="F533" i="5" s="1"/>
  <c r="L533" i="7"/>
  <c r="F541" i="5" s="1"/>
  <c r="L545" i="7"/>
  <c r="F553" i="5" s="1"/>
  <c r="L598" i="7"/>
  <c r="F606" i="5" s="1"/>
  <c r="L621" i="7"/>
  <c r="F629" i="5" s="1"/>
  <c r="L657" i="7"/>
  <c r="F665" i="5" s="1"/>
  <c r="L662" i="7"/>
  <c r="F670" i="5" s="1"/>
  <c r="L665" i="7"/>
  <c r="F673" i="5" s="1"/>
  <c r="M709" i="7"/>
  <c r="M710" i="7"/>
  <c r="M716" i="7"/>
  <c r="L717" i="7"/>
  <c r="F725" i="5" s="1"/>
  <c r="M723" i="7"/>
  <c r="L724" i="7"/>
  <c r="F732" i="5" s="1"/>
  <c r="L725" i="7"/>
  <c r="F733" i="5" s="1"/>
  <c r="L728" i="7"/>
  <c r="F736" i="5" s="1"/>
  <c r="M736" i="7"/>
  <c r="L737" i="7"/>
  <c r="F745" i="5" s="1"/>
  <c r="M738" i="7"/>
  <c r="L739" i="7"/>
  <c r="F747" i="5" s="1"/>
  <c r="L740" i="7"/>
  <c r="F748" i="5" s="1"/>
  <c r="L757" i="7"/>
  <c r="F765" i="5" s="1"/>
  <c r="L779" i="7"/>
  <c r="F787" i="5" s="1"/>
  <c r="M788" i="7"/>
  <c r="L789" i="7"/>
  <c r="F797" i="5" s="1"/>
  <c r="M819" i="7"/>
  <c r="L820" i="7"/>
  <c r="F828" i="5" s="1"/>
  <c r="M830" i="7"/>
  <c r="M831" i="7"/>
  <c r="L832" i="7"/>
  <c r="F840" i="5" s="1"/>
  <c r="L856" i="7"/>
  <c r="F864" i="5" s="1"/>
  <c r="M858" i="7"/>
  <c r="M859" i="7"/>
  <c r="L860" i="7"/>
  <c r="F868" i="5" s="1"/>
  <c r="M866" i="7"/>
  <c r="M867" i="7"/>
  <c r="L868" i="7"/>
  <c r="F876" i="5" s="1"/>
  <c r="M870" i="7"/>
  <c r="M871" i="7"/>
  <c r="M882" i="7"/>
  <c r="M883" i="7"/>
  <c r="L884" i="7"/>
  <c r="F892" i="5" s="1"/>
  <c r="M886" i="7"/>
  <c r="M887" i="7"/>
  <c r="M908" i="7"/>
  <c r="M909" i="7"/>
  <c r="L910" i="7"/>
  <c r="F918" i="5" s="1"/>
  <c r="L933" i="7"/>
  <c r="F941" i="5" s="1"/>
  <c r="M950" i="7"/>
  <c r="M958" i="7"/>
  <c r="L961" i="7"/>
  <c r="F969" i="5" s="1"/>
  <c r="L963" i="7"/>
  <c r="F971" i="5" s="1"/>
  <c r="M964" i="7"/>
  <c r="L965" i="7"/>
  <c r="F973" i="5" s="1"/>
  <c r="M966" i="7"/>
  <c r="M1002" i="7"/>
  <c r="M1006" i="7"/>
  <c r="L1013" i="7"/>
  <c r="F1021" i="5" s="1"/>
  <c r="M1017" i="7"/>
  <c r="M1021" i="7"/>
  <c r="M1023" i="7"/>
  <c r="M1025" i="7"/>
  <c r="M1033" i="7"/>
  <c r="M1037" i="7"/>
  <c r="M1045" i="7"/>
  <c r="M1059" i="7"/>
  <c r="L1064" i="7"/>
  <c r="F1072" i="5" s="1"/>
  <c r="M1073" i="7"/>
  <c r="M1081" i="7"/>
  <c r="M1087" i="7"/>
  <c r="L1088" i="7"/>
  <c r="F1096" i="5" s="1"/>
  <c r="M1089" i="7"/>
  <c r="M1091" i="7"/>
  <c r="L1096" i="7"/>
  <c r="F1104" i="5" s="1"/>
  <c r="M1105" i="7"/>
  <c r="M1116" i="7"/>
  <c r="L1117" i="7"/>
  <c r="F1125" i="5" s="1"/>
  <c r="M1118" i="7"/>
  <c r="M1120" i="7"/>
  <c r="L1125" i="7"/>
  <c r="F1133" i="5" s="1"/>
  <c r="M1134" i="7"/>
  <c r="M1142" i="7"/>
  <c r="M1148" i="7"/>
  <c r="M1149" i="7"/>
  <c r="L1197" i="7"/>
  <c r="F1205" i="5" s="1"/>
  <c r="M1206" i="7"/>
  <c r="L1207" i="7"/>
  <c r="F1215" i="5" s="1"/>
  <c r="M1211" i="7"/>
  <c r="M1212" i="7"/>
  <c r="L1213" i="7"/>
  <c r="F1221" i="5" s="1"/>
  <c r="M1217" i="7"/>
  <c r="M1227" i="7"/>
  <c r="M1252" i="7"/>
  <c r="M1268" i="7"/>
  <c r="M1288" i="7"/>
  <c r="M1291" i="7"/>
  <c r="M1292" i="7"/>
  <c r="M1326" i="7"/>
  <c r="M1334" i="7"/>
  <c r="M1347" i="7"/>
  <c r="M1362" i="7"/>
  <c r="M1363" i="7"/>
  <c r="M1370" i="7"/>
  <c r="M1386" i="7"/>
  <c r="M1395" i="7"/>
  <c r="M1422" i="7"/>
  <c r="M1435" i="7"/>
  <c r="M1461" i="7"/>
  <c r="L1464" i="7"/>
  <c r="M1465" i="7"/>
  <c r="M1466" i="7"/>
  <c r="L1469" i="7"/>
  <c r="M1473" i="7"/>
  <c r="M1490" i="7"/>
  <c r="L1537" i="7"/>
  <c r="L1547" i="7"/>
  <c r="L1553" i="7"/>
  <c r="L1563" i="7"/>
  <c r="L1571" i="7"/>
  <c r="L1579" i="7"/>
  <c r="L1587" i="7"/>
  <c r="L1613" i="7"/>
  <c r="L1620" i="7"/>
  <c r="M1623" i="7"/>
  <c r="L1624" i="7"/>
  <c r="M1637" i="7"/>
  <c r="M1639" i="7"/>
  <c r="M1649" i="7"/>
  <c r="M1689" i="7"/>
  <c r="M1792" i="7"/>
  <c r="M1793" i="7"/>
  <c r="M1832" i="7"/>
  <c r="M1836" i="7"/>
  <c r="M1837" i="7"/>
  <c r="M1864" i="7"/>
  <c r="M1865" i="7"/>
  <c r="M1896" i="7"/>
  <c r="M1900" i="7"/>
  <c r="M1901" i="7"/>
  <c r="M1908" i="7"/>
  <c r="M1909" i="7"/>
  <c r="M1932" i="7"/>
  <c r="M1933" i="7"/>
  <c r="M1940" i="7"/>
  <c r="M1941" i="7"/>
  <c r="L1885" i="5"/>
  <c r="H1897" i="5"/>
  <c r="H1905" i="5"/>
  <c r="L1916" i="5"/>
  <c r="L1924" i="5"/>
  <c r="H1926" i="5"/>
  <c r="L1936" i="5"/>
  <c r="H1946" i="5"/>
  <c r="H1962" i="5"/>
  <c r="H1970" i="5"/>
  <c r="H1993" i="5"/>
  <c r="H2014" i="5"/>
  <c r="L2017" i="5"/>
  <c r="C1897" i="5"/>
  <c r="C1905" i="5"/>
  <c r="C1916" i="5"/>
  <c r="C1919" i="5"/>
  <c r="C1924" i="5"/>
  <c r="C1926" i="5"/>
  <c r="C1936" i="5"/>
  <c r="C1957" i="5"/>
  <c r="E1957" i="5"/>
  <c r="C1958" i="5"/>
  <c r="L1958" i="5"/>
  <c r="C1959" i="5"/>
  <c r="E1962" i="5"/>
  <c r="C1967" i="5"/>
  <c r="E1970" i="5"/>
  <c r="C1974" i="5"/>
  <c r="H1977" i="5"/>
  <c r="H1982" i="5"/>
  <c r="F1984" i="5"/>
  <c r="E1986" i="5"/>
  <c r="C1993" i="5"/>
  <c r="E1996" i="5"/>
  <c r="E2004" i="5"/>
  <c r="F2010" i="5"/>
  <c r="C2014" i="5"/>
  <c r="E2014" i="5"/>
  <c r="F2016" i="5"/>
  <c r="C2017" i="5"/>
  <c r="E2017" i="5"/>
  <c r="L123" i="7"/>
  <c r="F131" i="5" s="1"/>
  <c r="M125" i="7"/>
  <c r="M127" i="7"/>
  <c r="L131" i="7"/>
  <c r="F139" i="5" s="1"/>
  <c r="L133" i="7"/>
  <c r="F141" i="5" s="1"/>
  <c r="L135" i="7"/>
  <c r="F143" i="5" s="1"/>
  <c r="M137" i="7"/>
  <c r="M139" i="7"/>
  <c r="L141" i="7"/>
  <c r="F149" i="5" s="1"/>
  <c r="L143" i="7"/>
  <c r="F151" i="5" s="1"/>
  <c r="L145" i="7"/>
  <c r="F153" i="5" s="1"/>
  <c r="M149" i="7"/>
  <c r="M151" i="7"/>
  <c r="M153" i="7"/>
  <c r="L155" i="7"/>
  <c r="F163" i="5" s="1"/>
  <c r="L156" i="7"/>
  <c r="F164" i="5" s="1"/>
  <c r="M158" i="7"/>
  <c r="M160" i="7"/>
  <c r="M162" i="7"/>
  <c r="M164" i="7"/>
  <c r="M172" i="7"/>
  <c r="M174" i="7"/>
  <c r="M176" i="7"/>
  <c r="M186" i="7"/>
  <c r="M187" i="7"/>
  <c r="L193" i="7"/>
  <c r="F201" i="5" s="1"/>
  <c r="L195" i="7"/>
  <c r="F203" i="5" s="1"/>
  <c r="M199" i="7"/>
  <c r="M201" i="7"/>
  <c r="M203" i="7"/>
  <c r="M209" i="7"/>
  <c r="M211" i="7"/>
  <c r="M215" i="7"/>
  <c r="M222" i="7"/>
  <c r="M226" i="7"/>
  <c r="M234" i="7"/>
  <c r="L242" i="7"/>
  <c r="F250" i="5" s="1"/>
  <c r="M244" i="7"/>
  <c r="M246" i="7"/>
  <c r="M248" i="7"/>
  <c r="L250" i="7"/>
  <c r="F258" i="5" s="1"/>
  <c r="M252" i="7"/>
  <c r="M254" i="7"/>
  <c r="M258" i="7"/>
  <c r="M266" i="7"/>
  <c r="M276" i="7"/>
  <c r="M278" i="7"/>
  <c r="M282" i="7"/>
  <c r="M285" i="7"/>
  <c r="L287" i="7"/>
  <c r="F295" i="5" s="1"/>
  <c r="M289" i="7"/>
  <c r="M293" i="7"/>
  <c r="L297" i="7"/>
  <c r="F305" i="5" s="1"/>
  <c r="M299" i="7"/>
  <c r="L300" i="7"/>
  <c r="F308" i="5" s="1"/>
  <c r="M302" i="7"/>
  <c r="M308" i="7"/>
  <c r="L312" i="7"/>
  <c r="F320" i="5" s="1"/>
  <c r="M314" i="7"/>
  <c r="L316" i="7"/>
  <c r="F324" i="5" s="1"/>
  <c r="M318" i="7"/>
  <c r="L328" i="7"/>
  <c r="F336" i="5" s="1"/>
  <c r="M330" i="7"/>
  <c r="L332" i="7"/>
  <c r="F340" i="5" s="1"/>
  <c r="M334" i="7"/>
  <c r="M340" i="7"/>
  <c r="L344" i="7"/>
  <c r="F352" i="5" s="1"/>
  <c r="M346" i="7"/>
  <c r="L348" i="7"/>
  <c r="F356" i="5" s="1"/>
  <c r="M350" i="7"/>
  <c r="L360" i="7"/>
  <c r="F368" i="5" s="1"/>
  <c r="M362" i="7"/>
  <c r="L364" i="7"/>
  <c r="F372" i="5" s="1"/>
  <c r="M366" i="7"/>
  <c r="L370" i="7"/>
  <c r="F378" i="5" s="1"/>
  <c r="L371" i="7"/>
  <c r="F379" i="5" s="1"/>
  <c r="L377" i="7"/>
  <c r="F385" i="5" s="1"/>
  <c r="M379" i="7"/>
  <c r="L380" i="7"/>
  <c r="F388" i="5" s="1"/>
  <c r="L382" i="7"/>
  <c r="F390" i="5" s="1"/>
  <c r="M383" i="7"/>
  <c r="L384" i="7"/>
  <c r="F392" i="5" s="1"/>
  <c r="L387" i="7"/>
  <c r="F395" i="5" s="1"/>
  <c r="L389" i="7"/>
  <c r="F397" i="5" s="1"/>
  <c r="L393" i="7"/>
  <c r="F401" i="5" s="1"/>
  <c r="L394" i="7"/>
  <c r="F402" i="5" s="1"/>
  <c r="M396" i="7"/>
  <c r="L397" i="7"/>
  <c r="F405" i="5" s="1"/>
  <c r="M400" i="7"/>
  <c r="L402" i="7"/>
  <c r="F410" i="5" s="1"/>
  <c r="M404" i="7"/>
  <c r="M412" i="7"/>
  <c r="L413" i="7"/>
  <c r="F421" i="5" s="1"/>
  <c r="L416" i="7"/>
  <c r="F424" i="5" s="1"/>
  <c r="L420" i="7"/>
  <c r="F428" i="5" s="1"/>
  <c r="L421" i="7"/>
  <c r="F429" i="5" s="1"/>
  <c r="M424" i="7"/>
  <c r="L425" i="7"/>
  <c r="F433" i="5" s="1"/>
  <c r="L428" i="7"/>
  <c r="F436" i="5" s="1"/>
  <c r="L433" i="7"/>
  <c r="F441" i="5" s="1"/>
  <c r="L445" i="7"/>
  <c r="F453" i="5" s="1"/>
  <c r="L448" i="7"/>
  <c r="F456" i="5" s="1"/>
  <c r="L452" i="7"/>
  <c r="F460" i="5" s="1"/>
  <c r="L453" i="7"/>
  <c r="F461" i="5" s="1"/>
  <c r="L457" i="7"/>
  <c r="F465" i="5" s="1"/>
  <c r="L460" i="7"/>
  <c r="F468" i="5" s="1"/>
  <c r="L465" i="7"/>
  <c r="F473" i="5" s="1"/>
  <c r="M468" i="7"/>
  <c r="M472" i="7"/>
  <c r="M476" i="7"/>
  <c r="L480" i="7"/>
  <c r="F488" i="5" s="1"/>
  <c r="L484" i="7"/>
  <c r="F492" i="5" s="1"/>
  <c r="L485" i="7"/>
  <c r="F493" i="5" s="1"/>
  <c r="M488" i="7"/>
  <c r="L489" i="7"/>
  <c r="F497" i="5" s="1"/>
  <c r="L492" i="7"/>
  <c r="F500" i="5" s="1"/>
  <c r="M496" i="7"/>
  <c r="M500" i="7"/>
  <c r="M511" i="7"/>
  <c r="M521" i="7"/>
  <c r="M541" i="7"/>
  <c r="L549" i="7"/>
  <c r="F557" i="5" s="1"/>
  <c r="M553" i="7"/>
  <c r="M555" i="7"/>
  <c r="L557" i="7"/>
  <c r="F565" i="5" s="1"/>
  <c r="L561" i="7"/>
  <c r="F569" i="5" s="1"/>
  <c r="L562" i="7"/>
  <c r="F570" i="5" s="1"/>
  <c r="L563" i="7"/>
  <c r="F571" i="5" s="1"/>
  <c r="M565" i="7"/>
  <c r="L566" i="7"/>
  <c r="F574" i="5" s="1"/>
  <c r="L569" i="7"/>
  <c r="F577" i="5" s="1"/>
  <c r="L574" i="7"/>
  <c r="F582" i="5" s="1"/>
  <c r="M581" i="7"/>
  <c r="L582" i="7"/>
  <c r="F590" i="5" s="1"/>
  <c r="L585" i="7"/>
  <c r="F593" i="5" s="1"/>
  <c r="M589" i="7"/>
  <c r="L590" i="7"/>
  <c r="F598" i="5" s="1"/>
  <c r="L593" i="7"/>
  <c r="F601" i="5" s="1"/>
  <c r="M597" i="7"/>
  <c r="L601" i="7"/>
  <c r="F609" i="5" s="1"/>
  <c r="L605" i="7"/>
  <c r="F613" i="5" s="1"/>
  <c r="L606" i="7"/>
  <c r="F614" i="5" s="1"/>
  <c r="L609" i="7"/>
  <c r="F617" i="5" s="1"/>
  <c r="M613" i="7"/>
  <c r="L614" i="7"/>
  <c r="F622" i="5" s="1"/>
  <c r="L617" i="7"/>
  <c r="F625" i="5" s="1"/>
  <c r="L622" i="7"/>
  <c r="F630" i="5" s="1"/>
  <c r="M625" i="7"/>
  <c r="L626" i="7"/>
  <c r="F634" i="5" s="1"/>
  <c r="L629" i="7"/>
  <c r="F637" i="5" s="1"/>
  <c r="M633" i="7"/>
  <c r="L634" i="7"/>
  <c r="F642" i="5" s="1"/>
  <c r="M637" i="7"/>
  <c r="M641" i="7"/>
  <c r="L642" i="7"/>
  <c r="F650" i="5" s="1"/>
  <c r="L645" i="7"/>
  <c r="F653" i="5" s="1"/>
  <c r="M649" i="7"/>
  <c r="L650" i="7"/>
  <c r="F658" i="5" s="1"/>
  <c r="M653" i="7"/>
  <c r="M661" i="7"/>
  <c r="L669" i="7"/>
  <c r="F677" i="5" s="1"/>
  <c r="L670" i="7"/>
  <c r="F678" i="5" s="1"/>
  <c r="L673" i="7"/>
  <c r="F681" i="5" s="1"/>
  <c r="M677" i="7"/>
  <c r="L678" i="7"/>
  <c r="F686" i="5" s="1"/>
  <c r="L680" i="7"/>
  <c r="F688" i="5" s="1"/>
  <c r="M683" i="7"/>
  <c r="L684" i="7"/>
  <c r="F692" i="5" s="1"/>
  <c r="L687" i="7"/>
  <c r="F695" i="5" s="1"/>
  <c r="M689" i="7"/>
  <c r="L690" i="7"/>
  <c r="F698" i="5" s="1"/>
  <c r="M693" i="7"/>
  <c r="M697" i="7"/>
  <c r="M700" i="7"/>
  <c r="M707" i="7"/>
  <c r="M712" i="7"/>
  <c r="M719" i="7"/>
  <c r="M741" i="7"/>
  <c r="M756" i="7"/>
  <c r="M760" i="7"/>
  <c r="L770" i="7"/>
  <c r="F778" i="5" s="1"/>
  <c r="M783" i="7"/>
  <c r="M784" i="7"/>
  <c r="L785" i="7"/>
  <c r="F793" i="5" s="1"/>
  <c r="M787" i="7"/>
  <c r="L888" i="7"/>
  <c r="F896" i="5" s="1"/>
  <c r="M889" i="7"/>
  <c r="L890" i="7"/>
  <c r="F898" i="5" s="1"/>
  <c r="M892" i="7"/>
  <c r="M893" i="7"/>
  <c r="L894" i="7"/>
  <c r="F902" i="5" s="1"/>
  <c r="M896" i="7"/>
  <c r="M897" i="7"/>
  <c r="L898" i="7"/>
  <c r="F906" i="5" s="1"/>
  <c r="M900" i="7"/>
  <c r="M901" i="7"/>
  <c r="L918" i="7"/>
  <c r="F926" i="5" s="1"/>
  <c r="L926" i="7"/>
  <c r="F934" i="5" s="1"/>
  <c r="L929" i="7"/>
  <c r="F937" i="5" s="1"/>
  <c r="M934" i="7"/>
  <c r="M941" i="7"/>
  <c r="M942" i="7"/>
  <c r="M945" i="7"/>
  <c r="M946" i="7"/>
  <c r="L947" i="7"/>
  <c r="F955" i="5" s="1"/>
  <c r="M954" i="7"/>
  <c r="L957" i="7"/>
  <c r="F965" i="5" s="1"/>
  <c r="M960" i="7"/>
  <c r="M962" i="7"/>
  <c r="M970" i="7"/>
  <c r="M972" i="7"/>
  <c r="L973" i="7"/>
  <c r="F981" i="5" s="1"/>
  <c r="M978" i="7"/>
  <c r="M980" i="7"/>
  <c r="L981" i="7"/>
  <c r="F989" i="5" s="1"/>
  <c r="M986" i="7"/>
  <c r="M988" i="7"/>
  <c r="L989" i="7"/>
  <c r="F997" i="5" s="1"/>
  <c r="M994" i="7"/>
  <c r="L997" i="7"/>
  <c r="F1005" i="5" s="1"/>
  <c r="M1000" i="7"/>
  <c r="L1001" i="7"/>
  <c r="F1009" i="5" s="1"/>
  <c r="L1005" i="7"/>
  <c r="F1013" i="5" s="1"/>
  <c r="L1009" i="7"/>
  <c r="F1017" i="5" s="1"/>
  <c r="M1010" i="7"/>
  <c r="L1016" i="7"/>
  <c r="F1024" i="5" s="1"/>
  <c r="L1020" i="7"/>
  <c r="F1028" i="5" s="1"/>
  <c r="L1024" i="7"/>
  <c r="F1032" i="5" s="1"/>
  <c r="M1027" i="7"/>
  <c r="L1028" i="7"/>
  <c r="F1036" i="5" s="1"/>
  <c r="M1031" i="7"/>
  <c r="L1032" i="7"/>
  <c r="F1040" i="5" s="1"/>
  <c r="L1036" i="7"/>
  <c r="F1044" i="5" s="1"/>
  <c r="M1039" i="7"/>
  <c r="L1040" i="7"/>
  <c r="F1048" i="5" s="1"/>
  <c r="M1043" i="7"/>
  <c r="L1044" i="7"/>
  <c r="F1052" i="5" s="1"/>
  <c r="M1047" i="7"/>
  <c r="L1048" i="7"/>
  <c r="F1056" i="5" s="1"/>
  <c r="M1051" i="7"/>
  <c r="L1052" i="7"/>
  <c r="F1060" i="5" s="1"/>
  <c r="M1053" i="7"/>
  <c r="L1060" i="7"/>
  <c r="F1068" i="5" s="1"/>
  <c r="M1061" i="7"/>
  <c r="M1063" i="7"/>
  <c r="M1065" i="7"/>
  <c r="M1067" i="7"/>
  <c r="M1068" i="7"/>
  <c r="M1072" i="7"/>
  <c r="M1076" i="7"/>
  <c r="M1080" i="7"/>
  <c r="M1084" i="7"/>
  <c r="M1092" i="7"/>
  <c r="L1100" i="7"/>
  <c r="F1108" i="5" s="1"/>
  <c r="M1103" i="7"/>
  <c r="L1104" i="7"/>
  <c r="F1112" i="5" s="1"/>
  <c r="M1108" i="7"/>
  <c r="L1109" i="7"/>
  <c r="F1117" i="5" s="1"/>
  <c r="M1112" i="7"/>
  <c r="L1113" i="7"/>
  <c r="F1121" i="5" s="1"/>
  <c r="M1114" i="7"/>
  <c r="L1121" i="7"/>
  <c r="F1129" i="5" s="1"/>
  <c r="M1122" i="7"/>
  <c r="M1124" i="7"/>
  <c r="M1126" i="7"/>
  <c r="M1128" i="7"/>
  <c r="M1129" i="7"/>
  <c r="M1133" i="7"/>
  <c r="M1137" i="7"/>
  <c r="M1141" i="7"/>
  <c r="M1145" i="7"/>
  <c r="L1160" i="7"/>
  <c r="F1168" i="5" s="1"/>
  <c r="L1165" i="7"/>
  <c r="F1173" i="5" s="1"/>
  <c r="L1168" i="7"/>
  <c r="F1176" i="5" s="1"/>
  <c r="L1169" i="7"/>
  <c r="F1177" i="5" s="1"/>
  <c r="M1170" i="7"/>
  <c r="M1173" i="7"/>
  <c r="M1174" i="7"/>
  <c r="M1176" i="7"/>
  <c r="L1181" i="7"/>
  <c r="F1189" i="5" s="1"/>
  <c r="M1184" i="7"/>
  <c r="L1185" i="7"/>
  <c r="F1193" i="5" s="1"/>
  <c r="M1186" i="7"/>
  <c r="M1189" i="7"/>
  <c r="M1190" i="7"/>
  <c r="M1192" i="7"/>
  <c r="M1200" i="7"/>
  <c r="M1222" i="7"/>
  <c r="M1271" i="7"/>
  <c r="M1279" i="7"/>
  <c r="M1284" i="7"/>
  <c r="M1287" i="7"/>
  <c r="M1296" i="7"/>
  <c r="M1299" i="7"/>
  <c r="M1300" i="7"/>
  <c r="M1304" i="7"/>
  <c r="M1307" i="7"/>
  <c r="M1319" i="7"/>
  <c r="M1350" i="7"/>
  <c r="M1359" i="7"/>
  <c r="M1367" i="7"/>
  <c r="M1375" i="7"/>
  <c r="M1383" i="7"/>
  <c r="M1406" i="7"/>
  <c r="M1411" i="7"/>
  <c r="M1414" i="7"/>
  <c r="M1423" i="7"/>
  <c r="M1426" i="7"/>
  <c r="M1427" i="7"/>
  <c r="M1431" i="7"/>
  <c r="M1434" i="7"/>
  <c r="M1439" i="7"/>
  <c r="M1442" i="7"/>
  <c r="M1443" i="7"/>
  <c r="M1447" i="7"/>
  <c r="M1450" i="7"/>
  <c r="L1456" i="7"/>
  <c r="L1457" i="7"/>
  <c r="L1463" i="7"/>
  <c r="L1467" i="7"/>
  <c r="L1472" i="7"/>
  <c r="L1479" i="7"/>
  <c r="M1482" i="7"/>
  <c r="M1485" i="7"/>
  <c r="M1487" i="7"/>
  <c r="L1491" i="7"/>
  <c r="L1493" i="7"/>
  <c r="M1495" i="7"/>
  <c r="M1499" i="7"/>
  <c r="M1501" i="7"/>
  <c r="M1503" i="7"/>
  <c r="L1505" i="7"/>
  <c r="L1507" i="7"/>
  <c r="L1509" i="7"/>
  <c r="M1511" i="7"/>
  <c r="L1513" i="7"/>
  <c r="L1515" i="7"/>
  <c r="L1517" i="7"/>
  <c r="M1519" i="7"/>
  <c r="L1521" i="7"/>
  <c r="L1523" i="7"/>
  <c r="L1525" i="7"/>
  <c r="M1527" i="7"/>
  <c r="L1529" i="7"/>
  <c r="L1531" i="7"/>
  <c r="M1533" i="7"/>
  <c r="L1535" i="7"/>
  <c r="L1541" i="7"/>
  <c r="L1543" i="7"/>
  <c r="L1549" i="7"/>
  <c r="L1551" i="7"/>
  <c r="L1557" i="7"/>
  <c r="L1559" i="7"/>
  <c r="L1567" i="7"/>
  <c r="L1575" i="7"/>
  <c r="L1583" i="7"/>
  <c r="M1589" i="7"/>
  <c r="L1591" i="7"/>
  <c r="M1593" i="7"/>
  <c r="M1595" i="7"/>
  <c r="L1597" i="7"/>
  <c r="M1599" i="7"/>
  <c r="L1601" i="7"/>
  <c r="L1603" i="7"/>
  <c r="M1605" i="7"/>
  <c r="M1607" i="7"/>
  <c r="L1609" i="7"/>
  <c r="L1611" i="7"/>
  <c r="M1633" i="7"/>
  <c r="L1634" i="7"/>
  <c r="M1636" i="7"/>
  <c r="M1655" i="7"/>
  <c r="L1656" i="7"/>
  <c r="M1659" i="7"/>
  <c r="L1660" i="7"/>
  <c r="M1661" i="7"/>
  <c r="L1662" i="7"/>
  <c r="M1663" i="7"/>
  <c r="M1668" i="7"/>
  <c r="M1669" i="7"/>
  <c r="M1671" i="7"/>
  <c r="M1675" i="7"/>
  <c r="M1676" i="7"/>
  <c r="M1677" i="7"/>
  <c r="M1681" i="7"/>
  <c r="M1697" i="7"/>
  <c r="M1705" i="7"/>
  <c r="M1708" i="7"/>
  <c r="M1713" i="7"/>
  <c r="M1721" i="7"/>
  <c r="M1724" i="7"/>
  <c r="M1725" i="7"/>
  <c r="M1732" i="7"/>
  <c r="M1733" i="7"/>
  <c r="M1737" i="7"/>
  <c r="M1764" i="7"/>
  <c r="M1765" i="7"/>
  <c r="M1769" i="7"/>
  <c r="M1780" i="7"/>
  <c r="M1781" i="7"/>
  <c r="M1784" i="7"/>
  <c r="M1785" i="7"/>
  <c r="M1796" i="7"/>
  <c r="M1797" i="7"/>
  <c r="M1804" i="7"/>
  <c r="M1805" i="7"/>
  <c r="M1812" i="7"/>
  <c r="M1813" i="7"/>
  <c r="M1816" i="7"/>
  <c r="M1817" i="7"/>
  <c r="M1824" i="7"/>
  <c r="M1825" i="7"/>
  <c r="M1833" i="7"/>
  <c r="M1840" i="7"/>
  <c r="M1841" i="7"/>
  <c r="M1849" i="7"/>
  <c r="M1856" i="7"/>
  <c r="M1857" i="7"/>
  <c r="M1868" i="7"/>
  <c r="M1869" i="7"/>
  <c r="M1876" i="7"/>
  <c r="M1877" i="7"/>
  <c r="M1880" i="7"/>
  <c r="M1881" i="7"/>
  <c r="M1888" i="7"/>
  <c r="M1889" i="7"/>
  <c r="M1897" i="7"/>
  <c r="M1904" i="7"/>
  <c r="M1905" i="7"/>
  <c r="M1913" i="7"/>
  <c r="M1920" i="7"/>
  <c r="M1921" i="7"/>
  <c r="M228" i="7"/>
  <c r="M232" i="7"/>
  <c r="M236" i="7"/>
  <c r="M240" i="7"/>
  <c r="M260" i="7"/>
  <c r="M264" i="7"/>
  <c r="M268" i="7"/>
  <c r="M280" i="7"/>
  <c r="M284" i="7"/>
  <c r="M291" i="7"/>
  <c r="M295" i="7"/>
  <c r="M310" i="7"/>
  <c r="M326" i="7"/>
  <c r="M342" i="7"/>
  <c r="L401" i="7"/>
  <c r="F409" i="5" s="1"/>
  <c r="L409" i="7"/>
  <c r="F417" i="5" s="1"/>
  <c r="L417" i="7"/>
  <c r="F425" i="5" s="1"/>
  <c r="L429" i="7"/>
  <c r="F437" i="5" s="1"/>
  <c r="L469" i="7"/>
  <c r="F477" i="5" s="1"/>
  <c r="L473" i="7"/>
  <c r="F481" i="5" s="1"/>
  <c r="L481" i="7"/>
  <c r="F489" i="5" s="1"/>
  <c r="L493" i="7"/>
  <c r="F501" i="5" s="1"/>
  <c r="L501" i="7"/>
  <c r="F509" i="5" s="1"/>
  <c r="M510" i="7"/>
  <c r="L514" i="7"/>
  <c r="F522" i="5" s="1"/>
  <c r="M523" i="7"/>
  <c r="M532" i="7"/>
  <c r="M540" i="7"/>
  <c r="L542" i="7"/>
  <c r="F550" i="5" s="1"/>
  <c r="L546" i="7"/>
  <c r="F554" i="5" s="1"/>
  <c r="M547" i="7"/>
  <c r="L567" i="7"/>
  <c r="F575" i="5" s="1"/>
  <c r="L586" i="7"/>
  <c r="F594" i="5" s="1"/>
  <c r="L594" i="7"/>
  <c r="F602" i="5" s="1"/>
  <c r="L602" i="7"/>
  <c r="F610" i="5" s="1"/>
  <c r="L610" i="7"/>
  <c r="F618" i="5" s="1"/>
  <c r="L618" i="7"/>
  <c r="F626" i="5" s="1"/>
  <c r="L630" i="7"/>
  <c r="F638" i="5" s="1"/>
  <c r="L638" i="7"/>
  <c r="F646" i="5" s="1"/>
  <c r="L646" i="7"/>
  <c r="F654" i="5" s="1"/>
  <c r="L654" i="7"/>
  <c r="F662" i="5" s="1"/>
  <c r="L658" i="7"/>
  <c r="F666" i="5" s="1"/>
  <c r="L666" i="7"/>
  <c r="F674" i="5" s="1"/>
  <c r="L674" i="7"/>
  <c r="F682" i="5" s="1"/>
  <c r="L694" i="7"/>
  <c r="F702" i="5" s="1"/>
  <c r="L698" i="7"/>
  <c r="F706" i="5" s="1"/>
  <c r="L704" i="7"/>
  <c r="F712" i="5" s="1"/>
  <c r="M706" i="7"/>
  <c r="L713" i="7"/>
  <c r="F721" i="5" s="1"/>
  <c r="M718" i="7"/>
  <c r="L720" i="7"/>
  <c r="F728" i="5" s="1"/>
  <c r="M726" i="7"/>
  <c r="L727" i="7"/>
  <c r="F735" i="5" s="1"/>
  <c r="M733" i="7"/>
  <c r="M734" i="7"/>
  <c r="M742" i="7"/>
  <c r="M746" i="7"/>
  <c r="M752" i="7"/>
  <c r="M754" i="7"/>
  <c r="L755" i="7"/>
  <c r="F763" i="5" s="1"/>
  <c r="M758" i="7"/>
  <c r="L759" i="7"/>
  <c r="F767" i="5" s="1"/>
  <c r="M762" i="7"/>
  <c r="M768" i="7"/>
  <c r="M776" i="7"/>
  <c r="M780" i="7"/>
  <c r="L781" i="7"/>
  <c r="F789" i="5" s="1"/>
  <c r="L792" i="7"/>
  <c r="F800" i="5" s="1"/>
  <c r="L793" i="7"/>
  <c r="F801" i="5" s="1"/>
  <c r="L797" i="7"/>
  <c r="F805" i="5" s="1"/>
  <c r="M803" i="7"/>
  <c r="L804" i="7"/>
  <c r="F812" i="5" s="1"/>
  <c r="M807" i="7"/>
  <c r="L808" i="7"/>
  <c r="F816" i="5" s="1"/>
  <c r="M810" i="7"/>
  <c r="M811" i="7"/>
  <c r="L812" i="7"/>
  <c r="F820" i="5" s="1"/>
  <c r="M814" i="7"/>
  <c r="M815" i="7"/>
  <c r="L816" i="7"/>
  <c r="F824" i="5" s="1"/>
  <c r="M823" i="7"/>
  <c r="L840" i="7"/>
  <c r="F848" i="5" s="1"/>
  <c r="M842" i="7"/>
  <c r="M843" i="7"/>
  <c r="L844" i="7"/>
  <c r="F852" i="5" s="1"/>
  <c r="M846" i="7"/>
  <c r="M847" i="7"/>
  <c r="L848" i="7"/>
  <c r="F856" i="5" s="1"/>
  <c r="M850" i="7"/>
  <c r="M851" i="7"/>
  <c r="L852" i="7"/>
  <c r="F860" i="5" s="1"/>
  <c r="M854" i="7"/>
  <c r="M855" i="7"/>
  <c r="L872" i="7"/>
  <c r="F880" i="5" s="1"/>
  <c r="M874" i="7"/>
  <c r="M875" i="7"/>
  <c r="L876" i="7"/>
  <c r="F884" i="5" s="1"/>
  <c r="M1057" i="7"/>
  <c r="M1071" i="7"/>
  <c r="M1075" i="7"/>
  <c r="M1079" i="7"/>
  <c r="M1083" i="7"/>
  <c r="M1085" i="7"/>
  <c r="M1093" i="7"/>
  <c r="M1095" i="7"/>
  <c r="M1097" i="7"/>
  <c r="M1099" i="7"/>
  <c r="M1106" i="7"/>
  <c r="M1110" i="7"/>
  <c r="M1132" i="7"/>
  <c r="M1136" i="7"/>
  <c r="M1140" i="7"/>
  <c r="M1144" i="7"/>
  <c r="M1146" i="7"/>
  <c r="M1150" i="7"/>
  <c r="M1151" i="7"/>
  <c r="M1157" i="7"/>
  <c r="L1159" i="7"/>
  <c r="F1167" i="5" s="1"/>
  <c r="M1162" i="7"/>
  <c r="M1166" i="7"/>
  <c r="M1178" i="7"/>
  <c r="M1182" i="7"/>
  <c r="L1188" i="7"/>
  <c r="F1196" i="5" s="1"/>
  <c r="M1194" i="7"/>
  <c r="M1198" i="7"/>
  <c r="M1204" i="7"/>
  <c r="M1205" i="7"/>
  <c r="M1210" i="7"/>
  <c r="M1216" i="7"/>
  <c r="M1218" i="7"/>
  <c r="M1220" i="7"/>
  <c r="L1225" i="7"/>
  <c r="F1233" i="5" s="1"/>
  <c r="M1228" i="7"/>
  <c r="M1230" i="7"/>
  <c r="M1240" i="7"/>
  <c r="M1246" i="7"/>
  <c r="M1248" i="7"/>
  <c r="M1251" i="7"/>
  <c r="M1254" i="7"/>
  <c r="M1256" i="7"/>
  <c r="M1264" i="7"/>
  <c r="M1267" i="7"/>
  <c r="M1272" i="7"/>
  <c r="M1275" i="7"/>
  <c r="M1276" i="7"/>
  <c r="M1280" i="7"/>
  <c r="M1283" i="7"/>
  <c r="M1303" i="7"/>
  <c r="M1308" i="7"/>
  <c r="M1311" i="7"/>
  <c r="M1318" i="7"/>
  <c r="M1323" i="7"/>
  <c r="M1327" i="7"/>
  <c r="M1330" i="7"/>
  <c r="M1335" i="7"/>
  <c r="M1338" i="7"/>
  <c r="M1339" i="7"/>
  <c r="M1343" i="7"/>
  <c r="M1346" i="7"/>
  <c r="M1351" i="7"/>
  <c r="M1354" i="7"/>
  <c r="M1358" i="7"/>
  <c r="M1366" i="7"/>
  <c r="M1371" i="7"/>
  <c r="M1374" i="7"/>
  <c r="M1382" i="7"/>
  <c r="M1387" i="7"/>
  <c r="M1391" i="7"/>
  <c r="M1394" i="7"/>
  <c r="M1399" i="7"/>
  <c r="M1402" i="7"/>
  <c r="M1403" i="7"/>
  <c r="M1407" i="7"/>
  <c r="M1410" i="7"/>
  <c r="M1438" i="7"/>
  <c r="M1446" i="7"/>
  <c r="M1451" i="7"/>
  <c r="M1458" i="7"/>
  <c r="L1488" i="7"/>
  <c r="M1621" i="7"/>
  <c r="M1625" i="7"/>
  <c r="M1627" i="7"/>
  <c r="L1628" i="7"/>
  <c r="M1629" i="7"/>
  <c r="L1630" i="7"/>
  <c r="M1631" i="7"/>
  <c r="M1640" i="7"/>
  <c r="M1641" i="7"/>
  <c r="L1646" i="7"/>
  <c r="M1653" i="7"/>
  <c r="M1657" i="7"/>
  <c r="L1658" i="7"/>
  <c r="M1665" i="7"/>
  <c r="L1666" i="7"/>
  <c r="M1673" i="7"/>
  <c r="M1679" i="7"/>
  <c r="M1680" i="7"/>
  <c r="M1685" i="7"/>
  <c r="M1692" i="7"/>
  <c r="M1693" i="7"/>
  <c r="M1701" i="7"/>
  <c r="M1709" i="7"/>
  <c r="M1729" i="7"/>
  <c r="M1736" i="7"/>
  <c r="M1740" i="7"/>
  <c r="M1741" i="7"/>
  <c r="M1745" i="7"/>
  <c r="M1752" i="7"/>
  <c r="M1753" i="7"/>
  <c r="M1760" i="7"/>
  <c r="M1761" i="7"/>
  <c r="M1776" i="7"/>
  <c r="M1777" i="7"/>
  <c r="M1788" i="7"/>
  <c r="M1789" i="7"/>
  <c r="M1800" i="7"/>
  <c r="M1801" i="7"/>
  <c r="M1872" i="7"/>
  <c r="M1873" i="7"/>
  <c r="M1916" i="7"/>
  <c r="M1917" i="7"/>
  <c r="M1924" i="7"/>
  <c r="M1925" i="7"/>
  <c r="M1928" i="7"/>
  <c r="M1929" i="7"/>
  <c r="M1936" i="7"/>
  <c r="M1937" i="7"/>
  <c r="M1948" i="7"/>
  <c r="M1949" i="7"/>
  <c r="F1884" i="5"/>
  <c r="C1885" i="5"/>
  <c r="E1885" i="5"/>
  <c r="L1886" i="5"/>
  <c r="G1886" i="5"/>
  <c r="K1886" i="5"/>
  <c r="C1887" i="5"/>
  <c r="G1887" i="5"/>
  <c r="K1887" i="5"/>
  <c r="C1889" i="5"/>
  <c r="E1889" i="5"/>
  <c r="C1891" i="5"/>
  <c r="G1891" i="5"/>
  <c r="K1891" i="5"/>
  <c r="C1892" i="5"/>
  <c r="F1892" i="5"/>
  <c r="C1893" i="5"/>
  <c r="E1893" i="5"/>
  <c r="C1895" i="5"/>
  <c r="G1895" i="5"/>
  <c r="K1895" i="5"/>
  <c r="G1897" i="5"/>
  <c r="K1897" i="5"/>
  <c r="F1897" i="5"/>
  <c r="L1897" i="5"/>
  <c r="G1898" i="5"/>
  <c r="K1898" i="5"/>
  <c r="G1899" i="5"/>
  <c r="K1899" i="5"/>
  <c r="C1900" i="5"/>
  <c r="F1900" i="5"/>
  <c r="C1901" i="5"/>
  <c r="E1901" i="5"/>
  <c r="E1902" i="5"/>
  <c r="G1903" i="5"/>
  <c r="K1903" i="5"/>
  <c r="C1904" i="5"/>
  <c r="G1905" i="5"/>
  <c r="K1905" i="5"/>
  <c r="F1905" i="5"/>
  <c r="L1905" i="5"/>
  <c r="C1907" i="5"/>
  <c r="C1908" i="5"/>
  <c r="F1908" i="5"/>
  <c r="C1909" i="5"/>
  <c r="E1909" i="5"/>
  <c r="C1911" i="5"/>
  <c r="G1911" i="5"/>
  <c r="K1911" i="5"/>
  <c r="H1911" i="5"/>
  <c r="C1912" i="5"/>
  <c r="C1913" i="5"/>
  <c r="E1913" i="5"/>
  <c r="G1914" i="5"/>
  <c r="K1914" i="5"/>
  <c r="C1915" i="5"/>
  <c r="G1915" i="5"/>
  <c r="K1915" i="5"/>
  <c r="E1916" i="5"/>
  <c r="G1916" i="5"/>
  <c r="K1916" i="5"/>
  <c r="H1916" i="5"/>
  <c r="H1917" i="5"/>
  <c r="G1917" i="5"/>
  <c r="K1917" i="5"/>
  <c r="F1917" i="5"/>
  <c r="G1918" i="5"/>
  <c r="K1918" i="5"/>
  <c r="L1919" i="5"/>
  <c r="G1919" i="5"/>
  <c r="K1919" i="5"/>
  <c r="G1920" i="5"/>
  <c r="K1920" i="5"/>
  <c r="C1921" i="5"/>
  <c r="E1921" i="5"/>
  <c r="G1922" i="5"/>
  <c r="K1922" i="5"/>
  <c r="E1924" i="5"/>
  <c r="G1924" i="5"/>
  <c r="K1924" i="5"/>
  <c r="H1924" i="5"/>
  <c r="H1925" i="5"/>
  <c r="G1925" i="5"/>
  <c r="K1925" i="5"/>
  <c r="F1925" i="5"/>
  <c r="G1926" i="5"/>
  <c r="K1926" i="5"/>
  <c r="F1926" i="5"/>
  <c r="L1926" i="5"/>
  <c r="C1927" i="5"/>
  <c r="E1927" i="5"/>
  <c r="C1928" i="5"/>
  <c r="F1928" i="5"/>
  <c r="C1929" i="5"/>
  <c r="E1929" i="5"/>
  <c r="E1930" i="5"/>
  <c r="H1931" i="5"/>
  <c r="G1931" i="5"/>
  <c r="K1931" i="5"/>
  <c r="F1931" i="5"/>
  <c r="C1932" i="5"/>
  <c r="E1932" i="5"/>
  <c r="C1933" i="5"/>
  <c r="E1933" i="5"/>
  <c r="C1934" i="5"/>
  <c r="E1934" i="5"/>
  <c r="F1935" i="5"/>
  <c r="G1935" i="5"/>
  <c r="K1935" i="5"/>
  <c r="H1935" i="5"/>
  <c r="E1936" i="5"/>
  <c r="G1936" i="5"/>
  <c r="K1936" i="5"/>
  <c r="H1936" i="5"/>
  <c r="G1937" i="5"/>
  <c r="K1937" i="5"/>
  <c r="F1937" i="5"/>
  <c r="L1937" i="5"/>
  <c r="G1940" i="5"/>
  <c r="K1940" i="5"/>
  <c r="C1941" i="5"/>
  <c r="G1942" i="5"/>
  <c r="K1942" i="5"/>
  <c r="G1943" i="5"/>
  <c r="K1943" i="5"/>
  <c r="C1944" i="5"/>
  <c r="F1944" i="5"/>
  <c r="C1945" i="5"/>
  <c r="E1945" i="5"/>
  <c r="C1946" i="5"/>
  <c r="G1946" i="5"/>
  <c r="K1946" i="5"/>
  <c r="F1946" i="5"/>
  <c r="G1947" i="5"/>
  <c r="K1947" i="5"/>
  <c r="F1948" i="5"/>
  <c r="G1948" i="5"/>
  <c r="K1948" i="5"/>
  <c r="G1949" i="5"/>
  <c r="K1949" i="5"/>
  <c r="G1950" i="5"/>
  <c r="K1950" i="5"/>
  <c r="F1951" i="5"/>
  <c r="G1951" i="5"/>
  <c r="K1951" i="5"/>
  <c r="L1951" i="5"/>
  <c r="C1952" i="5"/>
  <c r="F1952" i="5"/>
  <c r="C1953" i="5"/>
  <c r="E1953" i="5"/>
  <c r="C1954" i="5"/>
  <c r="G1954" i="5"/>
  <c r="K1954" i="5"/>
  <c r="F1954" i="5"/>
  <c r="C1955" i="5"/>
  <c r="G1955" i="5"/>
  <c r="K1955" i="5"/>
  <c r="F1955" i="5"/>
  <c r="G1961" i="5"/>
  <c r="K1961" i="5"/>
  <c r="H1961" i="5"/>
  <c r="E1961" i="5"/>
  <c r="C1961" i="5"/>
  <c r="L1961" i="5"/>
  <c r="C1964" i="5"/>
  <c r="G1964" i="5"/>
  <c r="E1964" i="5"/>
  <c r="K1964" i="5"/>
  <c r="C1883" i="5"/>
  <c r="G1883" i="5"/>
  <c r="K1883" i="5"/>
  <c r="H1883" i="5"/>
  <c r="C1884" i="5"/>
  <c r="G1884" i="5"/>
  <c r="K1884" i="5"/>
  <c r="H1884" i="5"/>
  <c r="H1885" i="5"/>
  <c r="G1885" i="5"/>
  <c r="K1885" i="5"/>
  <c r="F1885" i="5"/>
  <c r="G1888" i="5"/>
  <c r="K1888" i="5"/>
  <c r="G1889" i="5"/>
  <c r="K1889" i="5"/>
  <c r="F1889" i="5"/>
  <c r="L1889" i="5"/>
  <c r="G1890" i="5"/>
  <c r="K1890" i="5"/>
  <c r="H1890" i="5"/>
  <c r="E1892" i="5"/>
  <c r="G1892" i="5"/>
  <c r="K1892" i="5"/>
  <c r="H1892" i="5"/>
  <c r="H1893" i="5"/>
  <c r="G1893" i="5"/>
  <c r="K1893" i="5"/>
  <c r="F1893" i="5"/>
  <c r="G1894" i="5"/>
  <c r="K1894" i="5"/>
  <c r="C1896" i="5"/>
  <c r="G1896" i="5"/>
  <c r="K1896" i="5"/>
  <c r="L1896" i="5"/>
  <c r="E1900" i="5"/>
  <c r="G1900" i="5"/>
  <c r="K1900" i="5"/>
  <c r="H1900" i="5"/>
  <c r="H1901" i="5"/>
  <c r="G1901" i="5"/>
  <c r="K1901" i="5"/>
  <c r="F1901" i="5"/>
  <c r="G1902" i="5"/>
  <c r="K1902" i="5"/>
  <c r="F1902" i="5"/>
  <c r="G1904" i="5"/>
  <c r="K1904" i="5"/>
  <c r="L1904" i="5"/>
  <c r="G1906" i="5"/>
  <c r="K1906" i="5"/>
  <c r="L1906" i="5"/>
  <c r="G1907" i="5"/>
  <c r="K1907" i="5"/>
  <c r="E1908" i="5"/>
  <c r="G1908" i="5"/>
  <c r="K1908" i="5"/>
  <c r="H1908" i="5"/>
  <c r="H1909" i="5"/>
  <c r="G1909" i="5"/>
  <c r="K1909" i="5"/>
  <c r="F1909" i="5"/>
  <c r="G1910" i="5"/>
  <c r="K1910" i="5"/>
  <c r="H1910" i="5"/>
  <c r="G1912" i="5"/>
  <c r="K1912" i="5"/>
  <c r="G1913" i="5"/>
  <c r="K1913" i="5"/>
  <c r="F1913" i="5"/>
  <c r="L1913" i="5"/>
  <c r="G1921" i="5"/>
  <c r="K1921" i="5"/>
  <c r="F1921" i="5"/>
  <c r="L1921" i="5"/>
  <c r="H1923" i="5"/>
  <c r="G1923" i="5"/>
  <c r="K1923" i="5"/>
  <c r="F1927" i="5"/>
  <c r="G1927" i="5"/>
  <c r="K1927" i="5"/>
  <c r="H1927" i="5"/>
  <c r="E1928" i="5"/>
  <c r="G1928" i="5"/>
  <c r="K1928" i="5"/>
  <c r="H1928" i="5"/>
  <c r="G1929" i="5"/>
  <c r="K1929" i="5"/>
  <c r="F1929" i="5"/>
  <c r="L1929" i="5"/>
  <c r="C1930" i="5"/>
  <c r="G1930" i="5"/>
  <c r="K1930" i="5"/>
  <c r="F1930" i="5"/>
  <c r="G1932" i="5"/>
  <c r="K1932" i="5"/>
  <c r="F1932" i="5"/>
  <c r="H1933" i="5"/>
  <c r="G1933" i="5"/>
  <c r="K1933" i="5"/>
  <c r="F1933" i="5"/>
  <c r="G1934" i="5"/>
  <c r="K1934" i="5"/>
  <c r="F1934" i="5"/>
  <c r="L1934" i="5"/>
  <c r="G1938" i="5"/>
  <c r="K1938" i="5"/>
  <c r="H1938" i="5"/>
  <c r="G1939" i="5"/>
  <c r="K1939" i="5"/>
  <c r="G1941" i="5"/>
  <c r="K1941" i="5"/>
  <c r="F1941" i="5"/>
  <c r="E1944" i="5"/>
  <c r="G1944" i="5"/>
  <c r="K1944" i="5"/>
  <c r="H1944" i="5"/>
  <c r="G1945" i="5"/>
  <c r="K1945" i="5"/>
  <c r="F1945" i="5"/>
  <c r="L1945" i="5"/>
  <c r="E1952" i="5"/>
  <c r="G1952" i="5"/>
  <c r="K1952" i="5"/>
  <c r="H1952" i="5"/>
  <c r="G1953" i="5"/>
  <c r="K1953" i="5"/>
  <c r="F1953" i="5"/>
  <c r="L1953" i="5"/>
  <c r="G1956" i="5"/>
  <c r="F1956" i="5"/>
  <c r="K1956" i="5"/>
  <c r="E1960" i="5"/>
  <c r="G1960" i="5"/>
  <c r="L1960" i="5"/>
  <c r="F1960" i="5"/>
  <c r="C1960" i="5"/>
  <c r="K1960" i="5"/>
  <c r="F1961" i="5"/>
  <c r="F1964" i="5"/>
  <c r="C1966" i="5"/>
  <c r="G1966" i="5"/>
  <c r="K1966" i="5"/>
  <c r="E1968" i="5"/>
  <c r="G1968" i="5"/>
  <c r="H1968" i="5"/>
  <c r="F1969" i="5"/>
  <c r="L1969" i="5"/>
  <c r="C1972" i="5"/>
  <c r="G1972" i="5"/>
  <c r="F1972" i="5"/>
  <c r="E1976" i="5"/>
  <c r="G1976" i="5"/>
  <c r="H1976" i="5"/>
  <c r="C1978" i="5"/>
  <c r="G1978" i="5"/>
  <c r="F1978" i="5"/>
  <c r="C1980" i="5"/>
  <c r="G1980" i="5"/>
  <c r="F1985" i="5"/>
  <c r="L1985" i="5"/>
  <c r="C1987" i="5"/>
  <c r="G1987" i="5"/>
  <c r="F1987" i="5"/>
  <c r="F1990" i="5"/>
  <c r="L1990" i="5"/>
  <c r="F1991" i="5"/>
  <c r="G1991" i="5"/>
  <c r="H1991" i="5"/>
  <c r="E1992" i="5"/>
  <c r="G1992" i="5"/>
  <c r="H1992" i="5"/>
  <c r="C1995" i="5"/>
  <c r="G1995" i="5"/>
  <c r="F1995" i="5"/>
  <c r="F1998" i="5"/>
  <c r="L1998" i="5"/>
  <c r="F1999" i="5"/>
  <c r="G1999" i="5"/>
  <c r="H1999" i="5"/>
  <c r="E2000" i="5"/>
  <c r="G2000" i="5"/>
  <c r="H2000" i="5"/>
  <c r="L2001" i="5"/>
  <c r="G2001" i="5"/>
  <c r="F2001" i="5"/>
  <c r="E2002" i="5"/>
  <c r="G2002" i="5"/>
  <c r="C2003" i="5"/>
  <c r="G2003" i="5"/>
  <c r="F2003" i="5"/>
  <c r="F2006" i="5"/>
  <c r="L2006" i="5"/>
  <c r="F2007" i="5"/>
  <c r="G2007" i="5"/>
  <c r="H2007" i="5"/>
  <c r="E2008" i="5"/>
  <c r="G2008" i="5"/>
  <c r="H2008" i="5"/>
  <c r="C2012" i="5"/>
  <c r="G2012" i="5"/>
  <c r="F2015" i="5"/>
  <c r="G2015" i="5"/>
  <c r="F2019" i="5"/>
  <c r="L2019" i="5"/>
  <c r="K2014" i="5"/>
  <c r="K2012" i="5"/>
  <c r="K2008" i="5"/>
  <c r="K2006" i="5"/>
  <c r="K2002" i="5"/>
  <c r="K2000" i="5"/>
  <c r="K1998" i="5"/>
  <c r="K1992" i="5"/>
  <c r="K1990" i="5"/>
  <c r="K1982" i="5"/>
  <c r="K1980" i="5"/>
  <c r="K1978" i="5"/>
  <c r="K1976" i="5"/>
  <c r="K1974" i="5"/>
  <c r="K1972" i="5"/>
  <c r="K1968" i="5"/>
  <c r="K1958" i="5"/>
  <c r="F1959" i="5"/>
  <c r="G1959" i="5"/>
  <c r="L1959" i="5"/>
  <c r="C1962" i="5"/>
  <c r="G1962" i="5"/>
  <c r="F1962" i="5"/>
  <c r="C1963" i="5"/>
  <c r="G1963" i="5"/>
  <c r="F1963" i="5"/>
  <c r="F1967" i="5"/>
  <c r="G1967" i="5"/>
  <c r="L1967" i="5"/>
  <c r="C1968" i="5"/>
  <c r="F1968" i="5"/>
  <c r="L1968" i="5"/>
  <c r="C1969" i="5"/>
  <c r="E1969" i="5"/>
  <c r="H1969" i="5"/>
  <c r="C1970" i="5"/>
  <c r="G1970" i="5"/>
  <c r="F1970" i="5"/>
  <c r="C1971" i="5"/>
  <c r="G1971" i="5"/>
  <c r="F1971" i="5"/>
  <c r="E1972" i="5"/>
  <c r="F1975" i="5"/>
  <c r="G1975" i="5"/>
  <c r="L1975" i="5"/>
  <c r="F1976" i="5"/>
  <c r="F1977" i="5"/>
  <c r="L1977" i="5"/>
  <c r="E1978" i="5"/>
  <c r="C1979" i="5"/>
  <c r="G1979" i="5"/>
  <c r="F1979" i="5"/>
  <c r="E1980" i="5"/>
  <c r="F1982" i="5"/>
  <c r="L1982" i="5"/>
  <c r="F1983" i="5"/>
  <c r="G1983" i="5"/>
  <c r="H1983" i="5"/>
  <c r="E1984" i="5"/>
  <c r="G1984" i="5"/>
  <c r="H1984" i="5"/>
  <c r="C1985" i="5"/>
  <c r="E1985" i="5"/>
  <c r="H1985" i="5"/>
  <c r="C1986" i="5"/>
  <c r="G1986" i="5"/>
  <c r="F1986" i="5"/>
  <c r="E1987" i="5"/>
  <c r="C1988" i="5"/>
  <c r="G1988" i="5"/>
  <c r="C1990" i="5"/>
  <c r="E1990" i="5"/>
  <c r="H1990" i="5"/>
  <c r="E1991" i="5"/>
  <c r="L1991" i="5"/>
  <c r="F1992" i="5"/>
  <c r="L1993" i="5"/>
  <c r="G1993" i="5"/>
  <c r="F1993" i="5"/>
  <c r="C1994" i="5"/>
  <c r="G1994" i="5"/>
  <c r="F1994" i="5"/>
  <c r="E1995" i="5"/>
  <c r="C1996" i="5"/>
  <c r="G1996" i="5"/>
  <c r="C1998" i="5"/>
  <c r="E1998" i="5"/>
  <c r="H1998" i="5"/>
  <c r="E1999" i="5"/>
  <c r="L1999" i="5"/>
  <c r="F2000" i="5"/>
  <c r="C2001" i="5"/>
  <c r="E2001" i="5"/>
  <c r="H2001" i="5"/>
  <c r="F2002" i="5"/>
  <c r="E2003" i="5"/>
  <c r="C2004" i="5"/>
  <c r="G2004" i="5"/>
  <c r="C2006" i="5"/>
  <c r="E2006" i="5"/>
  <c r="H2006" i="5"/>
  <c r="E2007" i="5"/>
  <c r="L2007" i="5"/>
  <c r="F2008" i="5"/>
  <c r="C2009" i="5"/>
  <c r="G2009" i="5"/>
  <c r="F2009" i="5"/>
  <c r="E2010" i="5"/>
  <c r="G2010" i="5"/>
  <c r="C2011" i="5"/>
  <c r="G2011" i="5"/>
  <c r="F2011" i="5"/>
  <c r="E2012" i="5"/>
  <c r="F2014" i="5"/>
  <c r="L2014" i="5"/>
  <c r="E2016" i="5"/>
  <c r="G2016" i="5"/>
  <c r="H2017" i="5"/>
  <c r="C2018" i="5"/>
  <c r="G2018" i="5"/>
  <c r="C2019" i="5"/>
  <c r="E2019" i="5"/>
  <c r="H2019" i="5"/>
  <c r="K2019" i="5"/>
  <c r="K2017" i="5"/>
  <c r="K2015" i="5"/>
  <c r="K2013" i="5"/>
  <c r="K2011" i="5"/>
  <c r="K2009" i="5"/>
  <c r="K2007" i="5"/>
  <c r="K2005" i="5"/>
  <c r="K2003" i="5"/>
  <c r="K2001" i="5"/>
  <c r="K1999" i="5"/>
  <c r="K1997" i="5"/>
  <c r="K1995" i="5"/>
  <c r="K1993" i="5"/>
  <c r="K1991" i="5"/>
  <c r="K1989" i="5"/>
  <c r="K1987" i="5"/>
  <c r="K1985" i="5"/>
  <c r="K1983" i="5"/>
  <c r="K1981" i="5"/>
  <c r="K1979" i="5"/>
  <c r="K1977" i="5"/>
  <c r="K1975" i="5"/>
  <c r="K1973" i="5"/>
  <c r="K1971" i="5"/>
  <c r="K1969" i="5"/>
  <c r="K1967" i="5"/>
  <c r="K1965" i="5"/>
  <c r="K1963" i="5"/>
  <c r="K1959" i="5"/>
  <c r="K1957" i="5"/>
  <c r="H2015" i="5"/>
  <c r="F2017" i="5"/>
  <c r="E2018" i="5"/>
  <c r="H2016" i="5"/>
  <c r="F2018" i="5"/>
  <c r="L2015" i="5"/>
  <c r="C2015" i="5"/>
  <c r="L2016" i="5"/>
  <c r="H2018" i="5"/>
  <c r="C2016" i="5"/>
  <c r="E2015" i="5"/>
  <c r="L2018" i="5"/>
  <c r="C1920" i="5"/>
  <c r="H1920" i="5"/>
  <c r="E1920" i="5"/>
  <c r="L1920" i="5"/>
  <c r="F1920" i="5"/>
  <c r="L1887" i="5"/>
  <c r="F1887" i="5"/>
  <c r="H1887" i="5"/>
  <c r="E1887" i="5"/>
  <c r="E1888" i="5"/>
  <c r="L1888" i="5"/>
  <c r="H1888" i="5"/>
  <c r="C1888" i="5"/>
  <c r="L1903" i="5"/>
  <c r="F1903" i="5"/>
  <c r="H1903" i="5"/>
  <c r="E1903" i="5"/>
  <c r="E1918" i="5"/>
  <c r="C1918" i="5"/>
  <c r="L1918" i="5"/>
  <c r="H1918" i="5"/>
  <c r="F1918" i="5"/>
  <c r="C1947" i="5"/>
  <c r="L1947" i="5"/>
  <c r="H1947" i="5"/>
  <c r="F1947" i="5"/>
  <c r="E1947" i="5"/>
  <c r="L1989" i="5"/>
  <c r="H1989" i="5"/>
  <c r="F1989" i="5"/>
  <c r="E1989" i="5"/>
  <c r="C1989" i="5"/>
  <c r="F1899" i="5"/>
  <c r="E1899" i="5"/>
  <c r="L1899" i="5"/>
  <c r="H1899" i="5"/>
  <c r="C1899" i="5"/>
  <c r="C1894" i="5"/>
  <c r="L1894" i="5"/>
  <c r="H1894" i="5"/>
  <c r="F1894" i="5"/>
  <c r="E1894" i="5"/>
  <c r="F1914" i="5"/>
  <c r="C1914" i="5"/>
  <c r="L1914" i="5"/>
  <c r="H1914" i="5"/>
  <c r="F1890" i="5"/>
  <c r="C1890" i="5"/>
  <c r="H1891" i="5"/>
  <c r="E1895" i="5"/>
  <c r="H1904" i="5"/>
  <c r="E1904" i="5"/>
  <c r="H1906" i="5"/>
  <c r="E1910" i="5"/>
  <c r="H1922" i="5"/>
  <c r="L1997" i="5"/>
  <c r="H1997" i="5"/>
  <c r="F1997" i="5"/>
  <c r="E1997" i="5"/>
  <c r="C1997" i="5"/>
  <c r="C1886" i="5"/>
  <c r="F1898" i="5"/>
  <c r="C1898" i="5"/>
  <c r="H1912" i="5"/>
  <c r="E1912" i="5"/>
  <c r="E1886" i="5"/>
  <c r="L1890" i="5"/>
  <c r="E1898" i="5"/>
  <c r="C1902" i="5"/>
  <c r="L1902" i="5"/>
  <c r="F1907" i="5"/>
  <c r="E1907" i="5"/>
  <c r="L1907" i="5"/>
  <c r="F1912" i="5"/>
  <c r="E1884" i="5"/>
  <c r="F1886" i="5"/>
  <c r="H1896" i="5"/>
  <c r="E1896" i="5"/>
  <c r="H1898" i="5"/>
  <c r="L1911" i="5"/>
  <c r="F1911" i="5"/>
  <c r="F1883" i="5"/>
  <c r="L1883" i="5"/>
  <c r="F1891" i="5"/>
  <c r="E1891" i="5"/>
  <c r="L1891" i="5"/>
  <c r="F1906" i="5"/>
  <c r="C1906" i="5"/>
  <c r="F1942" i="5"/>
  <c r="C1942" i="5"/>
  <c r="L1942" i="5"/>
  <c r="E1942" i="5"/>
  <c r="L1895" i="5"/>
  <c r="F1895" i="5"/>
  <c r="C1910" i="5"/>
  <c r="L1910" i="5"/>
  <c r="F1915" i="5"/>
  <c r="E1915" i="5"/>
  <c r="L1915" i="5"/>
  <c r="F1922" i="5"/>
  <c r="E1922" i="5"/>
  <c r="C1922" i="5"/>
  <c r="H1940" i="5"/>
  <c r="L1940" i="5"/>
  <c r="F1940" i="5"/>
  <c r="E1940" i="5"/>
  <c r="C1940" i="5"/>
  <c r="H1942" i="5"/>
  <c r="F1919" i="5"/>
  <c r="L1923" i="5"/>
  <c r="H1930" i="5"/>
  <c r="H1932" i="5"/>
  <c r="H1941" i="5"/>
  <c r="H1943" i="5"/>
  <c r="H1950" i="5"/>
  <c r="F1950" i="5"/>
  <c r="E1950" i="5"/>
  <c r="L1957" i="5"/>
  <c r="H1957" i="5"/>
  <c r="F1957" i="5"/>
  <c r="H1919" i="5"/>
  <c r="L1939" i="5"/>
  <c r="L1943" i="5"/>
  <c r="L1965" i="5"/>
  <c r="H1965" i="5"/>
  <c r="F1965" i="5"/>
  <c r="C1965" i="5"/>
  <c r="L1973" i="5"/>
  <c r="H1973" i="5"/>
  <c r="F1973" i="5"/>
  <c r="C1973" i="5"/>
  <c r="L1981" i="5"/>
  <c r="H1981" i="5"/>
  <c r="F1981" i="5"/>
  <c r="E1981" i="5"/>
  <c r="C1981" i="5"/>
  <c r="E1923" i="5"/>
  <c r="C1938" i="5"/>
  <c r="L1938" i="5"/>
  <c r="E1939" i="5"/>
  <c r="H1949" i="5"/>
  <c r="F1949" i="5"/>
  <c r="E1965" i="5"/>
  <c r="E1973" i="5"/>
  <c r="L2005" i="5"/>
  <c r="H2005" i="5"/>
  <c r="F2005" i="5"/>
  <c r="E2005" i="5"/>
  <c r="C2005" i="5"/>
  <c r="F1923" i="5"/>
  <c r="L1931" i="5"/>
  <c r="E1938" i="5"/>
  <c r="F1939" i="5"/>
  <c r="L1941" i="5"/>
  <c r="E1949" i="5"/>
  <c r="C1956" i="5"/>
  <c r="L1956" i="5"/>
  <c r="H1956" i="5"/>
  <c r="H1958" i="5"/>
  <c r="F1958" i="5"/>
  <c r="E1958" i="5"/>
  <c r="H1966" i="5"/>
  <c r="F1966" i="5"/>
  <c r="E1966" i="5"/>
  <c r="L1966" i="5"/>
  <c r="H1939" i="5"/>
  <c r="F1943" i="5"/>
  <c r="E1943" i="5"/>
  <c r="L1948" i="5"/>
  <c r="H1948" i="5"/>
  <c r="L2013" i="5"/>
  <c r="H2013" i="5"/>
  <c r="F2013" i="5"/>
  <c r="E2013" i="5"/>
  <c r="C2013" i="5"/>
  <c r="L1974" i="5"/>
  <c r="C1975" i="5"/>
  <c r="L1976" i="5"/>
  <c r="H1978" i="5"/>
  <c r="F1980" i="5"/>
  <c r="C1983" i="5"/>
  <c r="L1984" i="5"/>
  <c r="H1986" i="5"/>
  <c r="F1988" i="5"/>
  <c r="C1991" i="5"/>
  <c r="L1992" i="5"/>
  <c r="H1994" i="5"/>
  <c r="F1996" i="5"/>
  <c r="C1999" i="5"/>
  <c r="L2000" i="5"/>
  <c r="H2002" i="5"/>
  <c r="F2004" i="5"/>
  <c r="C2007" i="5"/>
  <c r="L2008" i="5"/>
  <c r="H2010" i="5"/>
  <c r="F2012" i="5"/>
  <c r="H1955" i="5"/>
  <c r="H1963" i="5"/>
  <c r="H1971" i="5"/>
  <c r="E1974" i="5"/>
  <c r="C1976" i="5"/>
  <c r="H1979" i="5"/>
  <c r="C1984" i="5"/>
  <c r="H1987" i="5"/>
  <c r="C1992" i="5"/>
  <c r="H1995" i="5"/>
  <c r="C2000" i="5"/>
  <c r="H2003" i="5"/>
  <c r="C2008" i="5"/>
  <c r="L2009" i="5"/>
  <c r="H2011" i="5"/>
  <c r="L1946" i="5"/>
  <c r="E1951" i="5"/>
  <c r="L1954" i="5"/>
  <c r="E1959" i="5"/>
  <c r="L1962" i="5"/>
  <c r="H1964" i="5"/>
  <c r="E1967" i="5"/>
  <c r="L1970" i="5"/>
  <c r="H1972" i="5"/>
  <c r="F1974" i="5"/>
  <c r="E1975" i="5"/>
  <c r="L1978" i="5"/>
  <c r="H1980" i="5"/>
  <c r="L1986" i="5"/>
  <c r="H1988" i="5"/>
  <c r="L1994" i="5"/>
  <c r="H1996" i="5"/>
  <c r="L2002" i="5"/>
  <c r="H2004" i="5"/>
  <c r="L2010" i="5"/>
  <c r="H2012" i="5"/>
  <c r="L1955" i="5"/>
  <c r="L1963" i="5"/>
  <c r="L1971" i="5"/>
  <c r="L1979" i="5"/>
  <c r="L1987" i="5"/>
  <c r="L1995" i="5"/>
  <c r="C2002" i="5"/>
  <c r="L2003" i="5"/>
  <c r="C2010" i="5"/>
  <c r="L2011" i="5"/>
  <c r="L1964" i="5"/>
  <c r="L1972" i="5"/>
  <c r="H1974" i="5"/>
  <c r="L1980" i="5"/>
  <c r="L1988" i="5"/>
  <c r="L1996" i="5"/>
  <c r="L2004" i="5"/>
  <c r="L2012" i="5"/>
  <c r="M431" i="7"/>
  <c r="L431" i="7"/>
  <c r="F439" i="5" s="1"/>
  <c r="M534" i="7"/>
  <c r="L534" i="7"/>
  <c r="F542" i="5" s="1"/>
  <c r="M632" i="7"/>
  <c r="L632" i="7"/>
  <c r="F640" i="5" s="1"/>
  <c r="M715" i="7"/>
  <c r="L715" i="7"/>
  <c r="F723" i="5" s="1"/>
  <c r="L124" i="7"/>
  <c r="F132" i="5" s="1"/>
  <c r="L128" i="7"/>
  <c r="F136" i="5" s="1"/>
  <c r="L132" i="7"/>
  <c r="F140" i="5" s="1"/>
  <c r="L138" i="7"/>
  <c r="F146" i="5" s="1"/>
  <c r="L142" i="7"/>
  <c r="F150" i="5" s="1"/>
  <c r="L146" i="7"/>
  <c r="F154" i="5" s="1"/>
  <c r="L150" i="7"/>
  <c r="F158" i="5" s="1"/>
  <c r="L154" i="7"/>
  <c r="F162" i="5" s="1"/>
  <c r="L157" i="7"/>
  <c r="F165" i="5" s="1"/>
  <c r="L161" i="7"/>
  <c r="F169" i="5" s="1"/>
  <c r="L165" i="7"/>
  <c r="F173" i="5" s="1"/>
  <c r="L169" i="7"/>
  <c r="F177" i="5" s="1"/>
  <c r="L173" i="7"/>
  <c r="F181" i="5" s="1"/>
  <c r="L177" i="7"/>
  <c r="F185" i="5" s="1"/>
  <c r="L181" i="7"/>
  <c r="F189" i="5" s="1"/>
  <c r="L185" i="7"/>
  <c r="F193" i="5" s="1"/>
  <c r="L188" i="7"/>
  <c r="F196" i="5" s="1"/>
  <c r="L192" i="7"/>
  <c r="F200" i="5" s="1"/>
  <c r="L196" i="7"/>
  <c r="F204" i="5" s="1"/>
  <c r="L200" i="7"/>
  <c r="F208" i="5" s="1"/>
  <c r="L204" i="7"/>
  <c r="F212" i="5" s="1"/>
  <c r="L208" i="7"/>
  <c r="F216" i="5" s="1"/>
  <c r="L212" i="7"/>
  <c r="F220" i="5" s="1"/>
  <c r="L217" i="7"/>
  <c r="F225" i="5" s="1"/>
  <c r="L221" i="7"/>
  <c r="F229" i="5" s="1"/>
  <c r="L225" i="7"/>
  <c r="F233" i="5" s="1"/>
  <c r="L229" i="7"/>
  <c r="F237" i="5" s="1"/>
  <c r="L233" i="7"/>
  <c r="F241" i="5" s="1"/>
  <c r="L237" i="7"/>
  <c r="F245" i="5" s="1"/>
  <c r="L241" i="7"/>
  <c r="F249" i="5" s="1"/>
  <c r="L245" i="7"/>
  <c r="F253" i="5" s="1"/>
  <c r="L249" i="7"/>
  <c r="F257" i="5" s="1"/>
  <c r="L253" i="7"/>
  <c r="F261" i="5" s="1"/>
  <c r="L257" i="7"/>
  <c r="F265" i="5" s="1"/>
  <c r="L261" i="7"/>
  <c r="F269" i="5" s="1"/>
  <c r="L265" i="7"/>
  <c r="F273" i="5" s="1"/>
  <c r="L269" i="7"/>
  <c r="F277" i="5" s="1"/>
  <c r="L273" i="7"/>
  <c r="F281" i="5" s="1"/>
  <c r="L277" i="7"/>
  <c r="F285" i="5" s="1"/>
  <c r="L281" i="7"/>
  <c r="F289" i="5" s="1"/>
  <c r="L286" i="7"/>
  <c r="F294" i="5" s="1"/>
  <c r="L292" i="7"/>
  <c r="F300" i="5" s="1"/>
  <c r="L296" i="7"/>
  <c r="F304" i="5" s="1"/>
  <c r="L303" i="7"/>
  <c r="F311" i="5" s="1"/>
  <c r="L307" i="7"/>
  <c r="F315" i="5" s="1"/>
  <c r="L311" i="7"/>
  <c r="F319" i="5" s="1"/>
  <c r="L315" i="7"/>
  <c r="F323" i="5" s="1"/>
  <c r="L319" i="7"/>
  <c r="F327" i="5" s="1"/>
  <c r="L323" i="7"/>
  <c r="F331" i="5" s="1"/>
  <c r="L327" i="7"/>
  <c r="F335" i="5" s="1"/>
  <c r="L331" i="7"/>
  <c r="F339" i="5" s="1"/>
  <c r="L335" i="7"/>
  <c r="F343" i="5" s="1"/>
  <c r="L339" i="7"/>
  <c r="F347" i="5" s="1"/>
  <c r="L343" i="7"/>
  <c r="F351" i="5" s="1"/>
  <c r="L347" i="7"/>
  <c r="F355" i="5" s="1"/>
  <c r="L351" i="7"/>
  <c r="F359" i="5" s="1"/>
  <c r="L355" i="7"/>
  <c r="F363" i="5" s="1"/>
  <c r="L359" i="7"/>
  <c r="F367" i="5" s="1"/>
  <c r="L363" i="7"/>
  <c r="F371" i="5" s="1"/>
  <c r="L367" i="7"/>
  <c r="F375" i="5" s="1"/>
  <c r="M399" i="7"/>
  <c r="M435" i="7"/>
  <c r="L435" i="7"/>
  <c r="F443" i="5" s="1"/>
  <c r="L604" i="7"/>
  <c r="F612" i="5" s="1"/>
  <c r="M604" i="7"/>
  <c r="M439" i="7"/>
  <c r="L439" i="7"/>
  <c r="F447" i="5" s="1"/>
  <c r="M531" i="7"/>
  <c r="L531" i="7"/>
  <c r="F539" i="5" s="1"/>
  <c r="L560" i="7"/>
  <c r="F568" i="5" s="1"/>
  <c r="M560" i="7"/>
  <c r="L378" i="7"/>
  <c r="F386" i="5" s="1"/>
  <c r="L386" i="7"/>
  <c r="F394" i="5" s="1"/>
  <c r="M403" i="7"/>
  <c r="L403" i="7"/>
  <c r="F411" i="5" s="1"/>
  <c r="M407" i="7"/>
  <c r="L407" i="7"/>
  <c r="F415" i="5" s="1"/>
  <c r="M411" i="7"/>
  <c r="L411" i="7"/>
  <c r="F419" i="5" s="1"/>
  <c r="M443" i="7"/>
  <c r="L443" i="7"/>
  <c r="F451" i="5" s="1"/>
  <c r="M503" i="7"/>
  <c r="L503" i="7"/>
  <c r="F511" i="5" s="1"/>
  <c r="M415" i="7"/>
  <c r="L415" i="7"/>
  <c r="F423" i="5" s="1"/>
  <c r="L528" i="7"/>
  <c r="F536" i="5" s="1"/>
  <c r="M528" i="7"/>
  <c r="L588" i="7"/>
  <c r="F596" i="5" s="1"/>
  <c r="M588" i="7"/>
  <c r="L126" i="7"/>
  <c r="F134" i="5" s="1"/>
  <c r="L130" i="7"/>
  <c r="F138" i="5" s="1"/>
  <c r="L134" i="7"/>
  <c r="F142" i="5" s="1"/>
  <c r="L136" i="7"/>
  <c r="F144" i="5" s="1"/>
  <c r="L140" i="7"/>
  <c r="F148" i="5" s="1"/>
  <c r="L144" i="7"/>
  <c r="F152" i="5" s="1"/>
  <c r="L148" i="7"/>
  <c r="F156" i="5" s="1"/>
  <c r="L152" i="7"/>
  <c r="F160" i="5" s="1"/>
  <c r="L159" i="7"/>
  <c r="F167" i="5" s="1"/>
  <c r="L163" i="7"/>
  <c r="F171" i="5" s="1"/>
  <c r="L167" i="7"/>
  <c r="F175" i="5" s="1"/>
  <c r="L171" i="7"/>
  <c r="F179" i="5" s="1"/>
  <c r="L175" i="7"/>
  <c r="F183" i="5" s="1"/>
  <c r="L179" i="7"/>
  <c r="F187" i="5" s="1"/>
  <c r="L183" i="7"/>
  <c r="F191" i="5" s="1"/>
  <c r="L190" i="7"/>
  <c r="F198" i="5" s="1"/>
  <c r="L194" i="7"/>
  <c r="F202" i="5" s="1"/>
  <c r="L198" i="7"/>
  <c r="F206" i="5" s="1"/>
  <c r="L202" i="7"/>
  <c r="F210" i="5" s="1"/>
  <c r="L206" i="7"/>
  <c r="F214" i="5" s="1"/>
  <c r="L210" i="7"/>
  <c r="F218" i="5" s="1"/>
  <c r="L214" i="7"/>
  <c r="F222" i="5" s="1"/>
  <c r="L216" i="7"/>
  <c r="F224" i="5" s="1"/>
  <c r="L219" i="7"/>
  <c r="F227" i="5" s="1"/>
  <c r="L223" i="7"/>
  <c r="F231" i="5" s="1"/>
  <c r="L227" i="7"/>
  <c r="F235" i="5" s="1"/>
  <c r="L231" i="7"/>
  <c r="F239" i="5" s="1"/>
  <c r="L235" i="7"/>
  <c r="F243" i="5" s="1"/>
  <c r="L239" i="7"/>
  <c r="F247" i="5" s="1"/>
  <c r="L243" i="7"/>
  <c r="F251" i="5" s="1"/>
  <c r="L247" i="7"/>
  <c r="F255" i="5" s="1"/>
  <c r="L251" i="7"/>
  <c r="F259" i="5" s="1"/>
  <c r="L255" i="7"/>
  <c r="F263" i="5" s="1"/>
  <c r="L259" i="7"/>
  <c r="F267" i="5" s="1"/>
  <c r="L263" i="7"/>
  <c r="F271" i="5" s="1"/>
  <c r="L267" i="7"/>
  <c r="F275" i="5" s="1"/>
  <c r="L271" i="7"/>
  <c r="F279" i="5" s="1"/>
  <c r="L275" i="7"/>
  <c r="F283" i="5" s="1"/>
  <c r="L279" i="7"/>
  <c r="F287" i="5" s="1"/>
  <c r="L283" i="7"/>
  <c r="F291" i="5" s="1"/>
  <c r="L288" i="7"/>
  <c r="F296" i="5" s="1"/>
  <c r="L290" i="7"/>
  <c r="F298" i="5" s="1"/>
  <c r="L294" i="7"/>
  <c r="F302" i="5" s="1"/>
  <c r="L298" i="7"/>
  <c r="F306" i="5" s="1"/>
  <c r="L301" i="7"/>
  <c r="F309" i="5" s="1"/>
  <c r="L305" i="7"/>
  <c r="F313" i="5" s="1"/>
  <c r="L309" i="7"/>
  <c r="F317" i="5" s="1"/>
  <c r="L313" i="7"/>
  <c r="F321" i="5" s="1"/>
  <c r="L317" i="7"/>
  <c r="F325" i="5" s="1"/>
  <c r="L321" i="7"/>
  <c r="F329" i="5" s="1"/>
  <c r="L325" i="7"/>
  <c r="F333" i="5" s="1"/>
  <c r="L329" i="7"/>
  <c r="F337" i="5" s="1"/>
  <c r="L333" i="7"/>
  <c r="F341" i="5" s="1"/>
  <c r="L337" i="7"/>
  <c r="F345" i="5" s="1"/>
  <c r="L341" i="7"/>
  <c r="F349" i="5" s="1"/>
  <c r="L345" i="7"/>
  <c r="F353" i="5" s="1"/>
  <c r="L349" i="7"/>
  <c r="F357" i="5" s="1"/>
  <c r="L353" i="7"/>
  <c r="F361" i="5" s="1"/>
  <c r="L357" i="7"/>
  <c r="F365" i="5" s="1"/>
  <c r="L361" i="7"/>
  <c r="F369" i="5" s="1"/>
  <c r="L365" i="7"/>
  <c r="F373" i="5" s="1"/>
  <c r="L374" i="7"/>
  <c r="F382" i="5" s="1"/>
  <c r="L398" i="7"/>
  <c r="F406" i="5" s="1"/>
  <c r="M419" i="7"/>
  <c r="L419" i="7"/>
  <c r="F427" i="5" s="1"/>
  <c r="M395" i="7"/>
  <c r="M423" i="7"/>
  <c r="L423" i="7"/>
  <c r="F431" i="5" s="1"/>
  <c r="M427" i="7"/>
  <c r="L427" i="7"/>
  <c r="F435" i="5" s="1"/>
  <c r="L572" i="7"/>
  <c r="F580" i="5" s="1"/>
  <c r="M572" i="7"/>
  <c r="M579" i="7"/>
  <c r="L579" i="7"/>
  <c r="F587" i="5" s="1"/>
  <c r="M595" i="7"/>
  <c r="L595" i="7"/>
  <c r="F603" i="5" s="1"/>
  <c r="M748" i="7"/>
  <c r="L748" i="7"/>
  <c r="F756" i="5" s="1"/>
  <c r="M773" i="7"/>
  <c r="L773" i="7"/>
  <c r="F781" i="5" s="1"/>
  <c r="M829" i="7"/>
  <c r="L829" i="7"/>
  <c r="F837" i="5" s="1"/>
  <c r="M845" i="7"/>
  <c r="L845" i="7"/>
  <c r="F853" i="5" s="1"/>
  <c r="M861" i="7"/>
  <c r="L861" i="7"/>
  <c r="F869" i="5" s="1"/>
  <c r="M877" i="7"/>
  <c r="L877" i="7"/>
  <c r="F885" i="5" s="1"/>
  <c r="M891" i="7"/>
  <c r="L891" i="7"/>
  <c r="F899" i="5" s="1"/>
  <c r="M907" i="7"/>
  <c r="L907" i="7"/>
  <c r="F915" i="5" s="1"/>
  <c r="M953" i="7"/>
  <c r="L953" i="7"/>
  <c r="F961" i="5" s="1"/>
  <c r="L1035" i="7"/>
  <c r="F1043" i="5" s="1"/>
  <c r="M1035" i="7"/>
  <c r="L447" i="7"/>
  <c r="F455" i="5" s="1"/>
  <c r="L451" i="7"/>
  <c r="F459" i="5" s="1"/>
  <c r="L455" i="7"/>
  <c r="F463" i="5" s="1"/>
  <c r="L459" i="7"/>
  <c r="F467" i="5" s="1"/>
  <c r="L463" i="7"/>
  <c r="F471" i="5" s="1"/>
  <c r="L467" i="7"/>
  <c r="F475" i="5" s="1"/>
  <c r="L471" i="7"/>
  <c r="F479" i="5" s="1"/>
  <c r="L475" i="7"/>
  <c r="F483" i="5" s="1"/>
  <c r="L479" i="7"/>
  <c r="F487" i="5" s="1"/>
  <c r="L483" i="7"/>
  <c r="F491" i="5" s="1"/>
  <c r="L487" i="7"/>
  <c r="F495" i="5" s="1"/>
  <c r="L491" i="7"/>
  <c r="F499" i="5" s="1"/>
  <c r="L495" i="7"/>
  <c r="F503" i="5" s="1"/>
  <c r="L499" i="7"/>
  <c r="F507" i="5" s="1"/>
  <c r="M516" i="7"/>
  <c r="L519" i="7"/>
  <c r="F527" i="5" s="1"/>
  <c r="L522" i="7"/>
  <c r="F530" i="5" s="1"/>
  <c r="M548" i="7"/>
  <c r="L551" i="7"/>
  <c r="F559" i="5" s="1"/>
  <c r="L554" i="7"/>
  <c r="F562" i="5" s="1"/>
  <c r="M608" i="7"/>
  <c r="L608" i="7"/>
  <c r="F616" i="5" s="1"/>
  <c r="M708" i="7"/>
  <c r="L708" i="7"/>
  <c r="F716" i="5" s="1"/>
  <c r="L822" i="7"/>
  <c r="F830" i="5" s="1"/>
  <c r="M822" i="7"/>
  <c r="M583" i="7"/>
  <c r="L583" i="7"/>
  <c r="F591" i="5" s="1"/>
  <c r="M599" i="7"/>
  <c r="L599" i="7"/>
  <c r="F607" i="5" s="1"/>
  <c r="M612" i="7"/>
  <c r="L612" i="7"/>
  <c r="F620" i="5" s="1"/>
  <c r="M729" i="7"/>
  <c r="L729" i="7"/>
  <c r="F737" i="5" s="1"/>
  <c r="M764" i="7"/>
  <c r="L764" i="7"/>
  <c r="F772" i="5" s="1"/>
  <c r="M813" i="7"/>
  <c r="L813" i="7"/>
  <c r="F821" i="5" s="1"/>
  <c r="L406" i="7"/>
  <c r="F414" i="5" s="1"/>
  <c r="L410" i="7"/>
  <c r="F418" i="5" s="1"/>
  <c r="L414" i="7"/>
  <c r="F422" i="5" s="1"/>
  <c r="L418" i="7"/>
  <c r="F426" i="5" s="1"/>
  <c r="L422" i="7"/>
  <c r="F430" i="5" s="1"/>
  <c r="L426" i="7"/>
  <c r="F434" i="5" s="1"/>
  <c r="L430" i="7"/>
  <c r="F438" i="5" s="1"/>
  <c r="L434" i="7"/>
  <c r="F442" i="5" s="1"/>
  <c r="L438" i="7"/>
  <c r="F446" i="5" s="1"/>
  <c r="L442" i="7"/>
  <c r="F450" i="5" s="1"/>
  <c r="L446" i="7"/>
  <c r="F454" i="5" s="1"/>
  <c r="L450" i="7"/>
  <c r="F458" i="5" s="1"/>
  <c r="L454" i="7"/>
  <c r="F462" i="5" s="1"/>
  <c r="L458" i="7"/>
  <c r="F466" i="5" s="1"/>
  <c r="L462" i="7"/>
  <c r="F470" i="5" s="1"/>
  <c r="L466" i="7"/>
  <c r="F474" i="5" s="1"/>
  <c r="L470" i="7"/>
  <c r="F478" i="5" s="1"/>
  <c r="L474" i="7"/>
  <c r="F482" i="5" s="1"/>
  <c r="L478" i="7"/>
  <c r="F486" i="5" s="1"/>
  <c r="L482" i="7"/>
  <c r="F490" i="5" s="1"/>
  <c r="L486" i="7"/>
  <c r="F494" i="5" s="1"/>
  <c r="L490" i="7"/>
  <c r="F498" i="5" s="1"/>
  <c r="L494" i="7"/>
  <c r="F502" i="5" s="1"/>
  <c r="L498" i="7"/>
  <c r="F506" i="5" s="1"/>
  <c r="M502" i="7"/>
  <c r="M524" i="7"/>
  <c r="L527" i="7"/>
  <c r="F535" i="5" s="1"/>
  <c r="L530" i="7"/>
  <c r="F538" i="5" s="1"/>
  <c r="M556" i="7"/>
  <c r="L559" i="7"/>
  <c r="F567" i="5" s="1"/>
  <c r="M564" i="7"/>
  <c r="M616" i="7"/>
  <c r="L616" i="7"/>
  <c r="F624" i="5" s="1"/>
  <c r="L806" i="7"/>
  <c r="F814" i="5" s="1"/>
  <c r="M806" i="7"/>
  <c r="L518" i="7"/>
  <c r="F526" i="5" s="1"/>
  <c r="M544" i="7"/>
  <c r="L550" i="7"/>
  <c r="F558" i="5" s="1"/>
  <c r="M571" i="7"/>
  <c r="L571" i="7"/>
  <c r="F579" i="5" s="1"/>
  <c r="M580" i="7"/>
  <c r="M587" i="7"/>
  <c r="L587" i="7"/>
  <c r="F595" i="5" s="1"/>
  <c r="M596" i="7"/>
  <c r="M603" i="7"/>
  <c r="L603" i="7"/>
  <c r="F611" i="5" s="1"/>
  <c r="M620" i="7"/>
  <c r="L620" i="7"/>
  <c r="F628" i="5" s="1"/>
  <c r="M745" i="7"/>
  <c r="L745" i="7"/>
  <c r="F753" i="5" s="1"/>
  <c r="M775" i="7"/>
  <c r="L775" i="7"/>
  <c r="F783" i="5" s="1"/>
  <c r="M624" i="7"/>
  <c r="L624" i="7"/>
  <c r="F632" i="5" s="1"/>
  <c r="M520" i="7"/>
  <c r="L526" i="7"/>
  <c r="F534" i="5" s="1"/>
  <c r="M552" i="7"/>
  <c r="L558" i="7"/>
  <c r="F566" i="5" s="1"/>
  <c r="M568" i="7"/>
  <c r="M575" i="7"/>
  <c r="L575" i="7"/>
  <c r="F583" i="5" s="1"/>
  <c r="M584" i="7"/>
  <c r="M591" i="7"/>
  <c r="L591" i="7"/>
  <c r="F599" i="5" s="1"/>
  <c r="M600" i="7"/>
  <c r="M628" i="7"/>
  <c r="L628" i="7"/>
  <c r="F636" i="5" s="1"/>
  <c r="M732" i="7"/>
  <c r="L732" i="7"/>
  <c r="F740" i="5" s="1"/>
  <c r="M761" i="7"/>
  <c r="L761" i="7"/>
  <c r="F769" i="5" s="1"/>
  <c r="M791" i="7"/>
  <c r="M802" i="7"/>
  <c r="M818" i="7"/>
  <c r="M1038" i="7"/>
  <c r="L1038" i="7"/>
  <c r="F1046" i="5" s="1"/>
  <c r="M1070" i="7"/>
  <c r="L1070" i="7"/>
  <c r="F1078" i="5" s="1"/>
  <c r="M1102" i="7"/>
  <c r="L1102" i="7"/>
  <c r="F1110" i="5" s="1"/>
  <c r="M1131" i="7"/>
  <c r="L1131" i="7"/>
  <c r="F1139" i="5" s="1"/>
  <c r="M1152" i="7"/>
  <c r="L1152" i="7"/>
  <c r="F1160" i="5" s="1"/>
  <c r="M1241" i="7"/>
  <c r="L1241" i="7"/>
  <c r="F1249" i="5" s="1"/>
  <c r="L636" i="7"/>
  <c r="F644" i="5" s="1"/>
  <c r="L640" i="7"/>
  <c r="F648" i="5" s="1"/>
  <c r="L644" i="7"/>
  <c r="F652" i="5" s="1"/>
  <c r="L648" i="7"/>
  <c r="F656" i="5" s="1"/>
  <c r="L652" i="7"/>
  <c r="F660" i="5" s="1"/>
  <c r="L656" i="7"/>
  <c r="F664" i="5" s="1"/>
  <c r="L660" i="7"/>
  <c r="F668" i="5" s="1"/>
  <c r="L664" i="7"/>
  <c r="F672" i="5" s="1"/>
  <c r="L668" i="7"/>
  <c r="F676" i="5" s="1"/>
  <c r="L672" i="7"/>
  <c r="F680" i="5" s="1"/>
  <c r="L676" i="7"/>
  <c r="F684" i="5" s="1"/>
  <c r="L682" i="7"/>
  <c r="F690" i="5" s="1"/>
  <c r="L686" i="7"/>
  <c r="F694" i="5" s="1"/>
  <c r="L692" i="7"/>
  <c r="F700" i="5" s="1"/>
  <c r="L696" i="7"/>
  <c r="F704" i="5" s="1"/>
  <c r="L699" i="7"/>
  <c r="F707" i="5" s="1"/>
  <c r="L703" i="7"/>
  <c r="F711" i="5" s="1"/>
  <c r="L711" i="7"/>
  <c r="F719" i="5" s="1"/>
  <c r="M722" i="7"/>
  <c r="L735" i="7"/>
  <c r="F743" i="5" s="1"/>
  <c r="L751" i="7"/>
  <c r="F759" i="5" s="1"/>
  <c r="L767" i="7"/>
  <c r="F775" i="5" s="1"/>
  <c r="L782" i="7"/>
  <c r="F790" i="5" s="1"/>
  <c r="L790" i="7"/>
  <c r="F798" i="5" s="1"/>
  <c r="M794" i="7"/>
  <c r="M801" i="7"/>
  <c r="L801" i="7"/>
  <c r="F809" i="5" s="1"/>
  <c r="M817" i="7"/>
  <c r="L817" i="7"/>
  <c r="F825" i="5" s="1"/>
  <c r="M833" i="7"/>
  <c r="L833" i="7"/>
  <c r="F841" i="5" s="1"/>
  <c r="M849" i="7"/>
  <c r="L849" i="7"/>
  <c r="F857" i="5" s="1"/>
  <c r="M865" i="7"/>
  <c r="L865" i="7"/>
  <c r="F873" i="5" s="1"/>
  <c r="M881" i="7"/>
  <c r="L881" i="7"/>
  <c r="F889" i="5" s="1"/>
  <c r="M895" i="7"/>
  <c r="L895" i="7"/>
  <c r="F903" i="5" s="1"/>
  <c r="M911" i="7"/>
  <c r="L911" i="7"/>
  <c r="F919" i="5" s="1"/>
  <c r="M959" i="7"/>
  <c r="L959" i="7"/>
  <c r="F967" i="5" s="1"/>
  <c r="L607" i="7"/>
  <c r="F615" i="5" s="1"/>
  <c r="L611" i="7"/>
  <c r="F619" i="5" s="1"/>
  <c r="L615" i="7"/>
  <c r="F623" i="5" s="1"/>
  <c r="L619" i="7"/>
  <c r="F627" i="5" s="1"/>
  <c r="L623" i="7"/>
  <c r="F631" i="5" s="1"/>
  <c r="L627" i="7"/>
  <c r="F635" i="5" s="1"/>
  <c r="L631" i="7"/>
  <c r="F639" i="5" s="1"/>
  <c r="L635" i="7"/>
  <c r="F643" i="5" s="1"/>
  <c r="L639" i="7"/>
  <c r="F647" i="5" s="1"/>
  <c r="L643" i="7"/>
  <c r="F651" i="5" s="1"/>
  <c r="L647" i="7"/>
  <c r="F655" i="5" s="1"/>
  <c r="L651" i="7"/>
  <c r="F659" i="5" s="1"/>
  <c r="L655" i="7"/>
  <c r="F663" i="5" s="1"/>
  <c r="L659" i="7"/>
  <c r="F667" i="5" s="1"/>
  <c r="L663" i="7"/>
  <c r="F671" i="5" s="1"/>
  <c r="L667" i="7"/>
  <c r="F675" i="5" s="1"/>
  <c r="L671" i="7"/>
  <c r="F679" i="5" s="1"/>
  <c r="L675" i="7"/>
  <c r="F683" i="5" s="1"/>
  <c r="L679" i="7"/>
  <c r="F687" i="5" s="1"/>
  <c r="L681" i="7"/>
  <c r="F689" i="5" s="1"/>
  <c r="L685" i="7"/>
  <c r="F693" i="5" s="1"/>
  <c r="L688" i="7"/>
  <c r="F696" i="5" s="1"/>
  <c r="L691" i="7"/>
  <c r="F699" i="5" s="1"/>
  <c r="L695" i="7"/>
  <c r="F703" i="5" s="1"/>
  <c r="L702" i="7"/>
  <c r="F710" i="5" s="1"/>
  <c r="M714" i="7"/>
  <c r="L721" i="7"/>
  <c r="F729" i="5" s="1"/>
  <c r="L731" i="7"/>
  <c r="F739" i="5" s="1"/>
  <c r="L747" i="7"/>
  <c r="F755" i="5" s="1"/>
  <c r="L763" i="7"/>
  <c r="F771" i="5" s="1"/>
  <c r="L774" i="7"/>
  <c r="F782" i="5" s="1"/>
  <c r="M805" i="7"/>
  <c r="L805" i="7"/>
  <c r="F813" i="5" s="1"/>
  <c r="M821" i="7"/>
  <c r="L821" i="7"/>
  <c r="F829" i="5" s="1"/>
  <c r="M837" i="7"/>
  <c r="L837" i="7"/>
  <c r="F845" i="5" s="1"/>
  <c r="M853" i="7"/>
  <c r="L853" i="7"/>
  <c r="F861" i="5" s="1"/>
  <c r="M869" i="7"/>
  <c r="L869" i="7"/>
  <c r="F877" i="5" s="1"/>
  <c r="M885" i="7"/>
  <c r="L885" i="7"/>
  <c r="F893" i="5" s="1"/>
  <c r="M899" i="7"/>
  <c r="L899" i="7"/>
  <c r="F907" i="5" s="1"/>
  <c r="M915" i="7"/>
  <c r="L915" i="7"/>
  <c r="F923" i="5" s="1"/>
  <c r="M921" i="7"/>
  <c r="L921" i="7"/>
  <c r="F929" i="5" s="1"/>
  <c r="M1007" i="7"/>
  <c r="L1007" i="7"/>
  <c r="F1015" i="5" s="1"/>
  <c r="L956" i="7"/>
  <c r="F964" i="5" s="1"/>
  <c r="M956" i="7"/>
  <c r="L1004" i="7"/>
  <c r="F1012" i="5" s="1"/>
  <c r="M1004" i="7"/>
  <c r="L778" i="7"/>
  <c r="F786" i="5" s="1"/>
  <c r="L786" i="7"/>
  <c r="F794" i="5" s="1"/>
  <c r="M809" i="7"/>
  <c r="L809" i="7"/>
  <c r="F817" i="5" s="1"/>
  <c r="M825" i="7"/>
  <c r="L825" i="7"/>
  <c r="F833" i="5" s="1"/>
  <c r="M841" i="7"/>
  <c r="L841" i="7"/>
  <c r="F849" i="5" s="1"/>
  <c r="M857" i="7"/>
  <c r="L857" i="7"/>
  <c r="F865" i="5" s="1"/>
  <c r="M873" i="7"/>
  <c r="L873" i="7"/>
  <c r="F881" i="5" s="1"/>
  <c r="M903" i="7"/>
  <c r="L903" i="7"/>
  <c r="F911" i="5" s="1"/>
  <c r="M1018" i="7"/>
  <c r="L1018" i="7"/>
  <c r="F1026" i="5" s="1"/>
  <c r="M1050" i="7"/>
  <c r="L1050" i="7"/>
  <c r="F1058" i="5" s="1"/>
  <c r="M1082" i="7"/>
  <c r="L1082" i="7"/>
  <c r="F1090" i="5" s="1"/>
  <c r="M1111" i="7"/>
  <c r="L1111" i="7"/>
  <c r="F1119" i="5" s="1"/>
  <c r="M1143" i="7"/>
  <c r="L1143" i="7"/>
  <c r="F1151" i="5" s="1"/>
  <c r="M1274" i="7"/>
  <c r="L1274" i="7"/>
  <c r="F1282" i="5" s="1"/>
  <c r="M1290" i="7"/>
  <c r="L1290" i="7"/>
  <c r="F1298" i="5" s="1"/>
  <c r="M1306" i="7"/>
  <c r="L1306" i="7"/>
  <c r="F1314" i="5" s="1"/>
  <c r="M1321" i="7"/>
  <c r="L1321" i="7"/>
  <c r="F1329" i="5" s="1"/>
  <c r="M1337" i="7"/>
  <c r="L1337" i="7"/>
  <c r="M1353" i="7"/>
  <c r="L1353" i="7"/>
  <c r="M1369" i="7"/>
  <c r="L1369" i="7"/>
  <c r="M1385" i="7"/>
  <c r="L1385" i="7"/>
  <c r="M1401" i="7"/>
  <c r="L1401" i="7"/>
  <c r="M1417" i="7"/>
  <c r="L1417" i="7"/>
  <c r="M1433" i="7"/>
  <c r="L1433" i="7"/>
  <c r="M1449" i="7"/>
  <c r="L1449" i="7"/>
  <c r="M1460" i="7"/>
  <c r="L1460" i="7"/>
  <c r="L1478" i="7"/>
  <c r="M1478" i="7"/>
  <c r="L1498" i="7"/>
  <c r="M1498" i="7"/>
  <c r="M924" i="7"/>
  <c r="L927" i="7"/>
  <c r="F935" i="5" s="1"/>
  <c r="M944" i="7"/>
  <c r="M967" i="7"/>
  <c r="L967" i="7"/>
  <c r="F975" i="5" s="1"/>
  <c r="M975" i="7"/>
  <c r="L975" i="7"/>
  <c r="F983" i="5" s="1"/>
  <c r="M983" i="7"/>
  <c r="L983" i="7"/>
  <c r="F991" i="5" s="1"/>
  <c r="M991" i="7"/>
  <c r="L991" i="7"/>
  <c r="F999" i="5" s="1"/>
  <c r="M999" i="7"/>
  <c r="L999" i="7"/>
  <c r="F1007" i="5" s="1"/>
  <c r="M1015" i="7"/>
  <c r="M1030" i="7"/>
  <c r="L1030" i="7"/>
  <c r="F1038" i="5" s="1"/>
  <c r="M1062" i="7"/>
  <c r="L1062" i="7"/>
  <c r="F1070" i="5" s="1"/>
  <c r="M1094" i="7"/>
  <c r="L1094" i="7"/>
  <c r="F1102" i="5" s="1"/>
  <c r="M1123" i="7"/>
  <c r="L1123" i="7"/>
  <c r="F1131" i="5" s="1"/>
  <c r="M1156" i="7"/>
  <c r="L1156" i="7"/>
  <c r="F1164" i="5" s="1"/>
  <c r="M1011" i="7"/>
  <c r="L1011" i="7"/>
  <c r="F1019" i="5" s="1"/>
  <c r="M1042" i="7"/>
  <c r="L1042" i="7"/>
  <c r="F1050" i="5" s="1"/>
  <c r="M1074" i="7"/>
  <c r="L1074" i="7"/>
  <c r="F1082" i="5" s="1"/>
  <c r="M1135" i="7"/>
  <c r="L1135" i="7"/>
  <c r="F1143" i="5" s="1"/>
  <c r="M1171" i="7"/>
  <c r="L1171" i="7"/>
  <c r="F1179" i="5" s="1"/>
  <c r="M1187" i="7"/>
  <c r="L1187" i="7"/>
  <c r="F1195" i="5" s="1"/>
  <c r="M1203" i="7"/>
  <c r="L1203" i="7"/>
  <c r="F1211" i="5" s="1"/>
  <c r="M1258" i="7"/>
  <c r="L1258" i="7"/>
  <c r="F1266" i="5" s="1"/>
  <c r="L917" i="7"/>
  <c r="F925" i="5" s="1"/>
  <c r="M932" i="7"/>
  <c r="L949" i="7"/>
  <c r="F957" i="5" s="1"/>
  <c r="M952" i="7"/>
  <c r="L955" i="7"/>
  <c r="F963" i="5" s="1"/>
  <c r="L969" i="7"/>
  <c r="F977" i="5" s="1"/>
  <c r="L977" i="7"/>
  <c r="F985" i="5" s="1"/>
  <c r="L985" i="7"/>
  <c r="F993" i="5" s="1"/>
  <c r="L993" i="7"/>
  <c r="F1001" i="5" s="1"/>
  <c r="M1008" i="7"/>
  <c r="M1022" i="7"/>
  <c r="L1022" i="7"/>
  <c r="F1030" i="5" s="1"/>
  <c r="M1054" i="7"/>
  <c r="L1054" i="7"/>
  <c r="F1062" i="5" s="1"/>
  <c r="M1086" i="7"/>
  <c r="L1086" i="7"/>
  <c r="F1094" i="5" s="1"/>
  <c r="M1115" i="7"/>
  <c r="L1115" i="7"/>
  <c r="F1123" i="5" s="1"/>
  <c r="M1147" i="7"/>
  <c r="L1147" i="7"/>
  <c r="F1155" i="5" s="1"/>
  <c r="L1231" i="7"/>
  <c r="F1239" i="5" s="1"/>
  <c r="M1231" i="7"/>
  <c r="M920" i="7"/>
  <c r="L923" i="7"/>
  <c r="F931" i="5" s="1"/>
  <c r="M940" i="7"/>
  <c r="L943" i="7"/>
  <c r="F951" i="5" s="1"/>
  <c r="M1003" i="7"/>
  <c r="L1003" i="7"/>
  <c r="F1011" i="5" s="1"/>
  <c r="M1019" i="7"/>
  <c r="M1034" i="7"/>
  <c r="L1034" i="7"/>
  <c r="F1042" i="5" s="1"/>
  <c r="M1066" i="7"/>
  <c r="L1066" i="7"/>
  <c r="F1074" i="5" s="1"/>
  <c r="M1098" i="7"/>
  <c r="L1098" i="7"/>
  <c r="F1106" i="5" s="1"/>
  <c r="M1127" i="7"/>
  <c r="L1127" i="7"/>
  <c r="F1135" i="5" s="1"/>
  <c r="L1226" i="7"/>
  <c r="F1234" i="5" s="1"/>
  <c r="M1226" i="7"/>
  <c r="M971" i="7"/>
  <c r="L971" i="7"/>
  <c r="F979" i="5" s="1"/>
  <c r="M979" i="7"/>
  <c r="L979" i="7"/>
  <c r="F987" i="5" s="1"/>
  <c r="M987" i="7"/>
  <c r="L987" i="7"/>
  <c r="F995" i="5" s="1"/>
  <c r="M995" i="7"/>
  <c r="L995" i="7"/>
  <c r="F1003" i="5" s="1"/>
  <c r="M1014" i="7"/>
  <c r="L1014" i="7"/>
  <c r="F1022" i="5" s="1"/>
  <c r="M1046" i="7"/>
  <c r="L1046" i="7"/>
  <c r="F1054" i="5" s="1"/>
  <c r="M1078" i="7"/>
  <c r="L1078" i="7"/>
  <c r="F1086" i="5" s="1"/>
  <c r="M1107" i="7"/>
  <c r="L1107" i="7"/>
  <c r="F1115" i="5" s="1"/>
  <c r="M1139" i="7"/>
  <c r="L1139" i="7"/>
  <c r="F1147" i="5" s="1"/>
  <c r="M928" i="7"/>
  <c r="L931" i="7"/>
  <c r="F939" i="5" s="1"/>
  <c r="M948" i="7"/>
  <c r="L951" i="7"/>
  <c r="F959" i="5" s="1"/>
  <c r="M968" i="7"/>
  <c r="M976" i="7"/>
  <c r="M984" i="7"/>
  <c r="M992" i="7"/>
  <c r="M1012" i="7"/>
  <c r="M1026" i="7"/>
  <c r="L1026" i="7"/>
  <c r="F1034" i="5" s="1"/>
  <c r="M1058" i="7"/>
  <c r="L1058" i="7"/>
  <c r="F1066" i="5" s="1"/>
  <c r="M1090" i="7"/>
  <c r="L1090" i="7"/>
  <c r="F1098" i="5" s="1"/>
  <c r="M1119" i="7"/>
  <c r="L1119" i="7"/>
  <c r="F1127" i="5" s="1"/>
  <c r="M1223" i="7"/>
  <c r="L1223" i="7"/>
  <c r="F1231" i="5" s="1"/>
  <c r="L1175" i="7"/>
  <c r="F1183" i="5" s="1"/>
  <c r="L1191" i="7"/>
  <c r="F1199" i="5" s="1"/>
  <c r="L1221" i="7"/>
  <c r="F1229" i="5" s="1"/>
  <c r="M1229" i="7"/>
  <c r="L1229" i="7"/>
  <c r="F1237" i="5" s="1"/>
  <c r="M1234" i="7"/>
  <c r="M1239" i="7"/>
  <c r="M1263" i="7"/>
  <c r="L1512" i="7"/>
  <c r="M1512" i="7"/>
  <c r="L1528" i="7"/>
  <c r="M1528" i="7"/>
  <c r="L1544" i="7"/>
  <c r="M1544" i="7"/>
  <c r="L1560" i="7"/>
  <c r="M1560" i="7"/>
  <c r="L1576" i="7"/>
  <c r="M1576" i="7"/>
  <c r="M1253" i="7"/>
  <c r="L1253" i="7"/>
  <c r="F1261" i="5" s="1"/>
  <c r="L1161" i="7"/>
  <c r="F1169" i="5" s="1"/>
  <c r="L1164" i="7"/>
  <c r="F1172" i="5" s="1"/>
  <c r="L1177" i="7"/>
  <c r="F1185" i="5" s="1"/>
  <c r="L1180" i="7"/>
  <c r="F1188" i="5" s="1"/>
  <c r="L1193" i="7"/>
  <c r="F1201" i="5" s="1"/>
  <c r="L1196" i="7"/>
  <c r="F1204" i="5" s="1"/>
  <c r="L1215" i="7"/>
  <c r="F1223" i="5" s="1"/>
  <c r="L1219" i="7"/>
  <c r="F1227" i="5" s="1"/>
  <c r="M1233" i="7"/>
  <c r="L1233" i="7"/>
  <c r="F1241" i="5" s="1"/>
  <c r="M1238" i="7"/>
  <c r="M1243" i="7"/>
  <c r="M1262" i="7"/>
  <c r="L1262" i="7"/>
  <c r="F1270" i="5" s="1"/>
  <c r="M1278" i="7"/>
  <c r="L1278" i="7"/>
  <c r="F1286" i="5" s="1"/>
  <c r="M1294" i="7"/>
  <c r="L1294" i="7"/>
  <c r="F1302" i="5" s="1"/>
  <c r="M1310" i="7"/>
  <c r="L1310" i="7"/>
  <c r="F1318" i="5" s="1"/>
  <c r="M1325" i="7"/>
  <c r="L1325" i="7"/>
  <c r="F1333" i="5" s="1"/>
  <c r="M1341" i="7"/>
  <c r="L1341" i="7"/>
  <c r="M1357" i="7"/>
  <c r="L1357" i="7"/>
  <c r="M1373" i="7"/>
  <c r="L1373" i="7"/>
  <c r="M1389" i="7"/>
  <c r="L1389" i="7"/>
  <c r="M1405" i="7"/>
  <c r="L1405" i="7"/>
  <c r="M1421" i="7"/>
  <c r="L1421" i="7"/>
  <c r="M1437" i="7"/>
  <c r="L1437" i="7"/>
  <c r="M1453" i="7"/>
  <c r="L1453" i="7"/>
  <c r="M1158" i="7"/>
  <c r="L1167" i="7"/>
  <c r="F1175" i="5" s="1"/>
  <c r="L1183" i="7"/>
  <c r="F1191" i="5" s="1"/>
  <c r="L1199" i="7"/>
  <c r="F1207" i="5" s="1"/>
  <c r="M1208" i="7"/>
  <c r="M1245" i="7"/>
  <c r="L1245" i="7"/>
  <c r="F1253" i="5" s="1"/>
  <c r="M1250" i="7"/>
  <c r="M1255" i="7"/>
  <c r="M1484" i="7"/>
  <c r="L1484" i="7"/>
  <c r="M1266" i="7"/>
  <c r="L1266" i="7"/>
  <c r="F1274" i="5" s="1"/>
  <c r="M1282" i="7"/>
  <c r="L1282" i="7"/>
  <c r="F1290" i="5" s="1"/>
  <c r="M1298" i="7"/>
  <c r="L1298" i="7"/>
  <c r="F1306" i="5" s="1"/>
  <c r="M1313" i="7"/>
  <c r="L1313" i="7"/>
  <c r="F1321" i="5" s="1"/>
  <c r="M1329" i="7"/>
  <c r="L1329" i="7"/>
  <c r="M1345" i="7"/>
  <c r="L1345" i="7"/>
  <c r="M1361" i="7"/>
  <c r="L1361" i="7"/>
  <c r="M1377" i="7"/>
  <c r="L1377" i="7"/>
  <c r="M1393" i="7"/>
  <c r="L1393" i="7"/>
  <c r="M1409" i="7"/>
  <c r="L1409" i="7"/>
  <c r="M1425" i="7"/>
  <c r="L1425" i="7"/>
  <c r="M1441" i="7"/>
  <c r="L1441" i="7"/>
  <c r="L1163" i="7"/>
  <c r="F1171" i="5" s="1"/>
  <c r="L1179" i="7"/>
  <c r="F1187" i="5" s="1"/>
  <c r="L1195" i="7"/>
  <c r="F1203" i="5" s="1"/>
  <c r="M1214" i="7"/>
  <c r="M1237" i="7"/>
  <c r="L1237" i="7"/>
  <c r="F1245" i="5" s="1"/>
  <c r="M1242" i="7"/>
  <c r="M1247" i="7"/>
  <c r="M1259" i="7"/>
  <c r="M1481" i="7"/>
  <c r="L1481" i="7"/>
  <c r="M1249" i="7"/>
  <c r="L1249" i="7"/>
  <c r="F1257" i="5" s="1"/>
  <c r="M1270" i="7"/>
  <c r="L1270" i="7"/>
  <c r="F1278" i="5" s="1"/>
  <c r="M1286" i="7"/>
  <c r="L1286" i="7"/>
  <c r="F1294" i="5" s="1"/>
  <c r="M1302" i="7"/>
  <c r="L1302" i="7"/>
  <c r="F1310" i="5" s="1"/>
  <c r="M1317" i="7"/>
  <c r="L1317" i="7"/>
  <c r="F1325" i="5" s="1"/>
  <c r="M1333" i="7"/>
  <c r="L1333" i="7"/>
  <c r="M1349" i="7"/>
  <c r="L1349" i="7"/>
  <c r="M1365" i="7"/>
  <c r="L1365" i="7"/>
  <c r="M1381" i="7"/>
  <c r="L1381" i="7"/>
  <c r="M1397" i="7"/>
  <c r="L1397" i="7"/>
  <c r="M1413" i="7"/>
  <c r="L1413" i="7"/>
  <c r="M1429" i="7"/>
  <c r="L1429" i="7"/>
  <c r="M1445" i="7"/>
  <c r="L1445" i="7"/>
  <c r="M1514" i="7"/>
  <c r="L1514" i="7"/>
  <c r="M1530" i="7"/>
  <c r="L1530" i="7"/>
  <c r="M1546" i="7"/>
  <c r="L1546" i="7"/>
  <c r="M1562" i="7"/>
  <c r="L1562" i="7"/>
  <c r="L1687" i="7"/>
  <c r="M1687" i="7"/>
  <c r="L1500" i="7"/>
  <c r="M1500" i="7"/>
  <c r="L1516" i="7"/>
  <c r="M1516" i="7"/>
  <c r="L1532" i="7"/>
  <c r="M1532" i="7"/>
  <c r="L1548" i="7"/>
  <c r="M1548" i="7"/>
  <c r="L1564" i="7"/>
  <c r="M1564" i="7"/>
  <c r="L1580" i="7"/>
  <c r="M1580" i="7"/>
  <c r="L1647" i="7"/>
  <c r="M1647" i="7"/>
  <c r="L1257" i="7"/>
  <c r="F1265" i="5" s="1"/>
  <c r="L1261" i="7"/>
  <c r="F1269" i="5" s="1"/>
  <c r="L1265" i="7"/>
  <c r="F1273" i="5" s="1"/>
  <c r="L1269" i="7"/>
  <c r="F1277" i="5" s="1"/>
  <c r="L1273" i="7"/>
  <c r="F1281" i="5" s="1"/>
  <c r="L1277" i="7"/>
  <c r="F1285" i="5" s="1"/>
  <c r="L1281" i="7"/>
  <c r="F1289" i="5" s="1"/>
  <c r="L1285" i="7"/>
  <c r="F1293" i="5" s="1"/>
  <c r="L1289" i="7"/>
  <c r="F1297" i="5" s="1"/>
  <c r="L1293" i="7"/>
  <c r="F1301" i="5" s="1"/>
  <c r="L1297" i="7"/>
  <c r="F1305" i="5" s="1"/>
  <c r="L1301" i="7"/>
  <c r="F1309" i="5" s="1"/>
  <c r="L1305" i="7"/>
  <c r="F1313" i="5" s="1"/>
  <c r="L1309" i="7"/>
  <c r="F1317" i="5" s="1"/>
  <c r="L1312" i="7"/>
  <c r="F1320" i="5" s="1"/>
  <c r="L1316" i="7"/>
  <c r="F1324" i="5" s="1"/>
  <c r="L1320" i="7"/>
  <c r="F1328" i="5" s="1"/>
  <c r="L1324" i="7"/>
  <c r="F1332" i="5" s="1"/>
  <c r="L1328" i="7"/>
  <c r="F1336" i="5" s="1"/>
  <c r="L1332" i="7"/>
  <c r="L1336" i="7"/>
  <c r="L1340" i="7"/>
  <c r="L1344" i="7"/>
  <c r="L1348" i="7"/>
  <c r="L1352" i="7"/>
  <c r="L1356" i="7"/>
  <c r="L1360" i="7"/>
  <c r="L1364" i="7"/>
  <c r="L1368" i="7"/>
  <c r="L1372" i="7"/>
  <c r="L1376" i="7"/>
  <c r="L1380" i="7"/>
  <c r="L1384" i="7"/>
  <c r="L1388" i="7"/>
  <c r="L1392" i="7"/>
  <c r="L1396" i="7"/>
  <c r="L1400" i="7"/>
  <c r="L1404" i="7"/>
  <c r="L1408" i="7"/>
  <c r="L1412" i="7"/>
  <c r="L1416" i="7"/>
  <c r="L1420" i="7"/>
  <c r="L1424" i="7"/>
  <c r="L1428" i="7"/>
  <c r="L1432" i="7"/>
  <c r="L1436" i="7"/>
  <c r="L1440" i="7"/>
  <c r="L1444" i="7"/>
  <c r="L1448" i="7"/>
  <c r="L1452" i="7"/>
  <c r="L1459" i="7"/>
  <c r="M1486" i="7"/>
  <c r="L1489" i="7"/>
  <c r="L1492" i="7"/>
  <c r="M1502" i="7"/>
  <c r="L1502" i="7"/>
  <c r="M1518" i="7"/>
  <c r="L1518" i="7"/>
  <c r="M1534" i="7"/>
  <c r="L1534" i="7"/>
  <c r="M1550" i="7"/>
  <c r="L1550" i="7"/>
  <c r="M1670" i="7"/>
  <c r="L1670" i="7"/>
  <c r="L1455" i="7"/>
  <c r="M1474" i="7"/>
  <c r="L1477" i="7"/>
  <c r="L1480" i="7"/>
  <c r="L1497" i="7"/>
  <c r="L1504" i="7"/>
  <c r="M1504" i="7"/>
  <c r="L1520" i="7"/>
  <c r="M1520" i="7"/>
  <c r="L1536" i="7"/>
  <c r="M1536" i="7"/>
  <c r="L1552" i="7"/>
  <c r="M1552" i="7"/>
  <c r="L1568" i="7"/>
  <c r="M1568" i="7"/>
  <c r="L1584" i="7"/>
  <c r="M1584" i="7"/>
  <c r="M1462" i="7"/>
  <c r="L1468" i="7"/>
  <c r="M1494" i="7"/>
  <c r="M1506" i="7"/>
  <c r="L1506" i="7"/>
  <c r="M1522" i="7"/>
  <c r="L1522" i="7"/>
  <c r="M1538" i="7"/>
  <c r="L1538" i="7"/>
  <c r="M1554" i="7"/>
  <c r="L1554" i="7"/>
  <c r="L1508" i="7"/>
  <c r="M1508" i="7"/>
  <c r="L1524" i="7"/>
  <c r="M1524" i="7"/>
  <c r="L1540" i="7"/>
  <c r="M1540" i="7"/>
  <c r="L1556" i="7"/>
  <c r="M1556" i="7"/>
  <c r="L1572" i="7"/>
  <c r="M1572" i="7"/>
  <c r="M1644" i="7"/>
  <c r="L1644" i="7"/>
  <c r="M1454" i="7"/>
  <c r="M1470" i="7"/>
  <c r="L1476" i="7"/>
  <c r="L1496" i="7"/>
  <c r="M1496" i="7"/>
  <c r="M1510" i="7"/>
  <c r="L1510" i="7"/>
  <c r="M1526" i="7"/>
  <c r="L1526" i="7"/>
  <c r="M1542" i="7"/>
  <c r="L1542" i="7"/>
  <c r="M1558" i="7"/>
  <c r="L1558" i="7"/>
  <c r="M1650" i="7"/>
  <c r="L1650" i="7"/>
  <c r="M1588" i="7"/>
  <c r="M1592" i="7"/>
  <c r="M1596" i="7"/>
  <c r="M1600" i="7"/>
  <c r="M1604" i="7"/>
  <c r="M1608" i="7"/>
  <c r="M1612" i="7"/>
  <c r="M1648" i="7"/>
  <c r="M1699" i="7"/>
  <c r="L1699" i="7"/>
  <c r="M1715" i="7"/>
  <c r="L1715" i="7"/>
  <c r="M1731" i="7"/>
  <c r="L1731" i="7"/>
  <c r="M1747" i="7"/>
  <c r="L1747" i="7"/>
  <c r="M1763" i="7"/>
  <c r="L1763" i="7"/>
  <c r="M1779" i="7"/>
  <c r="L1779" i="7"/>
  <c r="M1795" i="7"/>
  <c r="L1795" i="7"/>
  <c r="M1811" i="7"/>
  <c r="L1811" i="7"/>
  <c r="M1827" i="7"/>
  <c r="L1827" i="7"/>
  <c r="M1843" i="7"/>
  <c r="L1843" i="7"/>
  <c r="M1859" i="7"/>
  <c r="L1859" i="7"/>
  <c r="M1875" i="7"/>
  <c r="L1875" i="7"/>
  <c r="M1891" i="7"/>
  <c r="L1891" i="7"/>
  <c r="M1907" i="7"/>
  <c r="L1907" i="7"/>
  <c r="M1923" i="7"/>
  <c r="L1923" i="7"/>
  <c r="M1939" i="7"/>
  <c r="L1939" i="7"/>
  <c r="M1682" i="7"/>
  <c r="L1682" i="7"/>
  <c r="M1703" i="7"/>
  <c r="L1703" i="7"/>
  <c r="M1719" i="7"/>
  <c r="L1719" i="7"/>
  <c r="M1735" i="7"/>
  <c r="L1735" i="7"/>
  <c r="M1751" i="7"/>
  <c r="L1751" i="7"/>
  <c r="M1767" i="7"/>
  <c r="L1767" i="7"/>
  <c r="M1783" i="7"/>
  <c r="L1783" i="7"/>
  <c r="M1799" i="7"/>
  <c r="L1799" i="7"/>
  <c r="M1815" i="7"/>
  <c r="L1815" i="7"/>
  <c r="M1831" i="7"/>
  <c r="L1831" i="7"/>
  <c r="M1847" i="7"/>
  <c r="L1847" i="7"/>
  <c r="M1863" i="7"/>
  <c r="L1863" i="7"/>
  <c r="M1879" i="7"/>
  <c r="L1879" i="7"/>
  <c r="M1895" i="7"/>
  <c r="L1895" i="7"/>
  <c r="M1911" i="7"/>
  <c r="L1911" i="7"/>
  <c r="M1927" i="7"/>
  <c r="L1927" i="7"/>
  <c r="M1943" i="7"/>
  <c r="L1943" i="7"/>
  <c r="L1566" i="7"/>
  <c r="L1570" i="7"/>
  <c r="L1574" i="7"/>
  <c r="L1578" i="7"/>
  <c r="L1582" i="7"/>
  <c r="L1586" i="7"/>
  <c r="L1590" i="7"/>
  <c r="L1594" i="7"/>
  <c r="L1598" i="7"/>
  <c r="L1602" i="7"/>
  <c r="L1606" i="7"/>
  <c r="L1610" i="7"/>
  <c r="L1614" i="7"/>
  <c r="L1632" i="7"/>
  <c r="M1635" i="7"/>
  <c r="L1638" i="7"/>
  <c r="L1664" i="7"/>
  <c r="M1667" i="7"/>
  <c r="M1672" i="7"/>
  <c r="M1696" i="7"/>
  <c r="M1712" i="7"/>
  <c r="M1728" i="7"/>
  <c r="M1674" i="7"/>
  <c r="L1674" i="7"/>
  <c r="M1691" i="7"/>
  <c r="L1691" i="7"/>
  <c r="M1707" i="7"/>
  <c r="L1707" i="7"/>
  <c r="M1723" i="7"/>
  <c r="L1723" i="7"/>
  <c r="M1739" i="7"/>
  <c r="L1739" i="7"/>
  <c r="M1755" i="7"/>
  <c r="L1755" i="7"/>
  <c r="M1771" i="7"/>
  <c r="L1771" i="7"/>
  <c r="M1787" i="7"/>
  <c r="L1787" i="7"/>
  <c r="M1803" i="7"/>
  <c r="L1803" i="7"/>
  <c r="M1819" i="7"/>
  <c r="L1819" i="7"/>
  <c r="M1835" i="7"/>
  <c r="L1835" i="7"/>
  <c r="M1851" i="7"/>
  <c r="L1851" i="7"/>
  <c r="M1867" i="7"/>
  <c r="L1867" i="7"/>
  <c r="M1883" i="7"/>
  <c r="L1883" i="7"/>
  <c r="M1899" i="7"/>
  <c r="L1899" i="7"/>
  <c r="M1915" i="7"/>
  <c r="L1915" i="7"/>
  <c r="M1931" i="7"/>
  <c r="L1931" i="7"/>
  <c r="M1947" i="7"/>
  <c r="L1947" i="7"/>
  <c r="M1686" i="7"/>
  <c r="L1686" i="7"/>
  <c r="M1700" i="7"/>
  <c r="M1695" i="7"/>
  <c r="L1695" i="7"/>
  <c r="M1711" i="7"/>
  <c r="L1711" i="7"/>
  <c r="M1727" i="7"/>
  <c r="L1727" i="7"/>
  <c r="M1743" i="7"/>
  <c r="L1743" i="7"/>
  <c r="M1759" i="7"/>
  <c r="L1759" i="7"/>
  <c r="M1775" i="7"/>
  <c r="L1775" i="7"/>
  <c r="M1791" i="7"/>
  <c r="L1791" i="7"/>
  <c r="M1807" i="7"/>
  <c r="L1807" i="7"/>
  <c r="M1823" i="7"/>
  <c r="L1823" i="7"/>
  <c r="M1839" i="7"/>
  <c r="L1839" i="7"/>
  <c r="M1855" i="7"/>
  <c r="L1855" i="7"/>
  <c r="M1871" i="7"/>
  <c r="L1871" i="7"/>
  <c r="M1887" i="7"/>
  <c r="L1887" i="7"/>
  <c r="M1903" i="7"/>
  <c r="L1903" i="7"/>
  <c r="M1919" i="7"/>
  <c r="L1919" i="7"/>
  <c r="M1935" i="7"/>
  <c r="L1935" i="7"/>
  <c r="M1951" i="7"/>
  <c r="L1951" i="7"/>
  <c r="M1619" i="7"/>
  <c r="L1622" i="7"/>
  <c r="M1651" i="7"/>
  <c r="L1654" i="7"/>
  <c r="M1678" i="7"/>
  <c r="L1678" i="7"/>
  <c r="M1683" i="7"/>
  <c r="M1688" i="7"/>
  <c r="M1704" i="7"/>
  <c r="M1720" i="7"/>
  <c r="L1690" i="7"/>
  <c r="L1694" i="7"/>
  <c r="L1698" i="7"/>
  <c r="L1702" i="7"/>
  <c r="L1706" i="7"/>
  <c r="L1710" i="7"/>
  <c r="L1714" i="7"/>
  <c r="L1718" i="7"/>
  <c r="L1722" i="7"/>
  <c r="L1726" i="7"/>
  <c r="L1730" i="7"/>
  <c r="L1734" i="7"/>
  <c r="L1738" i="7"/>
  <c r="L1742" i="7"/>
  <c r="L1746" i="7"/>
  <c r="L1750" i="7"/>
  <c r="L1754" i="7"/>
  <c r="L1758" i="7"/>
  <c r="L1762" i="7"/>
  <c r="L1766" i="7"/>
  <c r="L1770" i="7"/>
  <c r="L1774" i="7"/>
  <c r="L1778" i="7"/>
  <c r="L1782" i="7"/>
  <c r="L1786" i="7"/>
  <c r="L1790" i="7"/>
  <c r="L1794" i="7"/>
  <c r="L1798" i="7"/>
  <c r="L1802" i="7"/>
  <c r="L1806" i="7"/>
  <c r="L1810" i="7"/>
  <c r="L1814" i="7"/>
  <c r="L1818" i="7"/>
  <c r="L1822" i="7"/>
  <c r="L1826" i="7"/>
  <c r="L1830" i="7"/>
  <c r="L1834" i="7"/>
  <c r="L1838" i="7"/>
  <c r="L1842" i="7"/>
  <c r="L1846" i="7"/>
  <c r="L1850" i="7"/>
  <c r="L1854" i="7"/>
  <c r="L1858" i="7"/>
  <c r="L1862" i="7"/>
  <c r="L1866" i="7"/>
  <c r="L1870" i="7"/>
  <c r="L1874" i="7"/>
  <c r="L1878" i="7"/>
  <c r="L1882" i="7"/>
  <c r="L1886" i="7"/>
  <c r="L1890" i="7"/>
  <c r="L1894" i="7"/>
  <c r="L1898" i="7"/>
  <c r="L1902" i="7"/>
  <c r="L1906" i="7"/>
  <c r="L1910" i="7"/>
  <c r="L1914" i="7"/>
  <c r="L1918" i="7"/>
  <c r="L1922" i="7"/>
  <c r="L1926" i="7"/>
  <c r="L1930" i="7"/>
  <c r="L1934" i="7"/>
  <c r="L1938" i="7"/>
  <c r="L1942" i="7"/>
  <c r="L1946" i="7"/>
  <c r="L1950" i="7"/>
  <c r="L1954" i="7"/>
  <c r="C5" i="7"/>
  <c r="P173" i="7" l="1"/>
  <c r="P1326" i="7"/>
  <c r="P1318" i="7"/>
  <c r="P1311" i="7"/>
  <c r="P1287" i="7"/>
  <c r="P1322" i="7"/>
  <c r="P1314" i="7"/>
  <c r="P1291" i="7"/>
  <c r="P1283" i="7"/>
  <c r="P257" i="7"/>
  <c r="P1324" i="7"/>
  <c r="P1316" i="7"/>
  <c r="P1309" i="7"/>
  <c r="P1285" i="7"/>
  <c r="P259" i="7"/>
  <c r="P418" i="7"/>
  <c r="P1216" i="7"/>
  <c r="P1202" i="7"/>
  <c r="P1194" i="7"/>
  <c r="P1186" i="7"/>
  <c r="P1178" i="7"/>
  <c r="P1170" i="7"/>
  <c r="P1168" i="7"/>
  <c r="P1160" i="7"/>
  <c r="P1157" i="7"/>
  <c r="P1150" i="7"/>
  <c r="P1144" i="7"/>
  <c r="P1136" i="7"/>
  <c r="P1128" i="7"/>
  <c r="P1120" i="7"/>
  <c r="P1112" i="7"/>
  <c r="P1099" i="7"/>
  <c r="P1091" i="7"/>
  <c r="P1083" i="7"/>
  <c r="P1075" i="7"/>
  <c r="P1067" i="7"/>
  <c r="P1059" i="7"/>
  <c r="P1051" i="7"/>
  <c r="P1043" i="7"/>
  <c r="P892" i="7"/>
  <c r="P880" i="7"/>
  <c r="P865" i="7"/>
  <c r="P848" i="7"/>
  <c r="P1034" i="7"/>
  <c r="P1026" i="7"/>
  <c r="P1018" i="7"/>
  <c r="P1011" i="7"/>
  <c r="P1003" i="7"/>
  <c r="P995" i="7"/>
  <c r="P987" i="7"/>
  <c r="P979" i="7"/>
  <c r="P971" i="7"/>
  <c r="P963" i="7"/>
  <c r="P955" i="7"/>
  <c r="P946" i="7"/>
  <c r="P938" i="7"/>
  <c r="P930" i="7"/>
  <c r="P922" i="7"/>
  <c r="P914" i="7"/>
  <c r="P906" i="7"/>
  <c r="P897" i="7"/>
  <c r="P884" i="7"/>
  <c r="P864" i="7"/>
  <c r="P849" i="7"/>
  <c r="P838" i="7"/>
  <c r="P830" i="7"/>
  <c r="P822" i="7"/>
  <c r="P814" i="7"/>
  <c r="P806" i="7"/>
  <c r="P798" i="7"/>
  <c r="P791" i="7"/>
  <c r="P783" i="7"/>
  <c r="P775" i="7"/>
  <c r="P770" i="7"/>
  <c r="P764" i="7"/>
  <c r="P757" i="7"/>
  <c r="P749" i="7"/>
  <c r="P741" i="7"/>
  <c r="P733" i="7"/>
  <c r="P725" i="7"/>
  <c r="P717" i="7"/>
  <c r="P709" i="7"/>
  <c r="P689" i="7"/>
  <c r="P683" i="7"/>
  <c r="P662" i="7"/>
  <c r="P647" i="7"/>
  <c r="P631" i="7"/>
  <c r="P615" i="7"/>
  <c r="P599" i="7"/>
  <c r="P570" i="7"/>
  <c r="P553" i="7"/>
  <c r="P668" i="7"/>
  <c r="P653" i="7"/>
  <c r="P635" i="7"/>
  <c r="P620" i="7"/>
  <c r="P605" i="7"/>
  <c r="P588" i="7"/>
  <c r="P580" i="7"/>
  <c r="P569" i="7"/>
  <c r="P554" i="7"/>
  <c r="P1305" i="7"/>
  <c r="P1297" i="7"/>
  <c r="P1278" i="7"/>
  <c r="P1270" i="7"/>
  <c r="P1262" i="7"/>
  <c r="P1254" i="7"/>
  <c r="P1246" i="7"/>
  <c r="P1238" i="7"/>
  <c r="P1230" i="7"/>
  <c r="P1222" i="7"/>
  <c r="P546" i="7"/>
  <c r="P538" i="7"/>
  <c r="P530" i="7"/>
  <c r="P522" i="7"/>
  <c r="P514" i="7"/>
  <c r="P506" i="7"/>
  <c r="P498" i="7"/>
  <c r="P490" i="7"/>
  <c r="P481" i="7"/>
  <c r="P473" i="7"/>
  <c r="P465" i="7"/>
  <c r="P457" i="7"/>
  <c r="P449" i="7"/>
  <c r="P441" i="7"/>
  <c r="P433" i="7"/>
  <c r="P425" i="7"/>
  <c r="P416" i="7"/>
  <c r="P407" i="7"/>
  <c r="P399" i="7"/>
  <c r="P391" i="7"/>
  <c r="P383" i="7"/>
  <c r="P375" i="7"/>
  <c r="P368" i="7"/>
  <c r="P360" i="7"/>
  <c r="P352" i="7"/>
  <c r="P344" i="7"/>
  <c r="P336" i="7"/>
  <c r="P328" i="7"/>
  <c r="P319" i="7"/>
  <c r="P311" i="7"/>
  <c r="P303" i="7"/>
  <c r="P296" i="7"/>
  <c r="P277" i="7"/>
  <c r="P269" i="7"/>
  <c r="P261" i="7"/>
  <c r="P250" i="7"/>
  <c r="P242" i="7"/>
  <c r="P234" i="7"/>
  <c r="P226" i="7"/>
  <c r="P218" i="7"/>
  <c r="P212" i="7"/>
  <c r="P203" i="7"/>
  <c r="P195" i="7"/>
  <c r="P187" i="7"/>
  <c r="P178" i="7"/>
  <c r="P170" i="7"/>
  <c r="P162" i="7"/>
  <c r="P155" i="7"/>
  <c r="P147" i="7"/>
  <c r="P138" i="7"/>
  <c r="P132" i="7"/>
  <c r="P124" i="7"/>
  <c r="P1323" i="7"/>
  <c r="P1315" i="7"/>
  <c r="P1292" i="7"/>
  <c r="P1284" i="7"/>
  <c r="P258" i="7"/>
  <c r="P181" i="7"/>
  <c r="P513" i="7"/>
  <c r="P1215" i="7"/>
  <c r="P1209" i="7"/>
  <c r="P1201" i="7"/>
  <c r="P1193" i="7"/>
  <c r="P1185" i="7"/>
  <c r="P1177" i="7"/>
  <c r="P1169" i="7"/>
  <c r="P1167" i="7"/>
  <c r="P1156" i="7"/>
  <c r="P1143" i="7"/>
  <c r="P1127" i="7"/>
  <c r="P1119" i="7"/>
  <c r="P1111" i="7"/>
  <c r="P1098" i="7"/>
  <c r="P1090" i="7"/>
  <c r="P1082" i="7"/>
  <c r="P1074" i="7"/>
  <c r="P1066" i="7"/>
  <c r="P1058" i="7"/>
  <c r="P1050" i="7"/>
  <c r="P1042" i="7"/>
  <c r="P890" i="7"/>
  <c r="P879" i="7"/>
  <c r="P862" i="7"/>
  <c r="P847" i="7"/>
  <c r="P1033" i="7"/>
  <c r="P1025" i="7"/>
  <c r="P1017" i="7"/>
  <c r="P1010" i="7"/>
  <c r="P1002" i="7"/>
  <c r="P994" i="7"/>
  <c r="P986" i="7"/>
  <c r="P978" i="7"/>
  <c r="P970" i="7"/>
  <c r="P962" i="7"/>
  <c r="P954" i="7"/>
  <c r="P945" i="7"/>
  <c r="P937" i="7"/>
  <c r="P929" i="7"/>
  <c r="P921" i="7"/>
  <c r="P913" i="7"/>
  <c r="P905" i="7"/>
  <c r="P895" i="7"/>
  <c r="P878" i="7"/>
  <c r="P863" i="7"/>
  <c r="P845" i="7"/>
  <c r="P837" i="7"/>
  <c r="P829" i="7"/>
  <c r="P821" i="7"/>
  <c r="P813" i="7"/>
  <c r="P805" i="7"/>
  <c r="P797" i="7"/>
  <c r="P790" i="7"/>
  <c r="P782" i="7"/>
  <c r="P774" i="7"/>
  <c r="P763" i="7"/>
  <c r="P756" i="7"/>
  <c r="P748" i="7"/>
  <c r="P740" i="7"/>
  <c r="P732" i="7"/>
  <c r="P724" i="7"/>
  <c r="P716" i="7"/>
  <c r="P708" i="7"/>
  <c r="P703" i="7"/>
  <c r="P696" i="7"/>
  <c r="P682" i="7"/>
  <c r="P660" i="7"/>
  <c r="P646" i="7"/>
  <c r="P629" i="7"/>
  <c r="P613" i="7"/>
  <c r="P597" i="7"/>
  <c r="P568" i="7"/>
  <c r="P678" i="7"/>
  <c r="P667" i="7"/>
  <c r="P651" i="7"/>
  <c r="P634" i="7"/>
  <c r="P618" i="7"/>
  <c r="P602" i="7"/>
  <c r="P587" i="7"/>
  <c r="P579" i="7"/>
  <c r="P567" i="7"/>
  <c r="P552" i="7"/>
  <c r="P1304" i="7"/>
  <c r="P1296" i="7"/>
  <c r="P1277" i="7"/>
  <c r="P1269" i="7"/>
  <c r="P1261" i="7"/>
  <c r="P1253" i="7"/>
  <c r="P1245" i="7"/>
  <c r="P1237" i="7"/>
  <c r="P1229" i="7"/>
  <c r="P1221" i="7"/>
  <c r="P545" i="7"/>
  <c r="P537" i="7"/>
  <c r="P529" i="7"/>
  <c r="P521" i="7"/>
  <c r="P505" i="7"/>
  <c r="P497" i="7"/>
  <c r="P489" i="7"/>
  <c r="P480" i="7"/>
  <c r="P472" i="7"/>
  <c r="P464" i="7"/>
  <c r="P456" i="7"/>
  <c r="P448" i="7"/>
  <c r="P440" i="7"/>
  <c r="P432" i="7"/>
  <c r="P424" i="7"/>
  <c r="P415" i="7"/>
  <c r="P406" i="7"/>
  <c r="P398" i="7"/>
  <c r="P390" i="7"/>
  <c r="P382" i="7"/>
  <c r="P374" i="7"/>
  <c r="P367" i="7"/>
  <c r="P359" i="7"/>
  <c r="P351" i="7"/>
  <c r="P343" i="7"/>
  <c r="P335" i="7"/>
  <c r="P326" i="7"/>
  <c r="P318" i="7"/>
  <c r="P310" i="7"/>
  <c r="P302" i="7"/>
  <c r="P295" i="7"/>
  <c r="P289" i="7"/>
  <c r="P284" i="7"/>
  <c r="P276" i="7"/>
  <c r="P268" i="7"/>
  <c r="P260" i="7"/>
  <c r="P249" i="7"/>
  <c r="P241" i="7"/>
  <c r="P233" i="7"/>
  <c r="P225" i="7"/>
  <c r="P217" i="7"/>
  <c r="P210" i="7"/>
  <c r="P202" i="7"/>
  <c r="P194" i="7"/>
  <c r="P177" i="7"/>
  <c r="P169" i="7"/>
  <c r="P161" i="7"/>
  <c r="P154" i="7"/>
  <c r="P146" i="7"/>
  <c r="P137" i="7"/>
  <c r="P131" i="7"/>
  <c r="P123" i="7"/>
  <c r="P512" i="7"/>
  <c r="P1214" i="7"/>
  <c r="P1208" i="7"/>
  <c r="P1200" i="7"/>
  <c r="P1192" i="7"/>
  <c r="P1184" i="7"/>
  <c r="P1176" i="7"/>
  <c r="P1166" i="7"/>
  <c r="P1155" i="7"/>
  <c r="P1149" i="7"/>
  <c r="P1142" i="7"/>
  <c r="P1134" i="7"/>
  <c r="P1126" i="7"/>
  <c r="P1118" i="7"/>
  <c r="P1110" i="7"/>
  <c r="P1105" i="7"/>
  <c r="P1097" i="7"/>
  <c r="P1089" i="7"/>
  <c r="P1081" i="7"/>
  <c r="P1073" i="7"/>
  <c r="P1065" i="7"/>
  <c r="P1057" i="7"/>
  <c r="P1049" i="7"/>
  <c r="P1041" i="7"/>
  <c r="P877" i="7"/>
  <c r="P846" i="7"/>
  <c r="P1032" i="7"/>
  <c r="P1024" i="7"/>
  <c r="P1016" i="7"/>
  <c r="P1009" i="7"/>
  <c r="P1001" i="7"/>
  <c r="P993" i="7"/>
  <c r="P985" i="7"/>
  <c r="P977" i="7"/>
  <c r="P969" i="7"/>
  <c r="P961" i="7"/>
  <c r="P953" i="7"/>
  <c r="P944" i="7"/>
  <c r="P936" i="7"/>
  <c r="P928" i="7"/>
  <c r="P920" i="7"/>
  <c r="P912" i="7"/>
  <c r="P904" i="7"/>
  <c r="P893" i="7"/>
  <c r="P873" i="7"/>
  <c r="P861" i="7"/>
  <c r="P844" i="7"/>
  <c r="P828" i="7"/>
  <c r="P820" i="7"/>
  <c r="P812" i="7"/>
  <c r="P804" i="7"/>
  <c r="P796" i="7"/>
  <c r="P789" i="7"/>
  <c r="P780" i="7"/>
  <c r="P769" i="7"/>
  <c r="P781" i="7"/>
  <c r="P755" i="7"/>
  <c r="P747" i="7"/>
  <c r="P739" i="7"/>
  <c r="P731" i="7"/>
  <c r="P723" i="7"/>
  <c r="P715" i="7"/>
  <c r="P707" i="7"/>
  <c r="P702" i="7"/>
  <c r="P695" i="7"/>
  <c r="P688" i="7"/>
  <c r="P681" i="7"/>
  <c r="P676" i="7"/>
  <c r="P658" i="7"/>
  <c r="P644" i="7"/>
  <c r="P611" i="7"/>
  <c r="P595" i="7"/>
  <c r="P566" i="7"/>
  <c r="P665" i="7"/>
  <c r="P648" i="7"/>
  <c r="P632" i="7"/>
  <c r="P616" i="7"/>
  <c r="P600" i="7"/>
  <c r="P586" i="7"/>
  <c r="P578" i="7"/>
  <c r="P565" i="7"/>
  <c r="P1303" i="7"/>
  <c r="P1295" i="7"/>
  <c r="P1276" i="7"/>
  <c r="P1268" i="7"/>
  <c r="P1260" i="7"/>
  <c r="P1252" i="7"/>
  <c r="P1244" i="7"/>
  <c r="P1236" i="7"/>
  <c r="P1228" i="7"/>
  <c r="P1220" i="7"/>
  <c r="P544" i="7"/>
  <c r="P536" i="7"/>
  <c r="P528" i="7"/>
  <c r="P520" i="7"/>
  <c r="P504" i="7"/>
  <c r="P496" i="7"/>
  <c r="P488" i="7"/>
  <c r="P479" i="7"/>
  <c r="P471" i="7"/>
  <c r="P463" i="7"/>
  <c r="P455" i="7"/>
  <c r="P447" i="7"/>
  <c r="P439" i="7"/>
  <c r="P431" i="7"/>
  <c r="P423" i="7"/>
  <c r="P414" i="7"/>
  <c r="P405" i="7"/>
  <c r="P397" i="7"/>
  <c r="P389" i="7"/>
  <c r="P381" i="7"/>
  <c r="P366" i="7"/>
  <c r="P358" i="7"/>
  <c r="P350" i="7"/>
  <c r="P342" i="7"/>
  <c r="P334" i="7"/>
  <c r="P325" i="7"/>
  <c r="P317" i="7"/>
  <c r="P309" i="7"/>
  <c r="P301" i="7"/>
  <c r="P294" i="7"/>
  <c r="P288" i="7"/>
  <c r="P283" i="7"/>
  <c r="P275" i="7"/>
  <c r="P267" i="7"/>
  <c r="P256" i="7"/>
  <c r="P248" i="7"/>
  <c r="P240" i="7"/>
  <c r="P232" i="7"/>
  <c r="P224" i="7"/>
  <c r="P209" i="7"/>
  <c r="P201" i="7"/>
  <c r="P193" i="7"/>
  <c r="P186" i="7"/>
  <c r="P176" i="7"/>
  <c r="P168" i="7"/>
  <c r="P160" i="7"/>
  <c r="P153" i="7"/>
  <c r="P145" i="7"/>
  <c r="P136" i="7"/>
  <c r="P130" i="7"/>
  <c r="P1321" i="7"/>
  <c r="P1313" i="7"/>
  <c r="P1290" i="7"/>
  <c r="P1282" i="7"/>
  <c r="P143" i="7"/>
  <c r="P483" i="7"/>
  <c r="P1219" i="7"/>
  <c r="P1213" i="7"/>
  <c r="P1207" i="7"/>
  <c r="P1199" i="7"/>
  <c r="P1191" i="7"/>
  <c r="P1183" i="7"/>
  <c r="P1175" i="7"/>
  <c r="P1165" i="7"/>
  <c r="P1154" i="7"/>
  <c r="P1141" i="7"/>
  <c r="P1133" i="7"/>
  <c r="P1125" i="7"/>
  <c r="P1117" i="7"/>
  <c r="P1109" i="7"/>
  <c r="P1104" i="7"/>
  <c r="P1096" i="7"/>
  <c r="P1088" i="7"/>
  <c r="P1080" i="7"/>
  <c r="P1072" i="7"/>
  <c r="P1056" i="7"/>
  <c r="P1048" i="7"/>
  <c r="P1040" i="7"/>
  <c r="P888" i="7"/>
  <c r="P876" i="7"/>
  <c r="P856" i="7"/>
  <c r="P1039" i="7"/>
  <c r="P1031" i="7"/>
  <c r="P1023" i="7"/>
  <c r="P1015" i="7"/>
  <c r="P1008" i="7"/>
  <c r="P1000" i="7"/>
  <c r="P992" i="7"/>
  <c r="P984" i="7"/>
  <c r="P976" i="7"/>
  <c r="P968" i="7"/>
  <c r="P960" i="7"/>
  <c r="P952" i="7"/>
  <c r="P943" i="7"/>
  <c r="P935" i="7"/>
  <c r="P927" i="7"/>
  <c r="P919" i="7"/>
  <c r="P911" i="7"/>
  <c r="P903" i="7"/>
  <c r="P891" i="7"/>
  <c r="P871" i="7"/>
  <c r="P860" i="7"/>
  <c r="P843" i="7"/>
  <c r="P835" i="7"/>
  <c r="P827" i="7"/>
  <c r="P819" i="7"/>
  <c r="P811" i="7"/>
  <c r="P803" i="7"/>
  <c r="P795" i="7"/>
  <c r="P788" i="7"/>
  <c r="P779" i="7"/>
  <c r="P773" i="7"/>
  <c r="P762" i="7"/>
  <c r="P754" i="7"/>
  <c r="P746" i="7"/>
  <c r="P738" i="7"/>
  <c r="P730" i="7"/>
  <c r="P722" i="7"/>
  <c r="P714" i="7"/>
  <c r="P706" i="7"/>
  <c r="P701" i="7"/>
  <c r="P680" i="7"/>
  <c r="P673" i="7"/>
  <c r="P656" i="7"/>
  <c r="P642" i="7"/>
  <c r="P625" i="7"/>
  <c r="P609" i="7"/>
  <c r="P593" i="7"/>
  <c r="P564" i="7"/>
  <c r="P677" i="7"/>
  <c r="P663" i="7"/>
  <c r="P645" i="7"/>
  <c r="P630" i="7"/>
  <c r="P614" i="7"/>
  <c r="P598" i="7"/>
  <c r="P577" i="7"/>
  <c r="P563" i="7"/>
  <c r="P1302" i="7"/>
  <c r="P1294" i="7"/>
  <c r="P1275" i="7"/>
  <c r="P1267" i="7"/>
  <c r="P1259" i="7"/>
  <c r="P1251" i="7"/>
  <c r="P1243" i="7"/>
  <c r="P1235" i="7"/>
  <c r="P1227" i="7"/>
  <c r="P551" i="7"/>
  <c r="P543" i="7"/>
  <c r="P535" i="7"/>
  <c r="P527" i="7"/>
  <c r="P519" i="7"/>
  <c r="P511" i="7"/>
  <c r="P503" i="7"/>
  <c r="P495" i="7"/>
  <c r="P487" i="7"/>
  <c r="P478" i="7"/>
  <c r="P470" i="7"/>
  <c r="P462" i="7"/>
  <c r="P454" i="7"/>
  <c r="P446" i="7"/>
  <c r="P438" i="7"/>
  <c r="P430" i="7"/>
  <c r="P422" i="7"/>
  <c r="P413" i="7"/>
  <c r="P404" i="7"/>
  <c r="P396" i="7"/>
  <c r="P388" i="7"/>
  <c r="P380" i="7"/>
  <c r="P373" i="7"/>
  <c r="P365" i="7"/>
  <c r="P357" i="7"/>
  <c r="P349" i="7"/>
  <c r="P341" i="7"/>
  <c r="P333" i="7"/>
  <c r="P324" i="7"/>
  <c r="P316" i="7"/>
  <c r="P308" i="7"/>
  <c r="P300" i="7"/>
  <c r="P293" i="7"/>
  <c r="P287" i="7"/>
  <c r="P282" i="7"/>
  <c r="P274" i="7"/>
  <c r="P266" i="7"/>
  <c r="P255" i="7"/>
  <c r="P247" i="7"/>
  <c r="P239" i="7"/>
  <c r="P231" i="7"/>
  <c r="P223" i="7"/>
  <c r="P216" i="7"/>
  <c r="P208" i="7"/>
  <c r="P200" i="7"/>
  <c r="P192" i="7"/>
  <c r="P185" i="7"/>
  <c r="P175" i="7"/>
  <c r="P167" i="7"/>
  <c r="P159" i="7"/>
  <c r="P152" i="7"/>
  <c r="P144" i="7"/>
  <c r="P129" i="7"/>
  <c r="P1328" i="7"/>
  <c r="P1320" i="7"/>
  <c r="P1312" i="7"/>
  <c r="P1289" i="7"/>
  <c r="P179" i="7"/>
  <c r="P327" i="7"/>
  <c r="P1218" i="7"/>
  <c r="P1212" i="7"/>
  <c r="P1206" i="7"/>
  <c r="P1198" i="7"/>
  <c r="P1190" i="7"/>
  <c r="P1182" i="7"/>
  <c r="P1174" i="7"/>
  <c r="P1164" i="7"/>
  <c r="P1159" i="7"/>
  <c r="P1153" i="7"/>
  <c r="P1148" i="7"/>
  <c r="P1140" i="7"/>
  <c r="P1132" i="7"/>
  <c r="P1124" i="7"/>
  <c r="P1116" i="7"/>
  <c r="P1108" i="7"/>
  <c r="P1103" i="7"/>
  <c r="P1095" i="7"/>
  <c r="P1087" i="7"/>
  <c r="P1079" i="7"/>
  <c r="P1071" i="7"/>
  <c r="P1063" i="7"/>
  <c r="P1055" i="7"/>
  <c r="P1047" i="7"/>
  <c r="P949" i="7"/>
  <c r="P887" i="7"/>
  <c r="P875" i="7"/>
  <c r="P855" i="7"/>
  <c r="P1038" i="7"/>
  <c r="P1030" i="7"/>
  <c r="P1022" i="7"/>
  <c r="P1014" i="7"/>
  <c r="P1007" i="7"/>
  <c r="P999" i="7"/>
  <c r="P991" i="7"/>
  <c r="P983" i="7"/>
  <c r="P975" i="7"/>
  <c r="P967" i="7"/>
  <c r="P959" i="7"/>
  <c r="P951" i="7"/>
  <c r="P942" i="7"/>
  <c r="P934" i="7"/>
  <c r="P926" i="7"/>
  <c r="P918" i="7"/>
  <c r="P910" i="7"/>
  <c r="P902" i="7"/>
  <c r="P889" i="7"/>
  <c r="P870" i="7"/>
  <c r="P858" i="7"/>
  <c r="P842" i="7"/>
  <c r="P834" i="7"/>
  <c r="P826" i="7"/>
  <c r="P818" i="7"/>
  <c r="P810" i="7"/>
  <c r="P802" i="7"/>
  <c r="P794" i="7"/>
  <c r="P787" i="7"/>
  <c r="P778" i="7"/>
  <c r="P772" i="7"/>
  <c r="P768" i="7"/>
  <c r="P761" i="7"/>
  <c r="P753" i="7"/>
  <c r="P745" i="7"/>
  <c r="P737" i="7"/>
  <c r="P729" i="7"/>
  <c r="P721" i="7"/>
  <c r="P713" i="7"/>
  <c r="P700" i="7"/>
  <c r="P693" i="7"/>
  <c r="P687" i="7"/>
  <c r="P671" i="7"/>
  <c r="P654" i="7"/>
  <c r="P640" i="7"/>
  <c r="P623" i="7"/>
  <c r="P607" i="7"/>
  <c r="P591" i="7"/>
  <c r="P561" i="7"/>
  <c r="P675" i="7"/>
  <c r="P661" i="7"/>
  <c r="P643" i="7"/>
  <c r="P628" i="7"/>
  <c r="P612" i="7"/>
  <c r="P596" i="7"/>
  <c r="P584" i="7"/>
  <c r="P576" i="7"/>
  <c r="P562" i="7"/>
  <c r="P1301" i="7"/>
  <c r="P1293" i="7"/>
  <c r="P1274" i="7"/>
  <c r="P1266" i="7"/>
  <c r="P1258" i="7"/>
  <c r="P1250" i="7"/>
  <c r="P1242" i="7"/>
  <c r="P1234" i="7"/>
  <c r="P1226" i="7"/>
  <c r="P550" i="7"/>
  <c r="P542" i="7"/>
  <c r="P534" i="7"/>
  <c r="P526" i="7"/>
  <c r="P518" i="7"/>
  <c r="P510" i="7"/>
  <c r="P502" i="7"/>
  <c r="P494" i="7"/>
  <c r="P486" i="7"/>
  <c r="P477" i="7"/>
  <c r="P469" i="7"/>
  <c r="P461" i="7"/>
  <c r="P453" i="7"/>
  <c r="P445" i="7"/>
  <c r="P437" i="7"/>
  <c r="P429" i="7"/>
  <c r="P421" i="7"/>
  <c r="P412" i="7"/>
  <c r="P403" i="7"/>
  <c r="P395" i="7"/>
  <c r="P387" i="7"/>
  <c r="P379" i="7"/>
  <c r="P372" i="7"/>
  <c r="P364" i="7"/>
  <c r="P356" i="7"/>
  <c r="P348" i="7"/>
  <c r="P340" i="7"/>
  <c r="P332" i="7"/>
  <c r="P323" i="7"/>
  <c r="P315" i="7"/>
  <c r="P307" i="7"/>
  <c r="P292" i="7"/>
  <c r="P286" i="7"/>
  <c r="P281" i="7"/>
  <c r="P273" i="7"/>
  <c r="P265" i="7"/>
  <c r="P254" i="7"/>
  <c r="P246" i="7"/>
  <c r="P238" i="7"/>
  <c r="P230" i="7"/>
  <c r="P222" i="7"/>
  <c r="P215" i="7"/>
  <c r="P207" i="7"/>
  <c r="P199" i="7"/>
  <c r="P191" i="7"/>
  <c r="P184" i="7"/>
  <c r="P174" i="7"/>
  <c r="P166" i="7"/>
  <c r="P158" i="7"/>
  <c r="P151" i="7"/>
  <c r="P142" i="7"/>
  <c r="P128" i="7"/>
  <c r="P1327" i="7"/>
  <c r="P1319" i="7"/>
  <c r="P1288" i="7"/>
  <c r="P211" i="7"/>
  <c r="P1217" i="7"/>
  <c r="P1211" i="7"/>
  <c r="P1205" i="7"/>
  <c r="P1197" i="7"/>
  <c r="P1189" i="7"/>
  <c r="P1181" i="7"/>
  <c r="P1173" i="7"/>
  <c r="P1163" i="7"/>
  <c r="P1152" i="7"/>
  <c r="P1147" i="7"/>
  <c r="P1139" i="7"/>
  <c r="P1131" i="7"/>
  <c r="P1123" i="7"/>
  <c r="P1115" i="7"/>
  <c r="P1107" i="7"/>
  <c r="P1102" i="7"/>
  <c r="P1094" i="7"/>
  <c r="P1086" i="7"/>
  <c r="P1078" i="7"/>
  <c r="P1070" i="7"/>
  <c r="P1062" i="7"/>
  <c r="P1054" i="7"/>
  <c r="P1046" i="7"/>
  <c r="P899" i="7"/>
  <c r="P883" i="7"/>
  <c r="P874" i="7"/>
  <c r="P854" i="7"/>
  <c r="P1037" i="7"/>
  <c r="P1029" i="7"/>
  <c r="P1021" i="7"/>
  <c r="P1006" i="7"/>
  <c r="P998" i="7"/>
  <c r="P990" i="7"/>
  <c r="P982" i="7"/>
  <c r="P974" i="7"/>
  <c r="P966" i="7"/>
  <c r="P958" i="7"/>
  <c r="P950" i="7"/>
  <c r="P941" i="7"/>
  <c r="P933" i="7"/>
  <c r="P925" i="7"/>
  <c r="P917" i="7"/>
  <c r="P909" i="7"/>
  <c r="P901" i="7"/>
  <c r="P868" i="7"/>
  <c r="P841" i="7"/>
  <c r="P825" i="7"/>
  <c r="P817" i="7"/>
  <c r="P809" i="7"/>
  <c r="P801" i="7"/>
  <c r="P793" i="7"/>
  <c r="P786" i="7"/>
  <c r="P777" i="7"/>
  <c r="P767" i="7"/>
  <c r="P760" i="7"/>
  <c r="P752" i="7"/>
  <c r="P744" i="7"/>
  <c r="P736" i="7"/>
  <c r="P728" i="7"/>
  <c r="P720" i="7"/>
  <c r="P712" i="7"/>
  <c r="P699" i="7"/>
  <c r="P686" i="7"/>
  <c r="P669" i="7"/>
  <c r="P652" i="7"/>
  <c r="P638" i="7"/>
  <c r="P622" i="7"/>
  <c r="P604" i="7"/>
  <c r="P589" i="7"/>
  <c r="P559" i="7"/>
  <c r="P674" i="7"/>
  <c r="P659" i="7"/>
  <c r="P641" i="7"/>
  <c r="P626" i="7"/>
  <c r="P610" i="7"/>
  <c r="P594" i="7"/>
  <c r="P583" i="7"/>
  <c r="P575" i="7"/>
  <c r="P560" i="7"/>
  <c r="P1308" i="7"/>
  <c r="P1300" i="7"/>
  <c r="P1281" i="7"/>
  <c r="P1273" i="7"/>
  <c r="P1265" i="7"/>
  <c r="P1257" i="7"/>
  <c r="P1249" i="7"/>
  <c r="P1241" i="7"/>
  <c r="P1233" i="7"/>
  <c r="P1225" i="7"/>
  <c r="P549" i="7"/>
  <c r="P541" i="7"/>
  <c r="P533" i="7"/>
  <c r="P525" i="7"/>
  <c r="P517" i="7"/>
  <c r="P509" i="7"/>
  <c r="P501" i="7"/>
  <c r="P493" i="7"/>
  <c r="P485" i="7"/>
  <c r="P476" i="7"/>
  <c r="P468" i="7"/>
  <c r="P460" i="7"/>
  <c r="P452" i="7"/>
  <c r="P444" i="7"/>
  <c r="P436" i="7"/>
  <c r="P428" i="7"/>
  <c r="P420" i="7"/>
  <c r="P411" i="7"/>
  <c r="P402" i="7"/>
  <c r="P394" i="7"/>
  <c r="P386" i="7"/>
  <c r="P378" i="7"/>
  <c r="P371" i="7"/>
  <c r="P363" i="7"/>
  <c r="P355" i="7"/>
  <c r="P347" i="7"/>
  <c r="P339" i="7"/>
  <c r="P331" i="7"/>
  <c r="P322" i="7"/>
  <c r="P314" i="7"/>
  <c r="P306" i="7"/>
  <c r="P299" i="7"/>
  <c r="P291" i="7"/>
  <c r="P285" i="7"/>
  <c r="P280" i="7"/>
  <c r="P272" i="7"/>
  <c r="P264" i="7"/>
  <c r="P253" i="7"/>
  <c r="P245" i="7"/>
  <c r="P237" i="7"/>
  <c r="P229" i="7"/>
  <c r="P221" i="7"/>
  <c r="P206" i="7"/>
  <c r="P198" i="7"/>
  <c r="P190" i="7"/>
  <c r="P183" i="7"/>
  <c r="P165" i="7"/>
  <c r="P150" i="7"/>
  <c r="P141" i="7"/>
  <c r="P135" i="7"/>
  <c r="P127" i="7"/>
  <c r="P1210" i="7"/>
  <c r="P1204" i="7"/>
  <c r="P1196" i="7"/>
  <c r="P1188" i="7"/>
  <c r="P1180" i="7"/>
  <c r="P1172" i="7"/>
  <c r="P1162" i="7"/>
  <c r="P1158" i="7"/>
  <c r="P1146" i="7"/>
  <c r="P1138" i="7"/>
  <c r="P1130" i="7"/>
  <c r="P1122" i="7"/>
  <c r="P1114" i="7"/>
  <c r="P1106" i="7"/>
  <c r="P1101" i="7"/>
  <c r="P1093" i="7"/>
  <c r="P1085" i="7"/>
  <c r="P1077" i="7"/>
  <c r="P1069" i="7"/>
  <c r="P1061" i="7"/>
  <c r="P1053" i="7"/>
  <c r="P1045" i="7"/>
  <c r="P896" i="7"/>
  <c r="P882" i="7"/>
  <c r="P872" i="7"/>
  <c r="P852" i="7"/>
  <c r="P1036" i="7"/>
  <c r="P1028" i="7"/>
  <c r="P1020" i="7"/>
  <c r="P1013" i="7"/>
  <c r="P1005" i="7"/>
  <c r="P997" i="7"/>
  <c r="P989" i="7"/>
  <c r="P981" i="7"/>
  <c r="P973" i="7"/>
  <c r="P965" i="7"/>
  <c r="P957" i="7"/>
  <c r="P948" i="7"/>
  <c r="P940" i="7"/>
  <c r="P932" i="7"/>
  <c r="P924" i="7"/>
  <c r="P916" i="7"/>
  <c r="P908" i="7"/>
  <c r="P900" i="7"/>
  <c r="P886" i="7"/>
  <c r="P867" i="7"/>
  <c r="P853" i="7"/>
  <c r="P840" i="7"/>
  <c r="P824" i="7"/>
  <c r="P816" i="7"/>
  <c r="P808" i="7"/>
  <c r="P800" i="7"/>
  <c r="P792" i="7"/>
  <c r="P785" i="7"/>
  <c r="P776" i="7"/>
  <c r="P771" i="7"/>
  <c r="P766" i="7"/>
  <c r="P759" i="7"/>
  <c r="P751" i="7"/>
  <c r="P743" i="7"/>
  <c r="P735" i="7"/>
  <c r="P727" i="7"/>
  <c r="P719" i="7"/>
  <c r="P711" i="7"/>
  <c r="P705" i="7"/>
  <c r="P691" i="7"/>
  <c r="P666" i="7"/>
  <c r="P650" i="7"/>
  <c r="P636" i="7"/>
  <c r="P619" i="7"/>
  <c r="P603" i="7"/>
  <c r="P572" i="7"/>
  <c r="P557" i="7"/>
  <c r="P672" i="7"/>
  <c r="P657" i="7"/>
  <c r="P639" i="7"/>
  <c r="P624" i="7"/>
  <c r="P608" i="7"/>
  <c r="P592" i="7"/>
  <c r="P582" i="7"/>
  <c r="P574" i="7"/>
  <c r="P558" i="7"/>
  <c r="P1307" i="7"/>
  <c r="P1299" i="7"/>
  <c r="P1280" i="7"/>
  <c r="P1272" i="7"/>
  <c r="P1264" i="7"/>
  <c r="P1256" i="7"/>
  <c r="P1248" i="7"/>
  <c r="P1240" i="7"/>
  <c r="P1232" i="7"/>
  <c r="P1224" i="7"/>
  <c r="P548" i="7"/>
  <c r="P540" i="7"/>
  <c r="P532" i="7"/>
  <c r="P524" i="7"/>
  <c r="P516" i="7"/>
  <c r="P508" i="7"/>
  <c r="P500" i="7"/>
  <c r="P492" i="7"/>
  <c r="P484" i="7"/>
  <c r="P475" i="7"/>
  <c r="P467" i="7"/>
  <c r="P459" i="7"/>
  <c r="P451" i="7"/>
  <c r="P443" i="7"/>
  <c r="P435" i="7"/>
  <c r="P427" i="7"/>
  <c r="P419" i="7"/>
  <c r="P410" i="7"/>
  <c r="P401" i="7"/>
  <c r="P393" i="7"/>
  <c r="P385" i="7"/>
  <c r="P377" i="7"/>
  <c r="P370" i="7"/>
  <c r="P362" i="7"/>
  <c r="P354" i="7"/>
  <c r="P346" i="7"/>
  <c r="P338" i="7"/>
  <c r="P330" i="7"/>
  <c r="P321" i="7"/>
  <c r="P313" i="7"/>
  <c r="P305" i="7"/>
  <c r="P298" i="7"/>
  <c r="P290" i="7"/>
  <c r="P279" i="7"/>
  <c r="P271" i="7"/>
  <c r="P263" i="7"/>
  <c r="P252" i="7"/>
  <c r="P244" i="7"/>
  <c r="P236" i="7"/>
  <c r="P228" i="7"/>
  <c r="P220" i="7"/>
  <c r="P214" i="7"/>
  <c r="P205" i="7"/>
  <c r="P197" i="7"/>
  <c r="P189" i="7"/>
  <c r="P182" i="7"/>
  <c r="P172" i="7"/>
  <c r="P164" i="7"/>
  <c r="P156" i="7"/>
  <c r="P149" i="7"/>
  <c r="P140" i="7"/>
  <c r="P134" i="7"/>
  <c r="P126" i="7"/>
  <c r="P1325" i="7"/>
  <c r="P1317" i="7"/>
  <c r="P1310" i="7"/>
  <c r="P1286" i="7"/>
  <c r="P409" i="7"/>
  <c r="P1203" i="7"/>
  <c r="P1195" i="7"/>
  <c r="P1187" i="7"/>
  <c r="P1179" i="7"/>
  <c r="P1171" i="7"/>
  <c r="P1161" i="7"/>
  <c r="P1151" i="7"/>
  <c r="P1145" i="7"/>
  <c r="P1137" i="7"/>
  <c r="P1129" i="7"/>
  <c r="P1121" i="7"/>
  <c r="P1113" i="7"/>
  <c r="P1100" i="7"/>
  <c r="P1092" i="7"/>
  <c r="P1076" i="7"/>
  <c r="P1068" i="7"/>
  <c r="P1060" i="7"/>
  <c r="P1052" i="7"/>
  <c r="P1044" i="7"/>
  <c r="P894" i="7"/>
  <c r="P881" i="7"/>
  <c r="P869" i="7"/>
  <c r="P850" i="7"/>
  <c r="P1035" i="7"/>
  <c r="P1027" i="7"/>
  <c r="P1019" i="7"/>
  <c r="P1012" i="7"/>
  <c r="P1004" i="7"/>
  <c r="P996" i="7"/>
  <c r="P988" i="7"/>
  <c r="P980" i="7"/>
  <c r="P972" i="7"/>
  <c r="P964" i="7"/>
  <c r="P956" i="7"/>
  <c r="P947" i="7"/>
  <c r="P939" i="7"/>
  <c r="P931" i="7"/>
  <c r="P923" i="7"/>
  <c r="P915" i="7"/>
  <c r="P907" i="7"/>
  <c r="P898" i="7"/>
  <c r="P885" i="7"/>
  <c r="P866" i="7"/>
  <c r="P851" i="7"/>
  <c r="P831" i="7"/>
  <c r="P823" i="7"/>
  <c r="P815" i="7"/>
  <c r="P807" i="7"/>
  <c r="P799" i="7"/>
  <c r="P784" i="7"/>
  <c r="P765" i="7"/>
  <c r="P758" i="7"/>
  <c r="P750" i="7"/>
  <c r="P742" i="7"/>
  <c r="P734" i="7"/>
  <c r="P726" i="7"/>
  <c r="P718" i="7"/>
  <c r="P710" i="7"/>
  <c r="P704" i="7"/>
  <c r="P698" i="7"/>
  <c r="P690" i="7"/>
  <c r="P684" i="7"/>
  <c r="P664" i="7"/>
  <c r="P649" i="7"/>
  <c r="P633" i="7"/>
  <c r="P617" i="7"/>
  <c r="P601" i="7"/>
  <c r="P571" i="7"/>
  <c r="P555" i="7"/>
  <c r="P670" i="7"/>
  <c r="P655" i="7"/>
  <c r="P637" i="7"/>
  <c r="P621" i="7"/>
  <c r="P606" i="7"/>
  <c r="P590" i="7"/>
  <c r="P581" i="7"/>
  <c r="P573" i="7"/>
  <c r="P556" i="7"/>
  <c r="P1306" i="7"/>
  <c r="P1298" i="7"/>
  <c r="P1279" i="7"/>
  <c r="P1271" i="7"/>
  <c r="P1263" i="7"/>
  <c r="P1255" i="7"/>
  <c r="P1247" i="7"/>
  <c r="P1239" i="7"/>
  <c r="P1231" i="7"/>
  <c r="P1223" i="7"/>
  <c r="P547" i="7"/>
  <c r="P539" i="7"/>
  <c r="P531" i="7"/>
  <c r="P523" i="7"/>
  <c r="P515" i="7"/>
  <c r="P507" i="7"/>
  <c r="P499" i="7"/>
  <c r="P491" i="7"/>
  <c r="P482" i="7"/>
  <c r="P474" i="7"/>
  <c r="P466" i="7"/>
  <c r="P458" i="7"/>
  <c r="P450" i="7"/>
  <c r="P442" i="7"/>
  <c r="P434" i="7"/>
  <c r="P426" i="7"/>
  <c r="P417" i="7"/>
  <c r="P408" i="7"/>
  <c r="P400" i="7"/>
  <c r="P392" i="7"/>
  <c r="P384" i="7"/>
  <c r="P376" i="7"/>
  <c r="P369" i="7"/>
  <c r="P361" i="7"/>
  <c r="P353" i="7"/>
  <c r="P345" i="7"/>
  <c r="P337" i="7"/>
  <c r="P329" i="7"/>
  <c r="P320" i="7"/>
  <c r="P312" i="7"/>
  <c r="P304" i="7"/>
  <c r="P297" i="7"/>
  <c r="P278" i="7"/>
  <c r="P270" i="7"/>
  <c r="P262" i="7"/>
  <c r="P251" i="7"/>
  <c r="P243" i="7"/>
  <c r="P235" i="7"/>
  <c r="P227" i="7"/>
  <c r="P219" i="7"/>
  <c r="P213" i="7"/>
  <c r="P204" i="7"/>
  <c r="P196" i="7"/>
  <c r="P180" i="7"/>
  <c r="P171" i="7"/>
  <c r="P163" i="7"/>
  <c r="P148" i="7"/>
  <c r="P139" i="7"/>
  <c r="P133" i="7"/>
  <c r="P125" i="7"/>
  <c r="P157" i="7"/>
  <c r="P1084" i="7"/>
  <c r="P1064" i="7"/>
  <c r="P839" i="7"/>
  <c r="P685" i="7"/>
  <c r="P679" i="7"/>
  <c r="P627" i="7"/>
  <c r="P1135" i="7"/>
  <c r="P694" i="7"/>
  <c r="P585" i="7"/>
  <c r="P857" i="7"/>
  <c r="P833" i="7"/>
  <c r="P697" i="7"/>
  <c r="P859" i="7"/>
  <c r="P836" i="7"/>
  <c r="P832" i="7"/>
  <c r="P692" i="7"/>
  <c r="D4" i="7"/>
  <c r="X9" i="7"/>
  <c r="F10" i="5" l="1"/>
  <c r="K20" i="7" l="1"/>
  <c r="G28" i="5" s="1"/>
  <c r="L20" i="7" l="1"/>
  <c r="F28" i="5" s="1"/>
  <c r="M20" i="7"/>
  <c r="D5" i="5"/>
  <c r="D6" i="5"/>
  <c r="D22" i="5"/>
  <c r="O15" i="7"/>
  <c r="H23" i="5" s="1"/>
  <c r="O16" i="7"/>
  <c r="H24" i="5" s="1"/>
  <c r="O17" i="7"/>
  <c r="H25" i="5" s="1"/>
  <c r="O18" i="7"/>
  <c r="H26" i="5" s="1"/>
  <c r="O19" i="7"/>
  <c r="H27" i="5" s="1"/>
  <c r="O20" i="7"/>
  <c r="H28" i="5" s="1"/>
  <c r="O36" i="7"/>
  <c r="H44" i="5" s="1"/>
  <c r="O37" i="7"/>
  <c r="H45" i="5" s="1"/>
  <c r="O38" i="7"/>
  <c r="H46" i="5" s="1"/>
  <c r="O39" i="7"/>
  <c r="H47" i="5" s="1"/>
  <c r="O40" i="7"/>
  <c r="H48" i="5" s="1"/>
  <c r="O41" i="7"/>
  <c r="H49" i="5" s="1"/>
  <c r="O42" i="7"/>
  <c r="H50" i="5" s="1"/>
  <c r="O43" i="7"/>
  <c r="H51" i="5" s="1"/>
  <c r="O44" i="7"/>
  <c r="H52" i="5" s="1"/>
  <c r="O45" i="7"/>
  <c r="H53" i="5" s="1"/>
  <c r="O46" i="7"/>
  <c r="H54" i="5" s="1"/>
  <c r="O47" i="7"/>
  <c r="H55" i="5" s="1"/>
  <c r="O48" i="7"/>
  <c r="H56" i="5" s="1"/>
  <c r="O49" i="7"/>
  <c r="H57" i="5" s="1"/>
  <c r="O50" i="7"/>
  <c r="H58" i="5" s="1"/>
  <c r="O51" i="7"/>
  <c r="H59" i="5" s="1"/>
  <c r="O52" i="7"/>
  <c r="H60" i="5" s="1"/>
  <c r="O53" i="7"/>
  <c r="H61" i="5" s="1"/>
  <c r="O54" i="7"/>
  <c r="H62" i="5" s="1"/>
  <c r="O55" i="7"/>
  <c r="H63" i="5" s="1"/>
  <c r="O56" i="7"/>
  <c r="H64" i="5" s="1"/>
  <c r="O57" i="7"/>
  <c r="H65" i="5" s="1"/>
  <c r="O58" i="7"/>
  <c r="H66" i="5" s="1"/>
  <c r="O59" i="7"/>
  <c r="H67" i="5" s="1"/>
  <c r="O60" i="7"/>
  <c r="H68" i="5" s="1"/>
  <c r="O61" i="7"/>
  <c r="H69" i="5" s="1"/>
  <c r="O62" i="7"/>
  <c r="H70" i="5" s="1"/>
  <c r="O63" i="7"/>
  <c r="H71" i="5" s="1"/>
  <c r="O64" i="7"/>
  <c r="H72" i="5" s="1"/>
  <c r="O65" i="7"/>
  <c r="H73" i="5" s="1"/>
  <c r="O66" i="7"/>
  <c r="H74" i="5" s="1"/>
  <c r="O67" i="7"/>
  <c r="H75" i="5" s="1"/>
  <c r="O68" i="7"/>
  <c r="H76" i="5" s="1"/>
  <c r="O69" i="7"/>
  <c r="H77" i="5" s="1"/>
  <c r="O70" i="7"/>
  <c r="H78" i="5" s="1"/>
  <c r="O71" i="7"/>
  <c r="H79" i="5" s="1"/>
  <c r="O72" i="7"/>
  <c r="H80" i="5" s="1"/>
  <c r="O73" i="7"/>
  <c r="H81" i="5" s="1"/>
  <c r="O74" i="7"/>
  <c r="H82" i="5" s="1"/>
  <c r="O75" i="7"/>
  <c r="H83" i="5" s="1"/>
  <c r="O76" i="7"/>
  <c r="H84" i="5" s="1"/>
  <c r="O77" i="7"/>
  <c r="H85" i="5" s="1"/>
  <c r="O78" i="7"/>
  <c r="H86" i="5" s="1"/>
  <c r="O79" i="7"/>
  <c r="H87" i="5" s="1"/>
  <c r="O80" i="7"/>
  <c r="H88" i="5" s="1"/>
  <c r="O81" i="7"/>
  <c r="H89" i="5" s="1"/>
  <c r="O82" i="7"/>
  <c r="H90" i="5" s="1"/>
  <c r="O83" i="7"/>
  <c r="H91" i="5" s="1"/>
  <c r="O84" i="7"/>
  <c r="H92" i="5" s="1"/>
  <c r="O85" i="7"/>
  <c r="H93" i="5" s="1"/>
  <c r="O86" i="7"/>
  <c r="H94" i="5" s="1"/>
  <c r="O87" i="7"/>
  <c r="H95" i="5" s="1"/>
  <c r="O88" i="7"/>
  <c r="H96" i="5" s="1"/>
  <c r="O89" i="7"/>
  <c r="H97" i="5" s="1"/>
  <c r="O90" i="7"/>
  <c r="H98" i="5" s="1"/>
  <c r="O91" i="7"/>
  <c r="H99" i="5" s="1"/>
  <c r="O92" i="7"/>
  <c r="H100" i="5" s="1"/>
  <c r="O93" i="7"/>
  <c r="H101" i="5" s="1"/>
  <c r="O94" i="7"/>
  <c r="H102" i="5" s="1"/>
  <c r="O95" i="7"/>
  <c r="H103" i="5" s="1"/>
  <c r="O96" i="7"/>
  <c r="H104" i="5" s="1"/>
  <c r="O97" i="7"/>
  <c r="H105" i="5" s="1"/>
  <c r="O98" i="7"/>
  <c r="H106" i="5" s="1"/>
  <c r="O99" i="7"/>
  <c r="H107" i="5" s="1"/>
  <c r="O100" i="7"/>
  <c r="H108" i="5" s="1"/>
  <c r="O101" i="7"/>
  <c r="H109" i="5" s="1"/>
  <c r="O102" i="7"/>
  <c r="H110" i="5" s="1"/>
  <c r="O103" i="7"/>
  <c r="H111" i="5" s="1"/>
  <c r="O104" i="7"/>
  <c r="H112" i="5" s="1"/>
  <c r="O105" i="7"/>
  <c r="H113" i="5" s="1"/>
  <c r="O106" i="7"/>
  <c r="H114" i="5" s="1"/>
  <c r="O107" i="7"/>
  <c r="H115" i="5" s="1"/>
  <c r="O108" i="7"/>
  <c r="H116" i="5" s="1"/>
  <c r="O109" i="7"/>
  <c r="H117" i="5" s="1"/>
  <c r="O110" i="7"/>
  <c r="H118" i="5" s="1"/>
  <c r="O111" i="7"/>
  <c r="H119" i="5" s="1"/>
  <c r="O112" i="7"/>
  <c r="H120" i="5" s="1"/>
  <c r="O113" i="7"/>
  <c r="H121" i="5" s="1"/>
  <c r="O114" i="7"/>
  <c r="H122" i="5" s="1"/>
  <c r="O115" i="7"/>
  <c r="H123" i="5" s="1"/>
  <c r="O116" i="7"/>
  <c r="H124" i="5" s="1"/>
  <c r="O117" i="7"/>
  <c r="H125" i="5" s="1"/>
  <c r="O118" i="7"/>
  <c r="H126" i="5" s="1"/>
  <c r="O119" i="7"/>
  <c r="H127" i="5" s="1"/>
  <c r="O120" i="7"/>
  <c r="H128" i="5" s="1"/>
  <c r="O121" i="7"/>
  <c r="H129" i="5" s="1"/>
  <c r="O122" i="7"/>
  <c r="H130" i="5" s="1"/>
  <c r="O14" i="7"/>
  <c r="H15" i="7"/>
  <c r="I15" i="7" s="1"/>
  <c r="H16" i="7"/>
  <c r="I16" i="7" s="1"/>
  <c r="H17" i="7"/>
  <c r="I17" i="7" s="1"/>
  <c r="H18" i="7"/>
  <c r="I18" i="7" s="1"/>
  <c r="H19" i="7"/>
  <c r="I19" i="7" s="1"/>
  <c r="H20" i="7"/>
  <c r="I20" i="7" s="1"/>
  <c r="H36" i="7"/>
  <c r="I36" i="7" s="1"/>
  <c r="H37" i="7"/>
  <c r="I37" i="7" s="1"/>
  <c r="H38" i="7"/>
  <c r="I38" i="7" s="1"/>
  <c r="H39" i="7"/>
  <c r="I39" i="7" s="1"/>
  <c r="H40" i="7"/>
  <c r="I40" i="7" s="1"/>
  <c r="H41" i="7"/>
  <c r="I41" i="7" s="1"/>
  <c r="H42" i="7"/>
  <c r="I42" i="7" s="1"/>
  <c r="H43" i="7"/>
  <c r="I43" i="7" s="1"/>
  <c r="H44" i="7"/>
  <c r="I44" i="7" s="1"/>
  <c r="H45" i="7"/>
  <c r="I45" i="7" s="1"/>
  <c r="H46" i="7"/>
  <c r="I46" i="7" s="1"/>
  <c r="H47" i="7"/>
  <c r="I47" i="7" s="1"/>
  <c r="H48" i="7"/>
  <c r="I48" i="7" s="1"/>
  <c r="H49" i="7"/>
  <c r="I49" i="7" s="1"/>
  <c r="H50" i="7"/>
  <c r="I50" i="7" s="1"/>
  <c r="H51" i="7"/>
  <c r="I51" i="7" s="1"/>
  <c r="H52" i="7"/>
  <c r="I52" i="7" s="1"/>
  <c r="H53" i="7"/>
  <c r="I53" i="7" s="1"/>
  <c r="H54" i="7"/>
  <c r="I54" i="7" s="1"/>
  <c r="H55" i="7"/>
  <c r="I55" i="7" s="1"/>
  <c r="H56" i="7"/>
  <c r="I56" i="7" s="1"/>
  <c r="H57" i="7"/>
  <c r="I57" i="7" s="1"/>
  <c r="H58" i="7"/>
  <c r="I58" i="7" s="1"/>
  <c r="H59" i="7"/>
  <c r="I59" i="7" s="1"/>
  <c r="H60" i="7"/>
  <c r="I60" i="7" s="1"/>
  <c r="H61" i="7"/>
  <c r="I61" i="7" s="1"/>
  <c r="H62" i="7"/>
  <c r="I62" i="7" s="1"/>
  <c r="H63" i="7"/>
  <c r="I63" i="7" s="1"/>
  <c r="H64" i="7"/>
  <c r="I64" i="7" s="1"/>
  <c r="H65" i="7"/>
  <c r="I65" i="7" s="1"/>
  <c r="H66" i="7"/>
  <c r="I66" i="7" s="1"/>
  <c r="H67" i="7"/>
  <c r="I67" i="7" s="1"/>
  <c r="H68" i="7"/>
  <c r="I68" i="7" s="1"/>
  <c r="H69" i="7"/>
  <c r="I69" i="7" s="1"/>
  <c r="H70" i="7"/>
  <c r="I70" i="7" s="1"/>
  <c r="H71" i="7"/>
  <c r="I71" i="7" s="1"/>
  <c r="H72" i="7"/>
  <c r="I72" i="7" s="1"/>
  <c r="H73" i="7"/>
  <c r="I73" i="7" s="1"/>
  <c r="H74" i="7"/>
  <c r="I74" i="7" s="1"/>
  <c r="H75" i="7"/>
  <c r="I75" i="7" s="1"/>
  <c r="H76" i="7"/>
  <c r="I76" i="7" s="1"/>
  <c r="H77" i="7"/>
  <c r="I77" i="7" s="1"/>
  <c r="H78" i="7"/>
  <c r="I78" i="7" s="1"/>
  <c r="H79" i="7"/>
  <c r="I79" i="7" s="1"/>
  <c r="H80" i="7"/>
  <c r="I80" i="7" s="1"/>
  <c r="H81" i="7"/>
  <c r="I81" i="7" s="1"/>
  <c r="H82" i="7"/>
  <c r="I82" i="7" s="1"/>
  <c r="H83" i="7"/>
  <c r="I83" i="7" s="1"/>
  <c r="H84" i="7"/>
  <c r="I84" i="7" s="1"/>
  <c r="H85" i="7"/>
  <c r="I85" i="7" s="1"/>
  <c r="H86" i="7"/>
  <c r="I86" i="7" s="1"/>
  <c r="H87" i="7"/>
  <c r="I87" i="7" s="1"/>
  <c r="H88" i="7"/>
  <c r="I88" i="7" s="1"/>
  <c r="H89" i="7"/>
  <c r="I89" i="7" s="1"/>
  <c r="H90" i="7"/>
  <c r="I90" i="7" s="1"/>
  <c r="H91" i="7"/>
  <c r="I91" i="7" s="1"/>
  <c r="H92" i="7"/>
  <c r="I92" i="7" s="1"/>
  <c r="H93" i="7"/>
  <c r="I93" i="7" s="1"/>
  <c r="H94" i="7"/>
  <c r="I94" i="7" s="1"/>
  <c r="H95" i="7"/>
  <c r="I95" i="7" s="1"/>
  <c r="H96" i="7"/>
  <c r="I96" i="7" s="1"/>
  <c r="H97" i="7"/>
  <c r="I97" i="7" s="1"/>
  <c r="H98" i="7"/>
  <c r="I98" i="7" s="1"/>
  <c r="H99" i="7"/>
  <c r="I99" i="7" s="1"/>
  <c r="H100" i="7"/>
  <c r="I100" i="7" s="1"/>
  <c r="H101" i="7"/>
  <c r="I101" i="7" s="1"/>
  <c r="H102" i="7"/>
  <c r="I102" i="7" s="1"/>
  <c r="H103" i="7"/>
  <c r="I103" i="7" s="1"/>
  <c r="H104" i="7"/>
  <c r="I104" i="7" s="1"/>
  <c r="H105" i="7"/>
  <c r="I105" i="7" s="1"/>
  <c r="H106" i="7"/>
  <c r="I106" i="7" s="1"/>
  <c r="H107" i="7"/>
  <c r="I107" i="7" s="1"/>
  <c r="H108" i="7"/>
  <c r="I108" i="7" s="1"/>
  <c r="H109" i="7"/>
  <c r="I109" i="7" s="1"/>
  <c r="H110" i="7"/>
  <c r="I110" i="7" s="1"/>
  <c r="H111" i="7"/>
  <c r="I111" i="7" s="1"/>
  <c r="H112" i="7"/>
  <c r="I112" i="7" s="1"/>
  <c r="H113" i="7"/>
  <c r="I113" i="7" s="1"/>
  <c r="H114" i="7"/>
  <c r="I114" i="7" s="1"/>
  <c r="H115" i="7"/>
  <c r="I115" i="7" s="1"/>
  <c r="H116" i="7"/>
  <c r="I116" i="7" s="1"/>
  <c r="H117" i="7"/>
  <c r="I117" i="7" s="1"/>
  <c r="H118" i="7"/>
  <c r="I118" i="7" s="1"/>
  <c r="H119" i="7"/>
  <c r="I119" i="7" s="1"/>
  <c r="H120" i="7"/>
  <c r="I120" i="7" s="1"/>
  <c r="H121" i="7"/>
  <c r="I121" i="7" s="1"/>
  <c r="H122" i="7"/>
  <c r="I122" i="7" s="1"/>
  <c r="H14" i="7"/>
  <c r="I14" i="7" s="1"/>
  <c r="B22" i="5" l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B567" i="5" s="1"/>
  <c r="B568" i="5" s="1"/>
  <c r="B569" i="5" s="1"/>
  <c r="B570" i="5" s="1"/>
  <c r="B571" i="5" s="1"/>
  <c r="B572" i="5" s="1"/>
  <c r="B573" i="5" s="1"/>
  <c r="B574" i="5" s="1"/>
  <c r="B575" i="5" s="1"/>
  <c r="B576" i="5" s="1"/>
  <c r="B577" i="5" s="1"/>
  <c r="B578" i="5" s="1"/>
  <c r="B579" i="5" s="1"/>
  <c r="B580" i="5" s="1"/>
  <c r="B581" i="5" s="1"/>
  <c r="B582" i="5" s="1"/>
  <c r="B583" i="5" s="1"/>
  <c r="B584" i="5" s="1"/>
  <c r="B585" i="5" s="1"/>
  <c r="B586" i="5" s="1"/>
  <c r="B587" i="5" s="1"/>
  <c r="B588" i="5" s="1"/>
  <c r="B589" i="5" s="1"/>
  <c r="B590" i="5" s="1"/>
  <c r="B591" i="5" s="1"/>
  <c r="B592" i="5" s="1"/>
  <c r="B593" i="5" s="1"/>
  <c r="B594" i="5" s="1"/>
  <c r="B595" i="5" s="1"/>
  <c r="B596" i="5" s="1"/>
  <c r="B597" i="5" s="1"/>
  <c r="B598" i="5" s="1"/>
  <c r="B599" i="5" s="1"/>
  <c r="B600" i="5" s="1"/>
  <c r="B601" i="5" s="1"/>
  <c r="B602" i="5" s="1"/>
  <c r="B603" i="5" s="1"/>
  <c r="B604" i="5" s="1"/>
  <c r="B605" i="5" s="1"/>
  <c r="B606" i="5" s="1"/>
  <c r="B607" i="5" s="1"/>
  <c r="B608" i="5" s="1"/>
  <c r="B609" i="5" s="1"/>
  <c r="B610" i="5" s="1"/>
  <c r="B611" i="5" s="1"/>
  <c r="B612" i="5" s="1"/>
  <c r="B613" i="5" s="1"/>
  <c r="B614" i="5" s="1"/>
  <c r="B615" i="5" s="1"/>
  <c r="B616" i="5" s="1"/>
  <c r="B617" i="5" s="1"/>
  <c r="B618" i="5" s="1"/>
  <c r="B619" i="5" s="1"/>
  <c r="B620" i="5" s="1"/>
  <c r="B621" i="5" s="1"/>
  <c r="B622" i="5" s="1"/>
  <c r="B623" i="5" s="1"/>
  <c r="B624" i="5" s="1"/>
  <c r="B625" i="5" s="1"/>
  <c r="B626" i="5" s="1"/>
  <c r="B627" i="5" s="1"/>
  <c r="B628" i="5" s="1"/>
  <c r="B629" i="5" s="1"/>
  <c r="B630" i="5" s="1"/>
  <c r="B631" i="5" s="1"/>
  <c r="B632" i="5" s="1"/>
  <c r="B633" i="5" s="1"/>
  <c r="B634" i="5" s="1"/>
  <c r="B635" i="5" s="1"/>
  <c r="B636" i="5" s="1"/>
  <c r="B637" i="5" s="1"/>
  <c r="B638" i="5" s="1"/>
  <c r="B639" i="5" s="1"/>
  <c r="B640" i="5" s="1"/>
  <c r="B641" i="5" s="1"/>
  <c r="B642" i="5" s="1"/>
  <c r="B643" i="5" s="1"/>
  <c r="B644" i="5" s="1"/>
  <c r="B645" i="5" s="1"/>
  <c r="B646" i="5" s="1"/>
  <c r="B647" i="5" s="1"/>
  <c r="B648" i="5" s="1"/>
  <c r="B649" i="5" s="1"/>
  <c r="B650" i="5" s="1"/>
  <c r="B651" i="5" s="1"/>
  <c r="B652" i="5" s="1"/>
  <c r="B653" i="5" s="1"/>
  <c r="B654" i="5" s="1"/>
  <c r="B655" i="5" s="1"/>
  <c r="B656" i="5" s="1"/>
  <c r="B657" i="5" s="1"/>
  <c r="B658" i="5" s="1"/>
  <c r="B659" i="5" s="1"/>
  <c r="B660" i="5" s="1"/>
  <c r="B661" i="5" s="1"/>
  <c r="B662" i="5" s="1"/>
  <c r="B663" i="5" s="1"/>
  <c r="B664" i="5" s="1"/>
  <c r="B665" i="5" s="1"/>
  <c r="B666" i="5" s="1"/>
  <c r="B667" i="5" s="1"/>
  <c r="B668" i="5" s="1"/>
  <c r="B669" i="5" s="1"/>
  <c r="B670" i="5" s="1"/>
  <c r="B671" i="5" s="1"/>
  <c r="B672" i="5" s="1"/>
  <c r="B673" i="5" s="1"/>
  <c r="B674" i="5" s="1"/>
  <c r="B675" i="5" s="1"/>
  <c r="B676" i="5" s="1"/>
  <c r="B677" i="5" s="1"/>
  <c r="B678" i="5" s="1"/>
  <c r="B679" i="5" s="1"/>
  <c r="B680" i="5" s="1"/>
  <c r="B681" i="5" s="1"/>
  <c r="B682" i="5" s="1"/>
  <c r="B683" i="5" s="1"/>
  <c r="B684" i="5" s="1"/>
  <c r="B685" i="5" s="1"/>
  <c r="B686" i="5" s="1"/>
  <c r="B687" i="5" s="1"/>
  <c r="B688" i="5" s="1"/>
  <c r="B689" i="5" s="1"/>
  <c r="B690" i="5" s="1"/>
  <c r="B691" i="5" s="1"/>
  <c r="B692" i="5" s="1"/>
  <c r="B693" i="5" s="1"/>
  <c r="B694" i="5" s="1"/>
  <c r="B695" i="5" s="1"/>
  <c r="B696" i="5" s="1"/>
  <c r="B697" i="5" s="1"/>
  <c r="B698" i="5" s="1"/>
  <c r="B699" i="5" s="1"/>
  <c r="B700" i="5" s="1"/>
  <c r="B701" i="5" s="1"/>
  <c r="B702" i="5" s="1"/>
  <c r="B703" i="5" s="1"/>
  <c r="B704" i="5" s="1"/>
  <c r="B705" i="5" s="1"/>
  <c r="B706" i="5" s="1"/>
  <c r="B707" i="5" s="1"/>
  <c r="B708" i="5" s="1"/>
  <c r="B709" i="5" s="1"/>
  <c r="B710" i="5" s="1"/>
  <c r="B711" i="5" s="1"/>
  <c r="B712" i="5" s="1"/>
  <c r="B713" i="5" s="1"/>
  <c r="B714" i="5" s="1"/>
  <c r="B715" i="5" s="1"/>
  <c r="B716" i="5" s="1"/>
  <c r="B717" i="5" s="1"/>
  <c r="B718" i="5" s="1"/>
  <c r="B719" i="5" s="1"/>
  <c r="B720" i="5" s="1"/>
  <c r="B721" i="5" s="1"/>
  <c r="B722" i="5" s="1"/>
  <c r="B723" i="5" s="1"/>
  <c r="B724" i="5" s="1"/>
  <c r="B725" i="5" s="1"/>
  <c r="B726" i="5" s="1"/>
  <c r="B727" i="5" s="1"/>
  <c r="B728" i="5" s="1"/>
  <c r="B729" i="5" s="1"/>
  <c r="B730" i="5" s="1"/>
  <c r="B731" i="5" s="1"/>
  <c r="B732" i="5" s="1"/>
  <c r="B733" i="5" s="1"/>
  <c r="B734" i="5" s="1"/>
  <c r="B735" i="5" s="1"/>
  <c r="B736" i="5" s="1"/>
  <c r="B737" i="5" s="1"/>
  <c r="B738" i="5" s="1"/>
  <c r="B739" i="5" s="1"/>
  <c r="B740" i="5" s="1"/>
  <c r="B741" i="5" s="1"/>
  <c r="B742" i="5" s="1"/>
  <c r="B743" i="5" s="1"/>
  <c r="B744" i="5" s="1"/>
  <c r="B745" i="5" s="1"/>
  <c r="B746" i="5" s="1"/>
  <c r="B747" i="5" s="1"/>
  <c r="B748" i="5" s="1"/>
  <c r="B749" i="5" s="1"/>
  <c r="B750" i="5" s="1"/>
  <c r="B751" i="5" s="1"/>
  <c r="B752" i="5" s="1"/>
  <c r="B753" i="5" s="1"/>
  <c r="B754" i="5" s="1"/>
  <c r="B755" i="5" s="1"/>
  <c r="B756" i="5" s="1"/>
  <c r="B757" i="5" s="1"/>
  <c r="B758" i="5" s="1"/>
  <c r="B759" i="5" s="1"/>
  <c r="B760" i="5" s="1"/>
  <c r="B761" i="5" s="1"/>
  <c r="B762" i="5" s="1"/>
  <c r="B763" i="5" s="1"/>
  <c r="B764" i="5" s="1"/>
  <c r="B765" i="5" s="1"/>
  <c r="B766" i="5" s="1"/>
  <c r="B767" i="5" s="1"/>
  <c r="B768" i="5" s="1"/>
  <c r="B769" i="5" s="1"/>
  <c r="B770" i="5" s="1"/>
  <c r="B771" i="5" s="1"/>
  <c r="B772" i="5" s="1"/>
  <c r="B773" i="5" s="1"/>
  <c r="B774" i="5" s="1"/>
  <c r="B775" i="5" s="1"/>
  <c r="B776" i="5" s="1"/>
  <c r="B777" i="5" s="1"/>
  <c r="B778" i="5" s="1"/>
  <c r="B779" i="5" s="1"/>
  <c r="B780" i="5" s="1"/>
  <c r="B781" i="5" s="1"/>
  <c r="B782" i="5" s="1"/>
  <c r="B783" i="5" s="1"/>
  <c r="B784" i="5" s="1"/>
  <c r="B785" i="5" s="1"/>
  <c r="B786" i="5" s="1"/>
  <c r="B787" i="5" s="1"/>
  <c r="B788" i="5" s="1"/>
  <c r="B789" i="5" s="1"/>
  <c r="B790" i="5" s="1"/>
  <c r="B791" i="5" s="1"/>
  <c r="B792" i="5" s="1"/>
  <c r="B793" i="5" s="1"/>
  <c r="B794" i="5" s="1"/>
  <c r="B795" i="5" s="1"/>
  <c r="B796" i="5" s="1"/>
  <c r="B797" i="5" s="1"/>
  <c r="B798" i="5" s="1"/>
  <c r="B799" i="5" s="1"/>
  <c r="B800" i="5" s="1"/>
  <c r="B801" i="5" s="1"/>
  <c r="B802" i="5" s="1"/>
  <c r="B803" i="5" s="1"/>
  <c r="B804" i="5" s="1"/>
  <c r="B805" i="5" s="1"/>
  <c r="B806" i="5" s="1"/>
  <c r="B807" i="5" s="1"/>
  <c r="B808" i="5" s="1"/>
  <c r="B809" i="5" s="1"/>
  <c r="B810" i="5" s="1"/>
  <c r="B811" i="5" s="1"/>
  <c r="B812" i="5" s="1"/>
  <c r="B813" i="5" s="1"/>
  <c r="B814" i="5" s="1"/>
  <c r="B815" i="5" s="1"/>
  <c r="B816" i="5" s="1"/>
  <c r="B817" i="5" s="1"/>
  <c r="B818" i="5" s="1"/>
  <c r="B819" i="5" s="1"/>
  <c r="B820" i="5" s="1"/>
  <c r="B821" i="5" s="1"/>
  <c r="B822" i="5" s="1"/>
  <c r="B823" i="5" s="1"/>
  <c r="B824" i="5" s="1"/>
  <c r="B825" i="5" s="1"/>
  <c r="B826" i="5" s="1"/>
  <c r="B827" i="5" s="1"/>
  <c r="B828" i="5" s="1"/>
  <c r="B829" i="5" s="1"/>
  <c r="B830" i="5" s="1"/>
  <c r="B831" i="5" s="1"/>
  <c r="B832" i="5" s="1"/>
  <c r="B833" i="5" s="1"/>
  <c r="B834" i="5" s="1"/>
  <c r="B835" i="5" s="1"/>
  <c r="B836" i="5" s="1"/>
  <c r="B837" i="5" s="1"/>
  <c r="B838" i="5" s="1"/>
  <c r="B839" i="5" s="1"/>
  <c r="B840" i="5" s="1"/>
  <c r="B841" i="5" s="1"/>
  <c r="B842" i="5" s="1"/>
  <c r="B843" i="5" s="1"/>
  <c r="B844" i="5" s="1"/>
  <c r="B845" i="5" s="1"/>
  <c r="B846" i="5" s="1"/>
  <c r="B847" i="5" s="1"/>
  <c r="B848" i="5" s="1"/>
  <c r="B849" i="5" s="1"/>
  <c r="B850" i="5" s="1"/>
  <c r="B851" i="5" s="1"/>
  <c r="B852" i="5" s="1"/>
  <c r="B853" i="5" s="1"/>
  <c r="B854" i="5" s="1"/>
  <c r="B855" i="5" s="1"/>
  <c r="B856" i="5" s="1"/>
  <c r="B857" i="5" s="1"/>
  <c r="B858" i="5" s="1"/>
  <c r="B859" i="5" s="1"/>
  <c r="B860" i="5" s="1"/>
  <c r="B861" i="5" s="1"/>
  <c r="B862" i="5" s="1"/>
  <c r="B863" i="5" s="1"/>
  <c r="B864" i="5" s="1"/>
  <c r="B865" i="5" s="1"/>
  <c r="B866" i="5" s="1"/>
  <c r="B867" i="5" s="1"/>
  <c r="B868" i="5" s="1"/>
  <c r="B869" i="5" s="1"/>
  <c r="B870" i="5" s="1"/>
  <c r="B871" i="5" s="1"/>
  <c r="B872" i="5" s="1"/>
  <c r="B873" i="5" s="1"/>
  <c r="B874" i="5" s="1"/>
  <c r="B875" i="5" s="1"/>
  <c r="B876" i="5" s="1"/>
  <c r="B877" i="5" s="1"/>
  <c r="B878" i="5" s="1"/>
  <c r="B879" i="5" s="1"/>
  <c r="B880" i="5" s="1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B896" i="5" s="1"/>
  <c r="B897" i="5" s="1"/>
  <c r="B898" i="5" s="1"/>
  <c r="B899" i="5" s="1"/>
  <c r="B900" i="5" s="1"/>
  <c r="B901" i="5" s="1"/>
  <c r="B902" i="5" s="1"/>
  <c r="B903" i="5" s="1"/>
  <c r="B904" i="5" s="1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B924" i="5" s="1"/>
  <c r="B925" i="5" s="1"/>
  <c r="B926" i="5" s="1"/>
  <c r="B927" i="5" s="1"/>
  <c r="B928" i="5" s="1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B950" i="5" s="1"/>
  <c r="B951" i="5" s="1"/>
  <c r="B952" i="5" s="1"/>
  <c r="B953" i="5" s="1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B975" i="5" s="1"/>
  <c r="B976" i="5" s="1"/>
  <c r="B977" i="5" s="1"/>
  <c r="B978" i="5" s="1"/>
  <c r="B979" i="5" s="1"/>
  <c r="B980" i="5" s="1"/>
  <c r="B981" i="5" s="1"/>
  <c r="B982" i="5" s="1"/>
  <c r="B983" i="5" s="1"/>
  <c r="B984" i="5" s="1"/>
  <c r="B985" i="5" s="1"/>
  <c r="B986" i="5" s="1"/>
  <c r="B987" i="5" s="1"/>
  <c r="B988" i="5" s="1"/>
  <c r="B989" i="5" s="1"/>
  <c r="B990" i="5" s="1"/>
  <c r="B991" i="5" s="1"/>
  <c r="B992" i="5" s="1"/>
  <c r="B993" i="5" s="1"/>
  <c r="B994" i="5" s="1"/>
  <c r="B995" i="5" s="1"/>
  <c r="B996" i="5" s="1"/>
  <c r="B997" i="5" s="1"/>
  <c r="B998" i="5" s="1"/>
  <c r="B999" i="5" s="1"/>
  <c r="B1000" i="5" s="1"/>
  <c r="B1001" i="5" s="1"/>
  <c r="B1002" i="5" s="1"/>
  <c r="B1003" i="5" s="1"/>
  <c r="B1004" i="5" s="1"/>
  <c r="B1005" i="5" s="1"/>
  <c r="B1006" i="5" s="1"/>
  <c r="B1007" i="5" s="1"/>
  <c r="B1008" i="5" s="1"/>
  <c r="B1009" i="5" s="1"/>
  <c r="B1010" i="5" s="1"/>
  <c r="B1011" i="5" s="1"/>
  <c r="B1012" i="5" s="1"/>
  <c r="B1013" i="5" s="1"/>
  <c r="B1014" i="5" s="1"/>
  <c r="B1015" i="5" s="1"/>
  <c r="B1016" i="5" s="1"/>
  <c r="B1017" i="5" s="1"/>
  <c r="B1018" i="5" s="1"/>
  <c r="B1019" i="5" s="1"/>
  <c r="B1020" i="5" s="1"/>
  <c r="B1021" i="5" s="1"/>
  <c r="B1022" i="5" s="1"/>
  <c r="B1023" i="5" s="1"/>
  <c r="B1024" i="5" s="1"/>
  <c r="B1025" i="5" s="1"/>
  <c r="B1026" i="5" s="1"/>
  <c r="B1027" i="5" s="1"/>
  <c r="B1028" i="5" s="1"/>
  <c r="B1029" i="5" s="1"/>
  <c r="B1030" i="5" s="1"/>
  <c r="B1031" i="5" s="1"/>
  <c r="B1032" i="5" s="1"/>
  <c r="B1033" i="5" s="1"/>
  <c r="B1034" i="5" s="1"/>
  <c r="B1035" i="5" s="1"/>
  <c r="B1036" i="5" s="1"/>
  <c r="B1037" i="5" s="1"/>
  <c r="B1038" i="5" s="1"/>
  <c r="B1039" i="5" s="1"/>
  <c r="B1040" i="5" s="1"/>
  <c r="B1041" i="5" s="1"/>
  <c r="B1042" i="5" s="1"/>
  <c r="B1043" i="5" s="1"/>
  <c r="B1044" i="5" s="1"/>
  <c r="B1045" i="5" s="1"/>
  <c r="B1046" i="5" s="1"/>
  <c r="B1047" i="5" s="1"/>
  <c r="B1048" i="5" s="1"/>
  <c r="B1049" i="5" s="1"/>
  <c r="B1050" i="5" s="1"/>
  <c r="B1051" i="5" s="1"/>
  <c r="B1052" i="5" s="1"/>
  <c r="B1053" i="5" s="1"/>
  <c r="B1054" i="5" s="1"/>
  <c r="B1055" i="5" s="1"/>
  <c r="B1056" i="5" s="1"/>
  <c r="B1057" i="5" s="1"/>
  <c r="B1058" i="5" s="1"/>
  <c r="B1059" i="5" s="1"/>
  <c r="B1060" i="5" s="1"/>
  <c r="B1061" i="5" s="1"/>
  <c r="B1062" i="5" s="1"/>
  <c r="B1063" i="5" s="1"/>
  <c r="B1064" i="5" s="1"/>
  <c r="B1065" i="5" s="1"/>
  <c r="B1066" i="5" s="1"/>
  <c r="B1067" i="5" s="1"/>
  <c r="B1068" i="5" s="1"/>
  <c r="B1069" i="5" s="1"/>
  <c r="B1070" i="5" s="1"/>
  <c r="B1071" i="5" s="1"/>
  <c r="B1072" i="5" s="1"/>
  <c r="B1073" i="5" s="1"/>
  <c r="B1074" i="5" s="1"/>
  <c r="B1075" i="5" s="1"/>
  <c r="B1076" i="5" s="1"/>
  <c r="B1077" i="5" s="1"/>
  <c r="B1078" i="5" s="1"/>
  <c r="B1079" i="5" s="1"/>
  <c r="B1080" i="5" s="1"/>
  <c r="B1081" i="5" s="1"/>
  <c r="B1082" i="5" s="1"/>
  <c r="B1083" i="5" s="1"/>
  <c r="B1084" i="5" s="1"/>
  <c r="B1085" i="5" s="1"/>
  <c r="B1086" i="5" s="1"/>
  <c r="B1087" i="5" s="1"/>
  <c r="B1088" i="5" s="1"/>
  <c r="B1089" i="5" s="1"/>
  <c r="B1090" i="5" s="1"/>
  <c r="B1091" i="5" s="1"/>
  <c r="B1092" i="5" s="1"/>
  <c r="B1093" i="5" s="1"/>
  <c r="B1094" i="5" s="1"/>
  <c r="B1095" i="5" s="1"/>
  <c r="B1096" i="5" s="1"/>
  <c r="B1097" i="5" s="1"/>
  <c r="B1098" i="5" s="1"/>
  <c r="B1099" i="5" s="1"/>
  <c r="B1100" i="5" s="1"/>
  <c r="B1101" i="5" s="1"/>
  <c r="B1102" i="5" s="1"/>
  <c r="B1103" i="5" s="1"/>
  <c r="B1104" i="5" s="1"/>
  <c r="B1105" i="5" s="1"/>
  <c r="B1106" i="5" s="1"/>
  <c r="B1107" i="5" s="1"/>
  <c r="B1108" i="5" s="1"/>
  <c r="B1109" i="5" s="1"/>
  <c r="B1110" i="5" s="1"/>
  <c r="B1111" i="5" s="1"/>
  <c r="B1112" i="5" s="1"/>
  <c r="B1113" i="5" s="1"/>
  <c r="B1114" i="5" s="1"/>
  <c r="B1115" i="5" s="1"/>
  <c r="B1116" i="5" s="1"/>
  <c r="B1117" i="5" s="1"/>
  <c r="B1118" i="5" s="1"/>
  <c r="B1119" i="5" s="1"/>
  <c r="B1120" i="5" s="1"/>
  <c r="B1121" i="5" s="1"/>
  <c r="B1122" i="5" s="1"/>
  <c r="B1123" i="5" s="1"/>
  <c r="B1124" i="5" s="1"/>
  <c r="B1125" i="5" s="1"/>
  <c r="B1126" i="5" s="1"/>
  <c r="B1127" i="5" s="1"/>
  <c r="B1128" i="5" s="1"/>
  <c r="B1129" i="5" s="1"/>
  <c r="B1130" i="5" s="1"/>
  <c r="B1131" i="5" s="1"/>
  <c r="B1132" i="5" s="1"/>
  <c r="B1133" i="5" s="1"/>
  <c r="B1134" i="5" s="1"/>
  <c r="B1135" i="5" s="1"/>
  <c r="B1136" i="5" s="1"/>
  <c r="B1137" i="5" s="1"/>
  <c r="B1138" i="5" s="1"/>
  <c r="B1139" i="5" s="1"/>
  <c r="B1140" i="5" s="1"/>
  <c r="B1141" i="5" s="1"/>
  <c r="B1142" i="5" s="1"/>
  <c r="B1143" i="5" s="1"/>
  <c r="B1144" i="5" s="1"/>
  <c r="B1145" i="5" s="1"/>
  <c r="B1146" i="5" s="1"/>
  <c r="B1147" i="5" s="1"/>
  <c r="B1148" i="5" s="1"/>
  <c r="B1149" i="5" s="1"/>
  <c r="B1150" i="5" s="1"/>
  <c r="B1151" i="5" s="1"/>
  <c r="B1152" i="5" s="1"/>
  <c r="B1153" i="5" s="1"/>
  <c r="B1154" i="5" s="1"/>
  <c r="B1155" i="5" s="1"/>
  <c r="B1156" i="5" s="1"/>
  <c r="B1157" i="5" s="1"/>
  <c r="B1158" i="5" s="1"/>
  <c r="B1159" i="5" s="1"/>
  <c r="B1160" i="5" s="1"/>
  <c r="B1161" i="5" s="1"/>
  <c r="B1162" i="5" s="1"/>
  <c r="B1163" i="5" s="1"/>
  <c r="B1164" i="5" s="1"/>
  <c r="B1165" i="5" s="1"/>
  <c r="B1166" i="5" s="1"/>
  <c r="B1167" i="5" s="1"/>
  <c r="B1168" i="5" s="1"/>
  <c r="B1169" i="5" s="1"/>
  <c r="B1170" i="5" s="1"/>
  <c r="B1171" i="5" s="1"/>
  <c r="B1172" i="5" s="1"/>
  <c r="B1173" i="5" s="1"/>
  <c r="B1174" i="5" s="1"/>
  <c r="B1175" i="5" s="1"/>
  <c r="B1176" i="5" s="1"/>
  <c r="B1177" i="5" s="1"/>
  <c r="B1178" i="5" s="1"/>
  <c r="B1179" i="5" s="1"/>
  <c r="B1180" i="5" s="1"/>
  <c r="B1181" i="5" s="1"/>
  <c r="B1182" i="5" s="1"/>
  <c r="B1183" i="5" s="1"/>
  <c r="B1184" i="5" s="1"/>
  <c r="B1185" i="5" s="1"/>
  <c r="B1186" i="5" s="1"/>
  <c r="B1187" i="5" s="1"/>
  <c r="B1188" i="5" s="1"/>
  <c r="B1189" i="5" s="1"/>
  <c r="B1190" i="5" s="1"/>
  <c r="B1191" i="5" s="1"/>
  <c r="B1192" i="5" s="1"/>
  <c r="B1193" i="5" s="1"/>
  <c r="B1194" i="5" s="1"/>
  <c r="B1195" i="5" s="1"/>
  <c r="B1196" i="5" s="1"/>
  <c r="B1197" i="5" s="1"/>
  <c r="B1198" i="5" s="1"/>
  <c r="B1199" i="5" s="1"/>
  <c r="B1200" i="5" s="1"/>
  <c r="B1201" i="5" s="1"/>
  <c r="B1202" i="5" s="1"/>
  <c r="B1203" i="5" s="1"/>
  <c r="B1204" i="5" s="1"/>
  <c r="B1205" i="5" s="1"/>
  <c r="B1206" i="5" s="1"/>
  <c r="B1207" i="5" s="1"/>
  <c r="B1208" i="5" s="1"/>
  <c r="B1209" i="5" s="1"/>
  <c r="B1210" i="5" s="1"/>
  <c r="B1211" i="5" s="1"/>
  <c r="B1212" i="5" s="1"/>
  <c r="B1213" i="5" s="1"/>
  <c r="B1214" i="5" s="1"/>
  <c r="B1215" i="5" s="1"/>
  <c r="B1216" i="5" s="1"/>
  <c r="B1217" i="5" s="1"/>
  <c r="B1218" i="5" s="1"/>
  <c r="B1219" i="5" s="1"/>
  <c r="B1220" i="5" s="1"/>
  <c r="B1221" i="5" s="1"/>
  <c r="B1222" i="5" s="1"/>
  <c r="B1223" i="5" s="1"/>
  <c r="B1224" i="5" s="1"/>
  <c r="B1225" i="5" s="1"/>
  <c r="B1226" i="5" s="1"/>
  <c r="B1227" i="5" s="1"/>
  <c r="B1228" i="5" s="1"/>
  <c r="B1229" i="5" s="1"/>
  <c r="B1230" i="5" s="1"/>
  <c r="B1231" i="5" s="1"/>
  <c r="B1232" i="5" s="1"/>
  <c r="B1233" i="5" s="1"/>
  <c r="B1234" i="5" s="1"/>
  <c r="B1235" i="5" s="1"/>
  <c r="B1236" i="5" s="1"/>
  <c r="B1237" i="5" s="1"/>
  <c r="B1238" i="5" s="1"/>
  <c r="B1239" i="5" s="1"/>
  <c r="B1240" i="5" s="1"/>
  <c r="B1241" i="5" s="1"/>
  <c r="B1242" i="5" s="1"/>
  <c r="B1243" i="5" s="1"/>
  <c r="B1244" i="5" s="1"/>
  <c r="B1245" i="5" s="1"/>
  <c r="B1246" i="5" s="1"/>
  <c r="B1247" i="5" s="1"/>
  <c r="B1248" i="5" s="1"/>
  <c r="B1249" i="5" s="1"/>
  <c r="B1250" i="5" s="1"/>
  <c r="B1251" i="5" s="1"/>
  <c r="B1252" i="5" s="1"/>
  <c r="B1253" i="5" s="1"/>
  <c r="B1254" i="5" s="1"/>
  <c r="B1255" i="5" s="1"/>
  <c r="B1256" i="5" s="1"/>
  <c r="B1257" i="5" s="1"/>
  <c r="B1258" i="5" s="1"/>
  <c r="B1259" i="5" s="1"/>
  <c r="B1260" i="5" s="1"/>
  <c r="B1261" i="5" s="1"/>
  <c r="B1262" i="5" s="1"/>
  <c r="B1263" i="5" s="1"/>
  <c r="B1264" i="5" s="1"/>
  <c r="B1265" i="5" s="1"/>
  <c r="B1266" i="5" s="1"/>
  <c r="B1267" i="5" s="1"/>
  <c r="B1268" i="5" s="1"/>
  <c r="B1269" i="5" s="1"/>
  <c r="B1270" i="5" s="1"/>
  <c r="B1271" i="5" s="1"/>
  <c r="B1272" i="5" s="1"/>
  <c r="B1273" i="5" s="1"/>
  <c r="B1274" i="5" s="1"/>
  <c r="B1275" i="5" s="1"/>
  <c r="B1276" i="5" s="1"/>
  <c r="B1277" i="5" s="1"/>
  <c r="B1278" i="5" s="1"/>
  <c r="B1279" i="5" s="1"/>
  <c r="B1280" i="5" s="1"/>
  <c r="B1281" i="5" s="1"/>
  <c r="B1282" i="5" s="1"/>
  <c r="B1283" i="5" s="1"/>
  <c r="B1284" i="5" s="1"/>
  <c r="B1285" i="5" s="1"/>
  <c r="B1286" i="5" s="1"/>
  <c r="B1287" i="5" s="1"/>
  <c r="B1288" i="5" s="1"/>
  <c r="B1289" i="5" s="1"/>
  <c r="B1290" i="5" s="1"/>
  <c r="B1291" i="5" s="1"/>
  <c r="B1292" i="5" s="1"/>
  <c r="B1293" i="5" s="1"/>
  <c r="B1294" i="5" s="1"/>
  <c r="B1295" i="5" s="1"/>
  <c r="B1296" i="5" s="1"/>
  <c r="B1297" i="5" s="1"/>
  <c r="B1298" i="5" s="1"/>
  <c r="B1299" i="5" s="1"/>
  <c r="B1300" i="5" s="1"/>
  <c r="B1301" i="5" s="1"/>
  <c r="B1302" i="5" s="1"/>
  <c r="B1303" i="5" s="1"/>
  <c r="B1304" i="5" s="1"/>
  <c r="B1305" i="5" s="1"/>
  <c r="B1306" i="5" s="1"/>
  <c r="B1307" i="5" s="1"/>
  <c r="B1308" i="5" s="1"/>
  <c r="B1309" i="5" s="1"/>
  <c r="B1310" i="5" s="1"/>
  <c r="B1311" i="5" s="1"/>
  <c r="B1312" i="5" s="1"/>
  <c r="B1313" i="5" s="1"/>
  <c r="B1314" i="5" s="1"/>
  <c r="B1315" i="5" s="1"/>
  <c r="B1316" i="5" s="1"/>
  <c r="B1317" i="5" s="1"/>
  <c r="B1318" i="5" s="1"/>
  <c r="B1319" i="5" s="1"/>
  <c r="B1320" i="5" s="1"/>
  <c r="B1321" i="5" s="1"/>
  <c r="B1322" i="5" s="1"/>
  <c r="B1323" i="5" s="1"/>
  <c r="B1324" i="5" s="1"/>
  <c r="B1325" i="5" s="1"/>
  <c r="B1326" i="5" s="1"/>
  <c r="B1327" i="5" s="1"/>
  <c r="B1328" i="5" s="1"/>
  <c r="B1329" i="5" s="1"/>
  <c r="B1330" i="5" s="1"/>
  <c r="B1331" i="5" s="1"/>
  <c r="B1332" i="5" s="1"/>
  <c r="B1333" i="5" s="1"/>
  <c r="B1334" i="5" s="1"/>
  <c r="B1335" i="5" s="1"/>
  <c r="B1336" i="5" s="1"/>
  <c r="B1337" i="5" s="1"/>
  <c r="B1338" i="5" s="1"/>
  <c r="B1339" i="5" s="1"/>
  <c r="B1340" i="5" s="1"/>
  <c r="B1341" i="5" s="1"/>
  <c r="B1342" i="5" s="1"/>
  <c r="B1343" i="5" s="1"/>
  <c r="B1344" i="5" s="1"/>
  <c r="B1345" i="5" s="1"/>
  <c r="B1346" i="5" s="1"/>
  <c r="B1347" i="5" s="1"/>
  <c r="B1348" i="5" s="1"/>
  <c r="B1349" i="5" s="1"/>
  <c r="B1350" i="5" s="1"/>
  <c r="B1351" i="5" s="1"/>
  <c r="B1352" i="5" s="1"/>
  <c r="B1353" i="5" s="1"/>
  <c r="B1354" i="5" s="1"/>
  <c r="B1355" i="5" s="1"/>
  <c r="B1356" i="5" s="1"/>
  <c r="B1357" i="5" s="1"/>
  <c r="B1358" i="5" s="1"/>
  <c r="B1359" i="5" s="1"/>
  <c r="B1360" i="5" s="1"/>
  <c r="B1361" i="5" s="1"/>
  <c r="B1362" i="5" s="1"/>
  <c r="B1363" i="5" s="1"/>
  <c r="B1364" i="5" s="1"/>
  <c r="B1365" i="5" s="1"/>
  <c r="B1366" i="5" s="1"/>
  <c r="B1367" i="5" s="1"/>
  <c r="B1368" i="5" s="1"/>
  <c r="B1369" i="5" s="1"/>
  <c r="B1370" i="5" s="1"/>
  <c r="B1371" i="5" s="1"/>
  <c r="B1372" i="5" s="1"/>
  <c r="B1373" i="5" s="1"/>
  <c r="B1374" i="5" s="1"/>
  <c r="B1375" i="5" s="1"/>
  <c r="B1376" i="5" s="1"/>
  <c r="B1377" i="5" s="1"/>
  <c r="C22" i="5"/>
  <c r="C11" i="7"/>
  <c r="AO122" i="7"/>
  <c r="AN122" i="7"/>
  <c r="AM122" i="7"/>
  <c r="AL122" i="7"/>
  <c r="AK122" i="7"/>
  <c r="AJ122" i="7"/>
  <c r="AI122" i="7"/>
  <c r="AH122" i="7"/>
  <c r="AG122" i="7"/>
  <c r="AF122" i="7"/>
  <c r="AE122" i="7"/>
  <c r="AD122" i="7"/>
  <c r="AO121" i="7"/>
  <c r="AN121" i="7"/>
  <c r="AM121" i="7"/>
  <c r="AL121" i="7"/>
  <c r="AK121" i="7"/>
  <c r="AJ121" i="7"/>
  <c r="AI121" i="7"/>
  <c r="AH121" i="7"/>
  <c r="AG121" i="7"/>
  <c r="AF121" i="7"/>
  <c r="AE121" i="7"/>
  <c r="AD121" i="7"/>
  <c r="AO120" i="7"/>
  <c r="AN120" i="7"/>
  <c r="AM120" i="7"/>
  <c r="AL120" i="7"/>
  <c r="AK120" i="7"/>
  <c r="AJ120" i="7"/>
  <c r="AI120" i="7"/>
  <c r="AH120" i="7"/>
  <c r="AG120" i="7"/>
  <c r="AF120" i="7"/>
  <c r="AE120" i="7"/>
  <c r="AD120" i="7"/>
  <c r="AO119" i="7"/>
  <c r="AN119" i="7"/>
  <c r="AM119" i="7"/>
  <c r="AL119" i="7"/>
  <c r="AK119" i="7"/>
  <c r="AJ119" i="7"/>
  <c r="AI119" i="7"/>
  <c r="AH119" i="7"/>
  <c r="AG119" i="7"/>
  <c r="AF119" i="7"/>
  <c r="AE119" i="7"/>
  <c r="AD119" i="7"/>
  <c r="AO118" i="7"/>
  <c r="AN118" i="7"/>
  <c r="AM118" i="7"/>
  <c r="AL118" i="7"/>
  <c r="AK118" i="7"/>
  <c r="AJ118" i="7"/>
  <c r="AI118" i="7"/>
  <c r="AH118" i="7"/>
  <c r="AG118" i="7"/>
  <c r="AF118" i="7"/>
  <c r="AE118" i="7"/>
  <c r="AD118" i="7"/>
  <c r="AO117" i="7"/>
  <c r="AN117" i="7"/>
  <c r="AM117" i="7"/>
  <c r="AL117" i="7"/>
  <c r="AK117" i="7"/>
  <c r="AJ117" i="7"/>
  <c r="AI117" i="7"/>
  <c r="AH117" i="7"/>
  <c r="AG117" i="7"/>
  <c r="AF117" i="7"/>
  <c r="AE117" i="7"/>
  <c r="AD117" i="7"/>
  <c r="AO116" i="7"/>
  <c r="AN116" i="7"/>
  <c r="AM116" i="7"/>
  <c r="AL116" i="7"/>
  <c r="AK116" i="7"/>
  <c r="AJ116" i="7"/>
  <c r="AI116" i="7"/>
  <c r="AH116" i="7"/>
  <c r="AG116" i="7"/>
  <c r="AF116" i="7"/>
  <c r="AE116" i="7"/>
  <c r="AD116" i="7"/>
  <c r="AO115" i="7"/>
  <c r="AN115" i="7"/>
  <c r="AM115" i="7"/>
  <c r="AL115" i="7"/>
  <c r="AK115" i="7"/>
  <c r="AJ115" i="7"/>
  <c r="AI115" i="7"/>
  <c r="AH115" i="7"/>
  <c r="AG115" i="7"/>
  <c r="AF115" i="7"/>
  <c r="AE115" i="7"/>
  <c r="AD115" i="7"/>
  <c r="AO114" i="7"/>
  <c r="AN114" i="7"/>
  <c r="AM114" i="7"/>
  <c r="AL114" i="7"/>
  <c r="AK114" i="7"/>
  <c r="AJ114" i="7"/>
  <c r="AI114" i="7"/>
  <c r="AH114" i="7"/>
  <c r="AG114" i="7"/>
  <c r="AF114" i="7"/>
  <c r="AE114" i="7"/>
  <c r="AD114" i="7"/>
  <c r="AO113" i="7"/>
  <c r="AN113" i="7"/>
  <c r="AM113" i="7"/>
  <c r="AL113" i="7"/>
  <c r="AK113" i="7"/>
  <c r="AJ113" i="7"/>
  <c r="AI113" i="7"/>
  <c r="AH113" i="7"/>
  <c r="AG113" i="7"/>
  <c r="AF113" i="7"/>
  <c r="AE113" i="7"/>
  <c r="AD113" i="7"/>
  <c r="AO112" i="7"/>
  <c r="AN112" i="7"/>
  <c r="AM112" i="7"/>
  <c r="AL112" i="7"/>
  <c r="AK112" i="7"/>
  <c r="AJ112" i="7"/>
  <c r="AI112" i="7"/>
  <c r="AH112" i="7"/>
  <c r="AG112" i="7"/>
  <c r="AF112" i="7"/>
  <c r="AE112" i="7"/>
  <c r="AD112" i="7"/>
  <c r="AO111" i="7"/>
  <c r="AN111" i="7"/>
  <c r="AM111" i="7"/>
  <c r="AL111" i="7"/>
  <c r="AK111" i="7"/>
  <c r="AJ111" i="7"/>
  <c r="AI111" i="7"/>
  <c r="AH111" i="7"/>
  <c r="AG111" i="7"/>
  <c r="AF111" i="7"/>
  <c r="AE111" i="7"/>
  <c r="AD111" i="7"/>
  <c r="AO110" i="7"/>
  <c r="AN110" i="7"/>
  <c r="AM110" i="7"/>
  <c r="AL110" i="7"/>
  <c r="AK110" i="7"/>
  <c r="AJ110" i="7"/>
  <c r="AI110" i="7"/>
  <c r="AH110" i="7"/>
  <c r="AG110" i="7"/>
  <c r="AF110" i="7"/>
  <c r="AE110" i="7"/>
  <c r="AD110" i="7"/>
  <c r="AO109" i="7"/>
  <c r="AN109" i="7"/>
  <c r="AM109" i="7"/>
  <c r="AL109" i="7"/>
  <c r="AK109" i="7"/>
  <c r="AJ109" i="7"/>
  <c r="AI109" i="7"/>
  <c r="AH109" i="7"/>
  <c r="AG109" i="7"/>
  <c r="AF109" i="7"/>
  <c r="AE109" i="7"/>
  <c r="AD109" i="7"/>
  <c r="AO108" i="7"/>
  <c r="AN108" i="7"/>
  <c r="AM108" i="7"/>
  <c r="AL108" i="7"/>
  <c r="AK108" i="7"/>
  <c r="AJ108" i="7"/>
  <c r="AI108" i="7"/>
  <c r="AH108" i="7"/>
  <c r="AG108" i="7"/>
  <c r="AF108" i="7"/>
  <c r="AE108" i="7"/>
  <c r="AD108" i="7"/>
  <c r="AO107" i="7"/>
  <c r="AN107" i="7"/>
  <c r="AM107" i="7"/>
  <c r="AL107" i="7"/>
  <c r="AK107" i="7"/>
  <c r="AJ107" i="7"/>
  <c r="AI107" i="7"/>
  <c r="AH107" i="7"/>
  <c r="AG107" i="7"/>
  <c r="AF107" i="7"/>
  <c r="AE107" i="7"/>
  <c r="AD107" i="7"/>
  <c r="AO106" i="7"/>
  <c r="AN106" i="7"/>
  <c r="AM106" i="7"/>
  <c r="AL106" i="7"/>
  <c r="AK106" i="7"/>
  <c r="AJ106" i="7"/>
  <c r="AI106" i="7"/>
  <c r="AH106" i="7"/>
  <c r="AG106" i="7"/>
  <c r="AF106" i="7"/>
  <c r="AE106" i="7"/>
  <c r="AD106" i="7"/>
  <c r="AO105" i="7"/>
  <c r="AN105" i="7"/>
  <c r="AM105" i="7"/>
  <c r="AL105" i="7"/>
  <c r="AK105" i="7"/>
  <c r="AJ105" i="7"/>
  <c r="AI105" i="7"/>
  <c r="AH105" i="7"/>
  <c r="AG105" i="7"/>
  <c r="AF105" i="7"/>
  <c r="AE105" i="7"/>
  <c r="AD105" i="7"/>
  <c r="AO104" i="7"/>
  <c r="AN104" i="7"/>
  <c r="AM104" i="7"/>
  <c r="AL104" i="7"/>
  <c r="AK104" i="7"/>
  <c r="AJ104" i="7"/>
  <c r="AI104" i="7"/>
  <c r="AH104" i="7"/>
  <c r="AG104" i="7"/>
  <c r="AF104" i="7"/>
  <c r="AE104" i="7"/>
  <c r="AD104" i="7"/>
  <c r="AO103" i="7"/>
  <c r="AN103" i="7"/>
  <c r="AM103" i="7"/>
  <c r="AL103" i="7"/>
  <c r="AK103" i="7"/>
  <c r="AJ103" i="7"/>
  <c r="AI103" i="7"/>
  <c r="AH103" i="7"/>
  <c r="AG103" i="7"/>
  <c r="AF103" i="7"/>
  <c r="AE103" i="7"/>
  <c r="AD103" i="7"/>
  <c r="AO102" i="7"/>
  <c r="AN102" i="7"/>
  <c r="AM102" i="7"/>
  <c r="AL102" i="7"/>
  <c r="AK102" i="7"/>
  <c r="AJ102" i="7"/>
  <c r="AI102" i="7"/>
  <c r="AH102" i="7"/>
  <c r="AG102" i="7"/>
  <c r="AF102" i="7"/>
  <c r="AE102" i="7"/>
  <c r="AD102" i="7"/>
  <c r="AO101" i="7"/>
  <c r="AN101" i="7"/>
  <c r="AM101" i="7"/>
  <c r="AL101" i="7"/>
  <c r="AK101" i="7"/>
  <c r="AJ101" i="7"/>
  <c r="AI101" i="7"/>
  <c r="AH101" i="7"/>
  <c r="AG101" i="7"/>
  <c r="AF101" i="7"/>
  <c r="AE101" i="7"/>
  <c r="AD101" i="7"/>
  <c r="AO100" i="7"/>
  <c r="AN100" i="7"/>
  <c r="AM100" i="7"/>
  <c r="AL100" i="7"/>
  <c r="AK100" i="7"/>
  <c r="AJ100" i="7"/>
  <c r="AI100" i="7"/>
  <c r="AH100" i="7"/>
  <c r="AG100" i="7"/>
  <c r="AF100" i="7"/>
  <c r="AE100" i="7"/>
  <c r="AD100" i="7"/>
  <c r="AO99" i="7"/>
  <c r="AN99" i="7"/>
  <c r="AM99" i="7"/>
  <c r="AL99" i="7"/>
  <c r="AK99" i="7"/>
  <c r="AJ99" i="7"/>
  <c r="AI99" i="7"/>
  <c r="AH99" i="7"/>
  <c r="AG99" i="7"/>
  <c r="AF99" i="7"/>
  <c r="AE99" i="7"/>
  <c r="AD99" i="7"/>
  <c r="AO98" i="7"/>
  <c r="AN98" i="7"/>
  <c r="AM98" i="7"/>
  <c r="AL98" i="7"/>
  <c r="AK98" i="7"/>
  <c r="AJ98" i="7"/>
  <c r="AI98" i="7"/>
  <c r="AH98" i="7"/>
  <c r="AG98" i="7"/>
  <c r="AF98" i="7"/>
  <c r="AE98" i="7"/>
  <c r="AD98" i="7"/>
  <c r="AO97" i="7"/>
  <c r="AN97" i="7"/>
  <c r="AM97" i="7"/>
  <c r="AL97" i="7"/>
  <c r="AK97" i="7"/>
  <c r="AJ97" i="7"/>
  <c r="AI97" i="7"/>
  <c r="AH97" i="7"/>
  <c r="AG97" i="7"/>
  <c r="AF97" i="7"/>
  <c r="AE97" i="7"/>
  <c r="AD97" i="7"/>
  <c r="AO96" i="7"/>
  <c r="AN96" i="7"/>
  <c r="AM96" i="7"/>
  <c r="AL96" i="7"/>
  <c r="AK96" i="7"/>
  <c r="AJ96" i="7"/>
  <c r="AI96" i="7"/>
  <c r="AH96" i="7"/>
  <c r="AG96" i="7"/>
  <c r="AF96" i="7"/>
  <c r="AE96" i="7"/>
  <c r="AD96" i="7"/>
  <c r="AO95" i="7"/>
  <c r="AN95" i="7"/>
  <c r="AM95" i="7"/>
  <c r="AL95" i="7"/>
  <c r="AK95" i="7"/>
  <c r="AJ95" i="7"/>
  <c r="AI95" i="7"/>
  <c r="AH95" i="7"/>
  <c r="AG95" i="7"/>
  <c r="AF95" i="7"/>
  <c r="AE95" i="7"/>
  <c r="AD95" i="7"/>
  <c r="AO94" i="7"/>
  <c r="AN94" i="7"/>
  <c r="AM94" i="7"/>
  <c r="AL94" i="7"/>
  <c r="AK94" i="7"/>
  <c r="AJ94" i="7"/>
  <c r="AI94" i="7"/>
  <c r="AH94" i="7"/>
  <c r="AG94" i="7"/>
  <c r="AF94" i="7"/>
  <c r="AE94" i="7"/>
  <c r="AD94" i="7"/>
  <c r="AO93" i="7"/>
  <c r="AN93" i="7"/>
  <c r="AM93" i="7"/>
  <c r="AL93" i="7"/>
  <c r="AK93" i="7"/>
  <c r="AJ93" i="7"/>
  <c r="AI93" i="7"/>
  <c r="AH93" i="7"/>
  <c r="AG93" i="7"/>
  <c r="AF93" i="7"/>
  <c r="AE93" i="7"/>
  <c r="AD93" i="7"/>
  <c r="AO92" i="7"/>
  <c r="AN92" i="7"/>
  <c r="AM92" i="7"/>
  <c r="AL92" i="7"/>
  <c r="AK92" i="7"/>
  <c r="AJ92" i="7"/>
  <c r="AI92" i="7"/>
  <c r="AH92" i="7"/>
  <c r="AG92" i="7"/>
  <c r="AF92" i="7"/>
  <c r="AE92" i="7"/>
  <c r="AD92" i="7"/>
  <c r="AO91" i="7"/>
  <c r="AN91" i="7"/>
  <c r="AM91" i="7"/>
  <c r="AL91" i="7"/>
  <c r="AK91" i="7"/>
  <c r="AJ91" i="7"/>
  <c r="AI91" i="7"/>
  <c r="AH91" i="7"/>
  <c r="AG91" i="7"/>
  <c r="AF91" i="7"/>
  <c r="AE91" i="7"/>
  <c r="AD91" i="7"/>
  <c r="AO90" i="7"/>
  <c r="AN90" i="7"/>
  <c r="AM90" i="7"/>
  <c r="AL90" i="7"/>
  <c r="AK90" i="7"/>
  <c r="AJ90" i="7"/>
  <c r="AI90" i="7"/>
  <c r="AH90" i="7"/>
  <c r="AG90" i="7"/>
  <c r="AF90" i="7"/>
  <c r="AE90" i="7"/>
  <c r="AD90" i="7"/>
  <c r="AO89" i="7"/>
  <c r="AN89" i="7"/>
  <c r="AM89" i="7"/>
  <c r="AL89" i="7"/>
  <c r="AK89" i="7"/>
  <c r="AJ89" i="7"/>
  <c r="AI89" i="7"/>
  <c r="AH89" i="7"/>
  <c r="AG89" i="7"/>
  <c r="AF89" i="7"/>
  <c r="AE89" i="7"/>
  <c r="AD89" i="7"/>
  <c r="AO88" i="7"/>
  <c r="AN88" i="7"/>
  <c r="AM88" i="7"/>
  <c r="AL88" i="7"/>
  <c r="AK88" i="7"/>
  <c r="AJ88" i="7"/>
  <c r="AI88" i="7"/>
  <c r="AH88" i="7"/>
  <c r="AG88" i="7"/>
  <c r="AF88" i="7"/>
  <c r="AE88" i="7"/>
  <c r="AD88" i="7"/>
  <c r="AO87" i="7"/>
  <c r="AN87" i="7"/>
  <c r="AM87" i="7"/>
  <c r="AL87" i="7"/>
  <c r="AK87" i="7"/>
  <c r="AJ87" i="7"/>
  <c r="AI87" i="7"/>
  <c r="AH87" i="7"/>
  <c r="AG87" i="7"/>
  <c r="AF87" i="7"/>
  <c r="AE87" i="7"/>
  <c r="AD87" i="7"/>
  <c r="AO86" i="7"/>
  <c r="AN86" i="7"/>
  <c r="AM86" i="7"/>
  <c r="AL86" i="7"/>
  <c r="AK86" i="7"/>
  <c r="AJ86" i="7"/>
  <c r="AI86" i="7"/>
  <c r="AH86" i="7"/>
  <c r="AG86" i="7"/>
  <c r="AF86" i="7"/>
  <c r="AE86" i="7"/>
  <c r="AD86" i="7"/>
  <c r="AO85" i="7"/>
  <c r="AN85" i="7"/>
  <c r="AM85" i="7"/>
  <c r="AL85" i="7"/>
  <c r="AK85" i="7"/>
  <c r="AJ85" i="7"/>
  <c r="AI85" i="7"/>
  <c r="AH85" i="7"/>
  <c r="AG85" i="7"/>
  <c r="AF85" i="7"/>
  <c r="AE85" i="7"/>
  <c r="AD85" i="7"/>
  <c r="AO84" i="7"/>
  <c r="AN84" i="7"/>
  <c r="AM84" i="7"/>
  <c r="AL84" i="7"/>
  <c r="AK84" i="7"/>
  <c r="AJ84" i="7"/>
  <c r="AI84" i="7"/>
  <c r="AH84" i="7"/>
  <c r="AG84" i="7"/>
  <c r="AF84" i="7"/>
  <c r="AE84" i="7"/>
  <c r="AD84" i="7"/>
  <c r="AO83" i="7"/>
  <c r="AN83" i="7"/>
  <c r="AM83" i="7"/>
  <c r="AL83" i="7"/>
  <c r="AK83" i="7"/>
  <c r="AJ83" i="7"/>
  <c r="AI83" i="7"/>
  <c r="AH83" i="7"/>
  <c r="AG83" i="7"/>
  <c r="AF83" i="7"/>
  <c r="AE83" i="7"/>
  <c r="AD83" i="7"/>
  <c r="AO82" i="7"/>
  <c r="AN82" i="7"/>
  <c r="AM82" i="7"/>
  <c r="AL82" i="7"/>
  <c r="AK82" i="7"/>
  <c r="AJ82" i="7"/>
  <c r="AI82" i="7"/>
  <c r="AH82" i="7"/>
  <c r="AG82" i="7"/>
  <c r="AF82" i="7"/>
  <c r="AE82" i="7"/>
  <c r="AD82" i="7"/>
  <c r="AO81" i="7"/>
  <c r="AN81" i="7"/>
  <c r="AM81" i="7"/>
  <c r="AL81" i="7"/>
  <c r="AK81" i="7"/>
  <c r="AJ81" i="7"/>
  <c r="AI81" i="7"/>
  <c r="AH81" i="7"/>
  <c r="AG81" i="7"/>
  <c r="AF81" i="7"/>
  <c r="AE81" i="7"/>
  <c r="AD81" i="7"/>
  <c r="AO80" i="7"/>
  <c r="AN80" i="7"/>
  <c r="AM80" i="7"/>
  <c r="AL80" i="7"/>
  <c r="AK80" i="7"/>
  <c r="AJ80" i="7"/>
  <c r="AI80" i="7"/>
  <c r="AH80" i="7"/>
  <c r="AG80" i="7"/>
  <c r="AF80" i="7"/>
  <c r="AE80" i="7"/>
  <c r="AD80" i="7"/>
  <c r="AO79" i="7"/>
  <c r="AN79" i="7"/>
  <c r="AM79" i="7"/>
  <c r="AL79" i="7"/>
  <c r="AK79" i="7"/>
  <c r="AJ79" i="7"/>
  <c r="AI79" i="7"/>
  <c r="AH79" i="7"/>
  <c r="AG79" i="7"/>
  <c r="AF79" i="7"/>
  <c r="AE79" i="7"/>
  <c r="AD79" i="7"/>
  <c r="AO78" i="7"/>
  <c r="AN78" i="7"/>
  <c r="AM78" i="7"/>
  <c r="AL78" i="7"/>
  <c r="AK78" i="7"/>
  <c r="AJ78" i="7"/>
  <c r="AI78" i="7"/>
  <c r="AH78" i="7"/>
  <c r="AG78" i="7"/>
  <c r="AF78" i="7"/>
  <c r="AE78" i="7"/>
  <c r="AD78" i="7"/>
  <c r="AO77" i="7"/>
  <c r="AN77" i="7"/>
  <c r="AM77" i="7"/>
  <c r="AL77" i="7"/>
  <c r="AK77" i="7"/>
  <c r="AJ77" i="7"/>
  <c r="AI77" i="7"/>
  <c r="AH77" i="7"/>
  <c r="AG77" i="7"/>
  <c r="AF77" i="7"/>
  <c r="AE77" i="7"/>
  <c r="AD77" i="7"/>
  <c r="AO76" i="7"/>
  <c r="AN76" i="7"/>
  <c r="AM76" i="7"/>
  <c r="AL76" i="7"/>
  <c r="AK76" i="7"/>
  <c r="AJ76" i="7"/>
  <c r="AI76" i="7"/>
  <c r="AH76" i="7"/>
  <c r="AG76" i="7"/>
  <c r="AF76" i="7"/>
  <c r="AE76" i="7"/>
  <c r="AD76" i="7"/>
  <c r="AO75" i="7"/>
  <c r="AN75" i="7"/>
  <c r="AM75" i="7"/>
  <c r="AL75" i="7"/>
  <c r="AK75" i="7"/>
  <c r="AJ75" i="7"/>
  <c r="AI75" i="7"/>
  <c r="AH75" i="7"/>
  <c r="AG75" i="7"/>
  <c r="AF75" i="7"/>
  <c r="AE75" i="7"/>
  <c r="AD75" i="7"/>
  <c r="AO73" i="7"/>
  <c r="AN73" i="7"/>
  <c r="AM73" i="7"/>
  <c r="AL73" i="7"/>
  <c r="AK73" i="7"/>
  <c r="AJ73" i="7"/>
  <c r="AI73" i="7"/>
  <c r="AH73" i="7"/>
  <c r="AG73" i="7"/>
  <c r="AF73" i="7"/>
  <c r="AE73" i="7"/>
  <c r="AD73" i="7"/>
  <c r="AO72" i="7"/>
  <c r="AN72" i="7"/>
  <c r="AM72" i="7"/>
  <c r="AL72" i="7"/>
  <c r="AK72" i="7"/>
  <c r="AJ72" i="7"/>
  <c r="AI72" i="7"/>
  <c r="AH72" i="7"/>
  <c r="AG72" i="7"/>
  <c r="AF72" i="7"/>
  <c r="AE72" i="7"/>
  <c r="AD72" i="7"/>
  <c r="AO71" i="7"/>
  <c r="AN71" i="7"/>
  <c r="AM71" i="7"/>
  <c r="AL71" i="7"/>
  <c r="AK71" i="7"/>
  <c r="AJ71" i="7"/>
  <c r="AI71" i="7"/>
  <c r="AH71" i="7"/>
  <c r="AG71" i="7"/>
  <c r="AF71" i="7"/>
  <c r="AE71" i="7"/>
  <c r="AD71" i="7"/>
  <c r="AO70" i="7"/>
  <c r="AN70" i="7"/>
  <c r="AM70" i="7"/>
  <c r="AL70" i="7"/>
  <c r="AK70" i="7"/>
  <c r="AJ70" i="7"/>
  <c r="AI70" i="7"/>
  <c r="AH70" i="7"/>
  <c r="AG70" i="7"/>
  <c r="AF70" i="7"/>
  <c r="AE70" i="7"/>
  <c r="AD70" i="7"/>
  <c r="AO69" i="7"/>
  <c r="AN69" i="7"/>
  <c r="AM69" i="7"/>
  <c r="AL69" i="7"/>
  <c r="AK69" i="7"/>
  <c r="AJ69" i="7"/>
  <c r="AI69" i="7"/>
  <c r="AH69" i="7"/>
  <c r="AG69" i="7"/>
  <c r="AF69" i="7"/>
  <c r="AE69" i="7"/>
  <c r="AD69" i="7"/>
  <c r="AO68" i="7"/>
  <c r="AN68" i="7"/>
  <c r="AM68" i="7"/>
  <c r="AL68" i="7"/>
  <c r="AK68" i="7"/>
  <c r="AJ68" i="7"/>
  <c r="AI68" i="7"/>
  <c r="AH68" i="7"/>
  <c r="AG68" i="7"/>
  <c r="AF68" i="7"/>
  <c r="AE68" i="7"/>
  <c r="AD68" i="7"/>
  <c r="AO67" i="7"/>
  <c r="AN67" i="7"/>
  <c r="AM67" i="7"/>
  <c r="AL67" i="7"/>
  <c r="AK67" i="7"/>
  <c r="AJ67" i="7"/>
  <c r="AI67" i="7"/>
  <c r="AH67" i="7"/>
  <c r="AG67" i="7"/>
  <c r="AF67" i="7"/>
  <c r="AE67" i="7"/>
  <c r="AD67" i="7"/>
  <c r="AO66" i="7"/>
  <c r="AN66" i="7"/>
  <c r="AM66" i="7"/>
  <c r="AL66" i="7"/>
  <c r="AK66" i="7"/>
  <c r="AJ66" i="7"/>
  <c r="AI66" i="7"/>
  <c r="AH66" i="7"/>
  <c r="AG66" i="7"/>
  <c r="AF66" i="7"/>
  <c r="AE66" i="7"/>
  <c r="AD66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O64" i="7"/>
  <c r="AN64" i="7"/>
  <c r="AM64" i="7"/>
  <c r="AL64" i="7"/>
  <c r="AK64" i="7"/>
  <c r="AJ64" i="7"/>
  <c r="AI64" i="7"/>
  <c r="AH64" i="7"/>
  <c r="AG64" i="7"/>
  <c r="AF64" i="7"/>
  <c r="AE64" i="7"/>
  <c r="AD64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O62" i="7"/>
  <c r="AN62" i="7"/>
  <c r="AM62" i="7"/>
  <c r="AL62" i="7"/>
  <c r="AK62" i="7"/>
  <c r="AJ62" i="7"/>
  <c r="AI62" i="7"/>
  <c r="AH62" i="7"/>
  <c r="AG62" i="7"/>
  <c r="AF62" i="7"/>
  <c r="AE62" i="7"/>
  <c r="AD62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O60" i="7"/>
  <c r="AN60" i="7"/>
  <c r="AM60" i="7"/>
  <c r="AL60" i="7"/>
  <c r="AK60" i="7"/>
  <c r="AJ60" i="7"/>
  <c r="AI60" i="7"/>
  <c r="AH60" i="7"/>
  <c r="AG60" i="7"/>
  <c r="AF60" i="7"/>
  <c r="AE60" i="7"/>
  <c r="AD60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O58" i="7"/>
  <c r="AN58" i="7"/>
  <c r="AM58" i="7"/>
  <c r="AL58" i="7"/>
  <c r="AK58" i="7"/>
  <c r="AJ58" i="7"/>
  <c r="AI58" i="7"/>
  <c r="AH58" i="7"/>
  <c r="AG58" i="7"/>
  <c r="AF58" i="7"/>
  <c r="AE58" i="7"/>
  <c r="AD58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O56" i="7"/>
  <c r="AN56" i="7"/>
  <c r="AM56" i="7"/>
  <c r="AL56" i="7"/>
  <c r="AK56" i="7"/>
  <c r="AJ56" i="7"/>
  <c r="AI56" i="7"/>
  <c r="AH56" i="7"/>
  <c r="AG56" i="7"/>
  <c r="AF56" i="7"/>
  <c r="AE56" i="7"/>
  <c r="AD56" i="7"/>
  <c r="AO55" i="7"/>
  <c r="AN55" i="7"/>
  <c r="AM55" i="7"/>
  <c r="AL55" i="7"/>
  <c r="AK55" i="7"/>
  <c r="AJ55" i="7"/>
  <c r="AI55" i="7"/>
  <c r="AH55" i="7"/>
  <c r="AG55" i="7"/>
  <c r="AF55" i="7"/>
  <c r="AE55" i="7"/>
  <c r="AD55" i="7"/>
  <c r="AO54" i="7"/>
  <c r="AN54" i="7"/>
  <c r="AM54" i="7"/>
  <c r="AL54" i="7"/>
  <c r="AK54" i="7"/>
  <c r="AJ54" i="7"/>
  <c r="AI54" i="7"/>
  <c r="AH54" i="7"/>
  <c r="AG54" i="7"/>
  <c r="AF54" i="7"/>
  <c r="AE54" i="7"/>
  <c r="AD54" i="7"/>
  <c r="AO53" i="7"/>
  <c r="AN53" i="7"/>
  <c r="AM53" i="7"/>
  <c r="AL53" i="7"/>
  <c r="AK53" i="7"/>
  <c r="AJ53" i="7"/>
  <c r="AI53" i="7"/>
  <c r="AH53" i="7"/>
  <c r="AG53" i="7"/>
  <c r="AF53" i="7"/>
  <c r="AE53" i="7"/>
  <c r="AD53" i="7"/>
  <c r="AO52" i="7"/>
  <c r="AN52" i="7"/>
  <c r="AM52" i="7"/>
  <c r="AL52" i="7"/>
  <c r="AK52" i="7"/>
  <c r="AJ52" i="7"/>
  <c r="AI52" i="7"/>
  <c r="AH52" i="7"/>
  <c r="AG52" i="7"/>
  <c r="AF52" i="7"/>
  <c r="AE52" i="7"/>
  <c r="AD52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O50" i="7"/>
  <c r="AN50" i="7"/>
  <c r="AM50" i="7"/>
  <c r="AL50" i="7"/>
  <c r="AK50" i="7"/>
  <c r="AJ50" i="7"/>
  <c r="AI50" i="7"/>
  <c r="AH50" i="7"/>
  <c r="AG50" i="7"/>
  <c r="AF50" i="7"/>
  <c r="AE50" i="7"/>
  <c r="AD50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O46" i="7"/>
  <c r="AN46" i="7"/>
  <c r="AM46" i="7"/>
  <c r="AL46" i="7"/>
  <c r="AK46" i="7"/>
  <c r="AJ46" i="7"/>
  <c r="AI46" i="7"/>
  <c r="AH46" i="7"/>
  <c r="AG46" i="7"/>
  <c r="AF46" i="7"/>
  <c r="AE46" i="7"/>
  <c r="AD46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O44" i="7"/>
  <c r="AN44" i="7"/>
  <c r="AM44" i="7"/>
  <c r="AL44" i="7"/>
  <c r="AK44" i="7"/>
  <c r="AJ44" i="7"/>
  <c r="AI44" i="7"/>
  <c r="AH44" i="7"/>
  <c r="AG44" i="7"/>
  <c r="AF44" i="7"/>
  <c r="AE44" i="7"/>
  <c r="AD44" i="7"/>
  <c r="AO43" i="7"/>
  <c r="AN43" i="7"/>
  <c r="AM43" i="7"/>
  <c r="AL43" i="7"/>
  <c r="AK43" i="7"/>
  <c r="AJ43" i="7"/>
  <c r="AI43" i="7"/>
  <c r="AH43" i="7"/>
  <c r="AG43" i="7"/>
  <c r="AF43" i="7"/>
  <c r="AE43" i="7"/>
  <c r="AD43" i="7"/>
  <c r="AO42" i="7"/>
  <c r="AN42" i="7"/>
  <c r="AM42" i="7"/>
  <c r="AL42" i="7"/>
  <c r="AK42" i="7"/>
  <c r="AJ42" i="7"/>
  <c r="AI42" i="7"/>
  <c r="AH42" i="7"/>
  <c r="AG42" i="7"/>
  <c r="AF42" i="7"/>
  <c r="AE42" i="7"/>
  <c r="AD42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O20" i="7"/>
  <c r="AN20" i="7"/>
  <c r="AM20" i="7"/>
  <c r="AL20" i="7"/>
  <c r="AK20" i="7"/>
  <c r="AJ20" i="7"/>
  <c r="AI20" i="7"/>
  <c r="AH20" i="7"/>
  <c r="AG20" i="7"/>
  <c r="AF20" i="7"/>
  <c r="AE20" i="7"/>
  <c r="AD20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D7" i="5"/>
  <c r="K1319" i="5" s="1"/>
  <c r="K29" i="5" l="1"/>
  <c r="K30" i="5"/>
  <c r="K43" i="5"/>
  <c r="K41" i="5"/>
  <c r="K35" i="5"/>
  <c r="K39" i="5"/>
  <c r="K33" i="5"/>
  <c r="K37" i="5"/>
  <c r="K42" i="5"/>
  <c r="K38" i="5"/>
  <c r="K40" i="5"/>
  <c r="K32" i="5"/>
  <c r="K36" i="5"/>
  <c r="K31" i="5"/>
  <c r="K34" i="5"/>
  <c r="K514" i="5"/>
  <c r="K262" i="5"/>
  <c r="K194" i="5"/>
  <c r="K310" i="5"/>
  <c r="K403" i="5"/>
  <c r="K510" i="5"/>
  <c r="K699" i="5"/>
  <c r="K695" i="5"/>
  <c r="K518" i="5"/>
  <c r="K308" i="5"/>
  <c r="K336" i="5"/>
  <c r="K490" i="5"/>
  <c r="K454" i="5"/>
  <c r="K395" i="5"/>
  <c r="K201" i="5"/>
  <c r="K1203" i="5"/>
  <c r="K813" i="5"/>
  <c r="K527" i="5"/>
  <c r="K160" i="5"/>
  <c r="K196" i="5"/>
  <c r="K610" i="5"/>
  <c r="K630" i="5"/>
  <c r="K840" i="5"/>
  <c r="K938" i="5"/>
  <c r="K980" i="5"/>
  <c r="K724" i="5"/>
  <c r="K272" i="5"/>
  <c r="K1138" i="5"/>
  <c r="K870" i="5"/>
  <c r="K362" i="5"/>
  <c r="K1238" i="5"/>
  <c r="K1065" i="5"/>
  <c r="K661" i="5"/>
  <c r="K1285" i="5"/>
  <c r="K877" i="5"/>
  <c r="K1281" i="5"/>
  <c r="K957" i="5"/>
  <c r="K652" i="5"/>
  <c r="K287" i="5"/>
  <c r="K327" i="5"/>
  <c r="K666" i="5"/>
  <c r="K906" i="5"/>
  <c r="K320" i="5"/>
  <c r="K396" i="5"/>
  <c r="K933" i="5"/>
  <c r="K172" i="5"/>
  <c r="K1192" i="5"/>
  <c r="K871" i="5"/>
  <c r="K407" i="5"/>
  <c r="K390" i="5"/>
  <c r="K1207" i="5"/>
  <c r="K849" i="5"/>
  <c r="K1110" i="5"/>
  <c r="K475" i="5"/>
  <c r="K222" i="5"/>
  <c r="K253" i="5"/>
  <c r="K1060" i="5"/>
  <c r="K258" i="5"/>
  <c r="K238" i="5"/>
  <c r="K930" i="5"/>
  <c r="K1076" i="5"/>
  <c r="K796" i="5"/>
  <c r="K412" i="5"/>
  <c r="K1166" i="5"/>
  <c r="K946" i="5"/>
  <c r="K730" i="5"/>
  <c r="K1322" i="5"/>
  <c r="K1093" i="5"/>
  <c r="K641" i="5"/>
  <c r="K1318" i="5"/>
  <c r="K1329" i="5"/>
  <c r="K1147" i="5"/>
  <c r="K771" i="5"/>
  <c r="K503" i="5"/>
  <c r="K183" i="5"/>
  <c r="K216" i="5"/>
  <c r="K1189" i="5"/>
  <c r="K571" i="5"/>
  <c r="K828" i="5"/>
  <c r="K192" i="5"/>
  <c r="K392" i="5"/>
  <c r="K1111" i="5"/>
  <c r="K851" i="5"/>
  <c r="K195" i="5"/>
  <c r="K1219" i="5"/>
  <c r="K1266" i="5"/>
  <c r="K1078" i="5"/>
  <c r="K337" i="5"/>
  <c r="K539" i="5"/>
  <c r="K646" i="5"/>
  <c r="K902" i="5"/>
  <c r="K1104" i="5"/>
  <c r="K221" i="5"/>
  <c r="K1120" i="5"/>
  <c r="K904" i="5"/>
  <c r="K376" i="5"/>
  <c r="K1178" i="5"/>
  <c r="K958" i="5"/>
  <c r="K774" i="5"/>
  <c r="K274" i="5"/>
  <c r="K1157" i="5"/>
  <c r="K921" i="5"/>
  <c r="K573" i="5"/>
  <c r="K1038" i="5"/>
  <c r="K558" i="5"/>
  <c r="K1265" i="5"/>
  <c r="K985" i="5"/>
  <c r="K790" i="5"/>
  <c r="K365" i="5"/>
  <c r="K311" i="5"/>
  <c r="K880" i="5"/>
  <c r="K1108" i="5"/>
  <c r="K569" i="5"/>
  <c r="K449" i="5"/>
  <c r="K484" i="5"/>
  <c r="K1248" i="5"/>
  <c r="K1039" i="5"/>
  <c r="K799" i="5"/>
  <c r="K159" i="5"/>
  <c r="K382" i="5"/>
  <c r="K1333" i="5"/>
  <c r="K829" i="5"/>
  <c r="K491" i="5"/>
  <c r="K267" i="5"/>
  <c r="K269" i="5"/>
  <c r="K702" i="5"/>
  <c r="K686" i="5"/>
  <c r="K305" i="5"/>
  <c r="K381" i="5"/>
  <c r="K537" i="5"/>
  <c r="K1000" i="5"/>
  <c r="K768" i="5"/>
  <c r="K276" i="5"/>
  <c r="K1142" i="5"/>
  <c r="K874" i="5"/>
  <c r="K722" i="5"/>
  <c r="K1258" i="5"/>
  <c r="K1085" i="5"/>
  <c r="K757" i="5"/>
  <c r="K1175" i="5"/>
  <c r="K1298" i="5"/>
  <c r="K526" i="5"/>
  <c r="K1086" i="5"/>
  <c r="K889" i="5"/>
  <c r="K830" i="5"/>
  <c r="K231" i="5"/>
  <c r="K233" i="5"/>
  <c r="K682" i="5"/>
  <c r="K653" i="5"/>
  <c r="K1096" i="5"/>
  <c r="K197" i="5"/>
  <c r="K448" i="5"/>
  <c r="K1212" i="5"/>
  <c r="K875" i="5"/>
  <c r="K219" i="5"/>
  <c r="K389" i="5"/>
  <c r="K522" i="5"/>
  <c r="K162" i="5"/>
  <c r="K929" i="5"/>
  <c r="K198" i="5"/>
  <c r="K674" i="5"/>
  <c r="K288" i="5"/>
  <c r="K1254" i="5"/>
  <c r="K684" i="5"/>
  <c r="K629" i="5"/>
  <c r="K1247" i="5"/>
  <c r="K285" i="5"/>
  <c r="K524" i="5"/>
  <c r="K1317" i="5"/>
  <c r="K249" i="5"/>
  <c r="K1220" i="5"/>
  <c r="K431" i="5"/>
  <c r="K920" i="5"/>
  <c r="K1194" i="5"/>
  <c r="K841" i="5"/>
  <c r="K546" i="5"/>
  <c r="K1325" i="5"/>
  <c r="K778" i="5"/>
  <c r="K404" i="5"/>
  <c r="K777" i="5"/>
  <c r="K263" i="5"/>
  <c r="K1228" i="5"/>
  <c r="K671" i="5"/>
  <c r="K691" i="5"/>
  <c r="K663" i="5"/>
  <c r="K186" i="5"/>
  <c r="K178" i="5"/>
  <c r="K458" i="5"/>
  <c r="K530" i="5"/>
  <c r="K360" i="5"/>
  <c r="K348" i="5"/>
  <c r="K1231" i="5"/>
  <c r="K615" i="5"/>
  <c r="K483" i="5"/>
  <c r="K451" i="5"/>
  <c r="K165" i="5"/>
  <c r="K1177" i="5"/>
  <c r="K577" i="5"/>
  <c r="K765" i="5"/>
  <c r="K520" i="5"/>
  <c r="K960" i="5"/>
  <c r="K588" i="5"/>
  <c r="K256" i="5"/>
  <c r="K1122" i="5"/>
  <c r="K854" i="5"/>
  <c r="K346" i="5"/>
  <c r="K1218" i="5"/>
  <c r="K1049" i="5"/>
  <c r="K645" i="5"/>
  <c r="K1188" i="5"/>
  <c r="K710" i="5"/>
  <c r="K1187" i="5"/>
  <c r="K999" i="5"/>
  <c r="K624" i="5"/>
  <c r="K255" i="5"/>
  <c r="K289" i="5"/>
  <c r="K602" i="5"/>
  <c r="K896" i="5"/>
  <c r="K295" i="5"/>
  <c r="K270" i="5"/>
  <c r="K188" i="5"/>
  <c r="K1304" i="5"/>
  <c r="K1159" i="5"/>
  <c r="K855" i="5"/>
  <c r="K135" i="5"/>
  <c r="K374" i="5"/>
  <c r="K1241" i="5"/>
  <c r="K923" i="5"/>
  <c r="K599" i="5"/>
  <c r="K961" i="5"/>
  <c r="K187" i="5"/>
  <c r="K189" i="5"/>
  <c r="K1044" i="5"/>
  <c r="K149" i="5"/>
  <c r="K137" i="5"/>
  <c r="K808" i="5"/>
  <c r="K1008" i="5"/>
  <c r="K760" i="5"/>
  <c r="K316" i="5"/>
  <c r="K1150" i="5"/>
  <c r="K882" i="5"/>
  <c r="K714" i="5"/>
  <c r="K1250" i="5"/>
  <c r="K1077" i="5"/>
  <c r="K561" i="5"/>
  <c r="K1277" i="5"/>
  <c r="K1336" i="5"/>
  <c r="K1022" i="5"/>
  <c r="K696" i="5"/>
  <c r="K471" i="5"/>
  <c r="K148" i="5"/>
  <c r="K185" i="5"/>
  <c r="K1168" i="5"/>
  <c r="K461" i="5"/>
  <c r="K553" i="5"/>
  <c r="K1209" i="5"/>
  <c r="K1109" i="5"/>
  <c r="K1316" i="5"/>
  <c r="K1095" i="5"/>
  <c r="K835" i="5"/>
  <c r="K147" i="5"/>
  <c r="K402" i="5"/>
  <c r="K1164" i="5"/>
  <c r="K611" i="5"/>
  <c r="K306" i="5"/>
  <c r="K347" i="5"/>
  <c r="K509" i="5"/>
  <c r="K617" i="5"/>
  <c r="K1021" i="5"/>
  <c r="K278" i="5"/>
  <c r="K1088" i="5"/>
  <c r="K792" i="5"/>
  <c r="K280" i="5"/>
  <c r="K1162" i="5"/>
  <c r="K942" i="5"/>
  <c r="K758" i="5"/>
  <c r="K242" i="5"/>
  <c r="K1141" i="5"/>
  <c r="K905" i="5"/>
  <c r="K301" i="5"/>
  <c r="K1119" i="5"/>
  <c r="K591" i="5"/>
  <c r="K1245" i="5"/>
  <c r="K983" i="5"/>
  <c r="K704" i="5"/>
  <c r="K333" i="5"/>
  <c r="K273" i="5"/>
  <c r="K805" i="5"/>
  <c r="K1036" i="5"/>
  <c r="K424" i="5"/>
  <c r="K581" i="5"/>
  <c r="K468" i="5"/>
  <c r="K1232" i="5"/>
  <c r="K1023" i="5"/>
  <c r="K779" i="5"/>
  <c r="K1335" i="5"/>
  <c r="K665" i="5"/>
  <c r="K1204" i="5"/>
  <c r="K623" i="5"/>
  <c r="K459" i="5"/>
  <c r="K206" i="5"/>
  <c r="K237" i="5"/>
  <c r="K626" i="5"/>
  <c r="K634" i="5"/>
  <c r="K250" i="5"/>
  <c r="K328" i="5"/>
  <c r="K585" i="5"/>
  <c r="K984" i="5"/>
  <c r="K708" i="5"/>
  <c r="K180" i="5"/>
  <c r="K1126" i="5"/>
  <c r="K858" i="5"/>
  <c r="K366" i="5"/>
  <c r="K1242" i="5"/>
  <c r="K1069" i="5"/>
  <c r="K717" i="5"/>
  <c r="K1293" i="5"/>
  <c r="K881" i="5"/>
  <c r="K1320" i="5"/>
  <c r="K995" i="5"/>
  <c r="K825" i="5"/>
  <c r="K487" i="5"/>
  <c r="K202" i="5"/>
  <c r="K200" i="5"/>
  <c r="K618" i="5"/>
  <c r="K609" i="5"/>
  <c r="K918" i="5"/>
  <c r="K445" i="5"/>
  <c r="K400" i="5"/>
  <c r="K1163" i="5"/>
  <c r="K859" i="5"/>
  <c r="K1331" i="5"/>
  <c r="K637" i="5"/>
  <c r="K650" i="5"/>
  <c r="K718" i="5"/>
  <c r="K1106" i="5"/>
  <c r="K997" i="5"/>
  <c r="K519" i="5"/>
  <c r="K283" i="5"/>
  <c r="K908" i="5"/>
  <c r="K1113" i="5"/>
  <c r="K769" i="5"/>
  <c r="K457" i="5"/>
  <c r="K931" i="5"/>
  <c r="K1221" i="5"/>
  <c r="K383" i="5"/>
  <c r="K605" i="5"/>
  <c r="K343" i="5"/>
  <c r="K1264" i="5"/>
  <c r="K737" i="5"/>
  <c r="K525" i="5"/>
  <c r="K738" i="5"/>
  <c r="K959" i="5"/>
  <c r="K898" i="5"/>
  <c r="K654" i="5"/>
  <c r="K534" i="5"/>
  <c r="K667" i="5"/>
  <c r="K707" i="5"/>
  <c r="K659" i="5"/>
  <c r="K292" i="5"/>
  <c r="K138" i="5"/>
  <c r="K364" i="5"/>
  <c r="K703" i="5"/>
  <c r="K284" i="5"/>
  <c r="K1011" i="5"/>
  <c r="K690" i="5"/>
  <c r="K885" i="5"/>
  <c r="K394" i="5"/>
  <c r="K132" i="5"/>
  <c r="K1068" i="5"/>
  <c r="K497" i="5"/>
  <c r="K732" i="5"/>
  <c r="K1184" i="5"/>
  <c r="K944" i="5"/>
  <c r="K564" i="5"/>
  <c r="K240" i="5"/>
  <c r="K1014" i="5"/>
  <c r="K838" i="5"/>
  <c r="K330" i="5"/>
  <c r="K1202" i="5"/>
  <c r="K1033" i="5"/>
  <c r="K597" i="5"/>
  <c r="K1034" i="5"/>
  <c r="K647" i="5"/>
  <c r="K1274" i="5"/>
  <c r="K786" i="5"/>
  <c r="K414" i="5"/>
  <c r="K224" i="5"/>
  <c r="K257" i="5"/>
  <c r="K437" i="5"/>
  <c r="K678" i="5"/>
  <c r="K151" i="5"/>
  <c r="K155" i="5"/>
  <c r="K804" i="5"/>
  <c r="K1288" i="5"/>
  <c r="K1099" i="5"/>
  <c r="K839" i="5"/>
  <c r="K1327" i="5"/>
  <c r="K657" i="5"/>
  <c r="K1127" i="5"/>
  <c r="K861" i="5"/>
  <c r="K628" i="5"/>
  <c r="K869" i="5"/>
  <c r="K152" i="5"/>
  <c r="K158" i="5"/>
  <c r="K677" i="5"/>
  <c r="K131" i="5"/>
  <c r="K312" i="5"/>
  <c r="K709" i="5"/>
  <c r="K992" i="5"/>
  <c r="K720" i="5"/>
  <c r="K387" i="5"/>
  <c r="K1134" i="5"/>
  <c r="K866" i="5"/>
  <c r="K358" i="5"/>
  <c r="K1230" i="5"/>
  <c r="K1061" i="5"/>
  <c r="K529" i="5"/>
  <c r="K1171" i="5"/>
  <c r="K1305" i="5"/>
  <c r="K979" i="5"/>
  <c r="K635" i="5"/>
  <c r="K373" i="5"/>
  <c r="K536" i="5"/>
  <c r="K154" i="5"/>
  <c r="K1112" i="5"/>
  <c r="K429" i="5"/>
  <c r="K226" i="5"/>
  <c r="K836" i="5"/>
  <c r="K713" i="5"/>
  <c r="K1300" i="5"/>
  <c r="K1079" i="5"/>
  <c r="K819" i="5"/>
  <c r="K1323" i="5"/>
  <c r="K386" i="5"/>
  <c r="K1314" i="5"/>
  <c r="K567" i="5"/>
  <c r="K275" i="5"/>
  <c r="K315" i="5"/>
  <c r="K409" i="5"/>
  <c r="K593" i="5"/>
  <c r="K892" i="5"/>
  <c r="K547" i="5"/>
  <c r="K1004" i="5"/>
  <c r="K776" i="5"/>
  <c r="K264" i="5"/>
  <c r="K1146" i="5"/>
  <c r="K894" i="5"/>
  <c r="K742" i="5"/>
  <c r="K1334" i="5"/>
  <c r="K1105" i="5"/>
  <c r="K741" i="5"/>
  <c r="K157" i="5"/>
  <c r="K833" i="5"/>
  <c r="K499" i="5"/>
  <c r="K1306" i="5"/>
  <c r="K964" i="5"/>
  <c r="K668" i="5"/>
  <c r="K302" i="5"/>
  <c r="K241" i="5"/>
  <c r="K767" i="5"/>
  <c r="K1009" i="5"/>
  <c r="K143" i="5"/>
  <c r="K872" i="5"/>
  <c r="K452" i="5"/>
  <c r="K1216" i="5"/>
  <c r="K895" i="5"/>
  <c r="K731" i="5"/>
  <c r="K649" i="5"/>
  <c r="K1066" i="5"/>
  <c r="K700" i="5"/>
  <c r="K899" i="5"/>
  <c r="K171" i="5"/>
  <c r="K173" i="5"/>
  <c r="K550" i="5"/>
  <c r="K613" i="5"/>
  <c r="K141" i="5"/>
  <c r="K205" i="5"/>
  <c r="K1148" i="5"/>
  <c r="K968" i="5"/>
  <c r="K592" i="5"/>
  <c r="K379" i="5"/>
  <c r="K1018" i="5"/>
  <c r="K842" i="5"/>
  <c r="K350" i="5"/>
  <c r="K1222" i="5"/>
  <c r="K1053" i="5"/>
  <c r="K697" i="5"/>
  <c r="K1257" i="5"/>
  <c r="K817" i="5"/>
  <c r="K1289" i="5"/>
  <c r="K1135" i="5"/>
  <c r="K759" i="5"/>
  <c r="K455" i="5"/>
  <c r="K167" i="5"/>
  <c r="K169" i="5"/>
  <c r="K481" i="5"/>
  <c r="K582" i="5"/>
  <c r="K864" i="5"/>
  <c r="K910" i="5"/>
  <c r="K1308" i="5"/>
  <c r="K1103" i="5"/>
  <c r="K843" i="5"/>
  <c r="K1315" i="5"/>
  <c r="K655" i="5"/>
  <c r="K1081" i="5"/>
  <c r="K1217" i="5"/>
  <c r="K1173" i="5"/>
  <c r="K705" i="5"/>
  <c r="K578" i="5"/>
  <c r="K344" i="5"/>
  <c r="K632" i="5"/>
  <c r="K1059" i="5"/>
  <c r="K832" i="5"/>
  <c r="K1197" i="5"/>
  <c r="K464" i="5"/>
  <c r="K506" i="5"/>
  <c r="K711" i="5"/>
  <c r="K498" i="5"/>
  <c r="K494" i="5"/>
  <c r="K260" i="5"/>
  <c r="K204" i="5"/>
  <c r="K608" i="5"/>
  <c r="K675" i="5"/>
  <c r="K268" i="5"/>
  <c r="K1030" i="5"/>
  <c r="K1139" i="5"/>
  <c r="K781" i="5"/>
  <c r="K363" i="5"/>
  <c r="K1196" i="5"/>
  <c r="K1048" i="5"/>
  <c r="K473" i="5"/>
  <c r="K377" i="5"/>
  <c r="K1144" i="5"/>
  <c r="K928" i="5"/>
  <c r="K548" i="5"/>
  <c r="K391" i="5"/>
  <c r="K998" i="5"/>
  <c r="K818" i="5"/>
  <c r="K314" i="5"/>
  <c r="K1181" i="5"/>
  <c r="K949" i="5"/>
  <c r="K549" i="5"/>
  <c r="K1155" i="5"/>
  <c r="K743" i="5"/>
  <c r="K1185" i="5"/>
  <c r="K643" i="5"/>
  <c r="K479" i="5"/>
  <c r="K191" i="5"/>
  <c r="K225" i="5"/>
  <c r="K1193" i="5"/>
  <c r="K601" i="5"/>
  <c r="K1205" i="5"/>
  <c r="K213" i="5"/>
  <c r="K508" i="5"/>
  <c r="K1272" i="5"/>
  <c r="K1083" i="5"/>
  <c r="K823" i="5"/>
  <c r="K1311" i="5"/>
  <c r="K625" i="5"/>
  <c r="K1123" i="5"/>
  <c r="K782" i="5"/>
  <c r="K579" i="5"/>
  <c r="K756" i="5"/>
  <c r="K419" i="5"/>
  <c r="K884" i="5"/>
  <c r="K622" i="5"/>
  <c r="K971" i="5"/>
  <c r="K199" i="5"/>
  <c r="K922" i="5"/>
  <c r="K976" i="5"/>
  <c r="K604" i="5"/>
  <c r="K371" i="5"/>
  <c r="K1118" i="5"/>
  <c r="K850" i="5"/>
  <c r="K342" i="5"/>
  <c r="K1214" i="5"/>
  <c r="K1045" i="5"/>
  <c r="K513" i="5"/>
  <c r="K1302" i="5"/>
  <c r="K1273" i="5"/>
  <c r="K1074" i="5"/>
  <c r="K919" i="5"/>
  <c r="K341" i="5"/>
  <c r="K568" i="5"/>
  <c r="K856" i="5"/>
  <c r="K1040" i="5"/>
  <c r="K405" i="5"/>
  <c r="K282" i="5"/>
  <c r="K751" i="5"/>
  <c r="K504" i="5"/>
  <c r="K1284" i="5"/>
  <c r="K1063" i="5"/>
  <c r="K803" i="5"/>
  <c r="K1307" i="5"/>
  <c r="K370" i="5"/>
  <c r="K911" i="5"/>
  <c r="K772" i="5"/>
  <c r="K243" i="5"/>
  <c r="K277" i="5"/>
  <c r="K1056" i="5"/>
  <c r="K570" i="5"/>
  <c r="K868" i="5"/>
  <c r="K515" i="5"/>
  <c r="K988" i="5"/>
  <c r="K600" i="5"/>
  <c r="K248" i="5"/>
  <c r="K1130" i="5"/>
  <c r="K878" i="5"/>
  <c r="K726" i="5"/>
  <c r="K1262" i="5"/>
  <c r="K1089" i="5"/>
  <c r="K701" i="5"/>
  <c r="K1286" i="5"/>
  <c r="K845" i="5"/>
  <c r="K915" i="5"/>
  <c r="K1223" i="5"/>
  <c r="K739" i="5"/>
  <c r="K740" i="5"/>
  <c r="K271" i="5"/>
  <c r="K208" i="5"/>
  <c r="K706" i="5"/>
  <c r="K934" i="5"/>
  <c r="K797" i="5"/>
  <c r="K586" i="5"/>
  <c r="K436" i="5"/>
  <c r="K1200" i="5"/>
  <c r="K879" i="5"/>
  <c r="K563" i="5"/>
  <c r="K1303" i="5"/>
  <c r="K425" i="5"/>
  <c r="K1062" i="5"/>
  <c r="K1160" i="5"/>
  <c r="K837" i="5"/>
  <c r="K511" i="5"/>
  <c r="K140" i="5"/>
  <c r="K489" i="5"/>
  <c r="K565" i="5"/>
  <c r="K1133" i="5"/>
  <c r="K246" i="5"/>
  <c r="K1132" i="5"/>
  <c r="K948" i="5"/>
  <c r="K572" i="5"/>
  <c r="K299" i="5"/>
  <c r="K1002" i="5"/>
  <c r="K822" i="5"/>
  <c r="K334" i="5"/>
  <c r="K1206" i="5"/>
  <c r="K1037" i="5"/>
  <c r="K633" i="5"/>
  <c r="K1270" i="5"/>
  <c r="K893" i="5"/>
  <c r="K1290" i="5"/>
  <c r="K1239" i="5"/>
  <c r="K694" i="5"/>
  <c r="K427" i="5"/>
  <c r="K134" i="5"/>
  <c r="K136" i="5"/>
  <c r="K1121" i="5"/>
  <c r="K441" i="5"/>
  <c r="K787" i="5"/>
  <c r="K761" i="5"/>
  <c r="K1292" i="5"/>
  <c r="K1087" i="5"/>
  <c r="K827" i="5"/>
  <c r="K1299" i="5"/>
  <c r="K368" i="5"/>
  <c r="K973" i="5"/>
  <c r="K886" i="5"/>
  <c r="K1313" i="5"/>
  <c r="K410" i="5"/>
  <c r="K1294" i="5"/>
  <c r="K372" i="5"/>
  <c r="K1182" i="5"/>
  <c r="K1070" i="5"/>
  <c r="K417" i="5"/>
  <c r="K867" i="5"/>
  <c r="K415" i="5"/>
  <c r="K408" i="5"/>
  <c r="K1025" i="5"/>
  <c r="K463" i="5"/>
  <c r="K500" i="5"/>
  <c r="K1015" i="5"/>
  <c r="K385" i="5"/>
  <c r="K1158" i="5"/>
  <c r="K1082" i="5"/>
  <c r="K763" i="5"/>
  <c r="K523" i="5"/>
  <c r="K474" i="5"/>
  <c r="K502" i="5"/>
  <c r="K466" i="5"/>
  <c r="K462" i="5"/>
  <c r="K244" i="5"/>
  <c r="K356" i="5"/>
  <c r="K679" i="5"/>
  <c r="K478" i="5"/>
  <c r="K252" i="5"/>
  <c r="K1050" i="5"/>
  <c r="K753" i="5"/>
  <c r="K353" i="5"/>
  <c r="K331" i="5"/>
  <c r="K860" i="5"/>
  <c r="K1028" i="5"/>
  <c r="K378" i="5"/>
  <c r="K176" i="5"/>
  <c r="K1128" i="5"/>
  <c r="K912" i="5"/>
  <c r="K528" i="5"/>
  <c r="K375" i="5"/>
  <c r="K982" i="5"/>
  <c r="K766" i="5"/>
  <c r="K266" i="5"/>
  <c r="K1165" i="5"/>
  <c r="K913" i="5"/>
  <c r="K293" i="5"/>
  <c r="K1195" i="5"/>
  <c r="K656" i="5"/>
  <c r="K939" i="5"/>
  <c r="K967" i="5"/>
  <c r="K1043" i="5"/>
  <c r="K156" i="5"/>
  <c r="K193" i="5"/>
  <c r="K1176" i="5"/>
  <c r="K574" i="5"/>
  <c r="K1125" i="5"/>
  <c r="K521" i="5"/>
  <c r="K492" i="5"/>
  <c r="K1256" i="5"/>
  <c r="K1067" i="5"/>
  <c r="K807" i="5"/>
  <c r="K1295" i="5"/>
  <c r="K1301" i="5"/>
  <c r="K1019" i="5"/>
  <c r="K639" i="5"/>
  <c r="K821" i="5"/>
  <c r="K435" i="5"/>
  <c r="K443" i="5"/>
  <c r="K721" i="5"/>
  <c r="K598" i="5"/>
  <c r="K747" i="5"/>
  <c r="K517" i="5"/>
  <c r="K1156" i="5"/>
  <c r="K956" i="5"/>
  <c r="K584" i="5"/>
  <c r="K291" i="5"/>
  <c r="K1010" i="5"/>
  <c r="K834" i="5"/>
  <c r="K326" i="5"/>
  <c r="K1198" i="5"/>
  <c r="K1029" i="5"/>
  <c r="K209" i="5"/>
  <c r="K1172" i="5"/>
  <c r="K1321" i="5"/>
  <c r="K1001" i="5"/>
  <c r="K857" i="5"/>
  <c r="K309" i="5"/>
  <c r="K351" i="5"/>
  <c r="K824" i="5"/>
  <c r="K1017" i="5"/>
  <c r="K340" i="5"/>
  <c r="K190" i="5"/>
  <c r="K947" i="5"/>
  <c r="K488" i="5"/>
  <c r="K1268" i="5"/>
  <c r="K1047" i="5"/>
  <c r="K715" i="5"/>
  <c r="K1291" i="5"/>
  <c r="K589" i="5"/>
  <c r="K907" i="5"/>
  <c r="K562" i="5"/>
  <c r="K214" i="5"/>
  <c r="K245" i="5"/>
  <c r="K1013" i="5"/>
  <c r="K428" i="5"/>
  <c r="K745" i="5"/>
  <c r="K914" i="5"/>
  <c r="K972" i="5"/>
  <c r="K576" i="5"/>
  <c r="K232" i="5"/>
  <c r="K1114" i="5"/>
  <c r="K862" i="5"/>
  <c r="K354" i="5"/>
  <c r="K1246" i="5"/>
  <c r="K1073" i="5"/>
  <c r="K685" i="5"/>
  <c r="K1261" i="5"/>
  <c r="K693" i="5"/>
  <c r="K603" i="5"/>
  <c r="K1229" i="5"/>
  <c r="K689" i="5"/>
  <c r="K583" i="5"/>
  <c r="K239" i="5"/>
  <c r="K177" i="5"/>
  <c r="K638" i="5"/>
  <c r="K688" i="5"/>
  <c r="K533" i="5"/>
  <c r="K1180" i="5"/>
  <c r="K1312" i="5"/>
  <c r="K1107" i="5"/>
  <c r="K863" i="5"/>
  <c r="K399" i="5"/>
  <c r="K1287" i="5"/>
  <c r="K153" i="5"/>
  <c r="K1211" i="5"/>
  <c r="K783" i="5"/>
  <c r="K587" i="5"/>
  <c r="K411" i="5"/>
  <c r="K852" i="5"/>
  <c r="K1052" i="5"/>
  <c r="K453" i="5"/>
  <c r="K941" i="5"/>
  <c r="K174" i="5"/>
  <c r="K1116" i="5"/>
  <c r="K932" i="5"/>
  <c r="K552" i="5"/>
  <c r="K251" i="5"/>
  <c r="K986" i="5"/>
  <c r="K802" i="5"/>
  <c r="K318" i="5"/>
  <c r="K1190" i="5"/>
  <c r="K953" i="5"/>
  <c r="K297" i="5"/>
  <c r="K1199" i="5"/>
  <c r="K729" i="5"/>
  <c r="K1253" i="5"/>
  <c r="K963" i="5"/>
  <c r="K636" i="5"/>
  <c r="K357" i="5"/>
  <c r="K367" i="5"/>
  <c r="K439" i="5"/>
  <c r="K1032" i="5"/>
  <c r="K397" i="5"/>
  <c r="K733" i="5"/>
  <c r="K943" i="5"/>
  <c r="K1276" i="5"/>
  <c r="K1071" i="5"/>
  <c r="K811" i="5"/>
  <c r="K1283" i="5"/>
  <c r="K640" i="5"/>
  <c r="K1278" i="5"/>
  <c r="K716" i="5"/>
  <c r="K229" i="5"/>
  <c r="K485" i="5"/>
  <c r="K1154" i="5"/>
  <c r="K794" i="5"/>
  <c r="K816" i="5"/>
  <c r="K887" i="5"/>
  <c r="K507" i="5"/>
  <c r="K1092" i="5"/>
  <c r="K166" i="5"/>
  <c r="K218" i="5"/>
  <c r="K440" i="5"/>
  <c r="K672" i="5"/>
  <c r="K1136" i="5"/>
  <c r="K290" i="5"/>
  <c r="K1042" i="5"/>
  <c r="K590" i="5"/>
  <c r="K1235" i="5"/>
  <c r="K735" i="5"/>
  <c r="K890" i="5"/>
  <c r="K1046" i="5"/>
  <c r="K265" i="5"/>
  <c r="K891" i="5"/>
  <c r="K442" i="5"/>
  <c r="K470" i="5"/>
  <c r="K434" i="5"/>
  <c r="K430" i="5"/>
  <c r="K228" i="5"/>
  <c r="K683" i="5"/>
  <c r="K482" i="5"/>
  <c r="K446" i="5"/>
  <c r="K236" i="5"/>
  <c r="K1282" i="5"/>
  <c r="K418" i="5"/>
  <c r="K321" i="5"/>
  <c r="K294" i="5"/>
  <c r="K789" i="5"/>
  <c r="K698" i="5"/>
  <c r="K352" i="5"/>
  <c r="K543" i="5"/>
  <c r="K1080" i="5"/>
  <c r="K784" i="5"/>
  <c r="K512" i="5"/>
  <c r="K1186" i="5"/>
  <c r="K966" i="5"/>
  <c r="K750" i="5"/>
  <c r="K234" i="5"/>
  <c r="K1149" i="5"/>
  <c r="K897" i="5"/>
  <c r="K133" i="5"/>
  <c r="K1102" i="5"/>
  <c r="K566" i="5"/>
  <c r="K1054" i="5"/>
  <c r="K873" i="5"/>
  <c r="K406" i="5"/>
  <c r="K596" i="5"/>
  <c r="K723" i="5"/>
  <c r="K1117" i="5"/>
  <c r="K557" i="5"/>
  <c r="K876" i="5"/>
  <c r="K469" i="5"/>
  <c r="K476" i="5"/>
  <c r="K1240" i="5"/>
  <c r="K1051" i="5"/>
  <c r="K791" i="5"/>
  <c r="K1279" i="5"/>
  <c r="K1310" i="5"/>
  <c r="K935" i="5"/>
  <c r="K719" i="5"/>
  <c r="K607" i="5"/>
  <c r="K345" i="5"/>
  <c r="K355" i="5"/>
  <c r="K662" i="5"/>
  <c r="K493" i="5"/>
  <c r="K725" i="5"/>
  <c r="K413" i="5"/>
  <c r="K1140" i="5"/>
  <c r="K940" i="5"/>
  <c r="K560" i="5"/>
  <c r="K227" i="5"/>
  <c r="K994" i="5"/>
  <c r="K810" i="5"/>
  <c r="K230" i="5"/>
  <c r="K1161" i="5"/>
  <c r="K945" i="5"/>
  <c r="K161" i="5"/>
  <c r="K951" i="5"/>
  <c r="K1191" i="5"/>
  <c r="K925" i="5"/>
  <c r="K676" i="5"/>
  <c r="K279" i="5"/>
  <c r="K319" i="5"/>
  <c r="K812" i="5"/>
  <c r="K793" i="5"/>
  <c r="K164" i="5"/>
  <c r="K551" i="5"/>
  <c r="K927" i="5"/>
  <c r="K472" i="5"/>
  <c r="K1252" i="5"/>
  <c r="K1027" i="5"/>
  <c r="K531" i="5"/>
  <c r="K1275" i="5"/>
  <c r="K1227" i="5"/>
  <c r="K755" i="5"/>
  <c r="K467" i="5"/>
  <c r="K144" i="5"/>
  <c r="K181" i="5"/>
  <c r="K989" i="5"/>
  <c r="K388" i="5"/>
  <c r="K541" i="5"/>
  <c r="K780" i="5"/>
  <c r="K952" i="5"/>
  <c r="K556" i="5"/>
  <c r="K184" i="5"/>
  <c r="K1006" i="5"/>
  <c r="K846" i="5"/>
  <c r="K338" i="5"/>
  <c r="K1226" i="5"/>
  <c r="K1057" i="5"/>
  <c r="K669" i="5"/>
  <c r="K1094" i="5"/>
  <c r="K631" i="5"/>
  <c r="K369" i="5"/>
  <c r="K1115" i="5"/>
  <c r="K627" i="5"/>
  <c r="K559" i="5"/>
  <c r="K210" i="5"/>
  <c r="K146" i="5"/>
  <c r="K554" i="5"/>
  <c r="K658" i="5"/>
  <c r="K332" i="5"/>
  <c r="K844" i="5"/>
  <c r="K1296" i="5"/>
  <c r="K1091" i="5"/>
  <c r="K847" i="5"/>
  <c r="K303" i="5"/>
  <c r="K1271" i="5"/>
  <c r="K1269" i="5"/>
  <c r="K1131" i="5"/>
  <c r="K538" i="5"/>
  <c r="K361" i="5"/>
  <c r="K447" i="5"/>
  <c r="K820" i="5"/>
  <c r="K955" i="5"/>
  <c r="K421" i="5"/>
  <c r="K736" i="5"/>
  <c r="K545" i="5"/>
  <c r="K1100" i="5"/>
  <c r="K916" i="5"/>
  <c r="K532" i="5"/>
  <c r="K235" i="5"/>
  <c r="K970" i="5"/>
  <c r="K770" i="5"/>
  <c r="K286" i="5"/>
  <c r="K1153" i="5"/>
  <c r="K917" i="5"/>
  <c r="K217" i="5"/>
  <c r="K1234" i="5"/>
  <c r="K775" i="5"/>
  <c r="K1201" i="5"/>
  <c r="K1007" i="5"/>
  <c r="K595" i="5"/>
  <c r="K325" i="5"/>
  <c r="K335" i="5"/>
  <c r="K1233" i="5"/>
  <c r="K1005" i="5"/>
  <c r="K324" i="5"/>
  <c r="K670" i="5"/>
  <c r="K496" i="5"/>
  <c r="K1260" i="5"/>
  <c r="K1055" i="5"/>
  <c r="K795" i="5"/>
  <c r="K1267" i="5"/>
  <c r="K486" i="5"/>
  <c r="K996" i="5"/>
  <c r="K749" i="5"/>
  <c r="K317" i="5"/>
  <c r="K444" i="5"/>
  <c r="K1026" i="5"/>
  <c r="K393" i="5"/>
  <c r="K962" i="5"/>
  <c r="K1237" i="5"/>
  <c r="K642" i="5"/>
  <c r="K211" i="5"/>
  <c r="K712" i="5"/>
  <c r="K974" i="5"/>
  <c r="K1143" i="5"/>
  <c r="K1167" i="5"/>
  <c r="K815" i="5"/>
  <c r="K298" i="5"/>
  <c r="K1020" i="5"/>
  <c r="K1330" i="5"/>
  <c r="K422" i="5"/>
  <c r="K380" i="5"/>
  <c r="K220" i="5"/>
  <c r="K438" i="5"/>
  <c r="K212" i="5"/>
  <c r="K175" i="5"/>
  <c r="K687" i="5"/>
  <c r="K651" i="5"/>
  <c r="K450" i="5"/>
  <c r="K580" i="5"/>
  <c r="K170" i="5"/>
  <c r="K865" i="5"/>
  <c r="K620" i="5"/>
  <c r="K259" i="5"/>
  <c r="K261" i="5"/>
  <c r="K728" i="5"/>
  <c r="K681" i="5"/>
  <c r="K203" i="5"/>
  <c r="K888" i="5"/>
  <c r="K1016" i="5"/>
  <c r="K764" i="5"/>
  <c r="K432" i="5"/>
  <c r="K1170" i="5"/>
  <c r="K950" i="5"/>
  <c r="K734" i="5"/>
  <c r="K1326" i="5"/>
  <c r="K1097" i="5"/>
  <c r="K773" i="5"/>
  <c r="K1225" i="5"/>
  <c r="K1058" i="5"/>
  <c r="K814" i="5"/>
  <c r="K987" i="5"/>
  <c r="K809" i="5"/>
  <c r="K349" i="5"/>
  <c r="K612" i="5"/>
  <c r="K848" i="5"/>
  <c r="K1024" i="5"/>
  <c r="K433" i="5"/>
  <c r="K748" i="5"/>
  <c r="K416" i="5"/>
  <c r="K460" i="5"/>
  <c r="K1224" i="5"/>
  <c r="K1031" i="5"/>
  <c r="K555" i="5"/>
  <c r="K1263" i="5"/>
  <c r="K1309" i="5"/>
  <c r="K1151" i="5"/>
  <c r="K680" i="5"/>
  <c r="K616" i="5"/>
  <c r="K313" i="5"/>
  <c r="K323" i="5"/>
  <c r="K594" i="5"/>
  <c r="K465" i="5"/>
  <c r="K606" i="5"/>
  <c r="K752" i="5"/>
  <c r="K1124" i="5"/>
  <c r="K924" i="5"/>
  <c r="K544" i="5"/>
  <c r="K179" i="5"/>
  <c r="K978" i="5"/>
  <c r="K762" i="5"/>
  <c r="K182" i="5"/>
  <c r="K1145" i="5"/>
  <c r="K909" i="5"/>
  <c r="K145" i="5"/>
  <c r="K1179" i="5"/>
  <c r="K1169" i="5"/>
  <c r="K991" i="5"/>
  <c r="K644" i="5"/>
  <c r="K247" i="5"/>
  <c r="K281" i="5"/>
  <c r="K575" i="5"/>
  <c r="K692" i="5"/>
  <c r="K1072" i="5"/>
  <c r="K516" i="5"/>
  <c r="K785" i="5"/>
  <c r="K456" i="5"/>
  <c r="K1236" i="5"/>
  <c r="K883" i="5"/>
  <c r="K307" i="5"/>
  <c r="K1259" i="5"/>
  <c r="K1098" i="5"/>
  <c r="K798" i="5"/>
  <c r="K853" i="5"/>
  <c r="K423" i="5"/>
  <c r="K150" i="5"/>
  <c r="K965" i="5"/>
  <c r="K163" i="5"/>
  <c r="K384" i="5"/>
  <c r="K1152" i="5"/>
  <c r="K936" i="5"/>
  <c r="K540" i="5"/>
  <c r="K168" i="5"/>
  <c r="K990" i="5"/>
  <c r="K826" i="5"/>
  <c r="K322" i="5"/>
  <c r="K1210" i="5"/>
  <c r="K1041" i="5"/>
  <c r="K621" i="5"/>
  <c r="K993" i="5"/>
  <c r="K1249" i="5"/>
  <c r="K1328" i="5"/>
  <c r="K1003" i="5"/>
  <c r="K903" i="5"/>
  <c r="K495" i="5"/>
  <c r="K142" i="5"/>
  <c r="K542" i="5"/>
  <c r="K501" i="5"/>
  <c r="K614" i="5"/>
  <c r="K215" i="5"/>
  <c r="K660" i="5"/>
  <c r="K1280" i="5"/>
  <c r="K1075" i="5"/>
  <c r="K831" i="5"/>
  <c r="K223" i="5"/>
  <c r="K1255" i="5"/>
  <c r="K1324" i="5"/>
  <c r="K1090" i="5"/>
  <c r="K426" i="5"/>
  <c r="K329" i="5"/>
  <c r="K339" i="5"/>
  <c r="K801" i="5"/>
  <c r="K926" i="5"/>
  <c r="K401" i="5"/>
  <c r="K673" i="5"/>
  <c r="K1064" i="5"/>
  <c r="K1084" i="5"/>
  <c r="K900" i="5"/>
  <c r="K420" i="5"/>
  <c r="K1174" i="5"/>
  <c r="K954" i="5"/>
  <c r="K754" i="5"/>
  <c r="K254" i="5"/>
  <c r="K1137" i="5"/>
  <c r="K901" i="5"/>
  <c r="K1213" i="5"/>
  <c r="K977" i="5"/>
  <c r="K664" i="5"/>
  <c r="K1183" i="5"/>
  <c r="K975" i="5"/>
  <c r="K535" i="5"/>
  <c r="K296" i="5"/>
  <c r="K300" i="5"/>
  <c r="K800" i="5"/>
  <c r="K981" i="5"/>
  <c r="K139" i="5"/>
  <c r="K505" i="5"/>
  <c r="K480" i="5"/>
  <c r="K1244" i="5"/>
  <c r="K1035" i="5"/>
  <c r="K727" i="5"/>
  <c r="K1251" i="5"/>
  <c r="K477" i="5"/>
  <c r="K744" i="5"/>
  <c r="K1332" i="5"/>
  <c r="K359" i="5"/>
  <c r="K1208" i="5"/>
  <c r="K648" i="5"/>
  <c r="K398" i="5"/>
  <c r="K746" i="5"/>
  <c r="K1012" i="5"/>
  <c r="K969" i="5"/>
  <c r="K1243" i="5"/>
  <c r="K937" i="5"/>
  <c r="K806" i="5"/>
  <c r="K1297" i="5"/>
  <c r="K1129" i="5"/>
  <c r="K207" i="5"/>
  <c r="K304" i="5"/>
  <c r="K788" i="5"/>
  <c r="K1101" i="5"/>
  <c r="K619" i="5"/>
  <c r="K1215" i="5"/>
  <c r="K28" i="5"/>
  <c r="Q14" i="7"/>
  <c r="E22" i="5" s="1"/>
  <c r="Q15" i="7"/>
  <c r="E23" i="5" s="1"/>
  <c r="L23" i="5" s="1"/>
  <c r="Q16" i="7"/>
  <c r="E24" i="5" s="1"/>
  <c r="L24" i="5" s="1"/>
  <c r="Q17" i="7"/>
  <c r="E25" i="5" s="1"/>
  <c r="L25" i="5" s="1"/>
  <c r="Q18" i="7"/>
  <c r="E26" i="5" s="1"/>
  <c r="L26" i="5" s="1"/>
  <c r="Q19" i="7"/>
  <c r="E27" i="5" s="1"/>
  <c r="L27" i="5" s="1"/>
  <c r="Q20" i="7"/>
  <c r="E28" i="5" s="1"/>
  <c r="L28" i="5" s="1"/>
  <c r="Q36" i="7"/>
  <c r="E44" i="5" s="1"/>
  <c r="L44" i="5" s="1"/>
  <c r="Q39" i="7"/>
  <c r="E47" i="5" s="1"/>
  <c r="L47" i="5" s="1"/>
  <c r="Q40" i="7"/>
  <c r="E48" i="5" s="1"/>
  <c r="L48" i="5" s="1"/>
  <c r="Q41" i="7"/>
  <c r="E49" i="5" s="1"/>
  <c r="L49" i="5" s="1"/>
  <c r="Q42" i="7"/>
  <c r="E50" i="5" s="1"/>
  <c r="L50" i="5" s="1"/>
  <c r="Q43" i="7"/>
  <c r="E51" i="5" s="1"/>
  <c r="L51" i="5" s="1"/>
  <c r="Q44" i="7"/>
  <c r="E52" i="5" s="1"/>
  <c r="L52" i="5" s="1"/>
  <c r="Q45" i="7"/>
  <c r="E53" i="5" s="1"/>
  <c r="L53" i="5" s="1"/>
  <c r="Q46" i="7"/>
  <c r="E54" i="5" s="1"/>
  <c r="L54" i="5" s="1"/>
  <c r="Q47" i="7"/>
  <c r="E55" i="5" s="1"/>
  <c r="L55" i="5" s="1"/>
  <c r="Q48" i="7"/>
  <c r="E56" i="5" s="1"/>
  <c r="L56" i="5" s="1"/>
  <c r="Q49" i="7"/>
  <c r="E57" i="5" s="1"/>
  <c r="L57" i="5" s="1"/>
  <c r="Q50" i="7"/>
  <c r="E58" i="5" s="1"/>
  <c r="L58" i="5" s="1"/>
  <c r="Q51" i="7"/>
  <c r="E59" i="5" s="1"/>
  <c r="L59" i="5" s="1"/>
  <c r="Q52" i="7"/>
  <c r="E60" i="5" s="1"/>
  <c r="L60" i="5" s="1"/>
  <c r="Q53" i="7"/>
  <c r="E61" i="5" s="1"/>
  <c r="L61" i="5" s="1"/>
  <c r="Q54" i="7"/>
  <c r="E62" i="5" s="1"/>
  <c r="L62" i="5" s="1"/>
  <c r="Q55" i="7"/>
  <c r="E63" i="5" s="1"/>
  <c r="L63" i="5" s="1"/>
  <c r="Q56" i="7"/>
  <c r="E64" i="5" s="1"/>
  <c r="L64" i="5" s="1"/>
  <c r="Q57" i="7"/>
  <c r="E65" i="5" s="1"/>
  <c r="L65" i="5" s="1"/>
  <c r="Q58" i="7"/>
  <c r="E66" i="5" s="1"/>
  <c r="L66" i="5" s="1"/>
  <c r="Q59" i="7"/>
  <c r="E67" i="5" s="1"/>
  <c r="L67" i="5" s="1"/>
  <c r="Q60" i="7"/>
  <c r="E68" i="5" s="1"/>
  <c r="L68" i="5" s="1"/>
  <c r="Q61" i="7"/>
  <c r="E69" i="5" s="1"/>
  <c r="L69" i="5" s="1"/>
  <c r="Q62" i="7"/>
  <c r="E70" i="5" s="1"/>
  <c r="L70" i="5" s="1"/>
  <c r="Q63" i="7"/>
  <c r="E71" i="5" s="1"/>
  <c r="L71" i="5" s="1"/>
  <c r="Q64" i="7"/>
  <c r="E72" i="5" s="1"/>
  <c r="L72" i="5" s="1"/>
  <c r="Q65" i="7"/>
  <c r="E73" i="5" s="1"/>
  <c r="L73" i="5" s="1"/>
  <c r="Q66" i="7"/>
  <c r="E74" i="5" s="1"/>
  <c r="L74" i="5" s="1"/>
  <c r="Q68" i="7"/>
  <c r="E76" i="5" s="1"/>
  <c r="L76" i="5" s="1"/>
  <c r="Q69" i="7"/>
  <c r="E77" i="5" s="1"/>
  <c r="L77" i="5" s="1"/>
  <c r="Q70" i="7"/>
  <c r="E78" i="5" s="1"/>
  <c r="L78" i="5" s="1"/>
  <c r="Q71" i="7"/>
  <c r="E79" i="5" s="1"/>
  <c r="L79" i="5" s="1"/>
  <c r="Q72" i="7"/>
  <c r="E80" i="5" s="1"/>
  <c r="L80" i="5" s="1"/>
  <c r="Q73" i="7"/>
  <c r="E81" i="5" s="1"/>
  <c r="L81" i="5" s="1"/>
  <c r="Q74" i="7"/>
  <c r="E82" i="5" s="1"/>
  <c r="L82" i="5" s="1"/>
  <c r="Q75" i="7"/>
  <c r="E83" i="5" s="1"/>
  <c r="L83" i="5" s="1"/>
  <c r="Q76" i="7"/>
  <c r="E84" i="5" s="1"/>
  <c r="L84" i="5" s="1"/>
  <c r="Q77" i="7"/>
  <c r="E85" i="5" s="1"/>
  <c r="L85" i="5" s="1"/>
  <c r="Q78" i="7"/>
  <c r="E86" i="5" s="1"/>
  <c r="L86" i="5" s="1"/>
  <c r="Q79" i="7"/>
  <c r="E87" i="5" s="1"/>
  <c r="L87" i="5" s="1"/>
  <c r="Q80" i="7"/>
  <c r="E88" i="5" s="1"/>
  <c r="L88" i="5" s="1"/>
  <c r="Q81" i="7"/>
  <c r="E89" i="5" s="1"/>
  <c r="L89" i="5" s="1"/>
  <c r="Q82" i="7"/>
  <c r="E90" i="5" s="1"/>
  <c r="L90" i="5" s="1"/>
  <c r="Q83" i="7"/>
  <c r="E91" i="5" s="1"/>
  <c r="L91" i="5" s="1"/>
  <c r="Q84" i="7"/>
  <c r="E92" i="5" s="1"/>
  <c r="L92" i="5" s="1"/>
  <c r="Q85" i="7"/>
  <c r="E93" i="5" s="1"/>
  <c r="L93" i="5" s="1"/>
  <c r="Q87" i="7"/>
  <c r="E95" i="5" s="1"/>
  <c r="L95" i="5" s="1"/>
  <c r="Q88" i="7"/>
  <c r="E96" i="5" s="1"/>
  <c r="L96" i="5" s="1"/>
  <c r="Q89" i="7"/>
  <c r="E97" i="5" s="1"/>
  <c r="L97" i="5" s="1"/>
  <c r="Q90" i="7"/>
  <c r="E98" i="5" s="1"/>
  <c r="L98" i="5" s="1"/>
  <c r="Q91" i="7"/>
  <c r="E99" i="5" s="1"/>
  <c r="L99" i="5" s="1"/>
  <c r="Q92" i="7"/>
  <c r="E100" i="5" s="1"/>
  <c r="L100" i="5" s="1"/>
  <c r="Q37" i="7"/>
  <c r="E45" i="5" s="1"/>
  <c r="L45" i="5" s="1"/>
  <c r="Q67" i="7"/>
  <c r="E75" i="5" s="1"/>
  <c r="L75" i="5" s="1"/>
  <c r="Q93" i="7"/>
  <c r="E101" i="5" s="1"/>
  <c r="L101" i="5" s="1"/>
  <c r="Q94" i="7"/>
  <c r="E102" i="5" s="1"/>
  <c r="L102" i="5" s="1"/>
  <c r="Q95" i="7"/>
  <c r="E103" i="5" s="1"/>
  <c r="L103" i="5" s="1"/>
  <c r="Q96" i="7"/>
  <c r="E104" i="5" s="1"/>
  <c r="L104" i="5" s="1"/>
  <c r="Q97" i="7"/>
  <c r="E105" i="5" s="1"/>
  <c r="L105" i="5" s="1"/>
  <c r="Q98" i="7"/>
  <c r="E106" i="5" s="1"/>
  <c r="L106" i="5" s="1"/>
  <c r="Q99" i="7"/>
  <c r="E107" i="5" s="1"/>
  <c r="L107" i="5" s="1"/>
  <c r="Q100" i="7"/>
  <c r="E108" i="5" s="1"/>
  <c r="L108" i="5" s="1"/>
  <c r="Q101" i="7"/>
  <c r="E109" i="5" s="1"/>
  <c r="L109" i="5" s="1"/>
  <c r="Q102" i="7"/>
  <c r="E110" i="5" s="1"/>
  <c r="L110" i="5" s="1"/>
  <c r="Q103" i="7"/>
  <c r="E111" i="5" s="1"/>
  <c r="L111" i="5" s="1"/>
  <c r="Q104" i="7"/>
  <c r="E112" i="5" s="1"/>
  <c r="L112" i="5" s="1"/>
  <c r="Q105" i="7"/>
  <c r="E113" i="5" s="1"/>
  <c r="L113" i="5" s="1"/>
  <c r="Q106" i="7"/>
  <c r="E114" i="5" s="1"/>
  <c r="L114" i="5" s="1"/>
  <c r="Q107" i="7"/>
  <c r="E115" i="5" s="1"/>
  <c r="L115" i="5" s="1"/>
  <c r="Q108" i="7"/>
  <c r="E116" i="5" s="1"/>
  <c r="L116" i="5" s="1"/>
  <c r="Q109" i="7"/>
  <c r="E117" i="5" s="1"/>
  <c r="L117" i="5" s="1"/>
  <c r="Q110" i="7"/>
  <c r="E118" i="5" s="1"/>
  <c r="L118" i="5" s="1"/>
  <c r="Q111" i="7"/>
  <c r="E119" i="5" s="1"/>
  <c r="L119" i="5" s="1"/>
  <c r="Q112" i="7"/>
  <c r="E120" i="5" s="1"/>
  <c r="L120" i="5" s="1"/>
  <c r="Q113" i="7"/>
  <c r="E121" i="5" s="1"/>
  <c r="L121" i="5" s="1"/>
  <c r="Q114" i="7"/>
  <c r="E122" i="5" s="1"/>
  <c r="L122" i="5" s="1"/>
  <c r="Q115" i="7"/>
  <c r="E123" i="5" s="1"/>
  <c r="L123" i="5" s="1"/>
  <c r="Q116" i="7"/>
  <c r="E124" i="5" s="1"/>
  <c r="L124" i="5" s="1"/>
  <c r="Q117" i="7"/>
  <c r="E125" i="5" s="1"/>
  <c r="L125" i="5" s="1"/>
  <c r="Q118" i="7"/>
  <c r="E126" i="5" s="1"/>
  <c r="L126" i="5" s="1"/>
  <c r="Q119" i="7"/>
  <c r="E127" i="5" s="1"/>
  <c r="L127" i="5" s="1"/>
  <c r="Q120" i="7"/>
  <c r="E128" i="5" s="1"/>
  <c r="L128" i="5" s="1"/>
  <c r="Q121" i="7"/>
  <c r="E129" i="5" s="1"/>
  <c r="L129" i="5" s="1"/>
  <c r="Q122" i="7"/>
  <c r="E130" i="5" s="1"/>
  <c r="L130" i="5" s="1"/>
  <c r="Q38" i="7"/>
  <c r="E46" i="5" s="1"/>
  <c r="L46" i="5" s="1"/>
  <c r="Q86" i="7"/>
  <c r="E94" i="5" s="1"/>
  <c r="L94" i="5" s="1"/>
  <c r="C8" i="7" l="1"/>
  <c r="K15" i="7"/>
  <c r="G23" i="5" s="1"/>
  <c r="K16" i="7"/>
  <c r="G24" i="5" s="1"/>
  <c r="K17" i="7"/>
  <c r="G25" i="5" s="1"/>
  <c r="K18" i="7"/>
  <c r="G26" i="5" s="1"/>
  <c r="K19" i="7"/>
  <c r="G27" i="5" s="1"/>
  <c r="K36" i="7"/>
  <c r="G44" i="5" s="1"/>
  <c r="K37" i="7"/>
  <c r="G45" i="5" s="1"/>
  <c r="K38" i="7"/>
  <c r="G46" i="5" s="1"/>
  <c r="K39" i="7"/>
  <c r="G47" i="5" s="1"/>
  <c r="K40" i="7"/>
  <c r="G48" i="5" s="1"/>
  <c r="K41" i="7"/>
  <c r="G49" i="5" s="1"/>
  <c r="K42" i="7"/>
  <c r="G50" i="5" s="1"/>
  <c r="K43" i="7"/>
  <c r="G51" i="5" s="1"/>
  <c r="K44" i="7"/>
  <c r="G52" i="5" s="1"/>
  <c r="K45" i="7"/>
  <c r="G53" i="5" s="1"/>
  <c r="K46" i="7"/>
  <c r="G54" i="5" s="1"/>
  <c r="K47" i="7"/>
  <c r="G55" i="5" s="1"/>
  <c r="K48" i="7"/>
  <c r="G56" i="5" s="1"/>
  <c r="K49" i="7"/>
  <c r="G57" i="5" s="1"/>
  <c r="K50" i="7"/>
  <c r="G58" i="5" s="1"/>
  <c r="K51" i="7"/>
  <c r="G59" i="5" s="1"/>
  <c r="K52" i="7"/>
  <c r="G60" i="5" s="1"/>
  <c r="K53" i="7"/>
  <c r="G61" i="5" s="1"/>
  <c r="K54" i="7"/>
  <c r="G62" i="5" s="1"/>
  <c r="K55" i="7"/>
  <c r="G63" i="5" s="1"/>
  <c r="K56" i="7"/>
  <c r="G64" i="5" s="1"/>
  <c r="K57" i="7"/>
  <c r="G65" i="5" s="1"/>
  <c r="K58" i="7"/>
  <c r="G66" i="5" s="1"/>
  <c r="K59" i="7"/>
  <c r="G67" i="5" s="1"/>
  <c r="K60" i="7"/>
  <c r="G68" i="5" s="1"/>
  <c r="K61" i="7"/>
  <c r="G69" i="5" s="1"/>
  <c r="K62" i="7"/>
  <c r="G70" i="5" s="1"/>
  <c r="K63" i="7"/>
  <c r="G71" i="5" s="1"/>
  <c r="K64" i="7"/>
  <c r="G72" i="5" s="1"/>
  <c r="K65" i="7"/>
  <c r="G73" i="5" s="1"/>
  <c r="K66" i="7"/>
  <c r="G74" i="5" s="1"/>
  <c r="K67" i="7"/>
  <c r="G75" i="5" s="1"/>
  <c r="K68" i="7"/>
  <c r="G76" i="5" s="1"/>
  <c r="K69" i="7"/>
  <c r="G77" i="5" s="1"/>
  <c r="K70" i="7"/>
  <c r="G78" i="5" s="1"/>
  <c r="K71" i="7"/>
  <c r="G79" i="5" s="1"/>
  <c r="K72" i="7"/>
  <c r="G80" i="5" s="1"/>
  <c r="K73" i="7"/>
  <c r="G81" i="5" s="1"/>
  <c r="K74" i="7"/>
  <c r="G82" i="5" s="1"/>
  <c r="K75" i="7"/>
  <c r="G83" i="5" s="1"/>
  <c r="K76" i="7"/>
  <c r="G84" i="5" s="1"/>
  <c r="K77" i="7"/>
  <c r="G85" i="5" s="1"/>
  <c r="K78" i="7"/>
  <c r="G86" i="5" s="1"/>
  <c r="K79" i="7"/>
  <c r="G87" i="5" s="1"/>
  <c r="K80" i="7"/>
  <c r="G88" i="5" s="1"/>
  <c r="K81" i="7"/>
  <c r="G89" i="5" s="1"/>
  <c r="K82" i="7"/>
  <c r="G90" i="5" s="1"/>
  <c r="K83" i="7"/>
  <c r="G91" i="5" s="1"/>
  <c r="K84" i="7"/>
  <c r="G92" i="5" s="1"/>
  <c r="K85" i="7"/>
  <c r="G93" i="5" s="1"/>
  <c r="K86" i="7"/>
  <c r="G94" i="5" s="1"/>
  <c r="K87" i="7"/>
  <c r="G95" i="5" s="1"/>
  <c r="K88" i="7"/>
  <c r="G96" i="5" s="1"/>
  <c r="K89" i="7"/>
  <c r="G97" i="5" s="1"/>
  <c r="K90" i="7"/>
  <c r="G98" i="5" s="1"/>
  <c r="K91" i="7"/>
  <c r="G99" i="5" s="1"/>
  <c r="K92" i="7"/>
  <c r="G100" i="5" s="1"/>
  <c r="K93" i="7"/>
  <c r="G101" i="5" s="1"/>
  <c r="K94" i="7"/>
  <c r="G102" i="5" s="1"/>
  <c r="K95" i="7"/>
  <c r="G103" i="5" s="1"/>
  <c r="K96" i="7"/>
  <c r="G104" i="5" s="1"/>
  <c r="K97" i="7"/>
  <c r="G105" i="5" s="1"/>
  <c r="K98" i="7"/>
  <c r="G106" i="5" s="1"/>
  <c r="K99" i="7"/>
  <c r="G107" i="5" s="1"/>
  <c r="K100" i="7"/>
  <c r="G108" i="5" s="1"/>
  <c r="K101" i="7"/>
  <c r="G109" i="5" s="1"/>
  <c r="K102" i="7"/>
  <c r="G110" i="5" s="1"/>
  <c r="K103" i="7"/>
  <c r="G111" i="5" s="1"/>
  <c r="K104" i="7"/>
  <c r="G112" i="5" s="1"/>
  <c r="K105" i="7"/>
  <c r="G113" i="5" s="1"/>
  <c r="K106" i="7"/>
  <c r="G114" i="5" s="1"/>
  <c r="K107" i="7"/>
  <c r="G115" i="5" s="1"/>
  <c r="K108" i="7"/>
  <c r="G116" i="5" s="1"/>
  <c r="K109" i="7"/>
  <c r="G117" i="5" s="1"/>
  <c r="K110" i="7"/>
  <c r="G118" i="5" s="1"/>
  <c r="K111" i="7"/>
  <c r="G119" i="5" s="1"/>
  <c r="K112" i="7"/>
  <c r="G120" i="5" s="1"/>
  <c r="K113" i="7"/>
  <c r="G121" i="5" s="1"/>
  <c r="K114" i="7"/>
  <c r="G122" i="5" s="1"/>
  <c r="K115" i="7"/>
  <c r="G123" i="5" s="1"/>
  <c r="K116" i="7"/>
  <c r="G124" i="5" s="1"/>
  <c r="K117" i="7"/>
  <c r="G125" i="5" s="1"/>
  <c r="K118" i="7"/>
  <c r="G126" i="5" s="1"/>
  <c r="K119" i="7"/>
  <c r="G127" i="5" s="1"/>
  <c r="K120" i="7"/>
  <c r="G128" i="5" s="1"/>
  <c r="K121" i="7"/>
  <c r="G129" i="5" s="1"/>
  <c r="K122" i="7"/>
  <c r="G130" i="5" s="1"/>
  <c r="L15" i="7" l="1"/>
  <c r="F23" i="5" s="1"/>
  <c r="K23" i="5" s="1"/>
  <c r="L115" i="7"/>
  <c r="F123" i="5" s="1"/>
  <c r="K123" i="5" s="1"/>
  <c r="L103" i="7"/>
  <c r="F111" i="5" s="1"/>
  <c r="K111" i="5" s="1"/>
  <c r="L91" i="7"/>
  <c r="F99" i="5" s="1"/>
  <c r="K99" i="5" s="1"/>
  <c r="L83" i="7"/>
  <c r="F91" i="5" s="1"/>
  <c r="K91" i="5" s="1"/>
  <c r="L72" i="7"/>
  <c r="F80" i="5" s="1"/>
  <c r="K80" i="5" s="1"/>
  <c r="L65" i="7"/>
  <c r="F73" i="5" s="1"/>
  <c r="K73" i="5" s="1"/>
  <c r="L42" i="7"/>
  <c r="F50" i="5" s="1"/>
  <c r="K50" i="5" s="1"/>
  <c r="L17" i="7"/>
  <c r="F25" i="5" s="1"/>
  <c r="K25" i="5" s="1"/>
  <c r="L118" i="7"/>
  <c r="F126" i="5" s="1"/>
  <c r="K126" i="5" s="1"/>
  <c r="L106" i="7"/>
  <c r="F114" i="5" s="1"/>
  <c r="K114" i="5" s="1"/>
  <c r="L94" i="7"/>
  <c r="F102" i="5" s="1"/>
  <c r="K102" i="5" s="1"/>
  <c r="L78" i="7"/>
  <c r="F86" i="5" s="1"/>
  <c r="K86" i="5" s="1"/>
  <c r="L71" i="7"/>
  <c r="F79" i="5" s="1"/>
  <c r="K79" i="5" s="1"/>
  <c r="L60" i="7"/>
  <c r="F68" i="5" s="1"/>
  <c r="K68" i="5" s="1"/>
  <c r="L49" i="7"/>
  <c r="F57" i="5" s="1"/>
  <c r="K57" i="5" s="1"/>
  <c r="L37" i="7"/>
  <c r="F45" i="5" s="1"/>
  <c r="K45" i="5" s="1"/>
  <c r="L16" i="7"/>
  <c r="F24" i="5" s="1"/>
  <c r="K24" i="5" s="1"/>
  <c r="L121" i="7"/>
  <c r="F129" i="5" s="1"/>
  <c r="K129" i="5" s="1"/>
  <c r="L117" i="7"/>
  <c r="F125" i="5" s="1"/>
  <c r="K125" i="5" s="1"/>
  <c r="L113" i="7"/>
  <c r="F121" i="5" s="1"/>
  <c r="K121" i="5" s="1"/>
  <c r="L109" i="7"/>
  <c r="F117" i="5" s="1"/>
  <c r="K117" i="5" s="1"/>
  <c r="L105" i="7"/>
  <c r="F113" i="5" s="1"/>
  <c r="K113" i="5" s="1"/>
  <c r="L101" i="7"/>
  <c r="F109" i="5" s="1"/>
  <c r="K109" i="5" s="1"/>
  <c r="L97" i="7"/>
  <c r="F105" i="5" s="1"/>
  <c r="K105" i="5" s="1"/>
  <c r="L93" i="7"/>
  <c r="F101" i="5" s="1"/>
  <c r="K101" i="5" s="1"/>
  <c r="L89" i="7"/>
  <c r="F97" i="5" s="1"/>
  <c r="K97" i="5" s="1"/>
  <c r="L85" i="7"/>
  <c r="F93" i="5" s="1"/>
  <c r="K93" i="5" s="1"/>
  <c r="L81" i="7"/>
  <c r="F89" i="5" s="1"/>
  <c r="K89" i="5" s="1"/>
  <c r="L77" i="7"/>
  <c r="F85" i="5" s="1"/>
  <c r="K85" i="5" s="1"/>
  <c r="L74" i="7"/>
  <c r="F82" i="5" s="1"/>
  <c r="K82" i="5" s="1"/>
  <c r="L70" i="7"/>
  <c r="F78" i="5" s="1"/>
  <c r="K78" i="5" s="1"/>
  <c r="L63" i="7"/>
  <c r="F71" i="5" s="1"/>
  <c r="K71" i="5" s="1"/>
  <c r="L59" i="7"/>
  <c r="F67" i="5" s="1"/>
  <c r="K67" i="5" s="1"/>
  <c r="L56" i="7"/>
  <c r="F64" i="5" s="1"/>
  <c r="K64" i="5" s="1"/>
  <c r="L52" i="7"/>
  <c r="F60" i="5" s="1"/>
  <c r="K60" i="5" s="1"/>
  <c r="L48" i="7"/>
  <c r="F56" i="5" s="1"/>
  <c r="K56" i="5" s="1"/>
  <c r="L44" i="7"/>
  <c r="F52" i="5" s="1"/>
  <c r="K52" i="5" s="1"/>
  <c r="L40" i="7"/>
  <c r="F48" i="5" s="1"/>
  <c r="K48" i="5" s="1"/>
  <c r="L36" i="7"/>
  <c r="F44" i="5" s="1"/>
  <c r="K44" i="5" s="1"/>
  <c r="L19" i="7"/>
  <c r="F27" i="5" s="1"/>
  <c r="K27" i="5" s="1"/>
  <c r="L120" i="7"/>
  <c r="F128" i="5" s="1"/>
  <c r="K128" i="5" s="1"/>
  <c r="L116" i="7"/>
  <c r="F124" i="5" s="1"/>
  <c r="K124" i="5" s="1"/>
  <c r="L112" i="7"/>
  <c r="F120" i="5" s="1"/>
  <c r="K120" i="5" s="1"/>
  <c r="L108" i="7"/>
  <c r="F116" i="5" s="1"/>
  <c r="K116" i="5" s="1"/>
  <c r="L104" i="7"/>
  <c r="F112" i="5" s="1"/>
  <c r="K112" i="5" s="1"/>
  <c r="L100" i="7"/>
  <c r="F108" i="5" s="1"/>
  <c r="K108" i="5" s="1"/>
  <c r="L96" i="7"/>
  <c r="F104" i="5" s="1"/>
  <c r="K104" i="5" s="1"/>
  <c r="L92" i="7"/>
  <c r="F100" i="5" s="1"/>
  <c r="K100" i="5" s="1"/>
  <c r="L88" i="7"/>
  <c r="F96" i="5" s="1"/>
  <c r="K96" i="5" s="1"/>
  <c r="L84" i="7"/>
  <c r="F92" i="5" s="1"/>
  <c r="K92" i="5" s="1"/>
  <c r="L80" i="7"/>
  <c r="F88" i="5" s="1"/>
  <c r="K88" i="5" s="1"/>
  <c r="L76" i="7"/>
  <c r="F84" i="5" s="1"/>
  <c r="K84" i="5" s="1"/>
  <c r="L73" i="7"/>
  <c r="F81" i="5" s="1"/>
  <c r="K81" i="5" s="1"/>
  <c r="L69" i="7"/>
  <c r="F77" i="5" s="1"/>
  <c r="K77" i="5" s="1"/>
  <c r="L66" i="7"/>
  <c r="F74" i="5" s="1"/>
  <c r="K74" i="5" s="1"/>
  <c r="L62" i="7"/>
  <c r="F70" i="5" s="1"/>
  <c r="K70" i="5" s="1"/>
  <c r="L58" i="7"/>
  <c r="F66" i="5" s="1"/>
  <c r="K66" i="5" s="1"/>
  <c r="L55" i="7"/>
  <c r="F63" i="5" s="1"/>
  <c r="K63" i="5" s="1"/>
  <c r="L51" i="7"/>
  <c r="F59" i="5" s="1"/>
  <c r="K59" i="5" s="1"/>
  <c r="L47" i="7"/>
  <c r="F55" i="5" s="1"/>
  <c r="K55" i="5" s="1"/>
  <c r="L43" i="7"/>
  <c r="F51" i="5" s="1"/>
  <c r="K51" i="5" s="1"/>
  <c r="L39" i="7"/>
  <c r="F47" i="5" s="1"/>
  <c r="K47" i="5" s="1"/>
  <c r="L18" i="7"/>
  <c r="F26" i="5" s="1"/>
  <c r="K26" i="5" s="1"/>
  <c r="L119" i="7"/>
  <c r="F127" i="5" s="1"/>
  <c r="K127" i="5" s="1"/>
  <c r="L107" i="7"/>
  <c r="F115" i="5" s="1"/>
  <c r="K115" i="5" s="1"/>
  <c r="L99" i="7"/>
  <c r="F107" i="5" s="1"/>
  <c r="K107" i="5" s="1"/>
  <c r="L87" i="7"/>
  <c r="F95" i="5" s="1"/>
  <c r="K95" i="5" s="1"/>
  <c r="L75" i="7"/>
  <c r="F83" i="5" s="1"/>
  <c r="K83" i="5" s="1"/>
  <c r="L61" i="7"/>
  <c r="F69" i="5" s="1"/>
  <c r="K69" i="5" s="1"/>
  <c r="L50" i="7"/>
  <c r="F58" i="5" s="1"/>
  <c r="K58" i="5" s="1"/>
  <c r="L38" i="7"/>
  <c r="F46" i="5" s="1"/>
  <c r="K46" i="5" s="1"/>
  <c r="L114" i="7"/>
  <c r="F122" i="5" s="1"/>
  <c r="K122" i="5" s="1"/>
  <c r="L102" i="7"/>
  <c r="F110" i="5" s="1"/>
  <c r="K110" i="5" s="1"/>
  <c r="L90" i="7"/>
  <c r="F98" i="5" s="1"/>
  <c r="K98" i="5" s="1"/>
  <c r="L82" i="7"/>
  <c r="F90" i="5" s="1"/>
  <c r="K90" i="5" s="1"/>
  <c r="L64" i="7"/>
  <c r="F72" i="5" s="1"/>
  <c r="K72" i="5" s="1"/>
  <c r="L53" i="7"/>
  <c r="F61" i="5" s="1"/>
  <c r="K61" i="5" s="1"/>
  <c r="L111" i="7"/>
  <c r="F119" i="5" s="1"/>
  <c r="K119" i="5" s="1"/>
  <c r="L95" i="7"/>
  <c r="F103" i="5" s="1"/>
  <c r="K103" i="5" s="1"/>
  <c r="L79" i="7"/>
  <c r="F87" i="5" s="1"/>
  <c r="K87" i="5" s="1"/>
  <c r="L68" i="7"/>
  <c r="F76" i="5" s="1"/>
  <c r="K76" i="5" s="1"/>
  <c r="L46" i="7"/>
  <c r="F54" i="5" s="1"/>
  <c r="K54" i="5" s="1"/>
  <c r="L122" i="7"/>
  <c r="F130" i="5" s="1"/>
  <c r="K130" i="5" s="1"/>
  <c r="L110" i="7"/>
  <c r="F118" i="5" s="1"/>
  <c r="K118" i="5" s="1"/>
  <c r="L98" i="7"/>
  <c r="F106" i="5" s="1"/>
  <c r="K106" i="5" s="1"/>
  <c r="L86" i="7"/>
  <c r="F94" i="5" s="1"/>
  <c r="K94" i="5" s="1"/>
  <c r="L67" i="7"/>
  <c r="F75" i="5" s="1"/>
  <c r="K75" i="5" s="1"/>
  <c r="L57" i="7"/>
  <c r="F65" i="5" s="1"/>
  <c r="K65" i="5" s="1"/>
  <c r="L45" i="7"/>
  <c r="F53" i="5" s="1"/>
  <c r="K53" i="5" s="1"/>
  <c r="L41" i="7"/>
  <c r="F49" i="5" s="1"/>
  <c r="K49" i="5" s="1"/>
  <c r="L54" i="7"/>
  <c r="F62" i="5" s="1"/>
  <c r="K62" i="5" s="1"/>
  <c r="M15" i="7"/>
  <c r="P14" i="7"/>
  <c r="L22" i="5" s="1"/>
  <c r="M122" i="7"/>
  <c r="M120" i="7"/>
  <c r="M118" i="7"/>
  <c r="M116" i="7"/>
  <c r="M114" i="7"/>
  <c r="M112" i="7"/>
  <c r="M110" i="7"/>
  <c r="M108" i="7"/>
  <c r="M106" i="7"/>
  <c r="M104" i="7"/>
  <c r="M102" i="7"/>
  <c r="M100" i="7"/>
  <c r="M98" i="7"/>
  <c r="M96" i="7"/>
  <c r="M94" i="7"/>
  <c r="M92" i="7"/>
  <c r="M90" i="7"/>
  <c r="M88" i="7"/>
  <c r="M86" i="7"/>
  <c r="M84" i="7"/>
  <c r="M82" i="7"/>
  <c r="M80" i="7"/>
  <c r="M78" i="7"/>
  <c r="M76" i="7"/>
  <c r="M73" i="7"/>
  <c r="M71" i="7"/>
  <c r="M69" i="7"/>
  <c r="M67" i="7"/>
  <c r="M66" i="7"/>
  <c r="M64" i="7"/>
  <c r="M62" i="7"/>
  <c r="M60" i="7"/>
  <c r="M58" i="7"/>
  <c r="M57" i="7"/>
  <c r="M55" i="7"/>
  <c r="M53" i="7"/>
  <c r="M51" i="7"/>
  <c r="M49" i="7"/>
  <c r="M47" i="7"/>
  <c r="M45" i="7"/>
  <c r="M43" i="7"/>
  <c r="M41" i="7"/>
  <c r="M39" i="7"/>
  <c r="M37" i="7"/>
  <c r="M18" i="7"/>
  <c r="M121" i="7"/>
  <c r="M119" i="7"/>
  <c r="M117" i="7"/>
  <c r="M115" i="7"/>
  <c r="M113" i="7"/>
  <c r="M111" i="7"/>
  <c r="M109" i="7"/>
  <c r="M107" i="7"/>
  <c r="M105" i="7"/>
  <c r="M103" i="7"/>
  <c r="M101" i="7"/>
  <c r="M99" i="7"/>
  <c r="M97" i="7"/>
  <c r="M95" i="7"/>
  <c r="M93" i="7"/>
  <c r="M91" i="7"/>
  <c r="M89" i="7"/>
  <c r="M87" i="7"/>
  <c r="M85" i="7"/>
  <c r="M83" i="7"/>
  <c r="M81" i="7"/>
  <c r="M79" i="7"/>
  <c r="M77" i="7"/>
  <c r="M75" i="7"/>
  <c r="M74" i="7"/>
  <c r="M72" i="7"/>
  <c r="M70" i="7"/>
  <c r="M68" i="7"/>
  <c r="M65" i="7"/>
  <c r="M63" i="7"/>
  <c r="M61" i="7"/>
  <c r="M59" i="7"/>
  <c r="M56" i="7"/>
  <c r="M54" i="7"/>
  <c r="M52" i="7"/>
  <c r="M50" i="7"/>
  <c r="M48" i="7"/>
  <c r="M46" i="7"/>
  <c r="M44" i="7"/>
  <c r="M42" i="7"/>
  <c r="M40" i="7"/>
  <c r="M38" i="7"/>
  <c r="M36" i="7"/>
  <c r="M19" i="7"/>
  <c r="M17" i="7"/>
  <c r="M16" i="7"/>
  <c r="P16" i="7"/>
  <c r="P19" i="7"/>
  <c r="P38" i="7"/>
  <c r="P40" i="7"/>
  <c r="P43" i="7"/>
  <c r="P46" i="7"/>
  <c r="P48" i="7"/>
  <c r="P51" i="7"/>
  <c r="P54" i="7"/>
  <c r="P56" i="7"/>
  <c r="P58" i="7"/>
  <c r="P61" i="7"/>
  <c r="P63" i="7"/>
  <c r="P66" i="7"/>
  <c r="P68" i="7"/>
  <c r="P70" i="7"/>
  <c r="P73" i="7"/>
  <c r="P75" i="7"/>
  <c r="P77" i="7"/>
  <c r="P80" i="7"/>
  <c r="P83" i="7"/>
  <c r="P85" i="7"/>
  <c r="P88" i="7"/>
  <c r="P91" i="7"/>
  <c r="P93" i="7"/>
  <c r="P96" i="7"/>
  <c r="P99" i="7"/>
  <c r="P101" i="7"/>
  <c r="P104" i="7"/>
  <c r="P107" i="7"/>
  <c r="P109" i="7"/>
  <c r="P112" i="7"/>
  <c r="P115" i="7"/>
  <c r="P117" i="7"/>
  <c r="P120" i="7"/>
  <c r="P49" i="7"/>
  <c r="P67" i="7"/>
  <c r="P118" i="7"/>
  <c r="P53" i="7"/>
  <c r="P41" i="7"/>
  <c r="P106" i="7"/>
  <c r="P71" i="7"/>
  <c r="P78" i="7"/>
  <c r="P86" i="7"/>
  <c r="P94" i="7"/>
  <c r="P114" i="7"/>
  <c r="P45" i="7"/>
  <c r="P37" i="7"/>
  <c r="P18" i="7"/>
  <c r="P20" i="7"/>
  <c r="P36" i="7"/>
  <c r="P39" i="7"/>
  <c r="P42" i="7"/>
  <c r="P44" i="7"/>
  <c r="P47" i="7"/>
  <c r="P50" i="7"/>
  <c r="P52" i="7"/>
  <c r="P55" i="7"/>
  <c r="P59" i="7"/>
  <c r="P62" i="7"/>
  <c r="P65" i="7"/>
  <c r="P69" i="7"/>
  <c r="P72" i="7"/>
  <c r="P74" i="7"/>
  <c r="P76" i="7"/>
  <c r="P79" i="7"/>
  <c r="P81" i="7"/>
  <c r="P84" i="7"/>
  <c r="P87" i="7"/>
  <c r="P89" i="7"/>
  <c r="P92" i="7"/>
  <c r="P95" i="7"/>
  <c r="P97" i="7"/>
  <c r="P100" i="7"/>
  <c r="P103" i="7"/>
  <c r="P105" i="7"/>
  <c r="P108" i="7"/>
  <c r="P111" i="7"/>
  <c r="P113" i="7"/>
  <c r="P116" i="7"/>
  <c r="P119" i="7"/>
  <c r="P121" i="7"/>
  <c r="P57" i="7"/>
  <c r="P15" i="7"/>
  <c r="P122" i="7"/>
  <c r="P17" i="7"/>
  <c r="P102" i="7"/>
  <c r="P110" i="7"/>
  <c r="P82" i="7"/>
  <c r="P90" i="7"/>
  <c r="P98" i="7"/>
  <c r="P60" i="7"/>
  <c r="P64" i="7"/>
  <c r="C9" i="7" l="1"/>
  <c r="C10" i="7" s="1"/>
  <c r="K14" i="7"/>
  <c r="G22" i="5" s="1"/>
  <c r="A7" i="3"/>
  <c r="D14" i="5" l="1"/>
  <c r="L14" i="7"/>
  <c r="F22" i="5" s="1"/>
  <c r="M14" i="7"/>
  <c r="H22" i="5" s="1"/>
  <c r="A8" i="3"/>
  <c r="I8" i="5" s="1"/>
  <c r="K22" i="5" l="1"/>
  <c r="D13" i="5" s="1"/>
  <c r="D8" i="5" l="1"/>
  <c r="D12" i="5" l="1"/>
  <c r="D18" i="5" s="1"/>
  <c r="D17" i="5" s="1"/>
</calcChain>
</file>

<file path=xl/comments1.xml><?xml version="1.0" encoding="utf-8"?>
<comments xmlns="http://schemas.openxmlformats.org/spreadsheetml/2006/main">
  <authors>
    <author>Szerző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38"/>
          </rPr>
          <t>PE.: Javítva a képlet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  <charset val="238"/>
          </rPr>
          <t>PE.:</t>
        </r>
        <r>
          <rPr>
            <sz val="9"/>
            <color indexed="81"/>
            <rFont val="Tahoma"/>
            <family val="2"/>
            <charset val="238"/>
          </rPr>
          <t xml:space="preserve">
40+100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  <charset val="238"/>
          </rPr>
          <t>PE:25+25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  <charset val="238"/>
          </rPr>
          <t>PE:4+4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<sst xmlns="http://schemas.openxmlformats.org/spreadsheetml/2006/main" count="9361" uniqueCount="3143">
  <si>
    <t>Cégnév</t>
  </si>
  <si>
    <t xml:space="preserve">POD </t>
  </si>
  <si>
    <t>= Rögzített elemek</t>
  </si>
  <si>
    <t>= Kitöltendő elemek, egész szám pontossággal</t>
  </si>
  <si>
    <t>20 alatti</t>
  </si>
  <si>
    <t>20-99</t>
  </si>
  <si>
    <t>100-500</t>
  </si>
  <si>
    <t>500-</t>
  </si>
  <si>
    <t>mérő nélküli</t>
  </si>
  <si>
    <t>Szerződő megnevezése</t>
  </si>
  <si>
    <t>Szerződő címe</t>
  </si>
  <si>
    <t>Számlafizető megnevezése</t>
  </si>
  <si>
    <t>Számlafizető címe</t>
  </si>
  <si>
    <t>Mérési pont azonosító</t>
  </si>
  <si>
    <t>Tervezett fogyasztás a szerződött időszakban (kWh)</t>
  </si>
  <si>
    <t>Elosztói engedélyes székhelye</t>
  </si>
  <si>
    <t>Aktuális kereskedő megnevezése</t>
  </si>
  <si>
    <t>1081 Budapest, II. János Pál pápa tér 20.</t>
  </si>
  <si>
    <t xml:space="preserve"> FÖLDGÁZ KÖZBESZERZÉS</t>
  </si>
  <si>
    <t xml:space="preserve"> Ajánlati ártáblázat</t>
  </si>
  <si>
    <t>= A felolvasólapra kerülő ajánlati ár</t>
  </si>
  <si>
    <t>Elosztói engedélyes neve</t>
  </si>
  <si>
    <t>Társaság neve</t>
  </si>
  <si>
    <t>Címe</t>
  </si>
  <si>
    <t>Csepeli Erőmű Kft.</t>
  </si>
  <si>
    <t>1211 Budapest, Szinesfém utca 1-3</t>
  </si>
  <si>
    <t>E.GAS Gázelosztó Kft.</t>
  </si>
  <si>
    <t>8800 Nagykanizsa, Csengery út 9.</t>
  </si>
  <si>
    <t>E.ON Dél-dunántúli Gázhálózati Zrt.</t>
  </si>
  <si>
    <t>7626 Pécs, Búza tér 8/a</t>
  </si>
  <si>
    <t>E.ON Közép-dunántúli Gázhálózati Zrt.</t>
  </si>
  <si>
    <t>8800 Nagykanizsa, Zrínyi Miklós út 32.</t>
  </si>
  <si>
    <t>ISD POWER Energiatermelő és Szolgáltató Kft.</t>
  </si>
  <si>
    <t>2400 Dunaújváros, Vasmű tér 1-3.</t>
  </si>
  <si>
    <t>Magyar Gázszolgáltató Kft.</t>
  </si>
  <si>
    <t>NATURAL GAS SERVICE Ipari és Szolgáltató Kft.</t>
  </si>
  <si>
    <t>4028 Debrecen, Laktanya u. 38. III/11</t>
  </si>
  <si>
    <t>6724 Szeged, Pulcz u. 44.</t>
  </si>
  <si>
    <t>NKM Földgázhálózati Kft.</t>
  </si>
  <si>
    <t>OERG Ózdi Energiaszolgáltató és Kereskedelmi Kft.</t>
  </si>
  <si>
    <t>3600 Ózd, Gyár út 1.</t>
  </si>
  <si>
    <t>TIGÁZ Földgázelosztó Zrt.</t>
  </si>
  <si>
    <t>4200 Hajdúszoboszló, Rákóczi Ferenc út 184.</t>
  </si>
  <si>
    <t>Szerződéses hónapok száma:</t>
  </si>
  <si>
    <t>Tervezett fogyasztás a szerződéses időszakban (kWh)</t>
  </si>
  <si>
    <t>Forgalmi díj 
(Ft/MWh)</t>
  </si>
  <si>
    <t>Szerződéses időszak kezdete:</t>
  </si>
  <si>
    <t>Szerződéses időszak vége:</t>
  </si>
  <si>
    <t>= Ajánlati díjelem, három tizedes jegy pontossággal</t>
  </si>
  <si>
    <t>Forgalmi díj
(Ft/szerződéses időszak):</t>
  </si>
  <si>
    <t>Fogyasztási hely címe</t>
  </si>
  <si>
    <t>Kategória besorolás</t>
  </si>
  <si>
    <t>Műszaki adattábla</t>
  </si>
  <si>
    <t>Fűtőérték:</t>
  </si>
  <si>
    <t>Váltószám:</t>
  </si>
  <si>
    <t>Tervezett mennyiség összesen:</t>
  </si>
  <si>
    <t>Felhasználási helyek száma:</t>
  </si>
  <si>
    <t>Szerződött mennyiség aránya a tervezetthez képest</t>
  </si>
  <si>
    <t>39N11</t>
  </si>
  <si>
    <t>39N06</t>
  </si>
  <si>
    <t>39N05</t>
  </si>
  <si>
    <t>39N04</t>
  </si>
  <si>
    <t>39N03</t>
  </si>
  <si>
    <t>39N16</t>
  </si>
  <si>
    <t>39N10</t>
  </si>
  <si>
    <t>39N08</t>
  </si>
  <si>
    <t>39N09</t>
  </si>
  <si>
    <t>Sorszám</t>
  </si>
  <si>
    <t>Felhasználási hely címe</t>
  </si>
  <si>
    <t>Forgalom független rendszerhasználati díjtétel a szerződéses időszakra:</t>
  </si>
  <si>
    <t>Forgalmi díj a tervezett fogyasztási mennyiségre:</t>
  </si>
  <si>
    <t>Tervezett fogyasztás a szerződéses időszakban (kWh):</t>
  </si>
  <si>
    <t>= Kalkulált elemek</t>
  </si>
  <si>
    <t>Kerreskedő neve:</t>
  </si>
  <si>
    <t>Kereskedő címe:</t>
  </si>
  <si>
    <t>Maximális mennyiség aránya a szerződötthöz képest (opciós mennyiség)</t>
  </si>
  <si>
    <t>Egyösszegű ajánlati ár</t>
  </si>
  <si>
    <t>A keretmegállapodás alapján</t>
  </si>
  <si>
    <r>
      <t>Tervezett fogyasztás a szerződött időszakban (m</t>
    </r>
    <r>
      <rPr>
        <b/>
        <vertAlign val="superscript"/>
        <sz val="10"/>
        <color theme="1"/>
        <rFont val="Arial"/>
        <family val="2"/>
        <charset val="238"/>
      </rPr>
      <t>3</t>
    </r>
    <r>
      <rPr>
        <b/>
        <sz val="10"/>
        <color theme="1"/>
        <rFont val="Arial"/>
        <family val="2"/>
        <charset val="238"/>
      </rPr>
      <t>)</t>
    </r>
  </si>
  <si>
    <t>= Kitöltendő elemek, három tizedes jegy pontossággal</t>
  </si>
  <si>
    <t>Tájékoztató jellegű információ:</t>
  </si>
  <si>
    <t xml:space="preserve"> = Ajánlatkérőnek a barna hátterű cellákat kell kitölteni.</t>
  </si>
  <si>
    <t xml:space="preserve"> = A sárga hátterű cellákban és az "L", "M", "N" oszlopokban automatikusan számol. Nem kell adatokat ezekben megadni.</t>
  </si>
  <si>
    <t>CSAK a 20 - 99 m3/h kategória esetén kell az N oszlopot kitölteni!</t>
  </si>
  <si>
    <r>
      <rPr>
        <b/>
        <sz val="10"/>
        <color rgb="FFFF0000"/>
        <rFont val="Arial"/>
        <family val="2"/>
        <charset val="238"/>
      </rPr>
      <t>Szerződött fölgázmennyiség</t>
    </r>
    <r>
      <rPr>
        <b/>
        <sz val="10"/>
        <rFont val="Arial"/>
        <family val="2"/>
        <charset val="238"/>
      </rPr>
      <t>:</t>
    </r>
  </si>
  <si>
    <t>Maximum szerződött mennyiség:</t>
  </si>
  <si>
    <t>Földgáz termék ár (Molekula díj) - egységár:</t>
  </si>
  <si>
    <t>Szín magyarázat:</t>
  </si>
  <si>
    <r>
      <t xml:space="preserve">Forgalom független rendszerhasználati díjtétel </t>
    </r>
    <r>
      <rPr>
        <b/>
        <sz val="11"/>
        <color rgb="FF0000FF"/>
        <rFont val="Arial"/>
        <family val="2"/>
        <charset val="238"/>
      </rPr>
      <t>(Kapacitásdíj</t>
    </r>
    <r>
      <rPr>
        <b/>
        <sz val="11"/>
        <rFont val="Arial"/>
        <family val="2"/>
        <charset val="238"/>
      </rPr>
      <t>)
(Ft/szerződéses időszak):</t>
    </r>
  </si>
  <si>
    <t>Fajlagos egységár (Földgáz termék ár + Rendszerhasználati ár):</t>
  </si>
  <si>
    <t>Teljes összköltség (Földgáz termék ár + Rendszerhasználati ár):</t>
  </si>
  <si>
    <t>Földgáz termék ár  a tervezett fogyasztási mennyiségre</t>
  </si>
  <si>
    <t>Kapacitásdíj 
(Ft/kWh/h/év)</t>
  </si>
  <si>
    <t>x</t>
  </si>
  <si>
    <r>
      <t>Mérők névleges összteljesítménye (20 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/h alatt) (m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/h):</t>
    </r>
  </si>
  <si>
    <r>
      <t>Maximális lekötött teljesítmény (20-99 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/h között) (kWh/h):</t>
    </r>
  </si>
  <si>
    <r>
      <t>Igényelt lekötött teljesítmény (20-99 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/h között) (kWh/h)
(</t>
    </r>
    <r>
      <rPr>
        <b/>
        <sz val="10"/>
        <color rgb="FFFF0000"/>
        <rFont val="Arial"/>
        <family val="2"/>
        <charset val="238"/>
      </rPr>
      <t xml:space="preserve">Az "M" oszlopban szereplő érték vagy annál kisebb;
</t>
    </r>
    <r>
      <rPr>
        <b/>
        <sz val="10"/>
        <rFont val="Arial"/>
        <family val="2"/>
        <charset val="238"/>
      </rPr>
      <t>lsd.: 11/2016. (XI. 14.) MEKH rendelet 29. § (6) bekezdése)</t>
    </r>
  </si>
  <si>
    <r>
      <t>Lekötött teljesítmény (100 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/h - ) (kWh/h)</t>
    </r>
  </si>
  <si>
    <r>
      <t>Mérők névleges összteljesítménye (20 m</t>
    </r>
    <r>
      <rPr>
        <b/>
        <vertAlign val="superscript"/>
        <sz val="11"/>
        <rFont val="Arial"/>
        <family val="2"/>
        <charset val="238"/>
      </rPr>
      <t>3</t>
    </r>
    <r>
      <rPr>
        <b/>
        <sz val="11"/>
        <rFont val="Arial"/>
        <family val="2"/>
        <charset val="238"/>
      </rPr>
      <t>/h alatt) (m</t>
    </r>
    <r>
      <rPr>
        <b/>
        <vertAlign val="superscript"/>
        <sz val="11"/>
        <rFont val="Arial"/>
        <family val="2"/>
        <charset val="238"/>
      </rPr>
      <t>3</t>
    </r>
    <r>
      <rPr>
        <b/>
        <sz val="11"/>
        <rFont val="Arial"/>
        <family val="2"/>
        <charset val="238"/>
      </rPr>
      <t>/h):</t>
    </r>
  </si>
  <si>
    <r>
      <t>Lekötött teljesítmény
(20-99 m</t>
    </r>
    <r>
      <rPr>
        <b/>
        <vertAlign val="superscript"/>
        <sz val="11"/>
        <rFont val="Arial"/>
        <family val="2"/>
        <charset val="238"/>
      </rPr>
      <t>3</t>
    </r>
    <r>
      <rPr>
        <b/>
        <sz val="11"/>
        <rFont val="Arial"/>
        <family val="2"/>
        <charset val="238"/>
      </rPr>
      <t>/h között) (kWh/h):</t>
    </r>
  </si>
  <si>
    <r>
      <t>Lekötött teljesítmény
(100 m</t>
    </r>
    <r>
      <rPr>
        <b/>
        <vertAlign val="superscript"/>
        <sz val="11"/>
        <rFont val="Arial"/>
        <family val="2"/>
        <charset val="238"/>
      </rPr>
      <t>3</t>
    </r>
    <r>
      <rPr>
        <b/>
        <sz val="11"/>
        <rFont val="Arial"/>
        <family val="2"/>
        <charset val="238"/>
      </rPr>
      <t>/h - ) (kWh/h)</t>
    </r>
  </si>
  <si>
    <t>Szerződött fogyasztás a szerződéses időszakban (kWh/h)</t>
  </si>
  <si>
    <t xml:space="preserve"> = A kék hátterű cellák mutatják, hogy milyen időtartományban kell megadni a "Tervezett fogyasztás a szerződött időszakban (m3)" adatokat</t>
  </si>
  <si>
    <r>
      <t>Gázmérők névleges összteljesítménye (m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/h), ill. 100 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/h feletti mérők esetén a lekötés mennyiségét kell magadni (m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/h)</t>
    </r>
  </si>
  <si>
    <r>
      <t xml:space="preserve"> FÖLDGÁZ KÖZBESZERZÉS </t>
    </r>
    <r>
      <rPr>
        <b/>
        <sz val="11"/>
        <color rgb="FFFF0000"/>
        <rFont val="Arial"/>
        <family val="2"/>
        <charset val="238"/>
      </rPr>
      <t>a 2021 - 2022. gázévre</t>
    </r>
  </si>
  <si>
    <t>Nemzeti Szakértői és Kutató Központ</t>
  </si>
  <si>
    <t>1087 Bp.Mosonyi u. 9.</t>
  </si>
  <si>
    <t>39N060006316000L</t>
  </si>
  <si>
    <t>39N0614327190006</t>
  </si>
  <si>
    <t>1135 Bp.XIII. Szabolcs u. 33</t>
  </si>
  <si>
    <t>39N110799410000R</t>
  </si>
  <si>
    <t>5000 Szolnok, Tószegi út 24</t>
  </si>
  <si>
    <t>39N040246359000O</t>
  </si>
  <si>
    <t>7400 Kaposvár, 48-as ifjúság útja 5</t>
  </si>
  <si>
    <t>39N040152352000I</t>
  </si>
  <si>
    <t>8200 Veszprém, Dózsa György u.30</t>
  </si>
  <si>
    <t>39N050138643000U</t>
  </si>
  <si>
    <t>9700 Szombathely, Rákóczi Ferenc u.78</t>
  </si>
  <si>
    <t>39N111122243000S</t>
  </si>
  <si>
    <t>3527 Miskolc, Bajcsy-Zsilinszky u.13</t>
  </si>
  <si>
    <t>Nemzeti Védelmi Szolgálat</t>
  </si>
  <si>
    <t>Budapest, Kerepesi út 47-49.</t>
  </si>
  <si>
    <t>39N060912658000A</t>
  </si>
  <si>
    <t>Országos Idegenrendészeti Főigazgatóság</t>
  </si>
  <si>
    <t>1117 Budapest, Budafoki út 60.sz.</t>
  </si>
  <si>
    <t>39N0600063370004</t>
  </si>
  <si>
    <t>MVM Next Energiakereskedelmi Zrt.</t>
  </si>
  <si>
    <t>Oraszágos Idegenrendészeti Főigazgatóság</t>
  </si>
  <si>
    <t>39N061166020000S</t>
  </si>
  <si>
    <t>39N050751898000D</t>
  </si>
  <si>
    <t>Szeged, dr.Boros József utca 5.</t>
  </si>
  <si>
    <t>39N0613367580002</t>
  </si>
  <si>
    <t>1112 Budapest,Törökbálinti út 4/b</t>
  </si>
  <si>
    <t>39N030288529000P</t>
  </si>
  <si>
    <t>8000 Székesfehérvár, József A.u.38.sz.</t>
  </si>
  <si>
    <t>39N060963471000V</t>
  </si>
  <si>
    <t>1104 Budapest, Harmat u. 131.</t>
  </si>
  <si>
    <t>39N0302499440001</t>
  </si>
  <si>
    <t>7102 Szekszárd, Szent István tér 23.</t>
  </si>
  <si>
    <t>39N112634376000D</t>
  </si>
  <si>
    <t>3526 Miskolc, Hatvanötösök útja 2.</t>
  </si>
  <si>
    <t>39N112612555000D</t>
  </si>
  <si>
    <t xml:space="preserve">2660 Balassagyarmat, Kossuth L. u. 43. </t>
  </si>
  <si>
    <t>39N0502837610006</t>
  </si>
  <si>
    <t>9700 Szombathely, Kisfaludy u.1.</t>
  </si>
  <si>
    <t>39N050444805000N</t>
  </si>
  <si>
    <t>5600 Békéscsaba, Kétegyházi út 10.sz.</t>
  </si>
  <si>
    <t>39N112659165000H</t>
  </si>
  <si>
    <t xml:space="preserve">4033 Debrecen, Sámsoni út 145. </t>
  </si>
  <si>
    <t>39N050243900000W</t>
  </si>
  <si>
    <t>Vámosszabadi, Szúnyogház u.3.sz.</t>
  </si>
  <si>
    <t>Baranya Megyei Katasztórfavédelmi Igazgatóság</t>
  </si>
  <si>
    <t>7630 Pécs, Engel János József u. 1.</t>
  </si>
  <si>
    <t>39N030311271000H</t>
  </si>
  <si>
    <t>7630 Pécs, Engel J. út 1.</t>
  </si>
  <si>
    <t>39N0302901450005</t>
  </si>
  <si>
    <t>7980 Siklós, Gyűdi út 24.</t>
  </si>
  <si>
    <t>39N030166005000P</t>
  </si>
  <si>
    <t>7700 Mohács, Liszt F. u. 28.</t>
  </si>
  <si>
    <t>39N030188004000X</t>
  </si>
  <si>
    <t>7900 Szigetvár, József A u. 87.</t>
  </si>
  <si>
    <t>39N030291834000X</t>
  </si>
  <si>
    <t>7960 Sellye, Dráva u. 23.</t>
  </si>
  <si>
    <t>39N0302258650004</t>
  </si>
  <si>
    <t>7726 Véménd, Szabadság tér 11.</t>
  </si>
  <si>
    <t>39N030057192000R</t>
  </si>
  <si>
    <t>7634 Pécs, Szentlőrinci út 4/1.</t>
  </si>
  <si>
    <t>39N030337093000H</t>
  </si>
  <si>
    <t>7370 Sásd, Temető u. 3.</t>
  </si>
  <si>
    <t>39N030344003000C</t>
  </si>
  <si>
    <t>7773 Villány, Ady Endre Fasor 7/A</t>
  </si>
  <si>
    <t>Bács-Kiskun Megyei Katasztrófavédelmi Igazgatóság</t>
  </si>
  <si>
    <t>6000 Kecskemét, Deák Ferenc tér 3.</t>
  </si>
  <si>
    <t>39N050620667000L</t>
  </si>
  <si>
    <t>6076 Ágasegyháza,Kossuth Lajos u. 21. (raktár)</t>
  </si>
  <si>
    <t>39N050042842000X</t>
  </si>
  <si>
    <t>6076 Ágasegyháza,Kossuth Lajos u. 21. (oktató bázis)</t>
  </si>
  <si>
    <t>39N050456639000B</t>
  </si>
  <si>
    <t>6500 Baja,Tóth K. u. 25.</t>
  </si>
  <si>
    <t>39N050464918000E</t>
  </si>
  <si>
    <t>6500 Baja, Bajcsy-Zsilinszky. u. 10.</t>
  </si>
  <si>
    <t>39N050494296000Z</t>
  </si>
  <si>
    <t>39N0506275340005</t>
  </si>
  <si>
    <t>6300 Kalocsa, Búzapiac tér. 7.</t>
  </si>
  <si>
    <t>39N0504630810004</t>
  </si>
  <si>
    <t>6000 Kecskemét, Deák F. tér 4. (HTP)</t>
  </si>
  <si>
    <t>39N050162142000H</t>
  </si>
  <si>
    <t>6000 Kecskemét, Deák F. tér 4. (I.em 2.)</t>
  </si>
  <si>
    <t>39N050162182000U</t>
  </si>
  <si>
    <t>6000 Kecskemét, Deák F. tér 4. (II. em. 1.)</t>
  </si>
  <si>
    <t>39N050162086000H</t>
  </si>
  <si>
    <t>6000 Kecskemét, Deák F. tér 4. (I. em. 1.)</t>
  </si>
  <si>
    <t>39N050162238000N</t>
  </si>
  <si>
    <t>6000 Kecskemét, Deák F. tér 4. (II. em. 2.)</t>
  </si>
  <si>
    <t>39N050381042000V</t>
  </si>
  <si>
    <t>6000 Kecskemét, Deák F. tér 4. (Igazgatóság)</t>
  </si>
  <si>
    <t>39N0505938670004</t>
  </si>
  <si>
    <t>6200 Kiskőrös, Szent László u. 2.</t>
  </si>
  <si>
    <t>39N050515751000T</t>
  </si>
  <si>
    <t>6100 Kiskunfélegyháza, Csongrádi út 21</t>
  </si>
  <si>
    <t>39N0505158730000</t>
  </si>
  <si>
    <t>6400 Kiskunhalas, Kőrösi út 15.</t>
  </si>
  <si>
    <t>39N0506295820006</t>
  </si>
  <si>
    <t>6320 Solt, Rév u. 4.</t>
  </si>
  <si>
    <t>39N050219356000U</t>
  </si>
  <si>
    <t>6527 Nagybaracska, Szabadság tér 8.</t>
  </si>
  <si>
    <t>39N050875009000L</t>
  </si>
  <si>
    <t>6120 Kiskunmajsa, Arany J. u. 2.</t>
  </si>
  <si>
    <t>39N050893528000E</t>
  </si>
  <si>
    <t>6200 Kiskőrös, Dózsa György út 85.</t>
  </si>
  <si>
    <t>39N0505188500003</t>
  </si>
  <si>
    <t>6100 Kiskunfélegyháza, Kossuth u. 15.</t>
  </si>
  <si>
    <t>39N0501620030006</t>
  </si>
  <si>
    <t>6000 Kecskemét, Deák F. tér 4. (Fszt. 1.)</t>
  </si>
  <si>
    <t>39N050162036000A</t>
  </si>
  <si>
    <t>6000 Kecskemét, Deák F. tér 4. (Fszt. 2.)</t>
  </si>
  <si>
    <t>Békés Megyei Katasztrófavédelmi Igazgatóság</t>
  </si>
  <si>
    <t>5600 Békéscsaba, Kazinczy utca 9.</t>
  </si>
  <si>
    <t>39N0501216890004</t>
  </si>
  <si>
    <t>39N050031970000Z</t>
  </si>
  <si>
    <t>5900 Orosháza, Kossuth tér 3.</t>
  </si>
  <si>
    <t>39N050122882000H</t>
  </si>
  <si>
    <t>39N050445793000F</t>
  </si>
  <si>
    <t>5600 Békéscsaba, Új utca 18.</t>
  </si>
  <si>
    <t>39N0505537160008</t>
  </si>
  <si>
    <t>5700 Gyula, Vértanúk útja 8.</t>
  </si>
  <si>
    <t>39N050503827000Z</t>
  </si>
  <si>
    <t>5650 Mezőberény, Liget tér 2.A.ép.</t>
  </si>
  <si>
    <t>39N050476927000P</t>
  </si>
  <si>
    <t>5800 Mezőkovácsháza, Árpád utca 1.</t>
  </si>
  <si>
    <t>39N0508450540006</t>
  </si>
  <si>
    <t>5540 Szarvas, Szent Flórián utca 2.</t>
  </si>
  <si>
    <t>39N050559363000A</t>
  </si>
  <si>
    <t>5520 Szeghalom, Széchenyi utca 2-8.</t>
  </si>
  <si>
    <t>Borsod-Abaúj-Zemplén Megyei Katasztrófavédelmi Igazgatóság</t>
  </si>
  <si>
    <t>3525 Miskolc, Dózsa Gy. u. 15.</t>
  </si>
  <si>
    <t>39N1111169390006</t>
  </si>
  <si>
    <t>39N111128091000B</t>
  </si>
  <si>
    <t>39N111126638000N</t>
  </si>
  <si>
    <t>3533 Miskolc, Kerpely A. u. 12.</t>
  </si>
  <si>
    <t>39N1110273140004</t>
  </si>
  <si>
    <t xml:space="preserve">3900 Szerencs, Rákóczi út 119. </t>
  </si>
  <si>
    <t>39N110829730000A</t>
  </si>
  <si>
    <t>3860 Encs, Szt. Flórián út 3.</t>
  </si>
  <si>
    <t>39N111098292000D</t>
  </si>
  <si>
    <t>3980 Sátoraljaújhely, Pataki u. 2.</t>
  </si>
  <si>
    <t>39N110772881000Q</t>
  </si>
  <si>
    <t>3580 Tiszaújváros, Tűzoltó u. 1.</t>
  </si>
  <si>
    <t>39N111073686000T</t>
  </si>
  <si>
    <t>3400 Mezőkövesd, Szent László tér 12.</t>
  </si>
  <si>
    <t>39N111007440000H</t>
  </si>
  <si>
    <t>3600 Ózd, Vasvár u. 84.</t>
  </si>
  <si>
    <t>39N110596545000L</t>
  </si>
  <si>
    <t>3752 Szendrő, Váralja u. 3.</t>
  </si>
  <si>
    <t>39N1126368320006</t>
  </si>
  <si>
    <t>3763 Bódvaszilas, Kossuth Lajos u. 23.</t>
  </si>
  <si>
    <t>39N111020646000B</t>
  </si>
  <si>
    <t>3759 Aggtelek, Kossuth u. 3.</t>
  </si>
  <si>
    <t>39N110395433000Z</t>
  </si>
  <si>
    <t>3450 Mezőcsát, Kölcsey F. u. 11.</t>
  </si>
  <si>
    <t>39N111124961000Z</t>
  </si>
  <si>
    <t>3525 Miskolc, Tárkányi Béla u. 15.</t>
  </si>
  <si>
    <t>3526 Miskolc, Dózsa Gy. u. 15.</t>
  </si>
  <si>
    <t>39N110729976000Q</t>
  </si>
  <si>
    <t>3754 Szalonna, Gyöngyvirág u. 2.</t>
  </si>
  <si>
    <t>39N1126735950001</t>
  </si>
  <si>
    <t>3934 Tolcsva, Bónis Ferenc u. 36.</t>
  </si>
  <si>
    <t>39N110886164000L</t>
  </si>
  <si>
    <t>3895 Gönc, Rákóczi út 101.</t>
  </si>
  <si>
    <t>39N1103437410005</t>
  </si>
  <si>
    <t>Tiszaújváros, Tűzoltó u. 1.</t>
  </si>
  <si>
    <t>39N1111280930001</t>
  </si>
  <si>
    <t>3525 Miskolc, Dózsa Gy. u. 17. fsz. 1.</t>
  </si>
  <si>
    <t>39N110343960000L</t>
  </si>
  <si>
    <t>3525 Miskolc, Dózsa Gy. u. 17. 2/1</t>
  </si>
  <si>
    <t>Csongrád-Csanád Megyei Katasztrófavédelmi Igazgatóság</t>
  </si>
  <si>
    <t>6721 Szeged, Berlini krt. 16-18.</t>
  </si>
  <si>
    <t>39N0503200370000</t>
  </si>
  <si>
    <t>6722 Szeged, Berlini krt. 16-18.</t>
  </si>
  <si>
    <t>39N0503011370003</t>
  </si>
  <si>
    <t>6721 Szeged, Tisza Lajos krt. 11.</t>
  </si>
  <si>
    <t>6723 Szeged, Berlini krt. 16-18.</t>
  </si>
  <si>
    <t>39N0507546980003</t>
  </si>
  <si>
    <t>6728 Szeged, Napos út 4.</t>
  </si>
  <si>
    <t>6724 Szeged, Berlini krt. 16-18.</t>
  </si>
  <si>
    <t>39N050073533000K</t>
  </si>
  <si>
    <t>6800 Hódmezővásárhely, Szent István tér 1.</t>
  </si>
  <si>
    <t>6725 Szeged, Berlini krt. 16-18.</t>
  </si>
  <si>
    <t>39N050034290000B</t>
  </si>
  <si>
    <t>6600 Szentes, Kossuth L. u. 47.</t>
  </si>
  <si>
    <t>6726 Szeged, Berlini krt. 16-18.</t>
  </si>
  <si>
    <t>39N050754068000Q</t>
  </si>
  <si>
    <t>6900 Makó, Vorhand rabbi tér 1.</t>
  </si>
  <si>
    <t>6727 Szeged, Berlini krt. 16-18.</t>
  </si>
  <si>
    <t>39N050529565000D</t>
  </si>
  <si>
    <t>6800 Hódmezővásárhely-Kishomok, Polgár u.2.</t>
  </si>
  <si>
    <t>6728 Szeged, Berlini krt. 16-18.</t>
  </si>
  <si>
    <t>39N050164825000N</t>
  </si>
  <si>
    <t>6786 Ruzsa, Tölgyes u. 7.</t>
  </si>
  <si>
    <t>6729 Szeged, Berlini krt. 16-18.</t>
  </si>
  <si>
    <t>39N050844534000S</t>
  </si>
  <si>
    <t>6760 Kistelek, Petőfi S. u. 55.</t>
  </si>
  <si>
    <t>6730 Szeged, Berlini krt. 16-18.</t>
  </si>
  <si>
    <t>39N0503894700005</t>
  </si>
  <si>
    <t>6640 Csongrád, Hunyadi tér 11/A</t>
  </si>
  <si>
    <t>Fejér Megyei Katasztrófavédelmi Igazgatóság</t>
  </si>
  <si>
    <t>8000 Székesfehérvár, Szent Flórián krt. 2.</t>
  </si>
  <si>
    <t>39N0302084780005</t>
  </si>
  <si>
    <t>2400 Dunaújváros Papírgyári út 10/1</t>
  </si>
  <si>
    <t>39N030202295000X</t>
  </si>
  <si>
    <t>39N030330123000Y</t>
  </si>
  <si>
    <t>2490 Pusztaszabolcs Velencei út 63</t>
  </si>
  <si>
    <t>39N0300981870001</t>
  </si>
  <si>
    <t>7000 Sárbogárd Túry Miklós utca 12</t>
  </si>
  <si>
    <t>39N030203542000C</t>
  </si>
  <si>
    <t>8000 Székesfehérvár Szent Flórián körút</t>
  </si>
  <si>
    <t>Győr-Moson-Sopron Megyei Katasztrófavédelmi Igazgatóság</t>
  </si>
  <si>
    <t>9021 Győr, Munkácsy Mihály u. 4.</t>
  </si>
  <si>
    <t>39N050049879000Z</t>
  </si>
  <si>
    <t>9021 Győr, Munkácsy M u. 4.</t>
  </si>
  <si>
    <t>39N050833298000A</t>
  </si>
  <si>
    <t>9200 Mosonmagyaróvár, Alkotmány út 16.</t>
  </si>
  <si>
    <t>39N0502106990005</t>
  </si>
  <si>
    <t>9330 Kapuvár, Szent István Király út 21.</t>
  </si>
  <si>
    <t>39N050582382000W</t>
  </si>
  <si>
    <t>9300 Csorna, Bartók Béla út 1.</t>
  </si>
  <si>
    <t>39N050842806000V</t>
  </si>
  <si>
    <t>9155 Lébény, Iskola út 34.</t>
  </si>
  <si>
    <t>39N0502377890004</t>
  </si>
  <si>
    <t>9111 Tényő, Árpád út 114.</t>
  </si>
  <si>
    <t>39N050103312000U</t>
  </si>
  <si>
    <t>9029 Győr-Sáráspuszta Medvei út.</t>
  </si>
  <si>
    <t>39N050122355000I</t>
  </si>
  <si>
    <t>9400 Sopron, Tűzoltó köz 2.</t>
  </si>
  <si>
    <t>39N050458902000R</t>
  </si>
  <si>
    <t>9021 Győr Benczúr u. 1/a</t>
  </si>
  <si>
    <t>39N050859682000Q</t>
  </si>
  <si>
    <t>9483 Sopronkövesd Liliom utca 3.</t>
  </si>
  <si>
    <t>Hajdú-Bihar Megyei Katasztrófavédelmi Igazgatóság</t>
  </si>
  <si>
    <t>4027 Debrecen, Böszörményi út 46-56.</t>
  </si>
  <si>
    <t>39N1125790580007</t>
  </si>
  <si>
    <t>39N110484109000E</t>
  </si>
  <si>
    <t>4200 Hajdúszoboszló, Tessedik Sámuel u. 1.</t>
  </si>
  <si>
    <t>39N110499827000P</t>
  </si>
  <si>
    <t>4080 Hajdúnánás, Bocskai utca 25.</t>
  </si>
  <si>
    <t>39N110455976000O</t>
  </si>
  <si>
    <t>4100 Berettyóújfalu, Széchenyi u. 86.</t>
  </si>
  <si>
    <t>39N110485839000D</t>
  </si>
  <si>
    <t>Heves Megyei Katasztrófavédelmi Igazgatóság</t>
  </si>
  <si>
    <t>3300 Eger, Klapka György u. 11.</t>
  </si>
  <si>
    <t>39N1110099130006</t>
  </si>
  <si>
    <t>39N110998032000L</t>
  </si>
  <si>
    <t>3300 Eger, Vincellériskola u. 5.</t>
  </si>
  <si>
    <t>39N110979554000B</t>
  </si>
  <si>
    <t>39N1106310000004</t>
  </si>
  <si>
    <t>39N1103138120001</t>
  </si>
  <si>
    <t>3390 Füzesabony, Hunyadi út 39.</t>
  </si>
  <si>
    <t>39N110962209000S</t>
  </si>
  <si>
    <t>3250 Pétervására, Papláza u. 10.</t>
  </si>
  <si>
    <t>39N110972521000Q</t>
  </si>
  <si>
    <t>3200 Gyöngyös, Bethlen Gábor u. 26., hrsz: 2740/62.</t>
  </si>
  <si>
    <t>39N110918045000Z</t>
  </si>
  <si>
    <t>3000 Hatvan, Hunyadi tér 19.</t>
  </si>
  <si>
    <t>39N110938216000G</t>
  </si>
  <si>
    <t>3360 Heves, Károlyi Mihály u. 2.</t>
  </si>
  <si>
    <t>39N1104562640007</t>
  </si>
  <si>
    <t>3384 Kisköre, Vizililiom u. 8.</t>
  </si>
  <si>
    <t>Jász-Nagykun-Szolnok Megyei Katasztrófavédelmi Igazgatóság</t>
  </si>
  <si>
    <t>5000 Szolnok, József Attila út 14.</t>
  </si>
  <si>
    <t>39N110796262000P</t>
  </si>
  <si>
    <t>39N110744078000R</t>
  </si>
  <si>
    <t>39N1108281520001</t>
  </si>
  <si>
    <t>39N1108026580002</t>
  </si>
  <si>
    <t>5001 Szolnok, József Attila út 14.</t>
  </si>
  <si>
    <t>39N112582039000O</t>
  </si>
  <si>
    <t>5100 Jászberény, Jákóhalmi út 11/a.</t>
  </si>
  <si>
    <t>39N112582040000Q</t>
  </si>
  <si>
    <t>39N1101493670000</t>
  </si>
  <si>
    <t>5400 Mezőtúr, Kossuth tér 2.</t>
  </si>
  <si>
    <t>39N1107787580005</t>
  </si>
  <si>
    <t>5440 Kunszentmárton, Rákóczi F. u. 19.</t>
  </si>
  <si>
    <t>39N110778666000G</t>
  </si>
  <si>
    <t>39N110778791000G</t>
  </si>
  <si>
    <t>39N110769868000U</t>
  </si>
  <si>
    <t>5300 Karcag, Madarasi út 4.</t>
  </si>
  <si>
    <t>39N1107710240000</t>
  </si>
  <si>
    <t>5350 Tiszafüred, Béke tér 8.</t>
  </si>
  <si>
    <t>Komárom-Esztergom Megyei Katasztrófavédelmi Igazgatóság</t>
  </si>
  <si>
    <t>2800 Tatabánya, Szent Borbála út 16.</t>
  </si>
  <si>
    <t>39N0500460280002</t>
  </si>
  <si>
    <t>2800Tatabánya, Szent Borbála út 16.</t>
  </si>
  <si>
    <t>39N0507838890008</t>
  </si>
  <si>
    <t>2921 Komárom-Szőny, Tűzoltó utca 1.</t>
  </si>
  <si>
    <t>39N0502661520006</t>
  </si>
  <si>
    <t>2536 Nyergesújfalu, Szentgyörgyi Albert út 1.</t>
  </si>
  <si>
    <t>39N050089324000F</t>
  </si>
  <si>
    <t>2500 Esztergom, Baross Gábor út 30.</t>
  </si>
  <si>
    <t>39N050089641000Y</t>
  </si>
  <si>
    <t>2500 Esztergom, Kossuth Lajos utca 40.</t>
  </si>
  <si>
    <t>39N050827205000J</t>
  </si>
  <si>
    <t>39N0500824820001</t>
  </si>
  <si>
    <t>2870 Kisbér, Vásár tér 2.</t>
  </si>
  <si>
    <t>39N050262028000X</t>
  </si>
  <si>
    <t>2900 Komárom, Beöthy Zsolt utca 3.</t>
  </si>
  <si>
    <t>Nógrád Megyei Katasztrófavédelmi Igazgatóság</t>
  </si>
  <si>
    <t>3100 Salgótarján, Szent Flórián tér 1.</t>
  </si>
  <si>
    <t>39N110887186000S</t>
  </si>
  <si>
    <t>39N110887189000D</t>
  </si>
  <si>
    <t>39N110307396000J</t>
  </si>
  <si>
    <t>2660 Balassagyarmat, Baltik Frigyes út 1.</t>
  </si>
  <si>
    <t>39N110302262000U</t>
  </si>
  <si>
    <t>3060 Pásztó, Kölcsey utca 37.</t>
  </si>
  <si>
    <t>39N110393822000Y</t>
  </si>
  <si>
    <t>3170 Szécsény, Mártírok útja 2.</t>
  </si>
  <si>
    <t>39N112654353000M</t>
  </si>
  <si>
    <t>3070 Bátonyterenye, Ózdi út 60.</t>
  </si>
  <si>
    <t>39N112705039000F</t>
  </si>
  <si>
    <t>2687 Bercel, Kossuth tér 10.</t>
  </si>
  <si>
    <t>Somogy Megyei Katasztrófavédelmi Igazgatóság</t>
  </si>
  <si>
    <t>7400 Kaposvár Somssich P. u. 7.</t>
  </si>
  <si>
    <t>39N040034049000M</t>
  </si>
  <si>
    <t>7400 Kaposvár Somssich Pál utca 7</t>
  </si>
  <si>
    <t>39N0401337770000</t>
  </si>
  <si>
    <t>39N040096916000X</t>
  </si>
  <si>
    <t>8600 Siófok Somlay Artúr utca 2</t>
  </si>
  <si>
    <t>39N0403320080000</t>
  </si>
  <si>
    <t>8700 Marcali Árpád utca 10.</t>
  </si>
  <si>
    <t>39N040064027000H</t>
  </si>
  <si>
    <t>7500 Nagyatád Korányi Sándor utca 1</t>
  </si>
  <si>
    <t>39N040047798000Q</t>
  </si>
  <si>
    <t>7400 Kaposvár Pete Lajos utca 4</t>
  </si>
  <si>
    <t>Szabolcs-Szatmár-Bereg Megyei Katasztrófavédelmi Igazgatóság</t>
  </si>
  <si>
    <t>4400 Nyíregyháza, Erdő sor 5.</t>
  </si>
  <si>
    <t>39N1108077220003</t>
  </si>
  <si>
    <t>4300 Nyírbátor, Debreceni út 69.</t>
  </si>
  <si>
    <t>39N1100318850009</t>
  </si>
  <si>
    <t>4700 Mátészalka, Alkotmány út 1.</t>
  </si>
  <si>
    <t>39N1111016320000</t>
  </si>
  <si>
    <t>4625 Záhony, Baross Gábor utca 8.</t>
  </si>
  <si>
    <t>39N1101099230001</t>
  </si>
  <si>
    <t>4600 Kisvárda, Mátyás király utca 109.</t>
  </si>
  <si>
    <t>39N1101974750005</t>
  </si>
  <si>
    <t>4561 Baktalórántháza, Kossuth Lajos utca 5.</t>
  </si>
  <si>
    <t>39N1100028220005</t>
  </si>
  <si>
    <t>4600 Kisvárda, Bocskai utca 33.</t>
  </si>
  <si>
    <t>39N110109372000I</t>
  </si>
  <si>
    <t>39N110129736000D</t>
  </si>
  <si>
    <t>4400 Nyíregyháza-Kőlapos, Újerő utca 32.</t>
  </si>
  <si>
    <t>39N110022438000G</t>
  </si>
  <si>
    <t>4900 Fehérgyarmat, Kiss Ernő utca 4.</t>
  </si>
  <si>
    <t>Tolna Megyei Katasztrófavédelmi Igazgatóság</t>
  </si>
  <si>
    <t>7100 Szekszárd, Wesselényi utca 15.</t>
  </si>
  <si>
    <t>39N030292090000S</t>
  </si>
  <si>
    <t>7100 Szekszárd, Mikes u. 16-22.</t>
  </si>
  <si>
    <t>39N030308469000X</t>
  </si>
  <si>
    <t>7200 Dombóvár, Köztársaság u. 27.</t>
  </si>
  <si>
    <t>39N0300841620005</t>
  </si>
  <si>
    <t>7150 Bonyhád, Táncsics M. u. 2.</t>
  </si>
  <si>
    <t>Vas Megyei Katasztrófavédelmi Igazgatóság</t>
  </si>
  <si>
    <t>9700 Szombathely, Ady Endre tér 1.</t>
  </si>
  <si>
    <t>39N050149536000B</t>
  </si>
  <si>
    <t>9701 Szombathely, Ady Endre tér 1.</t>
  </si>
  <si>
    <t>39N050172318000J</t>
  </si>
  <si>
    <t>9600 Sárvár, Batthány u. 65.</t>
  </si>
  <si>
    <t>9702 Szombathely, Ady Endre tér 1.</t>
  </si>
  <si>
    <t>39N0501782470002</t>
  </si>
  <si>
    <t>9900 Körmend, Hunyadi u. 45/A.</t>
  </si>
  <si>
    <t>Veszpém Megyei Katasztrófavédelmi Igazgatóság</t>
  </si>
  <si>
    <t>8200 Veszprém, Dózsa György u. 31.</t>
  </si>
  <si>
    <t>39N040238286000L</t>
  </si>
  <si>
    <t>8400 Ajka, Liliom u. 10./b.</t>
  </si>
  <si>
    <t>39N040211562000W</t>
  </si>
  <si>
    <t>8500 Pápa, Major u. 20.</t>
  </si>
  <si>
    <t>39N040169450000U</t>
  </si>
  <si>
    <t>8200 Veszprém, Dózsa György u.31.</t>
  </si>
  <si>
    <t>39N0402144810008</t>
  </si>
  <si>
    <t>8258 Badacsonytomaj, Fő u.  62.</t>
  </si>
  <si>
    <t>39N0403076640003</t>
  </si>
  <si>
    <t>8184 Balatonfűzfő, Bugyogóforrás u. 2.</t>
  </si>
  <si>
    <t>39N0401887320001</t>
  </si>
  <si>
    <t>8105 Pétfürdő, Hősök tere</t>
  </si>
  <si>
    <t>39N0401694640004</t>
  </si>
  <si>
    <t>39N040117163000H</t>
  </si>
  <si>
    <t xml:space="preserve">8229 Csopak, Kishegyi u. </t>
  </si>
  <si>
    <t>Zala Megyei Katasztrófavédelmi Igazgatóság</t>
  </si>
  <si>
    <t>8900, Zalaegerszeg, Mártírok útja 54</t>
  </si>
  <si>
    <t>39N040161716000U</t>
  </si>
  <si>
    <t>8960 Lenti, Béke utca 38</t>
  </si>
  <si>
    <t>39N040337001000W</t>
  </si>
  <si>
    <t>8900  Zalaegerszeg, Mártírok útja 54</t>
  </si>
  <si>
    <t>39N0400591460009</t>
  </si>
  <si>
    <t xml:space="preserve">8360 Keszthely, Deák Ferenc utca 15. </t>
  </si>
  <si>
    <t>39N040181747000Q</t>
  </si>
  <si>
    <t>8960 Lenti, Kossuth Lajos utca 15</t>
  </si>
  <si>
    <t>39N0401511100000</t>
  </si>
  <si>
    <t>8800 Nagykanizsa,Kossuth Lajos tér 25. fsz1</t>
  </si>
  <si>
    <t>39N0402776510008</t>
  </si>
  <si>
    <t xml:space="preserve">8800 Nagykanizsa,Kossuth Lajos tér 25. </t>
  </si>
  <si>
    <t>39N040151118000Y</t>
  </si>
  <si>
    <t>39N040070773000I</t>
  </si>
  <si>
    <t>8790 Zalaszentgrót,Batthyány Lajos utca 44 a</t>
  </si>
  <si>
    <t>39N040188605000B</t>
  </si>
  <si>
    <t>8868 Letenye, Kossuth Lajos utca 58 b</t>
  </si>
  <si>
    <t>39N040094430000S</t>
  </si>
  <si>
    <t>8900 Zalaegerszeg, Május 1 utca 2 a fszt</t>
  </si>
  <si>
    <t>39N040063256000Z</t>
  </si>
  <si>
    <t>8900 Zalaegerszeg, Arany János utca 1 fszt 2</t>
  </si>
  <si>
    <t>39N040063292000V</t>
  </si>
  <si>
    <t>8900 Zalaegerszeg, Arany János utca 1 fszt 3</t>
  </si>
  <si>
    <t>39N040063244000E</t>
  </si>
  <si>
    <t>8900 Zalaegerszeg, Arany János utca 1 fszt 1</t>
  </si>
  <si>
    <t>39N040307750000M</t>
  </si>
  <si>
    <t>8900 Zalaegerszeg, Arany János utca 1 fszt</t>
  </si>
  <si>
    <t>39N040312353000T</t>
  </si>
  <si>
    <t>8761 Pacsa, Ady Endre utca 9</t>
  </si>
  <si>
    <t>39N040341065000F</t>
  </si>
  <si>
    <t>8868 Letenye, Fenyő u. 1</t>
  </si>
  <si>
    <t>Fővárosi Katasztrófavédelmi Igazgatóság</t>
  </si>
  <si>
    <t>1081, VIII. ker. Dologház u. 1</t>
  </si>
  <si>
    <t>39N061168865000I</t>
  </si>
  <si>
    <t>1012, I. ker. Kosciuszkó Tádé u. 5</t>
  </si>
  <si>
    <t>39N060903648000H</t>
  </si>
  <si>
    <t>1021, II. ker. Budakeszi út 45</t>
  </si>
  <si>
    <t>39N060801759000P</t>
  </si>
  <si>
    <t>1035, III. ker. Vihar u. 3</t>
  </si>
  <si>
    <t>39N060792503000K</t>
  </si>
  <si>
    <t>1035, III. ker. Szél u. 16</t>
  </si>
  <si>
    <t>39N060961859000S</t>
  </si>
  <si>
    <t>1039, III. ker. Ipartelep u. 1</t>
  </si>
  <si>
    <t>39N060850860000K</t>
  </si>
  <si>
    <t>1046, IV. ker. Szent László tér 1</t>
  </si>
  <si>
    <t>39N061061907000T</t>
  </si>
  <si>
    <t>1052, V. ker. Gerlóczy u. 6</t>
  </si>
  <si>
    <t>39N060006621000J</t>
  </si>
  <si>
    <t>1081, VIII. ker. Dologház u. 3</t>
  </si>
  <si>
    <t>39N061119387000V</t>
  </si>
  <si>
    <t>1097, IX. ker. Vágóhíd u. 11</t>
  </si>
  <si>
    <t>39N0610109430004</t>
  </si>
  <si>
    <t>1103, X. ker. Martinovics tér 12</t>
  </si>
  <si>
    <t>39N060962947000T</t>
  </si>
  <si>
    <t>1131, XIII. ker. Zsinór u. 8-12</t>
  </si>
  <si>
    <t>39N060856775000M</t>
  </si>
  <si>
    <t>1149, XIV. ker. Egressy út 114-116</t>
  </si>
  <si>
    <t>39N061167342000E</t>
  </si>
  <si>
    <t>1173, XVII. ker. Bakancsos u. 1</t>
  </si>
  <si>
    <t>39N061012937000B</t>
  </si>
  <si>
    <t>1191, XIX. ker. Üllõi út 235</t>
  </si>
  <si>
    <t>39N060908221000F</t>
  </si>
  <si>
    <t>1215, XXI. ker. Katona J. út 66-68</t>
  </si>
  <si>
    <t>39N061117513000L</t>
  </si>
  <si>
    <t>1223, XXII. ker. Jókai Mór u. 35</t>
  </si>
  <si>
    <t>Belügyminisztérium Országos Katasztrófavédelmi Főigazgatóság Gazdasági Ellátó Központ</t>
  </si>
  <si>
    <t>1162 Budapest, Mogyoródi út 43.</t>
  </si>
  <si>
    <t>1149 Budapest, Mogyoródi út 43.</t>
  </si>
  <si>
    <t>39N060907047000W</t>
  </si>
  <si>
    <t>1149 B udapest, Mogyoródi út 43./Fogarasi 26/b.</t>
  </si>
  <si>
    <t>39N061118553000Q</t>
  </si>
  <si>
    <t>1174 Budapest, Ferihegyi út 264.</t>
  </si>
  <si>
    <t>1150 Budapest, Mogyoródi út 43.</t>
  </si>
  <si>
    <t>39N1102525720005</t>
  </si>
  <si>
    <t>2117 Isaszeg, Rákóczi F. u. 87.</t>
  </si>
  <si>
    <t>1151 Budapest, Mogyoródi út 43.</t>
  </si>
  <si>
    <t>39N0611775220003</t>
  </si>
  <si>
    <t>2119 Pécel, Szent Imre krt. 3.</t>
  </si>
  <si>
    <t>1152 Budapest, Mogyoródi út 43.</t>
  </si>
  <si>
    <t>39N060006294000R</t>
  </si>
  <si>
    <t>1033 Budapest, Laktanya u. 33.</t>
  </si>
  <si>
    <t>1153 Budapest, Mogyoródi út 43.</t>
  </si>
  <si>
    <t>39N061168863000S</t>
  </si>
  <si>
    <t>1237 Budapest, Dinnyehegyi út 10/A.</t>
  </si>
  <si>
    <t>1154 Budapest, Mogyoródi út 43.</t>
  </si>
  <si>
    <t>39N061168039000Z</t>
  </si>
  <si>
    <t>1237 Budapest, Dinnyehegyi út 10/B.</t>
  </si>
  <si>
    <t>1155 Budapest, Mogyoródi út 43.</t>
  </si>
  <si>
    <t>39N060908476000K</t>
  </si>
  <si>
    <t>1237 Budapest, Dinnyehegyi út 10/C.</t>
  </si>
  <si>
    <t>1156 Budapest, Mogyoródi út 43.</t>
  </si>
  <si>
    <t>39N0610645910009</t>
  </si>
  <si>
    <t>1165 Budapest, Újszász u. 104./Diósy Lajos utca 28.</t>
  </si>
  <si>
    <t>1161 Budapest, Mogyoródi út 43.</t>
  </si>
  <si>
    <t>1157 Budapest, Mogyoródi út 43.</t>
  </si>
  <si>
    <t>39N040050108000L</t>
  </si>
  <si>
    <t>8623 Balatonföldvár, Spur I. u. 18.</t>
  </si>
  <si>
    <t>1169 Budapest, Mogyoródi út 43.</t>
  </si>
  <si>
    <t>1158 Budapest, Mogyoródi út 43.</t>
  </si>
  <si>
    <t>39N060856070000M</t>
  </si>
  <si>
    <t>1121 Budapest, Eőtvös út 37.</t>
  </si>
  <si>
    <t>1160 Budapest, Mogyoródi út 43.</t>
  </si>
  <si>
    <t>1159 Budapest, Mogyoródi út 43.</t>
  </si>
  <si>
    <t>39N060917832000Z</t>
  </si>
  <si>
    <t>2119 Pécel, Pesti út 2.</t>
  </si>
  <si>
    <t>39N110561519000C</t>
  </si>
  <si>
    <t>2310 Szigetszentmiklós, Gyépi út 249.</t>
  </si>
  <si>
    <t>39N061351409000X</t>
  </si>
  <si>
    <t>1227 Budapest, Dózsa György út 134.</t>
  </si>
  <si>
    <t>1163 Budapest, Mogyoródi út 43.</t>
  </si>
  <si>
    <t>39N060856063000D</t>
  </si>
  <si>
    <t>1113 Budapest, Tas vezér u. 9.</t>
  </si>
  <si>
    <t>1164 Budapest, Mogyoródi út 43.</t>
  </si>
  <si>
    <t>39N110919154000J</t>
  </si>
  <si>
    <t>3000 Hatvan, Nagygombos 100.</t>
  </si>
  <si>
    <t>39N1105197480003</t>
  </si>
  <si>
    <t>2700 Cegléd, Széchenyi u. 24-26.</t>
  </si>
  <si>
    <t>39N1111970630001</t>
  </si>
  <si>
    <t>2100 Gödöllő, Szent-Györgyi Albert u. 1.</t>
  </si>
  <si>
    <t>39N110563620000S</t>
  </si>
  <si>
    <t>2310 Szigetszentmiklós, Gyári u. 68.</t>
  </si>
  <si>
    <t>39N110720714000A</t>
  </si>
  <si>
    <t>2600 Vác, Szilassy vince u. 6-10.</t>
  </si>
  <si>
    <t>39N1111970620006</t>
  </si>
  <si>
    <t>2100 Gödöllő, Szabadság u. 28.</t>
  </si>
  <si>
    <t>39N0613036450007</t>
  </si>
  <si>
    <t>2760 Nagykáta, Állomás u. 1.</t>
  </si>
  <si>
    <t>39N1106980070007</t>
  </si>
  <si>
    <t>2170 Aszód, malom köz 15.</t>
  </si>
  <si>
    <t>39N110648265000C</t>
  </si>
  <si>
    <t>2370 Dabas, Szent I. u. 47.</t>
  </si>
  <si>
    <t>1165 Budapest, Mogyoródi út 43.</t>
  </si>
  <si>
    <t>39N110600384000O</t>
  </si>
  <si>
    <t>2030 Érd, Fehérvári út 79/A.</t>
  </si>
  <si>
    <t>1166 Budapest, Mogyoródi út 43.</t>
  </si>
  <si>
    <t>39N110601063000H</t>
  </si>
  <si>
    <t>2045 Törökbálint, Raktárváros Depo</t>
  </si>
  <si>
    <t>1167 Budapest, Mogyoródi út 43.</t>
  </si>
  <si>
    <t>39N112633449000H</t>
  </si>
  <si>
    <t>2200 Monor, Péteri u. 25.</t>
  </si>
  <si>
    <t>1168 Budapest, Mogyoródi út 43.</t>
  </si>
  <si>
    <t>39N110217757000B</t>
  </si>
  <si>
    <t>2000 Szentendre, Ipar u. 5.</t>
  </si>
  <si>
    <t>39N110658045000T</t>
  </si>
  <si>
    <t>2750 Nagykőrös, Rákóczi u. 5.</t>
  </si>
  <si>
    <t>1170 Budapest, Mogyoródi út 43.</t>
  </si>
  <si>
    <t>39N110023557000V</t>
  </si>
  <si>
    <t>4800 Vásárosnamény, Rákóczi  Ferenc utca 29.</t>
  </si>
  <si>
    <t>Belügyminisztérium HEROS Javító, Gyártó, Szolgáltató és Kereskedelmi Zártkörűen Működő Részvénytársaság</t>
  </si>
  <si>
    <t>1087 Budapest, Asztalos Sándor út 2.</t>
  </si>
  <si>
    <t>39N060006327000A</t>
  </si>
  <si>
    <t>1106 Budapest, Ezüstfa u. 8.</t>
  </si>
  <si>
    <t>BM HEROS LEK Logisztikai Ellátó Központ Korlátolt Felelősségű Társaság</t>
  </si>
  <si>
    <t>39N061062611000T</t>
  </si>
  <si>
    <t>1087 Budapest, Asztalos Sándor út. 2.</t>
  </si>
  <si>
    <t>Társadalmi és Esélyteremtési Főigazgatóság</t>
  </si>
  <si>
    <t>1135 Budapest, Szegedi út 35-37.</t>
  </si>
  <si>
    <t>39N050486433000S</t>
  </si>
  <si>
    <t>6000 Kecskemét, Szolnoki út 20.</t>
  </si>
  <si>
    <t>39N112579090000N</t>
  </si>
  <si>
    <t>4034 Debrecen, Vámospércsi út 84.</t>
  </si>
  <si>
    <t>39N110755550000R</t>
  </si>
  <si>
    <t>5234 Tiszaroff, Szabadság út 37/A</t>
  </si>
  <si>
    <t>39N050443253000G</t>
  </si>
  <si>
    <t xml:space="preserve">5600 Békéscsaba, Kétegyházi út 1. </t>
  </si>
  <si>
    <t>39N030085604000P</t>
  </si>
  <si>
    <t>7634 Pécs, Bázis út 10.</t>
  </si>
  <si>
    <t>39N030236561000S</t>
  </si>
  <si>
    <t>8000 Székesfehérvár, Seregélyesi út 123</t>
  </si>
  <si>
    <t>39N1100299300002</t>
  </si>
  <si>
    <t>4700 Mátészalka, Szatmár utca 1.</t>
  </si>
  <si>
    <t>39N112579569000Z</t>
  </si>
  <si>
    <t>3518 Miskolc, Erenyő utca 1.</t>
  </si>
  <si>
    <t>39N030332532000Q</t>
  </si>
  <si>
    <t>7838 Vajszló, Kossuth Lajos utca 139.</t>
  </si>
  <si>
    <t>39N040338428000N</t>
  </si>
  <si>
    <t>7570 Barcs, Széchenyi utca 19.</t>
  </si>
  <si>
    <t>39N050397178000U</t>
  </si>
  <si>
    <t>6635 Szegvár, Kossuth utca 1.</t>
  </si>
  <si>
    <t>39N050477212000N</t>
  </si>
  <si>
    <t>5800 Mezőkovácsháza, Táncsics Mihály utca 46.</t>
  </si>
  <si>
    <t>39N050476995000U</t>
  </si>
  <si>
    <t>5800 Mezőkovácsháza, Táncsics Mihály utca 48.</t>
  </si>
  <si>
    <t>39N050546709000L</t>
  </si>
  <si>
    <t>5525 Füzesgyarmat, Mátyás utca 10.</t>
  </si>
  <si>
    <t>39N1610207670001</t>
  </si>
  <si>
    <t>8788 Zalaszentlászló, Ady Endre utca 28.</t>
  </si>
  <si>
    <t>Alkotmányvédelmi Hivatal</t>
  </si>
  <si>
    <t>1391 Budapest, 62. Pf:217.</t>
  </si>
  <si>
    <t>39N0611650690004</t>
  </si>
  <si>
    <t>1086 Budapest, Teleki lászló tér 17.</t>
  </si>
  <si>
    <t>39N040098842000Q</t>
  </si>
  <si>
    <t>8638 Balatonlelle, Köztársaság u. 21.</t>
  </si>
  <si>
    <t>39N030317945000T</t>
  </si>
  <si>
    <t>8622 Pécs, Légszeszgyár u. 8.</t>
  </si>
  <si>
    <t>39N050462080000H</t>
  </si>
  <si>
    <t>6000 Kecskemét, Katona József tér 3.</t>
  </si>
  <si>
    <t>39N050320055000Z</t>
  </si>
  <si>
    <t>6722 Szeged, Párizsi krt. 36.</t>
  </si>
  <si>
    <t>39N110894774000H</t>
  </si>
  <si>
    <t>3100 Salgótarján, Szerpentin u. 21.</t>
  </si>
  <si>
    <t>39N112618963000F</t>
  </si>
  <si>
    <t>3300 Eger, Kossuth Lajos u. 2.</t>
  </si>
  <si>
    <t>Országos Vízügyi Főigazgatóság</t>
  </si>
  <si>
    <t>1012 Budapest, Márvány u. 1/d.</t>
  </si>
  <si>
    <t>39N060956410000K</t>
  </si>
  <si>
    <t>39N061111820000K</t>
  </si>
  <si>
    <t>1044 Budapest, Duna sor 15.</t>
  </si>
  <si>
    <t>39N050225814000F</t>
  </si>
  <si>
    <t>2500 Esztergom, Kölcsey Ferenc út 2.</t>
  </si>
  <si>
    <t>39N061299595000D</t>
  </si>
  <si>
    <t>1093 Budapest, Lónyay u. 24. félemelet 1.</t>
  </si>
  <si>
    <t>Alsó-Duna-völgyi Vízügyi Igazgatóság</t>
  </si>
  <si>
    <t>6500 Baja, Széchenyi u. 2/c.</t>
  </si>
  <si>
    <t>39N050677881000Z</t>
  </si>
  <si>
    <t>Baja Halászpart 9485.</t>
  </si>
  <si>
    <t>39N050444175000U</t>
  </si>
  <si>
    <t>Baja Szeremlei u. 80  Múzeum</t>
  </si>
  <si>
    <t>39N050447841000W</t>
  </si>
  <si>
    <t>Baja Nagypandúr 2   (T)</t>
  </si>
  <si>
    <t>39N050745350000F</t>
  </si>
  <si>
    <t>Baja Nagypandúr 2   (P)</t>
  </si>
  <si>
    <t>39N050719784000I</t>
  </si>
  <si>
    <t xml:space="preserve">Fülöpháza 2. körzet 18.   </t>
  </si>
  <si>
    <t>39N050250232000V</t>
  </si>
  <si>
    <t>Kunbaracs Damjanich u. 1.</t>
  </si>
  <si>
    <t>39N050564640000A</t>
  </si>
  <si>
    <t>Kunszentmiklós Hold. u. 1.</t>
  </si>
  <si>
    <t>39N0507385720001</t>
  </si>
  <si>
    <t>Orgovány Kossuth u. 1/A</t>
  </si>
  <si>
    <t>39N050627906000M</t>
  </si>
  <si>
    <t>Soltszentimre Szent I.u.12</t>
  </si>
  <si>
    <t>39N050119022000P</t>
  </si>
  <si>
    <t>39N050466137000A</t>
  </si>
  <si>
    <t>Baja Petőfi sziget 9642.</t>
  </si>
  <si>
    <t>39N050464532000N</t>
  </si>
  <si>
    <t>Baja Széchenyi u. 2/c</t>
  </si>
  <si>
    <t>39N0400965470001</t>
  </si>
  <si>
    <t>Balatonfenyves Dezső u. 8</t>
  </si>
  <si>
    <t>39N050686786000G</t>
  </si>
  <si>
    <t>Foktő Fő. u. 147.</t>
  </si>
  <si>
    <t>39N050743429000Y</t>
  </si>
  <si>
    <t>Kalocsa Híd u. 3.</t>
  </si>
  <si>
    <t>39N050629815000C</t>
  </si>
  <si>
    <t>Kalocsa Híd. u. 1. Raktár</t>
  </si>
  <si>
    <t>39N050647361000Z</t>
  </si>
  <si>
    <t>Kalocsa Híd. u. 1. Műhely</t>
  </si>
  <si>
    <t>39N050600450000K</t>
  </si>
  <si>
    <t>Soltvadkert Bajcsy u. 42.</t>
  </si>
  <si>
    <t>39N0504283310009</t>
  </si>
  <si>
    <t>Soltvadkert, Bajcsy Zs. u. 42.</t>
  </si>
  <si>
    <t>39N050519826000K</t>
  </si>
  <si>
    <t>Foktő, Fő út 147.</t>
  </si>
  <si>
    <t>Alsó-Tisza-vidéki Vízügyi Igazgatóság</t>
  </si>
  <si>
    <t>6720 Szeged, Stefánia 4.</t>
  </si>
  <si>
    <t>39N050720752000Z</t>
  </si>
  <si>
    <t>39N0500730880000</t>
  </si>
  <si>
    <t>6800 Hódmezővhely, Makói Országút 10.</t>
  </si>
  <si>
    <t>39N0505401260003</t>
  </si>
  <si>
    <t>6800 Hódmezővásárhely-Batida, Tanya 0.</t>
  </si>
  <si>
    <t>39N050072792000K</t>
  </si>
  <si>
    <t>39N0500730870005</t>
  </si>
  <si>
    <t>6806 Hódmezővhely-szikáncs, Tanya 0.</t>
  </si>
  <si>
    <t>39N0507092800008</t>
  </si>
  <si>
    <t>6923 Óföldeák, Gencshát dűlő 1.</t>
  </si>
  <si>
    <t>39N0500357370006</t>
  </si>
  <si>
    <t>6821 Székkutas, Szélmalom utca 1.</t>
  </si>
  <si>
    <t>39N050036015000W</t>
  </si>
  <si>
    <t>5945 Kardoskút, Tanya 149.</t>
  </si>
  <si>
    <t>39N050493919000R</t>
  </si>
  <si>
    <t>6750 Algyő Farki rét 17</t>
  </si>
  <si>
    <t>39N050202410000V</t>
  </si>
  <si>
    <t>6636 Mártély, Petőfi Sándor u. 7.</t>
  </si>
  <si>
    <t>39N050316726000Y</t>
  </si>
  <si>
    <t>6727 Szeged, Irinyi János u. 1.</t>
  </si>
  <si>
    <t>39N050269231000T</t>
  </si>
  <si>
    <t>6900 Makó, Tinódi u. 16.</t>
  </si>
  <si>
    <t>39N050555824000Q</t>
  </si>
  <si>
    <t>5830 Battonya, Somogyi Béla u. 77.</t>
  </si>
  <si>
    <t>39N050839619000E</t>
  </si>
  <si>
    <t>6917 Nagyér Petőfi S. u 8.</t>
  </si>
  <si>
    <t>39N050524333000L</t>
  </si>
  <si>
    <t>6635 Szegvár, Állomás u. 1.</t>
  </si>
  <si>
    <t>39N050036131000X</t>
  </si>
  <si>
    <t>6600 Szentes, Kiss B.u.13.</t>
  </si>
  <si>
    <t>39N050570830000P</t>
  </si>
  <si>
    <t>39N050570687000B</t>
  </si>
  <si>
    <t>39N050570132000R</t>
  </si>
  <si>
    <t>39N0503894090002</t>
  </si>
  <si>
    <t>6640 Csongrád, Szentesi u. 1.</t>
  </si>
  <si>
    <t>39N0503890940001</t>
  </si>
  <si>
    <t>39N0503167070004</t>
  </si>
  <si>
    <t>6753 Szeged, Folyamos telep hrsz19032</t>
  </si>
  <si>
    <t>39N050350078000I</t>
  </si>
  <si>
    <t>6100 Kiskunfélegyháza, Alpári u. 61.</t>
  </si>
  <si>
    <t>39N050316480000C</t>
  </si>
  <si>
    <t>6753 Szeged-Tápé, Szomolya 17.</t>
  </si>
  <si>
    <t>39N050564701000M</t>
  </si>
  <si>
    <t>6723 Szeged, Hattyas sor 0.</t>
  </si>
  <si>
    <t>39N0501815960003</t>
  </si>
  <si>
    <t>6729 Szeged, Hattyas telep 6.</t>
  </si>
  <si>
    <t>39N0503164910001</t>
  </si>
  <si>
    <t>6753 Szeged-Tápé, Szomolya 1.</t>
  </si>
  <si>
    <t>39N050208955000A</t>
  </si>
  <si>
    <t>6726, Szeged, Alsó kikötő sor 16.</t>
  </si>
  <si>
    <t>39N0506733070009</t>
  </si>
  <si>
    <t>6757 Szeged-Gyálarét, Gátőr telep 0.</t>
  </si>
  <si>
    <t>39N050609357000V</t>
  </si>
  <si>
    <t>6133 Jászszentlászló, Dózsa Gy. u. 61.</t>
  </si>
  <si>
    <t>39N050074771000L</t>
  </si>
  <si>
    <t>6800 Hódmezővhely, Dr Rapcsák A. u.10.</t>
  </si>
  <si>
    <t>39N050872248000C</t>
  </si>
  <si>
    <t>6753 Szeged, Folyamos tp II hrsz 19032</t>
  </si>
  <si>
    <t>6721 Szeged, Stefánia 4.</t>
  </si>
  <si>
    <t>39N0507942530007</t>
  </si>
  <si>
    <t>6724 Szeged, Cserzy Mihály u. 30/a</t>
  </si>
  <si>
    <t>6722 Szeged, Stefánia 4.</t>
  </si>
  <si>
    <t>5946 Békéssámson, Andrássy u. 3.</t>
  </si>
  <si>
    <t>6723 Szeged, Stefánia 4.</t>
  </si>
  <si>
    <t>5900 Orosháza, Felső tanya 19a</t>
  </si>
  <si>
    <t>Dél dunántúli Vízügyi Igazgatóság</t>
  </si>
  <si>
    <t>Pécs Köztársaság tér 7.</t>
  </si>
  <si>
    <t>39N030175627000Y</t>
  </si>
  <si>
    <t>7623 Pécs Köztársaság tér 7/2. ép. Konyha</t>
  </si>
  <si>
    <t>39N040135893000M</t>
  </si>
  <si>
    <t>8640 Fonyód Vágóhíd utca 1.</t>
  </si>
  <si>
    <t>39N030312218000A</t>
  </si>
  <si>
    <t>7623 Pécs Köztársaság tér 7. Főépület</t>
  </si>
  <si>
    <t>39N0302171650009</t>
  </si>
  <si>
    <t>7624 Pécs Köztársaság tér 7. Szárnyépület</t>
  </si>
  <si>
    <t>39N030231053000P</t>
  </si>
  <si>
    <t>7700 Mohács Rétisor utca 24.</t>
  </si>
  <si>
    <t>39N030001532000H</t>
  </si>
  <si>
    <t>7773 Villány Virágos utca 8.</t>
  </si>
  <si>
    <t>39N0300867470008</t>
  </si>
  <si>
    <t>7851 Drávaszabolcs Külterület HRSZ:0119</t>
  </si>
  <si>
    <t>39N040201910000G</t>
  </si>
  <si>
    <t>7400 Kaposvár Kisgáti u.21.</t>
  </si>
  <si>
    <t>39N040037815000H</t>
  </si>
  <si>
    <t>8640 Fonyód Ady Endre utca 55.</t>
  </si>
  <si>
    <t>39N040102014000O</t>
  </si>
  <si>
    <t>7570 Barcs hajózás Dráva utca 6.</t>
  </si>
  <si>
    <t>39N030336039000V</t>
  </si>
  <si>
    <t>7362 Vásárosdombó Táncsics M u. 3.</t>
  </si>
  <si>
    <t>39N030333302000D</t>
  </si>
  <si>
    <t>7634 Pécs Szentlőrinci út 6.</t>
  </si>
  <si>
    <t>39N040031498000U</t>
  </si>
  <si>
    <t>7500 Nagyatád Dózsa György u. 50.</t>
  </si>
  <si>
    <t>Észak-dunántúli Vízügyi Igazgatóság</t>
  </si>
  <si>
    <t>9021 Győr, Árpád út 28-32. sz.</t>
  </si>
  <si>
    <t>39N050061900000D</t>
  </si>
  <si>
    <t>9027 Győr, Kiskúti u. 60.</t>
  </si>
  <si>
    <t>9022 Győr, Árpád út 28-32. sz.</t>
  </si>
  <si>
    <t>39N050671721000F</t>
  </si>
  <si>
    <t xml:space="preserve">9026 Győr Kálóczy tér 4. </t>
  </si>
  <si>
    <t>9023 Győr, Árpád út 28-32. sz.</t>
  </si>
  <si>
    <t>39N0502632290006</t>
  </si>
  <si>
    <t>2890 Tata, Malom u. 41.</t>
  </si>
  <si>
    <t>9024 Győr, Árpád út 28-32. sz.</t>
  </si>
  <si>
    <t>39N050819513000W</t>
  </si>
  <si>
    <t>9027 Győr, Kiskút liget 60.</t>
  </si>
  <si>
    <t>9025 Győr, Árpád út 28-32. sz.</t>
  </si>
  <si>
    <t>39N050248309000Q</t>
  </si>
  <si>
    <t>Gönyű,  Kossuth u.50</t>
  </si>
  <si>
    <t>9026 Győr, Árpád út 28-32. sz.</t>
  </si>
  <si>
    <t>39N0502223550008</t>
  </si>
  <si>
    <t xml:space="preserve">9177 Ásványráró, Rákóczi Ferenc út 45. </t>
  </si>
  <si>
    <t>39N0502008820004</t>
  </si>
  <si>
    <t>9300 Csorna, Erzsébet királyné út 94.</t>
  </si>
  <si>
    <t>Észak-magyarországi Vízügyi Igazgatóság</t>
  </si>
  <si>
    <t>3530 Miskolc, Vörösmarty u. 77.</t>
  </si>
  <si>
    <t>39N111121879000K</t>
  </si>
  <si>
    <t>Miskolc Vörösmarty u.77</t>
  </si>
  <si>
    <t>39N111132351000G</t>
  </si>
  <si>
    <t>3527 Miskolc, Besenyői u. 30.</t>
  </si>
  <si>
    <t>39N1108452770000</t>
  </si>
  <si>
    <t>3950 Sárospatak, Táncsics u. 5.</t>
  </si>
  <si>
    <t>39N110083243000O</t>
  </si>
  <si>
    <t>3910 Tokaj, Széchenyi sétány 2.</t>
  </si>
  <si>
    <t>39N1104258200007</t>
  </si>
  <si>
    <t>3580 Tiszaújváros Tiszavirág u. 23.</t>
  </si>
  <si>
    <t>39N110977304000Y</t>
  </si>
  <si>
    <t>3200 Gyöngyös, Egri u. 16.</t>
  </si>
  <si>
    <t>39N110134096000K</t>
  </si>
  <si>
    <t>4450. Tiszalök, Pf.44.</t>
  </si>
  <si>
    <t>39N111126486000H</t>
  </si>
  <si>
    <t>Miskolc Kis-avas Elsősor 10</t>
  </si>
  <si>
    <t>39N111088461000V</t>
  </si>
  <si>
    <t>3860 Encs, Május 1. út 12.</t>
  </si>
  <si>
    <t>39N1100112400007</t>
  </si>
  <si>
    <t>3973 Cigánd, József Attila utca 4.</t>
  </si>
  <si>
    <t>39N112644613000Y</t>
  </si>
  <si>
    <t>3950 Sárospatak, Viola utca 12.</t>
  </si>
  <si>
    <t>39N1109599620005</t>
  </si>
  <si>
    <t>Parádfürdő Peres u. 32.</t>
  </si>
  <si>
    <t>39N110984147000O</t>
  </si>
  <si>
    <t>Verpelét, Rákóczi u. 48.</t>
  </si>
  <si>
    <t>39N110969457000C</t>
  </si>
  <si>
    <t>Tarnaméra, Dózsa u. 2.</t>
  </si>
  <si>
    <t>39N110327007000Y</t>
  </si>
  <si>
    <t>3394 Egerszalók Laskóvölgy 00505hrsz.</t>
  </si>
  <si>
    <t>39N111023900000K</t>
  </si>
  <si>
    <t>3388 Poroszló Kossuth 34.</t>
  </si>
  <si>
    <t>39N1105722060000</t>
  </si>
  <si>
    <t>3401 Mezőkövesd-Zsóri Fürdő utca</t>
  </si>
  <si>
    <t>39N110085216000B</t>
  </si>
  <si>
    <t>3910 Tokaj, Benedek Pál u. 23.</t>
  </si>
  <si>
    <t>Felső-Tisza-vidéki Vízügyi Igazgatóság</t>
  </si>
  <si>
    <t>4400 Nyíregyháza, Széchenyi utca 19.</t>
  </si>
  <si>
    <t>39N110015495000H</t>
  </si>
  <si>
    <t>39N1100353870002</t>
  </si>
  <si>
    <t>4400 Nyíregyháza, Móricz Zsigmond u. 48.</t>
  </si>
  <si>
    <t>4402 Nyíregyháza, Széchenyi utca 19.</t>
  </si>
  <si>
    <t>39N1101100590005</t>
  </si>
  <si>
    <t>4501 Kemecse, Mikszáth utca 45.</t>
  </si>
  <si>
    <t>4403 Nyíregyháza, Széchenyi utca 19.</t>
  </si>
  <si>
    <t>39N1101100420009</t>
  </si>
  <si>
    <t>4501 Kemecse, Mikszáth utca 68.</t>
  </si>
  <si>
    <t>4404 Nyíregyháza, Széchenyi utca 19.</t>
  </si>
  <si>
    <t>39N110002992000U</t>
  </si>
  <si>
    <t>4600 Kisvárda, Bocskai utca 34.</t>
  </si>
  <si>
    <t>4405 Nyíregyháza, Széchenyi utca 19.</t>
  </si>
  <si>
    <t>39N110187895000B</t>
  </si>
  <si>
    <t>4406 Nyíregyháza, Széchenyi utca 19.</t>
  </si>
  <si>
    <t>39N110196894000F</t>
  </si>
  <si>
    <t>4600 Kisvárda, Városmajor 62.</t>
  </si>
  <si>
    <t>4407 Nyíregyháza, Széchenyi utca 19.</t>
  </si>
  <si>
    <t>39N110111436000X</t>
  </si>
  <si>
    <t>4492 Dombrád Vay utca 109</t>
  </si>
  <si>
    <t>4408 Nyíregyháza, Széchenyi utca 19.</t>
  </si>
  <si>
    <t>39N110063608000D</t>
  </si>
  <si>
    <t>4841 Jánd, Rákóczi Ferenc utca 96.</t>
  </si>
  <si>
    <t>4409 Nyíregyháza, Széchenyi utca 19.</t>
  </si>
  <si>
    <t>39N110053676000R</t>
  </si>
  <si>
    <t>4836 Lónya, Tisza utca 13.</t>
  </si>
  <si>
    <t>4410 Nyíregyháza, Széchenyi utca 19.</t>
  </si>
  <si>
    <t>39N110097002000Q</t>
  </si>
  <si>
    <t>4496 Szabolcsveresmart, Micsurin utca 1.</t>
  </si>
  <si>
    <t>4411 Nyíregyháza, Széchenyi utca 19.</t>
  </si>
  <si>
    <t>39N110097274000Y</t>
  </si>
  <si>
    <t>4412 Nyíregyháza, Széchenyi utca 19.</t>
  </si>
  <si>
    <t>39N1101072900002</t>
  </si>
  <si>
    <t>4931 Tarpa, Kölcsey utca 87.</t>
  </si>
  <si>
    <t>4413 Nyíregyháza, Széchenyi utca 19.</t>
  </si>
  <si>
    <t>39N110129843000F</t>
  </si>
  <si>
    <t>4474 Tiszabercel, Tisza utca 15.</t>
  </si>
  <si>
    <t>4414 Nyíregyháza, Széchenyi utca 19.</t>
  </si>
  <si>
    <t>39N110025430000W</t>
  </si>
  <si>
    <t>4474 Tiszabercel, Tisza utca 2.</t>
  </si>
  <si>
    <t>4415 Nyíregyháza, Széchenyi utca 19.</t>
  </si>
  <si>
    <t>39N110079545000S</t>
  </si>
  <si>
    <t>4834 Tiszakerecseny, Petőfi Sándor utca 2.</t>
  </si>
  <si>
    <t>4416 Nyíregyháza, Széchenyi utca 19.</t>
  </si>
  <si>
    <t>39N1100681780003</t>
  </si>
  <si>
    <t>4831 Tiszaszalka, Gátőrház 00149. (HRSZ)</t>
  </si>
  <si>
    <t>4417 Nyíregyháza, Széchenyi utca 19.</t>
  </si>
  <si>
    <t>39N1100608390000</t>
  </si>
  <si>
    <t>4831 Tiszaszalka, Gépész Lakás 00149. (HRSZ)</t>
  </si>
  <si>
    <t>4418 Nyíregyháza, Széchenyi utca 19.</t>
  </si>
  <si>
    <t>39N110996561000Q</t>
  </si>
  <si>
    <t>4625 Záhony, Külterület 1.</t>
  </si>
  <si>
    <t>4419 Nyíregyháza, Széchenyi utca 19.</t>
  </si>
  <si>
    <t>39N110112255000W</t>
  </si>
  <si>
    <t>4900  Fehérgyarmat, Tömöttvár utca 62.</t>
  </si>
  <si>
    <t>4420 Nyíregyháza, Széchenyi utca 19.</t>
  </si>
  <si>
    <t>39N110057030000H</t>
  </si>
  <si>
    <t>4921 Kisar, Tavasz utca 1.</t>
  </si>
  <si>
    <t>4421 Nyíregyháza, Széchenyi utca 19.</t>
  </si>
  <si>
    <t>39N110036822000K</t>
  </si>
  <si>
    <t>4977 Kishódos, Fő utca 103.</t>
  </si>
  <si>
    <t>4422 Nyíregyháza, Széchenyi utca 19.</t>
  </si>
  <si>
    <t>39N110070360000G</t>
  </si>
  <si>
    <t>4751 Kocsord, Hunyadi János utca 75.</t>
  </si>
  <si>
    <t>4423 Nyíregyháza, Széchenyi utca 19.</t>
  </si>
  <si>
    <t>39N110007421000Z</t>
  </si>
  <si>
    <t>4355 Nagyecsed, Sárvár utca 75.</t>
  </si>
  <si>
    <t>4424 Nyíregyháza, Széchenyi utca 19.</t>
  </si>
  <si>
    <t>39N1100925600005</t>
  </si>
  <si>
    <t>4977 Nagyhódos, Fő utca 33.</t>
  </si>
  <si>
    <t>4425 Nyíregyháza, Széchenyi utca 19.</t>
  </si>
  <si>
    <t>39N110070029000G</t>
  </si>
  <si>
    <t>4913 Panyola, Mezővég utca 39.</t>
  </si>
  <si>
    <t>4426 Nyíregyháza, Széchenyi utca 19.</t>
  </si>
  <si>
    <t>39N110018836000X</t>
  </si>
  <si>
    <t>4951 Tiszabecs, Kis utca 86.</t>
  </si>
  <si>
    <t>39N110031191000Z</t>
  </si>
  <si>
    <t>4803 Vásárosnamény, Beregszászi utca 118.</t>
  </si>
  <si>
    <t>4427 Nyíregyháza, Széchenyi utca 19.</t>
  </si>
  <si>
    <t>39N110031153000C</t>
  </si>
  <si>
    <t>4803 Vásárosnamény, Beregszászi út 4.</t>
  </si>
  <si>
    <t>Közép-dunántúli Vízügyi Igazgatóság</t>
  </si>
  <si>
    <t>8000 Székesfehérvár, Balatoni út 6.</t>
  </si>
  <si>
    <t>39N030320509000Y</t>
  </si>
  <si>
    <t>39N0302148590007</t>
  </si>
  <si>
    <t>2484 Gárdony, Agárd Chernel István utca 58</t>
  </si>
  <si>
    <t>39N040161557000F</t>
  </si>
  <si>
    <t>8200 Veszprém, Arany János utca 23.</t>
  </si>
  <si>
    <t>39N040197701000N</t>
  </si>
  <si>
    <t>8200 Veszprém, Arany János utca 23 b ép.</t>
  </si>
  <si>
    <t>39N0401161250002</t>
  </si>
  <si>
    <t>8600 Siófok, Horgony utca 1 g. ép.</t>
  </si>
  <si>
    <t>39N040097629000P</t>
  </si>
  <si>
    <t>8600 Siófok, Vámház utca 6.</t>
  </si>
  <si>
    <t>39N030044880000R</t>
  </si>
  <si>
    <t>39N030000021000Y</t>
  </si>
  <si>
    <t>39N0300237050009</t>
  </si>
  <si>
    <t>8000 Székesfehérvár, Hosszúsétatér 1 A ép.</t>
  </si>
  <si>
    <t>39N030176707000V</t>
  </si>
  <si>
    <t>2462 Martonvásár, Béke utca 16.</t>
  </si>
  <si>
    <t>39N030062829000G</t>
  </si>
  <si>
    <t>8121 Tác, Ifjúság utca 22</t>
  </si>
  <si>
    <t>39N030140796000K</t>
  </si>
  <si>
    <t>7149 Báta, Béke utca 10 A ép.</t>
  </si>
  <si>
    <t>39N030327392000A</t>
  </si>
  <si>
    <t>7025  Bölcske Gátőrház utca 2/1 a.</t>
  </si>
  <si>
    <t>39N030145350000P</t>
  </si>
  <si>
    <t>7025  Bölcske Gátőrház utca 2</t>
  </si>
  <si>
    <t>39N0301147640006</t>
  </si>
  <si>
    <t>7133 Fadd-Dombori, Dombori utca hrsz. 0239/15 ép.</t>
  </si>
  <si>
    <t>39N030153613000K</t>
  </si>
  <si>
    <t>7171 Sióagárd, Dózsa György utca 1/2</t>
  </si>
  <si>
    <t>39N0302528890006</t>
  </si>
  <si>
    <t>7171 Sióagárd, Leányvár 016/3 ép.</t>
  </si>
  <si>
    <t>39N040212479000R</t>
  </si>
  <si>
    <t>8460 Devecser, Vasút utca 27.</t>
  </si>
  <si>
    <t>39N0402292220004</t>
  </si>
  <si>
    <t>8460 Devecser, Vasút utca 27 b ép.</t>
  </si>
  <si>
    <t>39N0402268350002</t>
  </si>
  <si>
    <t>8500 Pápa, Téglagyári utca 19</t>
  </si>
  <si>
    <t>39N040113775000S</t>
  </si>
  <si>
    <t>8300 Tapolca, Hegymagasi út 4. "A" ép. Földszint 1.</t>
  </si>
  <si>
    <t>39N040036706000X</t>
  </si>
  <si>
    <t>8301 Tapolca, Hegymagasi út 4.  "A" ép.</t>
  </si>
  <si>
    <t>39N040218586000I</t>
  </si>
  <si>
    <t>8200 Veszprém, Arany János utca 23 a ép.</t>
  </si>
  <si>
    <t>39N0403008640008</t>
  </si>
  <si>
    <t>8226 Alsóörs, Vasút utca 17</t>
  </si>
  <si>
    <t>39N040300890000A</t>
  </si>
  <si>
    <t>8226 Alsóörs, Vasút utca 17 B</t>
  </si>
  <si>
    <t>39N040210042000D</t>
  </si>
  <si>
    <t>8174 Balatonkenese, Főnix tér 4.</t>
  </si>
  <si>
    <t>39N040283249000P</t>
  </si>
  <si>
    <t>8647 Balatonmáriafürdő, Csatornapart utca 17</t>
  </si>
  <si>
    <t>39N040110444000M</t>
  </si>
  <si>
    <t>8609 Siófok-Balatonszéplak, Bimbó utca 60.</t>
  </si>
  <si>
    <t>39N040006363000U</t>
  </si>
  <si>
    <t>8171 Balatonvilágos, Mészöly Géza sétány 16</t>
  </si>
  <si>
    <t>39N040006393000C</t>
  </si>
  <si>
    <t>8171 Balatonvilágos, Mészöly Géza sétány 16 a ép.</t>
  </si>
  <si>
    <t>39N0400567080005</t>
  </si>
  <si>
    <t>8600 Siófok, Krúdy sétány 4.</t>
  </si>
  <si>
    <t>39N040133363000H</t>
  </si>
  <si>
    <t>8652 Siójut, Sió utca 1</t>
  </si>
  <si>
    <t>Közép-Duna-völgyi Vízügyi Igazgatóság</t>
  </si>
  <si>
    <t>1088 Budapest, Rákóczi út 41.</t>
  </si>
  <si>
    <t>39N110411513000N</t>
  </si>
  <si>
    <t>2633 Ipolytölgyes, Petőfi utca 1.</t>
  </si>
  <si>
    <t>39N1112583870003</t>
  </si>
  <si>
    <t>2660 Balassagyarmat, Mészáros Lázár utca 10.</t>
  </si>
  <si>
    <t>39N110306536000C</t>
  </si>
  <si>
    <t>2660 Balassagyarmat, Kóvári utca 22.</t>
  </si>
  <si>
    <t>39N110302176000B</t>
  </si>
  <si>
    <t>3060 Pásztó, Mátraszőlősi utca 10.</t>
  </si>
  <si>
    <t>39N060972294000H</t>
  </si>
  <si>
    <t>1211 Budapest, Weiss Manfréd út 3/B.</t>
  </si>
  <si>
    <t>39N061222454000K</t>
  </si>
  <si>
    <t>1211 Budapest, Kvassay zsilip 15.</t>
  </si>
  <si>
    <t>39N061166939000P</t>
  </si>
  <si>
    <t>1211 Budapest, Nagyduna sor 3. fszt 2.</t>
  </si>
  <si>
    <t>39N060905299000V</t>
  </si>
  <si>
    <t>1211 Budapest, Weiss Manfréd út 7.</t>
  </si>
  <si>
    <t>39N060771917000T</t>
  </si>
  <si>
    <t>1211 Budapest, Weiss Manfréd út 7. fszt 2.</t>
  </si>
  <si>
    <t>39N110381240000P</t>
  </si>
  <si>
    <t>2309 Lórév, Kossuth Lajos utca 110/A</t>
  </si>
  <si>
    <t>1211 Budapest, Weiss Manfréd út 11.</t>
  </si>
  <si>
    <t>39N111042089000H</t>
  </si>
  <si>
    <t>2669 Ipolyvece, Rákóczi utca 19.</t>
  </si>
  <si>
    <t>39N060972293000M</t>
  </si>
  <si>
    <t>1211 Budapest, Weiss Manfréd út 3. fszt 1.</t>
  </si>
  <si>
    <t>39N110909678000Z</t>
  </si>
  <si>
    <t>2698 Mohora, Petőfi utca 2.</t>
  </si>
  <si>
    <t>39N110922024000H</t>
  </si>
  <si>
    <t>3000 Hatvan, Bercsényi utca 47-49.</t>
  </si>
  <si>
    <t>39N110708197000H</t>
  </si>
  <si>
    <t>2653 Bánk, Petőfi utca 75.</t>
  </si>
  <si>
    <t>39N110891760000U</t>
  </si>
  <si>
    <t>2649 Dejtár, Vasút utca 19/1/1</t>
  </si>
  <si>
    <t>39N111042116000U</t>
  </si>
  <si>
    <t>39N110953409000F</t>
  </si>
  <si>
    <t>3032 Apc, Mária u. 4.</t>
  </si>
  <si>
    <t>39N111088784000K</t>
  </si>
  <si>
    <t>3021 Lőrinci, József Attila utca 85.</t>
  </si>
  <si>
    <t>39N030118277000P</t>
  </si>
  <si>
    <t>2483 Gárdony, Keszeg utca 117.</t>
  </si>
  <si>
    <t>39N110225263000U</t>
  </si>
  <si>
    <t>2300 Ráckeve, Kossuth Lajos utca 96.</t>
  </si>
  <si>
    <t>39N1103844100005</t>
  </si>
  <si>
    <t>2300 Ráckeve, Gárdonyi sor Hrsz. 2956</t>
  </si>
  <si>
    <t>39N110606585000V</t>
  </si>
  <si>
    <t>2030 Érd, Mecset utca 32.</t>
  </si>
  <si>
    <t>39N061370669000A</t>
  </si>
  <si>
    <t>39N061135679000K</t>
  </si>
  <si>
    <t>1211 Budapest, Weiss Manfréd út 1.</t>
  </si>
  <si>
    <t>39N0609602260000</t>
  </si>
  <si>
    <t>1138 Budapest, Váci út 200.</t>
  </si>
  <si>
    <t>39N050749433000A</t>
  </si>
  <si>
    <t>6087 Dunavecse, Munkácsy M. telep 11.</t>
  </si>
  <si>
    <t>39N060006179000L</t>
  </si>
  <si>
    <t>1211 Budapest, Weiss Manfréd út 2.</t>
  </si>
  <si>
    <t>39N110877656000K</t>
  </si>
  <si>
    <t>2194 Tura, Akácos u. 28.</t>
  </si>
  <si>
    <t>39N110882284000Y</t>
  </si>
  <si>
    <t>39N1103640640001</t>
  </si>
  <si>
    <t>1211 Budapest, Kvassay zsilip 9.</t>
  </si>
  <si>
    <t>1089 Budapest, Rákóczi út 41.</t>
  </si>
  <si>
    <t>39N061132765000Q</t>
  </si>
  <si>
    <t>1138 Budapest, Karikás Frigyes utca 2/a. 4. em. 30.</t>
  </si>
  <si>
    <t>1090 Budapest, Rákóczi út 41.</t>
  </si>
  <si>
    <t>39N110566720000Y</t>
  </si>
  <si>
    <t>1091 Budapest, Rákóczi út 41.</t>
  </si>
  <si>
    <t>39N1105671950001</t>
  </si>
  <si>
    <t>1092 Budapest, Rákóczi út 41.</t>
  </si>
  <si>
    <t>39N0612011250006</t>
  </si>
  <si>
    <t>1133 Budapest, Bessenyei utca 24. A lh. 5. em. 1.</t>
  </si>
  <si>
    <t>1093 Budapest, Rákóczi út 41.</t>
  </si>
  <si>
    <t>39N110411515000D</t>
  </si>
  <si>
    <t>2633 Ipolytölgyes Petőfi utca 1. 1 /1</t>
  </si>
  <si>
    <t>Közép-Tisza-vidéki Vízügyi Igazgatóság</t>
  </si>
  <si>
    <t>5000 Szolnok, Boldog Sándor István krt. 4.</t>
  </si>
  <si>
    <t>39N112645021000Z</t>
  </si>
  <si>
    <t>5001 Szolnok, Boldog Sándor István krt. 4.</t>
  </si>
  <si>
    <t>39N111283197000O</t>
  </si>
  <si>
    <t>5000, Szolnok, Gáz utca 1.</t>
  </si>
  <si>
    <t>5002 Szolnok, Boldog Sándor István krt. 4.</t>
  </si>
  <si>
    <t>39N111283199000E</t>
  </si>
  <si>
    <t>Szolnok, Verseghy utca 1.</t>
  </si>
  <si>
    <t>5003 Szolnok, Boldog Sándor István krt. 4.</t>
  </si>
  <si>
    <t>39N111279438000W</t>
  </si>
  <si>
    <t>3384 Kisköre, Tisza II.</t>
  </si>
  <si>
    <t>5004 Szolnok, Boldog Sándor István krt. 4.</t>
  </si>
  <si>
    <t>39N1102763120005</t>
  </si>
  <si>
    <t>5340 Kunhegyes Kossuth Lajos utca 98.</t>
  </si>
  <si>
    <t>5005 Szolnok, Boldog Sándor István krt. 4.</t>
  </si>
  <si>
    <t>39N111283198000J</t>
  </si>
  <si>
    <t>Karcag Irodaház Szent István sgt 4.</t>
  </si>
  <si>
    <t>5006 Szolnok, Boldog Sándor István krt. 4.</t>
  </si>
  <si>
    <t>39N110899324000Z</t>
  </si>
  <si>
    <t>Kisköre Tisza II. 6/4.fsz.2.</t>
  </si>
  <si>
    <t>5007 Szolnok, Boldog Sándor István krt. 4.</t>
  </si>
  <si>
    <t>39N1108993220008</t>
  </si>
  <si>
    <t>Kisköre Tisza II. 6/4.fsz.3.</t>
  </si>
  <si>
    <t>5008 Szolnok, Boldog Sándor István krt. 4.</t>
  </si>
  <si>
    <t>39N1107200360000</t>
  </si>
  <si>
    <t>Kisköre Tisza II. 6/4. I/2</t>
  </si>
  <si>
    <t>5009 Szolnok, Boldog Sándor István krt. 4.</t>
  </si>
  <si>
    <t>39N1111924650003</t>
  </si>
  <si>
    <t>Kisköre Tisza II. 6/4. I/3.</t>
  </si>
  <si>
    <t>5010 Szolnok, Boldog Sándor István krt. 4.</t>
  </si>
  <si>
    <t>39N111258208000G</t>
  </si>
  <si>
    <t>Kisköre Tisza II. 6/4.I/4</t>
  </si>
  <si>
    <t>5011 Szolnok, Boldog Sándor István krt. 4.</t>
  </si>
  <si>
    <t>39N111231626000N</t>
  </si>
  <si>
    <t>Kisköre Tisza II. 6/4. II/1.</t>
  </si>
  <si>
    <t>5012 Szolnok, Boldog Sándor István krt. 4.</t>
  </si>
  <si>
    <t>39N111268824000A</t>
  </si>
  <si>
    <t>Kisköre Tisza II. 6/4. II/2.</t>
  </si>
  <si>
    <t>5013 Szolnok, Boldog Sándor István krt. 4.</t>
  </si>
  <si>
    <t>39N110899327000K</t>
  </si>
  <si>
    <t>Kisköre Tisza II. 6/4. II/3.</t>
  </si>
  <si>
    <t>5014 Szolnok, Boldog Sándor István krt. 4.</t>
  </si>
  <si>
    <t>39N110899393000Z</t>
  </si>
  <si>
    <t>Kisköre, Tisza II. 7/4 fsz. 1.</t>
  </si>
  <si>
    <t>5015 Szolnok, Boldog Sándor István krt. 4.</t>
  </si>
  <si>
    <t>39N1108993910008</t>
  </si>
  <si>
    <t>Kisköre Tisza II. 7/4 fsz. 2.</t>
  </si>
  <si>
    <t>5016 Szolnok, Boldog Sándor István krt. 4.</t>
  </si>
  <si>
    <t>39N110899395000P</t>
  </si>
  <si>
    <t>Kisköre Tisza II. 7/4 I/2.</t>
  </si>
  <si>
    <t>5017 Szolnok, Boldog Sándor István krt. 4.</t>
  </si>
  <si>
    <t>39N110755517000G</t>
  </si>
  <si>
    <t>Tiszaroff Aradi út 44./3 (védelmi központ)</t>
  </si>
  <si>
    <t>5018 Szolnok, Boldog Sándor István krt. 4.</t>
  </si>
  <si>
    <t>39N110755691000S</t>
  </si>
  <si>
    <t>Tiszaroff Hunyadi út (3199)</t>
  </si>
  <si>
    <t>5019 Szolnok, Boldog Sándor István krt. 4.</t>
  </si>
  <si>
    <t>39N111250548000Z</t>
  </si>
  <si>
    <t>Kisköre Tisza II. A ÉPÜLET</t>
  </si>
  <si>
    <t>5020 Szolnok, Boldog Sándor István krt. 4.</t>
  </si>
  <si>
    <t>39N1103907620004</t>
  </si>
  <si>
    <t>5000 Szolnok Tiszaligeti s. 7</t>
  </si>
  <si>
    <t>5021 Szolnok, Boldog Sándor István krt. 4.</t>
  </si>
  <si>
    <t>39N110290942000C</t>
  </si>
  <si>
    <t>5000 Szolnok Tiszaligeti s.14</t>
  </si>
  <si>
    <t>5022 Szolnok, Boldog Sándor István krt. 4.</t>
  </si>
  <si>
    <t>39N110278935000V</t>
  </si>
  <si>
    <t>6064 Tiszaug, Vörösmarty Mihály utca 1.</t>
  </si>
  <si>
    <t>5023 Szolnok, Boldog Sándor István krt. 4.</t>
  </si>
  <si>
    <t>39N1102789600001</t>
  </si>
  <si>
    <t>Tiszaug, Vörösmarty M. utca 2. g.őh.</t>
  </si>
  <si>
    <t>5024 Szolnok, Boldog Sándor István krt. 4.</t>
  </si>
  <si>
    <t>39N110149254000S</t>
  </si>
  <si>
    <t>Mezőtúr Szmg. Iroda</t>
  </si>
  <si>
    <t>5025 Szolnok, Boldog Sándor István krt. 4.</t>
  </si>
  <si>
    <t>39N110779447000T</t>
  </si>
  <si>
    <t>5440 Kunszentmárton Tiszakürti utca 20.</t>
  </si>
  <si>
    <t>5026 Szolnok, Boldog Sándor István krt. 4.</t>
  </si>
  <si>
    <t>39N110153214000H</t>
  </si>
  <si>
    <t>Szolnok-Alcsi,  Debreceni út 53. 10.06/4 gátőrház/vendégszoba</t>
  </si>
  <si>
    <t>5027 Szolnok, Boldog Sándor István krt. 4.</t>
  </si>
  <si>
    <t>39N1101532420009</t>
  </si>
  <si>
    <t>10.06 véd. közp. Szolnok-Szandaszőlős, Gátőr u. 1.</t>
  </si>
  <si>
    <t>5028 Szolnok, Boldog Sándor István krt. 4.</t>
  </si>
  <si>
    <t>39N1108283730007</t>
  </si>
  <si>
    <t>5000 Szolnok Gáz utca 1/A</t>
  </si>
  <si>
    <t>5029 Szolnok, Boldog Sándor István krt. 4.</t>
  </si>
  <si>
    <t>39N110797602000P</t>
  </si>
  <si>
    <t>5000Szolnok Gáz utca 1/A</t>
  </si>
  <si>
    <t>5030 Szolnok, Boldog Sándor István krt. 4.</t>
  </si>
  <si>
    <t>39N1106368720004</t>
  </si>
  <si>
    <t xml:space="preserve">Szolnok, Tószegi utca 14. </t>
  </si>
  <si>
    <t>5031 Szolnok, Boldog Sándor István krt. 4.</t>
  </si>
  <si>
    <t>39N111127817000I</t>
  </si>
  <si>
    <t xml:space="preserve">Szolnok, Tószegi út lakrész. </t>
  </si>
  <si>
    <t>5032 Szolnok, Boldog Sándor István krt. 4.</t>
  </si>
  <si>
    <t>39N1102970180007</t>
  </si>
  <si>
    <t>Alattyán Kossuth L. u. 9/b</t>
  </si>
  <si>
    <t>5033 Szolnok, Boldog Sándor István krt. 4.</t>
  </si>
  <si>
    <t>39N0503009080005</t>
  </si>
  <si>
    <t>Tiszakécske Bagoly út 10</t>
  </si>
  <si>
    <t>5034 Szolnok, Boldog Sándor István krt. 4.</t>
  </si>
  <si>
    <t>39N1107308110009</t>
  </si>
  <si>
    <t>Tiszasüly, Kiséri u. 34</t>
  </si>
  <si>
    <t>5035 Szolnok, Boldog Sándor István krt. 4.</t>
  </si>
  <si>
    <t>39N110689950000O</t>
  </si>
  <si>
    <t>5062 Kőtelek Hargita utca 1.</t>
  </si>
  <si>
    <t>5036 Szolnok, Boldog Sándor István krt. 4.</t>
  </si>
  <si>
    <t>39N110899531000U</t>
  </si>
  <si>
    <t>Kisköre Tisza II. ltp. 6/4 2 lh fsz.</t>
  </si>
  <si>
    <t>5037 Szolnok, Boldog Sándor István krt. 4.</t>
  </si>
  <si>
    <t>39N1108994310000</t>
  </si>
  <si>
    <t>Kisköre Tisza II. ltp. 7. 1. 1/2</t>
  </si>
  <si>
    <t>5038 Szolnok, Boldog Sándor István krt. 4.</t>
  </si>
  <si>
    <t>39N112665736000B</t>
  </si>
  <si>
    <t>5137 Jászkisér Kiskör u. 5.</t>
  </si>
  <si>
    <t>5039 Szolnok, Boldog Sándor István krt. 4.</t>
  </si>
  <si>
    <t>39N111289100000S</t>
  </si>
  <si>
    <t>Jászberény kossuth lajos utca</t>
  </si>
  <si>
    <t>5042 Szolnok, Boldog Sándor István krt. 4.</t>
  </si>
  <si>
    <t>39N050505765000C</t>
  </si>
  <si>
    <t>6065,Lakitelek Alkotmány u. 2.1</t>
  </si>
  <si>
    <t>5043 Szolnok, Boldog Sándor István krt. 4.</t>
  </si>
  <si>
    <t>39N1106905240002</t>
  </si>
  <si>
    <t>5062,Kőtelek Nagykörűi út 14</t>
  </si>
  <si>
    <t>5044 Szolnok, Boldog Sándor István krt. 4.</t>
  </si>
  <si>
    <t>39N1101493490002</t>
  </si>
  <si>
    <t>5400,Mezőtúr Kossuth Lajos utca 34.</t>
  </si>
  <si>
    <t>5045 Szolnok, Boldog Sándor István krt. 4.</t>
  </si>
  <si>
    <t>39N112645008000C</t>
  </si>
  <si>
    <t>5000, Szolnok, Boldog Sándor István krt. 4.</t>
  </si>
  <si>
    <t>Körös-vidéki Vízügyi Igazgatóság</t>
  </si>
  <si>
    <t>5700 Gyula, Városház u. 26.</t>
  </si>
  <si>
    <t>39N0503950640005</t>
  </si>
  <si>
    <t>5700 Gyula, Nagyváradi út 59 / B.</t>
  </si>
  <si>
    <t>39N050396369000P</t>
  </si>
  <si>
    <t>39N050849212000V</t>
  </si>
  <si>
    <t>5700 Gyula, Városház u. 25.</t>
  </si>
  <si>
    <t>39N0505594620008</t>
  </si>
  <si>
    <t>5520 Szeghalom, Széchenyi u. 60</t>
  </si>
  <si>
    <t>39N050149007000M</t>
  </si>
  <si>
    <t>5540 Szarvas, Körös u. 1.</t>
  </si>
  <si>
    <t>Nyugat-dunántúli Vízügyi Igazgatóság</t>
  </si>
  <si>
    <t>9700 Szombathely, Vörösmarty u. 2.</t>
  </si>
  <si>
    <t>39N040048089000V</t>
  </si>
  <si>
    <t>8360 Keszthely Csík Ferenc sétány 1</t>
  </si>
  <si>
    <t>39N040297546000F</t>
  </si>
  <si>
    <t>8360 Keszthely Csík Ferenc sétány 4</t>
  </si>
  <si>
    <t>39N040297547000A</t>
  </si>
  <si>
    <t>8360 Keszthely Csík Ferenc sétány 4 1/1.</t>
  </si>
  <si>
    <t>39N040024743000C</t>
  </si>
  <si>
    <t>8360 Keszthely Napfény sor 23</t>
  </si>
  <si>
    <t>39N040024944000U</t>
  </si>
  <si>
    <t>8360 Keszthely Napsugár utca 4</t>
  </si>
  <si>
    <t>39N040120680000W</t>
  </si>
  <si>
    <t>8392 Zalavár Külterület</t>
  </si>
  <si>
    <t>39N040327392000Z</t>
  </si>
  <si>
    <t>8732 Főnyed Rákóczi utca 26</t>
  </si>
  <si>
    <t>39N0401862250006</t>
  </si>
  <si>
    <t>8868 Letenye Kárpáti utca 10</t>
  </si>
  <si>
    <t>39N040003800000X</t>
  </si>
  <si>
    <t>8900 Zalaegerszeg Köztársaság útja 6</t>
  </si>
  <si>
    <t>39N040324855000X</t>
  </si>
  <si>
    <t>39N0503559670000</t>
  </si>
  <si>
    <t>9600 Sárvár Esze Tamás utca 68</t>
  </si>
  <si>
    <t>39N050146791000A</t>
  </si>
  <si>
    <t>9700 Szombathely Vörösmarty Mihály utca</t>
  </si>
  <si>
    <t>39N0508406270007</t>
  </si>
  <si>
    <t>39N161010886000X</t>
  </si>
  <si>
    <t>9944 Bajánsenye Vörösmarty utca 9</t>
  </si>
  <si>
    <t>39N050212202000W</t>
  </si>
  <si>
    <t>39N0507519900009</t>
  </si>
  <si>
    <t>9700 Szombathely, Zanati u. 42.</t>
  </si>
  <si>
    <t>39N0501968200005</t>
  </si>
  <si>
    <t>9625 Gór, Széchenyi u. 1.</t>
  </si>
  <si>
    <t>9600 Sárvár, Esze Tamás utca 68.</t>
  </si>
  <si>
    <t>39N050191374000U</t>
  </si>
  <si>
    <t>9970 Szentgotthárd,  István király út 17. iroda</t>
  </si>
  <si>
    <t>9700  Szombathely, Vörösmarty u. 2.</t>
  </si>
  <si>
    <t>39N050191634000X</t>
  </si>
  <si>
    <t>9970 Szentgotthárd,  István király út 17. lakás</t>
  </si>
  <si>
    <t>Tiszántúli Vízügyi Igazgatóság</t>
  </si>
  <si>
    <t>4025 Debrecen, Hatvan u. 8-10.</t>
  </si>
  <si>
    <t>39N1104292390003</t>
  </si>
  <si>
    <t>4079 Debrecen Bánk 30.</t>
  </si>
  <si>
    <t>4026 Debrecen, Hatvan u. 8-10.</t>
  </si>
  <si>
    <t>39N110212091000W</t>
  </si>
  <si>
    <t>4090 Polgár Hősök utca 98.</t>
  </si>
  <si>
    <t>4027 Debrecen, Hatvan u. 8-10.</t>
  </si>
  <si>
    <t>39N111029313000U</t>
  </si>
  <si>
    <t>4100 Berettyóújfalu Dózsa György utca 96.</t>
  </si>
  <si>
    <t>4028 Debrecen, Hatvan u. 8-10.</t>
  </si>
  <si>
    <t>39N111029276000N</t>
  </si>
  <si>
    <t>4029 Debrecen, Hatvan u. 8-10.</t>
  </si>
  <si>
    <t>39N110936028000U</t>
  </si>
  <si>
    <t>4125 Pocsaj Rákóczi utca 12</t>
  </si>
  <si>
    <t>4030 Debrecen, Hatvan u. 8-10.</t>
  </si>
  <si>
    <t>39N110485904000C</t>
  </si>
  <si>
    <t>4200 Hajdúszoboszló Rákóczi utca 163.</t>
  </si>
  <si>
    <t>4031 Debrecen, Hatvan u. 8-10.</t>
  </si>
  <si>
    <t>39N110485907000Y</t>
  </si>
  <si>
    <t>4200 Hajdúszoboszló Szováti út 72.</t>
  </si>
  <si>
    <t>4032 Debrecen, Hatvan u. 8-10.</t>
  </si>
  <si>
    <t>39N110134087000L</t>
  </si>
  <si>
    <t>4450 Tiszalök Erőmű külterület</t>
  </si>
  <si>
    <t>39N110225764000R</t>
  </si>
  <si>
    <t>Budapesti Rendőr-főkapitányság</t>
  </si>
  <si>
    <t>1139 Budapest, Teve u. 4-6.</t>
  </si>
  <si>
    <t>39N061112850000V</t>
  </si>
  <si>
    <t>1024 Budapest, Rómer Flóris utca 6.</t>
  </si>
  <si>
    <t>1140 Budapest, Teve u. 4-6.</t>
  </si>
  <si>
    <t>39N060851248000Q</t>
  </si>
  <si>
    <t>1055 Budapest, Szalay utca 9-11.</t>
  </si>
  <si>
    <t>1141 Budapest, Teve u. 4-6.</t>
  </si>
  <si>
    <t>39N061061685000C</t>
  </si>
  <si>
    <t>1044 Budapest, Fóti út 52.</t>
  </si>
  <si>
    <t>1142 Budapest, Teve u. 4-6.</t>
  </si>
  <si>
    <t>39N060910140000X</t>
  </si>
  <si>
    <t>1063 Budapest, Szinyei Merse Pál utca 4.</t>
  </si>
  <si>
    <t>1143 Budapest, Teve u. 4-6.</t>
  </si>
  <si>
    <t>39N0607983490006</t>
  </si>
  <si>
    <t>1084 Budapest, Auróra utca 29-31.</t>
  </si>
  <si>
    <t>1144 Budapest, Teve u. 4-6.</t>
  </si>
  <si>
    <t>39N0608520880008</t>
  </si>
  <si>
    <t>1087 Budapest, Mosonyi utca 5-7.</t>
  </si>
  <si>
    <t>1145 Budapest, Teve u. 4-6.</t>
  </si>
  <si>
    <t>39N0610664210005</t>
  </si>
  <si>
    <t>1094 Budapest, Páva utca 36.</t>
  </si>
  <si>
    <t>1146 Budapest, Teve u. 4-6.</t>
  </si>
  <si>
    <t>39N0610106830001</t>
  </si>
  <si>
    <t>1097 Budapest, Tagló utca 1-3.</t>
  </si>
  <si>
    <t>1147 Budapest, Teve u. 4-6.</t>
  </si>
  <si>
    <t>39N0609090670004</t>
  </si>
  <si>
    <t>1102 Budapest, Harmat utca 6-8.</t>
  </si>
  <si>
    <t>1148 Budapest, Teve u. 4-6.</t>
  </si>
  <si>
    <t>39N060906232000K</t>
  </si>
  <si>
    <t>1113 Budapest, Bocskai út 90.</t>
  </si>
  <si>
    <t>1149 Budapest, Teve u. 4-6.</t>
  </si>
  <si>
    <t>39N0611190290004</t>
  </si>
  <si>
    <t>1122 Budapest, Maros utca 3-5.</t>
  </si>
  <si>
    <t>1150 Budapest, Teve u. 4-6.</t>
  </si>
  <si>
    <t>39N060962335000D</t>
  </si>
  <si>
    <t>1135 Budapest, Szabolcs utca 36.</t>
  </si>
  <si>
    <t>1151 Budapest, Teve u. 4-6.</t>
  </si>
  <si>
    <t>39N061167003000H</t>
  </si>
  <si>
    <t>1143 Budapest, Stefánia út 83-85.</t>
  </si>
  <si>
    <t>1152 Budapest, Teve u. 4-6.</t>
  </si>
  <si>
    <t>39N061167115000V</t>
  </si>
  <si>
    <t>1152 Budapest, Széchenyi tér 1.</t>
  </si>
  <si>
    <t>1153 Budapest, Teve u. 4-6.</t>
  </si>
  <si>
    <t>39N061168751000E</t>
  </si>
  <si>
    <t>1163 Budapest, Veres Péter utca 101.</t>
  </si>
  <si>
    <t>1154 Budapest, Teve u. 4-6.</t>
  </si>
  <si>
    <t>39N061012568000G</t>
  </si>
  <si>
    <t>1173 Budapest, Ferihegyi út 79.</t>
  </si>
  <si>
    <t>1155 Budapest, Teve u. 4-6.</t>
  </si>
  <si>
    <t>39N0610650900004</t>
  </si>
  <si>
    <t>1183 Budapest, Üllői út 438.</t>
  </si>
  <si>
    <t>1156 Budapest, Teve u. 4-6.</t>
  </si>
  <si>
    <t>39N061169713000K</t>
  </si>
  <si>
    <t>1204 Budapest, Török Flóris utca 78.</t>
  </si>
  <si>
    <t>1157 Budapest, Teve u. 4-6.</t>
  </si>
  <si>
    <t>39N060855285000M</t>
  </si>
  <si>
    <t>1221 Budapest, Városház tér 7.</t>
  </si>
  <si>
    <t>1158 Budapest, Teve u. 4-6.</t>
  </si>
  <si>
    <t>39N060006300000K</t>
  </si>
  <si>
    <t>1027 Budapest, Gyorskocsi utca 31.</t>
  </si>
  <si>
    <t>1159 Budapest, Teve u. 4-6.</t>
  </si>
  <si>
    <t>39N060006268000P</t>
  </si>
  <si>
    <t>1071 Budapest, Dózsa György út 18-24.</t>
  </si>
  <si>
    <t>1160 Budapest, Teve u. 4-6.</t>
  </si>
  <si>
    <t>39N0600063190006</t>
  </si>
  <si>
    <t>1084 Budapest, Tolnai Lajos utca 39-41.</t>
  </si>
  <si>
    <t>1161 Budapest, Teve u. 4-6.</t>
  </si>
  <si>
    <t>39N060006412000Y</t>
  </si>
  <si>
    <t>1096 Budapest, Haller utca 7-9.</t>
  </si>
  <si>
    <t>1162 Budapest, Teve u. 4-6.</t>
  </si>
  <si>
    <t>39N060006260000S</t>
  </si>
  <si>
    <t>1133 Budapest, Garam utca 19-21.</t>
  </si>
  <si>
    <t>1163 Budapest, Teve u. 4-6.</t>
  </si>
  <si>
    <t>39N060006366000S</t>
  </si>
  <si>
    <t>1146 Budapest, Hungária krt. 149.</t>
  </si>
  <si>
    <t>1164 Budapest, Teve u. 4-6.</t>
  </si>
  <si>
    <t>39N030149399000Z</t>
  </si>
  <si>
    <t>7700 Mohács, Szent János utca 1.</t>
  </si>
  <si>
    <t>1165 Budapest, Teve u. 4-6.</t>
  </si>
  <si>
    <t>39N0610091840005</t>
  </si>
  <si>
    <t xml:space="preserve">1031. Budapest, Záhony utca 10. </t>
  </si>
  <si>
    <t>1166 Budapest, Teve u. 4-6.</t>
  </si>
  <si>
    <t>39N061424443000W</t>
  </si>
  <si>
    <t xml:space="preserve">1195 Budapest XIX Hoffher Albert  utca 11   </t>
  </si>
  <si>
    <t>1167 Budapest, Teve u. 4-6.</t>
  </si>
  <si>
    <t>39N0609084880004</t>
  </si>
  <si>
    <t xml:space="preserve">1238 Budapest XXIII Templom utca 20   </t>
  </si>
  <si>
    <t>1168 Budapest, Teve u. 4-6.</t>
  </si>
  <si>
    <t>39N060856620000A</t>
  </si>
  <si>
    <t>1098 Budapest IX Pöttyös utca 6.</t>
  </si>
  <si>
    <t>1169 Budapest, Teve u. 4-6.</t>
  </si>
  <si>
    <t>39N061219616000A</t>
  </si>
  <si>
    <t>1134 Budapest XIII Róbert Károly körút 53.</t>
  </si>
  <si>
    <t>1170 Budapest, Teve u. 4-6.</t>
  </si>
  <si>
    <t>39N061119775000J</t>
  </si>
  <si>
    <t>1131 Budapest XIII. Mosoly u. 29.</t>
  </si>
  <si>
    <t>1171 Budapest, Teve u. 4-6.</t>
  </si>
  <si>
    <t>39N0609633360000</t>
  </si>
  <si>
    <t xml:space="preserve">1158 Budapest XV Pestújhelyi út 9   </t>
  </si>
  <si>
    <t>1172 Budapest, Teve u. 4-6.</t>
  </si>
  <si>
    <t>39N0610149860007</t>
  </si>
  <si>
    <t xml:space="preserve">1073 Budapest VII Kürt utca 6   </t>
  </si>
  <si>
    <t>1173 Budapest, Teve u. 4-6.</t>
  </si>
  <si>
    <t>39N061170098000M</t>
  </si>
  <si>
    <t xml:space="preserve">1211 Budapest XXI Szent Imre tér 23.   </t>
  </si>
  <si>
    <t>1174 Budapest, Teve u. 4-6.</t>
  </si>
  <si>
    <t>39N060802455000L</t>
  </si>
  <si>
    <t>1036 Budapest Fényes Adolf u. 18.</t>
  </si>
  <si>
    <t>1175 Budapest, Teve u. 4-6.</t>
  </si>
  <si>
    <t>39N110414446000A</t>
  </si>
  <si>
    <t>2626 Nagymaros Molnár u. 1.</t>
  </si>
  <si>
    <t>1176 Budapest, Teve u. 4-6.</t>
  </si>
  <si>
    <t>39N050088011000S</t>
  </si>
  <si>
    <t>2900 Komárom Rákóczi Ferenc rakpart 5-7.</t>
  </si>
  <si>
    <t>1177 Budapest, Teve u. 4-6.</t>
  </si>
  <si>
    <t>39N050482747000D</t>
  </si>
  <si>
    <t>6500 Baja Dunapart u. 9912</t>
  </si>
  <si>
    <t>1178 Budapest, Teve u. 4-6.</t>
  </si>
  <si>
    <t>39N030253211000B</t>
  </si>
  <si>
    <t>2400 Dunaújváros Dunapart 3356.</t>
  </si>
  <si>
    <t>1179 Budapest, Teve u. 4-6.</t>
  </si>
  <si>
    <t>39N030176147000C</t>
  </si>
  <si>
    <t>7030 Paks Dunapart 1.</t>
  </si>
  <si>
    <t>Bács-Kiskun Megyei Rendőr-főkapitányság</t>
  </si>
  <si>
    <t>6000 Kecskemét, Batthyány u. 14.</t>
  </si>
  <si>
    <t>39N0507108330007</t>
  </si>
  <si>
    <t>39N050479299000Z</t>
  </si>
  <si>
    <t>6500 Baja, Köztársaság tér 3.</t>
  </si>
  <si>
    <t>39N050628135000K</t>
  </si>
  <si>
    <t>6300 Kalocsa, Kossuth Lajos u. 10.</t>
  </si>
  <si>
    <t>39N0507250170006</t>
  </si>
  <si>
    <t>6200 Kiskőrös, Kossuth Lajos út 24.</t>
  </si>
  <si>
    <t>39N050512997000M</t>
  </si>
  <si>
    <t>6400 Kiskunhalas, Mártírok útja 25.</t>
  </si>
  <si>
    <t>39N050516029000B</t>
  </si>
  <si>
    <t>6400 Kiskunhalas, Fazekas Mihály u. 1.</t>
  </si>
  <si>
    <t>39N0506475130004</t>
  </si>
  <si>
    <t>6422 Tompa, Szabadföld 104.</t>
  </si>
  <si>
    <t>39N050510826000I</t>
  </si>
  <si>
    <t>6100 Kiskunfélegyháza, Pázmány Péter u. 4.</t>
  </si>
  <si>
    <t>39N050451582000Q</t>
  </si>
  <si>
    <t>6090 Kunszentmiklós, Damjanich János utca 48.</t>
  </si>
  <si>
    <t>39N050554957000V</t>
  </si>
  <si>
    <t>6430 Bácsalmás, Rákóczi Ferenc u. 32.</t>
  </si>
  <si>
    <t>39N050554662000Y</t>
  </si>
  <si>
    <t>6430 Bácsalmás, Szent János u. 3.</t>
  </si>
  <si>
    <t>39N050629600000K</t>
  </si>
  <si>
    <t>6453 Bácsbokod, Borsódi út 39. (Hrsz.: 1475)</t>
  </si>
  <si>
    <t>39N050693155000M</t>
  </si>
  <si>
    <t>6453 Bácsbokod, Gróf Széchenyi István u. 74.</t>
  </si>
  <si>
    <t>39N050845167000F</t>
  </si>
  <si>
    <t>6453 Bácsbokod, Külterület Hrsz.: 1471/3</t>
  </si>
  <si>
    <t>39N050785011000J</t>
  </si>
  <si>
    <t>6114 Bugac, Béke u. 11.</t>
  </si>
  <si>
    <t>39N050566183000R</t>
  </si>
  <si>
    <t>6239 Császártöltés, Keceli u. 1.</t>
  </si>
  <si>
    <t>39N0506962260004</t>
  </si>
  <si>
    <t>6222 Csengőd, Dózsa György u. 38.</t>
  </si>
  <si>
    <t>39N050521772000Z</t>
  </si>
  <si>
    <t>6328 Dunapataj, Petőfi Sándor u. 5.</t>
  </si>
  <si>
    <t>39N050552140000X</t>
  </si>
  <si>
    <t>6447 Felsőszentiván, Rákóczi Ferenc u. 60.</t>
  </si>
  <si>
    <t>39N0507094010000</t>
  </si>
  <si>
    <t>6085 Fülöpszállás, Kossuth Lajos u. 2/A</t>
  </si>
  <si>
    <t>39N050293358000X</t>
  </si>
  <si>
    <t>6525 Hercegszántó, Őrs u. 8.</t>
  </si>
  <si>
    <t>39N050698888000B</t>
  </si>
  <si>
    <t>6525 Hercegszántó, Külterület 4.</t>
  </si>
  <si>
    <t>39N050613422000W</t>
  </si>
  <si>
    <t>6070 Izsák, Dózsa György tér 11.</t>
  </si>
  <si>
    <t>39N0505468470000</t>
  </si>
  <si>
    <t>6440 Jánoshalma, Dózsa György u. 108.</t>
  </si>
  <si>
    <t>39N0504291660009</t>
  </si>
  <si>
    <t>6455 Katymár, Szent István u. 36.</t>
  </si>
  <si>
    <t>39N050694155000E</t>
  </si>
  <si>
    <t>6237 Kecel, Rákóczi Ferenc u. 4.</t>
  </si>
  <si>
    <t>39N050484748000T</t>
  </si>
  <si>
    <t>6000 Kecskemét, Mindszenti körút 2.</t>
  </si>
  <si>
    <t>39N050476487000O</t>
  </si>
  <si>
    <t>6000 Kecskemét, Csokor u. 5.</t>
  </si>
  <si>
    <t>39N050474269000J</t>
  </si>
  <si>
    <t>6000 Kecskemét, Kaffka Margit u. 4.</t>
  </si>
  <si>
    <t>39N050575215000E</t>
  </si>
  <si>
    <t>39N050694590000O</t>
  </si>
  <si>
    <t>6423 Kelebia, Ady Endre u. 21.</t>
  </si>
  <si>
    <t>39N050576663000W</t>
  </si>
  <si>
    <t>6041 Kerekegyháza, Fő út 23.</t>
  </si>
  <si>
    <t>39N050516685000R</t>
  </si>
  <si>
    <t>6400 Kiskunhalas, Sétáló u. 3/C</t>
  </si>
  <si>
    <t>39N0508221020007</t>
  </si>
  <si>
    <t>6400 Kiskunhalas, Kárpát u. 14.</t>
  </si>
  <si>
    <t>39N050524360000I</t>
  </si>
  <si>
    <t>6120 Kiskunmajsa, Csillag u. 20.</t>
  </si>
  <si>
    <t>39N050522676000E</t>
  </si>
  <si>
    <t>6120 Kiskunmajsa, Csontos Károly u. 4.</t>
  </si>
  <si>
    <t>39N050559913000Z</t>
  </si>
  <si>
    <t>6413 Kunfehértó, Szabadság tér 10.</t>
  </si>
  <si>
    <t>39N050126633000O</t>
  </si>
  <si>
    <t>6045 Ladánybene, Fő utca 64.</t>
  </si>
  <si>
    <t>39N050598791000K</t>
  </si>
  <si>
    <t>6050 Lajosmizse, Dózsa György út 97.</t>
  </si>
  <si>
    <t>39N050550368000K</t>
  </si>
  <si>
    <t>6449 Mélykút, Rákóczi Ferenc 8.</t>
  </si>
  <si>
    <t>39N050155111000P</t>
  </si>
  <si>
    <t>6075 Páhi, Rákóczi Ferenc u. 44.</t>
  </si>
  <si>
    <t>39N050563316000R</t>
  </si>
  <si>
    <t>6446 Rém, Petőfi Sándor u. 35.</t>
  </si>
  <si>
    <t>39N0507012430007</t>
  </si>
  <si>
    <t>6320 Solt, Törley Bálint u. 21.</t>
  </si>
  <si>
    <t>39N050627466000L</t>
  </si>
  <si>
    <t>6223 Soltszentimre, Virágos u. 6.</t>
  </si>
  <si>
    <t>39N050599548000L</t>
  </si>
  <si>
    <t>6230 Soltvadkert, Dr Grätzer István u. 2.</t>
  </si>
  <si>
    <t>39N0507140830001</t>
  </si>
  <si>
    <t>6080 Szabadszállás, Mindszenti tér 1.</t>
  </si>
  <si>
    <t>39N050621926000L</t>
  </si>
  <si>
    <t>6086 Szalkszentmárton, Fő út 60.</t>
  </si>
  <si>
    <t>39N050532538000Q</t>
  </si>
  <si>
    <t>6131 Szank, Béke u. 68.</t>
  </si>
  <si>
    <t>39N0505400690008</t>
  </si>
  <si>
    <t>6066 Tiszaalpár, Szent Imre tér 15.</t>
  </si>
  <si>
    <t>39N050545141000D</t>
  </si>
  <si>
    <t>6060 Tiszakécske, Béke u. 167.</t>
  </si>
  <si>
    <t>39N050654128000G</t>
  </si>
  <si>
    <t>6422 Tompa, Táncsics Mihály u. 5.</t>
  </si>
  <si>
    <t>39N050475990000Q</t>
  </si>
  <si>
    <t>6521 Vaskút, Kossuth Lajos u. 97.</t>
  </si>
  <si>
    <t>39N0505769210008</t>
  </si>
  <si>
    <t>6411 Zsana, Béke u. 2.</t>
  </si>
  <si>
    <t>Baranya Megyei Rendőr-főkapitányság</t>
  </si>
  <si>
    <t>7622 Pécs, Vargha Damján u. 1.</t>
  </si>
  <si>
    <t>39N030176136000N</t>
  </si>
  <si>
    <t xml:space="preserve">7827 Beremend, Petőfi S. u. 5. </t>
  </si>
  <si>
    <t>39N030125060000L</t>
  </si>
  <si>
    <t>7827 Beremend, külterület 0175</t>
  </si>
  <si>
    <t>39N0302730370002</t>
  </si>
  <si>
    <t>39N0302056810007</t>
  </si>
  <si>
    <t>7664 Berkesd, Alkotmány u. 25.</t>
  </si>
  <si>
    <t>39N0303045320000</t>
  </si>
  <si>
    <t>7754 Bóly, Borjádi u. 17.</t>
  </si>
  <si>
    <t>39N030041192000A</t>
  </si>
  <si>
    <t>39N030064659000X</t>
  </si>
  <si>
    <t>7851 Drávaszabolcs, Dráva part 1.</t>
  </si>
  <si>
    <t>39N030310022000R</t>
  </si>
  <si>
    <t>7815 Harkány, Bartók B. u. 1.</t>
  </si>
  <si>
    <t>39N030159171000I</t>
  </si>
  <si>
    <t>7775 Magyarbóly, Vasút u. 76.</t>
  </si>
  <si>
    <t>39N0302005140007</t>
  </si>
  <si>
    <t>7700 Mohács, Deák tér 1.</t>
  </si>
  <si>
    <t>39N0300795480002</t>
  </si>
  <si>
    <t>7700 Mohács, Szent I. u. 16.</t>
  </si>
  <si>
    <t>39N030079356000K</t>
  </si>
  <si>
    <t>7677 Orfű, Széchenyi tér 3.</t>
  </si>
  <si>
    <t>39N030215119000Z</t>
  </si>
  <si>
    <t xml:space="preserve">7623 Pécs, Athinay u. 7. </t>
  </si>
  <si>
    <t>39N030143425000R</t>
  </si>
  <si>
    <t>7622 Pécs, Bacsó B. u. 4.</t>
  </si>
  <si>
    <t>39N030319648000J</t>
  </si>
  <si>
    <t>7627 Pécs, Debreceni M. u. 24-26.</t>
  </si>
  <si>
    <t>39N030158021000Q</t>
  </si>
  <si>
    <t>7633 Pécs, Berze Nagy J. u. 2.</t>
  </si>
  <si>
    <t>39N030152454000D</t>
  </si>
  <si>
    <t>39N0302713270003</t>
  </si>
  <si>
    <t>7622 Pécs, Légszezsgyár u. 8.</t>
  </si>
  <si>
    <t>39N030271287000B</t>
  </si>
  <si>
    <t>39N030051065000B</t>
  </si>
  <si>
    <t>7632 Pécs, Málomi u. 1.</t>
  </si>
  <si>
    <t>39N0301708050008</t>
  </si>
  <si>
    <t>7627 Pécs, Puskin tér 15.</t>
  </si>
  <si>
    <t>39N030202029000W</t>
  </si>
  <si>
    <t>7691 Pécs, Búzakalász u. 3.</t>
  </si>
  <si>
    <t>39N0303091450004</t>
  </si>
  <si>
    <t>7720 Pécsvárad, Liszt F. u. 6.</t>
  </si>
  <si>
    <t>7762 Pécsudvard, külterület hrsz.: 019/27.</t>
  </si>
  <si>
    <t>39N0301700440008</t>
  </si>
  <si>
    <t>7960 Sellye, Dráva u. 4.</t>
  </si>
  <si>
    <t>39N030229483000Z</t>
  </si>
  <si>
    <t>7800 Siklós, Gyűdi u. 13.</t>
  </si>
  <si>
    <t>39N030296424000R</t>
  </si>
  <si>
    <t>7800 Siklós, Vajda tér 1108/2</t>
  </si>
  <si>
    <t>39N030125311000P</t>
  </si>
  <si>
    <t>7800 Siklós, Vajda tér 2.</t>
  </si>
  <si>
    <t>39N030235612000H</t>
  </si>
  <si>
    <t>7900 Szigetvár, Vár u. 6.</t>
  </si>
  <si>
    <t>39N0300098580001</t>
  </si>
  <si>
    <t>7718 Udvar, Fő u. 49/1.</t>
  </si>
  <si>
    <t>39N030156404000B</t>
  </si>
  <si>
    <t>7773 Villány, Baross G. u. 37.</t>
  </si>
  <si>
    <t>Békés Megyei Rendőr-főkapitányság</t>
  </si>
  <si>
    <t>5600 Békéscsaba Bartók Béla 1-3 út Pf. 124</t>
  </si>
  <si>
    <t>39N050766716000T</t>
  </si>
  <si>
    <t>5600 Békéscsaba Bartók Béla út 1-3.</t>
  </si>
  <si>
    <t>5604 Békéscsaba Bartók Béla 1-3 út Pf. 124</t>
  </si>
  <si>
    <t>39N0507675830008</t>
  </si>
  <si>
    <t>5630 Békés Rákóczi utca 11</t>
  </si>
  <si>
    <t>5606 Békéscsaba Bartók Béla 1-3 út Pf. 124</t>
  </si>
  <si>
    <t>39N050766524000A</t>
  </si>
  <si>
    <t>5700 Gyula Béke sugárút 51</t>
  </si>
  <si>
    <t>5609 Békéscsaba Bartók Béla 1-3 út Pf. 124</t>
  </si>
  <si>
    <t>39N050778361000R</t>
  </si>
  <si>
    <t>5900 Orosháza Széchenyi tér 1</t>
  </si>
  <si>
    <t>5610 Békéscsaba Bartók Béla 1-3 út Pf. 124</t>
  </si>
  <si>
    <t>39N0507705440000</t>
  </si>
  <si>
    <t>5520 Szeghalom Kossuth tér 1</t>
  </si>
  <si>
    <t>5611 Békéscsaba Bartók Béla 1-3 út Pf. 124</t>
  </si>
  <si>
    <t>39N050409823000H</t>
  </si>
  <si>
    <t>5900 Orosháza Gyopárosi út 1-3</t>
  </si>
  <si>
    <t>5600 Békéscsaba Bartók Béla út 1-3 Pf 124</t>
  </si>
  <si>
    <t>5612 Békéscsaba Bartók Béla 1-3 út Pf. 124</t>
  </si>
  <si>
    <t>39N050619355000W</t>
  </si>
  <si>
    <t>5743 Lőkösháza Vasút utca 2</t>
  </si>
  <si>
    <t>5613 Békéscsaba Bartók Béla 1-3 út Pf. 124</t>
  </si>
  <si>
    <t>39N0505447520005</t>
  </si>
  <si>
    <t>5743 Lőkösháza Vasút utca 15</t>
  </si>
  <si>
    <t>5614 Békéscsaba Bartók Béla 1-3 út Pf. 124</t>
  </si>
  <si>
    <t>39N0503981750000</t>
  </si>
  <si>
    <t>5700 Gyula Széchenyi utca 5</t>
  </si>
  <si>
    <t>5615 Békéscsaba Bartók Béla 1-3 út Pf. 124</t>
  </si>
  <si>
    <t>39N050583150000T</t>
  </si>
  <si>
    <t>5538 Biharugra Erzsébet utca 1</t>
  </si>
  <si>
    <t>5616 Békéscsaba Bartók Béla 1-3 út Pf. 124</t>
  </si>
  <si>
    <t>39N050595941000N</t>
  </si>
  <si>
    <t>Gyula Tanya 16</t>
  </si>
  <si>
    <t>5618 Békéscsaba Bartók Béla 1-3 út Pf. 124</t>
  </si>
  <si>
    <t>39N050398162000L</t>
  </si>
  <si>
    <t>5701 Gyula Határátkelő utca 99</t>
  </si>
  <si>
    <t>5620 Békéscsaba Bartók Béla 1-3 út Pf. 124</t>
  </si>
  <si>
    <t>39N0507675920007</t>
  </si>
  <si>
    <t>5650 Mezőberény  Petőfi Sándor utca 12</t>
  </si>
  <si>
    <t>5621 Békéscsaba Bartók Béla 1-3 út Pf. 124</t>
  </si>
  <si>
    <t>39N050768087000F</t>
  </si>
  <si>
    <t>5622 Köröstarcsa Kossuth Lajos utca 10</t>
  </si>
  <si>
    <t>5622 Békéscsaba Bartók Béla 1-3 út Pf. 124</t>
  </si>
  <si>
    <t>39N050770565000K</t>
  </si>
  <si>
    <t>5624 Doboz Kossuth Lajos tér 45</t>
  </si>
  <si>
    <t>5623 Békéscsaba Bartók Béla 1-3 út Pf. 124</t>
  </si>
  <si>
    <t>39N050774169000X</t>
  </si>
  <si>
    <t>5920 Csorvás Rákóczi utca 35</t>
  </si>
  <si>
    <t>5624 Békéscsaba Bartók Béla 1-3 út Pf. 124</t>
  </si>
  <si>
    <t>39N050382420000H</t>
  </si>
  <si>
    <t>5661 Újkígyós Gyulai utca 40</t>
  </si>
  <si>
    <t>5625 Békéscsaba Bartók Béla 1-3 út Pf. 124</t>
  </si>
  <si>
    <t>39N050766706000Z</t>
  </si>
  <si>
    <t>5600 Békéscsaba Alsó-Körös sor 3</t>
  </si>
  <si>
    <t>5626 Békéscsaba Bartók Béla 1-3 út Pf. 124</t>
  </si>
  <si>
    <t>39N050750968000W</t>
  </si>
  <si>
    <t>5600 Békéscsaba Dobozi út 44</t>
  </si>
  <si>
    <t>5627 Békéscsaba Bartók Béla 1-3 út Pf. 124</t>
  </si>
  <si>
    <t>39N050768023000Y</t>
  </si>
  <si>
    <t>5600 Békéscsaba Munkácsy Mihály utca 3-5</t>
  </si>
  <si>
    <t>5628 Békéscsaba Bartók Béla 1-3 út Pf. 124</t>
  </si>
  <si>
    <t>39N0507512500008</t>
  </si>
  <si>
    <t>5742 Elek Gyulai utca 12</t>
  </si>
  <si>
    <t>5629 Békéscsaba Bartók Béla 1-3 út Pf. 124</t>
  </si>
  <si>
    <t>39N050572051000B</t>
  </si>
  <si>
    <t>5726 Méhkerék Határ utca 1</t>
  </si>
  <si>
    <t>5631 Békéscsaba Bartók Béla 1-3 út Pf. 124</t>
  </si>
  <si>
    <t>39N0505733790004</t>
  </si>
  <si>
    <t>5725 Kötegyán Határőr út 10</t>
  </si>
  <si>
    <t>5632 Békéscsaba Bartók Béla 1-3 út Pf. 124</t>
  </si>
  <si>
    <t>39N050421275000S</t>
  </si>
  <si>
    <t>5830 Battonya Bajcsy-zs. utca 78</t>
  </si>
  <si>
    <t>5633 Békéscsaba Bartók Béla 1-3 út Pf. 124</t>
  </si>
  <si>
    <t>39N050767088000I</t>
  </si>
  <si>
    <t>5800 Mezőkovácsháza Árpád utca 198</t>
  </si>
  <si>
    <t>5634 Békéscsaba Bartók Béla 1-3 út Pf. 124</t>
  </si>
  <si>
    <t>39N050768032000X</t>
  </si>
  <si>
    <t>5820 Mezőhegyes Kozma F. utca 20</t>
  </si>
  <si>
    <t>5635 Békéscsaba Bartók Béla 1-3 út Pf. 124</t>
  </si>
  <si>
    <t>39N050750986000U</t>
  </si>
  <si>
    <t>5666 Medgyesegyháza Dózsa Gy. Utca 3</t>
  </si>
  <si>
    <t>5637 Békéscsaba Bartók Béla 1-3 út Pf. 124</t>
  </si>
  <si>
    <t>39N050750952000V</t>
  </si>
  <si>
    <t>5836 Dombegyház Tavasz utca 6</t>
  </si>
  <si>
    <t>5638 Békéscsaba Bartók Béla 1-3 út Pf. 124</t>
  </si>
  <si>
    <t>39N050752101000W</t>
  </si>
  <si>
    <t>5940 Tótkomlós Fő út 5</t>
  </si>
  <si>
    <t>5641 Békéscsaba Bartók Béla 1-3 út Pf. 124</t>
  </si>
  <si>
    <t>39N0507495510001</t>
  </si>
  <si>
    <t>5932 Gádoros Bajcsy-zs. utca 43</t>
  </si>
  <si>
    <t>5642 Békéscsaba Bartók Béla 1-3 út Pf. 124</t>
  </si>
  <si>
    <t>39N050752483000R</t>
  </si>
  <si>
    <t>5931 Nagyszénás Ságvári Endre utca 26</t>
  </si>
  <si>
    <t>5643 Békéscsaba Bartók Béla 1-3 út Pf. 124</t>
  </si>
  <si>
    <t>39N050750453000O</t>
  </si>
  <si>
    <t>5919 Pusztaföldvár Rákóczi utca 116 B épület</t>
  </si>
  <si>
    <t>5644 Békéscsaba Bartók Béla 1-3 út Pf. 124</t>
  </si>
  <si>
    <t>39N0507679260001</t>
  </si>
  <si>
    <t>5720 Sarkad Árpád Fejedelem tér 4</t>
  </si>
  <si>
    <t>5645 Békéscsaba Bartók Béla 1-3 út Pf. 124</t>
  </si>
  <si>
    <t>39N050771115000X</t>
  </si>
  <si>
    <t>5537 Zsadány Béke utca 81</t>
  </si>
  <si>
    <t>5646 Békéscsaba Bartók Béla 1-3 út Pf. 124</t>
  </si>
  <si>
    <t>39N050757768000R</t>
  </si>
  <si>
    <t>5500 Gyomaendrőd Kossuth Lajos utca 1</t>
  </si>
  <si>
    <t>5647 Békéscsaba Bartók Béla 1-3 út Pf. 124</t>
  </si>
  <si>
    <t>39N050751252000Z</t>
  </si>
  <si>
    <t>5510 Dévaványa Árpád utca 5</t>
  </si>
  <si>
    <t>5648 Békéscsaba Bartók Béla 1-3 út Pf. 124</t>
  </si>
  <si>
    <t>39N050763243000B</t>
  </si>
  <si>
    <t>5551 Csabacsűd Szabadság utca 50</t>
  </si>
  <si>
    <t>5649 Békéscsaba Bartók Béla 1-3 út Pf. 124</t>
  </si>
  <si>
    <t>39N050771109000J</t>
  </si>
  <si>
    <t>5530 Vésztő Kossuth Lajos utca 35</t>
  </si>
  <si>
    <t>5650 Békéscsaba Bartók Béla 1-3 út Pf. 124</t>
  </si>
  <si>
    <t>39N050751934000P</t>
  </si>
  <si>
    <t>5525 Füzesgyarmat Kossuth Lajos utca 24</t>
  </si>
  <si>
    <t>5651 Békéscsaba Bartók Béla 1-3 út Pf. 124</t>
  </si>
  <si>
    <t>39N050768986000V</t>
  </si>
  <si>
    <t>5527 Bucsa Kossuth Lajos tér 3</t>
  </si>
  <si>
    <t>5652 Békéscsaba Bartók Béla 1-3 út Pf. 124</t>
  </si>
  <si>
    <t>39N050000124000P</t>
  </si>
  <si>
    <t>5900 Orosháza Tópartutca 10</t>
  </si>
  <si>
    <t>5601 Békéscsaba Bartók Béla út 1-3 Pf 124</t>
  </si>
  <si>
    <t>5653 Békéscsaba Bartók Béla 1-3 út Pf. 124</t>
  </si>
  <si>
    <t>39N0508851860009</t>
  </si>
  <si>
    <t>5552 Kardos Külterület</t>
  </si>
  <si>
    <t>5602 Békéscsaba Bartók Béla út 1-3 Pf 124</t>
  </si>
  <si>
    <t>5654 Békéscsaba Bartók Béla 1-3 út Pf. 124</t>
  </si>
  <si>
    <t>39N0501418380007</t>
  </si>
  <si>
    <t>5540 Szarvas Szabadság út 25-27</t>
  </si>
  <si>
    <t>B.-A.-Z. Megyei Rendőr-főkapitányság</t>
  </si>
  <si>
    <t>3527 Miskolc, Zsolcai kapu 32.</t>
  </si>
  <si>
    <t>39N1125795590004</t>
  </si>
  <si>
    <t>39N111243450000O</t>
  </si>
  <si>
    <t>3526 Miskolc, Szeles u. 73.</t>
  </si>
  <si>
    <t>39N111132646000D</t>
  </si>
  <si>
    <t>3526 Miskolc, Szentpéteri kapu 105.</t>
  </si>
  <si>
    <t>39N111019375000U</t>
  </si>
  <si>
    <t>3780 Edelény, Miklós Gyula út 6.</t>
  </si>
  <si>
    <t>39N1108293120003</t>
  </si>
  <si>
    <t>3860 Encs, Petőfi Sándor út 75/A.</t>
  </si>
  <si>
    <t>39N111069394000F</t>
  </si>
  <si>
    <t>3700 Kazincbarcika, Barátság tér 1-3.</t>
  </si>
  <si>
    <t>39N111083320000X</t>
  </si>
  <si>
    <t>3400 Mezőkövesd, Egri u. 2.</t>
  </si>
  <si>
    <t>39N111007498000L</t>
  </si>
  <si>
    <t>3600 Ózd, Jászi Oszkár u. 1-3.</t>
  </si>
  <si>
    <t>39N1108293200007</t>
  </si>
  <si>
    <t>3980 Sátoraljaújhely, Kazinczy Ferenc u. 37.</t>
  </si>
  <si>
    <t>39N110423781000Q</t>
  </si>
  <si>
    <t>3900 Szerencs, Bekecsi út 10/1.</t>
  </si>
  <si>
    <t>39N1103434300000</t>
  </si>
  <si>
    <t>3580 Tiszaújváros, Tisza u. 2.</t>
  </si>
  <si>
    <t>39N111181304000V</t>
  </si>
  <si>
    <t xml:space="preserve">3654 Bánréve, Petőfi Sándor utca. 20. 1/2. </t>
  </si>
  <si>
    <t>39N111117507000H</t>
  </si>
  <si>
    <t xml:space="preserve">3654 Bánréve, Petőfi Sándor utca. 20. F/3. </t>
  </si>
  <si>
    <t>39N1110210310002</t>
  </si>
  <si>
    <t>3763 Bódvaszilas, Kossuth Lajos u. 23</t>
  </si>
  <si>
    <t>39N111001861000K</t>
  </si>
  <si>
    <t>3412 Bogács, Alkotmány u.1.</t>
  </si>
  <si>
    <t>39N111077314000X</t>
  </si>
  <si>
    <t>3422 Bükkábrány, II. András tér 3.</t>
  </si>
  <si>
    <t>39N110010231000G</t>
  </si>
  <si>
    <t>3973 Cigánd, Fő utca. 89.</t>
  </si>
  <si>
    <t>39N111259833000A</t>
  </si>
  <si>
    <t>3643 Dédestapolcsány, Dózsa György u. 5.</t>
  </si>
  <si>
    <t>39N111146136000D</t>
  </si>
  <si>
    <t>3561 Felsőzsolca, Kassai u. 30.</t>
  </si>
  <si>
    <t>39N110907140000X</t>
  </si>
  <si>
    <t xml:space="preserve">3895 Gönc, Károlyi Gáspár u. 15.                       </t>
  </si>
  <si>
    <t>39N110416301000D</t>
  </si>
  <si>
    <t>3842 Halmaj, Kossuth Lajos 22.</t>
  </si>
  <si>
    <t>39N111137661000N</t>
  </si>
  <si>
    <t>3876 Hidasnémeti, Petőfi u. 53/B.</t>
  </si>
  <si>
    <t>39N1112517590002</t>
  </si>
  <si>
    <t>3700 Kazincbarcika, Barátság-tér 1-3.</t>
  </si>
  <si>
    <t>39N111261225000T</t>
  </si>
  <si>
    <t>3434 Mályi, Szinyei Merse Pál utca 1.</t>
  </si>
  <si>
    <t>39N110400746000U</t>
  </si>
  <si>
    <t>3450 Mezőcsát, Szent István u. 26.</t>
  </si>
  <si>
    <t>39N111079751000H</t>
  </si>
  <si>
    <t>3441 Mezőkeresztes, Kossuth u. 5.</t>
  </si>
  <si>
    <t>39N1107778070004</t>
  </si>
  <si>
    <t>3525 Miskolc, Bruckner Győző u. 69.</t>
  </si>
  <si>
    <t>39N1112525690002</t>
  </si>
  <si>
    <t>3533 Miskolc, Bolyai Farkas utca 13.</t>
  </si>
  <si>
    <t>39N111262233000P</t>
  </si>
  <si>
    <t>3526 Miskolc, Szentpéteri kapu 109.</t>
  </si>
  <si>
    <t>39N111117274000B</t>
  </si>
  <si>
    <t>39N111264865000D</t>
  </si>
  <si>
    <t>3526 Miskolc, Szentpéteri kapu 124/6.</t>
  </si>
  <si>
    <t>39N1112516960000</t>
  </si>
  <si>
    <t>3519 Miskolc, Váradi u. 1.</t>
  </si>
  <si>
    <t>39N110332963000N</t>
  </si>
  <si>
    <t>3630 Putnok, Rákóczi Ferenc u. 87.</t>
  </si>
  <si>
    <t>39N111262234000K</t>
  </si>
  <si>
    <t>3733 Rudabánya, Ady Endre u. 2.</t>
  </si>
  <si>
    <t>39N112727551000B</t>
  </si>
  <si>
    <t>3720 Sajókaza, Petőfi Sándor utca 2.</t>
  </si>
  <si>
    <t>39N111251698000R</t>
  </si>
  <si>
    <t>3770 Sajószentpéter, Kossuth Lajos u. 197.</t>
  </si>
  <si>
    <t>39N111096333000G</t>
  </si>
  <si>
    <t>3950 Sárospatak, Rákóczi Ferenc u. 33/1.</t>
  </si>
  <si>
    <t>39N1105962810001</t>
  </si>
  <si>
    <t>3754 Szalonna, Rakaca tó 1.</t>
  </si>
  <si>
    <t>39N1111471090008</t>
  </si>
  <si>
    <t>3752 Szendrő, Rákóczi Ferenc. u. 11.</t>
  </si>
  <si>
    <t>39N111237593000T</t>
  </si>
  <si>
    <t>3800 Szikszó, Malom u. 3/A.</t>
  </si>
  <si>
    <t>39N111260873000C</t>
  </si>
  <si>
    <t>3922 Taktaharkány, Gépállomás u. 5.</t>
  </si>
  <si>
    <t>39N110894176000C</t>
  </si>
  <si>
    <t>3907 Tállya, Kossuth út 30.</t>
  </si>
  <si>
    <t>39N110085891000K</t>
  </si>
  <si>
    <t>3910 Tokaj, Ady Endre u. 8.</t>
  </si>
  <si>
    <t>39N110416185000X</t>
  </si>
  <si>
    <t xml:space="preserve">3888 Vizsoly, Szent János u. 18.                      </t>
  </si>
  <si>
    <t>Csongrád-Csanád Megyei Rendőr-főkapitányság</t>
  </si>
  <si>
    <t>6722 Szeged, Kossuth Lajos sgt. 22-24</t>
  </si>
  <si>
    <t>39N0504326800002</t>
  </si>
  <si>
    <t>6758 Röszke határátkelőhely Külterület hrsz. 9037</t>
  </si>
  <si>
    <t>39N050638703000Y</t>
  </si>
  <si>
    <t>6933 Nagylak határátkelőhely Külterület hrsz. 02/5</t>
  </si>
  <si>
    <t>39N0508396980008</t>
  </si>
  <si>
    <t>6900 Makó Külterület hrsz.:0179/146  M43 Aupálya</t>
  </si>
  <si>
    <t>39N050294825000N</t>
  </si>
  <si>
    <t>6722 Szeged, Kossuth Lajos sgt. 22-24 CSCSMRFK</t>
  </si>
  <si>
    <t>39N050653461000E</t>
  </si>
  <si>
    <t>6721 Szeged, Párizsi krt. 16-22 Szeged Rk.</t>
  </si>
  <si>
    <t>39N050348438000X</t>
  </si>
  <si>
    <t>6724 Szeged, Hunyadi tér 1 Sportpálya</t>
  </si>
  <si>
    <t>39N0507229680006</t>
  </si>
  <si>
    <t>6720 Szeged, Tisza Lajos krt. 18 IPA ház</t>
  </si>
  <si>
    <t>39N050134021000F</t>
  </si>
  <si>
    <t>6722 Szeged, Moszkvai krt. 14 Szeged HRK</t>
  </si>
  <si>
    <t>39N050591706000V</t>
  </si>
  <si>
    <t>6760 Kistelek, Petőfi u. 2 Kistelek Rk.</t>
  </si>
  <si>
    <t>39N0506866550009</t>
  </si>
  <si>
    <t>6640 Csongrád Pacsírta u. 1 Csongrád Rk.</t>
  </si>
  <si>
    <t>39N0500342740003</t>
  </si>
  <si>
    <t>6600 Szentes, Kossuth L. u. 43 Szentes Rk.</t>
  </si>
  <si>
    <t>39N050076452000X</t>
  </si>
  <si>
    <t>6800 Hódmezővásárhely, Lázár u. 8 Hódmezővásárhely Rk.</t>
  </si>
  <si>
    <t>39N050272433000F</t>
  </si>
  <si>
    <t>6900 Makó Csanád vézér tér 13. Makó Rk.</t>
  </si>
  <si>
    <t>39N050170874000L</t>
  </si>
  <si>
    <t>6933 Nagylak, Petőfi u. 18 Nagylak HRK.</t>
  </si>
  <si>
    <t>39N050315317000Y</t>
  </si>
  <si>
    <t>6722 Szeged, Kossuth Lajos sgt. 28.</t>
  </si>
  <si>
    <t>39N050385201000E</t>
  </si>
  <si>
    <t>6758 Röszke, Fő u. 64.</t>
  </si>
  <si>
    <t>39N050402614000E</t>
  </si>
  <si>
    <t>6762 Sándorfalva Dózsa György u. 17</t>
  </si>
  <si>
    <t>39N0506033400009</t>
  </si>
  <si>
    <t>6782 Mórahalom, Kölcsey u. 2.</t>
  </si>
  <si>
    <t>39N050527763000P</t>
  </si>
  <si>
    <t>6786 Ruzsa, Rózsa u. 1/A</t>
  </si>
  <si>
    <t>39N0505758680001</t>
  </si>
  <si>
    <t>6767 Ópusztaszer Komócsin Zoltán u. 22.</t>
  </si>
  <si>
    <t>39N050646710000D</t>
  </si>
  <si>
    <t>6647 Csanytelek, Radnóti M. u. 2.</t>
  </si>
  <si>
    <t>39N050318374000Q</t>
  </si>
  <si>
    <t>6775 Kiszombor, Régi Makói u. 2.</t>
  </si>
  <si>
    <t>39N050653474000U</t>
  </si>
  <si>
    <t>6722 Szeged, Béke u. 19.</t>
  </si>
  <si>
    <t>39N050330432000P</t>
  </si>
  <si>
    <t>6728 Röszke, Határátkelőhely 209/48</t>
  </si>
  <si>
    <t>39N050597741000L</t>
  </si>
  <si>
    <t>6775 Kiszombor, Nagyszentmiklósi u. 100.</t>
  </si>
  <si>
    <t>39N0506023240009</t>
  </si>
  <si>
    <t>6728 Röszke, Határátkelőhely hrsz. 9535</t>
  </si>
  <si>
    <t>39N050648468000M</t>
  </si>
  <si>
    <t>6710 Szeged, Kapisztrán út 50. Móricz Zs. Művelődési Ház</t>
  </si>
  <si>
    <t>39N0502369630003</t>
  </si>
  <si>
    <t>39N0506648090002</t>
  </si>
  <si>
    <t>6646 Tömörkény, Ifjúság u. 10.</t>
  </si>
  <si>
    <t>39N050528850000V</t>
  </si>
  <si>
    <t>6622 Nagymágocs, Szentesi u. 28.</t>
  </si>
  <si>
    <t>39N050523993000P</t>
  </si>
  <si>
    <t>6635 Szegvár, Szentesi u. 18.</t>
  </si>
  <si>
    <t>39N0505370080002</t>
  </si>
  <si>
    <t>6625 Fábiánsebestyén, Arany János u. 8.</t>
  </si>
  <si>
    <t>39N050282928000Q</t>
  </si>
  <si>
    <t>6931 Apátfalva, Templom u. 65.</t>
  </si>
  <si>
    <t>39N050526322000G</t>
  </si>
  <si>
    <t>6914 Pitvaros, Kossuth L. u. 34/A</t>
  </si>
  <si>
    <t>39N0505790830001</t>
  </si>
  <si>
    <t>6782 Mórahalom, István Király út 12</t>
  </si>
  <si>
    <t>Fejér Megyei Rendőr-főkapitányság</t>
  </si>
  <si>
    <t>8005 Székesfehérvár Deák Ferenc u.2.</t>
  </si>
  <si>
    <t>39N0302476950003</t>
  </si>
  <si>
    <t>2457 Adony, Kossuth L. u. 27.  hrsz/127</t>
  </si>
  <si>
    <t>8006 Székesfehérvár Deák Ferenc u.2.</t>
  </si>
  <si>
    <t>39N0302477490006</t>
  </si>
  <si>
    <t>2457 Adony, Kossuth L. u. 27. 1.ép  hrsz/127</t>
  </si>
  <si>
    <t>8011 Székesfehérvár Deák Ferenc u.2.</t>
  </si>
  <si>
    <t>39N030217358000N</t>
  </si>
  <si>
    <t>2484 Agárd, Üdülők útja 1.  hrsz/5453</t>
  </si>
  <si>
    <t>8004 Székesfehérvár Deák Ferenc u.2.</t>
  </si>
  <si>
    <t>39N110982553000Q</t>
  </si>
  <si>
    <t>2060 Bicske, Kisfaludy u. 56. hrsz 2591/2</t>
  </si>
  <si>
    <t>8000 Székesfehérvár Deák Ferenc u.2.</t>
  </si>
  <si>
    <t>39N030093585000N</t>
  </si>
  <si>
    <t>2400 Dunaújváros, Szent György u.1. hrsz/1526/15</t>
  </si>
  <si>
    <t>8001 Székesfehérvár Deák Ferenc u.2.</t>
  </si>
  <si>
    <t>39N030017560000Q</t>
  </si>
  <si>
    <t>2451 Ercsi, Dózsa Gy. u. 53. hrsz/2309/10</t>
  </si>
  <si>
    <t>39N030114785000Q</t>
  </si>
  <si>
    <t>2483 Gárdony, Balatoni út 40. hrsz/2731</t>
  </si>
  <si>
    <t>8007 Székesfehérvár Deák Ferenc u.2.</t>
  </si>
  <si>
    <t>39N030338797000E</t>
  </si>
  <si>
    <t>2483 Gárdony, Balassi Bálint u.5.</t>
  </si>
  <si>
    <t>8008 Székesfehérvár Deák Ferenc u.2.</t>
  </si>
  <si>
    <t>39N030104367000S</t>
  </si>
  <si>
    <t>2483 Gárdony, Ladik u. 24. hrsz/2775</t>
  </si>
  <si>
    <t>8009 Székesfehérvár Deák Ferenc u.2.</t>
  </si>
  <si>
    <t>39N030221710000O</t>
  </si>
  <si>
    <t>2484 Agárd, Tópart u. 1.  hrsz/5420/12</t>
  </si>
  <si>
    <t>8010 Székesfehérvár Deák Ferenc u.2.</t>
  </si>
  <si>
    <t>39N030327247000M</t>
  </si>
  <si>
    <t xml:space="preserve">2454 Iváncsa, Kilenced u. 2.  </t>
  </si>
  <si>
    <t>8012 Székesfehérvár Deák Ferenc u.2.</t>
  </si>
  <si>
    <t>39N0302597800002</t>
  </si>
  <si>
    <t>8071 Magyaralmás, Fő u. hrsz 444/8</t>
  </si>
  <si>
    <t>8013 Székesfehérvár Deák Ferenc u.2.</t>
  </si>
  <si>
    <t>39N030191986000X</t>
  </si>
  <si>
    <t>2462 Martonvásár, Brunszvik u. 41.  hrsz/1183/1</t>
  </si>
  <si>
    <t>8014 Székesfehérvár Deák Ferenc u.2.</t>
  </si>
  <si>
    <t>39N030048175000P</t>
  </si>
  <si>
    <t>2422 Mezőfalva József Nádor u.19.</t>
  </si>
  <si>
    <t>8015 Székesfehérvár Deák Ferenc u.2.</t>
  </si>
  <si>
    <t>39N0302596640001</t>
  </si>
  <si>
    <t>8060 Mór, Szent I. tér 8. hrsz/26</t>
  </si>
  <si>
    <t>8002 Székesfehérvár Deák Ferenc u.2.</t>
  </si>
  <si>
    <t>39N030079768000D</t>
  </si>
  <si>
    <t>2490 Pusztaszabolcs, Szabolcs liget 51.</t>
  </si>
  <si>
    <t>39N030104117000Z</t>
  </si>
  <si>
    <t>7000 Sárbogárd, Ady E. u. 85. hrsz/2318</t>
  </si>
  <si>
    <t>8016 Székesfehérvár Deák Ferenc u.2.</t>
  </si>
  <si>
    <t>39N030054797000L</t>
  </si>
  <si>
    <t>2433 Sárosd, Dózsa Gy. u. 5.</t>
  </si>
  <si>
    <t>8017 Székesfehérvár Deák Ferenc u.2.</t>
  </si>
  <si>
    <t>39N030223921000K</t>
  </si>
  <si>
    <t>8111 Seregélyes, Széchenyi u. 3.</t>
  </si>
  <si>
    <t>8018 Székesfehérvár Deák Ferenc u.2.</t>
  </si>
  <si>
    <t>39N030050399000Y</t>
  </si>
  <si>
    <t>8123 Soponya, Petőfi S. u. 32.</t>
  </si>
  <si>
    <t>8019 Székesfehérvár Deák Ferenc u.2.</t>
  </si>
  <si>
    <t>39N030192672000Z</t>
  </si>
  <si>
    <t>8000 Székesfehérvár, Deák F. u.2. hrsz/856</t>
  </si>
  <si>
    <t>8020 Székesfehérvár Deák Ferenc u.2.</t>
  </si>
  <si>
    <t>39N030200876000E</t>
  </si>
  <si>
    <t>8000 Székesfehérvár, Dózsa György. u. 3. hrsz/15/1</t>
  </si>
  <si>
    <t>8022 Székesfehérvár Deák Ferenc u.2.</t>
  </si>
  <si>
    <t>39N030106042000X</t>
  </si>
  <si>
    <t>8001 Székesfehérvár, Dózsa György. u. 2.</t>
  </si>
  <si>
    <t>8003 Székesfehérvár Deák Ferenc u.2.</t>
  </si>
  <si>
    <t>39N0300371920008</t>
  </si>
  <si>
    <t>8000 Székesfehérvár, Hosszúsétatér 50.</t>
  </si>
  <si>
    <t>8021 Székesfehérvár Deák Ferenc u.2.</t>
  </si>
  <si>
    <t>39N030309835000Z</t>
  </si>
  <si>
    <t>8000 Székesfehérvár, Sárkeresztúri út  hrsz/020/382/1</t>
  </si>
  <si>
    <t>8023 Székesfehérvár Deák Ferenc u.2.</t>
  </si>
  <si>
    <t>39N030146813000S</t>
  </si>
  <si>
    <t>8089 Vértesacsa, Fő u. 10. hrsz/63</t>
  </si>
  <si>
    <t xml:space="preserve">Győr-Moson-Sopron Megyei Rendőr-főkapitányság </t>
  </si>
  <si>
    <t>9024 Győr Szent Imre u. 2-4</t>
  </si>
  <si>
    <t>39N050216182000X</t>
  </si>
  <si>
    <t>9026 Győr, Szövetség u.17</t>
  </si>
  <si>
    <t>39N050120159000S</t>
  </si>
  <si>
    <t>9400 Sopron, Lackner Kristóf . u.5</t>
  </si>
  <si>
    <t>39N050217113000P</t>
  </si>
  <si>
    <t>9200 Mosonmagyagyróvár, Erkel F. u. 8</t>
  </si>
  <si>
    <t>39N0500638080001</t>
  </si>
  <si>
    <t>Győr-Győrszentiván Déryné u. 29.</t>
  </si>
  <si>
    <t>39N040266347000M</t>
  </si>
  <si>
    <t>Bakonyszentlászló Petőfi u. 4.</t>
  </si>
  <si>
    <t>39N0502220180001</t>
  </si>
  <si>
    <t>Pannonhalma Petőfi u. 8 B</t>
  </si>
  <si>
    <t>39N050062054000I</t>
  </si>
  <si>
    <t>Győr, Dózsa rp. 4.</t>
  </si>
  <si>
    <t>39N050062055000D</t>
  </si>
  <si>
    <t>39N050132316000S</t>
  </si>
  <si>
    <t>Sopron Táncsics M. u. 8.</t>
  </si>
  <si>
    <t>39N050120357000O</t>
  </si>
  <si>
    <t>Sopron Kossuth Lajos u. 1</t>
  </si>
  <si>
    <t>39N050124253000J</t>
  </si>
  <si>
    <t>39N0501242550009</t>
  </si>
  <si>
    <t>39N050133827000B</t>
  </si>
  <si>
    <t>Fertőd Bartók B. u. 99.</t>
  </si>
  <si>
    <t>39N050531283000D</t>
  </si>
  <si>
    <t>Kapuvár Sport u. 20.</t>
  </si>
  <si>
    <t>39N050828526000A</t>
  </si>
  <si>
    <t>Beled Rákóczi u. 181</t>
  </si>
  <si>
    <t>39N050232235000I</t>
  </si>
  <si>
    <t>Hegyeshalom Szent István u. 5.</t>
  </si>
  <si>
    <t>39N050666915000U</t>
  </si>
  <si>
    <t>Jánossomorja Dózsa Gy. U. 62</t>
  </si>
  <si>
    <t>39N050666909000G</t>
  </si>
  <si>
    <t>39N050858059000M</t>
  </si>
  <si>
    <t>Sopronkövesd Liliom u. 11.</t>
  </si>
  <si>
    <t>39N050046628000Y</t>
  </si>
  <si>
    <t>9024 Győr Szigethy Attila út 42</t>
  </si>
  <si>
    <t>Hajdú-Bihar Megyei Rendőr-főkapitányság</t>
  </si>
  <si>
    <t>4024 Debrecen Kossuth utca 20</t>
  </si>
  <si>
    <t>39N110485585000O</t>
  </si>
  <si>
    <t>4024 Debrecen Budai Ézsaiás utca 4</t>
  </si>
  <si>
    <t>39N110223047000F</t>
  </si>
  <si>
    <t>39N110227019000S</t>
  </si>
  <si>
    <t>4025 Debrecen Vásáry István utca 2</t>
  </si>
  <si>
    <t>39N110139705000R</t>
  </si>
  <si>
    <t>4028 Debrecen Baksay Sándor utca 25</t>
  </si>
  <si>
    <t>39N110489404000F</t>
  </si>
  <si>
    <t>4028 Debrecen Mikes Kelemen utca 4</t>
  </si>
  <si>
    <t>39N1102254560007</t>
  </si>
  <si>
    <t>4030 Debrecen Lomnic utca 6</t>
  </si>
  <si>
    <t>39N110483689000D</t>
  </si>
  <si>
    <t>4033 Debrecen Sámsoni út 147</t>
  </si>
  <si>
    <t>39N1102139370004</t>
  </si>
  <si>
    <t>4060 Balmazújváros Debreceni utca 4</t>
  </si>
  <si>
    <t>39N110469778000O</t>
  </si>
  <si>
    <t>4064 Nagyhegyes Kossuth utca 2</t>
  </si>
  <si>
    <t>39N1105186090000</t>
  </si>
  <si>
    <t>4066 Tiszacsege Fő utca 83</t>
  </si>
  <si>
    <t>39N1107679250004</t>
  </si>
  <si>
    <t>4069 Egyek Óvoda utca 2</t>
  </si>
  <si>
    <t>39N1104971130005</t>
  </si>
  <si>
    <t>4071 Hortobágy Kossuth utca 16</t>
  </si>
  <si>
    <t>39N110499651000E</t>
  </si>
  <si>
    <t>4080 Hajdúnánás Bocskai utca 28</t>
  </si>
  <si>
    <t>39N110429842000R</t>
  </si>
  <si>
    <t>4080 Hajdúnánás Külterület 0248/32</t>
  </si>
  <si>
    <t>39N112640863000M</t>
  </si>
  <si>
    <t>4080 Hajdúnánás Magyar utca 0</t>
  </si>
  <si>
    <t>39N110511793000P</t>
  </si>
  <si>
    <t>4087 Hajdúdorog Böszörményi utca 27</t>
  </si>
  <si>
    <t>39N1102118600007</t>
  </si>
  <si>
    <t>4090 Polgár Barankovics tér 15</t>
  </si>
  <si>
    <t>39N1109993370004</t>
  </si>
  <si>
    <t>4100 Berettyóújfalu Kossuth utca 17</t>
  </si>
  <si>
    <t>39N112689076000N</t>
  </si>
  <si>
    <t>4100 Berettyóújfalu Külterület 0245/14</t>
  </si>
  <si>
    <t>39N111153623000E</t>
  </si>
  <si>
    <t>4110 Biharkeresztes Szacsvay utca 13</t>
  </si>
  <si>
    <t>39N110829460000D</t>
  </si>
  <si>
    <t>4115 Ártánd Közúti határátkelő 42.sz.főú</t>
  </si>
  <si>
    <t>39N1109615890004</t>
  </si>
  <si>
    <t>4123 Hencida Kossuth utca 13</t>
  </si>
  <si>
    <t>39N1104423460006</t>
  </si>
  <si>
    <t>4125 Pocsaj Árpád utca 47</t>
  </si>
  <si>
    <t>39N1111536250004</t>
  </si>
  <si>
    <t>4127 Nagykereki Kossuth utca 44</t>
  </si>
  <si>
    <t>39N111070477000V</t>
  </si>
  <si>
    <t>4130 Derecske Köztársaság út 132</t>
  </si>
  <si>
    <t>39N112636787000W</t>
  </si>
  <si>
    <t>4138 Komádi Köztársaság utca 28</t>
  </si>
  <si>
    <t>39N111180414000Q</t>
  </si>
  <si>
    <t>4142 Zsáka Kossuth utca 7</t>
  </si>
  <si>
    <t>39N110899408000K</t>
  </si>
  <si>
    <t>4145 Csökmő Kossuth Lajos utca 132</t>
  </si>
  <si>
    <t>39N110471070000K</t>
  </si>
  <si>
    <t>4150 Püspökladány Baross utca 2</t>
  </si>
  <si>
    <t>39N1104701560003</t>
  </si>
  <si>
    <t>4172 Biharnagybajom Rákóczi utca 20</t>
  </si>
  <si>
    <t>4024Debrecen Kossuth utca 20</t>
  </si>
  <si>
    <t>39N110470493000A</t>
  </si>
  <si>
    <t>4181 Nádudvar Fő út 139</t>
  </si>
  <si>
    <t>39N1104744010005</t>
  </si>
  <si>
    <t>4183 Kaba Batthyány utca 2</t>
  </si>
  <si>
    <t>39N110480973000F</t>
  </si>
  <si>
    <t>4200 Hajdúszoboszló Rákóczi utca 4</t>
  </si>
  <si>
    <t>39N110151405000K</t>
  </si>
  <si>
    <t>4212 Hajdúszovát Hősök tere 3</t>
  </si>
  <si>
    <t>39N1102174720008</t>
  </si>
  <si>
    <t>4220 Hajdúböszörmény Kossuth Lajos utca</t>
  </si>
  <si>
    <t>39N1111632210006</t>
  </si>
  <si>
    <t>4220 Hajdúböszörmény Külső újvárosi utca</t>
  </si>
  <si>
    <t>39N1105327920004</t>
  </si>
  <si>
    <t>4242 Hajdúhadház Bocskai tér 1</t>
  </si>
  <si>
    <t>39N110108175000P</t>
  </si>
  <si>
    <t>4262 Nyíracsád Kassai utca 1</t>
  </si>
  <si>
    <t>39N110021530000K</t>
  </si>
  <si>
    <t>4264 Nyírábrány Államhatár 1</t>
  </si>
  <si>
    <t>39N110203746000Q</t>
  </si>
  <si>
    <t>4264 Nyírábrány Határőr utca 59</t>
  </si>
  <si>
    <t>39N1104200600005</t>
  </si>
  <si>
    <t>4272 Sáránd Bagosi utca 18</t>
  </si>
  <si>
    <t>39N111175837000E</t>
  </si>
  <si>
    <t>4281 Létavértes Baross utca 9</t>
  </si>
  <si>
    <t>39N110002662000W</t>
  </si>
  <si>
    <t>4287 Vámospércs Nagy utca 3</t>
  </si>
  <si>
    <t>Heves Megyei Rendőr-főkapitányság</t>
  </si>
  <si>
    <t>3300 Eger, Eszterházy tér 2.</t>
  </si>
  <si>
    <t>39N112579673000F</t>
  </si>
  <si>
    <t>39N110980343000P</t>
  </si>
  <si>
    <t>3200 Gyöngyös, Róbert Károly u. 21.</t>
  </si>
  <si>
    <t>39N110924606000Z</t>
  </si>
  <si>
    <t>3000 Hatvan, Ratkó József u. 14.</t>
  </si>
  <si>
    <t>39N1109612940007</t>
  </si>
  <si>
    <t xml:space="preserve">3250 Pétervására, Szent Márton u.23/a   </t>
  </si>
  <si>
    <t>39N110967803000D</t>
  </si>
  <si>
    <t xml:space="preserve">3246 Mátraderecske, Petőfi u.38.          </t>
  </si>
  <si>
    <t>39N110983925000Z</t>
  </si>
  <si>
    <t xml:space="preserve">3351 Verpelét, Kossuth  L u. 70           </t>
  </si>
  <si>
    <t>39N112628090000T</t>
  </si>
  <si>
    <t xml:space="preserve">3035 Gyöngyöspata, Fő u. 33.      </t>
  </si>
  <si>
    <t>39N1109622600000</t>
  </si>
  <si>
    <t xml:space="preserve">3250 Pétervására, Szent Márton u.23 </t>
  </si>
  <si>
    <t>39N1105291130005</t>
  </si>
  <si>
    <t>3016 Boldog, Hunyadi J. u. 2.</t>
  </si>
  <si>
    <t>39N110938252000C</t>
  </si>
  <si>
    <t xml:space="preserve">3360 Heves, Erzsébet tér 1.     </t>
  </si>
  <si>
    <t>39N1126875340001</t>
  </si>
  <si>
    <t>3232 Gyöngyös, Pálosvörösmarti út 1/B.</t>
  </si>
  <si>
    <t>39N110969306000H</t>
  </si>
  <si>
    <t xml:space="preserve">3284 Tarnaméra, Árpád u.4.   </t>
  </si>
  <si>
    <t>39N110311968000O</t>
  </si>
  <si>
    <t xml:space="preserve">3390 Füzesabony, Baross G. u.14.      </t>
  </si>
  <si>
    <t>39N1101564420008</t>
  </si>
  <si>
    <t xml:space="preserve">3373 Besenyőtelek, Fő u. 47.        </t>
  </si>
  <si>
    <t>Jász- Nagykun- Szolnok Megyei Rendőrfőkapitányság</t>
  </si>
  <si>
    <t>5000 Szolnok, Baross Gábor út 39</t>
  </si>
  <si>
    <t>39N112579374000V</t>
  </si>
  <si>
    <t>5000 Szolnok, Baross Gábor utca 39.</t>
  </si>
  <si>
    <t>5001 Szolnok, Baross Gábor út 39</t>
  </si>
  <si>
    <t>39N110777889000K</t>
  </si>
  <si>
    <t>5440 Kunszentmárton, Kossuth u. 7.</t>
  </si>
  <si>
    <t>5002 Szolnok, Baross Gábor út 39</t>
  </si>
  <si>
    <t>39N110272795000K</t>
  </si>
  <si>
    <t>5400 Mezőtúr, Petőfi Sándor u. 24.</t>
  </si>
  <si>
    <t>5003 Szolnok, Baross Gábor út 39</t>
  </si>
  <si>
    <t>39N110800955000C</t>
  </si>
  <si>
    <t>5000 Szolnok, Álmos utca 1.</t>
  </si>
  <si>
    <t>5004 Szolnok, Baross Gábor út 39</t>
  </si>
  <si>
    <t>39N110800817000X</t>
  </si>
  <si>
    <t>5000 Szolnok, Dr. Sebestény Gyula út 5.</t>
  </si>
  <si>
    <t>5005 Szolnok, Baross Gábor út 39</t>
  </si>
  <si>
    <t>39N110768309000U</t>
  </si>
  <si>
    <t>5350 Tiszafüred, Fő út 55.</t>
  </si>
  <si>
    <t>5006 Szolnok, Baross Gábor út 39</t>
  </si>
  <si>
    <t>39N110765320000D</t>
  </si>
  <si>
    <t>5200 Törökszentmiklós, Kossuth út 143.</t>
  </si>
  <si>
    <t>5007 Szolnok, Baross Gábor út 39</t>
  </si>
  <si>
    <t>39N110290865000T</t>
  </si>
  <si>
    <t>5000 Szolnok -Szandaszőlős, Üdülősor 1.</t>
  </si>
  <si>
    <t>5008 Szolnok, Baross Gábor út 39</t>
  </si>
  <si>
    <t>39N112601950000R</t>
  </si>
  <si>
    <t>3300 Eger, Kallómalom u.2.fsz2.</t>
  </si>
  <si>
    <t>5009 Szolnok, Baross Gábor út 39</t>
  </si>
  <si>
    <t>39N110810718000Q</t>
  </si>
  <si>
    <t>5435 Martfű, Május 1 utca 6.</t>
  </si>
  <si>
    <t>5010 Szolnok, Baross Gábor út 39</t>
  </si>
  <si>
    <t>39N110553262000V</t>
  </si>
  <si>
    <t>5052 Újszász, Szabadság tér 6.</t>
  </si>
  <si>
    <t>5011 Szolnok, Baross Gábor út 39</t>
  </si>
  <si>
    <t>39N110842301000F</t>
  </si>
  <si>
    <t xml:space="preserve">5094 Tiszajenő, Vasút u. 11. </t>
  </si>
  <si>
    <t>5012 Szolnok, Baross Gábor út 39</t>
  </si>
  <si>
    <t>39N1102846250007</t>
  </si>
  <si>
    <t>5051 Zagyvarékas, Rákoczi Feren utca 56.</t>
  </si>
  <si>
    <t>5013 Szolnok, Baross Gábor út 39</t>
  </si>
  <si>
    <t>39N1108742300003</t>
  </si>
  <si>
    <t>5100 Jászberény,  Hatvani út 1.</t>
  </si>
  <si>
    <t>5014 Szolnok, Baross Gábor út 39</t>
  </si>
  <si>
    <t>39N110851770000N</t>
  </si>
  <si>
    <t>5055 Jászladány, Hösök tere 4.</t>
  </si>
  <si>
    <t>5015 Szolnok, Baross Gábor út 39</t>
  </si>
  <si>
    <t>39N110866652000K</t>
  </si>
  <si>
    <t>5123 Jászárokszállás, Kisfaludy Sándor utca 26.</t>
  </si>
  <si>
    <t>5016 Szolnok, Baross Gábor út 39</t>
  </si>
  <si>
    <t>39N111184718000R</t>
  </si>
  <si>
    <t>5200 Törökszentmiklós, Szent László utca  7.I/3</t>
  </si>
  <si>
    <t>5017 Szolnok, Baross Gábor út 39</t>
  </si>
  <si>
    <t>39N110874030000H</t>
  </si>
  <si>
    <t>5143 Jánoshida, Fő ut. 10.</t>
  </si>
  <si>
    <t>5018 Szolnok, Baross Gábor út 39</t>
  </si>
  <si>
    <t>39N112667868000Y</t>
  </si>
  <si>
    <t>5300 Karcag, József Attila u. 2.</t>
  </si>
  <si>
    <t>5019 Szolnok, Baross Gábor út 39</t>
  </si>
  <si>
    <t>39N110758993000A</t>
  </si>
  <si>
    <t>5321 Kunmadaras, Budai Nagy Antal utca 2.</t>
  </si>
  <si>
    <t>5020 Szolnok, Baross Gábor út 39</t>
  </si>
  <si>
    <t>39N1102763540008</t>
  </si>
  <si>
    <t>55340 Kunhegyes, Rákoczi Ferenc utca 35.</t>
  </si>
  <si>
    <t>5021 Szolnok, Baross Gábor út 39</t>
  </si>
  <si>
    <t>39N1108119170009</t>
  </si>
  <si>
    <t xml:space="preserve"> 5331 Kenderes, Szent István 32. </t>
  </si>
  <si>
    <t>5022 Szolnok, Baross Gábor út 39</t>
  </si>
  <si>
    <t>39N110283383000A</t>
  </si>
  <si>
    <t>5462 Cibakháza, Álmos utca 14.</t>
  </si>
  <si>
    <t>5023 Szolnok, Baross Gábor út 39</t>
  </si>
  <si>
    <t>39N1102790190004</t>
  </si>
  <si>
    <t>5451 Öcsöd, Kossuth Lajos utca 26/B</t>
  </si>
  <si>
    <t>5024 Szolnok, Baross Gábor út 39</t>
  </si>
  <si>
    <t>39N110280296000K</t>
  </si>
  <si>
    <t>5471 Tiszakürt, Arany János  utca 8.</t>
  </si>
  <si>
    <t>5025 Szolnok, Baross Gábor út 39</t>
  </si>
  <si>
    <t>39N110278856000L</t>
  </si>
  <si>
    <t>5474 Tiszasas, Rákóczi Ferenc utca 35.</t>
  </si>
  <si>
    <t>5026 Szolnok, Baross Gábor út 39</t>
  </si>
  <si>
    <t>39N110549846000G</t>
  </si>
  <si>
    <t>5430 Tiszaföldvár, Kossuth Lajos utca 137.</t>
  </si>
  <si>
    <t>5027 Szolnok, Baross Gábor út 39</t>
  </si>
  <si>
    <t>39N1107496550009</t>
  </si>
  <si>
    <t>5420 Túrkeve, Táncsics Mihály  utca 1/B</t>
  </si>
  <si>
    <t>5028 Szolnok, Baross Gábor út 39</t>
  </si>
  <si>
    <t>39N110149253000X</t>
  </si>
  <si>
    <t>5411 Kétpó, Almássy tér 1/A</t>
  </si>
  <si>
    <t>5029 Szolnok, Baross Gábor út 39</t>
  </si>
  <si>
    <t>39N1107604540008</t>
  </si>
  <si>
    <t>5322 Tiszaszentimre, Szécshenyi utca 7/A</t>
  </si>
  <si>
    <t>5030 Szolnok, Baross Gábor út 39</t>
  </si>
  <si>
    <t>39N110783777000T</t>
  </si>
  <si>
    <t>5231 Fegyvernek, Szent Erzsébet út 146/a</t>
  </si>
  <si>
    <t>5031 Szolnok, Baross Gábor út 39</t>
  </si>
  <si>
    <t>39N1107556170009</t>
  </si>
  <si>
    <t>5254 Tiszaroff, Dózsa György utca 2/a.</t>
  </si>
  <si>
    <t>5032 Szolnok, Baross Gábor út 39</t>
  </si>
  <si>
    <t>39N110796889000A</t>
  </si>
  <si>
    <t>5000 Szolnok, Tiszaparti sétány 6.</t>
  </si>
  <si>
    <t>5033 Szolnok, Baross Gábor út 39</t>
  </si>
  <si>
    <t>39N0503879220006</t>
  </si>
  <si>
    <t>6640 Csongrád, Táncsics Mihály út 18.</t>
  </si>
  <si>
    <t>5034 Szolnok, Baross Gábor út 39</t>
  </si>
  <si>
    <t>39N110342270000Z</t>
  </si>
  <si>
    <t>3580 Tiszaújváros, Tiszavirág utca 1.</t>
  </si>
  <si>
    <t>5035 Szolnok, Baross Gábor út 39</t>
  </si>
  <si>
    <t>39N111282437000A</t>
  </si>
  <si>
    <t>3580 Tiszaújváros, Tiszavirág utca 2.</t>
  </si>
  <si>
    <t>5036 Szolnok, Baross Gábor út 39</t>
  </si>
  <si>
    <t>39N110083259000P</t>
  </si>
  <si>
    <t>3910 Tokaj, Széchényi sétány 9.</t>
  </si>
  <si>
    <t>Komárom-Esztergom Megyei Rendőr-főkapitányság</t>
  </si>
  <si>
    <t>2800 Tatabánya, Komáromi út 2.</t>
  </si>
  <si>
    <t>39N050088022000H</t>
  </si>
  <si>
    <t>2500 Esztergom, Kiss János altábornagy u. 27.</t>
  </si>
  <si>
    <t>39N050081368000Z</t>
  </si>
  <si>
    <t>2870 Kisbér, Batthyány tér 4.</t>
  </si>
  <si>
    <t>39N050087769000S</t>
  </si>
  <si>
    <t>2900 Komárom, Igmándi út 24.</t>
  </si>
  <si>
    <t>39N050094445000M</t>
  </si>
  <si>
    <t>2536 Nyergesújfalu, Kossuth L. u. 5.</t>
  </si>
  <si>
    <t>39N050200192000A</t>
  </si>
  <si>
    <t>2840 Oroszlány, Haraszthegyi út 2/a.</t>
  </si>
  <si>
    <t>39N050092602000Q</t>
  </si>
  <si>
    <t>2890 Tata, Ady Endre út 27.</t>
  </si>
  <si>
    <t>39N050095772000R</t>
  </si>
  <si>
    <t>2800 Tatabánya, Szanatórium út 1.</t>
  </si>
  <si>
    <t>39N050201407000A</t>
  </si>
  <si>
    <t>2890 Tata, Boglárka út 5.</t>
  </si>
  <si>
    <t>39N050259741000Y</t>
  </si>
  <si>
    <t>2500 Esztergom, Pöltenberg Ernő út 60.</t>
  </si>
  <si>
    <t>39N050259743000O</t>
  </si>
  <si>
    <t>39N050087754000M</t>
  </si>
  <si>
    <t>2900 Komárom, Rákóczi rakpart 2.</t>
  </si>
  <si>
    <t>39N050107497000T</t>
  </si>
  <si>
    <t>2510 Dorog, Mátyás király út 1.</t>
  </si>
  <si>
    <t>Nógrád Megyei Rendőr-főkapitányság</t>
  </si>
  <si>
    <t>3100 Salgótarján, Rákóczi út 40.</t>
  </si>
  <si>
    <t>39N112652235000A</t>
  </si>
  <si>
    <t>2175 Kálló, Szent István Király utca 8.</t>
  </si>
  <si>
    <t>3101 Salgótarján, Rákóczi út 40.</t>
  </si>
  <si>
    <t>39N110699348000N</t>
  </si>
  <si>
    <t>2651 Rétság, Rákóczi út 8-10.</t>
  </si>
  <si>
    <t>3102 Salgótarján, Rákóczi út 40.</t>
  </si>
  <si>
    <t>39N1103073320001</t>
  </si>
  <si>
    <t>2660 Balassagyarmat, Bajcsy út 6.</t>
  </si>
  <si>
    <t>3103 Salgótarján, Rákóczi út 40.</t>
  </si>
  <si>
    <t>39N110302033000K</t>
  </si>
  <si>
    <t>3060 Pásztó, Fő út 93-95.</t>
  </si>
  <si>
    <t>3104 Salgótarján, Rákóczi út 40.</t>
  </si>
  <si>
    <t>39N110912392000A</t>
  </si>
  <si>
    <t>3070 Bátonyterenye, Kossuth út 4.</t>
  </si>
  <si>
    <t>3105 Salgótarján, Rákóczi út 40.</t>
  </si>
  <si>
    <t>39N110298148000B</t>
  </si>
  <si>
    <t>3170 Szécsény, Rákóczi út 66.</t>
  </si>
  <si>
    <t>Pest Megyei Rendőr-főkapitányság</t>
  </si>
  <si>
    <t>1139 Budapest, Teve utca 4-6.</t>
  </si>
  <si>
    <t>39N061037642000U</t>
  </si>
  <si>
    <t>1077 Bp., Kisdiófa u. 7-9.</t>
  </si>
  <si>
    <t>39N111283895000M</t>
  </si>
  <si>
    <t>2769 Tápiószőlős, Alkotmány u. 3. Árpád u. 2.</t>
  </si>
  <si>
    <t>39N061118535000S</t>
  </si>
  <si>
    <t>1142 Bp., Öv u. 214.</t>
  </si>
  <si>
    <t>39N060854024000B</t>
  </si>
  <si>
    <t>1145 Budapest, Róna utca 124.</t>
  </si>
  <si>
    <t>39N1107762180006</t>
  </si>
  <si>
    <t>2000 Szentendre, Dózsa Gy. út 6/a.</t>
  </si>
  <si>
    <t>39N112644931000B</t>
  </si>
  <si>
    <t>2011 Budakalász, Szent István tér 1.</t>
  </si>
  <si>
    <t>39N111138101000C</t>
  </si>
  <si>
    <t>2013 Pomáz, Tas u. 10.</t>
  </si>
  <si>
    <t>39N1109404300001</t>
  </si>
  <si>
    <t>2025 Visegrád, Fő u. 57.</t>
  </si>
  <si>
    <t>39N110596563000J</t>
  </si>
  <si>
    <t>2030 Érd, Felső u. 4-6.</t>
  </si>
  <si>
    <t>39N1112628450004</t>
  </si>
  <si>
    <t>2049 Diósd, Sashegy u. 7.</t>
  </si>
  <si>
    <t>39N1110932610002</t>
  </si>
  <si>
    <t>2072 Zsámbék, Petőfi S. u. 112.</t>
  </si>
  <si>
    <t>39N1104071490001</t>
  </si>
  <si>
    <t>2083 Solymár, Pilisvörösvári u. 4.</t>
  </si>
  <si>
    <t>39N111283893000W</t>
  </si>
  <si>
    <t>2085 Pilisvörösvár, Fő utca 62.</t>
  </si>
  <si>
    <t>39N111283918000B</t>
  </si>
  <si>
    <t>2100 Gödöllő, Petőfi u. 6/10.</t>
  </si>
  <si>
    <t>39N110408414000F</t>
  </si>
  <si>
    <t>2112 Veresegyház, Petőfi u. 3.</t>
  </si>
  <si>
    <t>39N1126351190003</t>
  </si>
  <si>
    <t>2117 Isaszeg, Rákóczi út 10.</t>
  </si>
  <si>
    <t>39N1104084170000</t>
  </si>
  <si>
    <t>2118 Dány, Pesti út 2/C.</t>
  </si>
  <si>
    <t>39N0600067320001</t>
  </si>
  <si>
    <t>2119 Pécel, Kossuth tér 1.</t>
  </si>
  <si>
    <t>39N112579834000K</t>
  </si>
  <si>
    <t>2120 Dunakeszi, Tábor u. 2-4</t>
  </si>
  <si>
    <t>39N1107316300008</t>
  </si>
  <si>
    <t>2151 Fót, Vörösmarty tér 11.</t>
  </si>
  <si>
    <t>39N110260782000T</t>
  </si>
  <si>
    <t>2162 Őrbottyán, Rákóczi út. 78.</t>
  </si>
  <si>
    <t>39N1112768010007</t>
  </si>
  <si>
    <t>2170 Aszód, Pesti u. 5.</t>
  </si>
  <si>
    <t>39N110304356000U</t>
  </si>
  <si>
    <t>2200 Monor, Ady Endre u. 2. fsz. 2.</t>
  </si>
  <si>
    <t>39N110498320000T</t>
  </si>
  <si>
    <t>2200 Monor, Attila utca 3.</t>
  </si>
  <si>
    <t>39N1104893160006</t>
  </si>
  <si>
    <t>2200 Monor, Kossuth L. u. 86.</t>
  </si>
  <si>
    <t>39N110491221000D</t>
  </si>
  <si>
    <t>2200 Monor, Kossuth Lajos u. 86.</t>
  </si>
  <si>
    <t>39N110478893000T</t>
  </si>
  <si>
    <t>2220 Vecsés, Fő u. 58.</t>
  </si>
  <si>
    <t>39N110734154000O</t>
  </si>
  <si>
    <t>2230 Gyömrő, Szent István u. 33.</t>
  </si>
  <si>
    <t>39N110696740000M</t>
  </si>
  <si>
    <t>2234 Maglód, Fő utca 23.</t>
  </si>
  <si>
    <t>39N061136832000K</t>
  </si>
  <si>
    <t>2241 Sülysáp, Malom u. 1.</t>
  </si>
  <si>
    <t>39N061232381000F</t>
  </si>
  <si>
    <t>2251 Tápiószecső, Deák F. u. 32.</t>
  </si>
  <si>
    <t>39N1102253660008</t>
  </si>
  <si>
    <t>2300 Ráckeve, Kossuth L. u. 22.</t>
  </si>
  <si>
    <t>39N111190008000V</t>
  </si>
  <si>
    <t>2300 Ráckeve, Vásártér u. 7.</t>
  </si>
  <si>
    <t>39N110740504000C</t>
  </si>
  <si>
    <t>2310 Szigetszentmiklós, Kéményseprők tere 1.</t>
  </si>
  <si>
    <t>39N101030001000V</t>
  </si>
  <si>
    <t>2336 Dunavarsány, Gyóni Géza u. 5.</t>
  </si>
  <si>
    <t>39N1105499820005</t>
  </si>
  <si>
    <t>2344 Dömsöd, Petőfi Sándor tér 6. Petőfi u. 2 ?</t>
  </si>
  <si>
    <t>39N101032374000B</t>
  </si>
  <si>
    <t>2347 Bugyi, Kossuth u. 2.</t>
  </si>
  <si>
    <t>39N111281257000K</t>
  </si>
  <si>
    <t>2360 Gyál, Kisfaludi u. 1.</t>
  </si>
  <si>
    <t>39N110450818000N</t>
  </si>
  <si>
    <t>2364 Ócsa, Bajcsy-Zsilinszky u 26.  Kiss János u. 1. ?</t>
  </si>
  <si>
    <t>39N111276722000Y</t>
  </si>
  <si>
    <t xml:space="preserve">2370 Dabas,  Szent István  tér 1.   </t>
  </si>
  <si>
    <t>39N1112767210002</t>
  </si>
  <si>
    <t>2370 Dabas, Bartók Béla út 56.</t>
  </si>
  <si>
    <t>39N110634934000R</t>
  </si>
  <si>
    <t>2377 Örkény, Kossuth L. u. 2.</t>
  </si>
  <si>
    <t>39N1107146120004</t>
  </si>
  <si>
    <t>2600 Vác, Zrínyi u. 7.</t>
  </si>
  <si>
    <t>39N111143510000E</t>
  </si>
  <si>
    <t>2621 Verőce, Árpád út. 21.</t>
  </si>
  <si>
    <t>2828 Szob, Ipolysági utca 9.</t>
  </si>
  <si>
    <t>39N112690845000G</t>
  </si>
  <si>
    <t>2632 Letkés, Diófa u. 30.</t>
  </si>
  <si>
    <t>39N110442110000V</t>
  </si>
  <si>
    <t>2632 Letkés, Diófa utca hrsz. 726</t>
  </si>
  <si>
    <t>39N111273095000D</t>
  </si>
  <si>
    <t>2700 Cegléd, Rákóczi u. 22-24.</t>
  </si>
  <si>
    <t>39N110582637000E</t>
  </si>
  <si>
    <t>2721 Pilis, Luther tér 12.</t>
  </si>
  <si>
    <t>39N111284263000A</t>
  </si>
  <si>
    <t>2730 Albertirsa, Irsai Károly u. 8.</t>
  </si>
  <si>
    <t>39N111276697000B</t>
  </si>
  <si>
    <t>2740 Abony, Ceglédi u. 1.</t>
  </si>
  <si>
    <t>39N1105627670007</t>
  </si>
  <si>
    <t>2746 Jászkarajenő, Rákóczi u. 12. régen 23.</t>
  </si>
  <si>
    <t>39N110649656000E</t>
  </si>
  <si>
    <t>2750 Nagykőrös, Kecskeméti u. 4.</t>
  </si>
  <si>
    <t>39N061013395000J</t>
  </si>
  <si>
    <t>2760 Nagykáta, Szabadság tér 17.</t>
  </si>
  <si>
    <t>39N0613928100000</t>
  </si>
  <si>
    <t>2764 Tápióbicske, Rákóczi út 86.</t>
  </si>
  <si>
    <t>39N110241179000F</t>
  </si>
  <si>
    <t>2766 Tápiószele, Rákóczi u. 30.</t>
  </si>
  <si>
    <t>Somogy Megyei Rendőr-főkapitányság</t>
  </si>
  <si>
    <t>7400 Kaposvár,Szent Imre u. 14/c</t>
  </si>
  <si>
    <t>39N040223132000g</t>
  </si>
  <si>
    <t>39N040232290000J</t>
  </si>
  <si>
    <t>7400 Kaposvár, Szent Imre u.12.</t>
  </si>
  <si>
    <t>39N040018770000N</t>
  </si>
  <si>
    <t>7570 Barcs, Köztársaság u. 4.</t>
  </si>
  <si>
    <t>39N040070325000T</t>
  </si>
  <si>
    <t>8640 Fonyód, Vitorlás u.2.</t>
  </si>
  <si>
    <t>39N040033823000G</t>
  </si>
  <si>
    <t>7400 Kaposvár, Zaranyi u.2.</t>
  </si>
  <si>
    <t>39N040013999000T</t>
  </si>
  <si>
    <t>7500 Nagyatád, Zrinyi u.57.</t>
  </si>
  <si>
    <t>39N040103062000X</t>
  </si>
  <si>
    <t>8700 Marcali, Rákóczi F.u.55.</t>
  </si>
  <si>
    <t>39N040036999000O</t>
  </si>
  <si>
    <t>7570 Barcs, Nagyhíd u. 80.</t>
  </si>
  <si>
    <t>39N040081398000T</t>
  </si>
  <si>
    <t>8623 balatonföldvár, kőröshegyi u.2.</t>
  </si>
  <si>
    <t>39N040289595000K</t>
  </si>
  <si>
    <t>8623 balatonföldvár, Kikötő u.1.</t>
  </si>
  <si>
    <t>39N040098800000N</t>
  </si>
  <si>
    <t>8638 Balatonlelle Petőfi u.2.</t>
  </si>
  <si>
    <t>39N0400278030005</t>
  </si>
  <si>
    <t>8648 Balatonkeresztúr, Iskola u.2.</t>
  </si>
  <si>
    <t>39N040133205000d</t>
  </si>
  <si>
    <t>7570 Barcs Széchenyi u. 27.</t>
  </si>
  <si>
    <t>39N0400904080001</t>
  </si>
  <si>
    <t>7586 Bolhó Határőrség 4.</t>
  </si>
  <si>
    <t>39N0400781180007</t>
  </si>
  <si>
    <t>8840 Csurgó, Petőfi Tér 36</t>
  </si>
  <si>
    <t>39N0400560790007</t>
  </si>
  <si>
    <t>9640 Fonyód Fürdő u.5.</t>
  </si>
  <si>
    <t>39N040135870000C</t>
  </si>
  <si>
    <t>7530 Kadarkút, Árpád u. 23.</t>
  </si>
  <si>
    <t>39N040081687000J</t>
  </si>
  <si>
    <t>7400 Kaposvár Kossuth L.45/a</t>
  </si>
  <si>
    <t>39N0400817200009</t>
  </si>
  <si>
    <t>7400 Kaposvár Kossuth L.45/b</t>
  </si>
  <si>
    <t>39N040041718000B</t>
  </si>
  <si>
    <t>7551 Lábod, Kossuth L.u.70</t>
  </si>
  <si>
    <t>39N040077850000J</t>
  </si>
  <si>
    <t>8693 Lengyeltóti, Bem J.u.7</t>
  </si>
  <si>
    <t>39N0402498070005</t>
  </si>
  <si>
    <t>7561 Nagybajom, Kossuth L.u.19</t>
  </si>
  <si>
    <t>39N040076677000V</t>
  </si>
  <si>
    <t>8600 Siófok, Mártírok u.4.</t>
  </si>
  <si>
    <t>39N040215941000Q</t>
  </si>
  <si>
    <t>7261 Taszár, Széchényi u.69.</t>
  </si>
  <si>
    <t>8852 Zákány, Május 1 u. 69.</t>
  </si>
  <si>
    <t>39N040124878000Q</t>
  </si>
  <si>
    <t>7400 Kaposvár, Kaposi Móru. 3. I/3</t>
  </si>
  <si>
    <t>39N0403012040004</t>
  </si>
  <si>
    <t>Fonyód Autópálya</t>
  </si>
  <si>
    <t>39N0402740830009</t>
  </si>
  <si>
    <t>Balatonvilágos Autópálya</t>
  </si>
  <si>
    <t>39N040274053000R</t>
  </si>
  <si>
    <t>39N040308647000T</t>
  </si>
  <si>
    <t>Zamárdi, Szabadság tér 5</t>
  </si>
  <si>
    <t>39N040282839000Y</t>
  </si>
  <si>
    <t>8719 Böhönye, Kossuth L.u.8.</t>
  </si>
  <si>
    <t>Szabolcs-Szatmár-Bereg Megyei Rendőr főkapitányság</t>
  </si>
  <si>
    <t>4400 Nyíregyháza Bujtos utca 2.sz</t>
  </si>
  <si>
    <t>39N1100659370000</t>
  </si>
  <si>
    <t>4400 Nyíregyháza, Stadion út 5.</t>
  </si>
  <si>
    <t>39N110028361000T</t>
  </si>
  <si>
    <t>4700 Mátészalka, József Attila út 1.</t>
  </si>
  <si>
    <t>39N110040528000D</t>
  </si>
  <si>
    <t>4800 Vásárosnamény, Kossuth Lajos út 7.</t>
  </si>
  <si>
    <t>39N111141942000B</t>
  </si>
  <si>
    <t>4625 Záhony, Kárpát út 8.</t>
  </si>
  <si>
    <t>39N1125798890002</t>
  </si>
  <si>
    <t>4300 Nyírbátor, Bocskai István út 2.</t>
  </si>
  <si>
    <t>39N110003369000A</t>
  </si>
  <si>
    <t>4800 Vásárosnamény, Jókai Mór utca 15</t>
  </si>
  <si>
    <t>39N1101054640002</t>
  </si>
  <si>
    <t>4933 Beregsurány, Árpád utca 200</t>
  </si>
  <si>
    <t>39N110039117000Q</t>
  </si>
  <si>
    <t>4743  Csengersima Határátkelőhely</t>
  </si>
  <si>
    <t>39N110019755000P</t>
  </si>
  <si>
    <t>4951 VPH Tiszabecs, Tiszabecs Malom út 75</t>
  </si>
  <si>
    <t>39N110996127000B</t>
  </si>
  <si>
    <t>4625 Záhony Közúti határátkelő</t>
  </si>
  <si>
    <t>39N110023219000T</t>
  </si>
  <si>
    <t>4564 Baktalórántháza, Vasút utca 2.</t>
  </si>
  <si>
    <t>39N110130602000A</t>
  </si>
  <si>
    <t>4400 Nyíregyháza, Blaha Lujza Sétány 3.</t>
  </si>
  <si>
    <t>39N110060626000Z</t>
  </si>
  <si>
    <t>4320 Nagykálló, Debreceni utca 29.</t>
  </si>
  <si>
    <t>39N110040437000J</t>
  </si>
  <si>
    <t>4400 Nyíregyháza, Tiszavasvári út 37/a</t>
  </si>
  <si>
    <t>39N112634931000K</t>
  </si>
  <si>
    <t>4558 Ófehértó, Külterület 0133/1 hrsz</t>
  </si>
  <si>
    <t>39N110091195000Z</t>
  </si>
  <si>
    <t>4351 Vállaj, Külterület 00086 hrsz</t>
  </si>
  <si>
    <t>39N112617405000A</t>
  </si>
  <si>
    <t>4465 Rakamaz, Szent István út 164</t>
  </si>
  <si>
    <t>39N110170221000W</t>
  </si>
  <si>
    <t>4931 Tarpa, Kossuth l. út 51</t>
  </si>
  <si>
    <t>39N110509484000T</t>
  </si>
  <si>
    <t>4244 Újfehértó, Debreceni út 2</t>
  </si>
  <si>
    <t>39N110996986000Z</t>
  </si>
  <si>
    <t>4625 Záhony, Alkotmány út 36</t>
  </si>
  <si>
    <t>39N110016254000F</t>
  </si>
  <si>
    <t>4900 Fehérgyarmat, Kossuth tér 50</t>
  </si>
  <si>
    <t>39N110054198000W</t>
  </si>
  <si>
    <t>4971 Rozsály, Kossuth L. út 21/a</t>
  </si>
  <si>
    <t>39N110195530000Q</t>
  </si>
  <si>
    <t>4971 Rozsály, Kossuth L. út 17/a</t>
  </si>
  <si>
    <t>39N110787104000M</t>
  </si>
  <si>
    <t>4492 Dombrád, Szabadság tér 6</t>
  </si>
  <si>
    <t>39N1104282850001</t>
  </si>
  <si>
    <t>4937 Barabás, Árpád út 81</t>
  </si>
  <si>
    <t>39N110103785000H</t>
  </si>
  <si>
    <t>39N110081779000V</t>
  </si>
  <si>
    <t>4765 Csenger, Riskó Ignác út 4</t>
  </si>
  <si>
    <t>39N110190908000G</t>
  </si>
  <si>
    <t>4765 Csenger, Riskó Ignác út 6 1/4</t>
  </si>
  <si>
    <t>39N110009956000F</t>
  </si>
  <si>
    <t>4965 Kölcse, Kölcsey F. út 109</t>
  </si>
  <si>
    <t>39N1100002100005</t>
  </si>
  <si>
    <t>4974 Zajta, Kossuth út 24</t>
  </si>
  <si>
    <t>39N110005888000Q</t>
  </si>
  <si>
    <t>4355 Nagyecsed, Rákóczi F. út 3.</t>
  </si>
  <si>
    <t>39N110121768000C</t>
  </si>
  <si>
    <t>4562 Vaja , Lahner utca 25</t>
  </si>
  <si>
    <t>39n1100034870001</t>
  </si>
  <si>
    <t>4334 Hodász, Petőfi út 5/b</t>
  </si>
  <si>
    <t>39N110113516000M</t>
  </si>
  <si>
    <t>4233 Balkány, Szakolyi út 1</t>
  </si>
  <si>
    <t>39N110119858000U</t>
  </si>
  <si>
    <t>4326 Máriapócs, Báthory út 27</t>
  </si>
  <si>
    <t>39N1101895900004</t>
  </si>
  <si>
    <t>4464 Tiszaeszlár, Árpád út 7 1/1</t>
  </si>
  <si>
    <t>39N110164275000X</t>
  </si>
  <si>
    <t>4464 Tiszaeszlár, Arany J. út 41/a</t>
  </si>
  <si>
    <t>39N1101340130009</t>
  </si>
  <si>
    <t>4450 Tiszalök, Kossuth L. út 71</t>
  </si>
  <si>
    <t>39N1102109770004</t>
  </si>
  <si>
    <t>4456 Tiszadob, Andrássy út 33</t>
  </si>
  <si>
    <t>39N1104722580007</t>
  </si>
  <si>
    <t>4440 Tiszavasvári, Kabay J. út 9</t>
  </si>
  <si>
    <t>39N110998983000Y</t>
  </si>
  <si>
    <t>4625 Záhony, Kárpát út 6 1/2</t>
  </si>
  <si>
    <t>39N1101772380009</t>
  </si>
  <si>
    <t>4765 Csenger , Riskó Ignác út 6 1/4</t>
  </si>
  <si>
    <t>39N1100735450002</t>
  </si>
  <si>
    <t xml:space="preserve">4300 Nyírbátor, Kossuth L. út 60 </t>
  </si>
  <si>
    <t>39N110110105000B</t>
  </si>
  <si>
    <t>4501 Kemecse, Kossuth L. út  11.</t>
  </si>
  <si>
    <t>39N110005207000A</t>
  </si>
  <si>
    <t>4900 Kisvárda, Somogyi Rezső út 7.</t>
  </si>
  <si>
    <t>39N112645043000D</t>
  </si>
  <si>
    <t>4484 Ibrány Hősök tere 3.</t>
  </si>
  <si>
    <t>Tolna Megyei Rendőr-főkapitányság</t>
  </si>
  <si>
    <t>7100 Szekszárd, Mészáros L. utca 19-21.</t>
  </si>
  <si>
    <t>39N030033367000J</t>
  </si>
  <si>
    <t>7150 Bonyhád, Kossuth L. u. 3.</t>
  </si>
  <si>
    <t>39N030278689000S</t>
  </si>
  <si>
    <t>7200 Dombóvár, Dombó P. u. 10.</t>
  </si>
  <si>
    <t>39N030120830000N</t>
  </si>
  <si>
    <t>7030 Paks, Dózsa György u. 54.</t>
  </si>
  <si>
    <t>39N030001038000M</t>
  </si>
  <si>
    <t>7100 Szekszárd, Tartsay V. u. 2.</t>
  </si>
  <si>
    <t>39N0302189160007</t>
  </si>
  <si>
    <t>7100 Szekszárd, Várköz 4.</t>
  </si>
  <si>
    <t>39N030063514000N</t>
  </si>
  <si>
    <t>7090 Tamási, Kossuth tér 2.</t>
  </si>
  <si>
    <t>39N030310589000W</t>
  </si>
  <si>
    <t>7140 Bátaszék, Külterület 0135/28 HRSZ.</t>
  </si>
  <si>
    <t>39N0300237660005</t>
  </si>
  <si>
    <t>Tolna Bajcsy-Zsilinszki u. 10.</t>
  </si>
  <si>
    <t>39N030325669000P</t>
  </si>
  <si>
    <t>Tolna Bajcsy-Zsilinszki u. 11.</t>
  </si>
  <si>
    <t>39N030127532000F</t>
  </si>
  <si>
    <t>7212 Kocsola, Kossuth Lajos utca 48.</t>
  </si>
  <si>
    <t>39N030262149000X</t>
  </si>
  <si>
    <t>7081 Simontornya, Gyár utca 37.</t>
  </si>
  <si>
    <t>39N030119563000M</t>
  </si>
  <si>
    <t>7095 Iregszemcse, Rákóczi Ferenc utca 7.</t>
  </si>
  <si>
    <t>39N0303256750002</t>
  </si>
  <si>
    <t>7098 Magyarkeszi, Hősök tere 2.</t>
  </si>
  <si>
    <t>39N030152328000I</t>
  </si>
  <si>
    <t>7044 Nagydorog, Kossuth tér 37</t>
  </si>
  <si>
    <t>39N030130487000E</t>
  </si>
  <si>
    <t>7025 Bölcske, Kossuth Lajos utca 5.</t>
  </si>
  <si>
    <t>Vas Megyei Rendőr-főkapitányság</t>
  </si>
  <si>
    <t>9700 Szombathely, Petőfi s. u. 1/C</t>
  </si>
  <si>
    <t>9700 Szombathely, Petőfi S. u. 1/C</t>
  </si>
  <si>
    <t>9701 Szombathely, Petőfi s. u. 1/C</t>
  </si>
  <si>
    <t>9702 Szombathely, Petőfi s. u. 1/C</t>
  </si>
  <si>
    <t>9703 Szombathely, Petőfi s. u. 1/C</t>
  </si>
  <si>
    <t>9704 Szombathely, Petőfi s. u. 1/C</t>
  </si>
  <si>
    <t>39N050216335000Y</t>
  </si>
  <si>
    <t>9700 Szombathely, Söptei u. 85.</t>
  </si>
  <si>
    <t>9705 Szombathely, Petőfi s. u. 1/C</t>
  </si>
  <si>
    <t>39N050214322000Y</t>
  </si>
  <si>
    <t>9600 Sárvár, Ady Endre u. 3.</t>
  </si>
  <si>
    <t>9706 Szombathely, Petőfi s. u. 1/C</t>
  </si>
  <si>
    <t>39N0504752360007</t>
  </si>
  <si>
    <t>9700 Szombathely, Kőszegi u. 6.</t>
  </si>
  <si>
    <t>9707 Szombathely, Petőfi s. u. 1/C</t>
  </si>
  <si>
    <t>39N050209994000K</t>
  </si>
  <si>
    <t>9761 Táplánszentkereszt, Fő u. 8.</t>
  </si>
  <si>
    <t>9708 Szombathely, Petőfi s. u. 1/C</t>
  </si>
  <si>
    <t>39N050214622000D</t>
  </si>
  <si>
    <t>9751 Vép, Batthyány u. 999.</t>
  </si>
  <si>
    <t>9709 Szombathely, Petőfi s. u. 1/C</t>
  </si>
  <si>
    <t>39N050211536000I</t>
  </si>
  <si>
    <t>6975 Bögöte, Külterület 1.</t>
  </si>
  <si>
    <t>9710 Szombathely, Petőfi s. u. 1/C</t>
  </si>
  <si>
    <t>39N050209991000Z</t>
  </si>
  <si>
    <t>9756 Ikervár, Kossuth Lajos u. 47/A.</t>
  </si>
  <si>
    <t>9711 Szombathely, Petőfi s. u. 1/C</t>
  </si>
  <si>
    <t>39N050211528000E</t>
  </si>
  <si>
    <t>9631 Hegyfalu, Kossuth Lajos u. 38/A.</t>
  </si>
  <si>
    <t>9712 Szombathely, Petőfi s. u. 1/C</t>
  </si>
  <si>
    <t>39N0502097830008</t>
  </si>
  <si>
    <t>9653 Répcelak, Bartók Béla út 56.</t>
  </si>
  <si>
    <t>9713 Szombathely, Petőfi s. u. 1/C</t>
  </si>
  <si>
    <t>39N050211234000C</t>
  </si>
  <si>
    <t>9633 Simaság, Szabadság út 2.</t>
  </si>
  <si>
    <t>9714 Szombathely, Petőfi s. u. 1/C</t>
  </si>
  <si>
    <t>39N0502099550002</t>
  </si>
  <si>
    <t>9500 Celldömölk, Koptik Odó u. 1.</t>
  </si>
  <si>
    <t>9715 Szombathely, Petőfi s. u. 1/C</t>
  </si>
  <si>
    <t>39N0502142290006</t>
  </si>
  <si>
    <t>9545 Jánosháza, Bajcsy-Zsilinszky Endre út 3.</t>
  </si>
  <si>
    <t>9716 Szombathely, Petőfi s. u. 1/C</t>
  </si>
  <si>
    <t>39N0502099360009</t>
  </si>
  <si>
    <t>9730 Kőszeg, Rómer Flóris út 8.</t>
  </si>
  <si>
    <t>9717 Szombathely, Petőfi s. u. 1/C</t>
  </si>
  <si>
    <t>39N050209933000O</t>
  </si>
  <si>
    <t>9730 Kőszeg, Felső körút 22.</t>
  </si>
  <si>
    <t>9718 Szombathely, Petőfi s. u. 1/C</t>
  </si>
  <si>
    <t>39N050211100000K</t>
  </si>
  <si>
    <t>9737 Bük, Eötvör L. út 4.</t>
  </si>
  <si>
    <t>9719 Szombathely, Petőfi s. u. 1/C</t>
  </si>
  <si>
    <t>39N050214162000O</t>
  </si>
  <si>
    <t>9727 Bozsok, Villa utca 1.</t>
  </si>
  <si>
    <t>9720 Szombathely, Petőfi s. u. 1/C</t>
  </si>
  <si>
    <t>39N050209941000S</t>
  </si>
  <si>
    <t>9900 Körmend, Hunyadi út 9.</t>
  </si>
  <si>
    <t>9721 Szombathely, Petőfi s. u. 1/C</t>
  </si>
  <si>
    <t>39N050214144000Q</t>
  </si>
  <si>
    <t>9900 Körmend, Alkotmány út 5.</t>
  </si>
  <si>
    <t>9722 Szombathely, Petőfi s. u. 1/C</t>
  </si>
  <si>
    <t>39N0502141500003</t>
  </si>
  <si>
    <t>9970 Szentgotthárd, Kossuth Lajos út 6.</t>
  </si>
  <si>
    <t>9723 Szombathely, Petőfi s. u. 1/C</t>
  </si>
  <si>
    <t>39N050857363000X</t>
  </si>
  <si>
    <t>9937 Pankasz, Fő út 52.</t>
  </si>
  <si>
    <t>9724 Szombathely, Petőfi s. u. 1/C</t>
  </si>
  <si>
    <t>39N050211291000S</t>
  </si>
  <si>
    <t>9825 Oszkó, Molnár A. út 3.</t>
  </si>
  <si>
    <t>9725 Szombathely, Petőfi s. u. 1/C</t>
  </si>
  <si>
    <t>9813 Gersekarát, Dózsa Gy. Utca 131. D. ép.</t>
  </si>
  <si>
    <t>Veszprém Megyei Rendőr-főkapitányság</t>
  </si>
  <si>
    <t>8200 Veszprém, Bajcsy-Zs. u. 2.</t>
  </si>
  <si>
    <t>39N040209874000E</t>
  </si>
  <si>
    <t>8201 Veszprém, Bajcsy-Zs. u. 2.</t>
  </si>
  <si>
    <t>39N040262409000O</t>
  </si>
  <si>
    <t>8230 Balatonfüred, Fürdő u. 15.</t>
  </si>
  <si>
    <t>8202 Veszprém, Bajcsy-Zs. u. 2.</t>
  </si>
  <si>
    <t>39N040069248000K</t>
  </si>
  <si>
    <t>8300 Tapolca, Ady E. u. 2.</t>
  </si>
  <si>
    <t>8203 Veszprém, Bajcsy-Zs. u. 2.</t>
  </si>
  <si>
    <t>8258 Badacsonytomaj, Fő u. 14.</t>
  </si>
  <si>
    <t>8204 Veszprém, Bajcsy-Zs. u. 2.</t>
  </si>
  <si>
    <t>39N0402191760007</t>
  </si>
  <si>
    <t>8220 Balatonalmádi, Jókai u. 12.</t>
  </si>
  <si>
    <t>8205 Veszprém, Bajcsy-Zs. u. 2.</t>
  </si>
  <si>
    <t>39N040333528000J</t>
  </si>
  <si>
    <t>8220 Balatonalmádi, Hadak útja 4-6.</t>
  </si>
  <si>
    <t>8206 Veszprém, Bajcsy-Zs. u. 2.</t>
  </si>
  <si>
    <t>39N0402029700009</t>
  </si>
  <si>
    <t>8174 Balatonkenese, Bajcsy-Zs.u.7.</t>
  </si>
  <si>
    <t>8207 Veszprém, Bajcsy-Zs. u. 2.</t>
  </si>
  <si>
    <t>39N040203013000B</t>
  </si>
  <si>
    <t>8208 Veszprém, Bajcsy-Zs. u. 2.</t>
  </si>
  <si>
    <t>39N040202949000J</t>
  </si>
  <si>
    <t>8210 Veszprém, Bajcsy-Zs. u. 2.</t>
  </si>
  <si>
    <t>39N040326756000J</t>
  </si>
  <si>
    <t>8460 Devecser, Árpád u. 8.</t>
  </si>
  <si>
    <t>8211 Veszprém, Bajcsy-Zs. u. 2.</t>
  </si>
  <si>
    <t>39N040199882000L</t>
  </si>
  <si>
    <t>8500 Pápa, Széchenyi u. 18.</t>
  </si>
  <si>
    <t>8212 Veszprém, Bajcsy-Zs. u. 2.</t>
  </si>
  <si>
    <t>39N040206525000A</t>
  </si>
  <si>
    <t>8330 Sümeg, Kossuth u. 34.</t>
  </si>
  <si>
    <t>8213 Veszprém, Bajcsy-Zs. u. 2.</t>
  </si>
  <si>
    <t>39N040270428000O</t>
  </si>
  <si>
    <t>8100 Várpalota, Honvéd u. 1.</t>
  </si>
  <si>
    <t>8214 Veszprém, Bajcsy-Zs. u. 2.</t>
  </si>
  <si>
    <t>39N040222872000P</t>
  </si>
  <si>
    <t>8216 Veszprém, Bajcsy-Zs. u. 2.</t>
  </si>
  <si>
    <t>39N040171200000I</t>
  </si>
  <si>
    <t>8200 Veszprém, Erzsébet liget 1.</t>
  </si>
  <si>
    <t>8217 Veszprém, Bajcsy-Zs. u. 2.</t>
  </si>
  <si>
    <t>39N040171213000Y</t>
  </si>
  <si>
    <t>8218 Veszprém, Bajcsy-Zs. u. 2.</t>
  </si>
  <si>
    <t>39N040171186000L</t>
  </si>
  <si>
    <t>8219 Veszprém, Bajcsy-Zs. u. 2.</t>
  </si>
  <si>
    <t>39N0402044840002</t>
  </si>
  <si>
    <t>8420 Zirc, Petőfi u. 27.</t>
  </si>
  <si>
    <t>8220 Veszprém, Bajcsy-Zs. u. 2.</t>
  </si>
  <si>
    <t>39N040168336000R</t>
  </si>
  <si>
    <t>8440 Herend, Posta utca 1.</t>
  </si>
  <si>
    <t>39N040350626000S</t>
  </si>
  <si>
    <t>8182 Berhida Peremarton, Szegfű út 1.</t>
  </si>
  <si>
    <t>Zala Megyei Rendőr-főkapitányság</t>
  </si>
  <si>
    <t>8900 Zalaegerszeg, Balatoni út 4</t>
  </si>
  <si>
    <t>39N0400001830006</t>
  </si>
  <si>
    <t>8900. Zalaegerszeg, Balatoni út 4</t>
  </si>
  <si>
    <t>39N040086171000D</t>
  </si>
  <si>
    <t>8900. Zalaegerszeg, Jákum utca 38.</t>
  </si>
  <si>
    <t>39N0400862190002</t>
  </si>
  <si>
    <t>39N040087904000D</t>
  </si>
  <si>
    <t>8900.Zalaegerszeg, Kossuth L. út 45-47.</t>
  </si>
  <si>
    <t>39N0400412300000</t>
  </si>
  <si>
    <t>8900.Zalaegerszeg, Ady E. u. 50-54.</t>
  </si>
  <si>
    <t>39N040336620000S</t>
  </si>
  <si>
    <t>39N040151627000Z</t>
  </si>
  <si>
    <t>8800. Nagykanizsa, Sabján Gy. út 1.</t>
  </si>
  <si>
    <t>39N040151604000P</t>
  </si>
  <si>
    <t>39N0401905210007</t>
  </si>
  <si>
    <t>8868. Letenye, Petőfi S. út 121</t>
  </si>
  <si>
    <t>39N040175895000D</t>
  </si>
  <si>
    <t>8868. Letenye Baross G. út 42.</t>
  </si>
  <si>
    <t>39N040059752000I</t>
  </si>
  <si>
    <t>8360.Keszthely, Deák F. út 31.</t>
  </si>
  <si>
    <t>39N040184724000T</t>
  </si>
  <si>
    <t>8960.Lenti Petőfi út. 16.</t>
  </si>
  <si>
    <t>39N0401137720006</t>
  </si>
  <si>
    <t>8314. Vonyarcvashegy, Arany J. út 5.</t>
  </si>
  <si>
    <t>39N0402962550006</t>
  </si>
  <si>
    <t>8882. Eszteregnye, Hrsz. 050/27</t>
  </si>
  <si>
    <t>39N040129163000T</t>
  </si>
  <si>
    <t>8999. Zalalövő, Petőfi út 4-6.</t>
  </si>
  <si>
    <t>39N161012064000L</t>
  </si>
  <si>
    <t xml:space="preserve">8761. Pacsa, József A. Hrsz. 437/2 </t>
  </si>
  <si>
    <t>39N0400966440009</t>
  </si>
  <si>
    <t>8981. Gellénháza, Kossuth L. út 2.c.</t>
  </si>
  <si>
    <t>39N040077440000G</t>
  </si>
  <si>
    <t>8900. Zalaegerszeg, Landorhegyi út 4.</t>
  </si>
  <si>
    <t>39N040048172000S</t>
  </si>
  <si>
    <t>8900. Zalaegerszeg, Kosztolányi út 18 .</t>
  </si>
  <si>
    <t>39N040182311000K</t>
  </si>
  <si>
    <t>8891. Bánokszentgyörgy, Alkotmány út 16.</t>
  </si>
  <si>
    <t>39N040188612000K</t>
  </si>
  <si>
    <t>8749. Zalakaros, Hegyalja út 6.</t>
  </si>
  <si>
    <t>39N0402760200007</t>
  </si>
  <si>
    <t>8774.Gelse, Dózsa Gy. út 4</t>
  </si>
  <si>
    <t>39N040157356000W</t>
  </si>
  <si>
    <t>8861. Szepetnek, Petőfi út 68.</t>
  </si>
  <si>
    <t>39N0403280580005</t>
  </si>
  <si>
    <t>8771.Hahót, Béke út 8.</t>
  </si>
  <si>
    <t>39N0400114740006</t>
  </si>
  <si>
    <t>8380. Hévíz, Erzsébet K.né út 1-3.</t>
  </si>
  <si>
    <t>39N040076546000O</t>
  </si>
  <si>
    <t>8790. Zalaszentgrót, Dózsa Gy. út 3.</t>
  </si>
  <si>
    <t>39N161016522000P</t>
  </si>
  <si>
    <t>8784. Kehida, Dózsa Gy. út 11</t>
  </si>
  <si>
    <t>39N040009513000M</t>
  </si>
  <si>
    <t>8796. Türje, Dózsa Gy. út 10</t>
  </si>
  <si>
    <t>8800. Nagykanizsa, Bartók B. út. 6.</t>
  </si>
  <si>
    <t>39N040335052000D</t>
  </si>
  <si>
    <t>8741. Zalaapáti, Szent I. tér 3.</t>
  </si>
  <si>
    <t>39N0401503660008</t>
  </si>
  <si>
    <t>8877. Tornyiszentmiklós, Petőfi út 87.</t>
  </si>
  <si>
    <t>Készenléti Rendőrség</t>
  </si>
  <si>
    <t>1101 Budapest, Kerepesi út 47-49.</t>
  </si>
  <si>
    <t>39N061420855000K</t>
  </si>
  <si>
    <t>1136 Budapest, Pannónia utca 27.</t>
  </si>
  <si>
    <t>39N0600062480000</t>
  </si>
  <si>
    <t>1021 Budapest, Labanc utca 57.</t>
  </si>
  <si>
    <t>39N060006258000V</t>
  </si>
  <si>
    <t>1101 Budapest, Pongrác út 1. KOK</t>
  </si>
  <si>
    <t>39N060006259000Q</t>
  </si>
  <si>
    <t>1101 Budapest, Pongrác út 1. KR Iskola</t>
  </si>
  <si>
    <t>39N060005870000P</t>
  </si>
  <si>
    <t>1064 udapest, Vörösmarty utca 50.</t>
  </si>
  <si>
    <t>39N060006654000N</t>
  </si>
  <si>
    <t>1064 Budapest, Aradi utca 21-23. Irodaház</t>
  </si>
  <si>
    <t>39N061113876000I</t>
  </si>
  <si>
    <t>1067 Budapest, Csengery utca 47. NNI Irodaház</t>
  </si>
  <si>
    <t>39N0610624880003</t>
  </si>
  <si>
    <t>1078 Budapest, István utca 23-25.</t>
  </si>
  <si>
    <t>39N060799802000M</t>
  </si>
  <si>
    <t>1133 Budapest, Besenyei utca 7-9.</t>
  </si>
  <si>
    <t>39N060797230000Z</t>
  </si>
  <si>
    <t>1029 Budapest, Zrínyi Miklós út 1-3.</t>
  </si>
  <si>
    <t>39N060905143000O</t>
  </si>
  <si>
    <t>1077 Budapest, Király utca 71.</t>
  </si>
  <si>
    <t>39N050760410000H</t>
  </si>
  <si>
    <t>6729 Szeged, Szabadkai út 7.</t>
  </si>
  <si>
    <t>39N112579101000S</t>
  </si>
  <si>
    <t>4033 Debrecen, Sámsoni út 149. BÁH</t>
  </si>
  <si>
    <t>39N0303242840000</t>
  </si>
  <si>
    <t>7632 Pécs, Málomi út 1.</t>
  </si>
  <si>
    <t>39N060006129000E</t>
  </si>
  <si>
    <t>39N060006431000R</t>
  </si>
  <si>
    <t>39N060849752000Y</t>
  </si>
  <si>
    <t>1062 Budapest, Lendvay utca 14-16.</t>
  </si>
  <si>
    <t>39N0403433680000</t>
  </si>
  <si>
    <t>8800 Nagykanizsa, Erdész utca 26.</t>
  </si>
  <si>
    <t>39N112674711000A</t>
  </si>
  <si>
    <t xml:space="preserve">4033 Debrecen, Sámsoni út 149. </t>
  </si>
  <si>
    <t>39N111101391000R</t>
  </si>
  <si>
    <t>3526 Miskolc, Eperjesi utca 3.</t>
  </si>
  <si>
    <t>39N040345183000B</t>
  </si>
  <si>
    <t>7400 Kaposvár, Cseri park</t>
  </si>
  <si>
    <t>39N111272512000C</t>
  </si>
  <si>
    <t>39N040195826000W</t>
  </si>
  <si>
    <t>8749 Zalakaros, Sport utca 8.</t>
  </si>
  <si>
    <t>39N0607372390007</t>
  </si>
  <si>
    <t>1143 Budapest, Stefánia köz 4.</t>
  </si>
  <si>
    <t>39N1108338300005</t>
  </si>
  <si>
    <t>2321 Szigetbecse, Réti utca 6.</t>
  </si>
  <si>
    <t>39N030051082000E</t>
  </si>
  <si>
    <t>39N111065215000N</t>
  </si>
  <si>
    <t>3400 Mezőkövesd, Ostoros utca 5.</t>
  </si>
  <si>
    <t>39N1111775320007</t>
  </si>
  <si>
    <t>3754 Szalonna, Rakaca tó 7.</t>
  </si>
  <si>
    <t>Nemzetközi Oktatási Központ</t>
  </si>
  <si>
    <t>1126 Budapest, Böszörményi út 21.</t>
  </si>
  <si>
    <t>39N060006350000R</t>
  </si>
  <si>
    <t>39N060855741000V</t>
  </si>
  <si>
    <t>1066 Bp., Ó utca 27.</t>
  </si>
  <si>
    <t>Rendőrségi Oktatási és Kiképző Központ</t>
  </si>
  <si>
    <t>1139 Budapest, Teve u. 4-6</t>
  </si>
  <si>
    <t>39N0600063030005</t>
  </si>
  <si>
    <t>2090 Remeteszőlős, Nagykovácsi út 3.</t>
  </si>
  <si>
    <t>39N060857035000D</t>
  </si>
  <si>
    <t>1097 Budapest, Fehér Holló u.9.</t>
  </si>
  <si>
    <t>39N0609092550006</t>
  </si>
  <si>
    <t>1149 Budapest, Mexikói út 21-23.</t>
  </si>
  <si>
    <t>39N111220748000B</t>
  </si>
  <si>
    <t>2049 Diósd, Lőtéri u.1.</t>
  </si>
  <si>
    <t>39N040000065000F</t>
  </si>
  <si>
    <t>8229 Csopak, Nosztori major 1.</t>
  </si>
  <si>
    <t>39N112579316000K</t>
  </si>
  <si>
    <t>2120.Dunakeszi, Kincsem u.1.</t>
  </si>
  <si>
    <t>39N112579317000F</t>
  </si>
  <si>
    <t>2121 Dunakeszi, Karinthy u.41.</t>
  </si>
  <si>
    <t>39N050754701000B</t>
  </si>
  <si>
    <t>6728 Szeged, Bajai út 14.</t>
  </si>
  <si>
    <t>Körmendi Rendvédelmi Technikum</t>
  </si>
  <si>
    <t>9900 Körmend, Alkotmány u. 5-7.</t>
  </si>
  <si>
    <t>39N050216160000I</t>
  </si>
  <si>
    <t>Miskolci Rendvédelmi Technikum</t>
  </si>
  <si>
    <t>3526. Miskolc, Szentpéteri kapu 78.</t>
  </si>
  <si>
    <t>39N112579564000N</t>
  </si>
  <si>
    <t>39N112579565000I</t>
  </si>
  <si>
    <t>3526. Miskolc, Szentpéteri kapu 107.</t>
  </si>
  <si>
    <t>Állampusztai Országos Büntetés-végrehajtási Intézet</t>
  </si>
  <si>
    <t>6327 Állampuszta, Fő utca 1.</t>
  </si>
  <si>
    <t>39N050633045000F</t>
  </si>
  <si>
    <t>6327 Állampuszta, Külterület 3/0148/19</t>
  </si>
  <si>
    <t>39N050773004000Z</t>
  </si>
  <si>
    <t>6320 Solt, Nagymajori út 9772</t>
  </si>
  <si>
    <t>Balassagyarmati Fegyház és Börtön</t>
  </si>
  <si>
    <t>2660 Balassagyarmat, Madách u. 2.</t>
  </si>
  <si>
    <t>Balassagyarmati Fegyáz és Börtön</t>
  </si>
  <si>
    <t>39N112579428000Y</t>
  </si>
  <si>
    <t>Budapesti Fegyház és Börtön</t>
  </si>
  <si>
    <t>1108 Budapest, Kozma utca 13</t>
  </si>
  <si>
    <t>39N060000279000P</t>
  </si>
  <si>
    <t>1108 Budapest, Kozma utca 13.</t>
  </si>
  <si>
    <t>39N060000415000U</t>
  </si>
  <si>
    <t>1108 Budapest, Maglódi út 139.</t>
  </si>
  <si>
    <t>39N0611216940000</t>
  </si>
  <si>
    <t>Kalocsai Fegyház és Börtön</t>
  </si>
  <si>
    <t>6300 Kalocsa, Szent István király út 26.</t>
  </si>
  <si>
    <t>39N0507650180002</t>
  </si>
  <si>
    <t>Kiskunhalasi Országos Büntetés-végrehajtási Intézet</t>
  </si>
  <si>
    <t>6400 Kiskunhalas, Szegedi út 75.</t>
  </si>
  <si>
    <t>39N050854129000S</t>
  </si>
  <si>
    <t>Közép-dunántúli Országos BV Intézet</t>
  </si>
  <si>
    <t>2471 Baracska, Annamajor</t>
  </si>
  <si>
    <t>39N030000327000K</t>
  </si>
  <si>
    <t>8000 Székesfehérvár, Szekfű Gyula utca 2.</t>
  </si>
  <si>
    <t>39N030191381000Q</t>
  </si>
  <si>
    <t>2462 Martonvásár, Gyúrói út</t>
  </si>
  <si>
    <t>39N030330606000X</t>
  </si>
  <si>
    <t>39N0303306050001</t>
  </si>
  <si>
    <t>2462 Martonvásár, 0165-48. körlet</t>
  </si>
  <si>
    <t>Márianosztrai Fegyház és Börtön</t>
  </si>
  <si>
    <t>2629 Márianosztra, Pálosok tere 1.</t>
  </si>
  <si>
    <t>39N112579763000E</t>
  </si>
  <si>
    <t>Pálhalmai Országos Büntetés-végrehajtási Intézet</t>
  </si>
  <si>
    <t>2407 Dunaújváros Pf.: 15</t>
  </si>
  <si>
    <t>39N0300002410008</t>
  </si>
  <si>
    <t xml:space="preserve">2407 Dunaújváros Pálhalma objektum </t>
  </si>
  <si>
    <t>39N030000342000X</t>
  </si>
  <si>
    <t>2421 Nagyvenyim Bernátkút objektum</t>
  </si>
  <si>
    <t>39N030000268000Z</t>
  </si>
  <si>
    <t>2421 Nagyvenyim Mélykút objektum</t>
  </si>
  <si>
    <t>39N030004667000H</t>
  </si>
  <si>
    <t>2400 Dunaújváros Sándorháza objektum</t>
  </si>
  <si>
    <t>Sátoraljaújhelyi Fegyház és Börtön</t>
  </si>
  <si>
    <t>3980 Sátoraljaújhely, Kazinczy út 35.</t>
  </si>
  <si>
    <t>39N112580214000Q</t>
  </si>
  <si>
    <t>Sopronkőhidai Fegyház és Börtön</t>
  </si>
  <si>
    <t>9407 Sopronkőhida Pesti Barnabás u, 25.</t>
  </si>
  <si>
    <t>39N0503249320004</t>
  </si>
  <si>
    <t>Szegedi Fegyház és Börtön</t>
  </si>
  <si>
    <t>6724 Szeged, Mars tér 13.</t>
  </si>
  <si>
    <t>39N0507593850005</t>
  </si>
  <si>
    <t>39N050770518000Z</t>
  </si>
  <si>
    <t>6728 Szeged, Dorozsmai út 26-27.</t>
  </si>
  <si>
    <t>39N050757194000Y</t>
  </si>
  <si>
    <t>6750 Algyő-Nagyfa</t>
  </si>
  <si>
    <t>Tiszalöki Országos Büntetés-végrehajtási Intézet</t>
  </si>
  <si>
    <t>4450 Tiszalök, Kossuth út 124.</t>
  </si>
  <si>
    <t>39N112579241000Y</t>
  </si>
  <si>
    <t>Tököli Országos Büntetés-végrehajtási Intézet</t>
  </si>
  <si>
    <t>2316 Tököl, Ráckevei út 6.</t>
  </si>
  <si>
    <t>39N1125790160004</t>
  </si>
  <si>
    <t>Váci Fegyház és Börtön</t>
  </si>
  <si>
    <t>2600 Vác, Köztársaság út. 62-64.</t>
  </si>
  <si>
    <t>39N112580208000C</t>
  </si>
  <si>
    <t>Bács-Kiskun Megyei Büntetés-végrehajtási Intézet</t>
  </si>
  <si>
    <t>6000 Kecskemét, Mátyási u.2.</t>
  </si>
  <si>
    <t>6000 Kecskemét, Mátyási u. 2.</t>
  </si>
  <si>
    <t>39N0504665070000</t>
  </si>
  <si>
    <t>6001 Kecskemét, Mátyási u.2.</t>
  </si>
  <si>
    <t>6001 Kecskemét, Mátyási u. 2.</t>
  </si>
  <si>
    <t>39N050488217000I</t>
  </si>
  <si>
    <t>6000 Kecskemét, Wéber Ede u. 12.</t>
  </si>
  <si>
    <t>Baranya Megyei Büntetés-végrehajtási Intézet</t>
  </si>
  <si>
    <t xml:space="preserve">7621 Pécs, Papnövelde u. 7-11. </t>
  </si>
  <si>
    <t>39N030073806000Q</t>
  </si>
  <si>
    <t>Békés Megyei Büntetés-végrehajtási Intézet</t>
  </si>
  <si>
    <t>5700 Gyula, Béke sgrt. 38.</t>
  </si>
  <si>
    <t>5701 Gyula, Béke sgrt. 38.</t>
  </si>
  <si>
    <t>39N0507644220006</t>
  </si>
  <si>
    <t>5702 Gyula, Béke sgrt. 38.</t>
  </si>
  <si>
    <t>39N050619337000Y</t>
  </si>
  <si>
    <t>5700 Gyula, Török Ignác u. 22.</t>
  </si>
  <si>
    <t>Borsod-Abaúj-Zemplén Megyei Büntetés-végrehajtási Intézet</t>
  </si>
  <si>
    <t>3525 Miskolc, Fazekas utca 4.</t>
  </si>
  <si>
    <t>39N1125795610001</t>
  </si>
  <si>
    <t>39N110716645000T</t>
  </si>
  <si>
    <t>3711 Szirmabesenyő Miskolci utca 3.</t>
  </si>
  <si>
    <t>Fővárosi Büntetés-végrehajtási Intézet</t>
  </si>
  <si>
    <t>1055 Budapest Nagy Ignác utca 5-11.</t>
  </si>
  <si>
    <t>39N0600062640008</t>
  </si>
  <si>
    <t>39N0611182880004</t>
  </si>
  <si>
    <t>1108 Budapest Venyige utca 1.</t>
  </si>
  <si>
    <t>Győr-Moson-Sopron Megyei Büntetés-végrehajtási Intézet</t>
  </si>
  <si>
    <t xml:space="preserve">9021 Győr, Jókai u. 18. </t>
  </si>
  <si>
    <t>39N0500636020008</t>
  </si>
  <si>
    <t>9021 Győr, Jókai u. 18.</t>
  </si>
  <si>
    <t>Hajdú-Bihar Megyei Büntetés-végrehajtási Intézet</t>
  </si>
  <si>
    <t>4024 Debrecen, Iparkamara u. 1. sz.</t>
  </si>
  <si>
    <t>39N1104892020002</t>
  </si>
  <si>
    <t>Heves Megyei Büntetés-végrehajtási Intézet</t>
  </si>
  <si>
    <t>3300 Eger, Törvényház út 2.</t>
  </si>
  <si>
    <t>39N1110010340005</t>
  </si>
  <si>
    <t>Jász-Nagykun-Szolnok Megyei Büntetés-végrehajtási Intézet</t>
  </si>
  <si>
    <t>5001 Szolnok, Dózsa Gy. u. 1/a.</t>
  </si>
  <si>
    <t>39N110801179000S</t>
  </si>
  <si>
    <t>Somogy Megyei Büntetés-végrehajtási Intézet</t>
  </si>
  <si>
    <t>7400 Kaposvár, Kossuth Lajos u. 19.</t>
  </si>
  <si>
    <t>39N0402414640002</t>
  </si>
  <si>
    <t>Szabolcs-Szatmár-Bereg Megyei Büntetés-végrehajtási Intézet</t>
  </si>
  <si>
    <t>4400 Nyíregyháza, Bujtos u. 5.</t>
  </si>
  <si>
    <t>39N1100617220003</t>
  </si>
  <si>
    <t>Tolna Megyei Büntetés-végrehajtási Intézet</t>
  </si>
  <si>
    <t>7100 Szekszárd, Béla tér 4.</t>
  </si>
  <si>
    <t>39N0302591190004</t>
  </si>
  <si>
    <t>Veszprém Megyei Büntetés-végrehajtási Intézet</t>
  </si>
  <si>
    <t>8200 Veszprém, Külső-Kádártai út 12.</t>
  </si>
  <si>
    <t>39N040000145000K</t>
  </si>
  <si>
    <t>Zala Megyei Büntetés-végrehajtási Intézet</t>
  </si>
  <si>
    <t>8900 Zalaegerszeg, Várkör 4.</t>
  </si>
  <si>
    <t>39N040060632000Q</t>
  </si>
  <si>
    <t>Büntetés-végrehajtási Szervezet Otatási, Továbbképzési és Rehabilitációs Központja</t>
  </si>
  <si>
    <t>2098 Pilisszentkereszt, Pomázi út 6.</t>
  </si>
  <si>
    <t>39N110519645000P</t>
  </si>
  <si>
    <t>39N040112995000A</t>
  </si>
  <si>
    <t>7275 Igal, Gábor u. 6.</t>
  </si>
  <si>
    <t>39N060743795000G</t>
  </si>
  <si>
    <t>1151 Budapest, Dal u. 10.</t>
  </si>
  <si>
    <t>39N060055755000B</t>
  </si>
  <si>
    <t>1145 Budapest, Bosnyák utca 6.</t>
  </si>
  <si>
    <t>Büntetés-végrehajtás Országos Parancsnoksága</t>
  </si>
  <si>
    <t>1054 Budapest, Steindl Imre u. 8.</t>
  </si>
  <si>
    <t>39N060006602000Q</t>
  </si>
  <si>
    <t>39N0600628060007</t>
  </si>
  <si>
    <t>39N060851591000A</t>
  </si>
  <si>
    <t>1064 Budapest, Rózsa u. 75-79.</t>
  </si>
  <si>
    <t>Állampusztai Mezőgazdasági és Kereskedelmi Kft.</t>
  </si>
  <si>
    <t>6327 Állampuszta, Állampuszta 1. 0148/25. hrsz.</t>
  </si>
  <si>
    <t>39N050811862000D</t>
  </si>
  <si>
    <t>6327 Harta-Állampuszta hrsz:0148/9</t>
  </si>
  <si>
    <t>39N050715184000I</t>
  </si>
  <si>
    <t>6320 Solt, Nagymajor 9135</t>
  </si>
  <si>
    <t>39N0508387830003</t>
  </si>
  <si>
    <t>6327 Harta-Állampuszta hrsz:0148/114.</t>
  </si>
  <si>
    <t>39N050777478000O</t>
  </si>
  <si>
    <t xml:space="preserve">6326 Harta-Állampuszta Korhány szárító </t>
  </si>
  <si>
    <t>39N050535062000C</t>
  </si>
  <si>
    <t>6320 Solt, Sóskút major hrsz:099.</t>
  </si>
  <si>
    <t>39N050450745000T</t>
  </si>
  <si>
    <t xml:space="preserve">6327 Harta-Állampuszta Külterület 8/0148/20 hrsz. </t>
  </si>
  <si>
    <t>39N050450748000E</t>
  </si>
  <si>
    <t xml:space="preserve">6327 Harta-Állampuszta Külterület 0147 hrsz. </t>
  </si>
  <si>
    <t>39N050838842000P</t>
  </si>
  <si>
    <t xml:space="preserve">6327 Harta-Állampuszta Külterület 0148/7 hrsz. </t>
  </si>
  <si>
    <t>39N050841146000R</t>
  </si>
  <si>
    <t>6327 Harta-Állampuszta Külterület 0148/7 hrsz. 4.ép</t>
  </si>
  <si>
    <t>39N050841237000L</t>
  </si>
  <si>
    <t>6327 Harta-Állampuszta Külterület 0148/7 hrsz. 5.ép</t>
  </si>
  <si>
    <t>39N050833186000X</t>
  </si>
  <si>
    <t>39N0508416860005</t>
  </si>
  <si>
    <t>6326 Harta-Állampuszta 0214 hrsz.</t>
  </si>
  <si>
    <t>39N0504507490009</t>
  </si>
  <si>
    <t>6327 Harta-Állampuszta Külterület 6/0148/20</t>
  </si>
  <si>
    <t>39N050450750000B</t>
  </si>
  <si>
    <t>6327 Harta-Állampuszta Külterület 5/0148/20</t>
  </si>
  <si>
    <t>39N0504507510006</t>
  </si>
  <si>
    <t>6327 Harta-Állampuszta Külterület 4/0148/20</t>
  </si>
  <si>
    <t>39N050450753000X</t>
  </si>
  <si>
    <t>6327 Harta-Állampuszta Külterület 3/0148/20</t>
  </si>
  <si>
    <t>39N050450757000D</t>
  </si>
  <si>
    <t>6327 Harta-Állampuszta Külterület 2/0148/20</t>
  </si>
  <si>
    <t>39N0504507580008</t>
  </si>
  <si>
    <t>6327 Harta-Állampuszta Külterület 7/0148/20</t>
  </si>
  <si>
    <t>39N0504507590003</t>
  </si>
  <si>
    <t>6327 Harta-Állampuszta Külterület 1/0148/20</t>
  </si>
  <si>
    <t>39N050810762000S</t>
  </si>
  <si>
    <t>6236 Harta Állampuszta 1.</t>
  </si>
  <si>
    <t>Annamajori Mezőgazdassági és Kereskedelmi Kft.</t>
  </si>
  <si>
    <t>2471 Baracska Annamajor u. 40</t>
  </si>
  <si>
    <t>39N030000254000O</t>
  </si>
  <si>
    <t>2472 Baracska Annamajor u. 40</t>
  </si>
  <si>
    <t>39N050845132000L</t>
  </si>
  <si>
    <t>6724 Szeged Pulz utca 18</t>
  </si>
  <si>
    <t>Bv. Holding Kft.</t>
  </si>
  <si>
    <t>Budapest,1108 Venyige utca 1-3.</t>
  </si>
  <si>
    <t>39N0503105990002</t>
  </si>
  <si>
    <t>Kalocsa, Híd utca 12.</t>
  </si>
  <si>
    <t>39N050217445000D</t>
  </si>
  <si>
    <t>Celldömölk, Ady Endre utca 6.</t>
  </si>
  <si>
    <t>E2 Hungary Zrt.</t>
  </si>
  <si>
    <t>39N050807788000D</t>
  </si>
  <si>
    <t>Bácsalmás, Kossuth Lajos utca 54.</t>
  </si>
  <si>
    <t>39N050588490000I</t>
  </si>
  <si>
    <t>Röszke, Kossuth Lajos utca 2.</t>
  </si>
  <si>
    <t>Duna Papír Termelő, Kereskedelmi és Szolgáltató Kft.</t>
  </si>
  <si>
    <t>39N1126729880009</t>
  </si>
  <si>
    <t>39N112630314000H</t>
  </si>
  <si>
    <t>39N112585642000O</t>
  </si>
  <si>
    <t>39N1125802630001</t>
  </si>
  <si>
    <t>39N112598680000E</t>
  </si>
  <si>
    <t>39N110523146000K</t>
  </si>
  <si>
    <t>Ipoly Cipőgyár Termelő és Szolgáltató Kft.</t>
  </si>
  <si>
    <t>2660 Balassagyarmat, Madách utca 2.</t>
  </si>
  <si>
    <t>39N110305139000X</t>
  </si>
  <si>
    <t>2660 Balassagyarmat, Horváth Endre utca 2.</t>
  </si>
  <si>
    <t>39N111001037000R</t>
  </si>
  <si>
    <t>3300 Eger, Törvényház utca 2.</t>
  </si>
  <si>
    <t>39N050893685000N</t>
  </si>
  <si>
    <t>5747 Almáskamarás, Szent István király utca 26.</t>
  </si>
  <si>
    <t>Nagyfa-Alföld Mezőgazdasági és Vegyesipari Kft.</t>
  </si>
  <si>
    <t>6724 Szeged, Cserzy Mihály u. 11.</t>
  </si>
  <si>
    <t>39N050225337000N</t>
  </si>
  <si>
    <t>6724 Szeged, Vassas Szent Péter utca 10.</t>
  </si>
  <si>
    <t>39N050701818000W</t>
  </si>
  <si>
    <t>6750 Algyő-Nagyfa HRSZ.:Algyő 01624/2</t>
  </si>
  <si>
    <t>Nostra Vegyesipari Kereskedelmi és Szolgáltató Kft</t>
  </si>
  <si>
    <t>2629 Márianosztra, Pálosok Tere 1.</t>
  </si>
  <si>
    <t xml:space="preserve">2629 Márianosztra, Pálosok Tere 1. </t>
  </si>
  <si>
    <t>39N110829852000I</t>
  </si>
  <si>
    <t>Pálhalmai Agrospeciál Mg-i Termelő, Értékesítő és Szolgáltató Kft.</t>
  </si>
  <si>
    <t>2407 Dunaújváros Pálhalma 1. 078/36 hrsz.</t>
  </si>
  <si>
    <t>39N030321732000T</t>
  </si>
  <si>
    <t>2400 Dunaújváros Bernátkút 1       Nagyvenyim, HRSZ 0150/1</t>
  </si>
  <si>
    <t>39N030316628000I</t>
  </si>
  <si>
    <t xml:space="preserve">2400 DUNAÚJVÁROS Sándorháza puszta Dunaújváros HRSZ. 025/2 </t>
  </si>
  <si>
    <t>39N030315743000W</t>
  </si>
  <si>
    <t>Pálhalmai Agrospeciál Kft 2400 Dunaújváros Raktár utca 1</t>
  </si>
  <si>
    <t>Újgalambos telephely 2459 Rácalmás HRSZ 0173/4</t>
  </si>
  <si>
    <t>Terrorelhárítási Központ</t>
  </si>
  <si>
    <t>1101 Budapest, Zách u. 4.</t>
  </si>
  <si>
    <t>39N060006334000J</t>
  </si>
  <si>
    <t>39N061165704000G</t>
  </si>
  <si>
    <t>1101 Budapest, Zách u. 4. lőtér</t>
  </si>
  <si>
    <t>39N060906670000F</t>
  </si>
  <si>
    <t>1121 Budapest, Művész út. 6. Rezidencia</t>
  </si>
  <si>
    <t>39N061132397000Q</t>
  </si>
  <si>
    <t>1101 Budapest, Zách u. 6.</t>
  </si>
  <si>
    <t>Nemzetbiztonsági Szakszolgálat Létesítménygazdálkodási Igazgatóság Budapest 62, Pf.710/40</t>
  </si>
  <si>
    <t>39N060006301000F</t>
  </si>
  <si>
    <t>NBSZ1</t>
  </si>
  <si>
    <t>39N060006392000U</t>
  </si>
  <si>
    <t>NBSZ2</t>
  </si>
  <si>
    <t>39N0610852220004</t>
  </si>
  <si>
    <t>NBSZ3</t>
  </si>
  <si>
    <t>39N061168561000M</t>
  </si>
  <si>
    <t>NBSZ4</t>
  </si>
  <si>
    <t>39N0400557710006</t>
  </si>
  <si>
    <t>NBSZ5</t>
  </si>
  <si>
    <t>39N110136988000B</t>
  </si>
  <si>
    <t>NBSZ6</t>
  </si>
  <si>
    <t>39N030285429000J</t>
  </si>
  <si>
    <t>NBSZ7</t>
  </si>
  <si>
    <t>39N0502220710000</t>
  </si>
  <si>
    <t>NBSZ8</t>
  </si>
  <si>
    <t>39N0504625050005</t>
  </si>
  <si>
    <t>NBSZ9</t>
  </si>
  <si>
    <t>39N061173577000H</t>
  </si>
  <si>
    <t>NBSZ10</t>
  </si>
  <si>
    <t>39N0613759230003</t>
  </si>
  <si>
    <t>NBSZ11</t>
  </si>
  <si>
    <t>39N061373768000L</t>
  </si>
  <si>
    <t>NBSZ12</t>
  </si>
  <si>
    <t>39N061005816000K</t>
  </si>
  <si>
    <t>NBSZ13</t>
  </si>
  <si>
    <t>Nemzetbiztonsági Szakszolgálat</t>
  </si>
  <si>
    <t>E.ON Energiamegoldások Kft.</t>
  </si>
  <si>
    <t>39N030000183000I</t>
  </si>
  <si>
    <t>39N050173578000Z</t>
  </si>
  <si>
    <t>39N040156662000X</t>
  </si>
  <si>
    <t>39N111025660000Q</t>
  </si>
  <si>
    <t>39N061104450000F</t>
  </si>
  <si>
    <t>A Pálhalmai Agrospeciál Kft. Újgalambos telephelyén (POD: 39N030000183000I) található fogyasztási helyen a földgáz felhasználás az alábbiak szerint épül fel:
- 1369. sor: 101 m3/h teljes gázév alatt igényelt kapacitás az általános felhasználási célok biztosítására,
- 1370. sor: 404 m3/h rövidtávú kapacitásigény (2021. október és 2021. november hónap) a terményszárító működésének biztosítására.
A táblázat a két kapacitásigényhez tartozó földgázmennyiségeket külön-külön tartalmazza.</t>
  </si>
  <si>
    <t>MVM ÉGÁZ-DÉGÁZ Földgázhálózati Zrt.</t>
  </si>
  <si>
    <t>MVM FŐGÁZ Földgázhálózati Kft.</t>
  </si>
  <si>
    <t>39N161015181000U</t>
  </si>
  <si>
    <t>39N161010834001Y</t>
  </si>
  <si>
    <t>39N161019548000X</t>
  </si>
  <si>
    <t>39N161033987000G</t>
  </si>
  <si>
    <t>39N161042300000T</t>
  </si>
  <si>
    <t>39N0506430810002</t>
  </si>
  <si>
    <t>39N0500324910008</t>
  </si>
  <si>
    <t>39N0303105450002</t>
  </si>
  <si>
    <t>39N050218922000Y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</si>
</sst>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F_t_-;\-* #,##0.00\ _F_t_-;_-* &quot;-&quot;??\ _F_t_-;_-@_-"/>
    <numFmt numFmtId="164" formatCode="_-* #,##0\ _F_t_-;\-* #,##0\ _F_t_-;_-* &quot;-&quot;??\ _F_t_-;_-@_-"/>
    <numFmt numFmtId="165" formatCode="[$-40E]yyyy/\ mmmm;@"/>
    <numFmt numFmtId="166" formatCode="0.00&quot; MJ/m3&quot;"/>
    <numFmt numFmtId="167" formatCode="0.0000&quot; MJ/kWh&quot;"/>
    <numFmt numFmtId="168" formatCode="#,##0&quot; kWh&quot;"/>
    <numFmt numFmtId="169" formatCode="###,000&quot; db&quot;"/>
    <numFmt numFmtId="170" formatCode="#,##0;General;\-"/>
    <numFmt numFmtId="171" formatCode="yyyy/mm/dd;@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62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color indexed="62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00FF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6AFAA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99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rgb="FF3F3F3F"/>
      </left>
      <right/>
      <top style="medium">
        <color rgb="FF3F3F3F"/>
      </top>
      <bottom style="medium">
        <color rgb="FF3F3F3F"/>
      </bottom>
      <diagonal/>
    </border>
    <border>
      <left/>
      <right/>
      <top style="medium">
        <color rgb="FF3F3F3F"/>
      </top>
      <bottom style="medium">
        <color rgb="FF3F3F3F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rgb="FF3F3F3F"/>
      </bottom>
      <diagonal/>
    </border>
    <border>
      <left/>
      <right/>
      <top style="medium">
        <color indexed="64"/>
      </top>
      <bottom style="medium">
        <color rgb="FF3F3F3F"/>
      </bottom>
      <diagonal/>
    </border>
    <border>
      <left/>
      <right style="medium">
        <color indexed="64"/>
      </right>
      <top style="medium">
        <color indexed="64"/>
      </top>
      <bottom style="medium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medium">
        <color indexed="64"/>
      </top>
      <bottom/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2CF88D"/>
      </left>
      <right style="thin">
        <color indexed="64"/>
      </right>
      <top style="medium">
        <color indexed="64"/>
      </top>
      <bottom/>
      <diagonal/>
    </border>
    <border>
      <left style="thick">
        <color rgb="FF2CF88D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2CF88D"/>
      </right>
      <top style="medium">
        <color indexed="64"/>
      </top>
      <bottom/>
      <diagonal/>
    </border>
    <border>
      <left style="thin">
        <color indexed="64"/>
      </left>
      <right style="thick">
        <color rgb="FF2CF88D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FF0000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1" fillId="10" borderId="41" applyNumberFormat="0" applyAlignment="0" applyProtection="0"/>
    <xf numFmtId="43" fontId="2" fillId="0" borderId="0" applyFont="0" applyFill="0" applyBorder="0" applyAlignment="0" applyProtection="0"/>
  </cellStyleXfs>
  <cellXfs count="234">
    <xf numFmtId="0" fontId="0" fillId="0" borderId="0" xfId="0"/>
    <xf numFmtId="0" fontId="4" fillId="9" borderId="0" xfId="0" applyFont="1" applyFill="1" applyProtection="1"/>
    <xf numFmtId="0" fontId="6" fillId="9" borderId="0" xfId="0" applyFont="1" applyFill="1" applyBorder="1" applyAlignment="1" applyProtection="1">
      <alignment vertical="center" wrapText="1"/>
    </xf>
    <xf numFmtId="0" fontId="4" fillId="9" borderId="0" xfId="0" applyFont="1" applyFill="1" applyBorder="1" applyAlignment="1" applyProtection="1">
      <alignment vertical="center"/>
    </xf>
    <xf numFmtId="164" fontId="4" fillId="9" borderId="0" xfId="0" applyNumberFormat="1" applyFont="1" applyFill="1" applyProtection="1"/>
    <xf numFmtId="1" fontId="7" fillId="9" borderId="0" xfId="0" applyNumberFormat="1" applyFont="1" applyFill="1" applyBorder="1" applyAlignment="1" applyProtection="1">
      <alignment horizontal="center" vertical="center"/>
    </xf>
    <xf numFmtId="0" fontId="9" fillId="9" borderId="0" xfId="0" applyFont="1" applyFill="1"/>
    <xf numFmtId="0" fontId="4" fillId="9" borderId="0" xfId="0" applyFont="1" applyFill="1" applyBorder="1" applyAlignment="1" applyProtection="1">
      <alignment horizontal="center" vertical="center"/>
    </xf>
    <xf numFmtId="0" fontId="9" fillId="9" borderId="0" xfId="0" applyFont="1" applyFill="1" applyAlignment="1">
      <alignment horizontal="center"/>
    </xf>
    <xf numFmtId="164" fontId="9" fillId="9" borderId="0" xfId="1" applyNumberFormat="1" applyFont="1" applyFill="1" applyAlignment="1">
      <alignment horizontal="center"/>
    </xf>
    <xf numFmtId="0" fontId="9" fillId="9" borderId="0" xfId="0" applyFont="1" applyFill="1" applyBorder="1" applyAlignment="1" applyProtection="1">
      <alignment vertical="center"/>
    </xf>
    <xf numFmtId="1" fontId="8" fillId="2" borderId="7" xfId="0" applyNumberFormat="1" applyFont="1" applyFill="1" applyBorder="1" applyAlignment="1" applyProtection="1">
      <alignment horizontal="center" vertical="center" wrapText="1"/>
    </xf>
    <xf numFmtId="168" fontId="8" fillId="2" borderId="6" xfId="0" applyNumberFormat="1" applyFont="1" applyFill="1" applyBorder="1" applyAlignment="1">
      <alignment horizontal="center" vertical="center" wrapText="1"/>
    </xf>
    <xf numFmtId="169" fontId="8" fillId="2" borderId="7" xfId="0" applyNumberFormat="1" applyFont="1" applyFill="1" applyBorder="1" applyAlignment="1" applyProtection="1">
      <alignment horizontal="center" vertical="center" wrapText="1"/>
    </xf>
    <xf numFmtId="0" fontId="1" fillId="9" borderId="0" xfId="0" applyFont="1" applyFill="1"/>
    <xf numFmtId="0" fontId="1" fillId="9" borderId="6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1" fillId="9" borderId="12" xfId="0" applyFont="1" applyFill="1" applyBorder="1" applyAlignment="1">
      <alignment horizontal="center" vertical="center"/>
    </xf>
    <xf numFmtId="165" fontId="1" fillId="9" borderId="12" xfId="0" applyNumberFormat="1" applyFont="1" applyFill="1" applyBorder="1" applyAlignment="1">
      <alignment horizontal="center" vertical="center"/>
    </xf>
    <xf numFmtId="0" fontId="9" fillId="4" borderId="12" xfId="0" applyFont="1" applyFill="1" applyBorder="1"/>
    <xf numFmtId="170" fontId="9" fillId="4" borderId="12" xfId="1" applyNumberFormat="1" applyFont="1" applyFill="1" applyBorder="1"/>
    <xf numFmtId="170" fontId="9" fillId="4" borderId="59" xfId="1" applyNumberFormat="1" applyFont="1" applyFill="1" applyBorder="1"/>
    <xf numFmtId="170" fontId="9" fillId="4" borderId="57" xfId="1" applyNumberFormat="1" applyFont="1" applyFill="1" applyBorder="1"/>
    <xf numFmtId="0" fontId="4" fillId="11" borderId="12" xfId="0" applyFont="1" applyFill="1" applyBorder="1" applyAlignment="1" applyProtection="1">
      <alignment horizontal="center" vertical="center"/>
    </xf>
    <xf numFmtId="0" fontId="4" fillId="4" borderId="12" xfId="0" applyFont="1" applyFill="1" applyBorder="1" applyAlignment="1" applyProtection="1">
      <alignment horizontal="center" vertical="center"/>
    </xf>
    <xf numFmtId="0" fontId="9" fillId="4" borderId="62" xfId="0" applyFont="1" applyFill="1" applyBorder="1" applyAlignment="1">
      <alignment horizontal="center"/>
    </xf>
    <xf numFmtId="170" fontId="9" fillId="4" borderId="57" xfId="0" applyNumberFormat="1" applyFont="1" applyFill="1" applyBorder="1"/>
    <xf numFmtId="49" fontId="17" fillId="9" borderId="12" xfId="0" applyNumberFormat="1" applyFont="1" applyFill="1" applyBorder="1" applyAlignment="1" applyProtection="1">
      <alignment vertical="center"/>
    </xf>
    <xf numFmtId="1" fontId="7" fillId="9" borderId="3" xfId="0" applyNumberFormat="1" applyFont="1" applyFill="1" applyBorder="1" applyAlignment="1" applyProtection="1">
      <alignment horizontal="center" vertical="center"/>
    </xf>
    <xf numFmtId="0" fontId="4" fillId="9" borderId="3" xfId="0" applyFont="1" applyFill="1" applyBorder="1" applyAlignment="1" applyProtection="1">
      <alignment vertical="center"/>
    </xf>
    <xf numFmtId="0" fontId="4" fillId="9" borderId="3" xfId="0" applyFont="1" applyFill="1" applyBorder="1" applyAlignment="1" applyProtection="1">
      <alignment horizontal="center" vertical="center"/>
    </xf>
    <xf numFmtId="0" fontId="4" fillId="9" borderId="57" xfId="0" applyFont="1" applyFill="1" applyBorder="1" applyAlignment="1" applyProtection="1">
      <alignment horizontal="center" vertical="center"/>
    </xf>
    <xf numFmtId="168" fontId="8" fillId="14" borderId="6" xfId="0" applyNumberFormat="1" applyFont="1" applyFill="1" applyBorder="1" applyAlignment="1">
      <alignment horizontal="center" vertical="center" wrapText="1"/>
    </xf>
    <xf numFmtId="0" fontId="8" fillId="14" borderId="18" xfId="2" applyFont="1" applyFill="1" applyBorder="1" applyAlignment="1">
      <alignment horizontal="center" vertical="center" wrapText="1"/>
    </xf>
    <xf numFmtId="0" fontId="8" fillId="14" borderId="38" xfId="2" applyFont="1" applyFill="1" applyBorder="1" applyAlignment="1">
      <alignment horizontal="center" vertical="center" wrapText="1"/>
    </xf>
    <xf numFmtId="0" fontId="8" fillId="14" borderId="63" xfId="2" applyFont="1" applyFill="1" applyBorder="1" applyAlignment="1">
      <alignment horizontal="center" vertical="center" wrapText="1"/>
    </xf>
    <xf numFmtId="0" fontId="8" fillId="14" borderId="65" xfId="2" applyFont="1" applyFill="1" applyBorder="1" applyAlignment="1">
      <alignment horizontal="center" vertical="center" wrapText="1"/>
    </xf>
    <xf numFmtId="0" fontId="8" fillId="14" borderId="58" xfId="2" applyFont="1" applyFill="1" applyBorder="1" applyAlignment="1">
      <alignment horizontal="center" vertical="center" wrapText="1"/>
    </xf>
    <xf numFmtId="0" fontId="9" fillId="9" borderId="0" xfId="0" applyFont="1" applyFill="1" applyBorder="1" applyAlignment="1" applyProtection="1">
      <alignment horizontal="center" vertical="center"/>
    </xf>
    <xf numFmtId="165" fontId="8" fillId="14" borderId="56" xfId="2" applyNumberFormat="1" applyFont="1" applyFill="1" applyBorder="1" applyAlignment="1">
      <alignment horizontal="center" vertical="center" wrapText="1"/>
    </xf>
    <xf numFmtId="165" fontId="8" fillId="14" borderId="39" xfId="2" applyNumberFormat="1" applyFont="1" applyFill="1" applyBorder="1" applyAlignment="1">
      <alignment horizontal="center" vertical="center" wrapText="1"/>
    </xf>
    <xf numFmtId="165" fontId="8" fillId="14" borderId="69" xfId="2" applyNumberFormat="1" applyFont="1" applyFill="1" applyBorder="1" applyAlignment="1">
      <alignment horizontal="center" vertical="center" wrapText="1"/>
    </xf>
    <xf numFmtId="165" fontId="8" fillId="14" borderId="70" xfId="2" applyNumberFormat="1" applyFont="1" applyFill="1" applyBorder="1" applyAlignment="1">
      <alignment horizontal="center" vertical="center" wrapText="1"/>
    </xf>
    <xf numFmtId="170" fontId="9" fillId="4" borderId="61" xfId="1" applyNumberFormat="1" applyFont="1" applyFill="1" applyBorder="1"/>
    <xf numFmtId="0" fontId="4" fillId="15" borderId="12" xfId="0" applyFont="1" applyFill="1" applyBorder="1" applyAlignment="1" applyProtection="1">
      <alignment horizontal="center" vertical="center"/>
    </xf>
    <xf numFmtId="0" fontId="1" fillId="9" borderId="0" xfId="0" applyNumberFormat="1" applyFont="1" applyFill="1" applyProtection="1"/>
    <xf numFmtId="0" fontId="12" fillId="9" borderId="42" xfId="0" applyNumberFormat="1" applyFont="1" applyFill="1" applyBorder="1" applyAlignment="1" applyProtection="1">
      <alignment horizontal="center" vertical="center"/>
    </xf>
    <xf numFmtId="0" fontId="12" fillId="9" borderId="0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vertical="center"/>
    </xf>
    <xf numFmtId="0" fontId="5" fillId="0" borderId="5" xfId="0" applyNumberFormat="1" applyFont="1" applyFill="1" applyBorder="1" applyAlignment="1" applyProtection="1">
      <alignment vertical="center"/>
    </xf>
    <xf numFmtId="0" fontId="12" fillId="9" borderId="5" xfId="0" applyNumberFormat="1" applyFont="1" applyFill="1" applyBorder="1" applyAlignment="1" applyProtection="1">
      <alignment horizontal="center" vertical="center"/>
    </xf>
    <xf numFmtId="0" fontId="5" fillId="2" borderId="1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22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7" borderId="6" xfId="0" applyNumberFormat="1" applyFont="1" applyFill="1" applyBorder="1" applyAlignment="1" applyProtection="1">
      <alignment horizontal="center" vertical="center"/>
    </xf>
    <xf numFmtId="0" fontId="9" fillId="9" borderId="0" xfId="0" applyNumberFormat="1" applyFont="1" applyFill="1" applyBorder="1" applyAlignment="1" applyProtection="1">
      <alignment horizontal="center" vertical="center"/>
    </xf>
    <xf numFmtId="0" fontId="5" fillId="5" borderId="14" xfId="0" applyNumberFormat="1" applyFont="1" applyFill="1" applyBorder="1" applyAlignment="1" applyProtection="1">
      <alignment horizontal="center" vertical="center"/>
    </xf>
    <xf numFmtId="0" fontId="5" fillId="7" borderId="44" xfId="0" applyNumberFormat="1" applyFont="1" applyFill="1" applyBorder="1" applyAlignment="1" applyProtection="1">
      <alignment horizontal="center" vertical="center"/>
    </xf>
    <xf numFmtId="0" fontId="11" fillId="10" borderId="46" xfId="4" applyNumberFormat="1" applyBorder="1" applyAlignment="1" applyProtection="1">
      <alignment horizontal="center" vertical="center"/>
    </xf>
    <xf numFmtId="0" fontId="5" fillId="9" borderId="23" xfId="0" quotePrefix="1" applyNumberFormat="1" applyFont="1" applyFill="1" applyBorder="1" applyAlignment="1" applyProtection="1">
      <alignment horizontal="left"/>
    </xf>
    <xf numFmtId="0" fontId="5" fillId="9" borderId="24" xfId="0" applyNumberFormat="1" applyFont="1" applyFill="1" applyBorder="1" applyAlignment="1" applyProtection="1">
      <alignment horizontal="left"/>
    </xf>
    <xf numFmtId="0" fontId="5" fillId="9" borderId="25" xfId="0" applyNumberFormat="1" applyFont="1" applyFill="1" applyBorder="1" applyAlignment="1" applyProtection="1">
      <alignment horizontal="left"/>
    </xf>
    <xf numFmtId="0" fontId="12" fillId="9" borderId="0" xfId="0" applyNumberFormat="1" applyFont="1" applyFill="1" applyBorder="1" applyAlignment="1" applyProtection="1">
      <alignment horizontal="center" vertical="center" wrapText="1"/>
    </xf>
    <xf numFmtId="0" fontId="5" fillId="7" borderId="30" xfId="0" applyNumberFormat="1" applyFont="1" applyFill="1" applyBorder="1" applyAlignment="1" applyProtection="1">
      <alignment vertical="center"/>
    </xf>
    <xf numFmtId="0" fontId="14" fillId="4" borderId="28" xfId="0" applyNumberFormat="1" applyFont="1" applyFill="1" applyBorder="1" applyAlignment="1" applyProtection="1">
      <alignment horizontal="center"/>
    </xf>
    <xf numFmtId="0" fontId="5" fillId="3" borderId="20" xfId="0" applyNumberFormat="1" applyFont="1" applyFill="1" applyBorder="1" applyAlignment="1" applyProtection="1">
      <alignment horizontal="center" vertical="center"/>
    </xf>
    <xf numFmtId="0" fontId="5" fillId="4" borderId="28" xfId="0" applyNumberFormat="1" applyFont="1" applyFill="1" applyBorder="1" applyAlignment="1" applyProtection="1">
      <alignment horizontal="center"/>
    </xf>
    <xf numFmtId="0" fontId="7" fillId="4" borderId="17" xfId="0" applyNumberFormat="1" applyFont="1" applyFill="1" applyBorder="1" applyAlignment="1" applyProtection="1">
      <alignment horizontal="center"/>
    </xf>
    <xf numFmtId="0" fontId="5" fillId="6" borderId="4" xfId="0" applyNumberFormat="1" applyFont="1" applyFill="1" applyBorder="1" applyAlignment="1" applyProtection="1">
      <alignment horizontal="center" vertical="center"/>
    </xf>
    <xf numFmtId="0" fontId="5" fillId="6" borderId="5" xfId="0" applyNumberFormat="1" applyFont="1" applyFill="1" applyBorder="1" applyAlignment="1" applyProtection="1">
      <alignment horizontal="center" vertical="center"/>
    </xf>
    <xf numFmtId="0" fontId="5" fillId="6" borderId="6" xfId="0" applyNumberFormat="1" applyFont="1" applyFill="1" applyBorder="1" applyAlignment="1" applyProtection="1">
      <alignment horizontal="center" vertical="center"/>
    </xf>
    <xf numFmtId="0" fontId="5" fillId="9" borderId="1" xfId="0" applyNumberFormat="1" applyFont="1" applyFill="1" applyBorder="1" applyAlignment="1" applyProtection="1">
      <alignment horizontal="center" vertical="center" wrapText="1"/>
    </xf>
    <xf numFmtId="0" fontId="5" fillId="9" borderId="14" xfId="0" applyNumberFormat="1" applyFont="1" applyFill="1" applyBorder="1" applyAlignment="1" applyProtection="1">
      <alignment horizontal="center" vertical="center" wrapText="1"/>
    </xf>
    <xf numFmtId="0" fontId="5" fillId="9" borderId="8" xfId="0" applyNumberFormat="1" applyFont="1" applyFill="1" applyBorder="1" applyAlignment="1" applyProtection="1">
      <alignment horizontal="center" vertical="center" wrapText="1"/>
    </xf>
    <xf numFmtId="0" fontId="5" fillId="9" borderId="18" xfId="0" applyNumberFormat="1" applyFont="1" applyFill="1" applyBorder="1" applyAlignment="1" applyProtection="1">
      <alignment horizontal="center" vertical="center" wrapText="1"/>
    </xf>
    <xf numFmtId="0" fontId="5" fillId="8" borderId="29" xfId="2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9" borderId="7" xfId="0" applyNumberFormat="1" applyFont="1" applyFill="1" applyBorder="1" applyAlignment="1" applyProtection="1">
      <alignment horizontal="center" vertical="center" wrapText="1"/>
    </xf>
    <xf numFmtId="0" fontId="5" fillId="2" borderId="14" xfId="0" applyNumberFormat="1" applyFont="1" applyFill="1" applyBorder="1" applyAlignment="1" applyProtection="1">
      <alignment vertical="center" textRotation="255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1" fillId="9" borderId="6" xfId="0" applyNumberFormat="1" applyFont="1" applyFill="1" applyBorder="1" applyProtection="1"/>
    <xf numFmtId="0" fontId="1" fillId="9" borderId="7" xfId="0" applyNumberFormat="1" applyFont="1" applyFill="1" applyBorder="1" applyProtection="1"/>
    <xf numFmtId="0" fontId="5" fillId="2" borderId="7" xfId="0" applyNumberFormat="1" applyFont="1" applyFill="1" applyBorder="1" applyAlignment="1" applyProtection="1">
      <alignment horizontal="center"/>
    </xf>
    <xf numFmtId="0" fontId="5" fillId="3" borderId="19" xfId="1" applyNumberFormat="1" applyFont="1" applyFill="1" applyBorder="1" applyAlignment="1" applyProtection="1">
      <alignment horizontal="center" vertical="center"/>
    </xf>
    <xf numFmtId="0" fontId="5" fillId="3" borderId="16" xfId="1" applyNumberFormat="1" applyFont="1" applyFill="1" applyBorder="1" applyAlignment="1" applyProtection="1">
      <alignment horizontal="center" vertical="center"/>
    </xf>
    <xf numFmtId="0" fontId="5" fillId="5" borderId="30" xfId="1" applyNumberFormat="1" applyFont="1" applyFill="1" applyBorder="1" applyAlignment="1" applyProtection="1">
      <alignment horizontal="center" vertical="center"/>
    </xf>
    <xf numFmtId="0" fontId="5" fillId="5" borderId="7" xfId="1" applyNumberFormat="1" applyFont="1" applyFill="1" applyBorder="1" applyAlignment="1" applyProtection="1">
      <alignment horizontal="center" vertical="center"/>
    </xf>
    <xf numFmtId="0" fontId="5" fillId="2" borderId="15" xfId="0" applyNumberFormat="1" applyFont="1" applyFill="1" applyBorder="1" applyAlignment="1" applyProtection="1">
      <alignment vertical="center" textRotation="255" wrapText="1"/>
    </xf>
    <xf numFmtId="0" fontId="1" fillId="0" borderId="6" xfId="0" applyNumberFormat="1" applyFont="1" applyFill="1" applyBorder="1" applyProtection="1"/>
    <xf numFmtId="0" fontId="1" fillId="0" borderId="7" xfId="0" applyNumberFormat="1" applyFont="1" applyFill="1" applyBorder="1" applyProtection="1"/>
    <xf numFmtId="0" fontId="5" fillId="9" borderId="0" xfId="0" applyNumberFormat="1" applyFont="1" applyFill="1" applyBorder="1" applyAlignment="1" applyProtection="1">
      <alignment vertical="center"/>
    </xf>
    <xf numFmtId="0" fontId="9" fillId="11" borderId="12" xfId="0" applyFont="1" applyFill="1" applyBorder="1" applyProtection="1">
      <protection locked="0"/>
    </xf>
    <xf numFmtId="164" fontId="9" fillId="11" borderId="12" xfId="1" applyNumberFormat="1" applyFont="1" applyFill="1" applyBorder="1" applyAlignment="1" applyProtection="1">
      <alignment horizontal="center"/>
      <protection locked="0"/>
    </xf>
    <xf numFmtId="170" fontId="9" fillId="11" borderId="57" xfId="1" applyNumberFormat="1" applyFont="1" applyFill="1" applyBorder="1" applyAlignment="1" applyProtection="1">
      <alignment horizontal="center"/>
      <protection locked="0"/>
    </xf>
    <xf numFmtId="170" fontId="9" fillId="11" borderId="12" xfId="1" applyNumberFormat="1" applyFont="1" applyFill="1" applyBorder="1" applyAlignment="1" applyProtection="1">
      <alignment horizontal="center"/>
      <protection locked="0"/>
    </xf>
    <xf numFmtId="170" fontId="9" fillId="11" borderId="61" xfId="1" applyNumberFormat="1" applyFont="1" applyFill="1" applyBorder="1" applyAlignment="1" applyProtection="1">
      <alignment horizontal="center"/>
      <protection locked="0"/>
    </xf>
    <xf numFmtId="170" fontId="9" fillId="4" borderId="64" xfId="0" applyNumberFormat="1" applyFont="1" applyFill="1" applyBorder="1" applyAlignment="1" applyProtection="1">
      <alignment horizontal="center"/>
      <protection locked="0"/>
    </xf>
    <xf numFmtId="170" fontId="9" fillId="4" borderId="12" xfId="0" applyNumberFormat="1" applyFont="1" applyFill="1" applyBorder="1" applyAlignment="1" applyProtection="1">
      <alignment horizontal="center"/>
      <protection locked="0"/>
    </xf>
    <xf numFmtId="170" fontId="9" fillId="11" borderId="62" xfId="0" applyNumberFormat="1" applyFont="1" applyFill="1" applyBorder="1" applyAlignment="1" applyProtection="1">
      <alignment horizontal="center"/>
      <protection locked="0"/>
    </xf>
    <xf numFmtId="170" fontId="9" fillId="4" borderId="66" xfId="0" applyNumberFormat="1" applyFont="1" applyFill="1" applyBorder="1" applyAlignment="1" applyProtection="1">
      <alignment horizontal="center"/>
      <protection locked="0"/>
    </xf>
    <xf numFmtId="170" fontId="9" fillId="13" borderId="62" xfId="0" applyNumberFormat="1" applyFont="1" applyFill="1" applyBorder="1" applyAlignment="1" applyProtection="1">
      <alignment horizontal="center"/>
      <protection locked="0"/>
    </xf>
    <xf numFmtId="166" fontId="8" fillId="2" borderId="7" xfId="0" applyNumberFormat="1" applyFont="1" applyFill="1" applyBorder="1" applyAlignment="1" applyProtection="1">
      <alignment horizontal="center" vertical="center" wrapText="1"/>
    </xf>
    <xf numFmtId="14" fontId="8" fillId="2" borderId="7" xfId="0" applyNumberFormat="1" applyFont="1" applyFill="1" applyBorder="1" applyAlignment="1" applyProtection="1">
      <alignment horizontal="center" vertical="center"/>
      <protection locked="0"/>
    </xf>
    <xf numFmtId="9" fontId="8" fillId="2" borderId="7" xfId="3" applyFont="1" applyFill="1" applyBorder="1" applyAlignment="1">
      <alignment horizontal="center" vertical="center"/>
    </xf>
    <xf numFmtId="0" fontId="9" fillId="4" borderId="12" xfId="0" applyFont="1" applyFill="1" applyBorder="1"/>
    <xf numFmtId="170" fontId="9" fillId="4" borderId="12" xfId="1" applyNumberFormat="1" applyFont="1" applyFill="1" applyBorder="1"/>
    <xf numFmtId="170" fontId="9" fillId="4" borderId="59" xfId="1" applyNumberFormat="1" applyFont="1" applyFill="1" applyBorder="1"/>
    <xf numFmtId="170" fontId="9" fillId="4" borderId="57" xfId="1" applyNumberFormat="1" applyFont="1" applyFill="1" applyBorder="1"/>
    <xf numFmtId="0" fontId="9" fillId="4" borderId="62" xfId="0" applyFont="1" applyFill="1" applyBorder="1" applyAlignment="1">
      <alignment horizontal="center"/>
    </xf>
    <xf numFmtId="170" fontId="9" fillId="4" borderId="57" xfId="0" applyNumberFormat="1" applyFont="1" applyFill="1" applyBorder="1"/>
    <xf numFmtId="170" fontId="9" fillId="4" borderId="61" xfId="1" applyNumberFormat="1" applyFont="1" applyFill="1" applyBorder="1"/>
    <xf numFmtId="0" fontId="9" fillId="11" borderId="12" xfId="0" applyFont="1" applyFill="1" applyBorder="1" applyProtection="1">
      <protection locked="0"/>
    </xf>
    <xf numFmtId="164" fontId="9" fillId="11" borderId="12" xfId="1" applyNumberFormat="1" applyFont="1" applyFill="1" applyBorder="1" applyAlignment="1" applyProtection="1">
      <alignment horizontal="center"/>
      <protection locked="0"/>
    </xf>
    <xf numFmtId="170" fontId="9" fillId="11" borderId="57" xfId="1" applyNumberFormat="1" applyFont="1" applyFill="1" applyBorder="1" applyAlignment="1" applyProtection="1">
      <alignment horizontal="center"/>
      <protection locked="0"/>
    </xf>
    <xf numFmtId="170" fontId="9" fillId="11" borderId="12" xfId="1" applyNumberFormat="1" applyFont="1" applyFill="1" applyBorder="1" applyAlignment="1" applyProtection="1">
      <alignment horizontal="center"/>
      <protection locked="0"/>
    </xf>
    <xf numFmtId="170" fontId="9" fillId="11" borderId="61" xfId="1" applyNumberFormat="1" applyFont="1" applyFill="1" applyBorder="1" applyAlignment="1" applyProtection="1">
      <alignment horizontal="center"/>
      <protection locked="0"/>
    </xf>
    <xf numFmtId="170" fontId="9" fillId="4" borderId="64" xfId="0" applyNumberFormat="1" applyFont="1" applyFill="1" applyBorder="1" applyAlignment="1" applyProtection="1">
      <alignment horizontal="center"/>
      <protection locked="0"/>
    </xf>
    <xf numFmtId="170" fontId="9" fillId="4" borderId="12" xfId="0" applyNumberFormat="1" applyFont="1" applyFill="1" applyBorder="1" applyAlignment="1" applyProtection="1">
      <alignment horizontal="center"/>
      <protection locked="0"/>
    </xf>
    <xf numFmtId="170" fontId="9" fillId="11" borderId="62" xfId="0" applyNumberFormat="1" applyFont="1" applyFill="1" applyBorder="1" applyAlignment="1" applyProtection="1">
      <alignment horizontal="center"/>
      <protection locked="0"/>
    </xf>
    <xf numFmtId="170" fontId="9" fillId="4" borderId="66" xfId="0" applyNumberFormat="1" applyFont="1" applyFill="1" applyBorder="1" applyAlignment="1" applyProtection="1">
      <alignment horizontal="center"/>
      <protection locked="0"/>
    </xf>
    <xf numFmtId="0" fontId="9" fillId="11" borderId="12" xfId="0" applyFont="1" applyFill="1" applyBorder="1" applyProtection="1">
      <protection locked="0"/>
    </xf>
    <xf numFmtId="164" fontId="9" fillId="11" borderId="12" xfId="1" applyNumberFormat="1" applyFont="1" applyFill="1" applyBorder="1" applyAlignment="1" applyProtection="1">
      <alignment horizontal="center"/>
      <protection locked="0"/>
    </xf>
    <xf numFmtId="170" fontId="9" fillId="11" borderId="57" xfId="1" applyNumberFormat="1" applyFont="1" applyFill="1" applyBorder="1" applyAlignment="1" applyProtection="1">
      <alignment horizontal="center"/>
      <protection locked="0"/>
    </xf>
    <xf numFmtId="170" fontId="9" fillId="11" borderId="12" xfId="1" applyNumberFormat="1" applyFont="1" applyFill="1" applyBorder="1" applyAlignment="1" applyProtection="1">
      <alignment horizontal="center"/>
      <protection locked="0"/>
    </xf>
    <xf numFmtId="170" fontId="9" fillId="11" borderId="61" xfId="1" applyNumberFormat="1" applyFont="1" applyFill="1" applyBorder="1" applyAlignment="1" applyProtection="1">
      <alignment horizontal="center"/>
      <protection locked="0"/>
    </xf>
    <xf numFmtId="0" fontId="9" fillId="11" borderId="12" xfId="0" applyFont="1" applyFill="1" applyBorder="1" applyProtection="1">
      <protection locked="0"/>
    </xf>
    <xf numFmtId="164" fontId="9" fillId="11" borderId="12" xfId="1" applyNumberFormat="1" applyFont="1" applyFill="1" applyBorder="1" applyAlignment="1" applyProtection="1">
      <alignment horizontal="center"/>
      <protection locked="0"/>
    </xf>
    <xf numFmtId="170" fontId="9" fillId="4" borderId="59" xfId="1" applyNumberFormat="1" applyFont="1" applyFill="1" applyBorder="1"/>
    <xf numFmtId="170" fontId="9" fillId="4" borderId="57" xfId="0" applyNumberFormat="1" applyFont="1" applyFill="1" applyBorder="1"/>
    <xf numFmtId="170" fontId="9" fillId="11" borderId="57" xfId="1" applyNumberFormat="1" applyFont="1" applyFill="1" applyBorder="1" applyAlignment="1" applyProtection="1">
      <alignment horizontal="center"/>
      <protection locked="0"/>
    </xf>
    <xf numFmtId="170" fontId="9" fillId="11" borderId="12" xfId="1" applyNumberFormat="1" applyFont="1" applyFill="1" applyBorder="1" applyAlignment="1" applyProtection="1">
      <alignment horizontal="center"/>
      <protection locked="0"/>
    </xf>
    <xf numFmtId="170" fontId="9" fillId="11" borderId="61" xfId="1" applyNumberFormat="1" applyFont="1" applyFill="1" applyBorder="1" applyAlignment="1" applyProtection="1">
      <alignment horizontal="center"/>
      <protection locked="0"/>
    </xf>
    <xf numFmtId="168" fontId="8" fillId="4" borderId="6" xfId="0" applyNumberFormat="1" applyFont="1" applyFill="1" applyBorder="1" applyAlignment="1">
      <alignment horizontal="center" vertical="center" wrapText="1"/>
    </xf>
    <xf numFmtId="0" fontId="9" fillId="16" borderId="12" xfId="0" applyFont="1" applyFill="1" applyBorder="1" applyProtection="1">
      <protection locked="0"/>
    </xf>
    <xf numFmtId="0" fontId="8" fillId="14" borderId="72" xfId="2" applyFont="1" applyFill="1" applyBorder="1" applyAlignment="1">
      <alignment horizontal="center" vertical="center" wrapText="1"/>
    </xf>
    <xf numFmtId="167" fontId="8" fillId="2" borderId="7" xfId="0" applyNumberFormat="1" applyFont="1" applyFill="1" applyBorder="1" applyAlignment="1" applyProtection="1">
      <alignment horizontal="center" vertical="center" wrapText="1"/>
    </xf>
    <xf numFmtId="171" fontId="5" fillId="2" borderId="6" xfId="0" applyNumberFormat="1" applyFont="1" applyFill="1" applyBorder="1" applyAlignment="1" applyProtection="1">
      <alignment horizontal="center" vertical="center"/>
    </xf>
    <xf numFmtId="3" fontId="5" fillId="2" borderId="6" xfId="0" applyNumberFormat="1" applyFont="1" applyFill="1" applyBorder="1" applyAlignment="1" applyProtection="1">
      <alignment horizontal="center" vertical="center"/>
    </xf>
    <xf numFmtId="3" fontId="12" fillId="9" borderId="0" xfId="0" applyNumberFormat="1" applyFont="1" applyFill="1" applyBorder="1" applyAlignment="1" applyProtection="1">
      <alignment horizontal="center" vertical="center"/>
    </xf>
    <xf numFmtId="3" fontId="12" fillId="0" borderId="0" xfId="0" applyNumberFormat="1" applyFont="1" applyFill="1" applyBorder="1" applyAlignment="1" applyProtection="1">
      <alignment horizontal="center" vertical="center"/>
    </xf>
    <xf numFmtId="3" fontId="5" fillId="0" borderId="6" xfId="0" applyNumberFormat="1" applyFont="1" applyFill="1" applyBorder="1" applyAlignment="1" applyProtection="1">
      <alignment horizontal="center" vertical="center"/>
    </xf>
    <xf numFmtId="3" fontId="5" fillId="6" borderId="5" xfId="0" applyNumberFormat="1" applyFont="1" applyFill="1" applyBorder="1" applyAlignment="1" applyProtection="1">
      <alignment horizontal="center" vertical="center"/>
    </xf>
    <xf numFmtId="3" fontId="5" fillId="9" borderId="18" xfId="0" applyNumberFormat="1" applyFont="1" applyFill="1" applyBorder="1" applyAlignment="1" applyProtection="1">
      <alignment horizontal="center" vertical="center" wrapText="1"/>
    </xf>
    <xf numFmtId="3" fontId="5" fillId="2" borderId="7" xfId="1" applyNumberFormat="1" applyFont="1" applyFill="1" applyBorder="1" applyAlignment="1" applyProtection="1">
      <alignment horizontal="center" vertical="center"/>
    </xf>
    <xf numFmtId="3" fontId="1" fillId="9" borderId="0" xfId="0" applyNumberFormat="1" applyFont="1" applyFill="1" applyProtection="1"/>
    <xf numFmtId="164" fontId="3" fillId="16" borderId="12" xfId="1" applyNumberFormat="1" applyFont="1" applyFill="1" applyBorder="1" applyAlignment="1" applyProtection="1">
      <alignment horizontal="center"/>
      <protection locked="0"/>
    </xf>
    <xf numFmtId="164" fontId="5" fillId="2" borderId="7" xfId="5" applyNumberFormat="1" applyFont="1" applyFill="1" applyBorder="1" applyAlignment="1" applyProtection="1">
      <alignment horizontal="center" vertical="center"/>
      <protection locked="0"/>
    </xf>
    <xf numFmtId="0" fontId="9" fillId="15" borderId="12" xfId="0" applyFont="1" applyFill="1" applyBorder="1" applyProtection="1">
      <protection locked="0"/>
    </xf>
    <xf numFmtId="170" fontId="9" fillId="15" borderId="62" xfId="0" applyNumberFormat="1" applyFont="1" applyFill="1" applyBorder="1" applyAlignment="1" applyProtection="1">
      <alignment horizontal="center"/>
      <protection locked="0"/>
    </xf>
    <xf numFmtId="0" fontId="9" fillId="4" borderId="73" xfId="0" applyFont="1" applyFill="1" applyBorder="1" applyAlignment="1" applyProtection="1">
      <alignment horizontal="left" vertical="center" wrapText="1"/>
      <protection locked="0"/>
    </xf>
    <xf numFmtId="0" fontId="9" fillId="4" borderId="32" xfId="0" applyFont="1" applyFill="1" applyBorder="1" applyAlignment="1" applyProtection="1">
      <alignment horizontal="left" vertical="center"/>
      <protection locked="0"/>
    </xf>
    <xf numFmtId="0" fontId="9" fillId="4" borderId="74" xfId="0" applyFont="1" applyFill="1" applyBorder="1" applyAlignment="1" applyProtection="1">
      <alignment horizontal="left" vertical="center"/>
      <protection locked="0"/>
    </xf>
    <xf numFmtId="0" fontId="9" fillId="4" borderId="75" xfId="0" applyFont="1" applyFill="1" applyBorder="1" applyAlignment="1" applyProtection="1">
      <alignment horizontal="left" vertical="center"/>
      <protection locked="0"/>
    </xf>
    <xf numFmtId="0" fontId="9" fillId="4" borderId="0" xfId="0" applyFont="1" applyFill="1" applyBorder="1" applyAlignment="1" applyProtection="1">
      <alignment horizontal="left" vertical="center"/>
      <protection locked="0"/>
    </xf>
    <xf numFmtId="0" fontId="9" fillId="4" borderId="56" xfId="0" applyFont="1" applyFill="1" applyBorder="1" applyAlignment="1" applyProtection="1">
      <alignment horizontal="left" vertical="center"/>
      <protection locked="0"/>
    </xf>
    <xf numFmtId="0" fontId="9" fillId="4" borderId="76" xfId="0" applyFont="1" applyFill="1" applyBorder="1" applyAlignment="1" applyProtection="1">
      <alignment horizontal="left" vertical="center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23" xfId="0" applyFont="1" applyFill="1" applyBorder="1" applyAlignment="1" applyProtection="1">
      <alignment horizontal="left" vertical="center"/>
      <protection locked="0"/>
    </xf>
    <xf numFmtId="0" fontId="15" fillId="12" borderId="40" xfId="0" applyFont="1" applyFill="1" applyBorder="1" applyAlignment="1">
      <alignment horizontal="center"/>
    </xf>
    <xf numFmtId="0" fontId="15" fillId="12" borderId="29" xfId="0" applyFont="1" applyFill="1" applyBorder="1" applyAlignment="1">
      <alignment horizontal="center"/>
    </xf>
    <xf numFmtId="0" fontId="15" fillId="12" borderId="60" xfId="0" applyFont="1" applyFill="1" applyBorder="1" applyAlignment="1">
      <alignment horizontal="center"/>
    </xf>
    <xf numFmtId="0" fontId="15" fillId="12" borderId="71" xfId="0" applyFont="1" applyFill="1" applyBorder="1" applyAlignment="1">
      <alignment horizontal="center"/>
    </xf>
    <xf numFmtId="0" fontId="8" fillId="14" borderId="4" xfId="0" applyFont="1" applyFill="1" applyBorder="1" applyAlignment="1" applyProtection="1">
      <alignment vertical="center"/>
    </xf>
    <xf numFmtId="0" fontId="8" fillId="14" borderId="6" xfId="0" applyFont="1" applyFill="1" applyBorder="1" applyAlignment="1" applyProtection="1">
      <alignment vertical="center"/>
    </xf>
    <xf numFmtId="0" fontId="18" fillId="14" borderId="4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8" fillId="2" borderId="5" xfId="0" applyFont="1" applyFill="1" applyBorder="1" applyAlignment="1" applyProtection="1">
      <alignment vertical="center"/>
    </xf>
    <xf numFmtId="0" fontId="8" fillId="3" borderId="4" xfId="0" applyFont="1" applyFill="1" applyBorder="1" applyAlignment="1" applyProtection="1">
      <alignment vertical="center"/>
    </xf>
    <xf numFmtId="0" fontId="8" fillId="3" borderId="5" xfId="0" applyFont="1" applyFill="1" applyBorder="1" applyAlignment="1" applyProtection="1">
      <alignment vertical="center"/>
    </xf>
    <xf numFmtId="0" fontId="8" fillId="3" borderId="6" xfId="0" applyFont="1" applyFill="1" applyBorder="1" applyAlignment="1" applyProtection="1">
      <alignment vertical="center"/>
    </xf>
    <xf numFmtId="0" fontId="18" fillId="9" borderId="1" xfId="0" applyFont="1" applyFill="1" applyBorder="1" applyAlignment="1">
      <alignment horizontal="center" vertical="top" wrapText="1"/>
    </xf>
    <xf numFmtId="0" fontId="0" fillId="0" borderId="67" xfId="0" applyBorder="1" applyAlignment="1">
      <alignment horizontal="center" vertical="top" wrapText="1"/>
    </xf>
    <xf numFmtId="0" fontId="0" fillId="0" borderId="6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8" fillId="6" borderId="4" xfId="0" applyFont="1" applyFill="1" applyBorder="1" applyAlignment="1" applyProtection="1">
      <alignment horizontal="center" vertical="center"/>
    </xf>
    <xf numFmtId="0" fontId="8" fillId="6" borderId="5" xfId="0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horizontal="center" vertical="center"/>
    </xf>
    <xf numFmtId="0" fontId="10" fillId="9" borderId="4" xfId="0" applyFont="1" applyFill="1" applyBorder="1" applyAlignment="1" applyProtection="1">
      <alignment horizontal="center" vertical="center"/>
    </xf>
    <xf numFmtId="0" fontId="10" fillId="9" borderId="5" xfId="0" applyFont="1" applyFill="1" applyBorder="1" applyAlignment="1" applyProtection="1">
      <alignment horizontal="center" vertical="center"/>
    </xf>
    <xf numFmtId="0" fontId="10" fillId="9" borderId="6" xfId="0" applyFont="1" applyFill="1" applyBorder="1" applyAlignment="1" applyProtection="1">
      <alignment horizontal="center" vertical="center"/>
    </xf>
    <xf numFmtId="0" fontId="8" fillId="14" borderId="5" xfId="0" applyFont="1" applyFill="1" applyBorder="1" applyAlignment="1" applyProtection="1">
      <alignment vertical="center"/>
    </xf>
    <xf numFmtId="0" fontId="5" fillId="7" borderId="30" xfId="0" applyNumberFormat="1" applyFont="1" applyFill="1" applyBorder="1" applyAlignment="1" applyProtection="1">
      <alignment horizontal="center" vertical="center"/>
    </xf>
    <xf numFmtId="0" fontId="5" fillId="7" borderId="45" xfId="0" applyNumberFormat="1" applyFont="1" applyFill="1" applyBorder="1" applyAlignment="1" applyProtection="1">
      <alignment horizontal="center" vertical="center"/>
    </xf>
    <xf numFmtId="0" fontId="5" fillId="3" borderId="7" xfId="0" applyNumberFormat="1" applyFont="1" applyFill="1" applyBorder="1" applyAlignment="1" applyProtection="1">
      <alignment horizontal="center" vertical="center"/>
    </xf>
    <xf numFmtId="0" fontId="5" fillId="3" borderId="4" xfId="0" applyNumberFormat="1" applyFont="1" applyFill="1" applyBorder="1" applyAlignment="1" applyProtection="1">
      <alignment horizontal="center" vertical="center"/>
    </xf>
    <xf numFmtId="0" fontId="14" fillId="4" borderId="26" xfId="0" applyNumberFormat="1" applyFont="1" applyFill="1" applyBorder="1" applyAlignment="1" applyProtection="1">
      <alignment horizontal="center"/>
    </xf>
    <xf numFmtId="0" fontId="14" fillId="4" borderId="27" xfId="0" applyNumberFormat="1" applyFont="1" applyFill="1" applyBorder="1" applyAlignment="1" applyProtection="1">
      <alignment horizontal="center"/>
    </xf>
    <xf numFmtId="0" fontId="5" fillId="4" borderId="4" xfId="0" applyNumberFormat="1" applyFont="1" applyFill="1" applyBorder="1" applyAlignment="1" applyProtection="1">
      <alignment horizontal="center"/>
    </xf>
    <xf numFmtId="0" fontId="5" fillId="4" borderId="5" xfId="0" applyNumberFormat="1" applyFont="1" applyFill="1" applyBorder="1" applyAlignment="1" applyProtection="1">
      <alignment horizontal="center"/>
    </xf>
    <xf numFmtId="0" fontId="5" fillId="9" borderId="11" xfId="0" quotePrefix="1" applyNumberFormat="1" applyFont="1" applyFill="1" applyBorder="1" applyAlignment="1" applyProtection="1">
      <alignment horizontal="left"/>
    </xf>
    <xf numFmtId="0" fontId="5" fillId="9" borderId="3" xfId="0" quotePrefix="1" applyNumberFormat="1" applyFont="1" applyFill="1" applyBorder="1" applyAlignment="1" applyProtection="1">
      <alignment horizontal="left"/>
    </xf>
    <xf numFmtId="0" fontId="5" fillId="9" borderId="21" xfId="0" quotePrefix="1" applyNumberFormat="1" applyFont="1" applyFill="1" applyBorder="1" applyAlignment="1" applyProtection="1">
      <alignment horizontal="left"/>
    </xf>
    <xf numFmtId="0" fontId="5" fillId="9" borderId="26" xfId="0" quotePrefix="1" applyNumberFormat="1" applyFont="1" applyFill="1" applyBorder="1" applyAlignment="1" applyProtection="1">
      <alignment horizontal="left" wrapText="1"/>
    </xf>
    <xf numFmtId="0" fontId="5" fillId="9" borderId="27" xfId="0" quotePrefix="1" applyNumberFormat="1" applyFont="1" applyFill="1" applyBorder="1" applyAlignment="1" applyProtection="1">
      <alignment horizontal="left" wrapText="1"/>
    </xf>
    <xf numFmtId="0" fontId="5" fillId="9" borderId="28" xfId="0" quotePrefix="1" applyNumberFormat="1" applyFont="1" applyFill="1" applyBorder="1" applyAlignment="1" applyProtection="1">
      <alignment horizontal="left" wrapText="1"/>
    </xf>
    <xf numFmtId="0" fontId="5" fillId="9" borderId="13" xfId="0" quotePrefix="1" applyNumberFormat="1" applyFont="1" applyFill="1" applyBorder="1" applyAlignment="1" applyProtection="1">
      <alignment horizontal="left"/>
    </xf>
    <xf numFmtId="0" fontId="5" fillId="9" borderId="9" xfId="0" applyNumberFormat="1" applyFont="1" applyFill="1" applyBorder="1" applyAlignment="1" applyProtection="1">
      <alignment horizontal="left"/>
    </xf>
    <xf numFmtId="0" fontId="5" fillId="9" borderId="10" xfId="0" applyNumberFormat="1" applyFont="1" applyFill="1" applyBorder="1" applyAlignment="1" applyProtection="1">
      <alignment horizontal="left"/>
    </xf>
    <xf numFmtId="0" fontId="5" fillId="9" borderId="31" xfId="0" quotePrefix="1" applyNumberFormat="1" applyFont="1" applyFill="1" applyBorder="1" applyAlignment="1" applyProtection="1">
      <alignment horizontal="left"/>
    </xf>
    <xf numFmtId="0" fontId="5" fillId="9" borderId="32" xfId="0" quotePrefix="1" applyNumberFormat="1" applyFont="1" applyFill="1" applyBorder="1" applyAlignment="1" applyProtection="1">
      <alignment horizontal="left"/>
    </xf>
    <xf numFmtId="0" fontId="5" fillId="9" borderId="33" xfId="0" quotePrefix="1" applyNumberFormat="1" applyFont="1" applyFill="1" applyBorder="1" applyAlignment="1" applyProtection="1">
      <alignment horizontal="left" wrapText="1"/>
    </xf>
    <xf numFmtId="0" fontId="5" fillId="9" borderId="34" xfId="0" quotePrefix="1" applyNumberFormat="1" applyFont="1" applyFill="1" applyBorder="1" applyAlignment="1" applyProtection="1">
      <alignment horizontal="left" wrapText="1"/>
    </xf>
    <xf numFmtId="0" fontId="5" fillId="9" borderId="43" xfId="0" quotePrefix="1" applyNumberFormat="1" applyFont="1" applyFill="1" applyBorder="1" applyAlignment="1" applyProtection="1">
      <alignment horizontal="left" wrapText="1"/>
    </xf>
    <xf numFmtId="0" fontId="13" fillId="9" borderId="47" xfId="0" applyNumberFormat="1" applyFont="1" applyFill="1" applyBorder="1" applyAlignment="1" applyProtection="1">
      <alignment horizontal="center" vertical="center"/>
    </xf>
    <xf numFmtId="0" fontId="13" fillId="9" borderId="48" xfId="0" applyNumberFormat="1" applyFont="1" applyFill="1" applyBorder="1" applyAlignment="1" applyProtection="1">
      <alignment horizontal="center" vertical="center"/>
    </xf>
    <xf numFmtId="0" fontId="13" fillId="9" borderId="49" xfId="0" applyNumberFormat="1" applyFont="1" applyFill="1" applyBorder="1" applyAlignment="1" applyProtection="1">
      <alignment horizontal="center" vertical="center"/>
    </xf>
    <xf numFmtId="0" fontId="5" fillId="7" borderId="4" xfId="0" applyNumberFormat="1" applyFont="1" applyFill="1" applyBorder="1" applyAlignment="1" applyProtection="1">
      <alignment horizontal="center" vertical="center"/>
    </xf>
    <xf numFmtId="0" fontId="5" fillId="7" borderId="5" xfId="0" applyNumberFormat="1" applyFont="1" applyFill="1" applyBorder="1" applyAlignment="1" applyProtection="1">
      <alignment horizontal="center" vertical="center"/>
    </xf>
    <xf numFmtId="0" fontId="5" fillId="6" borderId="4" xfId="0" applyNumberFormat="1" applyFont="1" applyFill="1" applyBorder="1" applyAlignment="1" applyProtection="1">
      <alignment horizontal="center" vertical="center"/>
    </xf>
    <xf numFmtId="0" fontId="5" fillId="6" borderId="5" xfId="0" applyNumberFormat="1" applyFont="1" applyFill="1" applyBorder="1" applyAlignment="1" applyProtection="1">
      <alignment horizontal="center" vertical="center"/>
    </xf>
    <xf numFmtId="3" fontId="5" fillId="6" borderId="5" xfId="0" applyNumberFormat="1" applyFont="1" applyFill="1" applyBorder="1" applyAlignment="1" applyProtection="1">
      <alignment horizontal="center" vertical="center"/>
    </xf>
    <xf numFmtId="0" fontId="5" fillId="6" borderId="6" xfId="0" applyNumberFormat="1" applyFont="1" applyFill="1" applyBorder="1" applyAlignment="1" applyProtection="1">
      <alignment horizontal="center" vertical="center"/>
    </xf>
    <xf numFmtId="0" fontId="12" fillId="9" borderId="19" xfId="0" applyNumberFormat="1" applyFont="1" applyFill="1" applyBorder="1" applyAlignment="1" applyProtection="1">
      <alignment horizontal="center" vertical="center"/>
    </xf>
    <xf numFmtId="0" fontId="12" fillId="9" borderId="9" xfId="0" applyNumberFormat="1" applyFont="1" applyFill="1" applyBorder="1" applyAlignment="1" applyProtection="1">
      <alignment horizontal="center" vertical="center"/>
    </xf>
    <xf numFmtId="3" fontId="12" fillId="9" borderId="9" xfId="0" applyNumberFormat="1" applyFont="1" applyFill="1" applyBorder="1" applyAlignment="1" applyProtection="1">
      <alignment horizontal="center" vertical="center"/>
    </xf>
    <xf numFmtId="0" fontId="12" fillId="9" borderId="10" xfId="0" applyNumberFormat="1" applyFont="1" applyFill="1" applyBorder="1" applyAlignment="1" applyProtection="1">
      <alignment horizontal="center" vertical="center"/>
    </xf>
    <xf numFmtId="0" fontId="12" fillId="9" borderId="35" xfId="0" applyNumberFormat="1" applyFont="1" applyFill="1" applyBorder="1" applyAlignment="1" applyProtection="1">
      <alignment horizontal="center" vertical="center"/>
    </xf>
    <xf numFmtId="0" fontId="12" fillId="9" borderId="36" xfId="0" applyNumberFormat="1" applyFont="1" applyFill="1" applyBorder="1" applyAlignment="1" applyProtection="1">
      <alignment horizontal="center" vertical="center"/>
    </xf>
    <xf numFmtId="3" fontId="12" fillId="9" borderId="36" xfId="0" applyNumberFormat="1" applyFont="1" applyFill="1" applyBorder="1" applyAlignment="1" applyProtection="1">
      <alignment horizontal="center" vertical="center"/>
    </xf>
    <xf numFmtId="0" fontId="12" fillId="9" borderId="37" xfId="0" applyNumberFormat="1" applyFont="1" applyFill="1" applyBorder="1" applyAlignment="1" applyProtection="1">
      <alignment horizontal="center" vertical="center"/>
    </xf>
    <xf numFmtId="0" fontId="5" fillId="0" borderId="53" xfId="0" applyNumberFormat="1" applyFont="1" applyFill="1" applyBorder="1" applyAlignment="1" applyProtection="1">
      <alignment horizontal="center" vertical="center" wrapText="1"/>
    </xf>
    <xf numFmtId="0" fontId="5" fillId="0" borderId="54" xfId="0" applyNumberFormat="1" applyFont="1" applyFill="1" applyBorder="1" applyAlignment="1" applyProtection="1">
      <alignment horizontal="center" vertical="center" wrapText="1"/>
    </xf>
    <xf numFmtId="0" fontId="5" fillId="0" borderId="55" xfId="0" applyNumberFormat="1" applyFont="1" applyFill="1" applyBorder="1" applyAlignment="1" applyProtection="1">
      <alignment horizontal="center" vertical="center" wrapText="1"/>
    </xf>
    <xf numFmtId="0" fontId="19" fillId="10" borderId="50" xfId="4" applyNumberFormat="1" applyFont="1" applyBorder="1" applyAlignment="1" applyProtection="1">
      <alignment horizontal="center" vertical="center" wrapText="1"/>
    </xf>
    <xf numFmtId="0" fontId="19" fillId="10" borderId="51" xfId="4" applyNumberFormat="1" applyFont="1" applyBorder="1" applyAlignment="1" applyProtection="1">
      <alignment horizontal="center" vertical="center" wrapText="1"/>
    </xf>
    <xf numFmtId="0" fontId="19" fillId="10" borderId="52" xfId="4" applyNumberFormat="1" applyFont="1" applyBorder="1" applyAlignment="1" applyProtection="1">
      <alignment horizontal="center" vertical="center" wrapText="1"/>
    </xf>
    <xf numFmtId="0" fontId="12" fillId="9" borderId="7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</cellXfs>
  <cellStyles count="6">
    <cellStyle name="Ellenőrzőcella" xfId="4" builtinId="23"/>
    <cellStyle name="Ezres" xfId="1" builtinId="3"/>
    <cellStyle name="Ezres 2" xfId="5"/>
    <cellStyle name="Normál" xfId="0" builtinId="0"/>
    <cellStyle name="Normál 2" xfId="2"/>
    <cellStyle name="Százalék 2 2" xfId="3"/>
  </cellStyles>
  <dxfs count="1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rgb="FF008000"/>
      </font>
    </dxf>
    <dxf>
      <font>
        <b/>
        <i val="0"/>
        <color rgb="FFFF0000"/>
      </font>
      <fill>
        <patternFill patternType="solid">
          <fgColor auto="1"/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0000FF"/>
      </font>
    </dxf>
    <dxf>
      <font>
        <b/>
        <i val="0"/>
        <color rgb="FFFF0000"/>
      </font>
    </dxf>
    <dxf>
      <fill>
        <patternFill>
          <bgColor rgb="FF66CC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0000FF"/>
      <color rgb="FF66CCFF"/>
      <color rgb="FFFF66FF"/>
      <color rgb="FFFF3399"/>
      <color rgb="FF6AFAAF"/>
      <color rgb="FF07DF6E"/>
      <color rgb="FFFF99FF"/>
      <color rgb="FF2CF88D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9" tint="0.59999389629810485"/>
  </sheetPr>
  <dimension ref="A1:AQ1955"/>
  <sheetViews>
    <sheetView showGridLines="0" showZeros="0" tabSelected="1" zoomScale="70" zoomScaleNormal="70" workbookViewId="0">
      <pane xSplit="5" ySplit="13" topLeftCell="F558" activePane="bottomRight" state="frozen"/>
      <selection pane="topRight" activeCell="F1" sqref="F1"/>
      <selection pane="bottomLeft" activeCell="A14" sqref="A14"/>
      <selection pane="bottomRight" activeCell="A13" sqref="A13"/>
    </sheetView>
  </sheetViews>
  <sheetFormatPr defaultColWidth="9.140625" defaultRowHeight="12.75" x14ac:dyDescent="0.2"/>
  <cols>
    <col min="1" max="1" width="45.140625" style="6" customWidth="1"/>
    <col min="2" max="2" width="17.140625" style="6" customWidth="1"/>
    <col min="3" max="3" width="24.42578125" style="6" customWidth="1"/>
    <col min="4" max="4" width="23.42578125" style="6" customWidth="1"/>
    <col min="5" max="5" width="19.28515625" style="6" customWidth="1"/>
    <col min="6" max="6" width="43.5703125" style="6" customWidth="1"/>
    <col min="7" max="7" width="30.28515625" style="6" bestFit="1" customWidth="1"/>
    <col min="8" max="8" width="34" style="6" customWidth="1"/>
    <col min="9" max="9" width="33.5703125" style="6" bestFit="1" customWidth="1"/>
    <col min="10" max="10" width="26.42578125" style="6" customWidth="1"/>
    <col min="11" max="11" width="17.28515625" style="6" customWidth="1"/>
    <col min="12" max="12" width="17.140625" style="9" customWidth="1"/>
    <col min="13" max="13" width="14.42578125" style="8" customWidth="1"/>
    <col min="14" max="14" width="26.7109375" style="8" customWidth="1"/>
    <col min="15" max="15" width="20.28515625" style="6" customWidth="1"/>
    <col min="16" max="16" width="22.140625" style="6" customWidth="1"/>
    <col min="17" max="17" width="20.7109375" style="6" customWidth="1"/>
    <col min="18" max="18" width="14.140625" style="6" customWidth="1"/>
    <col min="19" max="20" width="19.28515625" style="6" bestFit="1" customWidth="1"/>
    <col min="21" max="22" width="16" style="6" bestFit="1" customWidth="1"/>
    <col min="23" max="23" width="15.42578125" style="6" customWidth="1"/>
    <col min="24" max="24" width="12.7109375" style="6" bestFit="1" customWidth="1"/>
    <col min="25" max="25" width="13.85546875" style="6" bestFit="1" customWidth="1"/>
    <col min="26" max="27" width="12.7109375" style="6" bestFit="1" customWidth="1"/>
    <col min="28" max="28" width="16.42578125" style="6" customWidth="1"/>
    <col min="29" max="29" width="18.7109375" style="6" customWidth="1"/>
    <col min="30" max="30" width="18.5703125" style="6" bestFit="1" customWidth="1"/>
    <col min="31" max="31" width="20.85546875" style="6" bestFit="1" customWidth="1"/>
    <col min="32" max="32" width="20.7109375" style="6" bestFit="1" customWidth="1"/>
    <col min="33" max="33" width="17.140625" style="6" bestFit="1" customWidth="1"/>
    <col min="34" max="34" width="18.140625" style="6" bestFit="1" customWidth="1"/>
    <col min="35" max="35" width="18.5703125" style="6" bestFit="1" customWidth="1"/>
    <col min="36" max="36" width="17" style="6" bestFit="1" customWidth="1"/>
    <col min="37" max="37" width="16.7109375" style="6" bestFit="1" customWidth="1"/>
    <col min="38" max="38" width="17" style="6" bestFit="1" customWidth="1"/>
    <col min="39" max="39" width="16.28515625" style="6" bestFit="1" customWidth="1"/>
    <col min="40" max="40" width="20.85546875" style="6" bestFit="1" customWidth="1"/>
    <col min="41" max="41" width="22.28515625" style="6" bestFit="1" customWidth="1"/>
    <col min="42" max="42" width="16.140625" style="6" bestFit="1" customWidth="1"/>
    <col min="43" max="43" width="18" style="6" bestFit="1" customWidth="1"/>
    <col min="44" max="16384" width="9.140625" style="6"/>
  </cols>
  <sheetData>
    <row r="1" spans="1:43" ht="15" customHeight="1" thickBot="1" x14ac:dyDescent="0.25">
      <c r="A1" s="179" t="s">
        <v>52</v>
      </c>
      <c r="B1" s="180"/>
      <c r="C1" s="181"/>
      <c r="D1" s="3"/>
      <c r="E1" s="38"/>
      <c r="F1" s="38"/>
      <c r="G1" s="38"/>
      <c r="H1" s="38" t="s">
        <v>87</v>
      </c>
      <c r="I1" s="5"/>
      <c r="J1" s="3"/>
      <c r="K1" s="3"/>
      <c r="L1" s="7"/>
      <c r="M1" s="7"/>
      <c r="N1" s="7"/>
      <c r="O1" s="2"/>
      <c r="P1" s="2"/>
      <c r="Q1" s="4"/>
    </row>
    <row r="2" spans="1:43" ht="15" customHeight="1" thickBot="1" x14ac:dyDescent="0.25">
      <c r="A2" s="182" t="s">
        <v>18</v>
      </c>
      <c r="B2" s="183"/>
      <c r="C2" s="184"/>
      <c r="D2" s="3"/>
      <c r="G2" s="23"/>
      <c r="H2" s="27" t="s">
        <v>81</v>
      </c>
      <c r="I2" s="28"/>
      <c r="J2" s="29"/>
      <c r="K2" s="29"/>
      <c r="L2" s="30"/>
      <c r="M2" s="31"/>
      <c r="N2" s="7"/>
      <c r="O2" s="2"/>
      <c r="P2" s="2"/>
      <c r="Q2" s="4"/>
    </row>
    <row r="3" spans="1:43" ht="15" customHeight="1" thickBot="1" x14ac:dyDescent="0.25">
      <c r="A3" s="172" t="s">
        <v>46</v>
      </c>
      <c r="B3" s="174"/>
      <c r="C3" s="107">
        <v>44470</v>
      </c>
      <c r="D3" s="3"/>
      <c r="G3" s="24"/>
      <c r="H3" s="27" t="s">
        <v>82</v>
      </c>
      <c r="I3" s="29"/>
      <c r="J3" s="29"/>
      <c r="K3" s="29"/>
      <c r="L3" s="30"/>
      <c r="M3" s="31"/>
      <c r="N3" s="7"/>
      <c r="O3" s="2"/>
      <c r="P3" s="2"/>
      <c r="Q3" s="4"/>
    </row>
    <row r="4" spans="1:43" ht="15.75" thickBot="1" x14ac:dyDescent="0.25">
      <c r="A4" s="172" t="s">
        <v>47</v>
      </c>
      <c r="B4" s="174"/>
      <c r="C4" s="107">
        <v>44834</v>
      </c>
      <c r="D4" s="3" t="str">
        <f>IF(C5&lt;12,"Nincs meg az egy év!"," ")</f>
        <v xml:space="preserve"> </v>
      </c>
      <c r="G4" s="44"/>
      <c r="H4" s="27" t="s">
        <v>102</v>
      </c>
      <c r="I4" s="29"/>
      <c r="J4" s="29"/>
      <c r="K4" s="29"/>
      <c r="L4" s="30"/>
      <c r="M4" s="31"/>
      <c r="N4" s="3"/>
      <c r="O4" s="2"/>
      <c r="P4" s="2"/>
      <c r="Q4" s="4"/>
    </row>
    <row r="5" spans="1:43" ht="15" customHeight="1" thickBot="1" x14ac:dyDescent="0.25">
      <c r="A5" s="167" t="s">
        <v>43</v>
      </c>
      <c r="B5" s="185"/>
      <c r="C5" s="11">
        <f>IF((DAYS360(C3,C4,TRUE))/30&lt;0,"",(DAYS360(C3,C4,))/30)</f>
        <v>12</v>
      </c>
      <c r="D5" s="3"/>
      <c r="G5" s="10"/>
      <c r="H5" s="3"/>
      <c r="I5" s="5"/>
      <c r="J5" s="3"/>
      <c r="K5" s="3"/>
      <c r="L5" s="7"/>
      <c r="M5" s="7"/>
      <c r="N5" s="6"/>
      <c r="Q5" s="4"/>
    </row>
    <row r="6" spans="1:43" ht="15" thickBot="1" x14ac:dyDescent="0.25">
      <c r="A6" s="172" t="s">
        <v>53</v>
      </c>
      <c r="B6" s="173"/>
      <c r="C6" s="106">
        <v>34.299999999999997</v>
      </c>
      <c r="D6" s="3"/>
      <c r="G6" s="10"/>
      <c r="H6" s="3"/>
      <c r="I6" s="3"/>
      <c r="J6" s="3"/>
      <c r="K6" s="3"/>
      <c r="L6" s="7"/>
      <c r="M6" s="7"/>
      <c r="N6" s="6"/>
      <c r="Q6" s="1"/>
    </row>
    <row r="7" spans="1:43" ht="15" thickBot="1" x14ac:dyDescent="0.25">
      <c r="A7" s="170" t="s">
        <v>54</v>
      </c>
      <c r="B7" s="171"/>
      <c r="C7" s="140">
        <v>3.2494000000000001</v>
      </c>
      <c r="D7" s="3"/>
      <c r="G7" s="10"/>
      <c r="H7" s="3"/>
      <c r="I7" s="3"/>
      <c r="J7" s="3"/>
      <c r="K7" s="3"/>
      <c r="L7" s="7"/>
      <c r="M7" s="7"/>
      <c r="N7" s="6"/>
      <c r="Q7" s="1"/>
    </row>
    <row r="8" spans="1:43" ht="15" thickBot="1" x14ac:dyDescent="0.25">
      <c r="A8" s="167" t="s">
        <v>55</v>
      </c>
      <c r="B8" s="168"/>
      <c r="C8" s="32">
        <f>SUM(Q:Q)</f>
        <v>406251848</v>
      </c>
      <c r="D8" s="3"/>
      <c r="G8" s="10"/>
      <c r="H8" s="3"/>
      <c r="N8" s="6"/>
    </row>
    <row r="9" spans="1:43" ht="13.5" thickBot="1" x14ac:dyDescent="0.25">
      <c r="A9" s="167" t="s">
        <v>84</v>
      </c>
      <c r="B9" s="168"/>
      <c r="C9" s="12">
        <f>SUM(P:P)</f>
        <v>325001494</v>
      </c>
      <c r="G9" s="108">
        <v>0.8</v>
      </c>
      <c r="H9" s="172" t="s">
        <v>57</v>
      </c>
      <c r="I9" s="173"/>
      <c r="J9" s="174"/>
      <c r="N9" s="6"/>
      <c r="X9" s="6" t="str">
        <f>IF(C5&gt;0,"Csak a kék háttérrel jelőlt fejlécekhez tartozó oszlopban adhat meg adatokat!"," ")</f>
        <v>Csak a kék háttérrel jelőlt fejlécekhez tartozó oszlopban adhat meg adatokat!</v>
      </c>
    </row>
    <row r="10" spans="1:43" ht="13.5" thickBot="1" x14ac:dyDescent="0.25">
      <c r="A10" s="169" t="s">
        <v>85</v>
      </c>
      <c r="B10" s="168"/>
      <c r="C10" s="137">
        <f>ROUND(C9*(1+$G$10),0)</f>
        <v>487502241</v>
      </c>
      <c r="G10" s="108">
        <v>0.5</v>
      </c>
      <c r="H10" s="172" t="s">
        <v>75</v>
      </c>
      <c r="I10" s="173"/>
      <c r="J10" s="174"/>
      <c r="N10" s="6"/>
    </row>
    <row r="11" spans="1:43" ht="13.5" thickBot="1" x14ac:dyDescent="0.25">
      <c r="A11" s="170" t="s">
        <v>56</v>
      </c>
      <c r="B11" s="171"/>
      <c r="C11" s="13">
        <f>COUNTA(E:E)-3</f>
        <v>1313</v>
      </c>
      <c r="N11" s="6"/>
      <c r="O11" s="175" t="s">
        <v>83</v>
      </c>
      <c r="P11" s="176"/>
    </row>
    <row r="12" spans="1:43" ht="15" thickBot="1" x14ac:dyDescent="0.25">
      <c r="O12" s="177"/>
      <c r="P12" s="178"/>
      <c r="T12" s="163" t="s">
        <v>78</v>
      </c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5"/>
      <c r="AF12" s="166" t="s">
        <v>14</v>
      </c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165"/>
    </row>
    <row r="13" spans="1:43" ht="103.5" x14ac:dyDescent="0.2">
      <c r="A13" s="33" t="s">
        <v>9</v>
      </c>
      <c r="B13" s="33" t="s">
        <v>10</v>
      </c>
      <c r="C13" s="33" t="s">
        <v>11</v>
      </c>
      <c r="D13" s="33" t="s">
        <v>12</v>
      </c>
      <c r="E13" s="139" t="s">
        <v>13</v>
      </c>
      <c r="F13" s="33" t="s">
        <v>50</v>
      </c>
      <c r="G13" s="33" t="s">
        <v>16</v>
      </c>
      <c r="H13" s="33" t="s">
        <v>21</v>
      </c>
      <c r="I13" s="33" t="s">
        <v>15</v>
      </c>
      <c r="J13" s="33" t="s">
        <v>103</v>
      </c>
      <c r="K13" s="34" t="s">
        <v>51</v>
      </c>
      <c r="L13" s="35" t="s">
        <v>94</v>
      </c>
      <c r="M13" s="33" t="s">
        <v>95</v>
      </c>
      <c r="N13" s="34" t="s">
        <v>96</v>
      </c>
      <c r="O13" s="36" t="s">
        <v>97</v>
      </c>
      <c r="P13" s="33" t="s">
        <v>101</v>
      </c>
      <c r="Q13" s="37" t="s">
        <v>14</v>
      </c>
      <c r="R13" s="39">
        <v>44470</v>
      </c>
      <c r="S13" s="39">
        <v>44501</v>
      </c>
      <c r="T13" s="39">
        <v>44531</v>
      </c>
      <c r="U13" s="39">
        <v>44562</v>
      </c>
      <c r="V13" s="39">
        <v>44593</v>
      </c>
      <c r="W13" s="39">
        <v>44621</v>
      </c>
      <c r="X13" s="39">
        <v>44652</v>
      </c>
      <c r="Y13" s="39">
        <v>44682</v>
      </c>
      <c r="Z13" s="39">
        <v>44713</v>
      </c>
      <c r="AA13" s="39">
        <v>44743</v>
      </c>
      <c r="AB13" s="39">
        <v>44774</v>
      </c>
      <c r="AC13" s="41">
        <v>44805</v>
      </c>
      <c r="AD13" s="39">
        <v>44470</v>
      </c>
      <c r="AE13" s="40">
        <v>44501</v>
      </c>
      <c r="AF13" s="39">
        <v>44531</v>
      </c>
      <c r="AG13" s="40">
        <v>44562</v>
      </c>
      <c r="AH13" s="39">
        <v>44593</v>
      </c>
      <c r="AI13" s="40">
        <v>44621</v>
      </c>
      <c r="AJ13" s="39">
        <v>44652</v>
      </c>
      <c r="AK13" s="40">
        <v>44682</v>
      </c>
      <c r="AL13" s="39">
        <v>44713</v>
      </c>
      <c r="AM13" s="40">
        <v>44743</v>
      </c>
      <c r="AN13" s="39">
        <v>44774</v>
      </c>
      <c r="AO13" s="42">
        <v>44805</v>
      </c>
    </row>
    <row r="14" spans="1:43" x14ac:dyDescent="0.2">
      <c r="A14" s="96" t="s">
        <v>105</v>
      </c>
      <c r="B14" s="96" t="s">
        <v>106</v>
      </c>
      <c r="C14" s="96" t="s">
        <v>105</v>
      </c>
      <c r="D14" s="96" t="s">
        <v>106</v>
      </c>
      <c r="E14" s="96" t="s">
        <v>107</v>
      </c>
      <c r="F14" s="96" t="s">
        <v>106</v>
      </c>
      <c r="G14" s="130" t="s">
        <v>126</v>
      </c>
      <c r="H14" s="19" t="str">
        <f>IF(E14="","",VLOOKUP(LEFT(E14,5),'Technikai cellák'!B:C,2,0))</f>
        <v>MVM FŐGÁZ Földgázhálózati Kft.</v>
      </c>
      <c r="I14" s="19" t="str">
        <f>IF(E14="","",VLOOKUP(H14,'Technikai cellák'!$C$1:$D$12,2,0))</f>
        <v>1081 Budapest, II. János Pál pápa tér 20.</v>
      </c>
      <c r="J14" s="97">
        <v>140</v>
      </c>
      <c r="K14" s="25" t="str">
        <f>IF(J14="","",IF(J14&lt;20,"20 alatti",IF(J14&lt;100,"20-99",IF(J14&lt;500,"100-500","500-"))))</f>
        <v>100-500</v>
      </c>
      <c r="L14" s="101">
        <f>ROUND(IF(K14="20 alatti",J14*1,0),0)</f>
        <v>0</v>
      </c>
      <c r="M14" s="102">
        <f>ROUND(IF(K14="20-99",J14*10.5,0),0)</f>
        <v>0</v>
      </c>
      <c r="N14" s="103"/>
      <c r="O14" s="104">
        <f>ROUND((IF(J14&lt;100,0,J14*$C$6)/$C$7),0)</f>
        <v>1478</v>
      </c>
      <c r="P14" s="26">
        <f t="shared" ref="P14:P20" si="0">ROUND(Q14*$G$9,0)</f>
        <v>1839579</v>
      </c>
      <c r="Q14" s="21">
        <f>SUM(AD14:AO14)</f>
        <v>2299474</v>
      </c>
      <c r="R14" s="98">
        <v>15000</v>
      </c>
      <c r="S14" s="99">
        <v>30000</v>
      </c>
      <c r="T14" s="99">
        <v>40000</v>
      </c>
      <c r="U14" s="99">
        <v>45000</v>
      </c>
      <c r="V14" s="99">
        <v>35000</v>
      </c>
      <c r="W14" s="99">
        <v>25000</v>
      </c>
      <c r="X14" s="99">
        <v>12500</v>
      </c>
      <c r="Y14" s="99">
        <v>3840</v>
      </c>
      <c r="Z14" s="99">
        <v>2840</v>
      </c>
      <c r="AA14" s="99">
        <v>2440</v>
      </c>
      <c r="AB14" s="99">
        <v>2620</v>
      </c>
      <c r="AC14" s="100">
        <v>3600</v>
      </c>
      <c r="AD14" s="22">
        <f t="shared" ref="AD14:AD73" si="1">ROUND((R14*$C$6)/$C$7,0)</f>
        <v>158337</v>
      </c>
      <c r="AE14" s="20">
        <f t="shared" ref="AE14:AE73" si="2">ROUND((S14*$C$6)/$C$7,0)</f>
        <v>316674</v>
      </c>
      <c r="AF14" s="20">
        <f t="shared" ref="AF14:AF73" si="3">ROUND((T14*$C$6)/$C$7,0)</f>
        <v>422232</v>
      </c>
      <c r="AG14" s="20">
        <f t="shared" ref="AG14:AG73" si="4">ROUND((U14*$C$6)/$C$7,0)</f>
        <v>475011</v>
      </c>
      <c r="AH14" s="20">
        <f t="shared" ref="AH14:AH73" si="5">ROUND((V14*$C$6)/$C$7,0)</f>
        <v>369453</v>
      </c>
      <c r="AI14" s="20">
        <f t="shared" ref="AI14:AI73" si="6">ROUND((W14*$C$6)/$C$7,0)</f>
        <v>263895</v>
      </c>
      <c r="AJ14" s="20">
        <f t="shared" ref="AJ14:AJ73" si="7">ROUND((X14*$C$6)/$C$7,0)</f>
        <v>131947</v>
      </c>
      <c r="AK14" s="20">
        <f t="shared" ref="AK14:AK73" si="8">ROUND((Y14*$C$6)/$C$7,0)</f>
        <v>40534</v>
      </c>
      <c r="AL14" s="20">
        <f t="shared" ref="AL14:AL73" si="9">ROUND((Z14*$C$6)/$C$7,0)</f>
        <v>29978</v>
      </c>
      <c r="AM14" s="20">
        <f t="shared" ref="AM14:AM73" si="10">ROUND((AA14*$C$6)/$C$7,0)</f>
        <v>25756</v>
      </c>
      <c r="AN14" s="20">
        <f t="shared" ref="AN14:AN73" si="11">ROUND((AB14*$C$6)/$C$7,0)</f>
        <v>27656</v>
      </c>
      <c r="AO14" s="43">
        <f t="shared" ref="AO14:AO73" si="12">ROUND((AC14*$C$6)/$C$7,0)</f>
        <v>38001</v>
      </c>
    </row>
    <row r="15" spans="1:43" x14ac:dyDescent="0.2">
      <c r="A15" s="96" t="s">
        <v>105</v>
      </c>
      <c r="B15" s="96" t="s">
        <v>106</v>
      </c>
      <c r="C15" s="96" t="s">
        <v>105</v>
      </c>
      <c r="D15" s="96" t="s">
        <v>106</v>
      </c>
      <c r="E15" s="96" t="s">
        <v>108</v>
      </c>
      <c r="F15" s="96" t="s">
        <v>109</v>
      </c>
      <c r="G15" s="130" t="s">
        <v>126</v>
      </c>
      <c r="H15" s="19" t="str">
        <f>IF(E15="","",VLOOKUP(LEFT(E15,5),'Technikai cellák'!B:C,2,0))</f>
        <v>MVM FŐGÁZ Földgázhálózati Kft.</v>
      </c>
      <c r="I15" s="19" t="str">
        <f>IF(E15="","",VLOOKUP(H15,'Technikai cellák'!$C$1:$D$12,2,0))</f>
        <v>1081 Budapest, II. János Pál pápa tér 20.</v>
      </c>
      <c r="J15" s="97">
        <v>20</v>
      </c>
      <c r="K15" s="25" t="str">
        <f t="shared" ref="K15:K75" si="13">IF(J15="","",IF(J15&lt;20,"20 alatti",IF(J15&lt;100,"20-99",IF(J15&lt;500,"100-500","500-"))))</f>
        <v>20-99</v>
      </c>
      <c r="L15" s="101">
        <f t="shared" ref="L15:L75" si="14">ROUND(IF(K15="20 alatti",J15*1,0),0)</f>
        <v>0</v>
      </c>
      <c r="M15" s="102">
        <f t="shared" ref="M15:M75" si="15">ROUND(IF(K15="20-99",J15*10.5,0),0)</f>
        <v>210</v>
      </c>
      <c r="N15" s="103">
        <v>210</v>
      </c>
      <c r="O15" s="104">
        <f t="shared" ref="O15:O75" si="16">ROUND((IF(J15&lt;100,0,J15*$C$6)/$C$7),0)</f>
        <v>0</v>
      </c>
      <c r="P15" s="26">
        <f t="shared" si="0"/>
        <v>294778</v>
      </c>
      <c r="Q15" s="21">
        <f t="shared" ref="Q15:Q75" si="17">SUM(AD15:AO15)</f>
        <v>368472</v>
      </c>
      <c r="R15" s="98">
        <v>2300</v>
      </c>
      <c r="S15" s="99">
        <v>4620</v>
      </c>
      <c r="T15" s="99">
        <v>5820</v>
      </c>
      <c r="U15" s="99">
        <v>6285</v>
      </c>
      <c r="V15" s="99">
        <v>5800</v>
      </c>
      <c r="W15" s="99">
        <v>3600</v>
      </c>
      <c r="X15" s="99">
        <v>2610</v>
      </c>
      <c r="Y15" s="99">
        <v>1250</v>
      </c>
      <c r="Z15" s="99">
        <v>598</v>
      </c>
      <c r="AA15" s="99">
        <v>579</v>
      </c>
      <c r="AB15" s="99">
        <v>582</v>
      </c>
      <c r="AC15" s="100">
        <v>863</v>
      </c>
      <c r="AD15" s="22">
        <f t="shared" si="1"/>
        <v>24278</v>
      </c>
      <c r="AE15" s="20">
        <f t="shared" si="2"/>
        <v>48768</v>
      </c>
      <c r="AF15" s="20">
        <f t="shared" si="3"/>
        <v>61435</v>
      </c>
      <c r="AG15" s="20">
        <f t="shared" si="4"/>
        <v>66343</v>
      </c>
      <c r="AH15" s="20">
        <f t="shared" si="5"/>
        <v>61224</v>
      </c>
      <c r="AI15" s="20">
        <f t="shared" si="6"/>
        <v>38001</v>
      </c>
      <c r="AJ15" s="20">
        <f t="shared" si="7"/>
        <v>27551</v>
      </c>
      <c r="AK15" s="20">
        <f t="shared" si="8"/>
        <v>13195</v>
      </c>
      <c r="AL15" s="20">
        <f t="shared" si="9"/>
        <v>6312</v>
      </c>
      <c r="AM15" s="20">
        <f t="shared" si="10"/>
        <v>6112</v>
      </c>
      <c r="AN15" s="20">
        <f t="shared" si="11"/>
        <v>6143</v>
      </c>
      <c r="AO15" s="43">
        <f t="shared" si="12"/>
        <v>9110</v>
      </c>
    </row>
    <row r="16" spans="1:43" x14ac:dyDescent="0.2">
      <c r="A16" s="96" t="s">
        <v>105</v>
      </c>
      <c r="B16" s="96" t="s">
        <v>106</v>
      </c>
      <c r="C16" s="96" t="s">
        <v>105</v>
      </c>
      <c r="D16" s="96" t="s">
        <v>106</v>
      </c>
      <c r="E16" s="96" t="s">
        <v>110</v>
      </c>
      <c r="F16" s="96" t="s">
        <v>111</v>
      </c>
      <c r="G16" s="130" t="s">
        <v>126</v>
      </c>
      <c r="H16" s="19" t="str">
        <f>IF(E16="","",VLOOKUP(LEFT(E16,5),'Technikai cellák'!B:C,2,0))</f>
        <v>TIGÁZ Földgázelosztó Zrt.</v>
      </c>
      <c r="I16" s="19" t="str">
        <f>IF(E16="","",VLOOKUP(H16,'Technikai cellák'!$C$1:$D$12,2,0))</f>
        <v>4200 Hajdúszoboszló, Rákóczi Ferenc út 184.</v>
      </c>
      <c r="J16" s="97">
        <v>6</v>
      </c>
      <c r="K16" s="25" t="str">
        <f t="shared" si="13"/>
        <v>20 alatti</v>
      </c>
      <c r="L16" s="101">
        <f t="shared" si="14"/>
        <v>6</v>
      </c>
      <c r="M16" s="102">
        <f t="shared" si="15"/>
        <v>0</v>
      </c>
      <c r="N16" s="103"/>
      <c r="O16" s="104">
        <f t="shared" si="16"/>
        <v>0</v>
      </c>
      <c r="P16" s="26">
        <f t="shared" si="0"/>
        <v>40567</v>
      </c>
      <c r="Q16" s="21">
        <f t="shared" si="17"/>
        <v>50709</v>
      </c>
      <c r="R16" s="98">
        <v>355</v>
      </c>
      <c r="S16" s="99">
        <v>510</v>
      </c>
      <c r="T16" s="99">
        <v>1000</v>
      </c>
      <c r="U16" s="99">
        <v>1094</v>
      </c>
      <c r="V16" s="99">
        <v>916</v>
      </c>
      <c r="W16" s="99">
        <v>502</v>
      </c>
      <c r="X16" s="99">
        <v>231</v>
      </c>
      <c r="Y16" s="99">
        <v>87</v>
      </c>
      <c r="Z16" s="99">
        <v>21</v>
      </c>
      <c r="AA16" s="99">
        <v>31</v>
      </c>
      <c r="AB16" s="99">
        <v>20</v>
      </c>
      <c r="AC16" s="100">
        <v>37</v>
      </c>
      <c r="AD16" s="22">
        <f t="shared" si="1"/>
        <v>3747</v>
      </c>
      <c r="AE16" s="20">
        <f t="shared" si="2"/>
        <v>5383</v>
      </c>
      <c r="AF16" s="20">
        <f t="shared" si="3"/>
        <v>10556</v>
      </c>
      <c r="AG16" s="20">
        <f t="shared" si="4"/>
        <v>11548</v>
      </c>
      <c r="AH16" s="20">
        <f t="shared" si="5"/>
        <v>9669</v>
      </c>
      <c r="AI16" s="20">
        <f t="shared" si="6"/>
        <v>5299</v>
      </c>
      <c r="AJ16" s="20">
        <f t="shared" si="7"/>
        <v>2438</v>
      </c>
      <c r="AK16" s="20">
        <f t="shared" si="8"/>
        <v>918</v>
      </c>
      <c r="AL16" s="20">
        <f t="shared" si="9"/>
        <v>222</v>
      </c>
      <c r="AM16" s="20">
        <f t="shared" si="10"/>
        <v>327</v>
      </c>
      <c r="AN16" s="20">
        <f t="shared" si="11"/>
        <v>211</v>
      </c>
      <c r="AO16" s="43">
        <f t="shared" si="12"/>
        <v>391</v>
      </c>
    </row>
    <row r="17" spans="1:41" x14ac:dyDescent="0.2">
      <c r="A17" s="96" t="s">
        <v>105</v>
      </c>
      <c r="B17" s="96" t="s">
        <v>106</v>
      </c>
      <c r="C17" s="96" t="s">
        <v>105</v>
      </c>
      <c r="D17" s="96" t="s">
        <v>106</v>
      </c>
      <c r="E17" s="96" t="s">
        <v>112</v>
      </c>
      <c r="F17" s="96" t="s">
        <v>113</v>
      </c>
      <c r="G17" s="130" t="s">
        <v>126</v>
      </c>
      <c r="H17" s="19" t="str">
        <f>IF(E17="","",VLOOKUP(LEFT(E17,5),'Technikai cellák'!B:C,2,0))</f>
        <v>E.ON Közép-dunántúli Gázhálózati Zrt.</v>
      </c>
      <c r="I17" s="19" t="str">
        <f>IF(E17="","",VLOOKUP(H17,'Technikai cellák'!$C$1:$D$12,2,0))</f>
        <v>8800 Nagykanizsa, Zrínyi Miklós út 32.</v>
      </c>
      <c r="J17" s="97">
        <v>6</v>
      </c>
      <c r="K17" s="25" t="str">
        <f t="shared" si="13"/>
        <v>20 alatti</v>
      </c>
      <c r="L17" s="101">
        <f t="shared" si="14"/>
        <v>6</v>
      </c>
      <c r="M17" s="102">
        <f t="shared" si="15"/>
        <v>0</v>
      </c>
      <c r="N17" s="103"/>
      <c r="O17" s="104">
        <f t="shared" si="16"/>
        <v>0</v>
      </c>
      <c r="P17" s="26">
        <f t="shared" si="0"/>
        <v>26210</v>
      </c>
      <c r="Q17" s="21">
        <f t="shared" si="17"/>
        <v>32763</v>
      </c>
      <c r="R17" s="98">
        <v>230</v>
      </c>
      <c r="S17" s="99">
        <v>435</v>
      </c>
      <c r="T17" s="99">
        <v>685</v>
      </c>
      <c r="U17" s="99">
        <v>650</v>
      </c>
      <c r="V17" s="99">
        <v>481</v>
      </c>
      <c r="W17" s="99">
        <v>333</v>
      </c>
      <c r="X17" s="99">
        <v>130</v>
      </c>
      <c r="Y17" s="99">
        <v>80</v>
      </c>
      <c r="Z17" s="99">
        <v>15</v>
      </c>
      <c r="AA17" s="99">
        <v>15</v>
      </c>
      <c r="AB17" s="99">
        <v>15</v>
      </c>
      <c r="AC17" s="100">
        <v>35</v>
      </c>
      <c r="AD17" s="22">
        <f t="shared" si="1"/>
        <v>2428</v>
      </c>
      <c r="AE17" s="20">
        <f t="shared" si="2"/>
        <v>4592</v>
      </c>
      <c r="AF17" s="20">
        <f t="shared" si="3"/>
        <v>7231</v>
      </c>
      <c r="AG17" s="20">
        <f t="shared" si="4"/>
        <v>6861</v>
      </c>
      <c r="AH17" s="20">
        <f t="shared" si="5"/>
        <v>5077</v>
      </c>
      <c r="AI17" s="20">
        <f t="shared" si="6"/>
        <v>3515</v>
      </c>
      <c r="AJ17" s="20">
        <f t="shared" si="7"/>
        <v>1372</v>
      </c>
      <c r="AK17" s="20">
        <f t="shared" si="8"/>
        <v>844</v>
      </c>
      <c r="AL17" s="20">
        <f t="shared" si="9"/>
        <v>158</v>
      </c>
      <c r="AM17" s="20">
        <f t="shared" si="10"/>
        <v>158</v>
      </c>
      <c r="AN17" s="20">
        <f t="shared" si="11"/>
        <v>158</v>
      </c>
      <c r="AO17" s="43">
        <f t="shared" si="12"/>
        <v>369</v>
      </c>
    </row>
    <row r="18" spans="1:41" x14ac:dyDescent="0.2">
      <c r="A18" s="96" t="s">
        <v>105</v>
      </c>
      <c r="B18" s="96" t="s">
        <v>106</v>
      </c>
      <c r="C18" s="96" t="s">
        <v>105</v>
      </c>
      <c r="D18" s="96" t="s">
        <v>106</v>
      </c>
      <c r="E18" s="96" t="s">
        <v>114</v>
      </c>
      <c r="F18" s="96" t="s">
        <v>115</v>
      </c>
      <c r="G18" s="130" t="s">
        <v>126</v>
      </c>
      <c r="H18" s="19" t="str">
        <f>IF(E18="","",VLOOKUP(LEFT(E18,5),'Technikai cellák'!B:C,2,0))</f>
        <v>E.ON Közép-dunántúli Gázhálózati Zrt.</v>
      </c>
      <c r="I18" s="19" t="str">
        <f>IF(E18="","",VLOOKUP(H18,'Technikai cellák'!$C$1:$D$12,2,0))</f>
        <v>8800 Nagykanizsa, Zrínyi Miklós út 32.</v>
      </c>
      <c r="J18" s="97">
        <v>4</v>
      </c>
      <c r="K18" s="25" t="str">
        <f t="shared" si="13"/>
        <v>20 alatti</v>
      </c>
      <c r="L18" s="101">
        <f t="shared" si="14"/>
        <v>4</v>
      </c>
      <c r="M18" s="102">
        <f t="shared" si="15"/>
        <v>0</v>
      </c>
      <c r="N18" s="103"/>
      <c r="O18" s="104">
        <f t="shared" si="16"/>
        <v>0</v>
      </c>
      <c r="P18" s="26">
        <f t="shared" si="0"/>
        <v>79261</v>
      </c>
      <c r="Q18" s="21">
        <f t="shared" si="17"/>
        <v>99076</v>
      </c>
      <c r="R18" s="98">
        <v>585</v>
      </c>
      <c r="S18" s="99">
        <v>1024</v>
      </c>
      <c r="T18" s="99">
        <v>1782</v>
      </c>
      <c r="U18" s="99">
        <v>1800</v>
      </c>
      <c r="V18" s="99">
        <v>1350</v>
      </c>
      <c r="W18" s="99">
        <v>1090</v>
      </c>
      <c r="X18" s="99">
        <v>670</v>
      </c>
      <c r="Y18" s="99">
        <v>350</v>
      </c>
      <c r="Z18" s="99">
        <v>150</v>
      </c>
      <c r="AA18" s="99">
        <v>145</v>
      </c>
      <c r="AB18" s="99">
        <v>145</v>
      </c>
      <c r="AC18" s="100">
        <v>295</v>
      </c>
      <c r="AD18" s="22">
        <f t="shared" si="1"/>
        <v>6175</v>
      </c>
      <c r="AE18" s="20">
        <f t="shared" si="2"/>
        <v>10809</v>
      </c>
      <c r="AF18" s="20">
        <f t="shared" si="3"/>
        <v>18810</v>
      </c>
      <c r="AG18" s="20">
        <f t="shared" si="4"/>
        <v>19000</v>
      </c>
      <c r="AH18" s="20">
        <f t="shared" si="5"/>
        <v>14250</v>
      </c>
      <c r="AI18" s="20">
        <f t="shared" si="6"/>
        <v>11506</v>
      </c>
      <c r="AJ18" s="20">
        <f t="shared" si="7"/>
        <v>7072</v>
      </c>
      <c r="AK18" s="20">
        <f t="shared" si="8"/>
        <v>3695</v>
      </c>
      <c r="AL18" s="20">
        <f t="shared" si="9"/>
        <v>1583</v>
      </c>
      <c r="AM18" s="20">
        <f t="shared" si="10"/>
        <v>1531</v>
      </c>
      <c r="AN18" s="20">
        <f t="shared" si="11"/>
        <v>1531</v>
      </c>
      <c r="AO18" s="43">
        <f t="shared" si="12"/>
        <v>3114</v>
      </c>
    </row>
    <row r="19" spans="1:41" x14ac:dyDescent="0.2">
      <c r="A19" s="96" t="s">
        <v>105</v>
      </c>
      <c r="B19" s="96" t="s">
        <v>106</v>
      </c>
      <c r="C19" s="96" t="s">
        <v>105</v>
      </c>
      <c r="D19" s="96" t="s">
        <v>106</v>
      </c>
      <c r="E19" s="96" t="s">
        <v>116</v>
      </c>
      <c r="F19" s="96" t="s">
        <v>117</v>
      </c>
      <c r="G19" s="130" t="s">
        <v>126</v>
      </c>
      <c r="H19" s="19" t="str">
        <f>IF(E19="","",VLOOKUP(LEFT(E19,5),'Technikai cellák'!B:C,2,0))</f>
        <v>MVM ÉGÁZ-DÉGÁZ Földgázhálózati Zrt.</v>
      </c>
      <c r="I19" s="19" t="str">
        <f>IF(E19="","",VLOOKUP(H19,'Technikai cellák'!$C$1:$D$12,2,0))</f>
        <v>6724 Szeged, Pulcz u. 44.</v>
      </c>
      <c r="J19" s="97">
        <v>4</v>
      </c>
      <c r="K19" s="25" t="str">
        <f t="shared" si="13"/>
        <v>20 alatti</v>
      </c>
      <c r="L19" s="101">
        <f t="shared" si="14"/>
        <v>4</v>
      </c>
      <c r="M19" s="102">
        <f t="shared" si="15"/>
        <v>0</v>
      </c>
      <c r="N19" s="103"/>
      <c r="O19" s="104">
        <f t="shared" si="16"/>
        <v>0</v>
      </c>
      <c r="P19" s="26">
        <f t="shared" si="0"/>
        <v>41388</v>
      </c>
      <c r="Q19" s="21">
        <f t="shared" si="17"/>
        <v>51735</v>
      </c>
      <c r="R19" s="98">
        <v>445</v>
      </c>
      <c r="S19" s="99">
        <v>715</v>
      </c>
      <c r="T19" s="99">
        <v>995</v>
      </c>
      <c r="U19" s="99">
        <v>950</v>
      </c>
      <c r="V19" s="99">
        <v>800</v>
      </c>
      <c r="W19" s="99">
        <v>500</v>
      </c>
      <c r="X19" s="99">
        <v>245</v>
      </c>
      <c r="Y19" s="99">
        <v>75</v>
      </c>
      <c r="Z19" s="99">
        <v>10</v>
      </c>
      <c r="AA19" s="99">
        <v>10</v>
      </c>
      <c r="AB19" s="99">
        <v>10</v>
      </c>
      <c r="AC19" s="100">
        <v>146</v>
      </c>
      <c r="AD19" s="22">
        <f t="shared" si="1"/>
        <v>4697</v>
      </c>
      <c r="AE19" s="20">
        <f t="shared" si="2"/>
        <v>7547</v>
      </c>
      <c r="AF19" s="20">
        <f t="shared" si="3"/>
        <v>10503</v>
      </c>
      <c r="AG19" s="20">
        <f t="shared" si="4"/>
        <v>10028</v>
      </c>
      <c r="AH19" s="20">
        <f t="shared" si="5"/>
        <v>8445</v>
      </c>
      <c r="AI19" s="20">
        <f t="shared" si="6"/>
        <v>5278</v>
      </c>
      <c r="AJ19" s="20">
        <f t="shared" si="7"/>
        <v>2586</v>
      </c>
      <c r="AK19" s="20">
        <f t="shared" si="8"/>
        <v>792</v>
      </c>
      <c r="AL19" s="20">
        <f t="shared" si="9"/>
        <v>106</v>
      </c>
      <c r="AM19" s="20">
        <f t="shared" si="10"/>
        <v>106</v>
      </c>
      <c r="AN19" s="20">
        <f t="shared" si="11"/>
        <v>106</v>
      </c>
      <c r="AO19" s="43">
        <f t="shared" si="12"/>
        <v>1541</v>
      </c>
    </row>
    <row r="20" spans="1:41" x14ac:dyDescent="0.2">
      <c r="A20" s="96" t="s">
        <v>105</v>
      </c>
      <c r="B20" s="96" t="s">
        <v>106</v>
      </c>
      <c r="C20" s="96" t="s">
        <v>105</v>
      </c>
      <c r="D20" s="96" t="s">
        <v>106</v>
      </c>
      <c r="E20" s="96" t="s">
        <v>118</v>
      </c>
      <c r="F20" s="96" t="s">
        <v>119</v>
      </c>
      <c r="G20" s="130" t="s">
        <v>126</v>
      </c>
      <c r="H20" s="19" t="str">
        <f>IF(E20="","",VLOOKUP(LEFT(E20,5),'Technikai cellák'!B:C,2,0))</f>
        <v>TIGÁZ Földgázelosztó Zrt.</v>
      </c>
      <c r="I20" s="19" t="str">
        <f>IF(E20="","",VLOOKUP(H20,'Technikai cellák'!$C$1:$D$12,2,0))</f>
        <v>4200 Hajdúszoboszló, Rákóczi Ferenc út 184.</v>
      </c>
      <c r="J20" s="97">
        <v>6</v>
      </c>
      <c r="K20" s="25" t="str">
        <f t="shared" si="13"/>
        <v>20 alatti</v>
      </c>
      <c r="L20" s="101">
        <f t="shared" si="14"/>
        <v>6</v>
      </c>
      <c r="M20" s="102">
        <f t="shared" si="15"/>
        <v>0</v>
      </c>
      <c r="N20" s="103"/>
      <c r="O20" s="104">
        <f t="shared" si="16"/>
        <v>0</v>
      </c>
      <c r="P20" s="26">
        <f t="shared" si="0"/>
        <v>74314</v>
      </c>
      <c r="Q20" s="21">
        <f t="shared" si="17"/>
        <v>92893</v>
      </c>
      <c r="R20" s="98">
        <v>518</v>
      </c>
      <c r="S20" s="99">
        <v>1270</v>
      </c>
      <c r="T20" s="99">
        <v>1500</v>
      </c>
      <c r="U20" s="99">
        <v>1500</v>
      </c>
      <c r="V20" s="99">
        <v>1266</v>
      </c>
      <c r="W20" s="99">
        <v>1060</v>
      </c>
      <c r="X20" s="99">
        <v>642</v>
      </c>
      <c r="Y20" s="99">
        <v>260</v>
      </c>
      <c r="Z20" s="99">
        <v>180</v>
      </c>
      <c r="AA20" s="99">
        <v>180</v>
      </c>
      <c r="AB20" s="99">
        <v>180</v>
      </c>
      <c r="AC20" s="100">
        <v>244</v>
      </c>
      <c r="AD20" s="22">
        <f t="shared" si="1"/>
        <v>5468</v>
      </c>
      <c r="AE20" s="20">
        <f t="shared" si="2"/>
        <v>13406</v>
      </c>
      <c r="AF20" s="20">
        <f t="shared" si="3"/>
        <v>15834</v>
      </c>
      <c r="AG20" s="20">
        <f t="shared" si="4"/>
        <v>15834</v>
      </c>
      <c r="AH20" s="20">
        <f t="shared" si="5"/>
        <v>13364</v>
      </c>
      <c r="AI20" s="20">
        <f t="shared" si="6"/>
        <v>11189</v>
      </c>
      <c r="AJ20" s="20">
        <f t="shared" si="7"/>
        <v>6777</v>
      </c>
      <c r="AK20" s="20">
        <f t="shared" si="8"/>
        <v>2745</v>
      </c>
      <c r="AL20" s="20">
        <f t="shared" si="9"/>
        <v>1900</v>
      </c>
      <c r="AM20" s="20">
        <f t="shared" si="10"/>
        <v>1900</v>
      </c>
      <c r="AN20" s="20">
        <f t="shared" si="11"/>
        <v>1900</v>
      </c>
      <c r="AO20" s="43">
        <f t="shared" si="12"/>
        <v>2576</v>
      </c>
    </row>
    <row r="21" spans="1:41" hidden="1" x14ac:dyDescent="0.2">
      <c r="A21" s="96" t="s">
        <v>120</v>
      </c>
      <c r="B21" s="96" t="s">
        <v>121</v>
      </c>
      <c r="C21" s="96" t="s">
        <v>120</v>
      </c>
      <c r="D21" s="96" t="s">
        <v>121</v>
      </c>
      <c r="E21" s="96" t="s">
        <v>122</v>
      </c>
      <c r="F21" s="96" t="s">
        <v>121</v>
      </c>
      <c r="G21" s="130" t="s">
        <v>126</v>
      </c>
      <c r="H21" s="19" t="s">
        <v>38</v>
      </c>
      <c r="I21" s="19" t="s">
        <v>17</v>
      </c>
      <c r="J21" s="97">
        <v>16</v>
      </c>
      <c r="K21" s="25" t="s">
        <v>4</v>
      </c>
      <c r="L21" s="101">
        <v>16</v>
      </c>
      <c r="M21" s="102">
        <v>0</v>
      </c>
      <c r="N21" s="103"/>
      <c r="O21" s="104">
        <v>0</v>
      </c>
      <c r="P21" s="26">
        <v>177507</v>
      </c>
      <c r="Q21" s="21">
        <v>221884</v>
      </c>
      <c r="R21" s="98">
        <v>2300</v>
      </c>
      <c r="S21" s="99">
        <v>2300</v>
      </c>
      <c r="T21" s="99">
        <v>2500</v>
      </c>
      <c r="U21" s="99">
        <v>3500</v>
      </c>
      <c r="V21" s="99">
        <v>2900</v>
      </c>
      <c r="W21" s="99">
        <v>1500</v>
      </c>
      <c r="X21" s="99">
        <v>800</v>
      </c>
      <c r="Y21" s="99">
        <v>780</v>
      </c>
      <c r="Z21" s="99">
        <v>780</v>
      </c>
      <c r="AA21" s="99">
        <v>780</v>
      </c>
      <c r="AB21" s="99">
        <v>780</v>
      </c>
      <c r="AC21" s="100">
        <v>2100</v>
      </c>
      <c r="AD21" s="22">
        <v>24278</v>
      </c>
      <c r="AE21" s="20">
        <v>24278</v>
      </c>
      <c r="AF21" s="20">
        <v>26389</v>
      </c>
      <c r="AG21" s="20">
        <v>36945</v>
      </c>
      <c r="AH21" s="20">
        <v>30612</v>
      </c>
      <c r="AI21" s="20">
        <v>15834</v>
      </c>
      <c r="AJ21" s="20">
        <v>8445</v>
      </c>
      <c r="AK21" s="20">
        <v>8234</v>
      </c>
      <c r="AL21" s="20">
        <v>8234</v>
      </c>
      <c r="AM21" s="20">
        <v>8234</v>
      </c>
      <c r="AN21" s="20">
        <v>8234</v>
      </c>
      <c r="AO21" s="43">
        <v>22167</v>
      </c>
    </row>
    <row r="22" spans="1:41" hidden="1" x14ac:dyDescent="0.2">
      <c r="A22" s="125" t="s">
        <v>123</v>
      </c>
      <c r="B22" s="125" t="s">
        <v>124</v>
      </c>
      <c r="C22" s="125" t="s">
        <v>123</v>
      </c>
      <c r="D22" s="125" t="s">
        <v>124</v>
      </c>
      <c r="E22" s="125" t="s">
        <v>125</v>
      </c>
      <c r="F22" s="125" t="s">
        <v>124</v>
      </c>
      <c r="G22" s="125" t="s">
        <v>126</v>
      </c>
      <c r="H22" s="109" t="str">
        <f>IF(E22="","",VLOOKUP(LEFT(E22,5),'Technikai cellák'!B:C,2,0))</f>
        <v>MVM FŐGÁZ Földgázhálózati Kft.</v>
      </c>
      <c r="I22" s="109" t="str">
        <f>IF(E22="","",VLOOKUP(H22,'Technikai cellák'!$C$1:$D$12,2,0))</f>
        <v>1081 Budapest, II. János Pál pápa tér 20.</v>
      </c>
      <c r="J22" s="150">
        <f>40+100</f>
        <v>140</v>
      </c>
      <c r="K22" s="113" t="str">
        <f>IF(J22="","",IF(J22&lt;20,"20 alatti",IF(J22&lt;100,"20-99",IF(J22&lt;500,"100-500","500-"))))</f>
        <v>100-500</v>
      </c>
      <c r="L22" s="121">
        <f t="shared" si="14"/>
        <v>0</v>
      </c>
      <c r="M22" s="122">
        <f t="shared" si="15"/>
        <v>0</v>
      </c>
      <c r="N22" s="123"/>
      <c r="O22" s="124">
        <f t="shared" si="16"/>
        <v>1478</v>
      </c>
      <c r="P22" s="114">
        <f t="shared" ref="P22:P82" si="18">ROUND(Q22*$G$9,0)</f>
        <v>1138286</v>
      </c>
      <c r="Q22" s="111">
        <f t="shared" si="17"/>
        <v>1422858</v>
      </c>
      <c r="R22" s="127">
        <v>10690</v>
      </c>
      <c r="S22" s="128">
        <v>14889</v>
      </c>
      <c r="T22" s="128">
        <v>16023</v>
      </c>
      <c r="U22" s="128">
        <v>20550</v>
      </c>
      <c r="V22" s="128">
        <v>20518</v>
      </c>
      <c r="W22" s="128">
        <v>15657</v>
      </c>
      <c r="X22" s="128">
        <v>12046</v>
      </c>
      <c r="Y22" s="128">
        <v>7112</v>
      </c>
      <c r="Z22" s="128">
        <v>4000</v>
      </c>
      <c r="AA22" s="128">
        <v>4000</v>
      </c>
      <c r="AB22" s="128">
        <v>4000</v>
      </c>
      <c r="AC22" s="129">
        <v>5309</v>
      </c>
      <c r="AD22" s="112">
        <f t="shared" si="1"/>
        <v>112841</v>
      </c>
      <c r="AE22" s="110">
        <f t="shared" si="2"/>
        <v>157165</v>
      </c>
      <c r="AF22" s="110">
        <f t="shared" si="3"/>
        <v>169136</v>
      </c>
      <c r="AG22" s="110">
        <f t="shared" si="4"/>
        <v>216922</v>
      </c>
      <c r="AH22" s="110">
        <f t="shared" si="5"/>
        <v>216584</v>
      </c>
      <c r="AI22" s="110">
        <f t="shared" si="6"/>
        <v>165272</v>
      </c>
      <c r="AJ22" s="110">
        <f t="shared" si="7"/>
        <v>127155</v>
      </c>
      <c r="AK22" s="110">
        <f t="shared" si="8"/>
        <v>75073</v>
      </c>
      <c r="AL22" s="110">
        <f t="shared" si="9"/>
        <v>42223</v>
      </c>
      <c r="AM22" s="110">
        <f t="shared" si="10"/>
        <v>42223</v>
      </c>
      <c r="AN22" s="110">
        <f t="shared" si="11"/>
        <v>42223</v>
      </c>
      <c r="AO22" s="115">
        <f t="shared" si="12"/>
        <v>56041</v>
      </c>
    </row>
    <row r="23" spans="1:41" hidden="1" x14ac:dyDescent="0.2">
      <c r="A23" s="125" t="s">
        <v>123</v>
      </c>
      <c r="B23" s="125" t="s">
        <v>124</v>
      </c>
      <c r="C23" s="125" t="s">
        <v>127</v>
      </c>
      <c r="D23" s="125" t="s">
        <v>124</v>
      </c>
      <c r="E23" s="125" t="s">
        <v>128</v>
      </c>
      <c r="F23" s="125" t="s">
        <v>124</v>
      </c>
      <c r="G23" s="125" t="s">
        <v>126</v>
      </c>
      <c r="H23" s="109" t="str">
        <f>IF(E23="","",VLOOKUP(LEFT(E23,5),'Technikai cellák'!B:C,2,0))</f>
        <v>MVM FŐGÁZ Földgázhálózati Kft.</v>
      </c>
      <c r="I23" s="109" t="str">
        <f>IF(E23="","",VLOOKUP(H23,'Technikai cellák'!$C$1:$D$12,2,0))</f>
        <v>1081 Budapest, II. János Pál pápa tér 20.</v>
      </c>
      <c r="J23" s="126">
        <v>25</v>
      </c>
      <c r="K23" s="113" t="str">
        <f t="shared" si="13"/>
        <v>20-99</v>
      </c>
      <c r="L23" s="121">
        <f t="shared" si="14"/>
        <v>0</v>
      </c>
      <c r="M23" s="122">
        <f t="shared" si="15"/>
        <v>263</v>
      </c>
      <c r="N23" s="123">
        <v>263</v>
      </c>
      <c r="O23" s="124">
        <f t="shared" si="16"/>
        <v>0</v>
      </c>
      <c r="P23" s="114">
        <f t="shared" si="18"/>
        <v>176763</v>
      </c>
      <c r="Q23" s="111">
        <f t="shared" si="17"/>
        <v>220954</v>
      </c>
      <c r="R23" s="127">
        <v>2299</v>
      </c>
      <c r="S23" s="128">
        <v>2604</v>
      </c>
      <c r="T23" s="128">
        <v>3680</v>
      </c>
      <c r="U23" s="128">
        <v>3625</v>
      </c>
      <c r="V23" s="128">
        <v>1851</v>
      </c>
      <c r="W23" s="128">
        <v>2351</v>
      </c>
      <c r="X23" s="128">
        <v>1360</v>
      </c>
      <c r="Y23" s="128">
        <v>494</v>
      </c>
      <c r="Z23" s="128">
        <v>607</v>
      </c>
      <c r="AA23" s="128">
        <v>607</v>
      </c>
      <c r="AB23" s="128">
        <v>607</v>
      </c>
      <c r="AC23" s="129">
        <v>847</v>
      </c>
      <c r="AD23" s="112">
        <f t="shared" si="1"/>
        <v>24268</v>
      </c>
      <c r="AE23" s="110">
        <f t="shared" si="2"/>
        <v>27487</v>
      </c>
      <c r="AF23" s="110">
        <f t="shared" si="3"/>
        <v>38845</v>
      </c>
      <c r="AG23" s="110">
        <f t="shared" si="4"/>
        <v>38265</v>
      </c>
      <c r="AH23" s="110">
        <f t="shared" si="5"/>
        <v>19539</v>
      </c>
      <c r="AI23" s="110">
        <f t="shared" si="6"/>
        <v>24817</v>
      </c>
      <c r="AJ23" s="110">
        <f t="shared" si="7"/>
        <v>14356</v>
      </c>
      <c r="AK23" s="110">
        <f t="shared" si="8"/>
        <v>5215</v>
      </c>
      <c r="AL23" s="110">
        <f t="shared" si="9"/>
        <v>6407</v>
      </c>
      <c r="AM23" s="110">
        <f t="shared" si="10"/>
        <v>6407</v>
      </c>
      <c r="AN23" s="110">
        <f t="shared" si="11"/>
        <v>6407</v>
      </c>
      <c r="AO23" s="115">
        <f t="shared" si="12"/>
        <v>8941</v>
      </c>
    </row>
    <row r="24" spans="1:41" hidden="1" x14ac:dyDescent="0.2">
      <c r="A24" s="130" t="s">
        <v>123</v>
      </c>
      <c r="B24" s="130" t="s">
        <v>124</v>
      </c>
      <c r="C24" s="130" t="s">
        <v>127</v>
      </c>
      <c r="D24" s="130" t="s">
        <v>124</v>
      </c>
      <c r="E24" s="130" t="s">
        <v>129</v>
      </c>
      <c r="F24" s="130" t="s">
        <v>130</v>
      </c>
      <c r="G24" s="130" t="s">
        <v>126</v>
      </c>
      <c r="H24" s="109" t="str">
        <f>IF(E24="","",VLOOKUP(LEFT(E24,5),'Technikai cellák'!B:C,2,0))</f>
        <v>MVM ÉGÁZ-DÉGÁZ Földgázhálózati Zrt.</v>
      </c>
      <c r="I24" s="109" t="str">
        <f>IF(E24="","",VLOOKUP(H24,'Technikai cellák'!$C$1:$D$12,2,0))</f>
        <v>6724 Szeged, Pulcz u. 44.</v>
      </c>
      <c r="J24" s="150">
        <f>25+25</f>
        <v>50</v>
      </c>
      <c r="K24" s="113" t="str">
        <f t="shared" si="13"/>
        <v>20-99</v>
      </c>
      <c r="L24" s="121">
        <f t="shared" si="14"/>
        <v>0</v>
      </c>
      <c r="M24" s="122">
        <f t="shared" si="15"/>
        <v>525</v>
      </c>
      <c r="N24" s="123">
        <v>525</v>
      </c>
      <c r="O24" s="124">
        <f t="shared" si="16"/>
        <v>0</v>
      </c>
      <c r="P24" s="133">
        <f t="shared" si="18"/>
        <v>378322</v>
      </c>
      <c r="Q24" s="132">
        <f t="shared" si="17"/>
        <v>472902</v>
      </c>
      <c r="R24" s="134">
        <v>3400</v>
      </c>
      <c r="S24" s="135">
        <v>6000</v>
      </c>
      <c r="T24" s="135">
        <v>6000</v>
      </c>
      <c r="U24" s="135">
        <v>7000</v>
      </c>
      <c r="V24" s="135">
        <v>7000</v>
      </c>
      <c r="W24" s="135">
        <v>4600</v>
      </c>
      <c r="X24" s="135">
        <v>3700</v>
      </c>
      <c r="Y24" s="135">
        <v>2200</v>
      </c>
      <c r="Z24" s="135">
        <v>1200</v>
      </c>
      <c r="AA24" s="135">
        <v>1200</v>
      </c>
      <c r="AB24" s="135">
        <v>1000</v>
      </c>
      <c r="AC24" s="136">
        <v>1500</v>
      </c>
      <c r="AD24" s="112">
        <f t="shared" si="1"/>
        <v>35890</v>
      </c>
      <c r="AE24" s="110">
        <f t="shared" si="2"/>
        <v>63335</v>
      </c>
      <c r="AF24" s="110">
        <f t="shared" si="3"/>
        <v>63335</v>
      </c>
      <c r="AG24" s="110">
        <f t="shared" si="4"/>
        <v>73891</v>
      </c>
      <c r="AH24" s="110">
        <f t="shared" si="5"/>
        <v>73891</v>
      </c>
      <c r="AI24" s="110">
        <f t="shared" si="6"/>
        <v>48557</v>
      </c>
      <c r="AJ24" s="110">
        <f t="shared" si="7"/>
        <v>39056</v>
      </c>
      <c r="AK24" s="110">
        <f t="shared" si="8"/>
        <v>23223</v>
      </c>
      <c r="AL24" s="110">
        <f t="shared" si="9"/>
        <v>12667</v>
      </c>
      <c r="AM24" s="110">
        <f t="shared" si="10"/>
        <v>12667</v>
      </c>
      <c r="AN24" s="110">
        <f t="shared" si="11"/>
        <v>10556</v>
      </c>
      <c r="AO24" s="115">
        <f t="shared" si="12"/>
        <v>15834</v>
      </c>
    </row>
    <row r="25" spans="1:41" hidden="1" x14ac:dyDescent="0.2">
      <c r="A25" s="130" t="s">
        <v>123</v>
      </c>
      <c r="B25" s="130" t="s">
        <v>124</v>
      </c>
      <c r="C25" s="130" t="s">
        <v>127</v>
      </c>
      <c r="D25" s="130" t="s">
        <v>124</v>
      </c>
      <c r="E25" s="130" t="s">
        <v>131</v>
      </c>
      <c r="F25" s="130" t="s">
        <v>132</v>
      </c>
      <c r="G25" s="130" t="s">
        <v>126</v>
      </c>
      <c r="H25" s="109" t="str">
        <f>IF(E25="","",VLOOKUP(LEFT(E25,5),'Technikai cellák'!B:C,2,0))</f>
        <v>MVM FŐGÁZ Földgázhálózati Kft.</v>
      </c>
      <c r="I25" s="109" t="str">
        <f>IF(E25="","",VLOOKUP(H25,'Technikai cellák'!$C$1:$D$12,2,0))</f>
        <v>1081 Budapest, II. János Pál pápa tér 20.</v>
      </c>
      <c r="J25" s="131">
        <v>4</v>
      </c>
      <c r="K25" s="113" t="str">
        <f t="shared" si="13"/>
        <v>20 alatti</v>
      </c>
      <c r="L25" s="121">
        <f t="shared" si="14"/>
        <v>4</v>
      </c>
      <c r="M25" s="122">
        <f t="shared" si="15"/>
        <v>0</v>
      </c>
      <c r="N25" s="123"/>
      <c r="O25" s="124">
        <f t="shared" si="16"/>
        <v>0</v>
      </c>
      <c r="P25" s="133">
        <f t="shared" si="18"/>
        <v>11738</v>
      </c>
      <c r="Q25" s="132">
        <f t="shared" si="17"/>
        <v>14672</v>
      </c>
      <c r="R25" s="134">
        <v>187</v>
      </c>
      <c r="S25" s="135">
        <v>187</v>
      </c>
      <c r="T25" s="135">
        <v>121</v>
      </c>
      <c r="U25" s="135">
        <v>390</v>
      </c>
      <c r="V25" s="135">
        <v>50</v>
      </c>
      <c r="W25" s="135">
        <v>50</v>
      </c>
      <c r="X25" s="135">
        <v>50</v>
      </c>
      <c r="Y25" s="135">
        <v>40</v>
      </c>
      <c r="Z25" s="135">
        <v>40</v>
      </c>
      <c r="AA25" s="135">
        <v>40</v>
      </c>
      <c r="AB25" s="135">
        <v>195</v>
      </c>
      <c r="AC25" s="136">
        <v>40</v>
      </c>
      <c r="AD25" s="112">
        <f t="shared" si="1"/>
        <v>1974</v>
      </c>
      <c r="AE25" s="110">
        <f t="shared" si="2"/>
        <v>1974</v>
      </c>
      <c r="AF25" s="110">
        <f t="shared" si="3"/>
        <v>1277</v>
      </c>
      <c r="AG25" s="110">
        <f t="shared" si="4"/>
        <v>4117</v>
      </c>
      <c r="AH25" s="110">
        <f t="shared" si="5"/>
        <v>528</v>
      </c>
      <c r="AI25" s="110">
        <f t="shared" si="6"/>
        <v>528</v>
      </c>
      <c r="AJ25" s="110">
        <f t="shared" si="7"/>
        <v>528</v>
      </c>
      <c r="AK25" s="110">
        <f t="shared" si="8"/>
        <v>422</v>
      </c>
      <c r="AL25" s="110">
        <f t="shared" si="9"/>
        <v>422</v>
      </c>
      <c r="AM25" s="110">
        <f t="shared" si="10"/>
        <v>422</v>
      </c>
      <c r="AN25" s="110">
        <f t="shared" si="11"/>
        <v>2058</v>
      </c>
      <c r="AO25" s="115">
        <f t="shared" si="12"/>
        <v>422</v>
      </c>
    </row>
    <row r="26" spans="1:41" hidden="1" x14ac:dyDescent="0.2">
      <c r="A26" s="130" t="s">
        <v>123</v>
      </c>
      <c r="B26" s="130" t="s">
        <v>124</v>
      </c>
      <c r="C26" s="130" t="s">
        <v>127</v>
      </c>
      <c r="D26" s="130" t="s">
        <v>124</v>
      </c>
      <c r="E26" s="130" t="s">
        <v>133</v>
      </c>
      <c r="F26" s="130" t="s">
        <v>134</v>
      </c>
      <c r="G26" s="130" t="s">
        <v>126</v>
      </c>
      <c r="H26" s="109" t="str">
        <f>IF(E26="","",VLOOKUP(LEFT(E26,5),'Technikai cellák'!B:C,2,0))</f>
        <v>E.ON Dél-dunántúli Gázhálózati Zrt.</v>
      </c>
      <c r="I26" s="109" t="str">
        <f>IF(E26="","",VLOOKUP(H26,'Technikai cellák'!$C$1:$D$12,2,0))</f>
        <v>7626 Pécs, Búza tér 8/a</v>
      </c>
      <c r="J26" s="131">
        <v>25</v>
      </c>
      <c r="K26" s="113" t="str">
        <f t="shared" si="13"/>
        <v>20-99</v>
      </c>
      <c r="L26" s="121">
        <f t="shared" si="14"/>
        <v>0</v>
      </c>
      <c r="M26" s="122">
        <f t="shared" si="15"/>
        <v>263</v>
      </c>
      <c r="N26" s="123">
        <v>263</v>
      </c>
      <c r="O26" s="124">
        <f t="shared" si="16"/>
        <v>0</v>
      </c>
      <c r="P26" s="133">
        <f t="shared" si="18"/>
        <v>75544</v>
      </c>
      <c r="Q26" s="132">
        <f t="shared" si="17"/>
        <v>94430</v>
      </c>
      <c r="R26" s="134">
        <v>996</v>
      </c>
      <c r="S26" s="135">
        <v>1330</v>
      </c>
      <c r="T26" s="135">
        <v>1330</v>
      </c>
      <c r="U26" s="135">
        <v>1500</v>
      </c>
      <c r="V26" s="135">
        <v>1200</v>
      </c>
      <c r="W26" s="135">
        <v>1100</v>
      </c>
      <c r="X26" s="135">
        <v>850</v>
      </c>
      <c r="Y26" s="135">
        <v>200</v>
      </c>
      <c r="Z26" s="135">
        <v>200</v>
      </c>
      <c r="AA26" s="135">
        <v>80</v>
      </c>
      <c r="AB26" s="135">
        <v>80</v>
      </c>
      <c r="AC26" s="136">
        <v>80</v>
      </c>
      <c r="AD26" s="112">
        <f t="shared" si="1"/>
        <v>10514</v>
      </c>
      <c r="AE26" s="110">
        <f t="shared" si="2"/>
        <v>14039</v>
      </c>
      <c r="AF26" s="110">
        <f t="shared" si="3"/>
        <v>14039</v>
      </c>
      <c r="AG26" s="110">
        <f t="shared" si="4"/>
        <v>15834</v>
      </c>
      <c r="AH26" s="110">
        <f t="shared" si="5"/>
        <v>12667</v>
      </c>
      <c r="AI26" s="110">
        <f t="shared" si="6"/>
        <v>11611</v>
      </c>
      <c r="AJ26" s="110">
        <f t="shared" si="7"/>
        <v>8972</v>
      </c>
      <c r="AK26" s="110">
        <f t="shared" si="8"/>
        <v>2111</v>
      </c>
      <c r="AL26" s="110">
        <f t="shared" si="9"/>
        <v>2111</v>
      </c>
      <c r="AM26" s="110">
        <f t="shared" si="10"/>
        <v>844</v>
      </c>
      <c r="AN26" s="110">
        <f t="shared" si="11"/>
        <v>844</v>
      </c>
      <c r="AO26" s="115">
        <f t="shared" si="12"/>
        <v>844</v>
      </c>
    </row>
    <row r="27" spans="1:41" hidden="1" x14ac:dyDescent="0.2">
      <c r="A27" s="130" t="s">
        <v>123</v>
      </c>
      <c r="B27" s="130" t="s">
        <v>124</v>
      </c>
      <c r="C27" s="130" t="s">
        <v>127</v>
      </c>
      <c r="D27" s="130" t="s">
        <v>124</v>
      </c>
      <c r="E27" s="130" t="s">
        <v>135</v>
      </c>
      <c r="F27" s="130" t="s">
        <v>136</v>
      </c>
      <c r="G27" s="130" t="s">
        <v>126</v>
      </c>
      <c r="H27" s="109" t="str">
        <f>IF(E27="","",VLOOKUP(LEFT(E27,5),'Technikai cellák'!B:C,2,0))</f>
        <v>MVM FŐGÁZ Földgázhálózati Kft.</v>
      </c>
      <c r="I27" s="109" t="str">
        <f>IF(E27="","",VLOOKUP(H27,'Technikai cellák'!$C$1:$D$12,2,0))</f>
        <v>1081 Budapest, II. János Pál pápa tér 20.</v>
      </c>
      <c r="J27" s="150">
        <f>4+4</f>
        <v>8</v>
      </c>
      <c r="K27" s="113" t="str">
        <f t="shared" si="13"/>
        <v>20 alatti</v>
      </c>
      <c r="L27" s="121">
        <f t="shared" si="14"/>
        <v>8</v>
      </c>
      <c r="M27" s="122">
        <f t="shared" si="15"/>
        <v>0</v>
      </c>
      <c r="N27" s="123"/>
      <c r="O27" s="124">
        <f t="shared" si="16"/>
        <v>0</v>
      </c>
      <c r="P27" s="133">
        <f t="shared" si="18"/>
        <v>150865</v>
      </c>
      <c r="Q27" s="132">
        <f t="shared" si="17"/>
        <v>188581</v>
      </c>
      <c r="R27" s="134">
        <v>1700</v>
      </c>
      <c r="S27" s="135">
        <v>1800</v>
      </c>
      <c r="T27" s="135">
        <v>2000</v>
      </c>
      <c r="U27" s="135">
        <v>2000</v>
      </c>
      <c r="V27" s="135">
        <v>1900</v>
      </c>
      <c r="W27" s="135">
        <v>1950</v>
      </c>
      <c r="X27" s="135">
        <v>1610</v>
      </c>
      <c r="Y27" s="135">
        <v>950</v>
      </c>
      <c r="Z27" s="135">
        <v>855</v>
      </c>
      <c r="AA27" s="135">
        <v>800</v>
      </c>
      <c r="AB27" s="135">
        <v>800</v>
      </c>
      <c r="AC27" s="136">
        <v>1500</v>
      </c>
      <c r="AD27" s="112">
        <f t="shared" si="1"/>
        <v>17945</v>
      </c>
      <c r="AE27" s="110">
        <f t="shared" si="2"/>
        <v>19000</v>
      </c>
      <c r="AF27" s="110">
        <f t="shared" si="3"/>
        <v>21112</v>
      </c>
      <c r="AG27" s="110">
        <f t="shared" si="4"/>
        <v>21112</v>
      </c>
      <c r="AH27" s="110">
        <f t="shared" si="5"/>
        <v>20056</v>
      </c>
      <c r="AI27" s="110">
        <f t="shared" si="6"/>
        <v>20584</v>
      </c>
      <c r="AJ27" s="110">
        <f t="shared" si="7"/>
        <v>16995</v>
      </c>
      <c r="AK27" s="110">
        <f t="shared" si="8"/>
        <v>10028</v>
      </c>
      <c r="AL27" s="110">
        <f t="shared" si="9"/>
        <v>9025</v>
      </c>
      <c r="AM27" s="110">
        <f t="shared" si="10"/>
        <v>8445</v>
      </c>
      <c r="AN27" s="110">
        <f t="shared" si="11"/>
        <v>8445</v>
      </c>
      <c r="AO27" s="115">
        <f t="shared" si="12"/>
        <v>15834</v>
      </c>
    </row>
    <row r="28" spans="1:41" hidden="1" x14ac:dyDescent="0.2">
      <c r="A28" s="130" t="s">
        <v>123</v>
      </c>
      <c r="B28" s="130" t="s">
        <v>124</v>
      </c>
      <c r="C28" s="130" t="s">
        <v>127</v>
      </c>
      <c r="D28" s="130" t="s">
        <v>124</v>
      </c>
      <c r="E28" s="130" t="s">
        <v>137</v>
      </c>
      <c r="F28" s="130" t="s">
        <v>138</v>
      </c>
      <c r="G28" s="130" t="s">
        <v>126</v>
      </c>
      <c r="H28" s="109" t="str">
        <f>IF(E28="","",VLOOKUP(LEFT(E28,5),'Technikai cellák'!B:C,2,0))</f>
        <v>E.ON Dél-dunántúli Gázhálózati Zrt.</v>
      </c>
      <c r="I28" s="109" t="str">
        <f>IF(E28="","",VLOOKUP(H28,'Technikai cellák'!$C$1:$D$12,2,0))</f>
        <v>7626 Pécs, Búza tér 8/a</v>
      </c>
      <c r="J28" s="131">
        <v>6</v>
      </c>
      <c r="K28" s="113" t="str">
        <f t="shared" si="13"/>
        <v>20 alatti</v>
      </c>
      <c r="L28" s="121">
        <f t="shared" si="14"/>
        <v>6</v>
      </c>
      <c r="M28" s="122">
        <f t="shared" si="15"/>
        <v>0</v>
      </c>
      <c r="N28" s="123"/>
      <c r="O28" s="124">
        <f t="shared" si="16"/>
        <v>0</v>
      </c>
      <c r="P28" s="133">
        <f t="shared" si="18"/>
        <v>61479</v>
      </c>
      <c r="Q28" s="132">
        <f t="shared" si="17"/>
        <v>76849</v>
      </c>
      <c r="R28" s="134">
        <v>230</v>
      </c>
      <c r="S28" s="135">
        <v>950</v>
      </c>
      <c r="T28" s="135">
        <v>1000</v>
      </c>
      <c r="U28" s="135">
        <v>1900</v>
      </c>
      <c r="V28" s="135">
        <v>1500</v>
      </c>
      <c r="W28" s="135">
        <v>800</v>
      </c>
      <c r="X28" s="135">
        <v>300</v>
      </c>
      <c r="Y28" s="135">
        <v>200</v>
      </c>
      <c r="Z28" s="135">
        <v>100</v>
      </c>
      <c r="AA28" s="135">
        <v>100</v>
      </c>
      <c r="AB28" s="135">
        <v>100</v>
      </c>
      <c r="AC28" s="136">
        <v>100</v>
      </c>
      <c r="AD28" s="112">
        <f t="shared" si="1"/>
        <v>2428</v>
      </c>
      <c r="AE28" s="110">
        <f t="shared" si="2"/>
        <v>10028</v>
      </c>
      <c r="AF28" s="110">
        <f t="shared" si="3"/>
        <v>10556</v>
      </c>
      <c r="AG28" s="110">
        <f t="shared" si="4"/>
        <v>20056</v>
      </c>
      <c r="AH28" s="110">
        <f t="shared" si="5"/>
        <v>15834</v>
      </c>
      <c r="AI28" s="110">
        <f t="shared" si="6"/>
        <v>8445</v>
      </c>
      <c r="AJ28" s="110">
        <f t="shared" si="7"/>
        <v>3167</v>
      </c>
      <c r="AK28" s="110">
        <f t="shared" si="8"/>
        <v>2111</v>
      </c>
      <c r="AL28" s="110">
        <f t="shared" si="9"/>
        <v>1056</v>
      </c>
      <c r="AM28" s="110">
        <f t="shared" si="10"/>
        <v>1056</v>
      </c>
      <c r="AN28" s="110">
        <f t="shared" si="11"/>
        <v>1056</v>
      </c>
      <c r="AO28" s="115">
        <f t="shared" si="12"/>
        <v>1056</v>
      </c>
    </row>
    <row r="29" spans="1:41" hidden="1" x14ac:dyDescent="0.2">
      <c r="A29" s="130" t="s">
        <v>123</v>
      </c>
      <c r="B29" s="130" t="s">
        <v>124</v>
      </c>
      <c r="C29" s="130" t="s">
        <v>127</v>
      </c>
      <c r="D29" s="130" t="s">
        <v>124</v>
      </c>
      <c r="E29" s="130" t="s">
        <v>139</v>
      </c>
      <c r="F29" s="130" t="s">
        <v>140</v>
      </c>
      <c r="G29" s="130" t="s">
        <v>126</v>
      </c>
      <c r="H29" s="109" t="str">
        <f>IF(E29="","",VLOOKUP(LEFT(E29,5),'Technikai cellák'!B:C,2,0))</f>
        <v>TIGÁZ Földgázelosztó Zrt.</v>
      </c>
      <c r="I29" s="109" t="str">
        <f>IF(E29="","",VLOOKUP(H29,'Technikai cellák'!$C$1:$D$12,2,0))</f>
        <v>4200 Hajdúszoboszló, Rákóczi Ferenc út 184.</v>
      </c>
      <c r="J29" s="131">
        <v>6</v>
      </c>
      <c r="K29" s="113" t="str">
        <f t="shared" si="13"/>
        <v>20 alatti</v>
      </c>
      <c r="L29" s="121">
        <f t="shared" si="14"/>
        <v>6</v>
      </c>
      <c r="M29" s="122">
        <f t="shared" si="15"/>
        <v>0</v>
      </c>
      <c r="N29" s="123"/>
      <c r="O29" s="124">
        <f t="shared" si="16"/>
        <v>0</v>
      </c>
      <c r="P29" s="133">
        <f t="shared" si="18"/>
        <v>31846</v>
      </c>
      <c r="Q29" s="132">
        <f t="shared" si="17"/>
        <v>39808</v>
      </c>
      <c r="R29" s="134">
        <v>274</v>
      </c>
      <c r="S29" s="135">
        <v>510</v>
      </c>
      <c r="T29" s="135">
        <v>1441</v>
      </c>
      <c r="U29" s="135">
        <v>352</v>
      </c>
      <c r="V29" s="135">
        <v>362</v>
      </c>
      <c r="W29" s="135">
        <v>232</v>
      </c>
      <c r="X29" s="135">
        <v>100</v>
      </c>
      <c r="Y29" s="135">
        <v>100</v>
      </c>
      <c r="Z29" s="135">
        <v>100</v>
      </c>
      <c r="AA29" s="135">
        <v>100</v>
      </c>
      <c r="AB29" s="135">
        <v>100</v>
      </c>
      <c r="AC29" s="136">
        <v>100</v>
      </c>
      <c r="AD29" s="112">
        <f t="shared" si="1"/>
        <v>2892</v>
      </c>
      <c r="AE29" s="110">
        <f t="shared" si="2"/>
        <v>5383</v>
      </c>
      <c r="AF29" s="110">
        <f t="shared" si="3"/>
        <v>15211</v>
      </c>
      <c r="AG29" s="110">
        <f t="shared" si="4"/>
        <v>3716</v>
      </c>
      <c r="AH29" s="110">
        <f t="shared" si="5"/>
        <v>3821</v>
      </c>
      <c r="AI29" s="110">
        <f t="shared" si="6"/>
        <v>2449</v>
      </c>
      <c r="AJ29" s="110">
        <f t="shared" si="7"/>
        <v>1056</v>
      </c>
      <c r="AK29" s="110">
        <f t="shared" si="8"/>
        <v>1056</v>
      </c>
      <c r="AL29" s="110">
        <f t="shared" si="9"/>
        <v>1056</v>
      </c>
      <c r="AM29" s="110">
        <f t="shared" si="10"/>
        <v>1056</v>
      </c>
      <c r="AN29" s="110">
        <f t="shared" si="11"/>
        <v>1056</v>
      </c>
      <c r="AO29" s="115">
        <f t="shared" si="12"/>
        <v>1056</v>
      </c>
    </row>
    <row r="30" spans="1:41" hidden="1" x14ac:dyDescent="0.2">
      <c r="A30" s="130" t="s">
        <v>123</v>
      </c>
      <c r="B30" s="130" t="s">
        <v>124</v>
      </c>
      <c r="C30" s="130" t="s">
        <v>127</v>
      </c>
      <c r="D30" s="130" t="s">
        <v>124</v>
      </c>
      <c r="E30" s="130" t="s">
        <v>141</v>
      </c>
      <c r="F30" s="130" t="s">
        <v>142</v>
      </c>
      <c r="G30" s="130" t="s">
        <v>126</v>
      </c>
      <c r="H30" s="109" t="str">
        <f>IF(E30="","",VLOOKUP(LEFT(E30,5),'Technikai cellák'!B:C,2,0))</f>
        <v>TIGÁZ Földgázelosztó Zrt.</v>
      </c>
      <c r="I30" s="109" t="str">
        <f>IF(E30="","",VLOOKUP(H30,'Technikai cellák'!$C$1:$D$12,2,0))</f>
        <v>4200 Hajdúszoboszló, Rákóczi Ferenc út 184.</v>
      </c>
      <c r="J30" s="131">
        <v>16</v>
      </c>
      <c r="K30" s="113" t="str">
        <f t="shared" si="13"/>
        <v>20 alatti</v>
      </c>
      <c r="L30" s="121">
        <f t="shared" si="14"/>
        <v>16</v>
      </c>
      <c r="M30" s="122">
        <f t="shared" si="15"/>
        <v>0</v>
      </c>
      <c r="N30" s="123"/>
      <c r="O30" s="124">
        <f t="shared" si="16"/>
        <v>0</v>
      </c>
      <c r="P30" s="133">
        <f t="shared" si="18"/>
        <v>171874</v>
      </c>
      <c r="Q30" s="132">
        <f t="shared" si="17"/>
        <v>214842</v>
      </c>
      <c r="R30" s="134">
        <v>1427</v>
      </c>
      <c r="S30" s="135">
        <v>2559</v>
      </c>
      <c r="T30" s="135">
        <v>2693</v>
      </c>
      <c r="U30" s="135">
        <v>2700</v>
      </c>
      <c r="V30" s="135">
        <v>2700</v>
      </c>
      <c r="W30" s="135">
        <v>2600</v>
      </c>
      <c r="X30" s="135">
        <v>2000</v>
      </c>
      <c r="Y30" s="135">
        <v>1474</v>
      </c>
      <c r="Z30" s="135">
        <v>500</v>
      </c>
      <c r="AA30" s="135">
        <v>500</v>
      </c>
      <c r="AB30" s="135">
        <v>600</v>
      </c>
      <c r="AC30" s="136">
        <v>600</v>
      </c>
      <c r="AD30" s="112">
        <f t="shared" si="1"/>
        <v>15063</v>
      </c>
      <c r="AE30" s="110">
        <f t="shared" si="2"/>
        <v>27012</v>
      </c>
      <c r="AF30" s="110">
        <f t="shared" si="3"/>
        <v>28427</v>
      </c>
      <c r="AG30" s="110">
        <f t="shared" si="4"/>
        <v>28501</v>
      </c>
      <c r="AH30" s="110">
        <f t="shared" si="5"/>
        <v>28501</v>
      </c>
      <c r="AI30" s="110">
        <f t="shared" si="6"/>
        <v>27445</v>
      </c>
      <c r="AJ30" s="110">
        <f t="shared" si="7"/>
        <v>21112</v>
      </c>
      <c r="AK30" s="110">
        <f t="shared" si="8"/>
        <v>15559</v>
      </c>
      <c r="AL30" s="110">
        <f t="shared" si="9"/>
        <v>5278</v>
      </c>
      <c r="AM30" s="110">
        <f t="shared" si="10"/>
        <v>5278</v>
      </c>
      <c r="AN30" s="110">
        <f t="shared" si="11"/>
        <v>6333</v>
      </c>
      <c r="AO30" s="115">
        <f t="shared" si="12"/>
        <v>6333</v>
      </c>
    </row>
    <row r="31" spans="1:41" hidden="1" x14ac:dyDescent="0.2">
      <c r="A31" s="130" t="s">
        <v>123</v>
      </c>
      <c r="B31" s="130" t="s">
        <v>124</v>
      </c>
      <c r="C31" s="130" t="s">
        <v>127</v>
      </c>
      <c r="D31" s="130" t="s">
        <v>124</v>
      </c>
      <c r="E31" s="130" t="s">
        <v>143</v>
      </c>
      <c r="F31" s="130" t="s">
        <v>144</v>
      </c>
      <c r="G31" s="130" t="s">
        <v>126</v>
      </c>
      <c r="H31" s="109" t="str">
        <f>IF(E31="","",VLOOKUP(LEFT(E31,5),'Technikai cellák'!B:C,2,0))</f>
        <v>MVM ÉGÁZ-DÉGÁZ Földgázhálózati Zrt.</v>
      </c>
      <c r="I31" s="109" t="str">
        <f>IF(E31="","",VLOOKUP(H31,'Technikai cellák'!$C$1:$D$12,2,0))</f>
        <v>6724 Szeged, Pulcz u. 44.</v>
      </c>
      <c r="J31" s="131">
        <v>6</v>
      </c>
      <c r="K31" s="113" t="str">
        <f t="shared" si="13"/>
        <v>20 alatti</v>
      </c>
      <c r="L31" s="121">
        <f t="shared" si="14"/>
        <v>6</v>
      </c>
      <c r="M31" s="122">
        <f t="shared" si="15"/>
        <v>0</v>
      </c>
      <c r="N31" s="123"/>
      <c r="O31" s="124">
        <f t="shared" si="16"/>
        <v>0</v>
      </c>
      <c r="P31" s="133">
        <f t="shared" si="18"/>
        <v>17158</v>
      </c>
      <c r="Q31" s="132">
        <f t="shared" si="17"/>
        <v>21448</v>
      </c>
      <c r="R31" s="134">
        <v>118</v>
      </c>
      <c r="S31" s="135">
        <v>218</v>
      </c>
      <c r="T31" s="135">
        <v>252</v>
      </c>
      <c r="U31" s="135">
        <v>175</v>
      </c>
      <c r="V31" s="135">
        <v>175</v>
      </c>
      <c r="W31" s="135">
        <v>175</v>
      </c>
      <c r="X31" s="135">
        <v>175</v>
      </c>
      <c r="Y31" s="135">
        <v>175</v>
      </c>
      <c r="Z31" s="135">
        <v>175</v>
      </c>
      <c r="AA31" s="135">
        <v>175</v>
      </c>
      <c r="AB31" s="135">
        <v>110</v>
      </c>
      <c r="AC31" s="136">
        <v>109</v>
      </c>
      <c r="AD31" s="112">
        <f t="shared" si="1"/>
        <v>1246</v>
      </c>
      <c r="AE31" s="110">
        <f t="shared" si="2"/>
        <v>2301</v>
      </c>
      <c r="AF31" s="110">
        <f t="shared" si="3"/>
        <v>2660</v>
      </c>
      <c r="AG31" s="110">
        <f t="shared" si="4"/>
        <v>1847</v>
      </c>
      <c r="AH31" s="110">
        <f t="shared" si="5"/>
        <v>1847</v>
      </c>
      <c r="AI31" s="110">
        <f t="shared" si="6"/>
        <v>1847</v>
      </c>
      <c r="AJ31" s="110">
        <f t="shared" si="7"/>
        <v>1847</v>
      </c>
      <c r="AK31" s="110">
        <f t="shared" si="8"/>
        <v>1847</v>
      </c>
      <c r="AL31" s="110">
        <f t="shared" si="9"/>
        <v>1847</v>
      </c>
      <c r="AM31" s="110">
        <f t="shared" si="10"/>
        <v>1847</v>
      </c>
      <c r="AN31" s="110">
        <f t="shared" si="11"/>
        <v>1161</v>
      </c>
      <c r="AO31" s="115">
        <f t="shared" si="12"/>
        <v>1151</v>
      </c>
    </row>
    <row r="32" spans="1:41" hidden="1" x14ac:dyDescent="0.2">
      <c r="A32" s="130" t="s">
        <v>123</v>
      </c>
      <c r="B32" s="130" t="s">
        <v>124</v>
      </c>
      <c r="C32" s="130" t="s">
        <v>127</v>
      </c>
      <c r="D32" s="130" t="s">
        <v>124</v>
      </c>
      <c r="E32" s="130" t="s">
        <v>145</v>
      </c>
      <c r="F32" s="130" t="s">
        <v>146</v>
      </c>
      <c r="G32" s="130" t="s">
        <v>126</v>
      </c>
      <c r="H32" s="109" t="str">
        <f>IF(E32="","",VLOOKUP(LEFT(E32,5),'Technikai cellák'!B:C,2,0))</f>
        <v>MVM ÉGÁZ-DÉGÁZ Földgázhálózati Zrt.</v>
      </c>
      <c r="I32" s="109" t="str">
        <f>IF(E32="","",VLOOKUP(H32,'Technikai cellák'!$C$1:$D$12,2,0))</f>
        <v>6724 Szeged, Pulcz u. 44.</v>
      </c>
      <c r="J32" s="131">
        <v>65</v>
      </c>
      <c r="K32" s="113" t="str">
        <f t="shared" si="13"/>
        <v>20-99</v>
      </c>
      <c r="L32" s="121">
        <f t="shared" si="14"/>
        <v>0</v>
      </c>
      <c r="M32" s="122">
        <f t="shared" si="15"/>
        <v>683</v>
      </c>
      <c r="N32" s="123">
        <v>683</v>
      </c>
      <c r="O32" s="124">
        <f t="shared" si="16"/>
        <v>0</v>
      </c>
      <c r="P32" s="133">
        <f t="shared" si="18"/>
        <v>617084</v>
      </c>
      <c r="Q32" s="132">
        <f t="shared" si="17"/>
        <v>771355</v>
      </c>
      <c r="R32" s="134">
        <v>4706</v>
      </c>
      <c r="S32" s="135">
        <v>6850</v>
      </c>
      <c r="T32" s="135">
        <v>8464</v>
      </c>
      <c r="U32" s="135">
        <v>8708</v>
      </c>
      <c r="V32" s="135">
        <v>8105</v>
      </c>
      <c r="W32" s="135">
        <v>8810</v>
      </c>
      <c r="X32" s="135">
        <v>7300</v>
      </c>
      <c r="Y32" s="135">
        <v>7100</v>
      </c>
      <c r="Z32" s="135">
        <v>3665</v>
      </c>
      <c r="AA32" s="135">
        <v>3592</v>
      </c>
      <c r="AB32" s="135">
        <v>2574</v>
      </c>
      <c r="AC32" s="136">
        <v>3200</v>
      </c>
      <c r="AD32" s="112">
        <f t="shared" si="1"/>
        <v>49676</v>
      </c>
      <c r="AE32" s="110">
        <f t="shared" si="2"/>
        <v>72307</v>
      </c>
      <c r="AF32" s="110">
        <f t="shared" si="3"/>
        <v>89344</v>
      </c>
      <c r="AG32" s="110">
        <f t="shared" si="4"/>
        <v>91920</v>
      </c>
      <c r="AH32" s="110">
        <f t="shared" si="5"/>
        <v>85555</v>
      </c>
      <c r="AI32" s="110">
        <f t="shared" si="6"/>
        <v>92997</v>
      </c>
      <c r="AJ32" s="110">
        <f t="shared" si="7"/>
        <v>77057</v>
      </c>
      <c r="AK32" s="110">
        <f t="shared" si="8"/>
        <v>74946</v>
      </c>
      <c r="AL32" s="110">
        <f t="shared" si="9"/>
        <v>38687</v>
      </c>
      <c r="AM32" s="110">
        <f t="shared" si="10"/>
        <v>37916</v>
      </c>
      <c r="AN32" s="110">
        <f t="shared" si="11"/>
        <v>27171</v>
      </c>
      <c r="AO32" s="115">
        <f t="shared" si="12"/>
        <v>33779</v>
      </c>
    </row>
    <row r="33" spans="1:41" hidden="1" x14ac:dyDescent="0.2">
      <c r="A33" s="130" t="s">
        <v>123</v>
      </c>
      <c r="B33" s="130" t="s">
        <v>124</v>
      </c>
      <c r="C33" s="130" t="s">
        <v>127</v>
      </c>
      <c r="D33" s="130" t="s">
        <v>124</v>
      </c>
      <c r="E33" s="130" t="s">
        <v>147</v>
      </c>
      <c r="F33" s="130" t="s">
        <v>148</v>
      </c>
      <c r="G33" s="130" t="s">
        <v>126</v>
      </c>
      <c r="H33" s="109" t="str">
        <f>IF(E33="","",VLOOKUP(LEFT(E33,5),'Technikai cellák'!B:C,2,0))</f>
        <v>TIGÁZ Földgázelosztó Zrt.</v>
      </c>
      <c r="I33" s="109" t="str">
        <f>IF(E33="","",VLOOKUP(H33,'Technikai cellák'!$C$1:$D$12,2,0))</f>
        <v>4200 Hajdúszoboszló, Rákóczi Ferenc út 184.</v>
      </c>
      <c r="J33" s="131">
        <v>180</v>
      </c>
      <c r="K33" s="113" t="str">
        <f t="shared" si="13"/>
        <v>100-500</v>
      </c>
      <c r="L33" s="121">
        <f t="shared" si="14"/>
        <v>0</v>
      </c>
      <c r="M33" s="122">
        <f t="shared" si="15"/>
        <v>0</v>
      </c>
      <c r="N33" s="123"/>
      <c r="O33" s="124">
        <f t="shared" si="16"/>
        <v>1900</v>
      </c>
      <c r="P33" s="133">
        <f t="shared" si="18"/>
        <v>586902</v>
      </c>
      <c r="Q33" s="132">
        <f t="shared" si="17"/>
        <v>733627</v>
      </c>
      <c r="R33" s="134">
        <v>9000</v>
      </c>
      <c r="S33" s="135">
        <v>13000</v>
      </c>
      <c r="T33" s="135">
        <v>11000</v>
      </c>
      <c r="U33" s="135">
        <v>3000</v>
      </c>
      <c r="V33" s="135">
        <v>3000</v>
      </c>
      <c r="W33" s="135">
        <v>3000</v>
      </c>
      <c r="X33" s="135">
        <v>1500</v>
      </c>
      <c r="Y33" s="135">
        <v>1500</v>
      </c>
      <c r="Z33" s="135">
        <v>1500</v>
      </c>
      <c r="AA33" s="135">
        <v>4000</v>
      </c>
      <c r="AB33" s="135">
        <v>9000</v>
      </c>
      <c r="AC33" s="136">
        <v>10000</v>
      </c>
      <c r="AD33" s="112">
        <f t="shared" si="1"/>
        <v>95002</v>
      </c>
      <c r="AE33" s="110">
        <f t="shared" si="2"/>
        <v>137225</v>
      </c>
      <c r="AF33" s="110">
        <f t="shared" si="3"/>
        <v>116114</v>
      </c>
      <c r="AG33" s="110">
        <f t="shared" si="4"/>
        <v>31667</v>
      </c>
      <c r="AH33" s="110">
        <f t="shared" si="5"/>
        <v>31667</v>
      </c>
      <c r="AI33" s="110">
        <f t="shared" si="6"/>
        <v>31667</v>
      </c>
      <c r="AJ33" s="110">
        <f t="shared" si="7"/>
        <v>15834</v>
      </c>
      <c r="AK33" s="110">
        <f t="shared" si="8"/>
        <v>15834</v>
      </c>
      <c r="AL33" s="110">
        <f t="shared" si="9"/>
        <v>15834</v>
      </c>
      <c r="AM33" s="110">
        <f t="shared" si="10"/>
        <v>42223</v>
      </c>
      <c r="AN33" s="110">
        <f t="shared" si="11"/>
        <v>95002</v>
      </c>
      <c r="AO33" s="115">
        <f t="shared" si="12"/>
        <v>105558</v>
      </c>
    </row>
    <row r="34" spans="1:41" hidden="1" x14ac:dyDescent="0.2">
      <c r="A34" s="130" t="s">
        <v>123</v>
      </c>
      <c r="B34" s="130" t="s">
        <v>124</v>
      </c>
      <c r="C34" s="130" t="s">
        <v>127</v>
      </c>
      <c r="D34" s="130" t="s">
        <v>124</v>
      </c>
      <c r="E34" s="130" t="s">
        <v>149</v>
      </c>
      <c r="F34" s="130" t="s">
        <v>150</v>
      </c>
      <c r="G34" s="130" t="s">
        <v>126</v>
      </c>
      <c r="H34" s="109" t="str">
        <f>IF(E34="","",VLOOKUP(LEFT(E34,5),'Technikai cellák'!B:C,2,0))</f>
        <v>MVM ÉGÁZ-DÉGÁZ Földgázhálózati Zrt.</v>
      </c>
      <c r="I34" s="109" t="str">
        <f>IF(E34="","",VLOOKUP(H34,'Technikai cellák'!$C$1:$D$12,2,0))</f>
        <v>6724 Szeged, Pulcz u. 44.</v>
      </c>
      <c r="J34" s="131">
        <v>40</v>
      </c>
      <c r="K34" s="113" t="str">
        <f t="shared" si="13"/>
        <v>20-99</v>
      </c>
      <c r="L34" s="121">
        <f t="shared" si="14"/>
        <v>0</v>
      </c>
      <c r="M34" s="122">
        <f t="shared" si="15"/>
        <v>420</v>
      </c>
      <c r="N34" s="123">
        <v>420</v>
      </c>
      <c r="O34" s="124">
        <f t="shared" si="16"/>
        <v>0</v>
      </c>
      <c r="P34" s="133">
        <f t="shared" si="18"/>
        <v>391453</v>
      </c>
      <c r="Q34" s="132">
        <f t="shared" si="17"/>
        <v>489316</v>
      </c>
      <c r="R34" s="134">
        <v>3334</v>
      </c>
      <c r="S34" s="135">
        <v>4486</v>
      </c>
      <c r="T34" s="135">
        <v>6881</v>
      </c>
      <c r="U34" s="135">
        <v>7004</v>
      </c>
      <c r="V34" s="135">
        <v>7734</v>
      </c>
      <c r="W34" s="135">
        <v>4618</v>
      </c>
      <c r="X34" s="135">
        <v>3440</v>
      </c>
      <c r="Y34" s="135">
        <v>3049</v>
      </c>
      <c r="Z34" s="135">
        <v>1293</v>
      </c>
      <c r="AA34" s="135">
        <v>1374</v>
      </c>
      <c r="AB34" s="135">
        <v>1365</v>
      </c>
      <c r="AC34" s="136">
        <v>1777</v>
      </c>
      <c r="AD34" s="112">
        <f t="shared" si="1"/>
        <v>35193</v>
      </c>
      <c r="AE34" s="110">
        <f t="shared" si="2"/>
        <v>47353</v>
      </c>
      <c r="AF34" s="110">
        <f t="shared" si="3"/>
        <v>72634</v>
      </c>
      <c r="AG34" s="110">
        <f t="shared" si="4"/>
        <v>73933</v>
      </c>
      <c r="AH34" s="110">
        <f t="shared" si="5"/>
        <v>81639</v>
      </c>
      <c r="AI34" s="110">
        <f t="shared" si="6"/>
        <v>48747</v>
      </c>
      <c r="AJ34" s="110">
        <f t="shared" si="7"/>
        <v>36312</v>
      </c>
      <c r="AK34" s="110">
        <f t="shared" si="8"/>
        <v>32185</v>
      </c>
      <c r="AL34" s="110">
        <f t="shared" si="9"/>
        <v>13649</v>
      </c>
      <c r="AM34" s="110">
        <f t="shared" si="10"/>
        <v>14504</v>
      </c>
      <c r="AN34" s="110">
        <f t="shared" si="11"/>
        <v>14409</v>
      </c>
      <c r="AO34" s="115">
        <f t="shared" si="12"/>
        <v>18758</v>
      </c>
    </row>
    <row r="35" spans="1:41" hidden="1" x14ac:dyDescent="0.2">
      <c r="A35" s="116" t="s">
        <v>151</v>
      </c>
      <c r="B35" s="116" t="s">
        <v>152</v>
      </c>
      <c r="C35" s="116" t="s">
        <v>151</v>
      </c>
      <c r="D35" s="116" t="s">
        <v>152</v>
      </c>
      <c r="E35" s="116" t="s">
        <v>153</v>
      </c>
      <c r="F35" s="116" t="s">
        <v>154</v>
      </c>
      <c r="G35" s="130" t="s">
        <v>126</v>
      </c>
      <c r="H35" s="109" t="str">
        <f>IF(E35="","",VLOOKUP(LEFT(E35,5),'Technikai cellák'!B:C,2,0))</f>
        <v>E.ON Dél-dunántúli Gázhálózati Zrt.</v>
      </c>
      <c r="I35" s="109" t="str">
        <f>IF(E35="","",VLOOKUP(H35,'Technikai cellák'!$C$1:$D$12,2,0))</f>
        <v>7626 Pécs, Búza tér 8/a</v>
      </c>
      <c r="J35" s="117">
        <v>16</v>
      </c>
      <c r="K35" s="113" t="str">
        <f t="shared" si="13"/>
        <v>20 alatti</v>
      </c>
      <c r="L35" s="121">
        <f t="shared" si="14"/>
        <v>16</v>
      </c>
      <c r="M35" s="122">
        <f t="shared" si="15"/>
        <v>0</v>
      </c>
      <c r="N35" s="123"/>
      <c r="O35" s="124">
        <f t="shared" si="16"/>
        <v>0</v>
      </c>
      <c r="P35" s="114">
        <f t="shared" si="18"/>
        <v>113748</v>
      </c>
      <c r="Q35" s="111">
        <f t="shared" si="17"/>
        <v>142185</v>
      </c>
      <c r="R35" s="118">
        <v>2690</v>
      </c>
      <c r="S35" s="119">
        <v>2450</v>
      </c>
      <c r="T35" s="119">
        <v>1870</v>
      </c>
      <c r="U35" s="119">
        <v>20</v>
      </c>
      <c r="V35" s="119">
        <v>25</v>
      </c>
      <c r="W35" s="119">
        <v>15</v>
      </c>
      <c r="X35" s="119">
        <v>0</v>
      </c>
      <c r="Y35" s="119">
        <v>15</v>
      </c>
      <c r="Z35" s="119">
        <v>20</v>
      </c>
      <c r="AA35" s="119">
        <v>930</v>
      </c>
      <c r="AB35" s="119">
        <v>2025</v>
      </c>
      <c r="AC35" s="120">
        <v>3410</v>
      </c>
      <c r="AD35" s="112">
        <f t="shared" si="1"/>
        <v>28395</v>
      </c>
      <c r="AE35" s="110">
        <f t="shared" si="2"/>
        <v>25862</v>
      </c>
      <c r="AF35" s="110">
        <f t="shared" si="3"/>
        <v>19739</v>
      </c>
      <c r="AG35" s="110">
        <f t="shared" si="4"/>
        <v>211</v>
      </c>
      <c r="AH35" s="110">
        <f t="shared" si="5"/>
        <v>264</v>
      </c>
      <c r="AI35" s="110">
        <f t="shared" si="6"/>
        <v>158</v>
      </c>
      <c r="AJ35" s="110">
        <f t="shared" si="7"/>
        <v>0</v>
      </c>
      <c r="AK35" s="110">
        <f t="shared" si="8"/>
        <v>158</v>
      </c>
      <c r="AL35" s="110">
        <f t="shared" si="9"/>
        <v>211</v>
      </c>
      <c r="AM35" s="110">
        <f t="shared" si="10"/>
        <v>9817</v>
      </c>
      <c r="AN35" s="110">
        <f t="shared" si="11"/>
        <v>21375</v>
      </c>
      <c r="AO35" s="115">
        <f t="shared" si="12"/>
        <v>35995</v>
      </c>
    </row>
    <row r="36" spans="1:41" hidden="1" x14ac:dyDescent="0.2">
      <c r="A36" s="96" t="s">
        <v>151</v>
      </c>
      <c r="B36" s="96" t="s">
        <v>152</v>
      </c>
      <c r="C36" s="96" t="s">
        <v>151</v>
      </c>
      <c r="D36" s="96" t="s">
        <v>152</v>
      </c>
      <c r="E36" s="96" t="s">
        <v>155</v>
      </c>
      <c r="F36" s="96" t="s">
        <v>156</v>
      </c>
      <c r="G36" s="130" t="s">
        <v>126</v>
      </c>
      <c r="H36" s="19" t="str">
        <f>IF(E36="","",VLOOKUP(LEFT(E36,5),'Technikai cellák'!B:C,2,0))</f>
        <v>E.ON Dél-dunántúli Gázhálózati Zrt.</v>
      </c>
      <c r="I36" s="19" t="str">
        <f>IF(E36="","",VLOOKUP(H36,'Technikai cellák'!$C$1:$D$12,2,0))</f>
        <v>7626 Pécs, Búza tér 8/a</v>
      </c>
      <c r="J36" s="97">
        <v>16</v>
      </c>
      <c r="K36" s="25" t="str">
        <f t="shared" si="13"/>
        <v>20 alatti</v>
      </c>
      <c r="L36" s="101">
        <f t="shared" si="14"/>
        <v>16</v>
      </c>
      <c r="M36" s="102">
        <f t="shared" si="15"/>
        <v>0</v>
      </c>
      <c r="N36" s="103"/>
      <c r="O36" s="104">
        <f t="shared" si="16"/>
        <v>0</v>
      </c>
      <c r="P36" s="26">
        <f t="shared" si="18"/>
        <v>196634</v>
      </c>
      <c r="Q36" s="21">
        <f t="shared" si="17"/>
        <v>245792</v>
      </c>
      <c r="R36" s="98">
        <v>4200</v>
      </c>
      <c r="S36" s="99">
        <v>3200</v>
      </c>
      <c r="T36" s="99">
        <v>2900</v>
      </c>
      <c r="U36" s="99">
        <v>1250</v>
      </c>
      <c r="V36" s="99">
        <v>960</v>
      </c>
      <c r="W36" s="99">
        <v>310</v>
      </c>
      <c r="X36" s="99">
        <v>270</v>
      </c>
      <c r="Y36" s="99">
        <v>285</v>
      </c>
      <c r="Z36" s="99">
        <v>290</v>
      </c>
      <c r="AA36" s="99">
        <v>1970</v>
      </c>
      <c r="AB36" s="99">
        <v>3050</v>
      </c>
      <c r="AC36" s="100">
        <v>4600</v>
      </c>
      <c r="AD36" s="22">
        <f t="shared" si="1"/>
        <v>44334</v>
      </c>
      <c r="AE36" s="20">
        <f t="shared" si="2"/>
        <v>33779</v>
      </c>
      <c r="AF36" s="20">
        <f t="shared" si="3"/>
        <v>30612</v>
      </c>
      <c r="AG36" s="20">
        <f t="shared" si="4"/>
        <v>13195</v>
      </c>
      <c r="AH36" s="20">
        <f t="shared" si="5"/>
        <v>10134</v>
      </c>
      <c r="AI36" s="20">
        <f t="shared" si="6"/>
        <v>3272</v>
      </c>
      <c r="AJ36" s="20">
        <f t="shared" si="7"/>
        <v>2850</v>
      </c>
      <c r="AK36" s="20">
        <f t="shared" si="8"/>
        <v>3008</v>
      </c>
      <c r="AL36" s="20">
        <f t="shared" si="9"/>
        <v>3061</v>
      </c>
      <c r="AM36" s="20">
        <f t="shared" si="10"/>
        <v>20795</v>
      </c>
      <c r="AN36" s="20">
        <f t="shared" si="11"/>
        <v>32195</v>
      </c>
      <c r="AO36" s="43">
        <f t="shared" si="12"/>
        <v>48557</v>
      </c>
    </row>
    <row r="37" spans="1:41" hidden="1" x14ac:dyDescent="0.2">
      <c r="A37" s="96" t="s">
        <v>151</v>
      </c>
      <c r="B37" s="96" t="s">
        <v>152</v>
      </c>
      <c r="C37" s="96" t="s">
        <v>151</v>
      </c>
      <c r="D37" s="96" t="s">
        <v>152</v>
      </c>
      <c r="E37" s="96" t="s">
        <v>157</v>
      </c>
      <c r="F37" s="96" t="s">
        <v>158</v>
      </c>
      <c r="G37" s="130" t="s">
        <v>126</v>
      </c>
      <c r="H37" s="19" t="str">
        <f>IF(E37="","",VLOOKUP(LEFT(E37,5),'Technikai cellák'!B:C,2,0))</f>
        <v>E.ON Dél-dunántúli Gázhálózati Zrt.</v>
      </c>
      <c r="I37" s="19" t="str">
        <f>IF(E37="","",VLOOKUP(H37,'Technikai cellák'!$C$1:$D$12,2,0))</f>
        <v>7626 Pécs, Búza tér 8/a</v>
      </c>
      <c r="J37" s="97">
        <v>16</v>
      </c>
      <c r="K37" s="25" t="str">
        <f t="shared" si="13"/>
        <v>20 alatti</v>
      </c>
      <c r="L37" s="101">
        <f t="shared" si="14"/>
        <v>16</v>
      </c>
      <c r="M37" s="102">
        <f t="shared" si="15"/>
        <v>0</v>
      </c>
      <c r="N37" s="103"/>
      <c r="O37" s="104">
        <f t="shared" si="16"/>
        <v>0</v>
      </c>
      <c r="P37" s="26">
        <f t="shared" si="18"/>
        <v>176662</v>
      </c>
      <c r="Q37" s="21">
        <f t="shared" si="17"/>
        <v>220827</v>
      </c>
      <c r="R37" s="98">
        <v>3500</v>
      </c>
      <c r="S37" s="99">
        <v>2870</v>
      </c>
      <c r="T37" s="99">
        <v>2800</v>
      </c>
      <c r="U37" s="99">
        <v>1170</v>
      </c>
      <c r="V37" s="99">
        <v>710</v>
      </c>
      <c r="W37" s="99">
        <v>415</v>
      </c>
      <c r="X37" s="99">
        <v>400</v>
      </c>
      <c r="Y37" s="99">
        <v>425</v>
      </c>
      <c r="Z37" s="99">
        <v>440</v>
      </c>
      <c r="AA37" s="99">
        <v>1945</v>
      </c>
      <c r="AB37" s="99">
        <v>2810</v>
      </c>
      <c r="AC37" s="100">
        <v>3435</v>
      </c>
      <c r="AD37" s="22">
        <f t="shared" si="1"/>
        <v>36945</v>
      </c>
      <c r="AE37" s="20">
        <f t="shared" si="2"/>
        <v>30295</v>
      </c>
      <c r="AF37" s="20">
        <f t="shared" si="3"/>
        <v>29556</v>
      </c>
      <c r="AG37" s="20">
        <f t="shared" si="4"/>
        <v>12350</v>
      </c>
      <c r="AH37" s="20">
        <f t="shared" si="5"/>
        <v>7495</v>
      </c>
      <c r="AI37" s="20">
        <f t="shared" si="6"/>
        <v>4381</v>
      </c>
      <c r="AJ37" s="20">
        <f t="shared" si="7"/>
        <v>4222</v>
      </c>
      <c r="AK37" s="20">
        <f t="shared" si="8"/>
        <v>4486</v>
      </c>
      <c r="AL37" s="20">
        <f t="shared" si="9"/>
        <v>4645</v>
      </c>
      <c r="AM37" s="20">
        <f t="shared" si="10"/>
        <v>20531</v>
      </c>
      <c r="AN37" s="20">
        <f t="shared" si="11"/>
        <v>29662</v>
      </c>
      <c r="AO37" s="43">
        <f t="shared" si="12"/>
        <v>36259</v>
      </c>
    </row>
    <row r="38" spans="1:41" hidden="1" x14ac:dyDescent="0.2">
      <c r="A38" s="96" t="s">
        <v>151</v>
      </c>
      <c r="B38" s="96" t="s">
        <v>152</v>
      </c>
      <c r="C38" s="96" t="s">
        <v>151</v>
      </c>
      <c r="D38" s="96" t="s">
        <v>152</v>
      </c>
      <c r="E38" s="96" t="s">
        <v>159</v>
      </c>
      <c r="F38" s="96" t="s">
        <v>160</v>
      </c>
      <c r="G38" s="130" t="s">
        <v>126</v>
      </c>
      <c r="H38" s="19" t="str">
        <f>IF(E38="","",VLOOKUP(LEFT(E38,5),'Technikai cellák'!B:C,2,0))</f>
        <v>E.ON Dél-dunántúli Gázhálózati Zrt.</v>
      </c>
      <c r="I38" s="19" t="str">
        <f>IF(E38="","",VLOOKUP(H38,'Technikai cellák'!$C$1:$D$12,2,0))</f>
        <v>7626 Pécs, Búza tér 8/a</v>
      </c>
      <c r="J38" s="97">
        <v>10</v>
      </c>
      <c r="K38" s="25" t="str">
        <f t="shared" si="13"/>
        <v>20 alatti</v>
      </c>
      <c r="L38" s="101">
        <f t="shared" si="14"/>
        <v>10</v>
      </c>
      <c r="M38" s="102">
        <f t="shared" si="15"/>
        <v>0</v>
      </c>
      <c r="N38" s="103"/>
      <c r="O38" s="104">
        <f t="shared" si="16"/>
        <v>0</v>
      </c>
      <c r="P38" s="26">
        <f t="shared" si="18"/>
        <v>163446</v>
      </c>
      <c r="Q38" s="21">
        <f t="shared" si="17"/>
        <v>204308</v>
      </c>
      <c r="R38" s="98">
        <v>3770</v>
      </c>
      <c r="S38" s="99">
        <v>3200</v>
      </c>
      <c r="T38" s="99">
        <v>2870</v>
      </c>
      <c r="U38" s="99">
        <v>980</v>
      </c>
      <c r="V38" s="99">
        <v>420</v>
      </c>
      <c r="W38" s="99">
        <v>0</v>
      </c>
      <c r="X38" s="99">
        <v>0</v>
      </c>
      <c r="Y38" s="99">
        <v>0</v>
      </c>
      <c r="Z38" s="99">
        <v>75</v>
      </c>
      <c r="AA38" s="99">
        <v>1690</v>
      </c>
      <c r="AB38" s="99">
        <v>2520</v>
      </c>
      <c r="AC38" s="100">
        <v>3830</v>
      </c>
      <c r="AD38" s="22">
        <f t="shared" si="1"/>
        <v>39795</v>
      </c>
      <c r="AE38" s="20">
        <f t="shared" si="2"/>
        <v>33779</v>
      </c>
      <c r="AF38" s="20">
        <f t="shared" si="3"/>
        <v>30295</v>
      </c>
      <c r="AG38" s="20">
        <f t="shared" si="4"/>
        <v>10345</v>
      </c>
      <c r="AH38" s="20">
        <f t="shared" si="5"/>
        <v>4433</v>
      </c>
      <c r="AI38" s="20">
        <f t="shared" si="6"/>
        <v>0</v>
      </c>
      <c r="AJ38" s="20">
        <f t="shared" si="7"/>
        <v>0</v>
      </c>
      <c r="AK38" s="20">
        <f t="shared" si="8"/>
        <v>0</v>
      </c>
      <c r="AL38" s="20">
        <f t="shared" si="9"/>
        <v>792</v>
      </c>
      <c r="AM38" s="20">
        <f t="shared" si="10"/>
        <v>17839</v>
      </c>
      <c r="AN38" s="20">
        <f t="shared" si="11"/>
        <v>26601</v>
      </c>
      <c r="AO38" s="43">
        <f t="shared" si="12"/>
        <v>40429</v>
      </c>
    </row>
    <row r="39" spans="1:41" hidden="1" x14ac:dyDescent="0.2">
      <c r="A39" s="96" t="s">
        <v>151</v>
      </c>
      <c r="B39" s="96" t="s">
        <v>152</v>
      </c>
      <c r="C39" s="96" t="s">
        <v>151</v>
      </c>
      <c r="D39" s="96" t="s">
        <v>152</v>
      </c>
      <c r="E39" s="96" t="s">
        <v>161</v>
      </c>
      <c r="F39" s="96" t="s">
        <v>162</v>
      </c>
      <c r="G39" s="130" t="s">
        <v>126</v>
      </c>
      <c r="H39" s="19" t="str">
        <f>IF(E39="","",VLOOKUP(LEFT(E39,5),'Technikai cellák'!B:C,2,0))</f>
        <v>E.ON Dél-dunántúli Gázhálózati Zrt.</v>
      </c>
      <c r="I39" s="19" t="str">
        <f>IF(E39="","",VLOOKUP(H39,'Technikai cellák'!$C$1:$D$12,2,0))</f>
        <v>7626 Pécs, Búza tér 8/a</v>
      </c>
      <c r="J39" s="97">
        <v>4</v>
      </c>
      <c r="K39" s="25" t="str">
        <f t="shared" si="13"/>
        <v>20 alatti</v>
      </c>
      <c r="L39" s="101">
        <f t="shared" si="14"/>
        <v>4</v>
      </c>
      <c r="M39" s="102">
        <f t="shared" si="15"/>
        <v>0</v>
      </c>
      <c r="N39" s="103"/>
      <c r="O39" s="104">
        <f t="shared" si="16"/>
        <v>0</v>
      </c>
      <c r="P39" s="26">
        <f t="shared" si="18"/>
        <v>57382</v>
      </c>
      <c r="Q39" s="21">
        <f t="shared" si="17"/>
        <v>71727</v>
      </c>
      <c r="R39" s="98">
        <v>1280</v>
      </c>
      <c r="S39" s="99">
        <v>920</v>
      </c>
      <c r="T39" s="99">
        <v>845</v>
      </c>
      <c r="U39" s="99">
        <v>475</v>
      </c>
      <c r="V39" s="99">
        <v>260</v>
      </c>
      <c r="W39" s="99">
        <v>0</v>
      </c>
      <c r="X39" s="99">
        <v>0</v>
      </c>
      <c r="Y39" s="99">
        <v>5</v>
      </c>
      <c r="Z39" s="99">
        <v>80</v>
      </c>
      <c r="AA39" s="99">
        <v>660</v>
      </c>
      <c r="AB39" s="99">
        <v>930</v>
      </c>
      <c r="AC39" s="100">
        <v>1340</v>
      </c>
      <c r="AD39" s="22">
        <f t="shared" si="1"/>
        <v>13511</v>
      </c>
      <c r="AE39" s="20">
        <f t="shared" si="2"/>
        <v>9711</v>
      </c>
      <c r="AF39" s="20">
        <f t="shared" si="3"/>
        <v>8920</v>
      </c>
      <c r="AG39" s="20">
        <f t="shared" si="4"/>
        <v>5014</v>
      </c>
      <c r="AH39" s="20">
        <f t="shared" si="5"/>
        <v>2745</v>
      </c>
      <c r="AI39" s="20">
        <f t="shared" si="6"/>
        <v>0</v>
      </c>
      <c r="AJ39" s="20">
        <f t="shared" si="7"/>
        <v>0</v>
      </c>
      <c r="AK39" s="20">
        <f t="shared" si="8"/>
        <v>53</v>
      </c>
      <c r="AL39" s="20">
        <f t="shared" si="9"/>
        <v>844</v>
      </c>
      <c r="AM39" s="20">
        <f t="shared" si="10"/>
        <v>6967</v>
      </c>
      <c r="AN39" s="20">
        <f t="shared" si="11"/>
        <v>9817</v>
      </c>
      <c r="AO39" s="43">
        <f t="shared" si="12"/>
        <v>14145</v>
      </c>
    </row>
    <row r="40" spans="1:41" hidden="1" x14ac:dyDescent="0.2">
      <c r="A40" s="96" t="s">
        <v>151</v>
      </c>
      <c r="B40" s="96" t="s">
        <v>152</v>
      </c>
      <c r="C40" s="96" t="s">
        <v>151</v>
      </c>
      <c r="D40" s="96" t="s">
        <v>152</v>
      </c>
      <c r="E40" s="96" t="s">
        <v>163</v>
      </c>
      <c r="F40" s="96" t="s">
        <v>164</v>
      </c>
      <c r="G40" s="130" t="s">
        <v>126</v>
      </c>
      <c r="H40" s="19" t="str">
        <f>IF(E40="","",VLOOKUP(LEFT(E40,5),'Technikai cellák'!B:C,2,0))</f>
        <v>E.ON Dél-dunántúli Gázhálózati Zrt.</v>
      </c>
      <c r="I40" s="19" t="str">
        <f>IF(E40="","",VLOOKUP(H40,'Technikai cellák'!$C$1:$D$12,2,0))</f>
        <v>7626 Pécs, Búza tér 8/a</v>
      </c>
      <c r="J40" s="97">
        <v>4</v>
      </c>
      <c r="K40" s="25" t="str">
        <f t="shared" si="13"/>
        <v>20 alatti</v>
      </c>
      <c r="L40" s="101">
        <f t="shared" si="14"/>
        <v>4</v>
      </c>
      <c r="M40" s="102">
        <f t="shared" si="15"/>
        <v>0</v>
      </c>
      <c r="N40" s="103"/>
      <c r="O40" s="104">
        <f t="shared" si="16"/>
        <v>0</v>
      </c>
      <c r="P40" s="26">
        <f t="shared" si="18"/>
        <v>52526</v>
      </c>
      <c r="Q40" s="21">
        <f t="shared" si="17"/>
        <v>65658</v>
      </c>
      <c r="R40" s="98">
        <v>1110</v>
      </c>
      <c r="S40" s="99">
        <v>825</v>
      </c>
      <c r="T40" s="99">
        <v>805</v>
      </c>
      <c r="U40" s="99">
        <v>410</v>
      </c>
      <c r="V40" s="99">
        <v>300</v>
      </c>
      <c r="W40" s="99">
        <v>95</v>
      </c>
      <c r="X40" s="99">
        <v>90</v>
      </c>
      <c r="Y40" s="99">
        <v>90</v>
      </c>
      <c r="Z40" s="99">
        <v>115</v>
      </c>
      <c r="AA40" s="99">
        <v>525</v>
      </c>
      <c r="AB40" s="99">
        <v>875</v>
      </c>
      <c r="AC40" s="100">
        <v>980</v>
      </c>
      <c r="AD40" s="22">
        <f t="shared" si="1"/>
        <v>11717</v>
      </c>
      <c r="AE40" s="20">
        <f t="shared" si="2"/>
        <v>8709</v>
      </c>
      <c r="AF40" s="20">
        <f t="shared" si="3"/>
        <v>8497</v>
      </c>
      <c r="AG40" s="20">
        <f t="shared" si="4"/>
        <v>4328</v>
      </c>
      <c r="AH40" s="20">
        <f t="shared" si="5"/>
        <v>3167</v>
      </c>
      <c r="AI40" s="20">
        <f t="shared" si="6"/>
        <v>1003</v>
      </c>
      <c r="AJ40" s="20">
        <f t="shared" si="7"/>
        <v>950</v>
      </c>
      <c r="AK40" s="20">
        <f t="shared" si="8"/>
        <v>950</v>
      </c>
      <c r="AL40" s="20">
        <f t="shared" si="9"/>
        <v>1214</v>
      </c>
      <c r="AM40" s="20">
        <f t="shared" si="10"/>
        <v>5542</v>
      </c>
      <c r="AN40" s="20">
        <f t="shared" si="11"/>
        <v>9236</v>
      </c>
      <c r="AO40" s="43">
        <f t="shared" si="12"/>
        <v>10345</v>
      </c>
    </row>
    <row r="41" spans="1:41" hidden="1" x14ac:dyDescent="0.2">
      <c r="A41" s="96" t="s">
        <v>151</v>
      </c>
      <c r="B41" s="96" t="s">
        <v>152</v>
      </c>
      <c r="C41" s="96" t="s">
        <v>151</v>
      </c>
      <c r="D41" s="96" t="s">
        <v>152</v>
      </c>
      <c r="E41" s="96" t="s">
        <v>165</v>
      </c>
      <c r="F41" s="96" t="s">
        <v>166</v>
      </c>
      <c r="G41" s="130" t="s">
        <v>126</v>
      </c>
      <c r="H41" s="19" t="str">
        <f>IF(E41="","",VLOOKUP(LEFT(E41,5),'Technikai cellák'!B:C,2,0))</f>
        <v>E.ON Dél-dunántúli Gázhálózati Zrt.</v>
      </c>
      <c r="I41" s="19" t="str">
        <f>IF(E41="","",VLOOKUP(H41,'Technikai cellák'!$C$1:$D$12,2,0))</f>
        <v>7626 Pécs, Búza tér 8/a</v>
      </c>
      <c r="J41" s="97">
        <v>10</v>
      </c>
      <c r="K41" s="25" t="str">
        <f t="shared" si="13"/>
        <v>20 alatti</v>
      </c>
      <c r="L41" s="101">
        <f t="shared" si="14"/>
        <v>10</v>
      </c>
      <c r="M41" s="102">
        <f t="shared" si="15"/>
        <v>0</v>
      </c>
      <c r="N41" s="103"/>
      <c r="O41" s="104">
        <f t="shared" si="16"/>
        <v>0</v>
      </c>
      <c r="P41" s="26">
        <f t="shared" si="18"/>
        <v>73341</v>
      </c>
      <c r="Q41" s="21">
        <f t="shared" si="17"/>
        <v>91676</v>
      </c>
      <c r="R41" s="98">
        <v>1535</v>
      </c>
      <c r="S41" s="99">
        <v>1125</v>
      </c>
      <c r="T41" s="99">
        <v>1100</v>
      </c>
      <c r="U41" s="99">
        <v>430</v>
      </c>
      <c r="V41" s="99">
        <v>325</v>
      </c>
      <c r="W41" s="99">
        <v>130</v>
      </c>
      <c r="X41" s="99">
        <v>80</v>
      </c>
      <c r="Y41" s="99">
        <v>110</v>
      </c>
      <c r="Z41" s="99">
        <v>250</v>
      </c>
      <c r="AA41" s="99">
        <v>655</v>
      </c>
      <c r="AB41" s="99">
        <v>1170</v>
      </c>
      <c r="AC41" s="100">
        <v>1775</v>
      </c>
      <c r="AD41" s="22">
        <f t="shared" si="1"/>
        <v>16203</v>
      </c>
      <c r="AE41" s="20">
        <f t="shared" si="2"/>
        <v>11875</v>
      </c>
      <c r="AF41" s="20">
        <f t="shared" si="3"/>
        <v>11611</v>
      </c>
      <c r="AG41" s="20">
        <f t="shared" si="4"/>
        <v>4539</v>
      </c>
      <c r="AH41" s="20">
        <f t="shared" si="5"/>
        <v>3431</v>
      </c>
      <c r="AI41" s="20">
        <f t="shared" si="6"/>
        <v>1372</v>
      </c>
      <c r="AJ41" s="20">
        <f t="shared" si="7"/>
        <v>844</v>
      </c>
      <c r="AK41" s="20">
        <f t="shared" si="8"/>
        <v>1161</v>
      </c>
      <c r="AL41" s="20">
        <f t="shared" si="9"/>
        <v>2639</v>
      </c>
      <c r="AM41" s="20">
        <f t="shared" si="10"/>
        <v>6914</v>
      </c>
      <c r="AN41" s="20">
        <f t="shared" si="11"/>
        <v>12350</v>
      </c>
      <c r="AO41" s="43">
        <f t="shared" si="12"/>
        <v>18737</v>
      </c>
    </row>
    <row r="42" spans="1:41" hidden="1" x14ac:dyDescent="0.2">
      <c r="A42" s="96" t="s">
        <v>151</v>
      </c>
      <c r="B42" s="96" t="s">
        <v>152</v>
      </c>
      <c r="C42" s="96" t="s">
        <v>151</v>
      </c>
      <c r="D42" s="96" t="s">
        <v>152</v>
      </c>
      <c r="E42" s="96" t="s">
        <v>167</v>
      </c>
      <c r="F42" s="96" t="s">
        <v>168</v>
      </c>
      <c r="G42" s="130" t="s">
        <v>126</v>
      </c>
      <c r="H42" s="19" t="str">
        <f>IF(E42="","",VLOOKUP(LEFT(E42,5),'Technikai cellák'!B:C,2,0))</f>
        <v>E.ON Dél-dunántúli Gázhálózati Zrt.</v>
      </c>
      <c r="I42" s="19" t="str">
        <f>IF(E42="","",VLOOKUP(H42,'Technikai cellák'!$C$1:$D$12,2,0))</f>
        <v>7626 Pécs, Búza tér 8/a</v>
      </c>
      <c r="J42" s="97">
        <v>4</v>
      </c>
      <c r="K42" s="25" t="str">
        <f t="shared" si="13"/>
        <v>20 alatti</v>
      </c>
      <c r="L42" s="101">
        <f t="shared" si="14"/>
        <v>4</v>
      </c>
      <c r="M42" s="102">
        <f t="shared" si="15"/>
        <v>0</v>
      </c>
      <c r="N42" s="103"/>
      <c r="O42" s="104">
        <f t="shared" si="16"/>
        <v>0</v>
      </c>
      <c r="P42" s="26">
        <f t="shared" si="18"/>
        <v>52526</v>
      </c>
      <c r="Q42" s="21">
        <f t="shared" si="17"/>
        <v>65658</v>
      </c>
      <c r="R42" s="98">
        <v>1110</v>
      </c>
      <c r="S42" s="99">
        <v>825</v>
      </c>
      <c r="T42" s="99">
        <v>805</v>
      </c>
      <c r="U42" s="99">
        <v>410</v>
      </c>
      <c r="V42" s="99">
        <v>300</v>
      </c>
      <c r="W42" s="99">
        <v>95</v>
      </c>
      <c r="X42" s="99">
        <v>90</v>
      </c>
      <c r="Y42" s="99">
        <v>90</v>
      </c>
      <c r="Z42" s="99">
        <v>115</v>
      </c>
      <c r="AA42" s="99">
        <v>525</v>
      </c>
      <c r="AB42" s="99">
        <v>875</v>
      </c>
      <c r="AC42" s="100">
        <v>980</v>
      </c>
      <c r="AD42" s="22">
        <f t="shared" si="1"/>
        <v>11717</v>
      </c>
      <c r="AE42" s="20">
        <f t="shared" si="2"/>
        <v>8709</v>
      </c>
      <c r="AF42" s="20">
        <f t="shared" si="3"/>
        <v>8497</v>
      </c>
      <c r="AG42" s="20">
        <f t="shared" si="4"/>
        <v>4328</v>
      </c>
      <c r="AH42" s="20">
        <f t="shared" si="5"/>
        <v>3167</v>
      </c>
      <c r="AI42" s="20">
        <f t="shared" si="6"/>
        <v>1003</v>
      </c>
      <c r="AJ42" s="20">
        <f t="shared" si="7"/>
        <v>950</v>
      </c>
      <c r="AK42" s="20">
        <f t="shared" si="8"/>
        <v>950</v>
      </c>
      <c r="AL42" s="20">
        <f t="shared" si="9"/>
        <v>1214</v>
      </c>
      <c r="AM42" s="20">
        <f t="shared" si="10"/>
        <v>5542</v>
      </c>
      <c r="AN42" s="20">
        <f t="shared" si="11"/>
        <v>9236</v>
      </c>
      <c r="AO42" s="43">
        <f t="shared" si="12"/>
        <v>10345</v>
      </c>
    </row>
    <row r="43" spans="1:41" hidden="1" x14ac:dyDescent="0.2">
      <c r="A43" s="96" t="s">
        <v>151</v>
      </c>
      <c r="B43" s="96" t="s">
        <v>152</v>
      </c>
      <c r="C43" s="96" t="s">
        <v>151</v>
      </c>
      <c r="D43" s="96" t="s">
        <v>152</v>
      </c>
      <c r="E43" s="96" t="s">
        <v>169</v>
      </c>
      <c r="F43" s="96" t="s">
        <v>170</v>
      </c>
      <c r="G43" s="130" t="s">
        <v>126</v>
      </c>
      <c r="H43" s="19" t="str">
        <f>IF(E43="","",VLOOKUP(LEFT(E43,5),'Technikai cellák'!B:C,2,0))</f>
        <v>E.ON Dél-dunántúli Gázhálózati Zrt.</v>
      </c>
      <c r="I43" s="19" t="str">
        <f>IF(E43="","",VLOOKUP(H43,'Technikai cellák'!$C$1:$D$12,2,0))</f>
        <v>7626 Pécs, Búza tér 8/a</v>
      </c>
      <c r="J43" s="97">
        <v>4</v>
      </c>
      <c r="K43" s="25" t="str">
        <f t="shared" si="13"/>
        <v>20 alatti</v>
      </c>
      <c r="L43" s="101">
        <f t="shared" si="14"/>
        <v>4</v>
      </c>
      <c r="M43" s="102">
        <f t="shared" si="15"/>
        <v>0</v>
      </c>
      <c r="N43" s="103"/>
      <c r="O43" s="104">
        <f t="shared" si="16"/>
        <v>0</v>
      </c>
      <c r="P43" s="26">
        <f t="shared" si="18"/>
        <v>52526</v>
      </c>
      <c r="Q43" s="21">
        <f t="shared" si="17"/>
        <v>65658</v>
      </c>
      <c r="R43" s="98">
        <v>1110</v>
      </c>
      <c r="S43" s="99">
        <v>825</v>
      </c>
      <c r="T43" s="99">
        <v>805</v>
      </c>
      <c r="U43" s="99">
        <v>410</v>
      </c>
      <c r="V43" s="99">
        <v>300</v>
      </c>
      <c r="W43" s="99">
        <v>95</v>
      </c>
      <c r="X43" s="99">
        <v>90</v>
      </c>
      <c r="Y43" s="99">
        <v>90</v>
      </c>
      <c r="Z43" s="99">
        <v>115</v>
      </c>
      <c r="AA43" s="99">
        <v>525</v>
      </c>
      <c r="AB43" s="99">
        <v>875</v>
      </c>
      <c r="AC43" s="100">
        <v>980</v>
      </c>
      <c r="AD43" s="22">
        <f t="shared" si="1"/>
        <v>11717</v>
      </c>
      <c r="AE43" s="20">
        <f t="shared" si="2"/>
        <v>8709</v>
      </c>
      <c r="AF43" s="20">
        <f t="shared" si="3"/>
        <v>8497</v>
      </c>
      <c r="AG43" s="20">
        <f t="shared" si="4"/>
        <v>4328</v>
      </c>
      <c r="AH43" s="20">
        <f t="shared" si="5"/>
        <v>3167</v>
      </c>
      <c r="AI43" s="20">
        <f t="shared" si="6"/>
        <v>1003</v>
      </c>
      <c r="AJ43" s="20">
        <f t="shared" si="7"/>
        <v>950</v>
      </c>
      <c r="AK43" s="20">
        <f t="shared" si="8"/>
        <v>950</v>
      </c>
      <c r="AL43" s="20">
        <f t="shared" si="9"/>
        <v>1214</v>
      </c>
      <c r="AM43" s="20">
        <f t="shared" si="10"/>
        <v>5542</v>
      </c>
      <c r="AN43" s="20">
        <f t="shared" si="11"/>
        <v>9236</v>
      </c>
      <c r="AO43" s="43">
        <f t="shared" si="12"/>
        <v>10345</v>
      </c>
    </row>
    <row r="44" spans="1:41" hidden="1" x14ac:dyDescent="0.2">
      <c r="A44" s="96" t="s">
        <v>171</v>
      </c>
      <c r="B44" s="96" t="s">
        <v>172</v>
      </c>
      <c r="C44" s="96" t="s">
        <v>171</v>
      </c>
      <c r="D44" s="96" t="s">
        <v>172</v>
      </c>
      <c r="E44" s="96" t="s">
        <v>173</v>
      </c>
      <c r="F44" s="96" t="s">
        <v>174</v>
      </c>
      <c r="G44" s="130" t="s">
        <v>126</v>
      </c>
      <c r="H44" s="19" t="str">
        <f>IF(E44="","",VLOOKUP(LEFT(E44,5),'Technikai cellák'!B:C,2,0))</f>
        <v>MVM ÉGÁZ-DÉGÁZ Földgázhálózati Zrt.</v>
      </c>
      <c r="I44" s="19" t="str">
        <f>IF(E44="","",VLOOKUP(H44,'Technikai cellák'!$C$1:$D$12,2,0))</f>
        <v>6724 Szeged, Pulcz u. 44.</v>
      </c>
      <c r="J44" s="97">
        <v>16</v>
      </c>
      <c r="K44" s="25" t="str">
        <f t="shared" si="13"/>
        <v>20 alatti</v>
      </c>
      <c r="L44" s="101">
        <f t="shared" si="14"/>
        <v>16</v>
      </c>
      <c r="M44" s="102">
        <f t="shared" si="15"/>
        <v>0</v>
      </c>
      <c r="N44" s="103"/>
      <c r="O44" s="104">
        <f t="shared" si="16"/>
        <v>0</v>
      </c>
      <c r="P44" s="26">
        <f t="shared" si="18"/>
        <v>9347</v>
      </c>
      <c r="Q44" s="21">
        <f t="shared" si="17"/>
        <v>11684</v>
      </c>
      <c r="R44" s="98">
        <v>95</v>
      </c>
      <c r="S44" s="99">
        <v>92</v>
      </c>
      <c r="T44" s="99">
        <v>92</v>
      </c>
      <c r="U44" s="99">
        <v>92</v>
      </c>
      <c r="V44" s="99">
        <v>92</v>
      </c>
      <c r="W44" s="99">
        <v>92</v>
      </c>
      <c r="X44" s="99">
        <v>92</v>
      </c>
      <c r="Y44" s="99">
        <v>92</v>
      </c>
      <c r="Z44" s="99">
        <v>92</v>
      </c>
      <c r="AA44" s="99">
        <v>92</v>
      </c>
      <c r="AB44" s="99">
        <v>92</v>
      </c>
      <c r="AC44" s="100">
        <v>92</v>
      </c>
      <c r="AD44" s="22">
        <f t="shared" si="1"/>
        <v>1003</v>
      </c>
      <c r="AE44" s="20">
        <f t="shared" si="2"/>
        <v>971</v>
      </c>
      <c r="AF44" s="20">
        <f t="shared" si="3"/>
        <v>971</v>
      </c>
      <c r="AG44" s="20">
        <f t="shared" si="4"/>
        <v>971</v>
      </c>
      <c r="AH44" s="20">
        <f t="shared" si="5"/>
        <v>971</v>
      </c>
      <c r="AI44" s="20">
        <f t="shared" si="6"/>
        <v>971</v>
      </c>
      <c r="AJ44" s="20">
        <f t="shared" si="7"/>
        <v>971</v>
      </c>
      <c r="AK44" s="20">
        <f t="shared" si="8"/>
        <v>971</v>
      </c>
      <c r="AL44" s="20">
        <f t="shared" si="9"/>
        <v>971</v>
      </c>
      <c r="AM44" s="20">
        <f t="shared" si="10"/>
        <v>971</v>
      </c>
      <c r="AN44" s="20">
        <f t="shared" si="11"/>
        <v>971</v>
      </c>
      <c r="AO44" s="43">
        <f t="shared" si="12"/>
        <v>971</v>
      </c>
    </row>
    <row r="45" spans="1:41" hidden="1" x14ac:dyDescent="0.2">
      <c r="A45" s="96" t="s">
        <v>171</v>
      </c>
      <c r="B45" s="96" t="s">
        <v>172</v>
      </c>
      <c r="C45" s="96" t="s">
        <v>171</v>
      </c>
      <c r="D45" s="96" t="s">
        <v>172</v>
      </c>
      <c r="E45" s="96" t="s">
        <v>175</v>
      </c>
      <c r="F45" s="96" t="s">
        <v>176</v>
      </c>
      <c r="G45" s="130" t="s">
        <v>126</v>
      </c>
      <c r="H45" s="19" t="str">
        <f>IF(E45="","",VLOOKUP(LEFT(E45,5),'Technikai cellák'!B:C,2,0))</f>
        <v>MVM ÉGÁZ-DÉGÁZ Földgázhálózati Zrt.</v>
      </c>
      <c r="I45" s="19" t="str">
        <f>IF(E45="","",VLOOKUP(H45,'Technikai cellák'!$C$1:$D$12,2,0))</f>
        <v>6724 Szeged, Pulcz u. 44.</v>
      </c>
      <c r="J45" s="97">
        <v>4</v>
      </c>
      <c r="K45" s="25" t="str">
        <f t="shared" si="13"/>
        <v>20 alatti</v>
      </c>
      <c r="L45" s="101">
        <f t="shared" si="14"/>
        <v>4</v>
      </c>
      <c r="M45" s="102">
        <f t="shared" si="15"/>
        <v>0</v>
      </c>
      <c r="N45" s="103"/>
      <c r="O45" s="104">
        <f t="shared" si="16"/>
        <v>0</v>
      </c>
      <c r="P45" s="26">
        <f t="shared" si="18"/>
        <v>8708</v>
      </c>
      <c r="Q45" s="21">
        <f t="shared" si="17"/>
        <v>10885</v>
      </c>
      <c r="R45" s="98">
        <v>85</v>
      </c>
      <c r="S45" s="99">
        <v>86</v>
      </c>
      <c r="T45" s="99">
        <v>86</v>
      </c>
      <c r="U45" s="99">
        <v>86</v>
      </c>
      <c r="V45" s="99">
        <v>86</v>
      </c>
      <c r="W45" s="99">
        <v>86</v>
      </c>
      <c r="X45" s="99">
        <v>86</v>
      </c>
      <c r="Y45" s="99">
        <v>86</v>
      </c>
      <c r="Z45" s="99">
        <v>86</v>
      </c>
      <c r="AA45" s="99">
        <v>86</v>
      </c>
      <c r="AB45" s="99">
        <v>86</v>
      </c>
      <c r="AC45" s="100">
        <v>86</v>
      </c>
      <c r="AD45" s="22">
        <f t="shared" si="1"/>
        <v>897</v>
      </c>
      <c r="AE45" s="20">
        <f t="shared" si="2"/>
        <v>908</v>
      </c>
      <c r="AF45" s="20">
        <f t="shared" si="3"/>
        <v>908</v>
      </c>
      <c r="AG45" s="20">
        <f t="shared" si="4"/>
        <v>908</v>
      </c>
      <c r="AH45" s="20">
        <f t="shared" si="5"/>
        <v>908</v>
      </c>
      <c r="AI45" s="20">
        <f t="shared" si="6"/>
        <v>908</v>
      </c>
      <c r="AJ45" s="20">
        <f t="shared" si="7"/>
        <v>908</v>
      </c>
      <c r="AK45" s="20">
        <f t="shared" si="8"/>
        <v>908</v>
      </c>
      <c r="AL45" s="20">
        <f t="shared" si="9"/>
        <v>908</v>
      </c>
      <c r="AM45" s="20">
        <f t="shared" si="10"/>
        <v>908</v>
      </c>
      <c r="AN45" s="20">
        <f t="shared" si="11"/>
        <v>908</v>
      </c>
      <c r="AO45" s="43">
        <f t="shared" si="12"/>
        <v>908</v>
      </c>
    </row>
    <row r="46" spans="1:41" hidden="1" x14ac:dyDescent="0.2">
      <c r="A46" s="96" t="s">
        <v>171</v>
      </c>
      <c r="B46" s="96" t="s">
        <v>172</v>
      </c>
      <c r="C46" s="96" t="s">
        <v>171</v>
      </c>
      <c r="D46" s="96" t="s">
        <v>172</v>
      </c>
      <c r="E46" s="96" t="s">
        <v>177</v>
      </c>
      <c r="F46" s="96" t="s">
        <v>178</v>
      </c>
      <c r="G46" s="130" t="s">
        <v>126</v>
      </c>
      <c r="H46" s="19" t="str">
        <f>IF(E46="","",VLOOKUP(LEFT(E46,5),'Technikai cellák'!B:C,2,0))</f>
        <v>MVM ÉGÁZ-DÉGÁZ Földgázhálózati Zrt.</v>
      </c>
      <c r="I46" s="19" t="str">
        <f>IF(E46="","",VLOOKUP(H46,'Technikai cellák'!$C$1:$D$12,2,0))</f>
        <v>6724 Szeged, Pulcz u. 44.</v>
      </c>
      <c r="J46" s="97">
        <v>10</v>
      </c>
      <c r="K46" s="25" t="str">
        <f t="shared" si="13"/>
        <v>20 alatti</v>
      </c>
      <c r="L46" s="101">
        <f t="shared" si="14"/>
        <v>10</v>
      </c>
      <c r="M46" s="102">
        <f t="shared" si="15"/>
        <v>0</v>
      </c>
      <c r="N46" s="103"/>
      <c r="O46" s="104">
        <f t="shared" si="16"/>
        <v>0</v>
      </c>
      <c r="P46" s="26">
        <f t="shared" si="18"/>
        <v>146656</v>
      </c>
      <c r="Q46" s="21">
        <f t="shared" si="17"/>
        <v>183320</v>
      </c>
      <c r="R46" s="98">
        <v>1450</v>
      </c>
      <c r="S46" s="99">
        <v>1447</v>
      </c>
      <c r="T46" s="99">
        <v>1447</v>
      </c>
      <c r="U46" s="99">
        <v>1447</v>
      </c>
      <c r="V46" s="99">
        <v>1447</v>
      </c>
      <c r="W46" s="99">
        <v>1447</v>
      </c>
      <c r="X46" s="99">
        <v>1447</v>
      </c>
      <c r="Y46" s="99">
        <v>1447</v>
      </c>
      <c r="Z46" s="99">
        <v>1447</v>
      </c>
      <c r="AA46" s="99">
        <v>1447</v>
      </c>
      <c r="AB46" s="99">
        <v>1447</v>
      </c>
      <c r="AC46" s="100">
        <v>1447</v>
      </c>
      <c r="AD46" s="22">
        <f t="shared" si="1"/>
        <v>15306</v>
      </c>
      <c r="AE46" s="20">
        <f t="shared" si="2"/>
        <v>15274</v>
      </c>
      <c r="AF46" s="20">
        <f t="shared" si="3"/>
        <v>15274</v>
      </c>
      <c r="AG46" s="20">
        <f t="shared" si="4"/>
        <v>15274</v>
      </c>
      <c r="AH46" s="20">
        <f t="shared" si="5"/>
        <v>15274</v>
      </c>
      <c r="AI46" s="20">
        <f t="shared" si="6"/>
        <v>15274</v>
      </c>
      <c r="AJ46" s="20">
        <f t="shared" si="7"/>
        <v>15274</v>
      </c>
      <c r="AK46" s="20">
        <f t="shared" si="8"/>
        <v>15274</v>
      </c>
      <c r="AL46" s="20">
        <f t="shared" si="9"/>
        <v>15274</v>
      </c>
      <c r="AM46" s="20">
        <f t="shared" si="10"/>
        <v>15274</v>
      </c>
      <c r="AN46" s="20">
        <f t="shared" si="11"/>
        <v>15274</v>
      </c>
      <c r="AO46" s="43">
        <f t="shared" si="12"/>
        <v>15274</v>
      </c>
    </row>
    <row r="47" spans="1:41" hidden="1" x14ac:dyDescent="0.2">
      <c r="A47" s="96" t="s">
        <v>171</v>
      </c>
      <c r="B47" s="96" t="s">
        <v>172</v>
      </c>
      <c r="C47" s="96" t="s">
        <v>171</v>
      </c>
      <c r="D47" s="96" t="s">
        <v>172</v>
      </c>
      <c r="E47" s="96" t="s">
        <v>179</v>
      </c>
      <c r="F47" s="96" t="s">
        <v>180</v>
      </c>
      <c r="G47" s="130" t="s">
        <v>126</v>
      </c>
      <c r="H47" s="19" t="str">
        <f>IF(E47="","",VLOOKUP(LEFT(E47,5),'Technikai cellák'!B:C,2,0))</f>
        <v>MVM ÉGÁZ-DÉGÁZ Földgázhálózati Zrt.</v>
      </c>
      <c r="I47" s="19" t="str">
        <f>IF(E47="","",VLOOKUP(H47,'Technikai cellák'!$C$1:$D$12,2,0))</f>
        <v>6724 Szeged, Pulcz u. 44.</v>
      </c>
      <c r="J47" s="97">
        <v>40</v>
      </c>
      <c r="K47" s="25" t="str">
        <f t="shared" si="13"/>
        <v>20-99</v>
      </c>
      <c r="L47" s="101">
        <f t="shared" si="14"/>
        <v>0</v>
      </c>
      <c r="M47" s="102">
        <f t="shared" si="15"/>
        <v>420</v>
      </c>
      <c r="N47" s="103">
        <v>420</v>
      </c>
      <c r="O47" s="104">
        <f t="shared" si="16"/>
        <v>0</v>
      </c>
      <c r="P47" s="26">
        <f t="shared" si="18"/>
        <v>135977</v>
      </c>
      <c r="Q47" s="21">
        <f t="shared" si="17"/>
        <v>169971</v>
      </c>
      <c r="R47" s="98">
        <v>1342</v>
      </c>
      <c r="S47" s="99">
        <v>1342</v>
      </c>
      <c r="T47" s="99">
        <v>1342</v>
      </c>
      <c r="U47" s="99">
        <v>1342</v>
      </c>
      <c r="V47" s="99">
        <v>1342</v>
      </c>
      <c r="W47" s="99">
        <v>1342</v>
      </c>
      <c r="X47" s="99">
        <v>1342</v>
      </c>
      <c r="Y47" s="99">
        <v>1342</v>
      </c>
      <c r="Z47" s="99">
        <v>1342</v>
      </c>
      <c r="AA47" s="99">
        <v>1342</v>
      </c>
      <c r="AB47" s="99">
        <v>1342</v>
      </c>
      <c r="AC47" s="100">
        <v>1340</v>
      </c>
      <c r="AD47" s="22">
        <f t="shared" si="1"/>
        <v>14166</v>
      </c>
      <c r="AE47" s="20">
        <f t="shared" si="2"/>
        <v>14166</v>
      </c>
      <c r="AF47" s="20">
        <f t="shared" si="3"/>
        <v>14166</v>
      </c>
      <c r="AG47" s="20">
        <f t="shared" si="4"/>
        <v>14166</v>
      </c>
      <c r="AH47" s="20">
        <f t="shared" si="5"/>
        <v>14166</v>
      </c>
      <c r="AI47" s="20">
        <f t="shared" si="6"/>
        <v>14166</v>
      </c>
      <c r="AJ47" s="20">
        <f t="shared" si="7"/>
        <v>14166</v>
      </c>
      <c r="AK47" s="20">
        <f t="shared" si="8"/>
        <v>14166</v>
      </c>
      <c r="AL47" s="20">
        <f t="shared" si="9"/>
        <v>14166</v>
      </c>
      <c r="AM47" s="20">
        <f t="shared" si="10"/>
        <v>14166</v>
      </c>
      <c r="AN47" s="20">
        <f t="shared" si="11"/>
        <v>14166</v>
      </c>
      <c r="AO47" s="43">
        <f t="shared" si="12"/>
        <v>14145</v>
      </c>
    </row>
    <row r="48" spans="1:41" hidden="1" x14ac:dyDescent="0.2">
      <c r="A48" s="96" t="s">
        <v>171</v>
      </c>
      <c r="B48" s="96" t="s">
        <v>172</v>
      </c>
      <c r="C48" s="96" t="s">
        <v>171</v>
      </c>
      <c r="D48" s="96" t="s">
        <v>172</v>
      </c>
      <c r="E48" s="96" t="s">
        <v>181</v>
      </c>
      <c r="F48" s="96" t="s">
        <v>180</v>
      </c>
      <c r="G48" s="130" t="s">
        <v>126</v>
      </c>
      <c r="H48" s="19" t="str">
        <f>IF(E48="","",VLOOKUP(LEFT(E48,5),'Technikai cellák'!B:C,2,0))</f>
        <v>MVM ÉGÁZ-DÉGÁZ Földgázhálózati Zrt.</v>
      </c>
      <c r="I48" s="19" t="str">
        <f>IF(E48="","",VLOOKUP(H48,'Technikai cellák'!$C$1:$D$12,2,0))</f>
        <v>6724 Szeged, Pulcz u. 44.</v>
      </c>
      <c r="J48" s="97">
        <v>4</v>
      </c>
      <c r="K48" s="25" t="str">
        <f t="shared" si="13"/>
        <v>20 alatti</v>
      </c>
      <c r="L48" s="101">
        <f t="shared" si="14"/>
        <v>4</v>
      </c>
      <c r="M48" s="102">
        <f t="shared" si="15"/>
        <v>0</v>
      </c>
      <c r="N48" s="103"/>
      <c r="O48" s="104">
        <f t="shared" si="16"/>
        <v>0</v>
      </c>
      <c r="P48" s="26">
        <f t="shared" si="18"/>
        <v>9023</v>
      </c>
      <c r="Q48" s="21">
        <f t="shared" si="17"/>
        <v>11279</v>
      </c>
      <c r="R48" s="98">
        <v>90</v>
      </c>
      <c r="S48" s="99">
        <v>89</v>
      </c>
      <c r="T48" s="99">
        <v>89</v>
      </c>
      <c r="U48" s="99">
        <v>89</v>
      </c>
      <c r="V48" s="99">
        <v>89</v>
      </c>
      <c r="W48" s="99">
        <v>89</v>
      </c>
      <c r="X48" s="99">
        <v>89</v>
      </c>
      <c r="Y48" s="99">
        <v>89</v>
      </c>
      <c r="Z48" s="99">
        <v>89</v>
      </c>
      <c r="AA48" s="99">
        <v>89</v>
      </c>
      <c r="AB48" s="99">
        <v>89</v>
      </c>
      <c r="AC48" s="100">
        <v>89</v>
      </c>
      <c r="AD48" s="22">
        <f t="shared" si="1"/>
        <v>950</v>
      </c>
      <c r="AE48" s="20">
        <f t="shared" si="2"/>
        <v>939</v>
      </c>
      <c r="AF48" s="20">
        <f t="shared" si="3"/>
        <v>939</v>
      </c>
      <c r="AG48" s="20">
        <f t="shared" si="4"/>
        <v>939</v>
      </c>
      <c r="AH48" s="20">
        <f t="shared" si="5"/>
        <v>939</v>
      </c>
      <c r="AI48" s="20">
        <f t="shared" si="6"/>
        <v>939</v>
      </c>
      <c r="AJ48" s="20">
        <f t="shared" si="7"/>
        <v>939</v>
      </c>
      <c r="AK48" s="20">
        <f t="shared" si="8"/>
        <v>939</v>
      </c>
      <c r="AL48" s="20">
        <f t="shared" si="9"/>
        <v>939</v>
      </c>
      <c r="AM48" s="20">
        <f t="shared" si="10"/>
        <v>939</v>
      </c>
      <c r="AN48" s="20">
        <f t="shared" si="11"/>
        <v>939</v>
      </c>
      <c r="AO48" s="43">
        <f t="shared" si="12"/>
        <v>939</v>
      </c>
    </row>
    <row r="49" spans="1:41" hidden="1" x14ac:dyDescent="0.2">
      <c r="A49" s="96" t="s">
        <v>171</v>
      </c>
      <c r="B49" s="96" t="s">
        <v>172</v>
      </c>
      <c r="C49" s="96" t="s">
        <v>171</v>
      </c>
      <c r="D49" s="96" t="s">
        <v>172</v>
      </c>
      <c r="E49" s="96" t="s">
        <v>182</v>
      </c>
      <c r="F49" s="96" t="s">
        <v>183</v>
      </c>
      <c r="G49" s="130" t="s">
        <v>126</v>
      </c>
      <c r="H49" s="19" t="str">
        <f>IF(E49="","",VLOOKUP(LEFT(E49,5),'Technikai cellák'!B:C,2,0))</f>
        <v>MVM ÉGÁZ-DÉGÁZ Földgázhálózati Zrt.</v>
      </c>
      <c r="I49" s="19" t="str">
        <f>IF(E49="","",VLOOKUP(H49,'Technikai cellák'!$C$1:$D$12,2,0))</f>
        <v>6724 Szeged, Pulcz u. 44.</v>
      </c>
      <c r="J49" s="97">
        <v>16</v>
      </c>
      <c r="K49" s="25" t="str">
        <f t="shared" si="13"/>
        <v>20 alatti</v>
      </c>
      <c r="L49" s="101">
        <f t="shared" si="14"/>
        <v>16</v>
      </c>
      <c r="M49" s="102">
        <f t="shared" si="15"/>
        <v>0</v>
      </c>
      <c r="N49" s="103"/>
      <c r="O49" s="104">
        <f t="shared" si="16"/>
        <v>0</v>
      </c>
      <c r="P49" s="26">
        <f t="shared" si="18"/>
        <v>113139</v>
      </c>
      <c r="Q49" s="21">
        <f t="shared" si="17"/>
        <v>141424</v>
      </c>
      <c r="R49" s="98">
        <v>1122</v>
      </c>
      <c r="S49" s="99">
        <v>1116</v>
      </c>
      <c r="T49" s="99">
        <v>1116</v>
      </c>
      <c r="U49" s="99">
        <v>1116</v>
      </c>
      <c r="V49" s="99">
        <v>1116</v>
      </c>
      <c r="W49" s="99">
        <v>1116</v>
      </c>
      <c r="X49" s="99">
        <v>1116</v>
      </c>
      <c r="Y49" s="99">
        <v>1116</v>
      </c>
      <c r="Z49" s="99">
        <v>1116</v>
      </c>
      <c r="AA49" s="99">
        <v>1116</v>
      </c>
      <c r="AB49" s="99">
        <v>1116</v>
      </c>
      <c r="AC49" s="100">
        <v>1116</v>
      </c>
      <c r="AD49" s="22">
        <f t="shared" si="1"/>
        <v>11844</v>
      </c>
      <c r="AE49" s="20">
        <f t="shared" si="2"/>
        <v>11780</v>
      </c>
      <c r="AF49" s="20">
        <f t="shared" si="3"/>
        <v>11780</v>
      </c>
      <c r="AG49" s="20">
        <f t="shared" si="4"/>
        <v>11780</v>
      </c>
      <c r="AH49" s="20">
        <f t="shared" si="5"/>
        <v>11780</v>
      </c>
      <c r="AI49" s="20">
        <f t="shared" si="6"/>
        <v>11780</v>
      </c>
      <c r="AJ49" s="20">
        <f t="shared" si="7"/>
        <v>11780</v>
      </c>
      <c r="AK49" s="20">
        <f t="shared" si="8"/>
        <v>11780</v>
      </c>
      <c r="AL49" s="20">
        <f t="shared" si="9"/>
        <v>11780</v>
      </c>
      <c r="AM49" s="20">
        <f t="shared" si="10"/>
        <v>11780</v>
      </c>
      <c r="AN49" s="20">
        <f t="shared" si="11"/>
        <v>11780</v>
      </c>
      <c r="AO49" s="43">
        <f t="shared" si="12"/>
        <v>11780</v>
      </c>
    </row>
    <row r="50" spans="1:41" hidden="1" x14ac:dyDescent="0.2">
      <c r="A50" s="96" t="s">
        <v>171</v>
      </c>
      <c r="B50" s="96" t="s">
        <v>172</v>
      </c>
      <c r="C50" s="96" t="s">
        <v>171</v>
      </c>
      <c r="D50" s="96" t="s">
        <v>172</v>
      </c>
      <c r="E50" s="96" t="s">
        <v>184</v>
      </c>
      <c r="F50" s="96" t="s">
        <v>185</v>
      </c>
      <c r="G50" s="130" t="s">
        <v>126</v>
      </c>
      <c r="H50" s="19" t="str">
        <f>IF(E50="","",VLOOKUP(LEFT(E50,5),'Technikai cellák'!B:C,2,0))</f>
        <v>MVM ÉGÁZ-DÉGÁZ Földgázhálózati Zrt.</v>
      </c>
      <c r="I50" s="19" t="str">
        <f>IF(E50="","",VLOOKUP(H50,'Technikai cellák'!$C$1:$D$12,2,0))</f>
        <v>6724 Szeged, Pulcz u. 44.</v>
      </c>
      <c r="J50" s="97">
        <v>16</v>
      </c>
      <c r="K50" s="25" t="str">
        <f t="shared" si="13"/>
        <v>20 alatti</v>
      </c>
      <c r="L50" s="101">
        <f t="shared" si="14"/>
        <v>16</v>
      </c>
      <c r="M50" s="102">
        <f t="shared" si="15"/>
        <v>0</v>
      </c>
      <c r="N50" s="103"/>
      <c r="O50" s="104">
        <f t="shared" si="16"/>
        <v>0</v>
      </c>
      <c r="P50" s="26">
        <f t="shared" si="18"/>
        <v>210122</v>
      </c>
      <c r="Q50" s="21">
        <f t="shared" si="17"/>
        <v>262652</v>
      </c>
      <c r="R50" s="98">
        <v>2074</v>
      </c>
      <c r="S50" s="99">
        <v>2074</v>
      </c>
      <c r="T50" s="99">
        <v>2074</v>
      </c>
      <c r="U50" s="99">
        <v>2074</v>
      </c>
      <c r="V50" s="99">
        <v>2074</v>
      </c>
      <c r="W50" s="99">
        <v>2074</v>
      </c>
      <c r="X50" s="99">
        <v>2074</v>
      </c>
      <c r="Y50" s="99">
        <v>2074</v>
      </c>
      <c r="Z50" s="99">
        <v>2074</v>
      </c>
      <c r="AA50" s="99">
        <v>2074</v>
      </c>
      <c r="AB50" s="99">
        <v>2074</v>
      </c>
      <c r="AC50" s="100">
        <v>2068</v>
      </c>
      <c r="AD50" s="22">
        <f t="shared" si="1"/>
        <v>21893</v>
      </c>
      <c r="AE50" s="20">
        <f t="shared" si="2"/>
        <v>21893</v>
      </c>
      <c r="AF50" s="20">
        <f t="shared" si="3"/>
        <v>21893</v>
      </c>
      <c r="AG50" s="20">
        <f t="shared" si="4"/>
        <v>21893</v>
      </c>
      <c r="AH50" s="20">
        <f t="shared" si="5"/>
        <v>21893</v>
      </c>
      <c r="AI50" s="20">
        <f t="shared" si="6"/>
        <v>21893</v>
      </c>
      <c r="AJ50" s="20">
        <f t="shared" si="7"/>
        <v>21893</v>
      </c>
      <c r="AK50" s="20">
        <f t="shared" si="8"/>
        <v>21893</v>
      </c>
      <c r="AL50" s="20">
        <f t="shared" si="9"/>
        <v>21893</v>
      </c>
      <c r="AM50" s="20">
        <f t="shared" si="10"/>
        <v>21893</v>
      </c>
      <c r="AN50" s="20">
        <f t="shared" si="11"/>
        <v>21893</v>
      </c>
      <c r="AO50" s="43">
        <f t="shared" si="12"/>
        <v>21829</v>
      </c>
    </row>
    <row r="51" spans="1:41" hidden="1" x14ac:dyDescent="0.2">
      <c r="A51" s="96" t="s">
        <v>171</v>
      </c>
      <c r="B51" s="96" t="s">
        <v>172</v>
      </c>
      <c r="C51" s="96" t="s">
        <v>171</v>
      </c>
      <c r="D51" s="96" t="s">
        <v>172</v>
      </c>
      <c r="E51" s="96" t="s">
        <v>186</v>
      </c>
      <c r="F51" s="96" t="s">
        <v>187</v>
      </c>
      <c r="G51" s="130" t="s">
        <v>126</v>
      </c>
      <c r="H51" s="19" t="str">
        <f>IF(E51="","",VLOOKUP(LEFT(E51,5),'Technikai cellák'!B:C,2,0))</f>
        <v>MVM ÉGÁZ-DÉGÁZ Földgázhálózati Zrt.</v>
      </c>
      <c r="I51" s="19" t="str">
        <f>IF(E51="","",VLOOKUP(H51,'Technikai cellák'!$C$1:$D$12,2,0))</f>
        <v>6724 Szeged, Pulcz u. 44.</v>
      </c>
      <c r="J51" s="97">
        <v>4</v>
      </c>
      <c r="K51" s="25" t="str">
        <f t="shared" si="13"/>
        <v>20 alatti</v>
      </c>
      <c r="L51" s="101">
        <f t="shared" si="14"/>
        <v>4</v>
      </c>
      <c r="M51" s="102">
        <f t="shared" si="15"/>
        <v>0</v>
      </c>
      <c r="N51" s="103"/>
      <c r="O51" s="104">
        <f t="shared" si="16"/>
        <v>0</v>
      </c>
      <c r="P51" s="26">
        <f t="shared" si="18"/>
        <v>0</v>
      </c>
      <c r="Q51" s="21">
        <f t="shared" si="17"/>
        <v>0</v>
      </c>
      <c r="R51" s="98">
        <v>0</v>
      </c>
      <c r="S51" s="99">
        <v>0</v>
      </c>
      <c r="T51" s="99">
        <v>0</v>
      </c>
      <c r="U51" s="99">
        <v>0</v>
      </c>
      <c r="V51" s="99">
        <v>0</v>
      </c>
      <c r="W51" s="99">
        <v>0</v>
      </c>
      <c r="X51" s="99">
        <v>0</v>
      </c>
      <c r="Y51" s="99">
        <v>0</v>
      </c>
      <c r="Z51" s="99">
        <v>0</v>
      </c>
      <c r="AA51" s="99">
        <v>0</v>
      </c>
      <c r="AB51" s="99">
        <v>0</v>
      </c>
      <c r="AC51" s="100">
        <v>0</v>
      </c>
      <c r="AD51" s="22">
        <f t="shared" si="1"/>
        <v>0</v>
      </c>
      <c r="AE51" s="20">
        <f t="shared" si="2"/>
        <v>0</v>
      </c>
      <c r="AF51" s="20">
        <f t="shared" si="3"/>
        <v>0</v>
      </c>
      <c r="AG51" s="20">
        <f t="shared" si="4"/>
        <v>0</v>
      </c>
      <c r="AH51" s="20">
        <f t="shared" si="5"/>
        <v>0</v>
      </c>
      <c r="AI51" s="20">
        <f t="shared" si="6"/>
        <v>0</v>
      </c>
      <c r="AJ51" s="20">
        <f t="shared" si="7"/>
        <v>0</v>
      </c>
      <c r="AK51" s="20">
        <f t="shared" si="8"/>
        <v>0</v>
      </c>
      <c r="AL51" s="20">
        <f t="shared" si="9"/>
        <v>0</v>
      </c>
      <c r="AM51" s="20">
        <f t="shared" si="10"/>
        <v>0</v>
      </c>
      <c r="AN51" s="20">
        <f t="shared" si="11"/>
        <v>0</v>
      </c>
      <c r="AO51" s="43">
        <f t="shared" si="12"/>
        <v>0</v>
      </c>
    </row>
    <row r="52" spans="1:41" hidden="1" x14ac:dyDescent="0.2">
      <c r="A52" s="96" t="s">
        <v>171</v>
      </c>
      <c r="B52" s="96" t="s">
        <v>172</v>
      </c>
      <c r="C52" s="96" t="s">
        <v>171</v>
      </c>
      <c r="D52" s="96" t="s">
        <v>172</v>
      </c>
      <c r="E52" s="96" t="s">
        <v>188</v>
      </c>
      <c r="F52" s="96" t="s">
        <v>189</v>
      </c>
      <c r="G52" s="130" t="s">
        <v>126</v>
      </c>
      <c r="H52" s="19" t="str">
        <f>IF(E52="","",VLOOKUP(LEFT(E52,5),'Technikai cellák'!B:C,2,0))</f>
        <v>MVM ÉGÁZ-DÉGÁZ Földgázhálózati Zrt.</v>
      </c>
      <c r="I52" s="19" t="str">
        <f>IF(E52="","",VLOOKUP(H52,'Technikai cellák'!$C$1:$D$12,2,0))</f>
        <v>6724 Szeged, Pulcz u. 44.</v>
      </c>
      <c r="J52" s="97">
        <v>4</v>
      </c>
      <c r="K52" s="25" t="str">
        <f t="shared" si="13"/>
        <v>20 alatti</v>
      </c>
      <c r="L52" s="101">
        <f t="shared" si="14"/>
        <v>4</v>
      </c>
      <c r="M52" s="102">
        <f t="shared" si="15"/>
        <v>0</v>
      </c>
      <c r="N52" s="103"/>
      <c r="O52" s="104">
        <f t="shared" si="16"/>
        <v>0</v>
      </c>
      <c r="P52" s="26">
        <f t="shared" si="18"/>
        <v>1101</v>
      </c>
      <c r="Q52" s="21">
        <f t="shared" si="17"/>
        <v>1376</v>
      </c>
      <c r="R52" s="98">
        <v>20</v>
      </c>
      <c r="S52" s="99">
        <v>20</v>
      </c>
      <c r="T52" s="99">
        <v>10</v>
      </c>
      <c r="U52" s="99">
        <v>5</v>
      </c>
      <c r="V52" s="99">
        <v>5</v>
      </c>
      <c r="W52" s="99">
        <v>10</v>
      </c>
      <c r="X52" s="99">
        <v>10</v>
      </c>
      <c r="Y52" s="99">
        <v>10</v>
      </c>
      <c r="Z52" s="99">
        <v>10</v>
      </c>
      <c r="AA52" s="99">
        <v>10</v>
      </c>
      <c r="AB52" s="99">
        <v>10</v>
      </c>
      <c r="AC52" s="100">
        <v>10</v>
      </c>
      <c r="AD52" s="22">
        <f t="shared" si="1"/>
        <v>211</v>
      </c>
      <c r="AE52" s="20">
        <f t="shared" si="2"/>
        <v>211</v>
      </c>
      <c r="AF52" s="20">
        <f t="shared" si="3"/>
        <v>106</v>
      </c>
      <c r="AG52" s="20">
        <f t="shared" si="4"/>
        <v>53</v>
      </c>
      <c r="AH52" s="20">
        <f t="shared" si="5"/>
        <v>53</v>
      </c>
      <c r="AI52" s="20">
        <f t="shared" si="6"/>
        <v>106</v>
      </c>
      <c r="AJ52" s="20">
        <f t="shared" si="7"/>
        <v>106</v>
      </c>
      <c r="AK52" s="20">
        <f t="shared" si="8"/>
        <v>106</v>
      </c>
      <c r="AL52" s="20">
        <f t="shared" si="9"/>
        <v>106</v>
      </c>
      <c r="AM52" s="20">
        <f t="shared" si="10"/>
        <v>106</v>
      </c>
      <c r="AN52" s="20">
        <f t="shared" si="11"/>
        <v>106</v>
      </c>
      <c r="AO52" s="43">
        <f t="shared" si="12"/>
        <v>106</v>
      </c>
    </row>
    <row r="53" spans="1:41" hidden="1" x14ac:dyDescent="0.2">
      <c r="A53" s="96" t="s">
        <v>171</v>
      </c>
      <c r="B53" s="96" t="s">
        <v>172</v>
      </c>
      <c r="C53" s="96" t="s">
        <v>171</v>
      </c>
      <c r="D53" s="96" t="s">
        <v>172</v>
      </c>
      <c r="E53" s="96" t="s">
        <v>190</v>
      </c>
      <c r="F53" s="96" t="s">
        <v>191</v>
      </c>
      <c r="G53" s="130" t="s">
        <v>126</v>
      </c>
      <c r="H53" s="19" t="str">
        <f>IF(E53="","",VLOOKUP(LEFT(E53,5),'Technikai cellák'!B:C,2,0))</f>
        <v>MVM ÉGÁZ-DÉGÁZ Földgázhálózati Zrt.</v>
      </c>
      <c r="I53" s="19" t="str">
        <f>IF(E53="","",VLOOKUP(H53,'Technikai cellák'!$C$1:$D$12,2,0))</f>
        <v>6724 Szeged, Pulcz u. 44.</v>
      </c>
      <c r="J53" s="97">
        <v>4</v>
      </c>
      <c r="K53" s="25" t="str">
        <f t="shared" si="13"/>
        <v>20 alatti</v>
      </c>
      <c r="L53" s="101">
        <f t="shared" si="14"/>
        <v>4</v>
      </c>
      <c r="M53" s="102">
        <f t="shared" si="15"/>
        <v>0</v>
      </c>
      <c r="N53" s="103"/>
      <c r="O53" s="104">
        <f t="shared" si="16"/>
        <v>0</v>
      </c>
      <c r="P53" s="26">
        <f t="shared" si="18"/>
        <v>17</v>
      </c>
      <c r="Q53" s="21">
        <f t="shared" si="17"/>
        <v>21</v>
      </c>
      <c r="R53" s="98">
        <v>2</v>
      </c>
      <c r="S53" s="99">
        <v>0</v>
      </c>
      <c r="T53" s="99">
        <v>0</v>
      </c>
      <c r="U53" s="99">
        <v>0</v>
      </c>
      <c r="V53" s="99">
        <v>0</v>
      </c>
      <c r="W53" s="99">
        <v>0</v>
      </c>
      <c r="X53" s="99">
        <v>0</v>
      </c>
      <c r="Y53" s="99">
        <v>0</v>
      </c>
      <c r="Z53" s="99">
        <v>0</v>
      </c>
      <c r="AA53" s="99">
        <v>0</v>
      </c>
      <c r="AB53" s="99">
        <v>0</v>
      </c>
      <c r="AC53" s="100">
        <v>0</v>
      </c>
      <c r="AD53" s="22">
        <f t="shared" si="1"/>
        <v>21</v>
      </c>
      <c r="AE53" s="20">
        <f t="shared" si="2"/>
        <v>0</v>
      </c>
      <c r="AF53" s="20">
        <f t="shared" si="3"/>
        <v>0</v>
      </c>
      <c r="AG53" s="20">
        <f t="shared" si="4"/>
        <v>0</v>
      </c>
      <c r="AH53" s="20">
        <f t="shared" si="5"/>
        <v>0</v>
      </c>
      <c r="AI53" s="20">
        <f t="shared" si="6"/>
        <v>0</v>
      </c>
      <c r="AJ53" s="20">
        <f t="shared" si="7"/>
        <v>0</v>
      </c>
      <c r="AK53" s="20">
        <f t="shared" si="8"/>
        <v>0</v>
      </c>
      <c r="AL53" s="20">
        <f t="shared" si="9"/>
        <v>0</v>
      </c>
      <c r="AM53" s="20">
        <f t="shared" si="10"/>
        <v>0</v>
      </c>
      <c r="AN53" s="20">
        <f t="shared" si="11"/>
        <v>0</v>
      </c>
      <c r="AO53" s="43">
        <f t="shared" si="12"/>
        <v>0</v>
      </c>
    </row>
    <row r="54" spans="1:41" hidden="1" x14ac:dyDescent="0.2">
      <c r="A54" s="96" t="s">
        <v>171</v>
      </c>
      <c r="B54" s="96" t="s">
        <v>172</v>
      </c>
      <c r="C54" s="96" t="s">
        <v>171</v>
      </c>
      <c r="D54" s="96" t="s">
        <v>172</v>
      </c>
      <c r="E54" s="96" t="s">
        <v>192</v>
      </c>
      <c r="F54" s="96" t="s">
        <v>193</v>
      </c>
      <c r="G54" s="130" t="s">
        <v>126</v>
      </c>
      <c r="H54" s="19" t="str">
        <f>IF(E54="","",VLOOKUP(LEFT(E54,5),'Technikai cellák'!B:C,2,0))</f>
        <v>MVM ÉGÁZ-DÉGÁZ Földgázhálózati Zrt.</v>
      </c>
      <c r="I54" s="19" t="str">
        <f>IF(E54="","",VLOOKUP(H54,'Technikai cellák'!$C$1:$D$12,2,0))</f>
        <v>6724 Szeged, Pulcz u. 44.</v>
      </c>
      <c r="J54" s="97">
        <v>4</v>
      </c>
      <c r="K54" s="25" t="str">
        <f t="shared" si="13"/>
        <v>20 alatti</v>
      </c>
      <c r="L54" s="101">
        <f t="shared" si="14"/>
        <v>4</v>
      </c>
      <c r="M54" s="102">
        <f t="shared" si="15"/>
        <v>0</v>
      </c>
      <c r="N54" s="103"/>
      <c r="O54" s="104">
        <f t="shared" si="16"/>
        <v>0</v>
      </c>
      <c r="P54" s="26">
        <f t="shared" si="18"/>
        <v>2236</v>
      </c>
      <c r="Q54" s="21">
        <f t="shared" si="17"/>
        <v>2795</v>
      </c>
      <c r="R54" s="98">
        <v>22</v>
      </c>
      <c r="S54" s="99">
        <v>22</v>
      </c>
      <c r="T54" s="99">
        <v>22</v>
      </c>
      <c r="U54" s="99">
        <v>22</v>
      </c>
      <c r="V54" s="99">
        <v>22</v>
      </c>
      <c r="W54" s="99">
        <v>22</v>
      </c>
      <c r="X54" s="99">
        <v>22</v>
      </c>
      <c r="Y54" s="99">
        <v>22</v>
      </c>
      <c r="Z54" s="99">
        <v>22</v>
      </c>
      <c r="AA54" s="99">
        <v>22</v>
      </c>
      <c r="AB54" s="99">
        <v>22</v>
      </c>
      <c r="AC54" s="100">
        <v>23</v>
      </c>
      <c r="AD54" s="22">
        <f t="shared" si="1"/>
        <v>232</v>
      </c>
      <c r="AE54" s="20">
        <f t="shared" si="2"/>
        <v>232</v>
      </c>
      <c r="AF54" s="20">
        <f t="shared" si="3"/>
        <v>232</v>
      </c>
      <c r="AG54" s="20">
        <f t="shared" si="4"/>
        <v>232</v>
      </c>
      <c r="AH54" s="20">
        <f t="shared" si="5"/>
        <v>232</v>
      </c>
      <c r="AI54" s="20">
        <f t="shared" si="6"/>
        <v>232</v>
      </c>
      <c r="AJ54" s="20">
        <f t="shared" si="7"/>
        <v>232</v>
      </c>
      <c r="AK54" s="20">
        <f t="shared" si="8"/>
        <v>232</v>
      </c>
      <c r="AL54" s="20">
        <f t="shared" si="9"/>
        <v>232</v>
      </c>
      <c r="AM54" s="20">
        <f t="shared" si="10"/>
        <v>232</v>
      </c>
      <c r="AN54" s="20">
        <f t="shared" si="11"/>
        <v>232</v>
      </c>
      <c r="AO54" s="43">
        <f t="shared" si="12"/>
        <v>243</v>
      </c>
    </row>
    <row r="55" spans="1:41" hidden="1" x14ac:dyDescent="0.2">
      <c r="A55" s="96" t="s">
        <v>171</v>
      </c>
      <c r="B55" s="96" t="s">
        <v>172</v>
      </c>
      <c r="C55" s="96" t="s">
        <v>171</v>
      </c>
      <c r="D55" s="96" t="s">
        <v>172</v>
      </c>
      <c r="E55" s="96" t="s">
        <v>194</v>
      </c>
      <c r="F55" s="96" t="s">
        <v>195</v>
      </c>
      <c r="G55" s="130" t="s">
        <v>126</v>
      </c>
      <c r="H55" s="19" t="str">
        <f>IF(E55="","",VLOOKUP(LEFT(E55,5),'Technikai cellák'!B:C,2,0))</f>
        <v>MVM ÉGÁZ-DÉGÁZ Földgázhálózati Zrt.</v>
      </c>
      <c r="I55" s="19" t="str">
        <f>IF(E55="","",VLOOKUP(H55,'Technikai cellák'!$C$1:$D$12,2,0))</f>
        <v>6724 Szeged, Pulcz u. 44.</v>
      </c>
      <c r="J55" s="97">
        <v>10</v>
      </c>
      <c r="K55" s="25" t="str">
        <f t="shared" si="13"/>
        <v>20 alatti</v>
      </c>
      <c r="L55" s="101">
        <f t="shared" si="14"/>
        <v>10</v>
      </c>
      <c r="M55" s="102">
        <f t="shared" si="15"/>
        <v>0</v>
      </c>
      <c r="N55" s="103"/>
      <c r="O55" s="104">
        <f t="shared" si="16"/>
        <v>0</v>
      </c>
      <c r="P55" s="26">
        <f t="shared" si="18"/>
        <v>99076</v>
      </c>
      <c r="Q55" s="21">
        <f t="shared" si="17"/>
        <v>123845</v>
      </c>
      <c r="R55" s="98">
        <v>974</v>
      </c>
      <c r="S55" s="99">
        <v>978</v>
      </c>
      <c r="T55" s="99">
        <v>978</v>
      </c>
      <c r="U55" s="99">
        <v>978</v>
      </c>
      <c r="V55" s="99">
        <v>978</v>
      </c>
      <c r="W55" s="99">
        <v>978</v>
      </c>
      <c r="X55" s="99">
        <v>978</v>
      </c>
      <c r="Y55" s="99">
        <v>978</v>
      </c>
      <c r="Z55" s="99">
        <v>978</v>
      </c>
      <c r="AA55" s="99">
        <v>978</v>
      </c>
      <c r="AB55" s="99">
        <v>978</v>
      </c>
      <c r="AC55" s="100">
        <v>978</v>
      </c>
      <c r="AD55" s="22">
        <f t="shared" si="1"/>
        <v>10281</v>
      </c>
      <c r="AE55" s="20">
        <f t="shared" si="2"/>
        <v>10324</v>
      </c>
      <c r="AF55" s="20">
        <f t="shared" si="3"/>
        <v>10324</v>
      </c>
      <c r="AG55" s="20">
        <f t="shared" si="4"/>
        <v>10324</v>
      </c>
      <c r="AH55" s="20">
        <f t="shared" si="5"/>
        <v>10324</v>
      </c>
      <c r="AI55" s="20">
        <f t="shared" si="6"/>
        <v>10324</v>
      </c>
      <c r="AJ55" s="20">
        <f t="shared" si="7"/>
        <v>10324</v>
      </c>
      <c r="AK55" s="20">
        <f t="shared" si="8"/>
        <v>10324</v>
      </c>
      <c r="AL55" s="20">
        <f t="shared" si="9"/>
        <v>10324</v>
      </c>
      <c r="AM55" s="20">
        <f t="shared" si="10"/>
        <v>10324</v>
      </c>
      <c r="AN55" s="20">
        <f t="shared" si="11"/>
        <v>10324</v>
      </c>
      <c r="AO55" s="43">
        <f t="shared" si="12"/>
        <v>10324</v>
      </c>
    </row>
    <row r="56" spans="1:41" hidden="1" x14ac:dyDescent="0.2">
      <c r="A56" s="96" t="s">
        <v>171</v>
      </c>
      <c r="B56" s="96" t="s">
        <v>172</v>
      </c>
      <c r="C56" s="96" t="s">
        <v>171</v>
      </c>
      <c r="D56" s="96" t="s">
        <v>172</v>
      </c>
      <c r="E56" s="96" t="s">
        <v>196</v>
      </c>
      <c r="F56" s="96" t="s">
        <v>197</v>
      </c>
      <c r="G56" s="130" t="s">
        <v>126</v>
      </c>
      <c r="H56" s="19" t="str">
        <f>IF(E56="","",VLOOKUP(LEFT(E56,5),'Technikai cellák'!B:C,2,0))</f>
        <v>MVM ÉGÁZ-DÉGÁZ Földgázhálózati Zrt.</v>
      </c>
      <c r="I56" s="19" t="str">
        <f>IF(E56="","",VLOOKUP(H56,'Technikai cellák'!$C$1:$D$12,2,0))</f>
        <v>6724 Szeged, Pulcz u. 44.</v>
      </c>
      <c r="J56" s="97">
        <v>16</v>
      </c>
      <c r="K56" s="25" t="str">
        <f t="shared" si="13"/>
        <v>20 alatti</v>
      </c>
      <c r="L56" s="101">
        <f t="shared" si="14"/>
        <v>16</v>
      </c>
      <c r="M56" s="102">
        <f t="shared" si="15"/>
        <v>0</v>
      </c>
      <c r="N56" s="103"/>
      <c r="O56" s="104">
        <f t="shared" si="16"/>
        <v>0</v>
      </c>
      <c r="P56" s="26">
        <f t="shared" si="18"/>
        <v>0</v>
      </c>
      <c r="Q56" s="21">
        <f t="shared" si="17"/>
        <v>0</v>
      </c>
      <c r="R56" s="98">
        <v>0</v>
      </c>
      <c r="S56" s="99">
        <v>0</v>
      </c>
      <c r="T56" s="99">
        <v>0</v>
      </c>
      <c r="U56" s="99">
        <v>0</v>
      </c>
      <c r="V56" s="99">
        <v>0</v>
      </c>
      <c r="W56" s="99">
        <v>0</v>
      </c>
      <c r="X56" s="99">
        <v>0</v>
      </c>
      <c r="Y56" s="99">
        <v>0</v>
      </c>
      <c r="Z56" s="99">
        <v>0</v>
      </c>
      <c r="AA56" s="99">
        <v>0</v>
      </c>
      <c r="AB56" s="99">
        <v>0</v>
      </c>
      <c r="AC56" s="100">
        <v>0</v>
      </c>
      <c r="AD56" s="22">
        <f t="shared" si="1"/>
        <v>0</v>
      </c>
      <c r="AE56" s="20">
        <f t="shared" si="2"/>
        <v>0</v>
      </c>
      <c r="AF56" s="20">
        <f t="shared" si="3"/>
        <v>0</v>
      </c>
      <c r="AG56" s="20">
        <f t="shared" si="4"/>
        <v>0</v>
      </c>
      <c r="AH56" s="20">
        <f t="shared" si="5"/>
        <v>0</v>
      </c>
      <c r="AI56" s="20">
        <f t="shared" si="6"/>
        <v>0</v>
      </c>
      <c r="AJ56" s="20">
        <f t="shared" si="7"/>
        <v>0</v>
      </c>
      <c r="AK56" s="20">
        <f t="shared" si="8"/>
        <v>0</v>
      </c>
      <c r="AL56" s="20">
        <f t="shared" si="9"/>
        <v>0</v>
      </c>
      <c r="AM56" s="20">
        <f t="shared" si="10"/>
        <v>0</v>
      </c>
      <c r="AN56" s="20">
        <f t="shared" si="11"/>
        <v>0</v>
      </c>
      <c r="AO56" s="43">
        <f t="shared" si="12"/>
        <v>0</v>
      </c>
    </row>
    <row r="57" spans="1:41" hidden="1" x14ac:dyDescent="0.2">
      <c r="A57" s="96" t="s">
        <v>171</v>
      </c>
      <c r="B57" s="96" t="s">
        <v>172</v>
      </c>
      <c r="C57" s="96" t="s">
        <v>171</v>
      </c>
      <c r="D57" s="96" t="s">
        <v>172</v>
      </c>
      <c r="E57" s="96" t="s">
        <v>198</v>
      </c>
      <c r="F57" s="96" t="s">
        <v>199</v>
      </c>
      <c r="G57" s="130" t="s">
        <v>126</v>
      </c>
      <c r="H57" s="19" t="str">
        <f>IF(E57="","",VLOOKUP(LEFT(E57,5),'Technikai cellák'!B:C,2,0))</f>
        <v>MVM ÉGÁZ-DÉGÁZ Földgázhálózati Zrt.</v>
      </c>
      <c r="I57" s="19" t="str">
        <f>IF(E57="","",VLOOKUP(H57,'Technikai cellák'!$C$1:$D$12,2,0))</f>
        <v>6724 Szeged, Pulcz u. 44.</v>
      </c>
      <c r="J57" s="97">
        <v>29</v>
      </c>
      <c r="K57" s="25" t="str">
        <f t="shared" si="13"/>
        <v>20-99</v>
      </c>
      <c r="L57" s="101">
        <f t="shared" si="14"/>
        <v>0</v>
      </c>
      <c r="M57" s="102">
        <f t="shared" si="15"/>
        <v>305</v>
      </c>
      <c r="N57" s="103">
        <v>305</v>
      </c>
      <c r="O57" s="104">
        <f t="shared" si="16"/>
        <v>0</v>
      </c>
      <c r="P57" s="26">
        <f t="shared" si="18"/>
        <v>189762</v>
      </c>
      <c r="Q57" s="21">
        <f t="shared" si="17"/>
        <v>237203</v>
      </c>
      <c r="R57" s="98">
        <v>1877</v>
      </c>
      <c r="S57" s="99">
        <v>1874</v>
      </c>
      <c r="T57" s="99">
        <v>1874</v>
      </c>
      <c r="U57" s="99">
        <v>1874</v>
      </c>
      <c r="V57" s="99">
        <v>1874</v>
      </c>
      <c r="W57" s="99">
        <v>1874</v>
      </c>
      <c r="X57" s="99">
        <v>1874</v>
      </c>
      <c r="Y57" s="99">
        <v>1864</v>
      </c>
      <c r="Z57" s="99">
        <v>1864</v>
      </c>
      <c r="AA57" s="99">
        <v>1874</v>
      </c>
      <c r="AB57" s="99">
        <v>1874</v>
      </c>
      <c r="AC57" s="100">
        <v>1874</v>
      </c>
      <c r="AD57" s="22">
        <f t="shared" si="1"/>
        <v>19813</v>
      </c>
      <c r="AE57" s="20">
        <f t="shared" si="2"/>
        <v>19782</v>
      </c>
      <c r="AF57" s="20">
        <f t="shared" si="3"/>
        <v>19782</v>
      </c>
      <c r="AG57" s="20">
        <f t="shared" si="4"/>
        <v>19782</v>
      </c>
      <c r="AH57" s="20">
        <f t="shared" si="5"/>
        <v>19782</v>
      </c>
      <c r="AI57" s="20">
        <f t="shared" si="6"/>
        <v>19782</v>
      </c>
      <c r="AJ57" s="20">
        <f t="shared" si="7"/>
        <v>19782</v>
      </c>
      <c r="AK57" s="20">
        <f t="shared" si="8"/>
        <v>19676</v>
      </c>
      <c r="AL57" s="20">
        <f t="shared" si="9"/>
        <v>19676</v>
      </c>
      <c r="AM57" s="20">
        <f t="shared" si="10"/>
        <v>19782</v>
      </c>
      <c r="AN57" s="20">
        <f t="shared" si="11"/>
        <v>19782</v>
      </c>
      <c r="AO57" s="43">
        <f t="shared" si="12"/>
        <v>19782</v>
      </c>
    </row>
    <row r="58" spans="1:41" hidden="1" x14ac:dyDescent="0.2">
      <c r="A58" s="96" t="s">
        <v>171</v>
      </c>
      <c r="B58" s="96" t="s">
        <v>172</v>
      </c>
      <c r="C58" s="96" t="s">
        <v>171</v>
      </c>
      <c r="D58" s="96" t="s">
        <v>172</v>
      </c>
      <c r="E58" s="96" t="s">
        <v>200</v>
      </c>
      <c r="F58" s="96" t="s">
        <v>201</v>
      </c>
      <c r="G58" s="130" t="s">
        <v>126</v>
      </c>
      <c r="H58" s="19" t="str">
        <f>IF(E58="","",VLOOKUP(LEFT(E58,5),'Technikai cellák'!B:C,2,0))</f>
        <v>MVM ÉGÁZ-DÉGÁZ Földgázhálózati Zrt.</v>
      </c>
      <c r="I58" s="19" t="str">
        <f>IF(E58="","",VLOOKUP(H58,'Technikai cellák'!$C$1:$D$12,2,0))</f>
        <v>6724 Szeged, Pulcz u. 44.</v>
      </c>
      <c r="J58" s="97">
        <v>16</v>
      </c>
      <c r="K58" s="25" t="str">
        <f t="shared" si="13"/>
        <v>20 alatti</v>
      </c>
      <c r="L58" s="101">
        <f t="shared" si="14"/>
        <v>16</v>
      </c>
      <c r="M58" s="102">
        <f t="shared" si="15"/>
        <v>0</v>
      </c>
      <c r="N58" s="103"/>
      <c r="O58" s="104">
        <f t="shared" si="16"/>
        <v>0</v>
      </c>
      <c r="P58" s="26">
        <f t="shared" si="18"/>
        <v>147295</v>
      </c>
      <c r="Q58" s="21">
        <f t="shared" si="17"/>
        <v>184119</v>
      </c>
      <c r="R58" s="98">
        <v>1459</v>
      </c>
      <c r="S58" s="99">
        <v>1453</v>
      </c>
      <c r="T58" s="99">
        <v>1453</v>
      </c>
      <c r="U58" s="99">
        <v>1453</v>
      </c>
      <c r="V58" s="99">
        <v>1453</v>
      </c>
      <c r="W58" s="99">
        <v>1453</v>
      </c>
      <c r="X58" s="99">
        <v>1453</v>
      </c>
      <c r="Y58" s="99">
        <v>1453</v>
      </c>
      <c r="Z58" s="99">
        <v>1453</v>
      </c>
      <c r="AA58" s="99">
        <v>1453</v>
      </c>
      <c r="AB58" s="99">
        <v>1453</v>
      </c>
      <c r="AC58" s="100">
        <v>1453</v>
      </c>
      <c r="AD58" s="22">
        <f t="shared" si="1"/>
        <v>15401</v>
      </c>
      <c r="AE58" s="20">
        <f t="shared" si="2"/>
        <v>15338</v>
      </c>
      <c r="AF58" s="20">
        <f t="shared" si="3"/>
        <v>15338</v>
      </c>
      <c r="AG58" s="20">
        <f t="shared" si="4"/>
        <v>15338</v>
      </c>
      <c r="AH58" s="20">
        <f t="shared" si="5"/>
        <v>15338</v>
      </c>
      <c r="AI58" s="20">
        <f t="shared" si="6"/>
        <v>15338</v>
      </c>
      <c r="AJ58" s="20">
        <f t="shared" si="7"/>
        <v>15338</v>
      </c>
      <c r="AK58" s="20">
        <f t="shared" si="8"/>
        <v>15338</v>
      </c>
      <c r="AL58" s="20">
        <f t="shared" si="9"/>
        <v>15338</v>
      </c>
      <c r="AM58" s="20">
        <f t="shared" si="10"/>
        <v>15338</v>
      </c>
      <c r="AN58" s="20">
        <f t="shared" si="11"/>
        <v>15338</v>
      </c>
      <c r="AO58" s="43">
        <f t="shared" si="12"/>
        <v>15338</v>
      </c>
    </row>
    <row r="59" spans="1:41" hidden="1" x14ac:dyDescent="0.2">
      <c r="A59" s="96" t="s">
        <v>171</v>
      </c>
      <c r="B59" s="96" t="s">
        <v>172</v>
      </c>
      <c r="C59" s="96" t="s">
        <v>171</v>
      </c>
      <c r="D59" s="96" t="s">
        <v>172</v>
      </c>
      <c r="E59" s="96" t="s">
        <v>202</v>
      </c>
      <c r="F59" s="96" t="s">
        <v>203</v>
      </c>
      <c r="G59" s="130" t="s">
        <v>126</v>
      </c>
      <c r="H59" s="19" t="str">
        <f>IF(E59="","",VLOOKUP(LEFT(E59,5),'Technikai cellák'!B:C,2,0))</f>
        <v>MVM ÉGÁZ-DÉGÁZ Földgázhálózati Zrt.</v>
      </c>
      <c r="I59" s="19" t="str">
        <f>IF(E59="","",VLOOKUP(H59,'Technikai cellák'!$C$1:$D$12,2,0))</f>
        <v>6724 Szeged, Pulcz u. 44.</v>
      </c>
      <c r="J59" s="97">
        <v>4</v>
      </c>
      <c r="K59" s="25" t="str">
        <f t="shared" si="13"/>
        <v>20 alatti</v>
      </c>
      <c r="L59" s="101">
        <f t="shared" si="14"/>
        <v>4</v>
      </c>
      <c r="M59" s="102">
        <f t="shared" si="15"/>
        <v>0</v>
      </c>
      <c r="N59" s="103"/>
      <c r="O59" s="104">
        <f t="shared" si="16"/>
        <v>0</v>
      </c>
      <c r="P59" s="26">
        <f t="shared" si="18"/>
        <v>23712</v>
      </c>
      <c r="Q59" s="21">
        <f t="shared" si="17"/>
        <v>29640</v>
      </c>
      <c r="R59" s="98">
        <v>234</v>
      </c>
      <c r="S59" s="99">
        <v>234</v>
      </c>
      <c r="T59" s="99">
        <v>234</v>
      </c>
      <c r="U59" s="99">
        <v>234</v>
      </c>
      <c r="V59" s="99">
        <v>234</v>
      </c>
      <c r="W59" s="99">
        <v>234</v>
      </c>
      <c r="X59" s="99">
        <v>234</v>
      </c>
      <c r="Y59" s="99">
        <v>234</v>
      </c>
      <c r="Z59" s="99">
        <v>234</v>
      </c>
      <c r="AA59" s="99">
        <v>234</v>
      </c>
      <c r="AB59" s="99">
        <v>234</v>
      </c>
      <c r="AC59" s="100">
        <v>234</v>
      </c>
      <c r="AD59" s="22">
        <f t="shared" si="1"/>
        <v>2470</v>
      </c>
      <c r="AE59" s="20">
        <f t="shared" si="2"/>
        <v>2470</v>
      </c>
      <c r="AF59" s="20">
        <f t="shared" si="3"/>
        <v>2470</v>
      </c>
      <c r="AG59" s="20">
        <f t="shared" si="4"/>
        <v>2470</v>
      </c>
      <c r="AH59" s="20">
        <f t="shared" si="5"/>
        <v>2470</v>
      </c>
      <c r="AI59" s="20">
        <f t="shared" si="6"/>
        <v>2470</v>
      </c>
      <c r="AJ59" s="20">
        <f t="shared" si="7"/>
        <v>2470</v>
      </c>
      <c r="AK59" s="20">
        <f t="shared" si="8"/>
        <v>2470</v>
      </c>
      <c r="AL59" s="20">
        <f t="shared" si="9"/>
        <v>2470</v>
      </c>
      <c r="AM59" s="20">
        <f t="shared" si="10"/>
        <v>2470</v>
      </c>
      <c r="AN59" s="20">
        <f t="shared" si="11"/>
        <v>2470</v>
      </c>
      <c r="AO59" s="43">
        <f t="shared" si="12"/>
        <v>2470</v>
      </c>
    </row>
    <row r="60" spans="1:41" hidden="1" x14ac:dyDescent="0.2">
      <c r="A60" s="96" t="s">
        <v>171</v>
      </c>
      <c r="B60" s="96" t="s">
        <v>172</v>
      </c>
      <c r="C60" s="96" t="s">
        <v>171</v>
      </c>
      <c r="D60" s="96" t="s">
        <v>172</v>
      </c>
      <c r="E60" s="96" t="s">
        <v>204</v>
      </c>
      <c r="F60" s="96" t="s">
        <v>205</v>
      </c>
      <c r="G60" s="130" t="s">
        <v>126</v>
      </c>
      <c r="H60" s="19" t="str">
        <f>IF(E60="","",VLOOKUP(LEFT(E60,5),'Technikai cellák'!B:C,2,0))</f>
        <v>MVM ÉGÁZ-DÉGÁZ Földgázhálózati Zrt.</v>
      </c>
      <c r="I60" s="19" t="str">
        <f>IF(E60="","",VLOOKUP(H60,'Technikai cellák'!$C$1:$D$12,2,0))</f>
        <v>6724 Szeged, Pulcz u. 44.</v>
      </c>
      <c r="J60" s="97">
        <v>4</v>
      </c>
      <c r="K60" s="25" t="str">
        <f t="shared" si="13"/>
        <v>20 alatti</v>
      </c>
      <c r="L60" s="101">
        <f t="shared" si="14"/>
        <v>4</v>
      </c>
      <c r="M60" s="102">
        <f t="shared" si="15"/>
        <v>0</v>
      </c>
      <c r="N60" s="103"/>
      <c r="O60" s="104">
        <f t="shared" si="16"/>
        <v>0</v>
      </c>
      <c r="P60" s="26">
        <f t="shared" si="18"/>
        <v>35577</v>
      </c>
      <c r="Q60" s="21">
        <f t="shared" si="17"/>
        <v>44471</v>
      </c>
      <c r="R60" s="98">
        <v>352</v>
      </c>
      <c r="S60" s="99">
        <v>351</v>
      </c>
      <c r="T60" s="99">
        <v>351</v>
      </c>
      <c r="U60" s="99">
        <v>351</v>
      </c>
      <c r="V60" s="99">
        <v>351</v>
      </c>
      <c r="W60" s="99">
        <v>351</v>
      </c>
      <c r="X60" s="99">
        <v>351</v>
      </c>
      <c r="Y60" s="99">
        <v>351</v>
      </c>
      <c r="Z60" s="99">
        <v>351</v>
      </c>
      <c r="AA60" s="99">
        <v>351</v>
      </c>
      <c r="AB60" s="99">
        <v>351</v>
      </c>
      <c r="AC60" s="100">
        <v>351</v>
      </c>
      <c r="AD60" s="22">
        <f t="shared" si="1"/>
        <v>3716</v>
      </c>
      <c r="AE60" s="20">
        <f t="shared" si="2"/>
        <v>3705</v>
      </c>
      <c r="AF60" s="20">
        <f t="shared" si="3"/>
        <v>3705</v>
      </c>
      <c r="AG60" s="20">
        <f t="shared" si="4"/>
        <v>3705</v>
      </c>
      <c r="AH60" s="20">
        <f t="shared" si="5"/>
        <v>3705</v>
      </c>
      <c r="AI60" s="20">
        <f t="shared" si="6"/>
        <v>3705</v>
      </c>
      <c r="AJ60" s="20">
        <f t="shared" si="7"/>
        <v>3705</v>
      </c>
      <c r="AK60" s="20">
        <f t="shared" si="8"/>
        <v>3705</v>
      </c>
      <c r="AL60" s="20">
        <f t="shared" si="9"/>
        <v>3705</v>
      </c>
      <c r="AM60" s="20">
        <f t="shared" si="10"/>
        <v>3705</v>
      </c>
      <c r="AN60" s="20">
        <f t="shared" si="11"/>
        <v>3705</v>
      </c>
      <c r="AO60" s="43">
        <f t="shared" si="12"/>
        <v>3705</v>
      </c>
    </row>
    <row r="61" spans="1:41" hidden="1" x14ac:dyDescent="0.2">
      <c r="A61" s="96" t="s">
        <v>171</v>
      </c>
      <c r="B61" s="96" t="s">
        <v>172</v>
      </c>
      <c r="C61" s="96" t="s">
        <v>171</v>
      </c>
      <c r="D61" s="96" t="s">
        <v>172</v>
      </c>
      <c r="E61" s="96" t="s">
        <v>206</v>
      </c>
      <c r="F61" s="96" t="s">
        <v>207</v>
      </c>
      <c r="G61" s="130" t="s">
        <v>126</v>
      </c>
      <c r="H61" s="19" t="str">
        <f>IF(E61="","",VLOOKUP(LEFT(E61,5),'Technikai cellák'!B:C,2,0))</f>
        <v>MVM ÉGÁZ-DÉGÁZ Földgázhálózati Zrt.</v>
      </c>
      <c r="I61" s="19" t="str">
        <f>IF(E61="","",VLOOKUP(H61,'Technikai cellák'!$C$1:$D$12,2,0))</f>
        <v>6724 Szeged, Pulcz u. 44.</v>
      </c>
      <c r="J61" s="97">
        <v>4</v>
      </c>
      <c r="K61" s="25" t="str">
        <f t="shared" si="13"/>
        <v>20 alatti</v>
      </c>
      <c r="L61" s="101">
        <f t="shared" si="14"/>
        <v>4</v>
      </c>
      <c r="M61" s="102">
        <f t="shared" si="15"/>
        <v>0</v>
      </c>
      <c r="N61" s="103"/>
      <c r="O61" s="104">
        <f t="shared" si="16"/>
        <v>0</v>
      </c>
      <c r="P61" s="26">
        <f t="shared" si="18"/>
        <v>22518</v>
      </c>
      <c r="Q61" s="21">
        <f t="shared" si="17"/>
        <v>28148</v>
      </c>
      <c r="R61" s="98">
        <v>225</v>
      </c>
      <c r="S61" s="99">
        <v>222</v>
      </c>
      <c r="T61" s="99">
        <v>222</v>
      </c>
      <c r="U61" s="99">
        <v>222</v>
      </c>
      <c r="V61" s="99">
        <v>222</v>
      </c>
      <c r="W61" s="99">
        <v>222</v>
      </c>
      <c r="X61" s="99">
        <v>222</v>
      </c>
      <c r="Y61" s="99">
        <v>222</v>
      </c>
      <c r="Z61" s="99">
        <v>222</v>
      </c>
      <c r="AA61" s="99">
        <v>222</v>
      </c>
      <c r="AB61" s="99">
        <v>222</v>
      </c>
      <c r="AC61" s="100">
        <v>222</v>
      </c>
      <c r="AD61" s="22">
        <f t="shared" si="1"/>
        <v>2375</v>
      </c>
      <c r="AE61" s="20">
        <f t="shared" si="2"/>
        <v>2343</v>
      </c>
      <c r="AF61" s="20">
        <f t="shared" si="3"/>
        <v>2343</v>
      </c>
      <c r="AG61" s="20">
        <f t="shared" si="4"/>
        <v>2343</v>
      </c>
      <c r="AH61" s="20">
        <f t="shared" si="5"/>
        <v>2343</v>
      </c>
      <c r="AI61" s="20">
        <f t="shared" si="6"/>
        <v>2343</v>
      </c>
      <c r="AJ61" s="20">
        <f t="shared" si="7"/>
        <v>2343</v>
      </c>
      <c r="AK61" s="20">
        <f t="shared" si="8"/>
        <v>2343</v>
      </c>
      <c r="AL61" s="20">
        <f t="shared" si="9"/>
        <v>2343</v>
      </c>
      <c r="AM61" s="20">
        <f t="shared" si="10"/>
        <v>2343</v>
      </c>
      <c r="AN61" s="20">
        <f t="shared" si="11"/>
        <v>2343</v>
      </c>
      <c r="AO61" s="43">
        <f t="shared" si="12"/>
        <v>2343</v>
      </c>
    </row>
    <row r="62" spans="1:41" hidden="1" x14ac:dyDescent="0.2">
      <c r="A62" s="96" t="s">
        <v>171</v>
      </c>
      <c r="B62" s="96" t="s">
        <v>172</v>
      </c>
      <c r="C62" s="96" t="s">
        <v>171</v>
      </c>
      <c r="D62" s="96" t="s">
        <v>172</v>
      </c>
      <c r="E62" s="96" t="s">
        <v>208</v>
      </c>
      <c r="F62" s="96" t="s">
        <v>209</v>
      </c>
      <c r="G62" s="130" t="s">
        <v>126</v>
      </c>
      <c r="H62" s="19" t="str">
        <f>IF(E62="","",VLOOKUP(LEFT(E62,5),'Technikai cellák'!B:C,2,0))</f>
        <v>MVM ÉGÁZ-DÉGÁZ Földgázhálózati Zrt.</v>
      </c>
      <c r="I62" s="19" t="str">
        <f>IF(E62="","",VLOOKUP(H62,'Technikai cellák'!$C$1:$D$12,2,0))</f>
        <v>6724 Szeged, Pulcz u. 44.</v>
      </c>
      <c r="J62" s="97">
        <v>10</v>
      </c>
      <c r="K62" s="25" t="str">
        <f t="shared" si="13"/>
        <v>20 alatti</v>
      </c>
      <c r="L62" s="101">
        <f t="shared" si="14"/>
        <v>10</v>
      </c>
      <c r="M62" s="102">
        <f t="shared" si="15"/>
        <v>0</v>
      </c>
      <c r="N62" s="103"/>
      <c r="O62" s="104">
        <f t="shared" si="16"/>
        <v>0</v>
      </c>
      <c r="P62" s="26">
        <f t="shared" si="18"/>
        <v>132888</v>
      </c>
      <c r="Q62" s="21">
        <f t="shared" si="17"/>
        <v>166110</v>
      </c>
      <c r="R62" s="98">
        <v>1315</v>
      </c>
      <c r="S62" s="99">
        <v>1311</v>
      </c>
      <c r="T62" s="99">
        <v>1311</v>
      </c>
      <c r="U62" s="99">
        <v>1311</v>
      </c>
      <c r="V62" s="99">
        <v>1311</v>
      </c>
      <c r="W62" s="99">
        <v>1311</v>
      </c>
      <c r="X62" s="99">
        <v>1311</v>
      </c>
      <c r="Y62" s="99">
        <v>1311</v>
      </c>
      <c r="Z62" s="99">
        <v>1311</v>
      </c>
      <c r="AA62" s="99">
        <v>1311</v>
      </c>
      <c r="AB62" s="99">
        <v>1311</v>
      </c>
      <c r="AC62" s="100">
        <v>1311</v>
      </c>
      <c r="AD62" s="22">
        <f t="shared" si="1"/>
        <v>13881</v>
      </c>
      <c r="AE62" s="20">
        <f t="shared" si="2"/>
        <v>13839</v>
      </c>
      <c r="AF62" s="20">
        <f t="shared" si="3"/>
        <v>13839</v>
      </c>
      <c r="AG62" s="20">
        <f t="shared" si="4"/>
        <v>13839</v>
      </c>
      <c r="AH62" s="20">
        <f t="shared" si="5"/>
        <v>13839</v>
      </c>
      <c r="AI62" s="20">
        <f t="shared" si="6"/>
        <v>13839</v>
      </c>
      <c r="AJ62" s="20">
        <f t="shared" si="7"/>
        <v>13839</v>
      </c>
      <c r="AK62" s="20">
        <f t="shared" si="8"/>
        <v>13839</v>
      </c>
      <c r="AL62" s="20">
        <f t="shared" si="9"/>
        <v>13839</v>
      </c>
      <c r="AM62" s="20">
        <f t="shared" si="10"/>
        <v>13839</v>
      </c>
      <c r="AN62" s="20">
        <f t="shared" si="11"/>
        <v>13839</v>
      </c>
      <c r="AO62" s="43">
        <f t="shared" si="12"/>
        <v>13839</v>
      </c>
    </row>
    <row r="63" spans="1:41" hidden="1" x14ac:dyDescent="0.2">
      <c r="A63" s="96" t="s">
        <v>171</v>
      </c>
      <c r="B63" s="96" t="s">
        <v>172</v>
      </c>
      <c r="C63" s="96" t="s">
        <v>171</v>
      </c>
      <c r="D63" s="96" t="s">
        <v>172</v>
      </c>
      <c r="E63" s="96" t="s">
        <v>210</v>
      </c>
      <c r="F63" s="96" t="s">
        <v>211</v>
      </c>
      <c r="G63" s="130" t="s">
        <v>126</v>
      </c>
      <c r="H63" s="19" t="str">
        <f>IF(E63="","",VLOOKUP(LEFT(E63,5),'Technikai cellák'!B:C,2,0))</f>
        <v>MVM ÉGÁZ-DÉGÁZ Földgázhálózati Zrt.</v>
      </c>
      <c r="I63" s="19" t="str">
        <f>IF(E63="","",VLOOKUP(H63,'Technikai cellák'!$C$1:$D$12,2,0))</f>
        <v>6724 Szeged, Pulcz u. 44.</v>
      </c>
      <c r="J63" s="97">
        <v>4</v>
      </c>
      <c r="K63" s="25" t="str">
        <f t="shared" si="13"/>
        <v>20 alatti</v>
      </c>
      <c r="L63" s="101">
        <f t="shared" si="14"/>
        <v>4</v>
      </c>
      <c r="M63" s="102">
        <f t="shared" si="15"/>
        <v>0</v>
      </c>
      <c r="N63" s="103"/>
      <c r="O63" s="104">
        <f t="shared" si="16"/>
        <v>0</v>
      </c>
      <c r="P63" s="26">
        <f t="shared" si="18"/>
        <v>8691</v>
      </c>
      <c r="Q63" s="21">
        <f t="shared" si="17"/>
        <v>10864</v>
      </c>
      <c r="R63" s="98">
        <v>83</v>
      </c>
      <c r="S63" s="99">
        <v>86</v>
      </c>
      <c r="T63" s="99">
        <v>86</v>
      </c>
      <c r="U63" s="99">
        <v>86</v>
      </c>
      <c r="V63" s="99">
        <v>86</v>
      </c>
      <c r="W63" s="99">
        <v>86</v>
      </c>
      <c r="X63" s="99">
        <v>86</v>
      </c>
      <c r="Y63" s="99">
        <v>86</v>
      </c>
      <c r="Z63" s="99">
        <v>86</v>
      </c>
      <c r="AA63" s="99">
        <v>86</v>
      </c>
      <c r="AB63" s="99">
        <v>86</v>
      </c>
      <c r="AC63" s="100">
        <v>86</v>
      </c>
      <c r="AD63" s="22">
        <f t="shared" si="1"/>
        <v>876</v>
      </c>
      <c r="AE63" s="20">
        <f t="shared" si="2"/>
        <v>908</v>
      </c>
      <c r="AF63" s="20">
        <f t="shared" si="3"/>
        <v>908</v>
      </c>
      <c r="AG63" s="20">
        <f t="shared" si="4"/>
        <v>908</v>
      </c>
      <c r="AH63" s="20">
        <f t="shared" si="5"/>
        <v>908</v>
      </c>
      <c r="AI63" s="20">
        <f t="shared" si="6"/>
        <v>908</v>
      </c>
      <c r="AJ63" s="20">
        <f t="shared" si="7"/>
        <v>908</v>
      </c>
      <c r="AK63" s="20">
        <f t="shared" si="8"/>
        <v>908</v>
      </c>
      <c r="AL63" s="20">
        <f t="shared" si="9"/>
        <v>908</v>
      </c>
      <c r="AM63" s="20">
        <f t="shared" si="10"/>
        <v>908</v>
      </c>
      <c r="AN63" s="20">
        <f t="shared" si="11"/>
        <v>908</v>
      </c>
      <c r="AO63" s="43">
        <f t="shared" si="12"/>
        <v>908</v>
      </c>
    </row>
    <row r="64" spans="1:41" hidden="1" x14ac:dyDescent="0.2">
      <c r="A64" s="96" t="s">
        <v>171</v>
      </c>
      <c r="B64" s="96" t="s">
        <v>172</v>
      </c>
      <c r="C64" s="96" t="s">
        <v>171</v>
      </c>
      <c r="D64" s="96" t="s">
        <v>172</v>
      </c>
      <c r="E64" s="96" t="s">
        <v>212</v>
      </c>
      <c r="F64" s="96" t="s">
        <v>213</v>
      </c>
      <c r="G64" s="130" t="s">
        <v>126</v>
      </c>
      <c r="H64" s="19" t="str">
        <f>IF(E64="","",VLOOKUP(LEFT(E64,5),'Technikai cellák'!B:C,2,0))</f>
        <v>MVM ÉGÁZ-DÉGÁZ Földgázhálózati Zrt.</v>
      </c>
      <c r="I64" s="19" t="str">
        <f>IF(E64="","",VLOOKUP(H64,'Technikai cellák'!$C$1:$D$12,2,0))</f>
        <v>6724 Szeged, Pulcz u. 44.</v>
      </c>
      <c r="J64" s="97">
        <v>4</v>
      </c>
      <c r="K64" s="25" t="str">
        <f t="shared" si="13"/>
        <v>20 alatti</v>
      </c>
      <c r="L64" s="101">
        <f t="shared" si="14"/>
        <v>4</v>
      </c>
      <c r="M64" s="102">
        <f t="shared" si="15"/>
        <v>0</v>
      </c>
      <c r="N64" s="103"/>
      <c r="O64" s="104">
        <f t="shared" si="16"/>
        <v>0</v>
      </c>
      <c r="P64" s="26">
        <f t="shared" si="18"/>
        <v>0</v>
      </c>
      <c r="Q64" s="21">
        <f t="shared" si="17"/>
        <v>0</v>
      </c>
      <c r="R64" s="98">
        <v>0</v>
      </c>
      <c r="S64" s="99">
        <v>0</v>
      </c>
      <c r="T64" s="99">
        <v>0</v>
      </c>
      <c r="U64" s="99">
        <v>0</v>
      </c>
      <c r="V64" s="99">
        <v>0</v>
      </c>
      <c r="W64" s="99">
        <v>0</v>
      </c>
      <c r="X64" s="99">
        <v>0</v>
      </c>
      <c r="Y64" s="99">
        <v>0</v>
      </c>
      <c r="Z64" s="99">
        <v>0</v>
      </c>
      <c r="AA64" s="99">
        <v>0</v>
      </c>
      <c r="AB64" s="99">
        <v>0</v>
      </c>
      <c r="AC64" s="100">
        <v>0</v>
      </c>
      <c r="AD64" s="22">
        <f t="shared" si="1"/>
        <v>0</v>
      </c>
      <c r="AE64" s="20">
        <f t="shared" si="2"/>
        <v>0</v>
      </c>
      <c r="AF64" s="20">
        <f t="shared" si="3"/>
        <v>0</v>
      </c>
      <c r="AG64" s="20">
        <f t="shared" si="4"/>
        <v>0</v>
      </c>
      <c r="AH64" s="20">
        <f t="shared" si="5"/>
        <v>0</v>
      </c>
      <c r="AI64" s="20">
        <f t="shared" si="6"/>
        <v>0</v>
      </c>
      <c r="AJ64" s="20">
        <f t="shared" si="7"/>
        <v>0</v>
      </c>
      <c r="AK64" s="20">
        <f t="shared" si="8"/>
        <v>0</v>
      </c>
      <c r="AL64" s="20">
        <f t="shared" si="9"/>
        <v>0</v>
      </c>
      <c r="AM64" s="20">
        <f t="shared" si="10"/>
        <v>0</v>
      </c>
      <c r="AN64" s="20">
        <f t="shared" si="11"/>
        <v>0</v>
      </c>
      <c r="AO64" s="43">
        <f t="shared" si="12"/>
        <v>0</v>
      </c>
    </row>
    <row r="65" spans="1:41" hidden="1" x14ac:dyDescent="0.2">
      <c r="A65" s="96" t="s">
        <v>171</v>
      </c>
      <c r="B65" s="96" t="s">
        <v>172</v>
      </c>
      <c r="C65" s="96" t="s">
        <v>171</v>
      </c>
      <c r="D65" s="96" t="s">
        <v>172</v>
      </c>
      <c r="E65" s="96" t="s">
        <v>214</v>
      </c>
      <c r="F65" s="96" t="s">
        <v>215</v>
      </c>
      <c r="G65" s="130" t="s">
        <v>126</v>
      </c>
      <c r="H65" s="19" t="str">
        <f>IF(E65="","",VLOOKUP(LEFT(E65,5),'Technikai cellák'!B:C,2,0))</f>
        <v>MVM ÉGÁZ-DÉGÁZ Földgázhálózati Zrt.</v>
      </c>
      <c r="I65" s="19" t="str">
        <f>IF(E65="","",VLOOKUP(H65,'Technikai cellák'!$C$1:$D$12,2,0))</f>
        <v>6724 Szeged, Pulcz u. 44.</v>
      </c>
      <c r="J65" s="97">
        <v>4</v>
      </c>
      <c r="K65" s="25" t="str">
        <f t="shared" si="13"/>
        <v>20 alatti</v>
      </c>
      <c r="L65" s="101">
        <f t="shared" si="14"/>
        <v>4</v>
      </c>
      <c r="M65" s="102">
        <f t="shared" si="15"/>
        <v>0</v>
      </c>
      <c r="N65" s="103"/>
      <c r="O65" s="104">
        <f t="shared" si="16"/>
        <v>0</v>
      </c>
      <c r="P65" s="26">
        <f t="shared" si="18"/>
        <v>0</v>
      </c>
      <c r="Q65" s="21">
        <f t="shared" si="17"/>
        <v>0</v>
      </c>
      <c r="R65" s="98">
        <v>0</v>
      </c>
      <c r="S65" s="99">
        <v>0</v>
      </c>
      <c r="T65" s="99">
        <v>0</v>
      </c>
      <c r="U65" s="99">
        <v>0</v>
      </c>
      <c r="V65" s="99">
        <v>0</v>
      </c>
      <c r="W65" s="99">
        <v>0</v>
      </c>
      <c r="X65" s="99">
        <v>0</v>
      </c>
      <c r="Y65" s="99">
        <v>0</v>
      </c>
      <c r="Z65" s="99">
        <v>0</v>
      </c>
      <c r="AA65" s="99">
        <v>0</v>
      </c>
      <c r="AB65" s="99">
        <v>0</v>
      </c>
      <c r="AC65" s="100">
        <v>0</v>
      </c>
      <c r="AD65" s="22">
        <f t="shared" si="1"/>
        <v>0</v>
      </c>
      <c r="AE65" s="20">
        <f t="shared" si="2"/>
        <v>0</v>
      </c>
      <c r="AF65" s="20">
        <f t="shared" si="3"/>
        <v>0</v>
      </c>
      <c r="AG65" s="20">
        <f t="shared" si="4"/>
        <v>0</v>
      </c>
      <c r="AH65" s="20">
        <f t="shared" si="5"/>
        <v>0</v>
      </c>
      <c r="AI65" s="20">
        <f t="shared" si="6"/>
        <v>0</v>
      </c>
      <c r="AJ65" s="20">
        <f t="shared" si="7"/>
        <v>0</v>
      </c>
      <c r="AK65" s="20">
        <f t="shared" si="8"/>
        <v>0</v>
      </c>
      <c r="AL65" s="20">
        <f t="shared" si="9"/>
        <v>0</v>
      </c>
      <c r="AM65" s="20">
        <f t="shared" si="10"/>
        <v>0</v>
      </c>
      <c r="AN65" s="20">
        <f t="shared" si="11"/>
        <v>0</v>
      </c>
      <c r="AO65" s="43">
        <f t="shared" si="12"/>
        <v>0</v>
      </c>
    </row>
    <row r="66" spans="1:41" hidden="1" x14ac:dyDescent="0.2">
      <c r="A66" s="96" t="s">
        <v>216</v>
      </c>
      <c r="B66" s="96" t="s">
        <v>217</v>
      </c>
      <c r="C66" s="96" t="s">
        <v>216</v>
      </c>
      <c r="D66" s="96" t="s">
        <v>217</v>
      </c>
      <c r="E66" s="96" t="s">
        <v>218</v>
      </c>
      <c r="F66" s="96" t="s">
        <v>217</v>
      </c>
      <c r="G66" s="96" t="s">
        <v>126</v>
      </c>
      <c r="H66" s="19" t="str">
        <f>IF(E66="","",VLOOKUP(LEFT(E66,5),'Technikai cellák'!B:C,2,0))</f>
        <v>MVM ÉGÁZ-DÉGÁZ Földgázhálózati Zrt.</v>
      </c>
      <c r="I66" s="19" t="str">
        <f>IF(E66="","",VLOOKUP(H66,'Technikai cellák'!$C$1:$D$12,2,0))</f>
        <v>6724 Szeged, Pulcz u. 44.</v>
      </c>
      <c r="J66" s="97">
        <v>22</v>
      </c>
      <c r="K66" s="25" t="str">
        <f t="shared" si="13"/>
        <v>20-99</v>
      </c>
      <c r="L66" s="101">
        <f t="shared" si="14"/>
        <v>0</v>
      </c>
      <c r="M66" s="102">
        <f t="shared" si="15"/>
        <v>231</v>
      </c>
      <c r="N66" s="103">
        <v>231</v>
      </c>
      <c r="O66" s="104">
        <f t="shared" si="16"/>
        <v>0</v>
      </c>
      <c r="P66" s="26">
        <f t="shared" si="18"/>
        <v>149513</v>
      </c>
      <c r="Q66" s="21">
        <f t="shared" si="17"/>
        <v>186891</v>
      </c>
      <c r="R66" s="98">
        <v>993</v>
      </c>
      <c r="S66" s="99">
        <v>2674</v>
      </c>
      <c r="T66" s="99">
        <v>3376</v>
      </c>
      <c r="U66" s="99">
        <v>3662</v>
      </c>
      <c r="V66" s="99">
        <v>3776</v>
      </c>
      <c r="W66" s="99">
        <v>1446</v>
      </c>
      <c r="X66" s="99">
        <v>1088</v>
      </c>
      <c r="Y66" s="99">
        <v>167</v>
      </c>
      <c r="Z66" s="99">
        <v>139</v>
      </c>
      <c r="AA66" s="99">
        <v>144</v>
      </c>
      <c r="AB66" s="99">
        <v>113</v>
      </c>
      <c r="AC66" s="100">
        <v>127</v>
      </c>
      <c r="AD66" s="22">
        <f t="shared" si="1"/>
        <v>10482</v>
      </c>
      <c r="AE66" s="20">
        <f t="shared" si="2"/>
        <v>28226</v>
      </c>
      <c r="AF66" s="20">
        <f t="shared" si="3"/>
        <v>35636</v>
      </c>
      <c r="AG66" s="20">
        <f t="shared" si="4"/>
        <v>38655</v>
      </c>
      <c r="AH66" s="20">
        <f t="shared" si="5"/>
        <v>39859</v>
      </c>
      <c r="AI66" s="20">
        <f t="shared" si="6"/>
        <v>15264</v>
      </c>
      <c r="AJ66" s="20">
        <f t="shared" si="7"/>
        <v>11485</v>
      </c>
      <c r="AK66" s="20">
        <f t="shared" si="8"/>
        <v>1763</v>
      </c>
      <c r="AL66" s="20">
        <f t="shared" si="9"/>
        <v>1467</v>
      </c>
      <c r="AM66" s="20">
        <f t="shared" si="10"/>
        <v>1520</v>
      </c>
      <c r="AN66" s="20">
        <f t="shared" si="11"/>
        <v>1193</v>
      </c>
      <c r="AO66" s="43">
        <f t="shared" si="12"/>
        <v>1341</v>
      </c>
    </row>
    <row r="67" spans="1:41" hidden="1" x14ac:dyDescent="0.2">
      <c r="A67" s="96" t="s">
        <v>216</v>
      </c>
      <c r="B67" s="96" t="s">
        <v>217</v>
      </c>
      <c r="C67" s="96" t="s">
        <v>216</v>
      </c>
      <c r="D67" s="96" t="s">
        <v>217</v>
      </c>
      <c r="E67" s="96" t="s">
        <v>219</v>
      </c>
      <c r="F67" s="96" t="s">
        <v>220</v>
      </c>
      <c r="G67" s="96" t="s">
        <v>126</v>
      </c>
      <c r="H67" s="19" t="str">
        <f>IF(E67="","",VLOOKUP(LEFT(E67,5),'Technikai cellák'!B:C,2,0))</f>
        <v>MVM ÉGÁZ-DÉGÁZ Földgázhálózati Zrt.</v>
      </c>
      <c r="I67" s="19" t="str">
        <f>IF(E67="","",VLOOKUP(H67,'Technikai cellák'!$C$1:$D$12,2,0))</f>
        <v>6724 Szeged, Pulcz u. 44.</v>
      </c>
      <c r="J67" s="97">
        <v>25</v>
      </c>
      <c r="K67" s="25" t="str">
        <f t="shared" si="13"/>
        <v>20-99</v>
      </c>
      <c r="L67" s="101">
        <f t="shared" si="14"/>
        <v>0</v>
      </c>
      <c r="M67" s="102">
        <f t="shared" si="15"/>
        <v>263</v>
      </c>
      <c r="N67" s="103">
        <v>263</v>
      </c>
      <c r="O67" s="104">
        <f t="shared" si="16"/>
        <v>0</v>
      </c>
      <c r="P67" s="26">
        <f t="shared" si="18"/>
        <v>189785</v>
      </c>
      <c r="Q67" s="21">
        <f t="shared" si="17"/>
        <v>237231</v>
      </c>
      <c r="R67" s="98">
        <v>1000</v>
      </c>
      <c r="S67" s="99">
        <v>2000</v>
      </c>
      <c r="T67" s="99">
        <v>3000</v>
      </c>
      <c r="U67" s="99">
        <v>4991</v>
      </c>
      <c r="V67" s="99">
        <v>3087</v>
      </c>
      <c r="W67" s="99">
        <v>3351</v>
      </c>
      <c r="X67" s="99">
        <v>2930</v>
      </c>
      <c r="Y67" s="99">
        <v>829</v>
      </c>
      <c r="Z67" s="99">
        <v>536</v>
      </c>
      <c r="AA67" s="99">
        <v>270</v>
      </c>
      <c r="AB67" s="99">
        <v>250</v>
      </c>
      <c r="AC67" s="100">
        <v>230</v>
      </c>
      <c r="AD67" s="22">
        <f t="shared" si="1"/>
        <v>10556</v>
      </c>
      <c r="AE67" s="20">
        <f t="shared" si="2"/>
        <v>21112</v>
      </c>
      <c r="AF67" s="20">
        <f t="shared" si="3"/>
        <v>31667</v>
      </c>
      <c r="AG67" s="20">
        <f t="shared" si="4"/>
        <v>52684</v>
      </c>
      <c r="AH67" s="20">
        <f t="shared" si="5"/>
        <v>32586</v>
      </c>
      <c r="AI67" s="20">
        <f t="shared" si="6"/>
        <v>35372</v>
      </c>
      <c r="AJ67" s="20">
        <f t="shared" si="7"/>
        <v>30928</v>
      </c>
      <c r="AK67" s="20">
        <f t="shared" si="8"/>
        <v>8751</v>
      </c>
      <c r="AL67" s="20">
        <f t="shared" si="9"/>
        <v>5658</v>
      </c>
      <c r="AM67" s="20">
        <f t="shared" si="10"/>
        <v>2850</v>
      </c>
      <c r="AN67" s="20">
        <f t="shared" si="11"/>
        <v>2639</v>
      </c>
      <c r="AO67" s="43">
        <f t="shared" si="12"/>
        <v>2428</v>
      </c>
    </row>
    <row r="68" spans="1:41" hidden="1" x14ac:dyDescent="0.2">
      <c r="A68" s="96" t="s">
        <v>216</v>
      </c>
      <c r="B68" s="96" t="s">
        <v>217</v>
      </c>
      <c r="C68" s="96" t="s">
        <v>216</v>
      </c>
      <c r="D68" s="96" t="s">
        <v>217</v>
      </c>
      <c r="E68" s="96" t="s">
        <v>221</v>
      </c>
      <c r="F68" s="96" t="s">
        <v>217</v>
      </c>
      <c r="G68" s="96" t="s">
        <v>126</v>
      </c>
      <c r="H68" s="19" t="str">
        <f>IF(E68="","",VLOOKUP(LEFT(E68,5),'Technikai cellák'!B:C,2,0))</f>
        <v>MVM ÉGÁZ-DÉGÁZ Földgázhálózati Zrt.</v>
      </c>
      <c r="I68" s="19" t="str">
        <f>IF(E68="","",VLOOKUP(H68,'Technikai cellák'!$C$1:$D$12,2,0))</f>
        <v>6724 Szeged, Pulcz u. 44.</v>
      </c>
      <c r="J68" s="97">
        <v>6</v>
      </c>
      <c r="K68" s="25" t="str">
        <f t="shared" si="13"/>
        <v>20 alatti</v>
      </c>
      <c r="L68" s="101">
        <f t="shared" si="14"/>
        <v>6</v>
      </c>
      <c r="M68" s="102">
        <f t="shared" si="15"/>
        <v>0</v>
      </c>
      <c r="N68" s="103"/>
      <c r="O68" s="104">
        <f t="shared" si="16"/>
        <v>0</v>
      </c>
      <c r="P68" s="26">
        <f t="shared" si="18"/>
        <v>87182</v>
      </c>
      <c r="Q68" s="21">
        <f t="shared" si="17"/>
        <v>108978</v>
      </c>
      <c r="R68" s="98">
        <v>349</v>
      </c>
      <c r="S68" s="99">
        <v>753</v>
      </c>
      <c r="T68" s="99">
        <v>2442</v>
      </c>
      <c r="U68" s="99">
        <v>1906</v>
      </c>
      <c r="V68" s="99">
        <v>2006</v>
      </c>
      <c r="W68" s="99">
        <v>1689</v>
      </c>
      <c r="X68" s="99">
        <v>672</v>
      </c>
      <c r="Y68" s="99">
        <v>112</v>
      </c>
      <c r="Z68" s="99">
        <v>106</v>
      </c>
      <c r="AA68" s="99">
        <v>95</v>
      </c>
      <c r="AB68" s="99">
        <v>83</v>
      </c>
      <c r="AC68" s="100">
        <v>111</v>
      </c>
      <c r="AD68" s="22">
        <f t="shared" si="1"/>
        <v>3684</v>
      </c>
      <c r="AE68" s="20">
        <f t="shared" si="2"/>
        <v>7949</v>
      </c>
      <c r="AF68" s="20">
        <f t="shared" si="3"/>
        <v>25777</v>
      </c>
      <c r="AG68" s="20">
        <f t="shared" si="4"/>
        <v>20119</v>
      </c>
      <c r="AH68" s="20">
        <f t="shared" si="5"/>
        <v>21175</v>
      </c>
      <c r="AI68" s="20">
        <f t="shared" si="6"/>
        <v>17829</v>
      </c>
      <c r="AJ68" s="20">
        <f t="shared" si="7"/>
        <v>7093</v>
      </c>
      <c r="AK68" s="20">
        <f t="shared" si="8"/>
        <v>1182</v>
      </c>
      <c r="AL68" s="20">
        <f t="shared" si="9"/>
        <v>1119</v>
      </c>
      <c r="AM68" s="20">
        <f t="shared" si="10"/>
        <v>1003</v>
      </c>
      <c r="AN68" s="20">
        <f t="shared" si="11"/>
        <v>876</v>
      </c>
      <c r="AO68" s="43">
        <f t="shared" si="12"/>
        <v>1172</v>
      </c>
    </row>
    <row r="69" spans="1:41" hidden="1" x14ac:dyDescent="0.2">
      <c r="A69" s="96" t="s">
        <v>216</v>
      </c>
      <c r="B69" s="96" t="s">
        <v>217</v>
      </c>
      <c r="C69" s="96" t="s">
        <v>216</v>
      </c>
      <c r="D69" s="96" t="s">
        <v>217</v>
      </c>
      <c r="E69" s="96" t="s">
        <v>222</v>
      </c>
      <c r="F69" s="96" t="s">
        <v>223</v>
      </c>
      <c r="G69" s="96" t="s">
        <v>126</v>
      </c>
      <c r="H69" s="19" t="str">
        <f>IF(E69="","",VLOOKUP(LEFT(E69,5),'Technikai cellák'!B:C,2,0))</f>
        <v>MVM ÉGÁZ-DÉGÁZ Földgázhálózati Zrt.</v>
      </c>
      <c r="I69" s="19" t="str">
        <f>IF(E69="","",VLOOKUP(H69,'Technikai cellák'!$C$1:$D$12,2,0))</f>
        <v>6724 Szeged, Pulcz u. 44.</v>
      </c>
      <c r="J69" s="97">
        <v>16</v>
      </c>
      <c r="K69" s="25" t="str">
        <f t="shared" si="13"/>
        <v>20 alatti</v>
      </c>
      <c r="L69" s="101">
        <f t="shared" si="14"/>
        <v>16</v>
      </c>
      <c r="M69" s="102">
        <f t="shared" si="15"/>
        <v>0</v>
      </c>
      <c r="N69" s="103"/>
      <c r="O69" s="104">
        <f t="shared" si="16"/>
        <v>0</v>
      </c>
      <c r="P69" s="26">
        <f t="shared" si="18"/>
        <v>59</v>
      </c>
      <c r="Q69" s="21">
        <f t="shared" si="17"/>
        <v>74</v>
      </c>
      <c r="R69" s="98">
        <v>0</v>
      </c>
      <c r="S69" s="99">
        <v>0</v>
      </c>
      <c r="T69" s="99">
        <v>2</v>
      </c>
      <c r="U69" s="99">
        <v>5</v>
      </c>
      <c r="V69" s="99">
        <v>0</v>
      </c>
      <c r="W69" s="99">
        <v>0</v>
      </c>
      <c r="X69" s="99">
        <v>0</v>
      </c>
      <c r="Y69" s="99">
        <v>0</v>
      </c>
      <c r="Z69" s="99">
        <v>0</v>
      </c>
      <c r="AA69" s="99">
        <v>0</v>
      </c>
      <c r="AB69" s="99">
        <v>0</v>
      </c>
      <c r="AC69" s="100">
        <v>0</v>
      </c>
      <c r="AD69" s="22">
        <f t="shared" si="1"/>
        <v>0</v>
      </c>
      <c r="AE69" s="20">
        <f t="shared" si="2"/>
        <v>0</v>
      </c>
      <c r="AF69" s="20">
        <f t="shared" si="3"/>
        <v>21</v>
      </c>
      <c r="AG69" s="20">
        <f t="shared" si="4"/>
        <v>53</v>
      </c>
      <c r="AH69" s="20">
        <f t="shared" si="5"/>
        <v>0</v>
      </c>
      <c r="AI69" s="20">
        <f t="shared" si="6"/>
        <v>0</v>
      </c>
      <c r="AJ69" s="20">
        <f t="shared" si="7"/>
        <v>0</v>
      </c>
      <c r="AK69" s="20">
        <f t="shared" si="8"/>
        <v>0</v>
      </c>
      <c r="AL69" s="20">
        <f t="shared" si="9"/>
        <v>0</v>
      </c>
      <c r="AM69" s="20">
        <f t="shared" si="10"/>
        <v>0</v>
      </c>
      <c r="AN69" s="20">
        <f t="shared" si="11"/>
        <v>0</v>
      </c>
      <c r="AO69" s="43">
        <f t="shared" si="12"/>
        <v>0</v>
      </c>
    </row>
    <row r="70" spans="1:41" hidden="1" x14ac:dyDescent="0.2">
      <c r="A70" s="96" t="s">
        <v>216</v>
      </c>
      <c r="B70" s="96" t="s">
        <v>217</v>
      </c>
      <c r="C70" s="96" t="s">
        <v>216</v>
      </c>
      <c r="D70" s="96" t="s">
        <v>217</v>
      </c>
      <c r="E70" s="96" t="s">
        <v>224</v>
      </c>
      <c r="F70" s="96" t="s">
        <v>225</v>
      </c>
      <c r="G70" s="96" t="s">
        <v>126</v>
      </c>
      <c r="H70" s="19" t="str">
        <f>IF(E70="","",VLOOKUP(LEFT(E70,5),'Technikai cellák'!B:C,2,0))</f>
        <v>MVM ÉGÁZ-DÉGÁZ Földgázhálózati Zrt.</v>
      </c>
      <c r="I70" s="19" t="str">
        <f>IF(E70="","",VLOOKUP(H70,'Technikai cellák'!$C$1:$D$12,2,0))</f>
        <v>6724 Szeged, Pulcz u. 44.</v>
      </c>
      <c r="J70" s="97">
        <v>16</v>
      </c>
      <c r="K70" s="25" t="str">
        <f t="shared" si="13"/>
        <v>20 alatti</v>
      </c>
      <c r="L70" s="101">
        <f t="shared" si="14"/>
        <v>16</v>
      </c>
      <c r="M70" s="102">
        <f t="shared" si="15"/>
        <v>0</v>
      </c>
      <c r="N70" s="103"/>
      <c r="O70" s="104">
        <f t="shared" si="16"/>
        <v>0</v>
      </c>
      <c r="P70" s="26">
        <f t="shared" si="18"/>
        <v>170667</v>
      </c>
      <c r="Q70" s="21">
        <f t="shared" si="17"/>
        <v>213334</v>
      </c>
      <c r="R70" s="98">
        <v>1071</v>
      </c>
      <c r="S70" s="99">
        <v>2656</v>
      </c>
      <c r="T70" s="99">
        <v>3462</v>
      </c>
      <c r="U70" s="99">
        <v>4381</v>
      </c>
      <c r="V70" s="99">
        <v>3258</v>
      </c>
      <c r="W70" s="99">
        <v>2360</v>
      </c>
      <c r="X70" s="99">
        <v>1428</v>
      </c>
      <c r="Y70" s="99">
        <v>737</v>
      </c>
      <c r="Z70" s="99">
        <v>228</v>
      </c>
      <c r="AA70" s="99">
        <v>210</v>
      </c>
      <c r="AB70" s="99">
        <v>207</v>
      </c>
      <c r="AC70" s="100">
        <v>212</v>
      </c>
      <c r="AD70" s="22">
        <f t="shared" si="1"/>
        <v>11305</v>
      </c>
      <c r="AE70" s="20">
        <f t="shared" si="2"/>
        <v>28036</v>
      </c>
      <c r="AF70" s="20">
        <f t="shared" si="3"/>
        <v>36544</v>
      </c>
      <c r="AG70" s="20">
        <f t="shared" si="4"/>
        <v>46245</v>
      </c>
      <c r="AH70" s="20">
        <f t="shared" si="5"/>
        <v>34391</v>
      </c>
      <c r="AI70" s="20">
        <f t="shared" si="6"/>
        <v>24912</v>
      </c>
      <c r="AJ70" s="20">
        <f t="shared" si="7"/>
        <v>15074</v>
      </c>
      <c r="AK70" s="20">
        <f t="shared" si="8"/>
        <v>7780</v>
      </c>
      <c r="AL70" s="20">
        <f t="shared" si="9"/>
        <v>2407</v>
      </c>
      <c r="AM70" s="20">
        <f t="shared" si="10"/>
        <v>2217</v>
      </c>
      <c r="AN70" s="20">
        <f t="shared" si="11"/>
        <v>2185</v>
      </c>
      <c r="AO70" s="43">
        <f t="shared" si="12"/>
        <v>2238</v>
      </c>
    </row>
    <row r="71" spans="1:41" hidden="1" x14ac:dyDescent="0.2">
      <c r="A71" s="96" t="s">
        <v>216</v>
      </c>
      <c r="B71" s="96" t="s">
        <v>217</v>
      </c>
      <c r="C71" s="96" t="s">
        <v>216</v>
      </c>
      <c r="D71" s="96" t="s">
        <v>217</v>
      </c>
      <c r="E71" s="96" t="s">
        <v>226</v>
      </c>
      <c r="F71" s="96" t="s">
        <v>227</v>
      </c>
      <c r="G71" s="96" t="s">
        <v>126</v>
      </c>
      <c r="H71" s="19" t="str">
        <f>IF(E71="","",VLOOKUP(LEFT(E71,5),'Technikai cellák'!B:C,2,0))</f>
        <v>MVM ÉGÁZ-DÉGÁZ Földgázhálózati Zrt.</v>
      </c>
      <c r="I71" s="19" t="str">
        <f>IF(E71="","",VLOOKUP(H71,'Technikai cellák'!$C$1:$D$12,2,0))</f>
        <v>6724 Szeged, Pulcz u. 44.</v>
      </c>
      <c r="J71" s="97">
        <v>4</v>
      </c>
      <c r="K71" s="25" t="str">
        <f t="shared" si="13"/>
        <v>20 alatti</v>
      </c>
      <c r="L71" s="101">
        <f t="shared" si="14"/>
        <v>4</v>
      </c>
      <c r="M71" s="102">
        <f t="shared" si="15"/>
        <v>0</v>
      </c>
      <c r="N71" s="103"/>
      <c r="O71" s="104">
        <f t="shared" si="16"/>
        <v>0</v>
      </c>
      <c r="P71" s="26">
        <f t="shared" si="18"/>
        <v>16771</v>
      </c>
      <c r="Q71" s="21">
        <f t="shared" si="17"/>
        <v>20964</v>
      </c>
      <c r="R71" s="98">
        <v>66</v>
      </c>
      <c r="S71" s="99">
        <v>233</v>
      </c>
      <c r="T71" s="99">
        <v>341</v>
      </c>
      <c r="U71" s="99">
        <v>348</v>
      </c>
      <c r="V71" s="99">
        <v>376</v>
      </c>
      <c r="W71" s="99">
        <v>243</v>
      </c>
      <c r="X71" s="99">
        <v>180</v>
      </c>
      <c r="Y71" s="99">
        <v>85</v>
      </c>
      <c r="Z71" s="99">
        <v>27</v>
      </c>
      <c r="AA71" s="99">
        <v>30</v>
      </c>
      <c r="AB71" s="99">
        <v>26</v>
      </c>
      <c r="AC71" s="100">
        <v>31</v>
      </c>
      <c r="AD71" s="22">
        <f t="shared" si="1"/>
        <v>697</v>
      </c>
      <c r="AE71" s="20">
        <f t="shared" si="2"/>
        <v>2460</v>
      </c>
      <c r="AF71" s="20">
        <f t="shared" si="3"/>
        <v>3600</v>
      </c>
      <c r="AG71" s="20">
        <f t="shared" si="4"/>
        <v>3673</v>
      </c>
      <c r="AH71" s="20">
        <f t="shared" si="5"/>
        <v>3969</v>
      </c>
      <c r="AI71" s="20">
        <f t="shared" si="6"/>
        <v>2565</v>
      </c>
      <c r="AJ71" s="20">
        <f t="shared" si="7"/>
        <v>1900</v>
      </c>
      <c r="AK71" s="20">
        <f t="shared" si="8"/>
        <v>897</v>
      </c>
      <c r="AL71" s="20">
        <f t="shared" si="9"/>
        <v>285</v>
      </c>
      <c r="AM71" s="20">
        <f t="shared" si="10"/>
        <v>317</v>
      </c>
      <c r="AN71" s="20">
        <f t="shared" si="11"/>
        <v>274</v>
      </c>
      <c r="AO71" s="43">
        <f t="shared" si="12"/>
        <v>327</v>
      </c>
    </row>
    <row r="72" spans="1:41" hidden="1" x14ac:dyDescent="0.2">
      <c r="A72" s="96" t="s">
        <v>216</v>
      </c>
      <c r="B72" s="96" t="s">
        <v>217</v>
      </c>
      <c r="C72" s="96" t="s">
        <v>216</v>
      </c>
      <c r="D72" s="96" t="s">
        <v>217</v>
      </c>
      <c r="E72" s="96" t="s">
        <v>228</v>
      </c>
      <c r="F72" s="96" t="s">
        <v>229</v>
      </c>
      <c r="G72" s="96" t="s">
        <v>126</v>
      </c>
      <c r="H72" s="19" t="str">
        <f>IF(E72="","",VLOOKUP(LEFT(E72,5),'Technikai cellák'!B:C,2,0))</f>
        <v>MVM ÉGÁZ-DÉGÁZ Földgázhálózati Zrt.</v>
      </c>
      <c r="I72" s="19" t="str">
        <f>IF(E72="","",VLOOKUP(H72,'Technikai cellák'!$C$1:$D$12,2,0))</f>
        <v>6724 Szeged, Pulcz u. 44.</v>
      </c>
      <c r="J72" s="97">
        <v>16</v>
      </c>
      <c r="K72" s="25" t="str">
        <f t="shared" si="13"/>
        <v>20 alatti</v>
      </c>
      <c r="L72" s="101">
        <f t="shared" si="14"/>
        <v>16</v>
      </c>
      <c r="M72" s="102">
        <f t="shared" si="15"/>
        <v>0</v>
      </c>
      <c r="N72" s="103"/>
      <c r="O72" s="104">
        <f t="shared" si="16"/>
        <v>0</v>
      </c>
      <c r="P72" s="26">
        <f t="shared" si="18"/>
        <v>145070</v>
      </c>
      <c r="Q72" s="21">
        <f t="shared" si="17"/>
        <v>181337</v>
      </c>
      <c r="R72" s="98">
        <v>1391</v>
      </c>
      <c r="S72" s="99">
        <v>1298</v>
      </c>
      <c r="T72" s="99">
        <v>3182</v>
      </c>
      <c r="U72" s="99">
        <v>3206</v>
      </c>
      <c r="V72" s="99">
        <v>2751</v>
      </c>
      <c r="W72" s="99">
        <v>2145</v>
      </c>
      <c r="X72" s="99">
        <v>1612</v>
      </c>
      <c r="Y72" s="99">
        <v>783</v>
      </c>
      <c r="Z72" s="99">
        <v>192</v>
      </c>
      <c r="AA72" s="99">
        <v>224</v>
      </c>
      <c r="AB72" s="99">
        <v>164</v>
      </c>
      <c r="AC72" s="100">
        <v>231</v>
      </c>
      <c r="AD72" s="22">
        <f t="shared" si="1"/>
        <v>14683</v>
      </c>
      <c r="AE72" s="20">
        <f t="shared" si="2"/>
        <v>13701</v>
      </c>
      <c r="AF72" s="20">
        <f t="shared" si="3"/>
        <v>33589</v>
      </c>
      <c r="AG72" s="20">
        <f t="shared" si="4"/>
        <v>33842</v>
      </c>
      <c r="AH72" s="20">
        <f t="shared" si="5"/>
        <v>29039</v>
      </c>
      <c r="AI72" s="20">
        <f t="shared" si="6"/>
        <v>22642</v>
      </c>
      <c r="AJ72" s="20">
        <f t="shared" si="7"/>
        <v>17016</v>
      </c>
      <c r="AK72" s="20">
        <f t="shared" si="8"/>
        <v>8265</v>
      </c>
      <c r="AL72" s="20">
        <f t="shared" si="9"/>
        <v>2027</v>
      </c>
      <c r="AM72" s="20">
        <f t="shared" si="10"/>
        <v>2364</v>
      </c>
      <c r="AN72" s="20">
        <f t="shared" si="11"/>
        <v>1731</v>
      </c>
      <c r="AO72" s="43">
        <f t="shared" si="12"/>
        <v>2438</v>
      </c>
    </row>
    <row r="73" spans="1:41" hidden="1" x14ac:dyDescent="0.2">
      <c r="A73" s="96" t="s">
        <v>216</v>
      </c>
      <c r="B73" s="96" t="s">
        <v>217</v>
      </c>
      <c r="C73" s="96" t="s">
        <v>216</v>
      </c>
      <c r="D73" s="96" t="s">
        <v>217</v>
      </c>
      <c r="E73" s="96" t="s">
        <v>230</v>
      </c>
      <c r="F73" s="96" t="s">
        <v>231</v>
      </c>
      <c r="G73" s="96" t="s">
        <v>126</v>
      </c>
      <c r="H73" s="19" t="str">
        <f>IF(E73="","",VLOOKUP(LEFT(E73,5),'Technikai cellák'!B:C,2,0))</f>
        <v>MVM ÉGÁZ-DÉGÁZ Földgázhálózati Zrt.</v>
      </c>
      <c r="I73" s="19" t="str">
        <f>IF(E73="","",VLOOKUP(H73,'Technikai cellák'!$C$1:$D$12,2,0))</f>
        <v>6724 Szeged, Pulcz u. 44.</v>
      </c>
      <c r="J73" s="97">
        <v>10</v>
      </c>
      <c r="K73" s="25" t="str">
        <f t="shared" si="13"/>
        <v>20 alatti</v>
      </c>
      <c r="L73" s="101">
        <f t="shared" si="14"/>
        <v>10</v>
      </c>
      <c r="M73" s="102">
        <f t="shared" si="15"/>
        <v>0</v>
      </c>
      <c r="N73" s="103"/>
      <c r="O73" s="104">
        <f t="shared" si="16"/>
        <v>0</v>
      </c>
      <c r="P73" s="26">
        <f t="shared" si="18"/>
        <v>76726</v>
      </c>
      <c r="Q73" s="21">
        <f t="shared" si="17"/>
        <v>95908</v>
      </c>
      <c r="R73" s="98">
        <v>487</v>
      </c>
      <c r="S73" s="99">
        <v>1111</v>
      </c>
      <c r="T73" s="99">
        <v>1296</v>
      </c>
      <c r="U73" s="99">
        <v>1565</v>
      </c>
      <c r="V73" s="99">
        <v>1368</v>
      </c>
      <c r="W73" s="99">
        <v>1149</v>
      </c>
      <c r="X73" s="99">
        <v>859</v>
      </c>
      <c r="Y73" s="99">
        <v>288</v>
      </c>
      <c r="Z73" s="99">
        <v>222</v>
      </c>
      <c r="AA73" s="99">
        <v>236</v>
      </c>
      <c r="AB73" s="99">
        <v>231</v>
      </c>
      <c r="AC73" s="100">
        <v>274</v>
      </c>
      <c r="AD73" s="22">
        <f t="shared" si="1"/>
        <v>5141</v>
      </c>
      <c r="AE73" s="20">
        <f t="shared" si="2"/>
        <v>11727</v>
      </c>
      <c r="AF73" s="20">
        <f t="shared" si="3"/>
        <v>13680</v>
      </c>
      <c r="AG73" s="20">
        <f t="shared" si="4"/>
        <v>16520</v>
      </c>
      <c r="AH73" s="20">
        <f t="shared" si="5"/>
        <v>14440</v>
      </c>
      <c r="AI73" s="20">
        <f t="shared" si="6"/>
        <v>12129</v>
      </c>
      <c r="AJ73" s="20">
        <f t="shared" si="7"/>
        <v>9067</v>
      </c>
      <c r="AK73" s="20">
        <f t="shared" si="8"/>
        <v>3040</v>
      </c>
      <c r="AL73" s="20">
        <f t="shared" si="9"/>
        <v>2343</v>
      </c>
      <c r="AM73" s="20">
        <f t="shared" si="10"/>
        <v>2491</v>
      </c>
      <c r="AN73" s="20">
        <f t="shared" si="11"/>
        <v>2438</v>
      </c>
      <c r="AO73" s="43">
        <f t="shared" si="12"/>
        <v>2892</v>
      </c>
    </row>
    <row r="74" spans="1:41" hidden="1" x14ac:dyDescent="0.2">
      <c r="A74" s="96" t="s">
        <v>216</v>
      </c>
      <c r="B74" s="96" t="s">
        <v>217</v>
      </c>
      <c r="C74" s="96" t="s">
        <v>216</v>
      </c>
      <c r="D74" s="96" t="s">
        <v>217</v>
      </c>
      <c r="E74" s="96" t="s">
        <v>232</v>
      </c>
      <c r="F74" s="96" t="s">
        <v>233</v>
      </c>
      <c r="G74" s="96" t="s">
        <v>126</v>
      </c>
      <c r="H74" s="19" t="str">
        <f>IF(E74="","",VLOOKUP(LEFT(E74,5),'Technikai cellák'!B:C,2,0))</f>
        <v>MVM ÉGÁZ-DÉGÁZ Földgázhálózati Zrt.</v>
      </c>
      <c r="I74" s="19" t="str">
        <f>IF(E74="","",VLOOKUP(H74,'Technikai cellák'!$C$1:$D$12,2,0))</f>
        <v>6724 Szeged, Pulcz u. 44.</v>
      </c>
      <c r="J74" s="97">
        <v>14</v>
      </c>
      <c r="K74" s="25" t="str">
        <f t="shared" si="13"/>
        <v>20 alatti</v>
      </c>
      <c r="L74" s="101">
        <f t="shared" si="14"/>
        <v>14</v>
      </c>
      <c r="M74" s="102">
        <f t="shared" si="15"/>
        <v>0</v>
      </c>
      <c r="N74" s="103"/>
      <c r="O74" s="104">
        <f t="shared" si="16"/>
        <v>0</v>
      </c>
      <c r="P74" s="26">
        <f t="shared" si="18"/>
        <v>116595</v>
      </c>
      <c r="Q74" s="21">
        <f t="shared" si="17"/>
        <v>145744</v>
      </c>
      <c r="R74" s="98">
        <v>988</v>
      </c>
      <c r="S74" s="99">
        <v>1967</v>
      </c>
      <c r="T74" s="99">
        <v>2513</v>
      </c>
      <c r="U74" s="99">
        <v>2889</v>
      </c>
      <c r="V74" s="99">
        <v>2416</v>
      </c>
      <c r="W74" s="99">
        <v>1655</v>
      </c>
      <c r="X74" s="99">
        <v>851</v>
      </c>
      <c r="Y74" s="99">
        <v>305</v>
      </c>
      <c r="Z74" s="99">
        <v>69</v>
      </c>
      <c r="AA74" s="99">
        <v>61</v>
      </c>
      <c r="AB74" s="99">
        <v>43</v>
      </c>
      <c r="AC74" s="100">
        <v>50</v>
      </c>
      <c r="AD74" s="22">
        <v>10429</v>
      </c>
      <c r="AE74" s="20">
        <v>20764</v>
      </c>
      <c r="AF74" s="20">
        <v>26527</v>
      </c>
      <c r="AG74" s="20">
        <v>30495</v>
      </c>
      <c r="AH74" s="20">
        <v>25502</v>
      </c>
      <c r="AI74" s="20">
        <v>17470</v>
      </c>
      <c r="AJ74" s="20">
        <v>8983</v>
      </c>
      <c r="AK74" s="20">
        <v>3219</v>
      </c>
      <c r="AL74" s="20">
        <v>729</v>
      </c>
      <c r="AM74" s="20">
        <v>644</v>
      </c>
      <c r="AN74" s="20">
        <v>454</v>
      </c>
      <c r="AO74" s="43">
        <v>528</v>
      </c>
    </row>
    <row r="75" spans="1:41" hidden="1" x14ac:dyDescent="0.2">
      <c r="A75" s="96" t="s">
        <v>234</v>
      </c>
      <c r="B75" s="96" t="s">
        <v>235</v>
      </c>
      <c r="C75" s="96" t="s">
        <v>234</v>
      </c>
      <c r="D75" s="96" t="s">
        <v>235</v>
      </c>
      <c r="E75" s="96" t="s">
        <v>236</v>
      </c>
      <c r="F75" s="96" t="s">
        <v>235</v>
      </c>
      <c r="G75" s="96" t="s">
        <v>126</v>
      </c>
      <c r="H75" s="19" t="str">
        <f>IF(E75="","",VLOOKUP(LEFT(E75,5),'Technikai cellák'!B:C,2,0))</f>
        <v>TIGÁZ Földgázelosztó Zrt.</v>
      </c>
      <c r="I75" s="19" t="str">
        <f>IF(E75="","",VLOOKUP(H75,'Technikai cellák'!$C$1:$D$12,2,0))</f>
        <v>4200 Hajdúszoboszló, Rákóczi Ferenc út 184.</v>
      </c>
      <c r="J75" s="97">
        <v>25</v>
      </c>
      <c r="K75" s="25" t="str">
        <f t="shared" si="13"/>
        <v>20-99</v>
      </c>
      <c r="L75" s="101">
        <f t="shared" si="14"/>
        <v>0</v>
      </c>
      <c r="M75" s="102">
        <f t="shared" si="15"/>
        <v>263</v>
      </c>
      <c r="N75" s="103">
        <v>263</v>
      </c>
      <c r="O75" s="104">
        <f t="shared" si="16"/>
        <v>0</v>
      </c>
      <c r="P75" s="26">
        <f t="shared" si="18"/>
        <v>209427</v>
      </c>
      <c r="Q75" s="21">
        <f t="shared" si="17"/>
        <v>261784</v>
      </c>
      <c r="R75" s="98">
        <v>2000</v>
      </c>
      <c r="S75" s="99">
        <v>2600</v>
      </c>
      <c r="T75" s="99">
        <v>4300</v>
      </c>
      <c r="U75" s="99">
        <v>5200</v>
      </c>
      <c r="V75" s="99">
        <v>3500</v>
      </c>
      <c r="W75" s="99">
        <v>3500</v>
      </c>
      <c r="X75" s="99">
        <v>1500</v>
      </c>
      <c r="Y75" s="99">
        <v>820</v>
      </c>
      <c r="Z75" s="99">
        <v>420</v>
      </c>
      <c r="AA75" s="99">
        <v>280</v>
      </c>
      <c r="AB75" s="99">
        <v>260</v>
      </c>
      <c r="AC75" s="100">
        <v>420</v>
      </c>
      <c r="AD75" s="22">
        <f t="shared" ref="AD75:AD136" si="19">ROUND((R75*$C$6)/$C$7,0)</f>
        <v>21112</v>
      </c>
      <c r="AE75" s="20">
        <f t="shared" ref="AE75:AE136" si="20">ROUND((S75*$C$6)/$C$7,0)</f>
        <v>27445</v>
      </c>
      <c r="AF75" s="20">
        <f t="shared" ref="AF75:AF136" si="21">ROUND((T75*$C$6)/$C$7,0)</f>
        <v>45390</v>
      </c>
      <c r="AG75" s="20">
        <f t="shared" ref="AG75:AG136" si="22">ROUND((U75*$C$6)/$C$7,0)</f>
        <v>54890</v>
      </c>
      <c r="AH75" s="20">
        <f t="shared" ref="AH75:AH136" si="23">ROUND((V75*$C$6)/$C$7,0)</f>
        <v>36945</v>
      </c>
      <c r="AI75" s="20">
        <f t="shared" ref="AI75:AI136" si="24">ROUND((W75*$C$6)/$C$7,0)</f>
        <v>36945</v>
      </c>
      <c r="AJ75" s="20">
        <f t="shared" ref="AJ75:AJ136" si="25">ROUND((X75*$C$6)/$C$7,0)</f>
        <v>15834</v>
      </c>
      <c r="AK75" s="20">
        <f t="shared" ref="AK75:AK136" si="26">ROUND((Y75*$C$6)/$C$7,0)</f>
        <v>8656</v>
      </c>
      <c r="AL75" s="20">
        <f t="shared" ref="AL75:AL136" si="27">ROUND((Z75*$C$6)/$C$7,0)</f>
        <v>4433</v>
      </c>
      <c r="AM75" s="20">
        <f t="shared" ref="AM75:AM136" si="28">ROUND((AA75*$C$6)/$C$7,0)</f>
        <v>2956</v>
      </c>
      <c r="AN75" s="20">
        <f t="shared" ref="AN75:AN136" si="29">ROUND((AB75*$C$6)/$C$7,0)</f>
        <v>2745</v>
      </c>
      <c r="AO75" s="43">
        <f t="shared" ref="AO75:AO136" si="30">ROUND((AC75*$C$6)/$C$7,0)</f>
        <v>4433</v>
      </c>
    </row>
    <row r="76" spans="1:41" hidden="1" x14ac:dyDescent="0.2">
      <c r="A76" s="96" t="s">
        <v>234</v>
      </c>
      <c r="B76" s="96" t="s">
        <v>235</v>
      </c>
      <c r="C76" s="96" t="s">
        <v>234</v>
      </c>
      <c r="D76" s="96" t="s">
        <v>235</v>
      </c>
      <c r="E76" s="96" t="s">
        <v>237</v>
      </c>
      <c r="F76" s="96" t="s">
        <v>235</v>
      </c>
      <c r="G76" s="96" t="s">
        <v>126</v>
      </c>
      <c r="H76" s="19" t="str">
        <f>IF(E76="","",VLOOKUP(LEFT(E76,5),'Technikai cellák'!B:C,2,0))</f>
        <v>TIGÁZ Földgázelosztó Zrt.</v>
      </c>
      <c r="I76" s="19" t="str">
        <f>IF(E76="","",VLOOKUP(H76,'Technikai cellák'!$C$1:$D$12,2,0))</f>
        <v>4200 Hajdúszoboszló, Rákóczi Ferenc út 184.</v>
      </c>
      <c r="J76" s="97">
        <v>4</v>
      </c>
      <c r="K76" s="25" t="str">
        <f t="shared" ref="K76:K122" si="31">IF(J76="","",IF(J76&lt;20,"20 alatti",IF(J76&lt;100,"20-99",IF(J76&lt;500,"100-500","500-"))))</f>
        <v>20 alatti</v>
      </c>
      <c r="L76" s="101">
        <f t="shared" ref="L76:L122" si="32">ROUND(IF(K76="20 alatti",J76*1,0),0)</f>
        <v>4</v>
      </c>
      <c r="M76" s="102">
        <f t="shared" ref="M76:M122" si="33">ROUND(IF(K76="20-99",J76*10.5,0),0)</f>
        <v>0</v>
      </c>
      <c r="N76" s="103"/>
      <c r="O76" s="104">
        <f t="shared" ref="O76:O122" si="34">ROUND((IF(J76&lt;100,0,J76*$C$6)/$C$7),0)</f>
        <v>0</v>
      </c>
      <c r="P76" s="26">
        <f t="shared" si="18"/>
        <v>4814</v>
      </c>
      <c r="Q76" s="21">
        <f t="shared" ref="Q76:Q137" si="35">SUM(AD76:AO76)</f>
        <v>6017</v>
      </c>
      <c r="R76" s="98">
        <v>93</v>
      </c>
      <c r="S76" s="99">
        <v>80</v>
      </c>
      <c r="T76" s="99">
        <v>65</v>
      </c>
      <c r="U76" s="99">
        <v>25</v>
      </c>
      <c r="V76" s="99">
        <v>13</v>
      </c>
      <c r="W76" s="99">
        <v>10</v>
      </c>
      <c r="X76" s="99">
        <v>10</v>
      </c>
      <c r="Y76" s="99">
        <v>10</v>
      </c>
      <c r="Z76" s="99">
        <v>13</v>
      </c>
      <c r="AA76" s="99">
        <v>40</v>
      </c>
      <c r="AB76" s="99">
        <v>61</v>
      </c>
      <c r="AC76" s="100">
        <v>150</v>
      </c>
      <c r="AD76" s="22">
        <f t="shared" si="19"/>
        <v>982</v>
      </c>
      <c r="AE76" s="20">
        <f t="shared" si="20"/>
        <v>844</v>
      </c>
      <c r="AF76" s="20">
        <f t="shared" si="21"/>
        <v>686</v>
      </c>
      <c r="AG76" s="20">
        <f t="shared" si="22"/>
        <v>264</v>
      </c>
      <c r="AH76" s="20">
        <f t="shared" si="23"/>
        <v>137</v>
      </c>
      <c r="AI76" s="20">
        <f t="shared" si="24"/>
        <v>106</v>
      </c>
      <c r="AJ76" s="20">
        <f t="shared" si="25"/>
        <v>106</v>
      </c>
      <c r="AK76" s="20">
        <f t="shared" si="26"/>
        <v>106</v>
      </c>
      <c r="AL76" s="20">
        <f t="shared" si="27"/>
        <v>137</v>
      </c>
      <c r="AM76" s="20">
        <f t="shared" si="28"/>
        <v>422</v>
      </c>
      <c r="AN76" s="20">
        <f t="shared" si="29"/>
        <v>644</v>
      </c>
      <c r="AO76" s="43">
        <f t="shared" si="30"/>
        <v>1583</v>
      </c>
    </row>
    <row r="77" spans="1:41" hidden="1" x14ac:dyDescent="0.2">
      <c r="A77" s="96" t="s">
        <v>234</v>
      </c>
      <c r="B77" s="96" t="s">
        <v>235</v>
      </c>
      <c r="C77" s="96" t="s">
        <v>234</v>
      </c>
      <c r="D77" s="96" t="s">
        <v>235</v>
      </c>
      <c r="E77" s="96" t="s">
        <v>238</v>
      </c>
      <c r="F77" s="96" t="s">
        <v>239</v>
      </c>
      <c r="G77" s="96" t="s">
        <v>126</v>
      </c>
      <c r="H77" s="19" t="str">
        <f>IF(E77="","",VLOOKUP(LEFT(E77,5),'Technikai cellák'!B:C,2,0))</f>
        <v>TIGÁZ Földgázelosztó Zrt.</v>
      </c>
      <c r="I77" s="19" t="str">
        <f>IF(E77="","",VLOOKUP(H77,'Technikai cellák'!$C$1:$D$12,2,0))</f>
        <v>4200 Hajdúszoboszló, Rákóczi Ferenc út 184.</v>
      </c>
      <c r="J77" s="97">
        <v>10</v>
      </c>
      <c r="K77" s="25" t="str">
        <f t="shared" si="31"/>
        <v>20 alatti</v>
      </c>
      <c r="L77" s="101">
        <f t="shared" si="32"/>
        <v>10</v>
      </c>
      <c r="M77" s="102">
        <f t="shared" si="33"/>
        <v>0</v>
      </c>
      <c r="N77" s="103"/>
      <c r="O77" s="104">
        <f t="shared" si="34"/>
        <v>0</v>
      </c>
      <c r="P77" s="26">
        <f t="shared" si="18"/>
        <v>166598</v>
      </c>
      <c r="Q77" s="21">
        <f t="shared" si="35"/>
        <v>208247</v>
      </c>
      <c r="R77" s="98">
        <v>3577</v>
      </c>
      <c r="S77" s="99">
        <v>3238</v>
      </c>
      <c r="T77" s="99">
        <v>2671</v>
      </c>
      <c r="U77" s="99">
        <v>1119</v>
      </c>
      <c r="V77" s="99">
        <v>682</v>
      </c>
      <c r="W77" s="99">
        <v>227</v>
      </c>
      <c r="X77" s="99">
        <v>530</v>
      </c>
      <c r="Y77" s="99">
        <v>534</v>
      </c>
      <c r="Z77" s="99">
        <v>674</v>
      </c>
      <c r="AA77" s="99">
        <v>1342</v>
      </c>
      <c r="AB77" s="99">
        <v>2508</v>
      </c>
      <c r="AC77" s="100">
        <v>2626</v>
      </c>
      <c r="AD77" s="22">
        <f t="shared" si="19"/>
        <v>37758</v>
      </c>
      <c r="AE77" s="20">
        <f t="shared" si="20"/>
        <v>34180</v>
      </c>
      <c r="AF77" s="20">
        <f t="shared" si="21"/>
        <v>28195</v>
      </c>
      <c r="AG77" s="20">
        <f t="shared" si="22"/>
        <v>11812</v>
      </c>
      <c r="AH77" s="20">
        <f t="shared" si="23"/>
        <v>7199</v>
      </c>
      <c r="AI77" s="20">
        <f t="shared" si="24"/>
        <v>2396</v>
      </c>
      <c r="AJ77" s="20">
        <f t="shared" si="25"/>
        <v>5595</v>
      </c>
      <c r="AK77" s="20">
        <f t="shared" si="26"/>
        <v>5637</v>
      </c>
      <c r="AL77" s="20">
        <f t="shared" si="27"/>
        <v>7115</v>
      </c>
      <c r="AM77" s="20">
        <f t="shared" si="28"/>
        <v>14166</v>
      </c>
      <c r="AN77" s="20">
        <f t="shared" si="29"/>
        <v>26474</v>
      </c>
      <c r="AO77" s="43">
        <f t="shared" si="30"/>
        <v>27720</v>
      </c>
    </row>
    <row r="78" spans="1:41" hidden="1" x14ac:dyDescent="0.2">
      <c r="A78" s="96" t="s">
        <v>234</v>
      </c>
      <c r="B78" s="96" t="s">
        <v>235</v>
      </c>
      <c r="C78" s="96" t="s">
        <v>234</v>
      </c>
      <c r="D78" s="96" t="s">
        <v>235</v>
      </c>
      <c r="E78" s="96" t="s">
        <v>240</v>
      </c>
      <c r="F78" s="96" t="s">
        <v>241</v>
      </c>
      <c r="G78" s="96" t="s">
        <v>126</v>
      </c>
      <c r="H78" s="19" t="str">
        <f>IF(E78="","",VLOOKUP(LEFT(E78,5),'Technikai cellák'!B:C,2,0))</f>
        <v>TIGÁZ Földgázelosztó Zrt.</v>
      </c>
      <c r="I78" s="19" t="str">
        <f>IF(E78="","",VLOOKUP(H78,'Technikai cellák'!$C$1:$D$12,2,0))</f>
        <v>4200 Hajdúszoboszló, Rákóczi Ferenc út 184.</v>
      </c>
      <c r="J78" s="97">
        <v>16</v>
      </c>
      <c r="K78" s="25" t="str">
        <f t="shared" si="31"/>
        <v>20 alatti</v>
      </c>
      <c r="L78" s="101">
        <f t="shared" si="32"/>
        <v>16</v>
      </c>
      <c r="M78" s="102">
        <f t="shared" si="33"/>
        <v>0</v>
      </c>
      <c r="N78" s="103"/>
      <c r="O78" s="104">
        <f t="shared" si="34"/>
        <v>0</v>
      </c>
      <c r="P78" s="26">
        <f t="shared" si="18"/>
        <v>159460</v>
      </c>
      <c r="Q78" s="21">
        <f t="shared" si="35"/>
        <v>199325</v>
      </c>
      <c r="R78" s="98">
        <v>2339</v>
      </c>
      <c r="S78" s="99">
        <v>2186</v>
      </c>
      <c r="T78" s="99">
        <v>2799</v>
      </c>
      <c r="U78" s="99">
        <v>3873</v>
      </c>
      <c r="V78" s="99">
        <v>2802</v>
      </c>
      <c r="W78" s="99">
        <v>2190</v>
      </c>
      <c r="X78" s="99">
        <v>1352</v>
      </c>
      <c r="Y78" s="99">
        <v>750</v>
      </c>
      <c r="Z78" s="99">
        <v>186</v>
      </c>
      <c r="AA78" s="99">
        <v>97</v>
      </c>
      <c r="AB78" s="99">
        <v>72</v>
      </c>
      <c r="AC78" s="100">
        <v>237</v>
      </c>
      <c r="AD78" s="22">
        <f t="shared" si="19"/>
        <v>24690</v>
      </c>
      <c r="AE78" s="20">
        <f t="shared" si="20"/>
        <v>23075</v>
      </c>
      <c r="AF78" s="20">
        <f t="shared" si="21"/>
        <v>29546</v>
      </c>
      <c r="AG78" s="20">
        <f t="shared" si="22"/>
        <v>40883</v>
      </c>
      <c r="AH78" s="20">
        <f t="shared" si="23"/>
        <v>29577</v>
      </c>
      <c r="AI78" s="20">
        <f t="shared" si="24"/>
        <v>23117</v>
      </c>
      <c r="AJ78" s="20">
        <f t="shared" si="25"/>
        <v>14271</v>
      </c>
      <c r="AK78" s="20">
        <f t="shared" si="26"/>
        <v>7917</v>
      </c>
      <c r="AL78" s="20">
        <f t="shared" si="27"/>
        <v>1963</v>
      </c>
      <c r="AM78" s="20">
        <f t="shared" si="28"/>
        <v>1024</v>
      </c>
      <c r="AN78" s="20">
        <f t="shared" si="29"/>
        <v>760</v>
      </c>
      <c r="AO78" s="43">
        <f t="shared" si="30"/>
        <v>2502</v>
      </c>
    </row>
    <row r="79" spans="1:41" hidden="1" x14ac:dyDescent="0.2">
      <c r="A79" s="96" t="s">
        <v>234</v>
      </c>
      <c r="B79" s="96" t="s">
        <v>235</v>
      </c>
      <c r="C79" s="96" t="s">
        <v>234</v>
      </c>
      <c r="D79" s="96" t="s">
        <v>235</v>
      </c>
      <c r="E79" s="96" t="s">
        <v>242</v>
      </c>
      <c r="F79" s="96" t="s">
        <v>243</v>
      </c>
      <c r="G79" s="96" t="s">
        <v>126</v>
      </c>
      <c r="H79" s="19" t="str">
        <f>IF(E79="","",VLOOKUP(LEFT(E79,5),'Technikai cellák'!B:C,2,0))</f>
        <v>TIGÁZ Földgázelosztó Zrt.</v>
      </c>
      <c r="I79" s="19" t="str">
        <f>IF(E79="","",VLOOKUP(H79,'Technikai cellák'!$C$1:$D$12,2,0))</f>
        <v>4200 Hajdúszoboszló, Rákóczi Ferenc út 184.</v>
      </c>
      <c r="J79" s="97">
        <v>25</v>
      </c>
      <c r="K79" s="25" t="str">
        <f t="shared" si="31"/>
        <v>20-99</v>
      </c>
      <c r="L79" s="101">
        <f t="shared" si="32"/>
        <v>0</v>
      </c>
      <c r="M79" s="102">
        <f t="shared" si="33"/>
        <v>263</v>
      </c>
      <c r="N79" s="103">
        <v>263</v>
      </c>
      <c r="O79" s="104">
        <f t="shared" si="34"/>
        <v>0</v>
      </c>
      <c r="P79" s="26">
        <f t="shared" si="18"/>
        <v>277296</v>
      </c>
      <c r="Q79" s="21">
        <f t="shared" si="35"/>
        <v>346620</v>
      </c>
      <c r="R79" s="98">
        <v>2577</v>
      </c>
      <c r="S79" s="99">
        <v>5000</v>
      </c>
      <c r="T79" s="99">
        <v>4199</v>
      </c>
      <c r="U79" s="99">
        <v>4800</v>
      </c>
      <c r="V79" s="99">
        <v>4199</v>
      </c>
      <c r="W79" s="99">
        <v>3606</v>
      </c>
      <c r="X79" s="99">
        <v>3607</v>
      </c>
      <c r="Y79" s="99">
        <v>1251</v>
      </c>
      <c r="Z79" s="99">
        <v>1985</v>
      </c>
      <c r="AA79" s="99">
        <v>999</v>
      </c>
      <c r="AB79" s="99">
        <v>229</v>
      </c>
      <c r="AC79" s="100">
        <v>385</v>
      </c>
      <c r="AD79" s="22">
        <f t="shared" si="19"/>
        <v>27202</v>
      </c>
      <c r="AE79" s="20">
        <f t="shared" si="20"/>
        <v>52779</v>
      </c>
      <c r="AF79" s="20">
        <f t="shared" si="21"/>
        <v>44324</v>
      </c>
      <c r="AG79" s="20">
        <f t="shared" si="22"/>
        <v>50668</v>
      </c>
      <c r="AH79" s="20">
        <f t="shared" si="23"/>
        <v>44324</v>
      </c>
      <c r="AI79" s="20">
        <f t="shared" si="24"/>
        <v>38064</v>
      </c>
      <c r="AJ79" s="20">
        <f t="shared" si="25"/>
        <v>38075</v>
      </c>
      <c r="AK79" s="20">
        <f t="shared" si="26"/>
        <v>13205</v>
      </c>
      <c r="AL79" s="20">
        <f t="shared" si="27"/>
        <v>20953</v>
      </c>
      <c r="AM79" s="20">
        <f t="shared" si="28"/>
        <v>10545</v>
      </c>
      <c r="AN79" s="20">
        <f t="shared" si="29"/>
        <v>2417</v>
      </c>
      <c r="AO79" s="43">
        <f t="shared" si="30"/>
        <v>4064</v>
      </c>
    </row>
    <row r="80" spans="1:41" hidden="1" x14ac:dyDescent="0.2">
      <c r="A80" s="96" t="s">
        <v>234</v>
      </c>
      <c r="B80" s="96" t="s">
        <v>235</v>
      </c>
      <c r="C80" s="96" t="s">
        <v>234</v>
      </c>
      <c r="D80" s="96" t="s">
        <v>235</v>
      </c>
      <c r="E80" s="96" t="s">
        <v>244</v>
      </c>
      <c r="F80" s="96" t="s">
        <v>245</v>
      </c>
      <c r="G80" s="96" t="s">
        <v>126</v>
      </c>
      <c r="H80" s="19" t="str">
        <f>IF(E80="","",VLOOKUP(LEFT(E80,5),'Technikai cellák'!B:C,2,0))</f>
        <v>TIGÁZ Földgázelosztó Zrt.</v>
      </c>
      <c r="I80" s="19" t="str">
        <f>IF(E80="","",VLOOKUP(H80,'Technikai cellák'!$C$1:$D$12,2,0))</f>
        <v>4200 Hajdúszoboszló, Rákóczi Ferenc út 184.</v>
      </c>
      <c r="J80" s="97">
        <v>25</v>
      </c>
      <c r="K80" s="25" t="str">
        <f t="shared" si="31"/>
        <v>20-99</v>
      </c>
      <c r="L80" s="101">
        <f t="shared" si="32"/>
        <v>0</v>
      </c>
      <c r="M80" s="102">
        <f t="shared" si="33"/>
        <v>263</v>
      </c>
      <c r="N80" s="103">
        <v>263</v>
      </c>
      <c r="O80" s="104">
        <f t="shared" si="34"/>
        <v>0</v>
      </c>
      <c r="P80" s="26">
        <f t="shared" si="18"/>
        <v>193010</v>
      </c>
      <c r="Q80" s="21">
        <f t="shared" si="35"/>
        <v>241263</v>
      </c>
      <c r="R80" s="98">
        <v>1815</v>
      </c>
      <c r="S80" s="99">
        <v>2953</v>
      </c>
      <c r="T80" s="99">
        <v>3017</v>
      </c>
      <c r="U80" s="99">
        <v>2743</v>
      </c>
      <c r="V80" s="99">
        <v>2834</v>
      </c>
      <c r="W80" s="99">
        <v>2507</v>
      </c>
      <c r="X80" s="99">
        <v>2247</v>
      </c>
      <c r="Y80" s="99">
        <v>2613</v>
      </c>
      <c r="Z80" s="99">
        <v>658</v>
      </c>
      <c r="AA80" s="99">
        <v>764</v>
      </c>
      <c r="AB80" s="99">
        <v>330</v>
      </c>
      <c r="AC80" s="100">
        <v>375</v>
      </c>
      <c r="AD80" s="22">
        <f t="shared" si="19"/>
        <v>19159</v>
      </c>
      <c r="AE80" s="20">
        <f t="shared" si="20"/>
        <v>31171</v>
      </c>
      <c r="AF80" s="20">
        <f t="shared" si="21"/>
        <v>31847</v>
      </c>
      <c r="AG80" s="20">
        <f t="shared" si="22"/>
        <v>28955</v>
      </c>
      <c r="AH80" s="20">
        <f t="shared" si="23"/>
        <v>29915</v>
      </c>
      <c r="AI80" s="20">
        <f t="shared" si="24"/>
        <v>26463</v>
      </c>
      <c r="AJ80" s="20">
        <f t="shared" si="25"/>
        <v>23719</v>
      </c>
      <c r="AK80" s="20">
        <f t="shared" si="26"/>
        <v>27582</v>
      </c>
      <c r="AL80" s="20">
        <f t="shared" si="27"/>
        <v>6946</v>
      </c>
      <c r="AM80" s="20">
        <f t="shared" si="28"/>
        <v>8065</v>
      </c>
      <c r="AN80" s="20">
        <f t="shared" si="29"/>
        <v>3483</v>
      </c>
      <c r="AO80" s="43">
        <f t="shared" si="30"/>
        <v>3958</v>
      </c>
    </row>
    <row r="81" spans="1:41" hidden="1" x14ac:dyDescent="0.2">
      <c r="A81" s="96" t="s">
        <v>234</v>
      </c>
      <c r="B81" s="96" t="s">
        <v>235</v>
      </c>
      <c r="C81" s="96" t="s">
        <v>234</v>
      </c>
      <c r="D81" s="96" t="s">
        <v>235</v>
      </c>
      <c r="E81" s="96" t="s">
        <v>246</v>
      </c>
      <c r="F81" s="96" t="s">
        <v>247</v>
      </c>
      <c r="G81" s="96" t="s">
        <v>126</v>
      </c>
      <c r="H81" s="19" t="str">
        <f>IF(E81="","",VLOOKUP(LEFT(E81,5),'Technikai cellák'!B:C,2,0))</f>
        <v>TIGÁZ Földgázelosztó Zrt.</v>
      </c>
      <c r="I81" s="19" t="str">
        <f>IF(E81="","",VLOOKUP(H81,'Technikai cellák'!$C$1:$D$12,2,0))</f>
        <v>4200 Hajdúszoboszló, Rákóczi Ferenc út 184.</v>
      </c>
      <c r="J81" s="97">
        <v>25</v>
      </c>
      <c r="K81" s="25" t="str">
        <f t="shared" si="31"/>
        <v>20-99</v>
      </c>
      <c r="L81" s="101">
        <f t="shared" si="32"/>
        <v>0</v>
      </c>
      <c r="M81" s="102">
        <f t="shared" si="33"/>
        <v>263</v>
      </c>
      <c r="N81" s="103">
        <v>263</v>
      </c>
      <c r="O81" s="104">
        <f t="shared" si="34"/>
        <v>0</v>
      </c>
      <c r="P81" s="26">
        <f t="shared" si="18"/>
        <v>219561</v>
      </c>
      <c r="Q81" s="21">
        <f t="shared" si="35"/>
        <v>274451</v>
      </c>
      <c r="R81" s="98">
        <v>1914</v>
      </c>
      <c r="S81" s="99">
        <v>3844</v>
      </c>
      <c r="T81" s="99">
        <v>4061</v>
      </c>
      <c r="U81" s="99">
        <v>5451</v>
      </c>
      <c r="V81" s="99">
        <v>2770</v>
      </c>
      <c r="W81" s="99">
        <v>4391</v>
      </c>
      <c r="X81" s="99">
        <v>2144</v>
      </c>
      <c r="Y81" s="99">
        <v>1003</v>
      </c>
      <c r="Z81" s="99">
        <v>7</v>
      </c>
      <c r="AA81" s="99">
        <v>5</v>
      </c>
      <c r="AB81" s="99">
        <v>11</v>
      </c>
      <c r="AC81" s="100">
        <v>399</v>
      </c>
      <c r="AD81" s="22">
        <f t="shared" si="19"/>
        <v>20204</v>
      </c>
      <c r="AE81" s="20">
        <f t="shared" si="20"/>
        <v>40576</v>
      </c>
      <c r="AF81" s="20">
        <f t="shared" si="21"/>
        <v>42867</v>
      </c>
      <c r="AG81" s="20">
        <f t="shared" si="22"/>
        <v>57540</v>
      </c>
      <c r="AH81" s="20">
        <f t="shared" si="23"/>
        <v>29240</v>
      </c>
      <c r="AI81" s="20">
        <f t="shared" si="24"/>
        <v>46350</v>
      </c>
      <c r="AJ81" s="20">
        <f t="shared" si="25"/>
        <v>22632</v>
      </c>
      <c r="AK81" s="20">
        <f t="shared" si="26"/>
        <v>10587</v>
      </c>
      <c r="AL81" s="20">
        <f t="shared" si="27"/>
        <v>74</v>
      </c>
      <c r="AM81" s="20">
        <f t="shared" si="28"/>
        <v>53</v>
      </c>
      <c r="AN81" s="20">
        <f t="shared" si="29"/>
        <v>116</v>
      </c>
      <c r="AO81" s="43">
        <f t="shared" si="30"/>
        <v>4212</v>
      </c>
    </row>
    <row r="82" spans="1:41" hidden="1" x14ac:dyDescent="0.2">
      <c r="A82" s="96" t="s">
        <v>234</v>
      </c>
      <c r="B82" s="96" t="s">
        <v>235</v>
      </c>
      <c r="C82" s="96" t="s">
        <v>234</v>
      </c>
      <c r="D82" s="96" t="s">
        <v>235</v>
      </c>
      <c r="E82" s="96" t="s">
        <v>248</v>
      </c>
      <c r="F82" s="96" t="s">
        <v>249</v>
      </c>
      <c r="G82" s="96" t="s">
        <v>126</v>
      </c>
      <c r="H82" s="19" t="str">
        <f>IF(E82="","",VLOOKUP(LEFT(E82,5),'Technikai cellák'!B:C,2,0))</f>
        <v>TIGÁZ Földgázelosztó Zrt.</v>
      </c>
      <c r="I82" s="19" t="str">
        <f>IF(E82="","",VLOOKUP(H82,'Technikai cellák'!$C$1:$D$12,2,0))</f>
        <v>4200 Hajdúszoboszló, Rákóczi Ferenc út 184.</v>
      </c>
      <c r="J82" s="97">
        <v>16</v>
      </c>
      <c r="K82" s="25" t="str">
        <f t="shared" si="31"/>
        <v>20 alatti</v>
      </c>
      <c r="L82" s="101">
        <f t="shared" si="32"/>
        <v>16</v>
      </c>
      <c r="M82" s="102">
        <f t="shared" si="33"/>
        <v>0</v>
      </c>
      <c r="N82" s="103"/>
      <c r="O82" s="104">
        <f t="shared" si="34"/>
        <v>0</v>
      </c>
      <c r="P82" s="26">
        <f t="shared" si="18"/>
        <v>104216</v>
      </c>
      <c r="Q82" s="21">
        <f t="shared" si="35"/>
        <v>130270</v>
      </c>
      <c r="R82" s="98">
        <v>1004</v>
      </c>
      <c r="S82" s="99">
        <v>1759</v>
      </c>
      <c r="T82" s="99">
        <v>2084</v>
      </c>
      <c r="U82" s="99">
        <v>2190</v>
      </c>
      <c r="V82" s="99">
        <v>1847</v>
      </c>
      <c r="W82" s="99">
        <v>1591</v>
      </c>
      <c r="X82" s="99">
        <v>770</v>
      </c>
      <c r="Y82" s="99">
        <v>535</v>
      </c>
      <c r="Z82" s="99">
        <v>156</v>
      </c>
      <c r="AA82" s="99">
        <v>131</v>
      </c>
      <c r="AB82" s="99">
        <v>93</v>
      </c>
      <c r="AC82" s="100">
        <v>181</v>
      </c>
      <c r="AD82" s="22">
        <f t="shared" si="19"/>
        <v>10598</v>
      </c>
      <c r="AE82" s="20">
        <f t="shared" si="20"/>
        <v>18568</v>
      </c>
      <c r="AF82" s="20">
        <f t="shared" si="21"/>
        <v>21998</v>
      </c>
      <c r="AG82" s="20">
        <f t="shared" si="22"/>
        <v>23117</v>
      </c>
      <c r="AH82" s="20">
        <f t="shared" si="23"/>
        <v>19497</v>
      </c>
      <c r="AI82" s="20">
        <f t="shared" si="24"/>
        <v>16794</v>
      </c>
      <c r="AJ82" s="20">
        <f t="shared" si="25"/>
        <v>8128</v>
      </c>
      <c r="AK82" s="20">
        <f t="shared" si="26"/>
        <v>5647</v>
      </c>
      <c r="AL82" s="20">
        <f t="shared" si="27"/>
        <v>1647</v>
      </c>
      <c r="AM82" s="20">
        <f t="shared" si="28"/>
        <v>1383</v>
      </c>
      <c r="AN82" s="20">
        <f t="shared" si="29"/>
        <v>982</v>
      </c>
      <c r="AO82" s="43">
        <f t="shared" si="30"/>
        <v>1911</v>
      </c>
    </row>
    <row r="83" spans="1:41" hidden="1" x14ac:dyDescent="0.2">
      <c r="A83" s="96" t="s">
        <v>234</v>
      </c>
      <c r="B83" s="96" t="s">
        <v>235</v>
      </c>
      <c r="C83" s="96" t="s">
        <v>234</v>
      </c>
      <c r="D83" s="96" t="s">
        <v>235</v>
      </c>
      <c r="E83" s="96" t="s">
        <v>250</v>
      </c>
      <c r="F83" s="96" t="s">
        <v>251</v>
      </c>
      <c r="G83" s="96" t="s">
        <v>126</v>
      </c>
      <c r="H83" s="19" t="str">
        <f>IF(E83="","",VLOOKUP(LEFT(E83,5),'Technikai cellák'!B:C,2,0))</f>
        <v>TIGÁZ Földgázelosztó Zrt.</v>
      </c>
      <c r="I83" s="19" t="str">
        <f>IF(E83="","",VLOOKUP(H83,'Technikai cellák'!$C$1:$D$12,2,0))</f>
        <v>4200 Hajdúszoboszló, Rákóczi Ferenc út 184.</v>
      </c>
      <c r="J83" s="97">
        <v>16</v>
      </c>
      <c r="K83" s="25" t="str">
        <f t="shared" si="31"/>
        <v>20 alatti</v>
      </c>
      <c r="L83" s="101">
        <f t="shared" si="32"/>
        <v>16</v>
      </c>
      <c r="M83" s="102">
        <f t="shared" si="33"/>
        <v>0</v>
      </c>
      <c r="N83" s="103"/>
      <c r="O83" s="104">
        <f t="shared" si="34"/>
        <v>0</v>
      </c>
      <c r="P83" s="26">
        <f t="shared" ref="P83:P144" si="36">ROUND(Q83*$G$9,0)</f>
        <v>189405</v>
      </c>
      <c r="Q83" s="21">
        <f t="shared" si="35"/>
        <v>236756</v>
      </c>
      <c r="R83" s="98">
        <v>4778</v>
      </c>
      <c r="S83" s="99">
        <v>4225</v>
      </c>
      <c r="T83" s="99">
        <v>3485</v>
      </c>
      <c r="U83" s="99">
        <v>1463</v>
      </c>
      <c r="V83" s="99">
        <v>993</v>
      </c>
      <c r="W83" s="99">
        <v>740</v>
      </c>
      <c r="X83" s="99">
        <v>567</v>
      </c>
      <c r="Y83" s="99">
        <v>700</v>
      </c>
      <c r="Z83" s="99">
        <v>667</v>
      </c>
      <c r="AA83" s="99">
        <v>1538</v>
      </c>
      <c r="AB83" s="99">
        <v>1529</v>
      </c>
      <c r="AC83" s="100">
        <v>1744</v>
      </c>
      <c r="AD83" s="22">
        <f t="shared" si="19"/>
        <v>50436</v>
      </c>
      <c r="AE83" s="20">
        <f t="shared" si="20"/>
        <v>44598</v>
      </c>
      <c r="AF83" s="20">
        <f t="shared" si="21"/>
        <v>36787</v>
      </c>
      <c r="AG83" s="20">
        <f t="shared" si="22"/>
        <v>15443</v>
      </c>
      <c r="AH83" s="20">
        <f t="shared" si="23"/>
        <v>10482</v>
      </c>
      <c r="AI83" s="20">
        <f t="shared" si="24"/>
        <v>7811</v>
      </c>
      <c r="AJ83" s="20">
        <f t="shared" si="25"/>
        <v>5985</v>
      </c>
      <c r="AK83" s="20">
        <f t="shared" si="26"/>
        <v>7389</v>
      </c>
      <c r="AL83" s="20">
        <f t="shared" si="27"/>
        <v>7041</v>
      </c>
      <c r="AM83" s="20">
        <f t="shared" si="28"/>
        <v>16235</v>
      </c>
      <c r="AN83" s="20">
        <f t="shared" si="29"/>
        <v>16140</v>
      </c>
      <c r="AO83" s="43">
        <f t="shared" si="30"/>
        <v>18409</v>
      </c>
    </row>
    <row r="84" spans="1:41" hidden="1" x14ac:dyDescent="0.2">
      <c r="A84" s="96" t="s">
        <v>234</v>
      </c>
      <c r="B84" s="96" t="s">
        <v>235</v>
      </c>
      <c r="C84" s="96" t="s">
        <v>234</v>
      </c>
      <c r="D84" s="96" t="s">
        <v>235</v>
      </c>
      <c r="E84" s="96" t="s">
        <v>252</v>
      </c>
      <c r="F84" s="96" t="s">
        <v>253</v>
      </c>
      <c r="G84" s="96" t="s">
        <v>126</v>
      </c>
      <c r="H84" s="19" t="str">
        <f>IF(E84="","",VLOOKUP(LEFT(E84,5),'Technikai cellák'!B:C,2,0))</f>
        <v>TIGÁZ Földgázelosztó Zrt.</v>
      </c>
      <c r="I84" s="19" t="str">
        <f>IF(E84="","",VLOOKUP(H84,'Technikai cellák'!$C$1:$D$12,2,0))</f>
        <v>4200 Hajdúszoboszló, Rákóczi Ferenc út 184.</v>
      </c>
      <c r="J84" s="97">
        <v>6</v>
      </c>
      <c r="K84" s="25" t="str">
        <f t="shared" si="31"/>
        <v>20 alatti</v>
      </c>
      <c r="L84" s="101">
        <f t="shared" si="32"/>
        <v>6</v>
      </c>
      <c r="M84" s="102">
        <f t="shared" si="33"/>
        <v>0</v>
      </c>
      <c r="N84" s="103"/>
      <c r="O84" s="104">
        <f t="shared" si="34"/>
        <v>0</v>
      </c>
      <c r="P84" s="26">
        <f t="shared" si="36"/>
        <v>57931</v>
      </c>
      <c r="Q84" s="21">
        <f t="shared" si="35"/>
        <v>72414</v>
      </c>
      <c r="R84" s="98">
        <v>551</v>
      </c>
      <c r="S84" s="99">
        <v>772</v>
      </c>
      <c r="T84" s="99">
        <v>1104</v>
      </c>
      <c r="U84" s="99">
        <v>1095</v>
      </c>
      <c r="V84" s="99">
        <v>1095</v>
      </c>
      <c r="W84" s="99">
        <v>1100</v>
      </c>
      <c r="X84" s="99">
        <v>696</v>
      </c>
      <c r="Y84" s="99">
        <v>329</v>
      </c>
      <c r="Z84" s="99">
        <v>32</v>
      </c>
      <c r="AA84" s="99">
        <v>6</v>
      </c>
      <c r="AB84" s="99">
        <v>5</v>
      </c>
      <c r="AC84" s="100">
        <v>75</v>
      </c>
      <c r="AD84" s="22">
        <f t="shared" si="19"/>
        <v>5816</v>
      </c>
      <c r="AE84" s="20">
        <f t="shared" si="20"/>
        <v>8149</v>
      </c>
      <c r="AF84" s="20">
        <f t="shared" si="21"/>
        <v>11654</v>
      </c>
      <c r="AG84" s="20">
        <f t="shared" si="22"/>
        <v>11559</v>
      </c>
      <c r="AH84" s="20">
        <f t="shared" si="23"/>
        <v>11559</v>
      </c>
      <c r="AI84" s="20">
        <f t="shared" si="24"/>
        <v>11611</v>
      </c>
      <c r="AJ84" s="20">
        <f t="shared" si="25"/>
        <v>7347</v>
      </c>
      <c r="AK84" s="20">
        <f t="shared" si="26"/>
        <v>3473</v>
      </c>
      <c r="AL84" s="20">
        <f t="shared" si="27"/>
        <v>338</v>
      </c>
      <c r="AM84" s="20">
        <f t="shared" si="28"/>
        <v>63</v>
      </c>
      <c r="AN84" s="20">
        <f t="shared" si="29"/>
        <v>53</v>
      </c>
      <c r="AO84" s="43">
        <f t="shared" si="30"/>
        <v>792</v>
      </c>
    </row>
    <row r="85" spans="1:41" hidden="1" x14ac:dyDescent="0.2">
      <c r="A85" s="96" t="s">
        <v>234</v>
      </c>
      <c r="B85" s="96" t="s">
        <v>235</v>
      </c>
      <c r="C85" s="96" t="s">
        <v>234</v>
      </c>
      <c r="D85" s="96" t="s">
        <v>235</v>
      </c>
      <c r="E85" s="96" t="s">
        <v>254</v>
      </c>
      <c r="F85" s="96" t="s">
        <v>255</v>
      </c>
      <c r="G85" s="96" t="s">
        <v>126</v>
      </c>
      <c r="H85" s="19" t="str">
        <f>IF(E85="","",VLOOKUP(LEFT(E85,5),'Technikai cellák'!B:C,2,0))</f>
        <v>TIGÁZ Földgázelosztó Zrt.</v>
      </c>
      <c r="I85" s="19" t="str">
        <f>IF(E85="","",VLOOKUP(H85,'Technikai cellák'!$C$1:$D$12,2,0))</f>
        <v>4200 Hajdúszoboszló, Rákóczi Ferenc út 184.</v>
      </c>
      <c r="J85" s="97">
        <v>4</v>
      </c>
      <c r="K85" s="25" t="str">
        <f t="shared" si="31"/>
        <v>20 alatti</v>
      </c>
      <c r="L85" s="101">
        <f t="shared" si="32"/>
        <v>4</v>
      </c>
      <c r="M85" s="102">
        <f t="shared" si="33"/>
        <v>0</v>
      </c>
      <c r="N85" s="103"/>
      <c r="O85" s="104">
        <f t="shared" si="34"/>
        <v>0</v>
      </c>
      <c r="P85" s="26">
        <f t="shared" si="36"/>
        <v>47728</v>
      </c>
      <c r="Q85" s="21">
        <f t="shared" si="35"/>
        <v>59660</v>
      </c>
      <c r="R85" s="98">
        <v>528</v>
      </c>
      <c r="S85" s="99">
        <v>663</v>
      </c>
      <c r="T85" s="99">
        <v>855</v>
      </c>
      <c r="U85" s="99">
        <v>968</v>
      </c>
      <c r="V85" s="99">
        <v>968</v>
      </c>
      <c r="W85" s="99">
        <v>768</v>
      </c>
      <c r="X85" s="99">
        <v>632</v>
      </c>
      <c r="Y85" s="99">
        <v>89</v>
      </c>
      <c r="Z85" s="99">
        <v>51</v>
      </c>
      <c r="AA85" s="99">
        <v>38</v>
      </c>
      <c r="AB85" s="99">
        <v>28</v>
      </c>
      <c r="AC85" s="100">
        <v>64</v>
      </c>
      <c r="AD85" s="22">
        <f t="shared" si="19"/>
        <v>5573</v>
      </c>
      <c r="AE85" s="20">
        <f t="shared" si="20"/>
        <v>6998</v>
      </c>
      <c r="AF85" s="20">
        <f t="shared" si="21"/>
        <v>9025</v>
      </c>
      <c r="AG85" s="20">
        <f t="shared" si="22"/>
        <v>10218</v>
      </c>
      <c r="AH85" s="20">
        <f t="shared" si="23"/>
        <v>10218</v>
      </c>
      <c r="AI85" s="20">
        <f t="shared" si="24"/>
        <v>8107</v>
      </c>
      <c r="AJ85" s="20">
        <f t="shared" si="25"/>
        <v>6671</v>
      </c>
      <c r="AK85" s="20">
        <f t="shared" si="26"/>
        <v>939</v>
      </c>
      <c r="AL85" s="20">
        <f t="shared" si="27"/>
        <v>538</v>
      </c>
      <c r="AM85" s="20">
        <f t="shared" si="28"/>
        <v>401</v>
      </c>
      <c r="AN85" s="20">
        <f t="shared" si="29"/>
        <v>296</v>
      </c>
      <c r="AO85" s="43">
        <f t="shared" si="30"/>
        <v>676</v>
      </c>
    </row>
    <row r="86" spans="1:41" hidden="1" x14ac:dyDescent="0.2">
      <c r="A86" s="96" t="s">
        <v>234</v>
      </c>
      <c r="B86" s="96" t="s">
        <v>235</v>
      </c>
      <c r="C86" s="96" t="s">
        <v>234</v>
      </c>
      <c r="D86" s="96" t="s">
        <v>235</v>
      </c>
      <c r="E86" s="96" t="s">
        <v>256</v>
      </c>
      <c r="F86" s="96" t="s">
        <v>257</v>
      </c>
      <c r="G86" s="96" t="s">
        <v>126</v>
      </c>
      <c r="H86" s="19" t="str">
        <f>IF(E86="","",VLOOKUP(LEFT(E86,5),'Technikai cellák'!B:C,2,0))</f>
        <v>TIGÁZ Földgázelosztó Zrt.</v>
      </c>
      <c r="I86" s="19" t="str">
        <f>IF(E86="","",VLOOKUP(H86,'Technikai cellák'!$C$1:$D$12,2,0))</f>
        <v>4200 Hajdúszoboszló, Rákóczi Ferenc út 184.</v>
      </c>
      <c r="J86" s="97">
        <v>4</v>
      </c>
      <c r="K86" s="25" t="str">
        <f t="shared" si="31"/>
        <v>20 alatti</v>
      </c>
      <c r="L86" s="101">
        <f t="shared" si="32"/>
        <v>4</v>
      </c>
      <c r="M86" s="102">
        <f t="shared" si="33"/>
        <v>0</v>
      </c>
      <c r="N86" s="103"/>
      <c r="O86" s="104">
        <f t="shared" si="34"/>
        <v>0</v>
      </c>
      <c r="P86" s="26">
        <f t="shared" si="36"/>
        <v>32554</v>
      </c>
      <c r="Q86" s="21">
        <f t="shared" si="35"/>
        <v>40692</v>
      </c>
      <c r="R86" s="98">
        <v>324</v>
      </c>
      <c r="S86" s="99">
        <v>514</v>
      </c>
      <c r="T86" s="99">
        <v>580</v>
      </c>
      <c r="U86" s="99">
        <v>650</v>
      </c>
      <c r="V86" s="99">
        <v>545</v>
      </c>
      <c r="W86" s="99">
        <v>466</v>
      </c>
      <c r="X86" s="99">
        <v>316</v>
      </c>
      <c r="Y86" s="99">
        <v>247</v>
      </c>
      <c r="Z86" s="99">
        <v>65</v>
      </c>
      <c r="AA86" s="99">
        <v>45</v>
      </c>
      <c r="AB86" s="99">
        <v>34</v>
      </c>
      <c r="AC86" s="100">
        <v>69</v>
      </c>
      <c r="AD86" s="22">
        <f t="shared" si="19"/>
        <v>3420</v>
      </c>
      <c r="AE86" s="20">
        <f t="shared" si="20"/>
        <v>5426</v>
      </c>
      <c r="AF86" s="20">
        <f t="shared" si="21"/>
        <v>6122</v>
      </c>
      <c r="AG86" s="20">
        <f t="shared" si="22"/>
        <v>6861</v>
      </c>
      <c r="AH86" s="20">
        <f t="shared" si="23"/>
        <v>5753</v>
      </c>
      <c r="AI86" s="20">
        <f t="shared" si="24"/>
        <v>4919</v>
      </c>
      <c r="AJ86" s="20">
        <f t="shared" si="25"/>
        <v>3336</v>
      </c>
      <c r="AK86" s="20">
        <f t="shared" si="26"/>
        <v>2607</v>
      </c>
      <c r="AL86" s="20">
        <f t="shared" si="27"/>
        <v>686</v>
      </c>
      <c r="AM86" s="20">
        <f t="shared" si="28"/>
        <v>475</v>
      </c>
      <c r="AN86" s="20">
        <f t="shared" si="29"/>
        <v>359</v>
      </c>
      <c r="AO86" s="43">
        <f t="shared" si="30"/>
        <v>728</v>
      </c>
    </row>
    <row r="87" spans="1:41" hidden="1" x14ac:dyDescent="0.2">
      <c r="A87" s="96" t="s">
        <v>234</v>
      </c>
      <c r="B87" s="96" t="s">
        <v>235</v>
      </c>
      <c r="C87" s="96" t="s">
        <v>234</v>
      </c>
      <c r="D87" s="96" t="s">
        <v>235</v>
      </c>
      <c r="E87" s="96" t="s">
        <v>258</v>
      </c>
      <c r="F87" s="96" t="s">
        <v>259</v>
      </c>
      <c r="G87" s="96" t="s">
        <v>126</v>
      </c>
      <c r="H87" s="19" t="str">
        <f>IF(E87="","",VLOOKUP(LEFT(E87,5),'Technikai cellák'!B:C,2,0))</f>
        <v>TIGÁZ Földgázelosztó Zrt.</v>
      </c>
      <c r="I87" s="19" t="str">
        <f>IF(E87="","",VLOOKUP(H87,'Technikai cellák'!$C$1:$D$12,2,0))</f>
        <v>4200 Hajdúszoboszló, Rákóczi Ferenc út 184.</v>
      </c>
      <c r="J87" s="97">
        <v>4</v>
      </c>
      <c r="K87" s="25" t="str">
        <f t="shared" si="31"/>
        <v>20 alatti</v>
      </c>
      <c r="L87" s="101">
        <f t="shared" si="32"/>
        <v>4</v>
      </c>
      <c r="M87" s="102">
        <f t="shared" si="33"/>
        <v>0</v>
      </c>
      <c r="N87" s="103"/>
      <c r="O87" s="104">
        <f t="shared" si="34"/>
        <v>0</v>
      </c>
      <c r="P87" s="26">
        <f t="shared" si="36"/>
        <v>18731</v>
      </c>
      <c r="Q87" s="21">
        <f t="shared" si="35"/>
        <v>23414</v>
      </c>
      <c r="R87" s="98">
        <v>176</v>
      </c>
      <c r="S87" s="99">
        <v>311</v>
      </c>
      <c r="T87" s="99">
        <v>314</v>
      </c>
      <c r="U87" s="99">
        <v>451</v>
      </c>
      <c r="V87" s="99">
        <v>296</v>
      </c>
      <c r="W87" s="99">
        <v>276</v>
      </c>
      <c r="X87" s="99">
        <v>172</v>
      </c>
      <c r="Y87" s="99">
        <v>90</v>
      </c>
      <c r="Z87" s="99">
        <v>36</v>
      </c>
      <c r="AA87" s="99">
        <v>29</v>
      </c>
      <c r="AB87" s="99">
        <v>31</v>
      </c>
      <c r="AC87" s="100">
        <v>36</v>
      </c>
      <c r="AD87" s="22">
        <f t="shared" si="19"/>
        <v>1858</v>
      </c>
      <c r="AE87" s="20">
        <f t="shared" si="20"/>
        <v>3283</v>
      </c>
      <c r="AF87" s="20">
        <f t="shared" si="21"/>
        <v>3315</v>
      </c>
      <c r="AG87" s="20">
        <f t="shared" si="22"/>
        <v>4761</v>
      </c>
      <c r="AH87" s="20">
        <f t="shared" si="23"/>
        <v>3125</v>
      </c>
      <c r="AI87" s="20">
        <f t="shared" si="24"/>
        <v>2913</v>
      </c>
      <c r="AJ87" s="20">
        <f t="shared" si="25"/>
        <v>1816</v>
      </c>
      <c r="AK87" s="20">
        <f t="shared" si="26"/>
        <v>950</v>
      </c>
      <c r="AL87" s="20">
        <f t="shared" si="27"/>
        <v>380</v>
      </c>
      <c r="AM87" s="20">
        <f t="shared" si="28"/>
        <v>306</v>
      </c>
      <c r="AN87" s="20">
        <f t="shared" si="29"/>
        <v>327</v>
      </c>
      <c r="AO87" s="43">
        <f t="shared" si="30"/>
        <v>380</v>
      </c>
    </row>
    <row r="88" spans="1:41" hidden="1" x14ac:dyDescent="0.2">
      <c r="A88" s="96" t="s">
        <v>234</v>
      </c>
      <c r="B88" s="96" t="s">
        <v>235</v>
      </c>
      <c r="C88" s="96" t="s">
        <v>234</v>
      </c>
      <c r="D88" s="96" t="s">
        <v>235</v>
      </c>
      <c r="E88" s="96" t="s">
        <v>260</v>
      </c>
      <c r="F88" s="96" t="s">
        <v>261</v>
      </c>
      <c r="G88" s="96" t="s">
        <v>126</v>
      </c>
      <c r="H88" s="19" t="str">
        <f>IF(E88="","",VLOOKUP(LEFT(E88,5),'Technikai cellák'!B:C,2,0))</f>
        <v>TIGÁZ Földgázelosztó Zrt.</v>
      </c>
      <c r="I88" s="19" t="str">
        <f>IF(E88="","",VLOOKUP(H88,'Technikai cellák'!$C$1:$D$12,2,0))</f>
        <v>4200 Hajdúszoboszló, Rákóczi Ferenc út 184.</v>
      </c>
      <c r="J88" s="97">
        <v>4</v>
      </c>
      <c r="K88" s="25" t="str">
        <f t="shared" si="31"/>
        <v>20 alatti</v>
      </c>
      <c r="L88" s="101">
        <f t="shared" si="32"/>
        <v>4</v>
      </c>
      <c r="M88" s="102">
        <f t="shared" si="33"/>
        <v>0</v>
      </c>
      <c r="N88" s="103"/>
      <c r="O88" s="104">
        <f t="shared" si="34"/>
        <v>0</v>
      </c>
      <c r="P88" s="26">
        <f t="shared" si="36"/>
        <v>38001</v>
      </c>
      <c r="Q88" s="21">
        <f t="shared" si="35"/>
        <v>47501</v>
      </c>
      <c r="R88" s="98">
        <v>839</v>
      </c>
      <c r="S88" s="99">
        <v>722</v>
      </c>
      <c r="T88" s="99">
        <v>589</v>
      </c>
      <c r="U88" s="99">
        <v>225</v>
      </c>
      <c r="V88" s="99">
        <v>122</v>
      </c>
      <c r="W88" s="99">
        <v>95</v>
      </c>
      <c r="X88" s="99">
        <v>86</v>
      </c>
      <c r="Y88" s="99">
        <v>87</v>
      </c>
      <c r="Z88" s="99">
        <v>120</v>
      </c>
      <c r="AA88" s="99">
        <v>277</v>
      </c>
      <c r="AB88" s="99">
        <v>550</v>
      </c>
      <c r="AC88" s="100">
        <v>788</v>
      </c>
      <c r="AD88" s="22">
        <f t="shared" si="19"/>
        <v>8856</v>
      </c>
      <c r="AE88" s="20">
        <f t="shared" si="20"/>
        <v>7621</v>
      </c>
      <c r="AF88" s="20">
        <f t="shared" si="21"/>
        <v>6217</v>
      </c>
      <c r="AG88" s="20">
        <f t="shared" si="22"/>
        <v>2375</v>
      </c>
      <c r="AH88" s="20">
        <f t="shared" si="23"/>
        <v>1288</v>
      </c>
      <c r="AI88" s="20">
        <f t="shared" si="24"/>
        <v>1003</v>
      </c>
      <c r="AJ88" s="20">
        <f t="shared" si="25"/>
        <v>908</v>
      </c>
      <c r="AK88" s="20">
        <f t="shared" si="26"/>
        <v>918</v>
      </c>
      <c r="AL88" s="20">
        <f t="shared" si="27"/>
        <v>1267</v>
      </c>
      <c r="AM88" s="20">
        <f t="shared" si="28"/>
        <v>2924</v>
      </c>
      <c r="AN88" s="20">
        <f t="shared" si="29"/>
        <v>5806</v>
      </c>
      <c r="AO88" s="43">
        <f t="shared" si="30"/>
        <v>8318</v>
      </c>
    </row>
    <row r="89" spans="1:41" hidden="1" x14ac:dyDescent="0.2">
      <c r="A89" s="96" t="s">
        <v>234</v>
      </c>
      <c r="B89" s="96" t="s">
        <v>262</v>
      </c>
      <c r="C89" s="96" t="s">
        <v>234</v>
      </c>
      <c r="D89" s="96" t="s">
        <v>235</v>
      </c>
      <c r="E89" s="96" t="s">
        <v>263</v>
      </c>
      <c r="F89" s="96" t="s">
        <v>264</v>
      </c>
      <c r="G89" s="96" t="s">
        <v>126</v>
      </c>
      <c r="H89" s="19" t="str">
        <f>IF(E89="","",VLOOKUP(LEFT(E89,5),'Technikai cellák'!B:C,2,0))</f>
        <v>TIGÁZ Földgázelosztó Zrt.</v>
      </c>
      <c r="I89" s="19" t="str">
        <f>IF(E89="","",VLOOKUP(H89,'Technikai cellák'!$C$1:$D$12,2,0))</f>
        <v>4200 Hajdúszoboszló, Rákóczi Ferenc út 184.</v>
      </c>
      <c r="J89" s="97">
        <v>4</v>
      </c>
      <c r="K89" s="25" t="str">
        <f t="shared" si="31"/>
        <v>20 alatti</v>
      </c>
      <c r="L89" s="101">
        <f t="shared" si="32"/>
        <v>4</v>
      </c>
      <c r="M89" s="102">
        <f t="shared" si="33"/>
        <v>0</v>
      </c>
      <c r="N89" s="103"/>
      <c r="O89" s="104">
        <f t="shared" si="34"/>
        <v>0</v>
      </c>
      <c r="P89" s="26">
        <f t="shared" si="36"/>
        <v>21138</v>
      </c>
      <c r="Q89" s="21">
        <f t="shared" si="35"/>
        <v>26422</v>
      </c>
      <c r="R89" s="98">
        <v>10</v>
      </c>
      <c r="S89" s="99">
        <v>182</v>
      </c>
      <c r="T89" s="99">
        <v>356</v>
      </c>
      <c r="U89" s="99">
        <v>423</v>
      </c>
      <c r="V89" s="99">
        <v>424</v>
      </c>
      <c r="W89" s="99">
        <v>398</v>
      </c>
      <c r="X89" s="99">
        <v>398</v>
      </c>
      <c r="Y89" s="99">
        <v>80</v>
      </c>
      <c r="Z89" s="99">
        <v>48</v>
      </c>
      <c r="AA89" s="99">
        <v>48</v>
      </c>
      <c r="AB89" s="99">
        <v>48</v>
      </c>
      <c r="AC89" s="100">
        <v>88</v>
      </c>
      <c r="AD89" s="22">
        <f t="shared" si="19"/>
        <v>106</v>
      </c>
      <c r="AE89" s="20">
        <f t="shared" si="20"/>
        <v>1921</v>
      </c>
      <c r="AF89" s="20">
        <f t="shared" si="21"/>
        <v>3758</v>
      </c>
      <c r="AG89" s="20">
        <f t="shared" si="22"/>
        <v>4465</v>
      </c>
      <c r="AH89" s="20">
        <f t="shared" si="23"/>
        <v>4476</v>
      </c>
      <c r="AI89" s="20">
        <f t="shared" si="24"/>
        <v>4201</v>
      </c>
      <c r="AJ89" s="20">
        <f t="shared" si="25"/>
        <v>4201</v>
      </c>
      <c r="AK89" s="20">
        <f t="shared" si="26"/>
        <v>844</v>
      </c>
      <c r="AL89" s="20">
        <f t="shared" si="27"/>
        <v>507</v>
      </c>
      <c r="AM89" s="20">
        <f t="shared" si="28"/>
        <v>507</v>
      </c>
      <c r="AN89" s="20">
        <f t="shared" si="29"/>
        <v>507</v>
      </c>
      <c r="AO89" s="43">
        <f t="shared" si="30"/>
        <v>929</v>
      </c>
    </row>
    <row r="90" spans="1:41" hidden="1" x14ac:dyDescent="0.2">
      <c r="A90" s="96" t="s">
        <v>234</v>
      </c>
      <c r="B90" s="96" t="s">
        <v>262</v>
      </c>
      <c r="C90" s="96" t="s">
        <v>234</v>
      </c>
      <c r="D90" s="96" t="s">
        <v>235</v>
      </c>
      <c r="E90" s="96" t="s">
        <v>265</v>
      </c>
      <c r="F90" s="96" t="s">
        <v>266</v>
      </c>
      <c r="G90" s="96" t="s">
        <v>126</v>
      </c>
      <c r="H90" s="19" t="str">
        <f>IF(E90="","",VLOOKUP(LEFT(E90,5),'Technikai cellák'!B:C,2,0))</f>
        <v>TIGÁZ Földgázelosztó Zrt.</v>
      </c>
      <c r="I90" s="19" t="str">
        <f>IF(E90="","",VLOOKUP(H90,'Technikai cellák'!$C$1:$D$12,2,0))</f>
        <v>4200 Hajdúszoboszló, Rákóczi Ferenc út 184.</v>
      </c>
      <c r="J90" s="97">
        <v>4</v>
      </c>
      <c r="K90" s="25" t="str">
        <f t="shared" si="31"/>
        <v>20 alatti</v>
      </c>
      <c r="L90" s="101">
        <f t="shared" si="32"/>
        <v>4</v>
      </c>
      <c r="M90" s="102">
        <f t="shared" si="33"/>
        <v>0</v>
      </c>
      <c r="N90" s="103"/>
      <c r="O90" s="104">
        <f t="shared" si="34"/>
        <v>0</v>
      </c>
      <c r="P90" s="26">
        <f t="shared" si="36"/>
        <v>35248</v>
      </c>
      <c r="Q90" s="21">
        <f t="shared" si="35"/>
        <v>44060</v>
      </c>
      <c r="R90" s="98">
        <v>281</v>
      </c>
      <c r="S90" s="99">
        <v>505</v>
      </c>
      <c r="T90" s="99">
        <v>507</v>
      </c>
      <c r="U90" s="99">
        <v>627</v>
      </c>
      <c r="V90" s="99">
        <v>577</v>
      </c>
      <c r="W90" s="99">
        <v>565</v>
      </c>
      <c r="X90" s="99">
        <v>804</v>
      </c>
      <c r="Y90" s="99">
        <v>125</v>
      </c>
      <c r="Z90" s="99">
        <v>87</v>
      </c>
      <c r="AA90" s="99">
        <v>28</v>
      </c>
      <c r="AB90" s="99">
        <v>27</v>
      </c>
      <c r="AC90" s="100">
        <v>41</v>
      </c>
      <c r="AD90" s="22">
        <f t="shared" si="19"/>
        <v>2966</v>
      </c>
      <c r="AE90" s="20">
        <f t="shared" si="20"/>
        <v>5331</v>
      </c>
      <c r="AF90" s="20">
        <f t="shared" si="21"/>
        <v>5352</v>
      </c>
      <c r="AG90" s="20">
        <f t="shared" si="22"/>
        <v>6618</v>
      </c>
      <c r="AH90" s="20">
        <f t="shared" si="23"/>
        <v>6091</v>
      </c>
      <c r="AI90" s="20">
        <f t="shared" si="24"/>
        <v>5964</v>
      </c>
      <c r="AJ90" s="20">
        <f t="shared" si="25"/>
        <v>8487</v>
      </c>
      <c r="AK90" s="20">
        <f t="shared" si="26"/>
        <v>1319</v>
      </c>
      <c r="AL90" s="20">
        <f t="shared" si="27"/>
        <v>918</v>
      </c>
      <c r="AM90" s="20">
        <f t="shared" si="28"/>
        <v>296</v>
      </c>
      <c r="AN90" s="20">
        <f t="shared" si="29"/>
        <v>285</v>
      </c>
      <c r="AO90" s="43">
        <f t="shared" si="30"/>
        <v>433</v>
      </c>
    </row>
    <row r="91" spans="1:41" hidden="1" x14ac:dyDescent="0.2">
      <c r="A91" s="96" t="s">
        <v>234</v>
      </c>
      <c r="B91" s="96" t="s">
        <v>262</v>
      </c>
      <c r="C91" s="96" t="s">
        <v>234</v>
      </c>
      <c r="D91" s="96" t="s">
        <v>235</v>
      </c>
      <c r="E91" s="96" t="s">
        <v>267</v>
      </c>
      <c r="F91" s="96" t="s">
        <v>268</v>
      </c>
      <c r="G91" s="96" t="s">
        <v>126</v>
      </c>
      <c r="H91" s="19" t="str">
        <f>IF(E91="","",VLOOKUP(LEFT(E91,5),'Technikai cellák'!B:C,2,0))</f>
        <v>TIGÁZ Földgázelosztó Zrt.</v>
      </c>
      <c r="I91" s="19" t="str">
        <f>IF(E91="","",VLOOKUP(H91,'Technikai cellák'!$C$1:$D$12,2,0))</f>
        <v>4200 Hajdúszoboszló, Rákóczi Ferenc út 184.</v>
      </c>
      <c r="J91" s="97">
        <v>4</v>
      </c>
      <c r="K91" s="25" t="str">
        <f t="shared" si="31"/>
        <v>20 alatti</v>
      </c>
      <c r="L91" s="101">
        <f t="shared" si="32"/>
        <v>4</v>
      </c>
      <c r="M91" s="102">
        <f t="shared" si="33"/>
        <v>0</v>
      </c>
      <c r="N91" s="103"/>
      <c r="O91" s="104">
        <f t="shared" si="34"/>
        <v>0</v>
      </c>
      <c r="P91" s="26">
        <f t="shared" si="36"/>
        <v>33456</v>
      </c>
      <c r="Q91" s="21">
        <f t="shared" si="35"/>
        <v>41820</v>
      </c>
      <c r="R91" s="98">
        <v>293</v>
      </c>
      <c r="S91" s="99">
        <v>445</v>
      </c>
      <c r="T91" s="99">
        <v>583</v>
      </c>
      <c r="U91" s="99">
        <v>723</v>
      </c>
      <c r="V91" s="99">
        <v>464</v>
      </c>
      <c r="W91" s="99">
        <v>506</v>
      </c>
      <c r="X91" s="99">
        <v>373</v>
      </c>
      <c r="Y91" s="99">
        <v>240</v>
      </c>
      <c r="Z91" s="99">
        <v>139</v>
      </c>
      <c r="AA91" s="99">
        <v>44</v>
      </c>
      <c r="AB91" s="99">
        <v>38</v>
      </c>
      <c r="AC91" s="100">
        <v>114</v>
      </c>
      <c r="AD91" s="22">
        <f t="shared" si="19"/>
        <v>3093</v>
      </c>
      <c r="AE91" s="20">
        <f t="shared" si="20"/>
        <v>4697</v>
      </c>
      <c r="AF91" s="20">
        <f t="shared" si="21"/>
        <v>6154</v>
      </c>
      <c r="AG91" s="20">
        <f t="shared" si="22"/>
        <v>7632</v>
      </c>
      <c r="AH91" s="20">
        <f t="shared" si="23"/>
        <v>4898</v>
      </c>
      <c r="AI91" s="20">
        <f t="shared" si="24"/>
        <v>5341</v>
      </c>
      <c r="AJ91" s="20">
        <f t="shared" si="25"/>
        <v>3937</v>
      </c>
      <c r="AK91" s="20">
        <f t="shared" si="26"/>
        <v>2533</v>
      </c>
      <c r="AL91" s="20">
        <f t="shared" si="27"/>
        <v>1467</v>
      </c>
      <c r="AM91" s="20">
        <f t="shared" si="28"/>
        <v>464</v>
      </c>
      <c r="AN91" s="20">
        <f t="shared" si="29"/>
        <v>401</v>
      </c>
      <c r="AO91" s="43">
        <f t="shared" si="30"/>
        <v>1203</v>
      </c>
    </row>
    <row r="92" spans="1:41" hidden="1" x14ac:dyDescent="0.2">
      <c r="A92" s="96" t="s">
        <v>234</v>
      </c>
      <c r="B92" s="96" t="s">
        <v>262</v>
      </c>
      <c r="C92" s="96" t="s">
        <v>234</v>
      </c>
      <c r="D92" s="96" t="s">
        <v>235</v>
      </c>
      <c r="E92" s="96" t="s">
        <v>269</v>
      </c>
      <c r="F92" s="96" t="s">
        <v>270</v>
      </c>
      <c r="G92" s="96" t="s">
        <v>126</v>
      </c>
      <c r="H92" s="19" t="str">
        <f>IF(E92="","",VLOOKUP(LEFT(E92,5),'Technikai cellák'!B:C,2,0))</f>
        <v>TIGÁZ Földgázelosztó Zrt.</v>
      </c>
      <c r="I92" s="19" t="str">
        <f>IF(E92="","",VLOOKUP(H92,'Technikai cellák'!$C$1:$D$12,2,0))</f>
        <v>4200 Hajdúszoboszló, Rákóczi Ferenc út 184.</v>
      </c>
      <c r="J92" s="97">
        <v>25</v>
      </c>
      <c r="K92" s="25" t="str">
        <f t="shared" si="31"/>
        <v>20-99</v>
      </c>
      <c r="L92" s="101">
        <f t="shared" si="32"/>
        <v>0</v>
      </c>
      <c r="M92" s="102">
        <f t="shared" si="33"/>
        <v>263</v>
      </c>
      <c r="N92" s="103">
        <v>263</v>
      </c>
      <c r="O92" s="104">
        <f t="shared" si="34"/>
        <v>0</v>
      </c>
      <c r="P92" s="26">
        <f t="shared" si="36"/>
        <v>219561</v>
      </c>
      <c r="Q92" s="21">
        <f t="shared" si="35"/>
        <v>274451</v>
      </c>
      <c r="R92" s="98">
        <v>1914</v>
      </c>
      <c r="S92" s="99">
        <v>3844</v>
      </c>
      <c r="T92" s="99">
        <v>4061</v>
      </c>
      <c r="U92" s="99">
        <v>5451</v>
      </c>
      <c r="V92" s="99">
        <v>2770</v>
      </c>
      <c r="W92" s="99">
        <v>4391</v>
      </c>
      <c r="X92" s="99">
        <v>2144</v>
      </c>
      <c r="Y92" s="99">
        <v>1003</v>
      </c>
      <c r="Z92" s="99">
        <v>7</v>
      </c>
      <c r="AA92" s="99">
        <v>5</v>
      </c>
      <c r="AB92" s="99">
        <v>11</v>
      </c>
      <c r="AC92" s="100">
        <v>399</v>
      </c>
      <c r="AD92" s="22">
        <f t="shared" si="19"/>
        <v>20204</v>
      </c>
      <c r="AE92" s="20">
        <f t="shared" si="20"/>
        <v>40576</v>
      </c>
      <c r="AF92" s="20">
        <f t="shared" si="21"/>
        <v>42867</v>
      </c>
      <c r="AG92" s="20">
        <f t="shared" si="22"/>
        <v>57540</v>
      </c>
      <c r="AH92" s="20">
        <f t="shared" si="23"/>
        <v>29240</v>
      </c>
      <c r="AI92" s="20">
        <f t="shared" si="24"/>
        <v>46350</v>
      </c>
      <c r="AJ92" s="20">
        <f t="shared" si="25"/>
        <v>22632</v>
      </c>
      <c r="AK92" s="20">
        <f t="shared" si="26"/>
        <v>10587</v>
      </c>
      <c r="AL92" s="20">
        <f t="shared" si="27"/>
        <v>74</v>
      </c>
      <c r="AM92" s="20">
        <f t="shared" si="28"/>
        <v>53</v>
      </c>
      <c r="AN92" s="20">
        <f t="shared" si="29"/>
        <v>116</v>
      </c>
      <c r="AO92" s="43">
        <f t="shared" si="30"/>
        <v>4212</v>
      </c>
    </row>
    <row r="93" spans="1:41" hidden="1" x14ac:dyDescent="0.2">
      <c r="A93" s="96" t="s">
        <v>234</v>
      </c>
      <c r="B93" s="96" t="s">
        <v>262</v>
      </c>
      <c r="C93" s="96" t="s">
        <v>234</v>
      </c>
      <c r="D93" s="96" t="s">
        <v>235</v>
      </c>
      <c r="E93" s="96" t="s">
        <v>271</v>
      </c>
      <c r="F93" s="96" t="s">
        <v>272</v>
      </c>
      <c r="G93" s="96" t="s">
        <v>126</v>
      </c>
      <c r="H93" s="19" t="str">
        <f>IF(E93="","",VLOOKUP(LEFT(E93,5),'Technikai cellák'!B:C,2,0))</f>
        <v>TIGÁZ Földgázelosztó Zrt.</v>
      </c>
      <c r="I93" s="19" t="str">
        <f>IF(E93="","",VLOOKUP(H93,'Technikai cellák'!$C$1:$D$12,2,0))</f>
        <v>4200 Hajdúszoboszló, Rákóczi Ferenc út 184.</v>
      </c>
      <c r="J93" s="97">
        <v>4</v>
      </c>
      <c r="K93" s="25" t="str">
        <f t="shared" si="31"/>
        <v>20 alatti</v>
      </c>
      <c r="L93" s="101">
        <f t="shared" si="32"/>
        <v>4</v>
      </c>
      <c r="M93" s="102">
        <f t="shared" si="33"/>
        <v>0</v>
      </c>
      <c r="N93" s="103"/>
      <c r="O93" s="104">
        <f t="shared" si="34"/>
        <v>0</v>
      </c>
      <c r="P93" s="26">
        <f t="shared" si="36"/>
        <v>106</v>
      </c>
      <c r="Q93" s="21">
        <f t="shared" si="35"/>
        <v>132</v>
      </c>
      <c r="R93" s="98">
        <v>1</v>
      </c>
      <c r="S93" s="99">
        <v>1</v>
      </c>
      <c r="T93" s="99">
        <v>1</v>
      </c>
      <c r="U93" s="99">
        <v>1</v>
      </c>
      <c r="V93" s="99">
        <v>1</v>
      </c>
      <c r="W93" s="99">
        <v>1</v>
      </c>
      <c r="X93" s="99">
        <v>1</v>
      </c>
      <c r="Y93" s="99">
        <v>1</v>
      </c>
      <c r="Z93" s="99">
        <v>1</v>
      </c>
      <c r="AA93" s="99">
        <v>1</v>
      </c>
      <c r="AB93" s="99">
        <v>1</v>
      </c>
      <c r="AC93" s="100">
        <v>1</v>
      </c>
      <c r="AD93" s="22">
        <f t="shared" si="19"/>
        <v>11</v>
      </c>
      <c r="AE93" s="20">
        <f t="shared" si="20"/>
        <v>11</v>
      </c>
      <c r="AF93" s="20">
        <f t="shared" si="21"/>
        <v>11</v>
      </c>
      <c r="AG93" s="20">
        <f t="shared" si="22"/>
        <v>11</v>
      </c>
      <c r="AH93" s="20">
        <f t="shared" si="23"/>
        <v>11</v>
      </c>
      <c r="AI93" s="20">
        <f t="shared" si="24"/>
        <v>11</v>
      </c>
      <c r="AJ93" s="20">
        <f t="shared" si="25"/>
        <v>11</v>
      </c>
      <c r="AK93" s="20">
        <f t="shared" si="26"/>
        <v>11</v>
      </c>
      <c r="AL93" s="20">
        <f t="shared" si="27"/>
        <v>11</v>
      </c>
      <c r="AM93" s="20">
        <f t="shared" si="28"/>
        <v>11</v>
      </c>
      <c r="AN93" s="20">
        <f t="shared" si="29"/>
        <v>11</v>
      </c>
      <c r="AO93" s="43">
        <f t="shared" si="30"/>
        <v>11</v>
      </c>
    </row>
    <row r="94" spans="1:41" hidden="1" x14ac:dyDescent="0.2">
      <c r="A94" s="96" t="s">
        <v>234</v>
      </c>
      <c r="B94" s="96" t="s">
        <v>262</v>
      </c>
      <c r="C94" s="96" t="s">
        <v>234</v>
      </c>
      <c r="D94" s="96" t="s">
        <v>235</v>
      </c>
      <c r="E94" s="96" t="s">
        <v>273</v>
      </c>
      <c r="F94" s="96" t="s">
        <v>274</v>
      </c>
      <c r="G94" s="96" t="s">
        <v>126</v>
      </c>
      <c r="H94" s="19" t="str">
        <f>IF(E94="","",VLOOKUP(LEFT(E94,5),'Technikai cellák'!B:C,2,0))</f>
        <v>TIGÁZ Földgázelosztó Zrt.</v>
      </c>
      <c r="I94" s="19" t="str">
        <f>IF(E94="","",VLOOKUP(H94,'Technikai cellák'!$C$1:$D$12,2,0))</f>
        <v>4200 Hajdúszoboszló, Rákóczi Ferenc út 184.</v>
      </c>
      <c r="J94" s="97">
        <v>4</v>
      </c>
      <c r="K94" s="25" t="str">
        <f t="shared" si="31"/>
        <v>20 alatti</v>
      </c>
      <c r="L94" s="101">
        <f t="shared" si="32"/>
        <v>4</v>
      </c>
      <c r="M94" s="102">
        <f t="shared" si="33"/>
        <v>0</v>
      </c>
      <c r="N94" s="103"/>
      <c r="O94" s="104">
        <f t="shared" si="34"/>
        <v>0</v>
      </c>
      <c r="P94" s="26">
        <f t="shared" si="36"/>
        <v>106</v>
      </c>
      <c r="Q94" s="21">
        <f t="shared" si="35"/>
        <v>132</v>
      </c>
      <c r="R94" s="98">
        <v>1</v>
      </c>
      <c r="S94" s="99">
        <v>1</v>
      </c>
      <c r="T94" s="99">
        <v>1</v>
      </c>
      <c r="U94" s="99">
        <v>1</v>
      </c>
      <c r="V94" s="99">
        <v>1</v>
      </c>
      <c r="W94" s="99">
        <v>1</v>
      </c>
      <c r="X94" s="99">
        <v>1</v>
      </c>
      <c r="Y94" s="99">
        <v>1</v>
      </c>
      <c r="Z94" s="99">
        <v>1</v>
      </c>
      <c r="AA94" s="99">
        <v>1</v>
      </c>
      <c r="AB94" s="99">
        <v>1</v>
      </c>
      <c r="AC94" s="100">
        <v>1</v>
      </c>
      <c r="AD94" s="22">
        <f t="shared" si="19"/>
        <v>11</v>
      </c>
      <c r="AE94" s="20">
        <f t="shared" si="20"/>
        <v>11</v>
      </c>
      <c r="AF94" s="20">
        <f t="shared" si="21"/>
        <v>11</v>
      </c>
      <c r="AG94" s="20">
        <f t="shared" si="22"/>
        <v>11</v>
      </c>
      <c r="AH94" s="20">
        <f t="shared" si="23"/>
        <v>11</v>
      </c>
      <c r="AI94" s="20">
        <f t="shared" si="24"/>
        <v>11</v>
      </c>
      <c r="AJ94" s="20">
        <f t="shared" si="25"/>
        <v>11</v>
      </c>
      <c r="AK94" s="20">
        <f t="shared" si="26"/>
        <v>11</v>
      </c>
      <c r="AL94" s="20">
        <f t="shared" si="27"/>
        <v>11</v>
      </c>
      <c r="AM94" s="20">
        <f t="shared" si="28"/>
        <v>11</v>
      </c>
      <c r="AN94" s="20">
        <f t="shared" si="29"/>
        <v>11</v>
      </c>
      <c r="AO94" s="43">
        <f t="shared" si="30"/>
        <v>11</v>
      </c>
    </row>
    <row r="95" spans="1:41" hidden="1" x14ac:dyDescent="0.2">
      <c r="A95" s="96" t="s">
        <v>275</v>
      </c>
      <c r="B95" s="96" t="s">
        <v>276</v>
      </c>
      <c r="C95" s="96" t="s">
        <v>275</v>
      </c>
      <c r="D95" s="96" t="s">
        <v>276</v>
      </c>
      <c r="E95" s="96" t="s">
        <v>277</v>
      </c>
      <c r="F95" s="96" t="s">
        <v>276</v>
      </c>
      <c r="G95" s="96" t="s">
        <v>126</v>
      </c>
      <c r="H95" s="19" t="str">
        <f>IF(E95="","",VLOOKUP(LEFT(E95,5),'Technikai cellák'!B:C,2,0))</f>
        <v>MVM ÉGÁZ-DÉGÁZ Földgázhálózati Zrt.</v>
      </c>
      <c r="I95" s="19" t="str">
        <f>IF(E95="","",VLOOKUP(H95,'Technikai cellák'!$C$1:$D$12,2,0))</f>
        <v>6724 Szeged, Pulcz u. 44.</v>
      </c>
      <c r="J95" s="97">
        <v>25</v>
      </c>
      <c r="K95" s="25" t="str">
        <f t="shared" si="31"/>
        <v>20-99</v>
      </c>
      <c r="L95" s="101">
        <f t="shared" si="32"/>
        <v>0</v>
      </c>
      <c r="M95" s="102">
        <f t="shared" si="33"/>
        <v>263</v>
      </c>
      <c r="N95" s="103">
        <v>263</v>
      </c>
      <c r="O95" s="104">
        <f t="shared" si="34"/>
        <v>0</v>
      </c>
      <c r="P95" s="26">
        <f t="shared" si="36"/>
        <v>150357</v>
      </c>
      <c r="Q95" s="21">
        <f t="shared" si="35"/>
        <v>187946</v>
      </c>
      <c r="R95" s="98">
        <v>955</v>
      </c>
      <c r="S95" s="99">
        <v>2700</v>
      </c>
      <c r="T95" s="99">
        <v>3500</v>
      </c>
      <c r="U95" s="99">
        <v>4000</v>
      </c>
      <c r="V95" s="99">
        <v>2300</v>
      </c>
      <c r="W95" s="99">
        <v>2000</v>
      </c>
      <c r="X95" s="99">
        <v>850</v>
      </c>
      <c r="Y95" s="99">
        <v>400</v>
      </c>
      <c r="Z95" s="99">
        <v>300</v>
      </c>
      <c r="AA95" s="99">
        <v>250</v>
      </c>
      <c r="AB95" s="99">
        <v>250</v>
      </c>
      <c r="AC95" s="100">
        <v>300</v>
      </c>
      <c r="AD95" s="22">
        <f t="shared" si="19"/>
        <v>10081</v>
      </c>
      <c r="AE95" s="20">
        <f t="shared" si="20"/>
        <v>28501</v>
      </c>
      <c r="AF95" s="20">
        <f t="shared" si="21"/>
        <v>36945</v>
      </c>
      <c r="AG95" s="20">
        <f t="shared" si="22"/>
        <v>42223</v>
      </c>
      <c r="AH95" s="20">
        <f t="shared" si="23"/>
        <v>24278</v>
      </c>
      <c r="AI95" s="20">
        <f t="shared" si="24"/>
        <v>21112</v>
      </c>
      <c r="AJ95" s="20">
        <f t="shared" si="25"/>
        <v>8972</v>
      </c>
      <c r="AK95" s="20">
        <f t="shared" si="26"/>
        <v>4222</v>
      </c>
      <c r="AL95" s="20">
        <f t="shared" si="27"/>
        <v>3167</v>
      </c>
      <c r="AM95" s="20">
        <f t="shared" si="28"/>
        <v>2639</v>
      </c>
      <c r="AN95" s="20">
        <f t="shared" si="29"/>
        <v>2639</v>
      </c>
      <c r="AO95" s="43">
        <f t="shared" si="30"/>
        <v>3167</v>
      </c>
    </row>
    <row r="96" spans="1:41" hidden="1" x14ac:dyDescent="0.2">
      <c r="A96" s="96" t="s">
        <v>275</v>
      </c>
      <c r="B96" s="96" t="s">
        <v>278</v>
      </c>
      <c r="C96" s="96" t="s">
        <v>275</v>
      </c>
      <c r="D96" s="96" t="s">
        <v>278</v>
      </c>
      <c r="E96" s="96" t="s">
        <v>279</v>
      </c>
      <c r="F96" s="96" t="s">
        <v>280</v>
      </c>
      <c r="G96" s="96" t="s">
        <v>126</v>
      </c>
      <c r="H96" s="19" t="str">
        <f>IF(E96="","",VLOOKUP(LEFT(E96,5),'Technikai cellák'!B:C,2,0))</f>
        <v>MVM ÉGÁZ-DÉGÁZ Földgázhálózati Zrt.</v>
      </c>
      <c r="I96" s="19" t="str">
        <f>IF(E96="","",VLOOKUP(H96,'Technikai cellák'!$C$1:$D$12,2,0))</f>
        <v>6724 Szeged, Pulcz u. 44.</v>
      </c>
      <c r="J96" s="97">
        <v>6</v>
      </c>
      <c r="K96" s="25" t="str">
        <f t="shared" si="31"/>
        <v>20 alatti</v>
      </c>
      <c r="L96" s="101">
        <f t="shared" si="32"/>
        <v>6</v>
      </c>
      <c r="M96" s="102">
        <f t="shared" si="33"/>
        <v>0</v>
      </c>
      <c r="N96" s="103"/>
      <c r="O96" s="104">
        <f t="shared" si="34"/>
        <v>0</v>
      </c>
      <c r="P96" s="26">
        <f t="shared" si="36"/>
        <v>509</v>
      </c>
      <c r="Q96" s="21">
        <f t="shared" si="35"/>
        <v>636</v>
      </c>
      <c r="R96" s="98">
        <v>10</v>
      </c>
      <c r="S96" s="99">
        <v>10</v>
      </c>
      <c r="T96" s="99">
        <v>10</v>
      </c>
      <c r="U96" s="99">
        <v>10</v>
      </c>
      <c r="V96" s="99">
        <v>10</v>
      </c>
      <c r="W96" s="99">
        <v>10</v>
      </c>
      <c r="X96" s="99">
        <v>0</v>
      </c>
      <c r="Y96" s="99">
        <v>0</v>
      </c>
      <c r="Z96" s="99">
        <v>0</v>
      </c>
      <c r="AA96" s="99">
        <v>0</v>
      </c>
      <c r="AB96" s="99">
        <v>0</v>
      </c>
      <c r="AC96" s="100">
        <v>0</v>
      </c>
      <c r="AD96" s="22">
        <f t="shared" si="19"/>
        <v>106</v>
      </c>
      <c r="AE96" s="20">
        <f t="shared" si="20"/>
        <v>106</v>
      </c>
      <c r="AF96" s="20">
        <f t="shared" si="21"/>
        <v>106</v>
      </c>
      <c r="AG96" s="20">
        <f t="shared" si="22"/>
        <v>106</v>
      </c>
      <c r="AH96" s="20">
        <f t="shared" si="23"/>
        <v>106</v>
      </c>
      <c r="AI96" s="20">
        <f t="shared" si="24"/>
        <v>106</v>
      </c>
      <c r="AJ96" s="20">
        <f t="shared" si="25"/>
        <v>0</v>
      </c>
      <c r="AK96" s="20">
        <f t="shared" si="26"/>
        <v>0</v>
      </c>
      <c r="AL96" s="20">
        <f t="shared" si="27"/>
        <v>0</v>
      </c>
      <c r="AM96" s="20">
        <f t="shared" si="28"/>
        <v>0</v>
      </c>
      <c r="AN96" s="20">
        <f t="shared" si="29"/>
        <v>0</v>
      </c>
      <c r="AO96" s="43">
        <f t="shared" si="30"/>
        <v>0</v>
      </c>
    </row>
    <row r="97" spans="1:41" hidden="1" x14ac:dyDescent="0.2">
      <c r="A97" s="96" t="s">
        <v>275</v>
      </c>
      <c r="B97" s="96" t="s">
        <v>281</v>
      </c>
      <c r="C97" s="96" t="s">
        <v>275</v>
      </c>
      <c r="D97" s="96" t="s">
        <v>281</v>
      </c>
      <c r="E97" s="96" t="s">
        <v>282</v>
      </c>
      <c r="F97" s="96" t="s">
        <v>283</v>
      </c>
      <c r="G97" s="96" t="s">
        <v>126</v>
      </c>
      <c r="H97" s="19" t="str">
        <f>IF(E97="","",VLOOKUP(LEFT(E97,5),'Technikai cellák'!B:C,2,0))</f>
        <v>MVM ÉGÁZ-DÉGÁZ Földgázhálózati Zrt.</v>
      </c>
      <c r="I97" s="19" t="str">
        <f>IF(E97="","",VLOOKUP(H97,'Technikai cellák'!$C$1:$D$12,2,0))</f>
        <v>6724 Szeged, Pulcz u. 44.</v>
      </c>
      <c r="J97" s="97">
        <v>100</v>
      </c>
      <c r="K97" s="25" t="str">
        <f t="shared" si="31"/>
        <v>100-500</v>
      </c>
      <c r="L97" s="101">
        <f t="shared" si="32"/>
        <v>0</v>
      </c>
      <c r="M97" s="102">
        <f t="shared" si="33"/>
        <v>0</v>
      </c>
      <c r="N97" s="103"/>
      <c r="O97" s="104">
        <f t="shared" si="34"/>
        <v>1056</v>
      </c>
      <c r="P97" s="26">
        <f t="shared" si="36"/>
        <v>976199</v>
      </c>
      <c r="Q97" s="21">
        <f t="shared" si="35"/>
        <v>1220249</v>
      </c>
      <c r="R97" s="98">
        <v>7500</v>
      </c>
      <c r="S97" s="99">
        <v>15000</v>
      </c>
      <c r="T97" s="99">
        <v>18000</v>
      </c>
      <c r="U97" s="99">
        <v>25000</v>
      </c>
      <c r="V97" s="99">
        <v>15000</v>
      </c>
      <c r="W97" s="99">
        <v>14500</v>
      </c>
      <c r="X97" s="99">
        <v>9000</v>
      </c>
      <c r="Y97" s="99">
        <v>4000</v>
      </c>
      <c r="Z97" s="99">
        <v>2000</v>
      </c>
      <c r="AA97" s="99">
        <v>1900</v>
      </c>
      <c r="AB97" s="99">
        <v>1800</v>
      </c>
      <c r="AC97" s="100">
        <v>1900</v>
      </c>
      <c r="AD97" s="22">
        <f t="shared" si="19"/>
        <v>79168</v>
      </c>
      <c r="AE97" s="20">
        <f t="shared" si="20"/>
        <v>158337</v>
      </c>
      <c r="AF97" s="20">
        <f t="shared" si="21"/>
        <v>190004</v>
      </c>
      <c r="AG97" s="20">
        <f t="shared" si="22"/>
        <v>263895</v>
      </c>
      <c r="AH97" s="20">
        <f t="shared" si="23"/>
        <v>158337</v>
      </c>
      <c r="AI97" s="20">
        <f t="shared" si="24"/>
        <v>153059</v>
      </c>
      <c r="AJ97" s="20">
        <f t="shared" si="25"/>
        <v>95002</v>
      </c>
      <c r="AK97" s="20">
        <f t="shared" si="26"/>
        <v>42223</v>
      </c>
      <c r="AL97" s="20">
        <f t="shared" si="27"/>
        <v>21112</v>
      </c>
      <c r="AM97" s="20">
        <f t="shared" si="28"/>
        <v>20056</v>
      </c>
      <c r="AN97" s="20">
        <f t="shared" si="29"/>
        <v>19000</v>
      </c>
      <c r="AO97" s="43">
        <f t="shared" si="30"/>
        <v>20056</v>
      </c>
    </row>
    <row r="98" spans="1:41" hidden="1" x14ac:dyDescent="0.2">
      <c r="A98" s="96" t="s">
        <v>275</v>
      </c>
      <c r="B98" s="96" t="s">
        <v>284</v>
      </c>
      <c r="C98" s="96" t="s">
        <v>275</v>
      </c>
      <c r="D98" s="96" t="s">
        <v>284</v>
      </c>
      <c r="E98" s="96" t="s">
        <v>285</v>
      </c>
      <c r="F98" s="96" t="s">
        <v>286</v>
      </c>
      <c r="G98" s="96" t="s">
        <v>126</v>
      </c>
      <c r="H98" s="19" t="str">
        <f>IF(E98="","",VLOOKUP(LEFT(E98,5),'Technikai cellák'!B:C,2,0))</f>
        <v>MVM ÉGÁZ-DÉGÁZ Földgázhálózati Zrt.</v>
      </c>
      <c r="I98" s="19" t="str">
        <f>IF(E98="","",VLOOKUP(H98,'Technikai cellák'!$C$1:$D$12,2,0))</f>
        <v>6724 Szeged, Pulcz u. 44.</v>
      </c>
      <c r="J98" s="97">
        <v>65</v>
      </c>
      <c r="K98" s="25" t="str">
        <f t="shared" si="31"/>
        <v>20-99</v>
      </c>
      <c r="L98" s="101">
        <f t="shared" si="32"/>
        <v>0</v>
      </c>
      <c r="M98" s="102">
        <f t="shared" si="33"/>
        <v>683</v>
      </c>
      <c r="N98" s="103">
        <v>683</v>
      </c>
      <c r="O98" s="104">
        <f t="shared" si="34"/>
        <v>0</v>
      </c>
      <c r="P98" s="26">
        <f t="shared" si="36"/>
        <v>189582</v>
      </c>
      <c r="Q98" s="21">
        <f t="shared" si="35"/>
        <v>236977</v>
      </c>
      <c r="R98" s="98">
        <v>1400</v>
      </c>
      <c r="S98" s="99">
        <v>3000</v>
      </c>
      <c r="T98" s="99">
        <v>3800</v>
      </c>
      <c r="U98" s="99">
        <v>4400</v>
      </c>
      <c r="V98" s="99">
        <v>3600</v>
      </c>
      <c r="W98" s="99">
        <v>3000</v>
      </c>
      <c r="X98" s="99">
        <v>2000</v>
      </c>
      <c r="Y98" s="99">
        <v>600</v>
      </c>
      <c r="Z98" s="99">
        <v>300</v>
      </c>
      <c r="AA98" s="99">
        <v>100</v>
      </c>
      <c r="AB98" s="99">
        <v>100</v>
      </c>
      <c r="AC98" s="100">
        <v>150</v>
      </c>
      <c r="AD98" s="22">
        <f t="shared" si="19"/>
        <v>14778</v>
      </c>
      <c r="AE98" s="20">
        <f t="shared" si="20"/>
        <v>31667</v>
      </c>
      <c r="AF98" s="20">
        <f t="shared" si="21"/>
        <v>40112</v>
      </c>
      <c r="AG98" s="20">
        <f t="shared" si="22"/>
        <v>46445</v>
      </c>
      <c r="AH98" s="20">
        <f t="shared" si="23"/>
        <v>38001</v>
      </c>
      <c r="AI98" s="20">
        <f t="shared" si="24"/>
        <v>31667</v>
      </c>
      <c r="AJ98" s="20">
        <f t="shared" si="25"/>
        <v>21112</v>
      </c>
      <c r="AK98" s="20">
        <f t="shared" si="26"/>
        <v>6333</v>
      </c>
      <c r="AL98" s="20">
        <f t="shared" si="27"/>
        <v>3167</v>
      </c>
      <c r="AM98" s="20">
        <f t="shared" si="28"/>
        <v>1056</v>
      </c>
      <c r="AN98" s="20">
        <f t="shared" si="29"/>
        <v>1056</v>
      </c>
      <c r="AO98" s="43">
        <f t="shared" si="30"/>
        <v>1583</v>
      </c>
    </row>
    <row r="99" spans="1:41" hidden="1" x14ac:dyDescent="0.2">
      <c r="A99" s="96" t="s">
        <v>275</v>
      </c>
      <c r="B99" s="96" t="s">
        <v>287</v>
      </c>
      <c r="C99" s="96" t="s">
        <v>275</v>
      </c>
      <c r="D99" s="96" t="s">
        <v>287</v>
      </c>
      <c r="E99" s="96" t="s">
        <v>288</v>
      </c>
      <c r="F99" s="96" t="s">
        <v>289</v>
      </c>
      <c r="G99" s="96" t="s">
        <v>126</v>
      </c>
      <c r="H99" s="19" t="str">
        <f>IF(E99="","",VLOOKUP(LEFT(E99,5),'Technikai cellák'!B:C,2,0))</f>
        <v>MVM ÉGÁZ-DÉGÁZ Földgázhálózati Zrt.</v>
      </c>
      <c r="I99" s="19" t="str">
        <f>IF(E99="","",VLOOKUP(H99,'Technikai cellák'!$C$1:$D$12,2,0))</f>
        <v>6724 Szeged, Pulcz u. 44.</v>
      </c>
      <c r="J99" s="97">
        <v>16</v>
      </c>
      <c r="K99" s="25" t="str">
        <f t="shared" si="31"/>
        <v>20 alatti</v>
      </c>
      <c r="L99" s="101">
        <f t="shared" si="32"/>
        <v>16</v>
      </c>
      <c r="M99" s="102">
        <f t="shared" si="33"/>
        <v>0</v>
      </c>
      <c r="N99" s="103"/>
      <c r="O99" s="104">
        <f t="shared" si="34"/>
        <v>0</v>
      </c>
      <c r="P99" s="26">
        <f t="shared" si="36"/>
        <v>150738</v>
      </c>
      <c r="Q99" s="21">
        <f t="shared" si="35"/>
        <v>188422</v>
      </c>
      <c r="R99" s="98">
        <v>1200</v>
      </c>
      <c r="S99" s="99">
        <v>2200</v>
      </c>
      <c r="T99" s="99">
        <v>3200</v>
      </c>
      <c r="U99" s="99">
        <v>2900</v>
      </c>
      <c r="V99" s="99">
        <v>2500</v>
      </c>
      <c r="W99" s="99">
        <v>2500</v>
      </c>
      <c r="X99" s="99">
        <v>1500</v>
      </c>
      <c r="Y99" s="99">
        <v>500</v>
      </c>
      <c r="Z99" s="99">
        <v>500</v>
      </c>
      <c r="AA99" s="99">
        <v>250</v>
      </c>
      <c r="AB99" s="99">
        <v>350</v>
      </c>
      <c r="AC99" s="100">
        <v>250</v>
      </c>
      <c r="AD99" s="22">
        <f t="shared" si="19"/>
        <v>12667</v>
      </c>
      <c r="AE99" s="20">
        <f t="shared" si="20"/>
        <v>23223</v>
      </c>
      <c r="AF99" s="20">
        <f t="shared" si="21"/>
        <v>33779</v>
      </c>
      <c r="AG99" s="20">
        <f t="shared" si="22"/>
        <v>30612</v>
      </c>
      <c r="AH99" s="20">
        <f t="shared" si="23"/>
        <v>26389</v>
      </c>
      <c r="AI99" s="20">
        <f t="shared" si="24"/>
        <v>26389</v>
      </c>
      <c r="AJ99" s="20">
        <f t="shared" si="25"/>
        <v>15834</v>
      </c>
      <c r="AK99" s="20">
        <f t="shared" si="26"/>
        <v>5278</v>
      </c>
      <c r="AL99" s="20">
        <f t="shared" si="27"/>
        <v>5278</v>
      </c>
      <c r="AM99" s="20">
        <f t="shared" si="28"/>
        <v>2639</v>
      </c>
      <c r="AN99" s="20">
        <f t="shared" si="29"/>
        <v>3695</v>
      </c>
      <c r="AO99" s="43">
        <f t="shared" si="30"/>
        <v>2639</v>
      </c>
    </row>
    <row r="100" spans="1:41" hidden="1" x14ac:dyDescent="0.2">
      <c r="A100" s="96" t="s">
        <v>275</v>
      </c>
      <c r="B100" s="96" t="s">
        <v>290</v>
      </c>
      <c r="C100" s="96" t="s">
        <v>275</v>
      </c>
      <c r="D100" s="96" t="s">
        <v>290</v>
      </c>
      <c r="E100" s="96" t="s">
        <v>291</v>
      </c>
      <c r="F100" s="96" t="s">
        <v>292</v>
      </c>
      <c r="G100" s="96" t="s">
        <v>126</v>
      </c>
      <c r="H100" s="19" t="str">
        <f>IF(E100="","",VLOOKUP(LEFT(E100,5),'Technikai cellák'!B:C,2,0))</f>
        <v>MVM ÉGÁZ-DÉGÁZ Földgázhálózati Zrt.</v>
      </c>
      <c r="I100" s="19" t="str">
        <f>IF(E100="","",VLOOKUP(H100,'Technikai cellák'!$C$1:$D$12,2,0))</f>
        <v>6724 Szeged, Pulcz u. 44.</v>
      </c>
      <c r="J100" s="97">
        <v>16</v>
      </c>
      <c r="K100" s="25" t="str">
        <f t="shared" si="31"/>
        <v>20 alatti</v>
      </c>
      <c r="L100" s="101">
        <f t="shared" si="32"/>
        <v>16</v>
      </c>
      <c r="M100" s="102">
        <f t="shared" si="33"/>
        <v>0</v>
      </c>
      <c r="N100" s="103"/>
      <c r="O100" s="104">
        <f t="shared" si="34"/>
        <v>0</v>
      </c>
      <c r="P100" s="26">
        <f t="shared" si="36"/>
        <v>163234</v>
      </c>
      <c r="Q100" s="21">
        <f t="shared" si="35"/>
        <v>204042</v>
      </c>
      <c r="R100" s="98">
        <v>1400</v>
      </c>
      <c r="S100" s="99">
        <v>2300</v>
      </c>
      <c r="T100" s="99">
        <v>3600</v>
      </c>
      <c r="U100" s="99">
        <v>4700</v>
      </c>
      <c r="V100" s="99">
        <v>2500</v>
      </c>
      <c r="W100" s="99">
        <v>2300</v>
      </c>
      <c r="X100" s="99">
        <v>1500</v>
      </c>
      <c r="Y100" s="99">
        <v>300</v>
      </c>
      <c r="Z100" s="99">
        <v>300</v>
      </c>
      <c r="AA100" s="99">
        <v>150</v>
      </c>
      <c r="AB100" s="99">
        <v>150</v>
      </c>
      <c r="AC100" s="100">
        <v>130</v>
      </c>
      <c r="AD100" s="22">
        <f t="shared" si="19"/>
        <v>14778</v>
      </c>
      <c r="AE100" s="20">
        <f t="shared" si="20"/>
        <v>24278</v>
      </c>
      <c r="AF100" s="20">
        <f t="shared" si="21"/>
        <v>38001</v>
      </c>
      <c r="AG100" s="20">
        <f t="shared" si="22"/>
        <v>49612</v>
      </c>
      <c r="AH100" s="20">
        <f t="shared" si="23"/>
        <v>26389</v>
      </c>
      <c r="AI100" s="20">
        <f t="shared" si="24"/>
        <v>24278</v>
      </c>
      <c r="AJ100" s="20">
        <f t="shared" si="25"/>
        <v>15834</v>
      </c>
      <c r="AK100" s="20">
        <f t="shared" si="26"/>
        <v>3167</v>
      </c>
      <c r="AL100" s="20">
        <f t="shared" si="27"/>
        <v>3167</v>
      </c>
      <c r="AM100" s="20">
        <f t="shared" si="28"/>
        <v>1583</v>
      </c>
      <c r="AN100" s="20">
        <f t="shared" si="29"/>
        <v>1583</v>
      </c>
      <c r="AO100" s="43">
        <f t="shared" si="30"/>
        <v>1372</v>
      </c>
    </row>
    <row r="101" spans="1:41" hidden="1" x14ac:dyDescent="0.2">
      <c r="A101" s="96" t="s">
        <v>275</v>
      </c>
      <c r="B101" s="96" t="s">
        <v>293</v>
      </c>
      <c r="C101" s="96" t="s">
        <v>275</v>
      </c>
      <c r="D101" s="96" t="s">
        <v>293</v>
      </c>
      <c r="E101" s="96" t="s">
        <v>294</v>
      </c>
      <c r="F101" s="96" t="s">
        <v>295</v>
      </c>
      <c r="G101" s="96" t="s">
        <v>126</v>
      </c>
      <c r="H101" s="19" t="str">
        <f>IF(E101="","",VLOOKUP(LEFT(E101,5),'Technikai cellák'!B:C,2,0))</f>
        <v>MVM ÉGÁZ-DÉGÁZ Földgázhálózati Zrt.</v>
      </c>
      <c r="I101" s="19" t="str">
        <f>IF(E101="","",VLOOKUP(H101,'Technikai cellák'!$C$1:$D$12,2,0))</f>
        <v>6724 Szeged, Pulcz u. 44.</v>
      </c>
      <c r="J101" s="97">
        <v>16</v>
      </c>
      <c r="K101" s="25" t="str">
        <f t="shared" si="31"/>
        <v>20 alatti</v>
      </c>
      <c r="L101" s="101">
        <f t="shared" si="32"/>
        <v>16</v>
      </c>
      <c r="M101" s="102">
        <f t="shared" si="33"/>
        <v>0</v>
      </c>
      <c r="N101" s="103"/>
      <c r="O101" s="104">
        <f t="shared" si="34"/>
        <v>0</v>
      </c>
      <c r="P101" s="26">
        <f t="shared" si="36"/>
        <v>28626</v>
      </c>
      <c r="Q101" s="21">
        <f t="shared" si="35"/>
        <v>35783</v>
      </c>
      <c r="R101" s="98">
        <v>140</v>
      </c>
      <c r="S101" s="99">
        <v>350</v>
      </c>
      <c r="T101" s="99">
        <v>450</v>
      </c>
      <c r="U101" s="99">
        <v>900</v>
      </c>
      <c r="V101" s="99">
        <v>700</v>
      </c>
      <c r="W101" s="99">
        <v>600</v>
      </c>
      <c r="X101" s="99">
        <v>150</v>
      </c>
      <c r="Y101" s="99">
        <v>20</v>
      </c>
      <c r="Z101" s="99">
        <v>20</v>
      </c>
      <c r="AA101" s="99">
        <v>20</v>
      </c>
      <c r="AB101" s="99">
        <v>20</v>
      </c>
      <c r="AC101" s="100">
        <v>20</v>
      </c>
      <c r="AD101" s="22">
        <f t="shared" si="19"/>
        <v>1478</v>
      </c>
      <c r="AE101" s="20">
        <f t="shared" si="20"/>
        <v>3695</v>
      </c>
      <c r="AF101" s="20">
        <f t="shared" si="21"/>
        <v>4750</v>
      </c>
      <c r="AG101" s="20">
        <f t="shared" si="22"/>
        <v>9500</v>
      </c>
      <c r="AH101" s="20">
        <f t="shared" si="23"/>
        <v>7389</v>
      </c>
      <c r="AI101" s="20">
        <f t="shared" si="24"/>
        <v>6333</v>
      </c>
      <c r="AJ101" s="20">
        <f t="shared" si="25"/>
        <v>1583</v>
      </c>
      <c r="AK101" s="20">
        <f t="shared" si="26"/>
        <v>211</v>
      </c>
      <c r="AL101" s="20">
        <f t="shared" si="27"/>
        <v>211</v>
      </c>
      <c r="AM101" s="20">
        <f t="shared" si="28"/>
        <v>211</v>
      </c>
      <c r="AN101" s="20">
        <f t="shared" si="29"/>
        <v>211</v>
      </c>
      <c r="AO101" s="43">
        <f t="shared" si="30"/>
        <v>211</v>
      </c>
    </row>
    <row r="102" spans="1:41" hidden="1" x14ac:dyDescent="0.2">
      <c r="A102" s="96" t="s">
        <v>275</v>
      </c>
      <c r="B102" s="96" t="s">
        <v>296</v>
      </c>
      <c r="C102" s="96" t="s">
        <v>275</v>
      </c>
      <c r="D102" s="96" t="s">
        <v>296</v>
      </c>
      <c r="E102" s="96" t="s">
        <v>297</v>
      </c>
      <c r="F102" s="96" t="s">
        <v>298</v>
      </c>
      <c r="G102" s="96" t="s">
        <v>126</v>
      </c>
      <c r="H102" s="19" t="str">
        <f>IF(E102="","",VLOOKUP(LEFT(E102,5),'Technikai cellák'!B:C,2,0))</f>
        <v>MVM ÉGÁZ-DÉGÁZ Földgázhálózati Zrt.</v>
      </c>
      <c r="I102" s="19" t="str">
        <f>IF(E102="","",VLOOKUP(H102,'Technikai cellák'!$C$1:$D$12,2,0))</f>
        <v>6724 Szeged, Pulcz u. 44.</v>
      </c>
      <c r="J102" s="97">
        <v>4</v>
      </c>
      <c r="K102" s="25" t="str">
        <f t="shared" si="31"/>
        <v>20 alatti</v>
      </c>
      <c r="L102" s="101">
        <f t="shared" si="32"/>
        <v>4</v>
      </c>
      <c r="M102" s="102">
        <f t="shared" si="33"/>
        <v>0</v>
      </c>
      <c r="N102" s="103"/>
      <c r="O102" s="104">
        <f t="shared" si="34"/>
        <v>0</v>
      </c>
      <c r="P102" s="26">
        <f t="shared" si="36"/>
        <v>24997</v>
      </c>
      <c r="Q102" s="21">
        <f t="shared" si="35"/>
        <v>31246</v>
      </c>
      <c r="R102" s="98">
        <v>250</v>
      </c>
      <c r="S102" s="99">
        <v>280</v>
      </c>
      <c r="T102" s="99">
        <v>500</v>
      </c>
      <c r="U102" s="99">
        <v>500</v>
      </c>
      <c r="V102" s="99">
        <v>400</v>
      </c>
      <c r="W102" s="99">
        <v>400</v>
      </c>
      <c r="X102" s="99">
        <v>250</v>
      </c>
      <c r="Y102" s="99">
        <v>100</v>
      </c>
      <c r="Z102" s="99">
        <v>100</v>
      </c>
      <c r="AA102" s="99">
        <v>50</v>
      </c>
      <c r="AB102" s="99">
        <v>50</v>
      </c>
      <c r="AC102" s="100">
        <v>80</v>
      </c>
      <c r="AD102" s="22">
        <f t="shared" si="19"/>
        <v>2639</v>
      </c>
      <c r="AE102" s="20">
        <f t="shared" si="20"/>
        <v>2956</v>
      </c>
      <c r="AF102" s="20">
        <f t="shared" si="21"/>
        <v>5278</v>
      </c>
      <c r="AG102" s="20">
        <f t="shared" si="22"/>
        <v>5278</v>
      </c>
      <c r="AH102" s="20">
        <f t="shared" si="23"/>
        <v>4222</v>
      </c>
      <c r="AI102" s="20">
        <f t="shared" si="24"/>
        <v>4222</v>
      </c>
      <c r="AJ102" s="20">
        <f t="shared" si="25"/>
        <v>2639</v>
      </c>
      <c r="AK102" s="20">
        <f t="shared" si="26"/>
        <v>1056</v>
      </c>
      <c r="AL102" s="20">
        <f t="shared" si="27"/>
        <v>1056</v>
      </c>
      <c r="AM102" s="20">
        <f t="shared" si="28"/>
        <v>528</v>
      </c>
      <c r="AN102" s="20">
        <f t="shared" si="29"/>
        <v>528</v>
      </c>
      <c r="AO102" s="43">
        <f t="shared" si="30"/>
        <v>844</v>
      </c>
    </row>
    <row r="103" spans="1:41" hidden="1" x14ac:dyDescent="0.2">
      <c r="A103" s="96" t="s">
        <v>275</v>
      </c>
      <c r="B103" s="96" t="s">
        <v>299</v>
      </c>
      <c r="C103" s="96" t="s">
        <v>275</v>
      </c>
      <c r="D103" s="96" t="s">
        <v>299</v>
      </c>
      <c r="E103" s="96" t="s">
        <v>300</v>
      </c>
      <c r="F103" s="96" t="s">
        <v>301</v>
      </c>
      <c r="G103" s="96" t="s">
        <v>126</v>
      </c>
      <c r="H103" s="19" t="str">
        <f>IF(E103="","",VLOOKUP(LEFT(E103,5),'Technikai cellák'!B:C,2,0))</f>
        <v>MVM ÉGÁZ-DÉGÁZ Földgázhálózati Zrt.</v>
      </c>
      <c r="I103" s="19" t="str">
        <f>IF(E103="","",VLOOKUP(H103,'Technikai cellák'!$C$1:$D$12,2,0))</f>
        <v>6724 Szeged, Pulcz u. 44.</v>
      </c>
      <c r="J103" s="97">
        <v>4</v>
      </c>
      <c r="K103" s="25" t="str">
        <f t="shared" si="31"/>
        <v>20 alatti</v>
      </c>
      <c r="L103" s="101">
        <f t="shared" si="32"/>
        <v>4</v>
      </c>
      <c r="M103" s="102">
        <f t="shared" si="33"/>
        <v>0</v>
      </c>
      <c r="N103" s="103"/>
      <c r="O103" s="104">
        <f t="shared" si="34"/>
        <v>0</v>
      </c>
      <c r="P103" s="26">
        <f t="shared" si="36"/>
        <v>33862</v>
      </c>
      <c r="Q103" s="21">
        <f t="shared" si="35"/>
        <v>42328</v>
      </c>
      <c r="R103" s="98">
        <v>400</v>
      </c>
      <c r="S103" s="99">
        <v>450</v>
      </c>
      <c r="T103" s="99">
        <v>550</v>
      </c>
      <c r="U103" s="99">
        <v>600</v>
      </c>
      <c r="V103" s="99">
        <v>1000</v>
      </c>
      <c r="W103" s="99">
        <v>550</v>
      </c>
      <c r="X103" s="99">
        <v>250</v>
      </c>
      <c r="Y103" s="99">
        <v>80</v>
      </c>
      <c r="Z103" s="99">
        <v>50</v>
      </c>
      <c r="AA103" s="99">
        <v>20</v>
      </c>
      <c r="AB103" s="99">
        <v>20</v>
      </c>
      <c r="AC103" s="100">
        <v>40</v>
      </c>
      <c r="AD103" s="22">
        <f t="shared" si="19"/>
        <v>4222</v>
      </c>
      <c r="AE103" s="20">
        <f t="shared" si="20"/>
        <v>4750</v>
      </c>
      <c r="AF103" s="20">
        <f t="shared" si="21"/>
        <v>5806</v>
      </c>
      <c r="AG103" s="20">
        <f t="shared" si="22"/>
        <v>6333</v>
      </c>
      <c r="AH103" s="20">
        <f t="shared" si="23"/>
        <v>10556</v>
      </c>
      <c r="AI103" s="20">
        <f t="shared" si="24"/>
        <v>5806</v>
      </c>
      <c r="AJ103" s="20">
        <f t="shared" si="25"/>
        <v>2639</v>
      </c>
      <c r="AK103" s="20">
        <f t="shared" si="26"/>
        <v>844</v>
      </c>
      <c r="AL103" s="20">
        <f t="shared" si="27"/>
        <v>528</v>
      </c>
      <c r="AM103" s="20">
        <f t="shared" si="28"/>
        <v>211</v>
      </c>
      <c r="AN103" s="20">
        <f t="shared" si="29"/>
        <v>211</v>
      </c>
      <c r="AO103" s="43">
        <f t="shared" si="30"/>
        <v>422</v>
      </c>
    </row>
    <row r="104" spans="1:41" hidden="1" x14ac:dyDescent="0.2">
      <c r="A104" s="96" t="s">
        <v>275</v>
      </c>
      <c r="B104" s="96" t="s">
        <v>302</v>
      </c>
      <c r="C104" s="96" t="s">
        <v>275</v>
      </c>
      <c r="D104" s="96" t="s">
        <v>302</v>
      </c>
      <c r="E104" s="96" t="s">
        <v>303</v>
      </c>
      <c r="F104" s="96" t="s">
        <v>304</v>
      </c>
      <c r="G104" s="96" t="s">
        <v>126</v>
      </c>
      <c r="H104" s="19" t="str">
        <f>IF(E104="","",VLOOKUP(LEFT(E104,5),'Technikai cellák'!B:C,2,0))</f>
        <v>MVM ÉGÁZ-DÉGÁZ Földgázhálózati Zrt.</v>
      </c>
      <c r="I104" s="19" t="str">
        <f>IF(E104="","",VLOOKUP(H104,'Technikai cellák'!$C$1:$D$12,2,0))</f>
        <v>6724 Szeged, Pulcz u. 44.</v>
      </c>
      <c r="J104" s="97">
        <v>16</v>
      </c>
      <c r="K104" s="25" t="str">
        <f t="shared" si="31"/>
        <v>20 alatti</v>
      </c>
      <c r="L104" s="101">
        <f t="shared" si="32"/>
        <v>16</v>
      </c>
      <c r="M104" s="102">
        <f t="shared" si="33"/>
        <v>0</v>
      </c>
      <c r="N104" s="103"/>
      <c r="O104" s="104">
        <f t="shared" si="34"/>
        <v>0</v>
      </c>
      <c r="P104" s="26">
        <f t="shared" si="36"/>
        <v>77099</v>
      </c>
      <c r="Q104" s="21">
        <f t="shared" si="35"/>
        <v>96374</v>
      </c>
      <c r="R104" s="98">
        <v>600</v>
      </c>
      <c r="S104" s="99">
        <v>1500</v>
      </c>
      <c r="T104" s="99">
        <v>1100</v>
      </c>
      <c r="U104" s="99">
        <v>1900</v>
      </c>
      <c r="V104" s="99">
        <v>1400</v>
      </c>
      <c r="W104" s="99">
        <v>1400</v>
      </c>
      <c r="X104" s="99">
        <v>750</v>
      </c>
      <c r="Y104" s="99">
        <v>180</v>
      </c>
      <c r="Z104" s="99">
        <v>50</v>
      </c>
      <c r="AA104" s="99">
        <v>50</v>
      </c>
      <c r="AB104" s="99">
        <v>50</v>
      </c>
      <c r="AC104" s="100">
        <v>150</v>
      </c>
      <c r="AD104" s="22">
        <f t="shared" si="19"/>
        <v>6333</v>
      </c>
      <c r="AE104" s="20">
        <f t="shared" si="20"/>
        <v>15834</v>
      </c>
      <c r="AF104" s="20">
        <f t="shared" si="21"/>
        <v>11611</v>
      </c>
      <c r="AG104" s="20">
        <f t="shared" si="22"/>
        <v>20056</v>
      </c>
      <c r="AH104" s="20">
        <f t="shared" si="23"/>
        <v>14778</v>
      </c>
      <c r="AI104" s="20">
        <f t="shared" si="24"/>
        <v>14778</v>
      </c>
      <c r="AJ104" s="20">
        <f t="shared" si="25"/>
        <v>7917</v>
      </c>
      <c r="AK104" s="20">
        <f t="shared" si="26"/>
        <v>1900</v>
      </c>
      <c r="AL104" s="20">
        <f t="shared" si="27"/>
        <v>528</v>
      </c>
      <c r="AM104" s="20">
        <f t="shared" si="28"/>
        <v>528</v>
      </c>
      <c r="AN104" s="20">
        <f t="shared" si="29"/>
        <v>528</v>
      </c>
      <c r="AO104" s="43">
        <f t="shared" si="30"/>
        <v>1583</v>
      </c>
    </row>
    <row r="105" spans="1:41" hidden="1" x14ac:dyDescent="0.2">
      <c r="A105" s="96" t="s">
        <v>305</v>
      </c>
      <c r="B105" s="96" t="s">
        <v>306</v>
      </c>
      <c r="C105" s="96" t="s">
        <v>305</v>
      </c>
      <c r="D105" s="96" t="s">
        <v>306</v>
      </c>
      <c r="E105" s="96" t="s">
        <v>307</v>
      </c>
      <c r="F105" s="96" t="s">
        <v>308</v>
      </c>
      <c r="G105" s="96" t="s">
        <v>126</v>
      </c>
      <c r="H105" s="19" t="str">
        <f>IF(E105="","",VLOOKUP(LEFT(E105,5),'Technikai cellák'!B:C,2,0))</f>
        <v>E.ON Dél-dunántúli Gázhálózati Zrt.</v>
      </c>
      <c r="I105" s="19" t="str">
        <f>IF(E105="","",VLOOKUP(H105,'Technikai cellák'!$C$1:$D$12,2,0))</f>
        <v>7626 Pécs, Búza tér 8/a</v>
      </c>
      <c r="J105" s="97">
        <v>4</v>
      </c>
      <c r="K105" s="25" t="str">
        <f t="shared" si="31"/>
        <v>20 alatti</v>
      </c>
      <c r="L105" s="101">
        <f t="shared" si="32"/>
        <v>4</v>
      </c>
      <c r="M105" s="102">
        <f t="shared" si="33"/>
        <v>0</v>
      </c>
      <c r="N105" s="103"/>
      <c r="O105" s="104">
        <f t="shared" si="34"/>
        <v>0</v>
      </c>
      <c r="P105" s="26">
        <f t="shared" si="36"/>
        <v>912</v>
      </c>
      <c r="Q105" s="21">
        <f t="shared" si="35"/>
        <v>1140</v>
      </c>
      <c r="R105" s="98">
        <v>9</v>
      </c>
      <c r="S105" s="99">
        <v>9</v>
      </c>
      <c r="T105" s="99">
        <v>9</v>
      </c>
      <c r="U105" s="99">
        <v>9</v>
      </c>
      <c r="V105" s="99">
        <v>9</v>
      </c>
      <c r="W105" s="99">
        <v>9</v>
      </c>
      <c r="X105" s="99">
        <v>9</v>
      </c>
      <c r="Y105" s="99">
        <v>9</v>
      </c>
      <c r="Z105" s="99">
        <v>9</v>
      </c>
      <c r="AA105" s="99">
        <v>9</v>
      </c>
      <c r="AB105" s="99">
        <v>9</v>
      </c>
      <c r="AC105" s="100">
        <v>9</v>
      </c>
      <c r="AD105" s="22">
        <f t="shared" si="19"/>
        <v>95</v>
      </c>
      <c r="AE105" s="20">
        <f t="shared" si="20"/>
        <v>95</v>
      </c>
      <c r="AF105" s="20">
        <f t="shared" si="21"/>
        <v>95</v>
      </c>
      <c r="AG105" s="20">
        <f t="shared" si="22"/>
        <v>95</v>
      </c>
      <c r="AH105" s="20">
        <f t="shared" si="23"/>
        <v>95</v>
      </c>
      <c r="AI105" s="20">
        <f t="shared" si="24"/>
        <v>95</v>
      </c>
      <c r="AJ105" s="20">
        <f t="shared" si="25"/>
        <v>95</v>
      </c>
      <c r="AK105" s="20">
        <f t="shared" si="26"/>
        <v>95</v>
      </c>
      <c r="AL105" s="20">
        <f t="shared" si="27"/>
        <v>95</v>
      </c>
      <c r="AM105" s="20">
        <f t="shared" si="28"/>
        <v>95</v>
      </c>
      <c r="AN105" s="20">
        <f t="shared" si="29"/>
        <v>95</v>
      </c>
      <c r="AO105" s="43">
        <f t="shared" si="30"/>
        <v>95</v>
      </c>
    </row>
    <row r="106" spans="1:41" hidden="1" x14ac:dyDescent="0.2">
      <c r="A106" s="96" t="s">
        <v>305</v>
      </c>
      <c r="B106" s="96" t="s">
        <v>306</v>
      </c>
      <c r="C106" s="96" t="s">
        <v>305</v>
      </c>
      <c r="D106" s="96" t="s">
        <v>306</v>
      </c>
      <c r="E106" s="96" t="s">
        <v>309</v>
      </c>
      <c r="F106" s="96" t="s">
        <v>308</v>
      </c>
      <c r="G106" s="96" t="s">
        <v>126</v>
      </c>
      <c r="H106" s="19" t="str">
        <f>IF(E106="","",VLOOKUP(LEFT(E106,5),'Technikai cellák'!B:C,2,0))</f>
        <v>E.ON Dél-dunántúli Gázhálózati Zrt.</v>
      </c>
      <c r="I106" s="19" t="str">
        <f>IF(E106="","",VLOOKUP(H106,'Technikai cellák'!$C$1:$D$12,2,0))</f>
        <v>7626 Pécs, Búza tér 8/a</v>
      </c>
      <c r="J106" s="97">
        <v>4</v>
      </c>
      <c r="K106" s="25" t="str">
        <f t="shared" si="31"/>
        <v>20 alatti</v>
      </c>
      <c r="L106" s="101">
        <f t="shared" si="32"/>
        <v>4</v>
      </c>
      <c r="M106" s="102">
        <f t="shared" si="33"/>
        <v>0</v>
      </c>
      <c r="N106" s="103"/>
      <c r="O106" s="104">
        <f t="shared" si="34"/>
        <v>0</v>
      </c>
      <c r="P106" s="26">
        <f t="shared" si="36"/>
        <v>912</v>
      </c>
      <c r="Q106" s="21">
        <f t="shared" si="35"/>
        <v>1140</v>
      </c>
      <c r="R106" s="98">
        <v>9</v>
      </c>
      <c r="S106" s="99">
        <v>9</v>
      </c>
      <c r="T106" s="99">
        <v>9</v>
      </c>
      <c r="U106" s="99">
        <v>9</v>
      </c>
      <c r="V106" s="99">
        <v>9</v>
      </c>
      <c r="W106" s="99">
        <v>9</v>
      </c>
      <c r="X106" s="99">
        <v>9</v>
      </c>
      <c r="Y106" s="99">
        <v>9</v>
      </c>
      <c r="Z106" s="99">
        <v>9</v>
      </c>
      <c r="AA106" s="99">
        <v>9</v>
      </c>
      <c r="AB106" s="99">
        <v>9</v>
      </c>
      <c r="AC106" s="100">
        <v>9</v>
      </c>
      <c r="AD106" s="22">
        <f t="shared" si="19"/>
        <v>95</v>
      </c>
      <c r="AE106" s="20">
        <f t="shared" si="20"/>
        <v>95</v>
      </c>
      <c r="AF106" s="20">
        <f t="shared" si="21"/>
        <v>95</v>
      </c>
      <c r="AG106" s="20">
        <f t="shared" si="22"/>
        <v>95</v>
      </c>
      <c r="AH106" s="20">
        <f t="shared" si="23"/>
        <v>95</v>
      </c>
      <c r="AI106" s="20">
        <f t="shared" si="24"/>
        <v>95</v>
      </c>
      <c r="AJ106" s="20">
        <f t="shared" si="25"/>
        <v>95</v>
      </c>
      <c r="AK106" s="20">
        <f t="shared" si="26"/>
        <v>95</v>
      </c>
      <c r="AL106" s="20">
        <f t="shared" si="27"/>
        <v>95</v>
      </c>
      <c r="AM106" s="20">
        <f t="shared" si="28"/>
        <v>95</v>
      </c>
      <c r="AN106" s="20">
        <f t="shared" si="29"/>
        <v>95</v>
      </c>
      <c r="AO106" s="43">
        <f t="shared" si="30"/>
        <v>95</v>
      </c>
    </row>
    <row r="107" spans="1:41" hidden="1" x14ac:dyDescent="0.2">
      <c r="A107" s="96" t="s">
        <v>305</v>
      </c>
      <c r="B107" s="96" t="s">
        <v>306</v>
      </c>
      <c r="C107" s="96" t="s">
        <v>305</v>
      </c>
      <c r="D107" s="96" t="s">
        <v>306</v>
      </c>
      <c r="E107" s="96" t="s">
        <v>310</v>
      </c>
      <c r="F107" s="96" t="s">
        <v>311</v>
      </c>
      <c r="G107" s="96" t="s">
        <v>126</v>
      </c>
      <c r="H107" s="19" t="str">
        <f>IF(E107="","",VLOOKUP(LEFT(E107,5),'Technikai cellák'!B:C,2,0))</f>
        <v>E.ON Dél-dunántúli Gázhálózati Zrt.</v>
      </c>
      <c r="I107" s="19" t="str">
        <f>IF(E107="","",VLOOKUP(H107,'Technikai cellák'!$C$1:$D$12,2,0))</f>
        <v>7626 Pécs, Búza tér 8/a</v>
      </c>
      <c r="J107" s="97">
        <v>4</v>
      </c>
      <c r="K107" s="25" t="str">
        <f t="shared" si="31"/>
        <v>20 alatti</v>
      </c>
      <c r="L107" s="101">
        <f t="shared" si="32"/>
        <v>4</v>
      </c>
      <c r="M107" s="102">
        <f t="shared" si="33"/>
        <v>0</v>
      </c>
      <c r="N107" s="103"/>
      <c r="O107" s="104">
        <f t="shared" si="34"/>
        <v>0</v>
      </c>
      <c r="P107" s="26">
        <f t="shared" si="36"/>
        <v>28714</v>
      </c>
      <c r="Q107" s="21">
        <f t="shared" si="35"/>
        <v>35892</v>
      </c>
      <c r="R107" s="98">
        <v>550</v>
      </c>
      <c r="S107" s="99">
        <v>400</v>
      </c>
      <c r="T107" s="99">
        <v>400</v>
      </c>
      <c r="U107" s="99">
        <v>300</v>
      </c>
      <c r="V107" s="99">
        <v>100</v>
      </c>
      <c r="W107" s="99">
        <v>100</v>
      </c>
      <c r="X107" s="99">
        <v>100</v>
      </c>
      <c r="Y107" s="99">
        <v>100</v>
      </c>
      <c r="Z107" s="99">
        <v>100</v>
      </c>
      <c r="AA107" s="99">
        <v>300</v>
      </c>
      <c r="AB107" s="99">
        <v>400</v>
      </c>
      <c r="AC107" s="100">
        <v>550</v>
      </c>
      <c r="AD107" s="22">
        <f t="shared" si="19"/>
        <v>5806</v>
      </c>
      <c r="AE107" s="20">
        <f t="shared" si="20"/>
        <v>4222</v>
      </c>
      <c r="AF107" s="20">
        <f t="shared" si="21"/>
        <v>4222</v>
      </c>
      <c r="AG107" s="20">
        <f t="shared" si="22"/>
        <v>3167</v>
      </c>
      <c r="AH107" s="20">
        <f t="shared" si="23"/>
        <v>1056</v>
      </c>
      <c r="AI107" s="20">
        <f t="shared" si="24"/>
        <v>1056</v>
      </c>
      <c r="AJ107" s="20">
        <f t="shared" si="25"/>
        <v>1056</v>
      </c>
      <c r="AK107" s="20">
        <f t="shared" si="26"/>
        <v>1056</v>
      </c>
      <c r="AL107" s="20">
        <f t="shared" si="27"/>
        <v>1056</v>
      </c>
      <c r="AM107" s="20">
        <f t="shared" si="28"/>
        <v>3167</v>
      </c>
      <c r="AN107" s="20">
        <f t="shared" si="29"/>
        <v>4222</v>
      </c>
      <c r="AO107" s="43">
        <f t="shared" si="30"/>
        <v>5806</v>
      </c>
    </row>
    <row r="108" spans="1:41" hidden="1" x14ac:dyDescent="0.2">
      <c r="A108" s="96" t="s">
        <v>305</v>
      </c>
      <c r="B108" s="96" t="s">
        <v>306</v>
      </c>
      <c r="C108" s="96" t="s">
        <v>305</v>
      </c>
      <c r="D108" s="96" t="s">
        <v>306</v>
      </c>
      <c r="E108" s="96" t="s">
        <v>312</v>
      </c>
      <c r="F108" s="96" t="s">
        <v>313</v>
      </c>
      <c r="G108" s="96" t="s">
        <v>126</v>
      </c>
      <c r="H108" s="19" t="str">
        <f>IF(E108="","",VLOOKUP(LEFT(E108,5),'Technikai cellák'!B:C,2,0))</f>
        <v>E.ON Dél-dunántúli Gázhálózati Zrt.</v>
      </c>
      <c r="I108" s="19" t="str">
        <f>IF(E108="","",VLOOKUP(H108,'Technikai cellák'!$C$1:$D$12,2,0))</f>
        <v>7626 Pécs, Búza tér 8/a</v>
      </c>
      <c r="J108" s="97">
        <v>6</v>
      </c>
      <c r="K108" s="25" t="str">
        <f t="shared" si="31"/>
        <v>20 alatti</v>
      </c>
      <c r="L108" s="101">
        <f t="shared" si="32"/>
        <v>6</v>
      </c>
      <c r="M108" s="102">
        <f t="shared" si="33"/>
        <v>0</v>
      </c>
      <c r="N108" s="103"/>
      <c r="O108" s="104">
        <f t="shared" si="34"/>
        <v>0</v>
      </c>
      <c r="P108" s="26">
        <f t="shared" si="36"/>
        <v>143558</v>
      </c>
      <c r="Q108" s="21">
        <f t="shared" si="35"/>
        <v>179448</v>
      </c>
      <c r="R108" s="98">
        <v>2900</v>
      </c>
      <c r="S108" s="99">
        <v>2350</v>
      </c>
      <c r="T108" s="99">
        <v>2000</v>
      </c>
      <c r="U108" s="99">
        <v>1250</v>
      </c>
      <c r="V108" s="99">
        <v>400</v>
      </c>
      <c r="W108" s="99">
        <v>400</v>
      </c>
      <c r="X108" s="99">
        <v>400</v>
      </c>
      <c r="Y108" s="99">
        <v>400</v>
      </c>
      <c r="Z108" s="99">
        <v>400</v>
      </c>
      <c r="AA108" s="99">
        <v>1250</v>
      </c>
      <c r="AB108" s="99">
        <v>2350</v>
      </c>
      <c r="AC108" s="100">
        <v>2900</v>
      </c>
      <c r="AD108" s="22">
        <f t="shared" si="19"/>
        <v>30612</v>
      </c>
      <c r="AE108" s="20">
        <f t="shared" si="20"/>
        <v>24806</v>
      </c>
      <c r="AF108" s="20">
        <f t="shared" si="21"/>
        <v>21112</v>
      </c>
      <c r="AG108" s="20">
        <f t="shared" si="22"/>
        <v>13195</v>
      </c>
      <c r="AH108" s="20">
        <f t="shared" si="23"/>
        <v>4222</v>
      </c>
      <c r="AI108" s="20">
        <f t="shared" si="24"/>
        <v>4222</v>
      </c>
      <c r="AJ108" s="20">
        <f t="shared" si="25"/>
        <v>4222</v>
      </c>
      <c r="AK108" s="20">
        <f t="shared" si="26"/>
        <v>4222</v>
      </c>
      <c r="AL108" s="20">
        <f t="shared" si="27"/>
        <v>4222</v>
      </c>
      <c r="AM108" s="20">
        <f t="shared" si="28"/>
        <v>13195</v>
      </c>
      <c r="AN108" s="20">
        <f t="shared" si="29"/>
        <v>24806</v>
      </c>
      <c r="AO108" s="43">
        <f t="shared" si="30"/>
        <v>30612</v>
      </c>
    </row>
    <row r="109" spans="1:41" hidden="1" x14ac:dyDescent="0.2">
      <c r="A109" s="96" t="s">
        <v>305</v>
      </c>
      <c r="B109" s="96" t="s">
        <v>306</v>
      </c>
      <c r="C109" s="96" t="s">
        <v>305</v>
      </c>
      <c r="D109" s="96" t="s">
        <v>306</v>
      </c>
      <c r="E109" s="96" t="s">
        <v>314</v>
      </c>
      <c r="F109" s="96" t="s">
        <v>315</v>
      </c>
      <c r="G109" s="96" t="s">
        <v>126</v>
      </c>
      <c r="H109" s="19" t="str">
        <f>IF(E109="","",VLOOKUP(LEFT(E109,5),'Technikai cellák'!B:C,2,0))</f>
        <v>E.ON Dél-dunántúli Gázhálózati Zrt.</v>
      </c>
      <c r="I109" s="19" t="str">
        <f>IF(E109="","",VLOOKUP(H109,'Technikai cellák'!$C$1:$D$12,2,0))</f>
        <v>7626 Pécs, Búza tér 8/a</v>
      </c>
      <c r="J109" s="97">
        <v>65</v>
      </c>
      <c r="K109" s="25" t="str">
        <f t="shared" si="31"/>
        <v>20-99</v>
      </c>
      <c r="L109" s="101">
        <f t="shared" si="32"/>
        <v>0</v>
      </c>
      <c r="M109" s="102">
        <f t="shared" si="33"/>
        <v>683</v>
      </c>
      <c r="N109" s="103">
        <v>683</v>
      </c>
      <c r="O109" s="104">
        <f t="shared" si="34"/>
        <v>0</v>
      </c>
      <c r="P109" s="26">
        <f t="shared" si="36"/>
        <v>912021</v>
      </c>
      <c r="Q109" s="21">
        <f t="shared" si="35"/>
        <v>1140026</v>
      </c>
      <c r="R109" s="98">
        <v>25000</v>
      </c>
      <c r="S109" s="99">
        <v>20000</v>
      </c>
      <c r="T109" s="99">
        <v>8000</v>
      </c>
      <c r="U109" s="99">
        <v>3000</v>
      </c>
      <c r="V109" s="99">
        <v>0</v>
      </c>
      <c r="W109" s="99">
        <v>0</v>
      </c>
      <c r="X109" s="99">
        <v>0</v>
      </c>
      <c r="Y109" s="99">
        <v>0</v>
      </c>
      <c r="Z109" s="99">
        <v>0</v>
      </c>
      <c r="AA109" s="99">
        <v>7000</v>
      </c>
      <c r="AB109" s="99">
        <v>20000</v>
      </c>
      <c r="AC109" s="100">
        <v>25000</v>
      </c>
      <c r="AD109" s="22">
        <f t="shared" si="19"/>
        <v>263895</v>
      </c>
      <c r="AE109" s="20">
        <f t="shared" si="20"/>
        <v>211116</v>
      </c>
      <c r="AF109" s="20">
        <f t="shared" si="21"/>
        <v>84446</v>
      </c>
      <c r="AG109" s="20">
        <f t="shared" si="22"/>
        <v>31667</v>
      </c>
      <c r="AH109" s="20">
        <f t="shared" si="23"/>
        <v>0</v>
      </c>
      <c r="AI109" s="20">
        <f t="shared" si="24"/>
        <v>0</v>
      </c>
      <c r="AJ109" s="20">
        <f t="shared" si="25"/>
        <v>0</v>
      </c>
      <c r="AK109" s="20">
        <f t="shared" si="26"/>
        <v>0</v>
      </c>
      <c r="AL109" s="20">
        <f t="shared" si="27"/>
        <v>0</v>
      </c>
      <c r="AM109" s="20">
        <f t="shared" si="28"/>
        <v>73891</v>
      </c>
      <c r="AN109" s="20">
        <f t="shared" si="29"/>
        <v>211116</v>
      </c>
      <c r="AO109" s="43">
        <f t="shared" si="30"/>
        <v>263895</v>
      </c>
    </row>
    <row r="110" spans="1:41" hidden="1" x14ac:dyDescent="0.2">
      <c r="A110" s="96" t="s">
        <v>316</v>
      </c>
      <c r="B110" s="96" t="s">
        <v>317</v>
      </c>
      <c r="C110" s="96" t="s">
        <v>316</v>
      </c>
      <c r="D110" s="96" t="s">
        <v>317</v>
      </c>
      <c r="E110" s="96" t="s">
        <v>318</v>
      </c>
      <c r="F110" s="96" t="s">
        <v>319</v>
      </c>
      <c r="G110" s="96" t="s">
        <v>126</v>
      </c>
      <c r="H110" s="19" t="str">
        <f>IF(E110="","",VLOOKUP(LEFT(E110,5),'Technikai cellák'!B:C,2,0))</f>
        <v>MVM ÉGÁZ-DÉGÁZ Földgázhálózati Zrt.</v>
      </c>
      <c r="I110" s="19" t="str">
        <f>IF(E110="","",VLOOKUP(H110,'Technikai cellák'!$C$1:$D$12,2,0))</f>
        <v>6724 Szeged, Pulcz u. 44.</v>
      </c>
      <c r="J110" s="97">
        <v>10</v>
      </c>
      <c r="K110" s="25" t="str">
        <f t="shared" si="31"/>
        <v>20 alatti</v>
      </c>
      <c r="L110" s="101">
        <f t="shared" si="32"/>
        <v>10</v>
      </c>
      <c r="M110" s="102">
        <f t="shared" si="33"/>
        <v>0</v>
      </c>
      <c r="N110" s="103"/>
      <c r="O110" s="104">
        <f t="shared" si="34"/>
        <v>0</v>
      </c>
      <c r="P110" s="26">
        <f t="shared" si="36"/>
        <v>1368</v>
      </c>
      <c r="Q110" s="21">
        <f t="shared" si="35"/>
        <v>1710</v>
      </c>
      <c r="R110" s="98">
        <v>14</v>
      </c>
      <c r="S110" s="99">
        <v>14</v>
      </c>
      <c r="T110" s="99">
        <v>15</v>
      </c>
      <c r="U110" s="99">
        <v>15</v>
      </c>
      <c r="V110" s="99">
        <v>15</v>
      </c>
      <c r="W110" s="99">
        <v>14</v>
      </c>
      <c r="X110" s="99">
        <v>14</v>
      </c>
      <c r="Y110" s="99">
        <v>14</v>
      </c>
      <c r="Z110" s="99">
        <v>11</v>
      </c>
      <c r="AA110" s="99">
        <v>11</v>
      </c>
      <c r="AB110" s="99">
        <v>11</v>
      </c>
      <c r="AC110" s="100">
        <v>14</v>
      </c>
      <c r="AD110" s="22">
        <f t="shared" si="19"/>
        <v>148</v>
      </c>
      <c r="AE110" s="20">
        <f t="shared" si="20"/>
        <v>148</v>
      </c>
      <c r="AF110" s="20">
        <f t="shared" si="21"/>
        <v>158</v>
      </c>
      <c r="AG110" s="20">
        <f t="shared" si="22"/>
        <v>158</v>
      </c>
      <c r="AH110" s="20">
        <f t="shared" si="23"/>
        <v>158</v>
      </c>
      <c r="AI110" s="20">
        <f t="shared" si="24"/>
        <v>148</v>
      </c>
      <c r="AJ110" s="20">
        <f t="shared" si="25"/>
        <v>148</v>
      </c>
      <c r="AK110" s="20">
        <f t="shared" si="26"/>
        <v>148</v>
      </c>
      <c r="AL110" s="20">
        <f t="shared" si="27"/>
        <v>116</v>
      </c>
      <c r="AM110" s="20">
        <f t="shared" si="28"/>
        <v>116</v>
      </c>
      <c r="AN110" s="20">
        <f t="shared" si="29"/>
        <v>116</v>
      </c>
      <c r="AO110" s="43">
        <f t="shared" si="30"/>
        <v>148</v>
      </c>
    </row>
    <row r="111" spans="1:41" hidden="1" x14ac:dyDescent="0.2">
      <c r="A111" s="96" t="s">
        <v>316</v>
      </c>
      <c r="B111" s="96" t="s">
        <v>317</v>
      </c>
      <c r="C111" s="96" t="s">
        <v>316</v>
      </c>
      <c r="D111" s="96" t="s">
        <v>317</v>
      </c>
      <c r="E111" s="96" t="s">
        <v>320</v>
      </c>
      <c r="F111" s="96" t="s">
        <v>321</v>
      </c>
      <c r="G111" s="96" t="s">
        <v>126</v>
      </c>
      <c r="H111" s="19" t="str">
        <f>IF(E111="","",VLOOKUP(LEFT(E111,5),'Technikai cellák'!B:C,2,0))</f>
        <v>MVM ÉGÁZ-DÉGÁZ Földgázhálózati Zrt.</v>
      </c>
      <c r="I111" s="19" t="str">
        <f>IF(E111="","",VLOOKUP(H111,'Technikai cellák'!$C$1:$D$12,2,0))</f>
        <v>6724 Szeged, Pulcz u. 44.</v>
      </c>
      <c r="J111" s="97">
        <v>4</v>
      </c>
      <c r="K111" s="25" t="str">
        <f t="shared" si="31"/>
        <v>20 alatti</v>
      </c>
      <c r="L111" s="101">
        <f t="shared" si="32"/>
        <v>4</v>
      </c>
      <c r="M111" s="102">
        <f t="shared" si="33"/>
        <v>0</v>
      </c>
      <c r="N111" s="103"/>
      <c r="O111" s="104">
        <f t="shared" si="34"/>
        <v>0</v>
      </c>
      <c r="P111" s="26">
        <f t="shared" si="36"/>
        <v>159225</v>
      </c>
      <c r="Q111" s="21">
        <f t="shared" si="35"/>
        <v>199031</v>
      </c>
      <c r="R111" s="98">
        <v>2250</v>
      </c>
      <c r="S111" s="99">
        <v>2430</v>
      </c>
      <c r="T111" s="99">
        <v>2970</v>
      </c>
      <c r="U111" s="99">
        <v>2970</v>
      </c>
      <c r="V111" s="99">
        <v>2430</v>
      </c>
      <c r="W111" s="99">
        <v>2250</v>
      </c>
      <c r="X111" s="99">
        <v>1350</v>
      </c>
      <c r="Y111" s="99">
        <v>900</v>
      </c>
      <c r="Z111" s="99">
        <v>135</v>
      </c>
      <c r="AA111" s="99">
        <v>135</v>
      </c>
      <c r="AB111" s="99">
        <v>135</v>
      </c>
      <c r="AC111" s="100">
        <v>900</v>
      </c>
      <c r="AD111" s="22">
        <f t="shared" si="19"/>
        <v>23751</v>
      </c>
      <c r="AE111" s="20">
        <f t="shared" si="20"/>
        <v>25651</v>
      </c>
      <c r="AF111" s="20">
        <f t="shared" si="21"/>
        <v>31351</v>
      </c>
      <c r="AG111" s="20">
        <f t="shared" si="22"/>
        <v>31351</v>
      </c>
      <c r="AH111" s="20">
        <f t="shared" si="23"/>
        <v>25651</v>
      </c>
      <c r="AI111" s="20">
        <f t="shared" si="24"/>
        <v>23751</v>
      </c>
      <c r="AJ111" s="20">
        <f t="shared" si="25"/>
        <v>14250</v>
      </c>
      <c r="AK111" s="20">
        <f t="shared" si="26"/>
        <v>9500</v>
      </c>
      <c r="AL111" s="20">
        <f t="shared" si="27"/>
        <v>1425</v>
      </c>
      <c r="AM111" s="20">
        <f t="shared" si="28"/>
        <v>1425</v>
      </c>
      <c r="AN111" s="20">
        <f t="shared" si="29"/>
        <v>1425</v>
      </c>
      <c r="AO111" s="43">
        <f t="shared" si="30"/>
        <v>9500</v>
      </c>
    </row>
    <row r="112" spans="1:41" hidden="1" x14ac:dyDescent="0.2">
      <c r="A112" s="96" t="s">
        <v>316</v>
      </c>
      <c r="B112" s="96" t="s">
        <v>317</v>
      </c>
      <c r="C112" s="96" t="s">
        <v>316</v>
      </c>
      <c r="D112" s="96" t="s">
        <v>317</v>
      </c>
      <c r="E112" s="96" t="s">
        <v>322</v>
      </c>
      <c r="F112" s="96" t="s">
        <v>323</v>
      </c>
      <c r="G112" s="96" t="s">
        <v>126</v>
      </c>
      <c r="H112" s="19" t="str">
        <f>IF(E112="","",VLOOKUP(LEFT(E112,5),'Technikai cellák'!B:C,2,0))</f>
        <v>MVM ÉGÁZ-DÉGÁZ Földgázhálózati Zrt.</v>
      </c>
      <c r="I112" s="19" t="str">
        <f>IF(E112="","",VLOOKUP(H112,'Technikai cellák'!$C$1:$D$12,2,0))</f>
        <v>6724 Szeged, Pulcz u. 44.</v>
      </c>
      <c r="J112" s="97">
        <v>16</v>
      </c>
      <c r="K112" s="25" t="str">
        <f t="shared" si="31"/>
        <v>20 alatti</v>
      </c>
      <c r="L112" s="101">
        <f t="shared" si="32"/>
        <v>16</v>
      </c>
      <c r="M112" s="102">
        <f t="shared" si="33"/>
        <v>0</v>
      </c>
      <c r="N112" s="103"/>
      <c r="O112" s="104">
        <f t="shared" si="34"/>
        <v>0</v>
      </c>
      <c r="P112" s="26">
        <f t="shared" si="36"/>
        <v>111317</v>
      </c>
      <c r="Q112" s="21">
        <f t="shared" si="35"/>
        <v>139146</v>
      </c>
      <c r="R112" s="98">
        <v>1350</v>
      </c>
      <c r="S112" s="99">
        <v>1800</v>
      </c>
      <c r="T112" s="99">
        <v>2250</v>
      </c>
      <c r="U112" s="99">
        <v>2250</v>
      </c>
      <c r="V112" s="99">
        <v>1800</v>
      </c>
      <c r="W112" s="99">
        <v>1350</v>
      </c>
      <c r="X112" s="99">
        <v>900</v>
      </c>
      <c r="Y112" s="99">
        <v>720</v>
      </c>
      <c r="Z112" s="99">
        <v>14</v>
      </c>
      <c r="AA112" s="99">
        <v>14</v>
      </c>
      <c r="AB112" s="99">
        <v>14</v>
      </c>
      <c r="AC112" s="100">
        <v>720</v>
      </c>
      <c r="AD112" s="22">
        <f t="shared" si="19"/>
        <v>14250</v>
      </c>
      <c r="AE112" s="20">
        <f t="shared" si="20"/>
        <v>19000</v>
      </c>
      <c r="AF112" s="20">
        <f t="shared" si="21"/>
        <v>23751</v>
      </c>
      <c r="AG112" s="20">
        <f t="shared" si="22"/>
        <v>23751</v>
      </c>
      <c r="AH112" s="20">
        <f t="shared" si="23"/>
        <v>19000</v>
      </c>
      <c r="AI112" s="20">
        <f t="shared" si="24"/>
        <v>14250</v>
      </c>
      <c r="AJ112" s="20">
        <f t="shared" si="25"/>
        <v>9500</v>
      </c>
      <c r="AK112" s="20">
        <f t="shared" si="26"/>
        <v>7600</v>
      </c>
      <c r="AL112" s="20">
        <f t="shared" si="27"/>
        <v>148</v>
      </c>
      <c r="AM112" s="20">
        <f t="shared" si="28"/>
        <v>148</v>
      </c>
      <c r="AN112" s="20">
        <f t="shared" si="29"/>
        <v>148</v>
      </c>
      <c r="AO112" s="43">
        <f t="shared" si="30"/>
        <v>7600</v>
      </c>
    </row>
    <row r="113" spans="1:41" hidden="1" x14ac:dyDescent="0.2">
      <c r="A113" s="96" t="s">
        <v>316</v>
      </c>
      <c r="B113" s="96" t="s">
        <v>317</v>
      </c>
      <c r="C113" s="96" t="s">
        <v>316</v>
      </c>
      <c r="D113" s="96" t="s">
        <v>317</v>
      </c>
      <c r="E113" s="96" t="s">
        <v>324</v>
      </c>
      <c r="F113" s="96" t="s">
        <v>325</v>
      </c>
      <c r="G113" s="96" t="s">
        <v>126</v>
      </c>
      <c r="H113" s="19" t="str">
        <f>IF(E113="","",VLOOKUP(LEFT(E113,5),'Technikai cellák'!B:C,2,0))</f>
        <v>MVM ÉGÁZ-DÉGÁZ Földgázhálózati Zrt.</v>
      </c>
      <c r="I113" s="19" t="str">
        <f>IF(E113="","",VLOOKUP(H113,'Technikai cellák'!$C$1:$D$12,2,0))</f>
        <v>6724 Szeged, Pulcz u. 44.</v>
      </c>
      <c r="J113" s="97">
        <v>4</v>
      </c>
      <c r="K113" s="25" t="str">
        <f t="shared" si="31"/>
        <v>20 alatti</v>
      </c>
      <c r="L113" s="101">
        <f t="shared" si="32"/>
        <v>4</v>
      </c>
      <c r="M113" s="102">
        <f t="shared" si="33"/>
        <v>0</v>
      </c>
      <c r="N113" s="103"/>
      <c r="O113" s="104">
        <f t="shared" si="34"/>
        <v>0</v>
      </c>
      <c r="P113" s="26">
        <f t="shared" si="36"/>
        <v>11780</v>
      </c>
      <c r="Q113" s="21">
        <f t="shared" si="35"/>
        <v>14725</v>
      </c>
      <c r="R113" s="98">
        <v>117</v>
      </c>
      <c r="S113" s="99">
        <v>117</v>
      </c>
      <c r="T113" s="99">
        <v>135</v>
      </c>
      <c r="U113" s="99">
        <v>135</v>
      </c>
      <c r="V113" s="99">
        <v>117</v>
      </c>
      <c r="W113" s="99">
        <v>117</v>
      </c>
      <c r="X113" s="99">
        <v>108</v>
      </c>
      <c r="Y113" s="99">
        <v>108</v>
      </c>
      <c r="Z113" s="99">
        <v>108</v>
      </c>
      <c r="AA113" s="99">
        <v>108</v>
      </c>
      <c r="AB113" s="99">
        <v>108</v>
      </c>
      <c r="AC113" s="100">
        <v>117</v>
      </c>
      <c r="AD113" s="22">
        <f t="shared" si="19"/>
        <v>1235</v>
      </c>
      <c r="AE113" s="20">
        <f t="shared" si="20"/>
        <v>1235</v>
      </c>
      <c r="AF113" s="20">
        <f t="shared" si="21"/>
        <v>1425</v>
      </c>
      <c r="AG113" s="20">
        <f t="shared" si="22"/>
        <v>1425</v>
      </c>
      <c r="AH113" s="20">
        <f t="shared" si="23"/>
        <v>1235</v>
      </c>
      <c r="AI113" s="20">
        <f t="shared" si="24"/>
        <v>1235</v>
      </c>
      <c r="AJ113" s="20">
        <f t="shared" si="25"/>
        <v>1140</v>
      </c>
      <c r="AK113" s="20">
        <f t="shared" si="26"/>
        <v>1140</v>
      </c>
      <c r="AL113" s="20">
        <f t="shared" si="27"/>
        <v>1140</v>
      </c>
      <c r="AM113" s="20">
        <f t="shared" si="28"/>
        <v>1140</v>
      </c>
      <c r="AN113" s="20">
        <f t="shared" si="29"/>
        <v>1140</v>
      </c>
      <c r="AO113" s="43">
        <f t="shared" si="30"/>
        <v>1235</v>
      </c>
    </row>
    <row r="114" spans="1:41" hidden="1" x14ac:dyDescent="0.2">
      <c r="A114" s="96" t="s">
        <v>316</v>
      </c>
      <c r="B114" s="96" t="s">
        <v>317</v>
      </c>
      <c r="C114" s="96" t="s">
        <v>316</v>
      </c>
      <c r="D114" s="96" t="s">
        <v>317</v>
      </c>
      <c r="E114" s="96" t="s">
        <v>326</v>
      </c>
      <c r="F114" s="96" t="s">
        <v>327</v>
      </c>
      <c r="G114" s="96" t="s">
        <v>126</v>
      </c>
      <c r="H114" s="19" t="str">
        <f>IF(E114="","",VLOOKUP(LEFT(E114,5),'Technikai cellák'!B:C,2,0))</f>
        <v>MVM ÉGÁZ-DÉGÁZ Földgázhálózati Zrt.</v>
      </c>
      <c r="I114" s="19" t="str">
        <f>IF(E114="","",VLOOKUP(H114,'Technikai cellák'!$C$1:$D$12,2,0))</f>
        <v>6724 Szeged, Pulcz u. 44.</v>
      </c>
      <c r="J114" s="97">
        <v>4</v>
      </c>
      <c r="K114" s="25" t="str">
        <f t="shared" si="31"/>
        <v>20 alatti</v>
      </c>
      <c r="L114" s="101">
        <f t="shared" si="32"/>
        <v>4</v>
      </c>
      <c r="M114" s="102">
        <f t="shared" si="33"/>
        <v>0</v>
      </c>
      <c r="N114" s="103"/>
      <c r="O114" s="104">
        <f t="shared" si="34"/>
        <v>0</v>
      </c>
      <c r="P114" s="26">
        <f t="shared" si="36"/>
        <v>34276</v>
      </c>
      <c r="Q114" s="21">
        <f t="shared" si="35"/>
        <v>42845</v>
      </c>
      <c r="R114" s="98">
        <v>450</v>
      </c>
      <c r="S114" s="99">
        <v>495</v>
      </c>
      <c r="T114" s="99">
        <v>720</v>
      </c>
      <c r="U114" s="99">
        <v>720</v>
      </c>
      <c r="V114" s="99">
        <v>495</v>
      </c>
      <c r="W114" s="99">
        <v>450</v>
      </c>
      <c r="X114" s="99">
        <v>225</v>
      </c>
      <c r="Y114" s="99">
        <v>117</v>
      </c>
      <c r="Z114" s="99">
        <v>54</v>
      </c>
      <c r="AA114" s="99">
        <v>54</v>
      </c>
      <c r="AB114" s="99">
        <v>54</v>
      </c>
      <c r="AC114" s="100">
        <v>225</v>
      </c>
      <c r="AD114" s="22">
        <f t="shared" si="19"/>
        <v>4750</v>
      </c>
      <c r="AE114" s="20">
        <f t="shared" si="20"/>
        <v>5225</v>
      </c>
      <c r="AF114" s="20">
        <f t="shared" si="21"/>
        <v>7600</v>
      </c>
      <c r="AG114" s="20">
        <f t="shared" si="22"/>
        <v>7600</v>
      </c>
      <c r="AH114" s="20">
        <f t="shared" si="23"/>
        <v>5225</v>
      </c>
      <c r="AI114" s="20">
        <f t="shared" si="24"/>
        <v>4750</v>
      </c>
      <c r="AJ114" s="20">
        <f t="shared" si="25"/>
        <v>2375</v>
      </c>
      <c r="AK114" s="20">
        <f t="shared" si="26"/>
        <v>1235</v>
      </c>
      <c r="AL114" s="20">
        <f t="shared" si="27"/>
        <v>570</v>
      </c>
      <c r="AM114" s="20">
        <f t="shared" si="28"/>
        <v>570</v>
      </c>
      <c r="AN114" s="20">
        <f t="shared" si="29"/>
        <v>570</v>
      </c>
      <c r="AO114" s="43">
        <f t="shared" si="30"/>
        <v>2375</v>
      </c>
    </row>
    <row r="115" spans="1:41" hidden="1" x14ac:dyDescent="0.2">
      <c r="A115" s="96" t="s">
        <v>316</v>
      </c>
      <c r="B115" s="96" t="s">
        <v>317</v>
      </c>
      <c r="C115" s="96" t="s">
        <v>316</v>
      </c>
      <c r="D115" s="96" t="s">
        <v>317</v>
      </c>
      <c r="E115" s="96" t="s">
        <v>328</v>
      </c>
      <c r="F115" s="96" t="s">
        <v>329</v>
      </c>
      <c r="G115" s="96" t="s">
        <v>126</v>
      </c>
      <c r="H115" s="19" t="str">
        <f>IF(E115="","",VLOOKUP(LEFT(E115,5),'Technikai cellák'!B:C,2,0))</f>
        <v>MVM ÉGÁZ-DÉGÁZ Földgázhálózati Zrt.</v>
      </c>
      <c r="I115" s="19" t="str">
        <f>IF(E115="","",VLOOKUP(H115,'Technikai cellák'!$C$1:$D$12,2,0))</f>
        <v>6724 Szeged, Pulcz u. 44.</v>
      </c>
      <c r="J115" s="97">
        <v>4</v>
      </c>
      <c r="K115" s="25" t="str">
        <f t="shared" si="31"/>
        <v>20 alatti</v>
      </c>
      <c r="L115" s="101">
        <f t="shared" si="32"/>
        <v>4</v>
      </c>
      <c r="M115" s="102">
        <f t="shared" si="33"/>
        <v>0</v>
      </c>
      <c r="N115" s="103"/>
      <c r="O115" s="104">
        <f t="shared" si="34"/>
        <v>0</v>
      </c>
      <c r="P115" s="26">
        <f t="shared" si="36"/>
        <v>778</v>
      </c>
      <c r="Q115" s="21">
        <f t="shared" si="35"/>
        <v>972</v>
      </c>
      <c r="R115" s="98">
        <v>7</v>
      </c>
      <c r="S115" s="99">
        <v>9</v>
      </c>
      <c r="T115" s="99">
        <v>14</v>
      </c>
      <c r="U115" s="99">
        <v>14</v>
      </c>
      <c r="V115" s="99">
        <v>9</v>
      </c>
      <c r="W115" s="99">
        <v>7</v>
      </c>
      <c r="X115" s="99">
        <v>6</v>
      </c>
      <c r="Y115" s="99">
        <v>5</v>
      </c>
      <c r="Z115" s="99">
        <v>5</v>
      </c>
      <c r="AA115" s="99">
        <v>5</v>
      </c>
      <c r="AB115" s="99">
        <v>5</v>
      </c>
      <c r="AC115" s="100">
        <v>6</v>
      </c>
      <c r="AD115" s="22">
        <f t="shared" si="19"/>
        <v>74</v>
      </c>
      <c r="AE115" s="20">
        <f t="shared" si="20"/>
        <v>95</v>
      </c>
      <c r="AF115" s="20">
        <f t="shared" si="21"/>
        <v>148</v>
      </c>
      <c r="AG115" s="20">
        <f t="shared" si="22"/>
        <v>148</v>
      </c>
      <c r="AH115" s="20">
        <f t="shared" si="23"/>
        <v>95</v>
      </c>
      <c r="AI115" s="20">
        <f t="shared" si="24"/>
        <v>74</v>
      </c>
      <c r="AJ115" s="20">
        <f t="shared" si="25"/>
        <v>63</v>
      </c>
      <c r="AK115" s="20">
        <f t="shared" si="26"/>
        <v>53</v>
      </c>
      <c r="AL115" s="20">
        <f t="shared" si="27"/>
        <v>53</v>
      </c>
      <c r="AM115" s="20">
        <f t="shared" si="28"/>
        <v>53</v>
      </c>
      <c r="AN115" s="20">
        <f t="shared" si="29"/>
        <v>53</v>
      </c>
      <c r="AO115" s="43">
        <f t="shared" si="30"/>
        <v>63</v>
      </c>
    </row>
    <row r="116" spans="1:41" hidden="1" x14ac:dyDescent="0.2">
      <c r="A116" s="96" t="s">
        <v>316</v>
      </c>
      <c r="B116" s="96" t="s">
        <v>317</v>
      </c>
      <c r="C116" s="96" t="s">
        <v>316</v>
      </c>
      <c r="D116" s="96" t="s">
        <v>317</v>
      </c>
      <c r="E116" s="96" t="s">
        <v>330</v>
      </c>
      <c r="F116" s="96" t="s">
        <v>331</v>
      </c>
      <c r="G116" s="96" t="s">
        <v>126</v>
      </c>
      <c r="H116" s="19" t="str">
        <f>IF(E116="","",VLOOKUP(LEFT(E116,5),'Technikai cellák'!B:C,2,0))</f>
        <v>MVM ÉGÁZ-DÉGÁZ Földgázhálózati Zrt.</v>
      </c>
      <c r="I116" s="19" t="str">
        <f>IF(E116="","",VLOOKUP(H116,'Technikai cellák'!$C$1:$D$12,2,0))</f>
        <v>6724 Szeged, Pulcz u. 44.</v>
      </c>
      <c r="J116" s="97">
        <v>4</v>
      </c>
      <c r="K116" s="25" t="str">
        <f t="shared" si="31"/>
        <v>20 alatti</v>
      </c>
      <c r="L116" s="101">
        <f t="shared" si="32"/>
        <v>4</v>
      </c>
      <c r="M116" s="102">
        <f t="shared" si="33"/>
        <v>0</v>
      </c>
      <c r="N116" s="103"/>
      <c r="O116" s="104">
        <f t="shared" si="34"/>
        <v>0</v>
      </c>
      <c r="P116" s="26">
        <f t="shared" si="36"/>
        <v>32528</v>
      </c>
      <c r="Q116" s="21">
        <f t="shared" si="35"/>
        <v>40660</v>
      </c>
      <c r="R116" s="98">
        <v>315</v>
      </c>
      <c r="S116" s="99">
        <v>495</v>
      </c>
      <c r="T116" s="99">
        <v>720</v>
      </c>
      <c r="U116" s="99">
        <v>720</v>
      </c>
      <c r="V116" s="99">
        <v>495</v>
      </c>
      <c r="W116" s="99">
        <v>360</v>
      </c>
      <c r="X116" s="99">
        <v>315</v>
      </c>
      <c r="Y116" s="99">
        <v>135</v>
      </c>
      <c r="Z116" s="99">
        <v>54</v>
      </c>
      <c r="AA116" s="99">
        <v>54</v>
      </c>
      <c r="AB116" s="99">
        <v>54</v>
      </c>
      <c r="AC116" s="100">
        <v>135</v>
      </c>
      <c r="AD116" s="22">
        <f t="shared" si="19"/>
        <v>3325</v>
      </c>
      <c r="AE116" s="20">
        <f t="shared" si="20"/>
        <v>5225</v>
      </c>
      <c r="AF116" s="20">
        <f t="shared" si="21"/>
        <v>7600</v>
      </c>
      <c r="AG116" s="20">
        <f t="shared" si="22"/>
        <v>7600</v>
      </c>
      <c r="AH116" s="20">
        <f t="shared" si="23"/>
        <v>5225</v>
      </c>
      <c r="AI116" s="20">
        <f t="shared" si="24"/>
        <v>3800</v>
      </c>
      <c r="AJ116" s="20">
        <f t="shared" si="25"/>
        <v>3325</v>
      </c>
      <c r="AK116" s="20">
        <f t="shared" si="26"/>
        <v>1425</v>
      </c>
      <c r="AL116" s="20">
        <f t="shared" si="27"/>
        <v>570</v>
      </c>
      <c r="AM116" s="20">
        <f t="shared" si="28"/>
        <v>570</v>
      </c>
      <c r="AN116" s="20">
        <f t="shared" si="29"/>
        <v>570</v>
      </c>
      <c r="AO116" s="43">
        <f t="shared" si="30"/>
        <v>1425</v>
      </c>
    </row>
    <row r="117" spans="1:41" hidden="1" x14ac:dyDescent="0.2">
      <c r="A117" s="96" t="s">
        <v>316</v>
      </c>
      <c r="B117" s="96" t="s">
        <v>317</v>
      </c>
      <c r="C117" s="96" t="s">
        <v>316</v>
      </c>
      <c r="D117" s="96" t="s">
        <v>317</v>
      </c>
      <c r="E117" s="96" t="s">
        <v>332</v>
      </c>
      <c r="F117" s="96" t="s">
        <v>333</v>
      </c>
      <c r="G117" s="96" t="s">
        <v>126</v>
      </c>
      <c r="H117" s="19" t="str">
        <f>IF(E117="","",VLOOKUP(LEFT(E117,5),'Technikai cellák'!B:C,2,0))</f>
        <v>MVM ÉGÁZ-DÉGÁZ Földgázhálózati Zrt.</v>
      </c>
      <c r="I117" s="19" t="str">
        <f>IF(E117="","",VLOOKUP(H117,'Technikai cellák'!$C$1:$D$12,2,0))</f>
        <v>6724 Szeged, Pulcz u. 44.</v>
      </c>
      <c r="J117" s="97">
        <v>40</v>
      </c>
      <c r="K117" s="25" t="str">
        <f t="shared" si="31"/>
        <v>20-99</v>
      </c>
      <c r="L117" s="101">
        <f t="shared" si="32"/>
        <v>0</v>
      </c>
      <c r="M117" s="102">
        <f t="shared" si="33"/>
        <v>420</v>
      </c>
      <c r="N117" s="103">
        <v>420</v>
      </c>
      <c r="O117" s="104">
        <f t="shared" si="34"/>
        <v>0</v>
      </c>
      <c r="P117" s="26">
        <f t="shared" si="36"/>
        <v>253085</v>
      </c>
      <c r="Q117" s="21">
        <f t="shared" si="35"/>
        <v>316356</v>
      </c>
      <c r="R117" s="98">
        <v>2250</v>
      </c>
      <c r="S117" s="99">
        <v>4050</v>
      </c>
      <c r="T117" s="99">
        <v>5850</v>
      </c>
      <c r="U117" s="99">
        <v>5850</v>
      </c>
      <c r="V117" s="99">
        <v>4050</v>
      </c>
      <c r="W117" s="99">
        <v>2250</v>
      </c>
      <c r="X117" s="99">
        <v>1350</v>
      </c>
      <c r="Y117" s="99">
        <v>1080</v>
      </c>
      <c r="Z117" s="99">
        <v>720</v>
      </c>
      <c r="AA117" s="99">
        <v>720</v>
      </c>
      <c r="AB117" s="99">
        <v>720</v>
      </c>
      <c r="AC117" s="100">
        <v>1080</v>
      </c>
      <c r="AD117" s="22">
        <f t="shared" si="19"/>
        <v>23751</v>
      </c>
      <c r="AE117" s="20">
        <f t="shared" si="20"/>
        <v>42751</v>
      </c>
      <c r="AF117" s="20">
        <f t="shared" si="21"/>
        <v>61751</v>
      </c>
      <c r="AG117" s="20">
        <f t="shared" si="22"/>
        <v>61751</v>
      </c>
      <c r="AH117" s="20">
        <f t="shared" si="23"/>
        <v>42751</v>
      </c>
      <c r="AI117" s="20">
        <f t="shared" si="24"/>
        <v>23751</v>
      </c>
      <c r="AJ117" s="20">
        <f t="shared" si="25"/>
        <v>14250</v>
      </c>
      <c r="AK117" s="20">
        <f t="shared" si="26"/>
        <v>11400</v>
      </c>
      <c r="AL117" s="20">
        <f t="shared" si="27"/>
        <v>7600</v>
      </c>
      <c r="AM117" s="20">
        <f t="shared" si="28"/>
        <v>7600</v>
      </c>
      <c r="AN117" s="20">
        <f t="shared" si="29"/>
        <v>7600</v>
      </c>
      <c r="AO117" s="43">
        <f t="shared" si="30"/>
        <v>11400</v>
      </c>
    </row>
    <row r="118" spans="1:41" hidden="1" x14ac:dyDescent="0.2">
      <c r="A118" s="96" t="s">
        <v>316</v>
      </c>
      <c r="B118" s="96" t="s">
        <v>317</v>
      </c>
      <c r="C118" s="96" t="s">
        <v>316</v>
      </c>
      <c r="D118" s="96" t="s">
        <v>317</v>
      </c>
      <c r="E118" s="96" t="s">
        <v>334</v>
      </c>
      <c r="F118" s="96" t="s">
        <v>335</v>
      </c>
      <c r="G118" s="96" t="s">
        <v>126</v>
      </c>
      <c r="H118" s="19" t="str">
        <f>IF(E118="","",VLOOKUP(LEFT(E118,5),'Technikai cellák'!B:C,2,0))</f>
        <v>MVM ÉGÁZ-DÉGÁZ Földgázhálózati Zrt.</v>
      </c>
      <c r="I118" s="19" t="str">
        <f>IF(E118="","",VLOOKUP(H118,'Technikai cellák'!$C$1:$D$12,2,0))</f>
        <v>6724 Szeged, Pulcz u. 44.</v>
      </c>
      <c r="J118" s="97">
        <v>4</v>
      </c>
      <c r="K118" s="25" t="str">
        <f t="shared" si="31"/>
        <v>20 alatti</v>
      </c>
      <c r="L118" s="101">
        <f t="shared" si="32"/>
        <v>4</v>
      </c>
      <c r="M118" s="102">
        <f t="shared" si="33"/>
        <v>0</v>
      </c>
      <c r="N118" s="103"/>
      <c r="O118" s="104">
        <f t="shared" si="34"/>
        <v>0</v>
      </c>
      <c r="P118" s="26">
        <f t="shared" si="36"/>
        <v>1909</v>
      </c>
      <c r="Q118" s="21">
        <f t="shared" si="35"/>
        <v>2386</v>
      </c>
      <c r="R118" s="98">
        <v>18</v>
      </c>
      <c r="S118" s="99">
        <v>18</v>
      </c>
      <c r="T118" s="99">
        <v>23</v>
      </c>
      <c r="U118" s="99">
        <v>23</v>
      </c>
      <c r="V118" s="99">
        <v>18</v>
      </c>
      <c r="W118" s="99">
        <v>18</v>
      </c>
      <c r="X118" s="99">
        <v>18</v>
      </c>
      <c r="Y118" s="99">
        <v>18</v>
      </c>
      <c r="Z118" s="99">
        <v>18</v>
      </c>
      <c r="AA118" s="99">
        <v>18</v>
      </c>
      <c r="AB118" s="99">
        <v>18</v>
      </c>
      <c r="AC118" s="100">
        <v>18</v>
      </c>
      <c r="AD118" s="22">
        <f t="shared" si="19"/>
        <v>190</v>
      </c>
      <c r="AE118" s="20">
        <f t="shared" si="20"/>
        <v>190</v>
      </c>
      <c r="AF118" s="20">
        <f t="shared" si="21"/>
        <v>243</v>
      </c>
      <c r="AG118" s="20">
        <f t="shared" si="22"/>
        <v>243</v>
      </c>
      <c r="AH118" s="20">
        <f t="shared" si="23"/>
        <v>190</v>
      </c>
      <c r="AI118" s="20">
        <f t="shared" si="24"/>
        <v>190</v>
      </c>
      <c r="AJ118" s="20">
        <f t="shared" si="25"/>
        <v>190</v>
      </c>
      <c r="AK118" s="20">
        <f t="shared" si="26"/>
        <v>190</v>
      </c>
      <c r="AL118" s="20">
        <f t="shared" si="27"/>
        <v>190</v>
      </c>
      <c r="AM118" s="20">
        <f t="shared" si="28"/>
        <v>190</v>
      </c>
      <c r="AN118" s="20">
        <f t="shared" si="29"/>
        <v>190</v>
      </c>
      <c r="AO118" s="43">
        <f t="shared" si="30"/>
        <v>190</v>
      </c>
    </row>
    <row r="119" spans="1:41" hidden="1" x14ac:dyDescent="0.2">
      <c r="A119" s="96" t="s">
        <v>316</v>
      </c>
      <c r="B119" s="96" t="s">
        <v>317</v>
      </c>
      <c r="C119" s="96" t="s">
        <v>316</v>
      </c>
      <c r="D119" s="96" t="s">
        <v>317</v>
      </c>
      <c r="E119" s="96" t="s">
        <v>336</v>
      </c>
      <c r="F119" s="96" t="s">
        <v>337</v>
      </c>
      <c r="G119" s="96" t="s">
        <v>126</v>
      </c>
      <c r="H119" s="19" t="str">
        <f>IF(E119="","",VLOOKUP(LEFT(E119,5),'Technikai cellák'!B:C,2,0))</f>
        <v>MVM ÉGÁZ-DÉGÁZ Földgázhálózati Zrt.</v>
      </c>
      <c r="I119" s="19" t="str">
        <f>IF(E119="","",VLOOKUP(H119,'Technikai cellák'!$C$1:$D$12,2,0))</f>
        <v>6724 Szeged, Pulcz u. 44.</v>
      </c>
      <c r="J119" s="97">
        <v>4</v>
      </c>
      <c r="K119" s="25" t="str">
        <f t="shared" si="31"/>
        <v>20 alatti</v>
      </c>
      <c r="L119" s="101">
        <f t="shared" si="32"/>
        <v>4</v>
      </c>
      <c r="M119" s="102">
        <f t="shared" si="33"/>
        <v>0</v>
      </c>
      <c r="N119" s="103"/>
      <c r="O119" s="104">
        <f t="shared" si="34"/>
        <v>0</v>
      </c>
      <c r="P119" s="26">
        <f t="shared" si="36"/>
        <v>36480</v>
      </c>
      <c r="Q119" s="21">
        <f t="shared" si="35"/>
        <v>45600</v>
      </c>
      <c r="R119" s="98">
        <v>495</v>
      </c>
      <c r="S119" s="99">
        <v>540</v>
      </c>
      <c r="T119" s="99">
        <v>720</v>
      </c>
      <c r="U119" s="99">
        <v>720</v>
      </c>
      <c r="V119" s="99">
        <v>540</v>
      </c>
      <c r="W119" s="99">
        <v>495</v>
      </c>
      <c r="X119" s="99">
        <v>270</v>
      </c>
      <c r="Y119" s="99">
        <v>135</v>
      </c>
      <c r="Z119" s="99">
        <v>45</v>
      </c>
      <c r="AA119" s="99">
        <v>45</v>
      </c>
      <c r="AB119" s="99">
        <v>45</v>
      </c>
      <c r="AC119" s="100">
        <v>270</v>
      </c>
      <c r="AD119" s="22">
        <f t="shared" si="19"/>
        <v>5225</v>
      </c>
      <c r="AE119" s="20">
        <f t="shared" si="20"/>
        <v>5700</v>
      </c>
      <c r="AF119" s="20">
        <f t="shared" si="21"/>
        <v>7600</v>
      </c>
      <c r="AG119" s="20">
        <f t="shared" si="22"/>
        <v>7600</v>
      </c>
      <c r="AH119" s="20">
        <f t="shared" si="23"/>
        <v>5700</v>
      </c>
      <c r="AI119" s="20">
        <f t="shared" si="24"/>
        <v>5225</v>
      </c>
      <c r="AJ119" s="20">
        <f t="shared" si="25"/>
        <v>2850</v>
      </c>
      <c r="AK119" s="20">
        <f t="shared" si="26"/>
        <v>1425</v>
      </c>
      <c r="AL119" s="20">
        <f t="shared" si="27"/>
        <v>475</v>
      </c>
      <c r="AM119" s="20">
        <f t="shared" si="28"/>
        <v>475</v>
      </c>
      <c r="AN119" s="20">
        <f t="shared" si="29"/>
        <v>475</v>
      </c>
      <c r="AO119" s="43">
        <f t="shared" si="30"/>
        <v>2850</v>
      </c>
    </row>
    <row r="120" spans="1:41" hidden="1" x14ac:dyDescent="0.2">
      <c r="A120" s="96" t="s">
        <v>338</v>
      </c>
      <c r="B120" s="96" t="s">
        <v>339</v>
      </c>
      <c r="C120" s="96" t="s">
        <v>338</v>
      </c>
      <c r="D120" s="96" t="s">
        <v>339</v>
      </c>
      <c r="E120" s="96" t="s">
        <v>340</v>
      </c>
      <c r="F120" s="96" t="s">
        <v>339</v>
      </c>
      <c r="G120" s="96" t="s">
        <v>126</v>
      </c>
      <c r="H120" s="19" t="str">
        <f>IF(E120="","",VLOOKUP(LEFT(E120,5),'Technikai cellák'!B:C,2,0))</f>
        <v>TIGÁZ Földgázelosztó Zrt.</v>
      </c>
      <c r="I120" s="19" t="str">
        <f>IF(E120="","",VLOOKUP(H120,'Technikai cellák'!$C$1:$D$12,2,0))</f>
        <v>4200 Hajdúszoboszló, Rákóczi Ferenc út 184.</v>
      </c>
      <c r="J120" s="97">
        <v>4</v>
      </c>
      <c r="K120" s="25" t="str">
        <f t="shared" si="31"/>
        <v>20 alatti</v>
      </c>
      <c r="L120" s="101">
        <f t="shared" si="32"/>
        <v>4</v>
      </c>
      <c r="M120" s="102">
        <f t="shared" si="33"/>
        <v>0</v>
      </c>
      <c r="N120" s="103"/>
      <c r="O120" s="104">
        <f t="shared" si="34"/>
        <v>0</v>
      </c>
      <c r="P120" s="26">
        <f t="shared" si="36"/>
        <v>106</v>
      </c>
      <c r="Q120" s="21">
        <f t="shared" si="35"/>
        <v>132</v>
      </c>
      <c r="R120" s="98">
        <v>1</v>
      </c>
      <c r="S120" s="99">
        <v>1</v>
      </c>
      <c r="T120" s="99">
        <v>1</v>
      </c>
      <c r="U120" s="99">
        <v>1</v>
      </c>
      <c r="V120" s="99">
        <v>1</v>
      </c>
      <c r="W120" s="99">
        <v>1</v>
      </c>
      <c r="X120" s="99">
        <v>1</v>
      </c>
      <c r="Y120" s="99">
        <v>1</v>
      </c>
      <c r="Z120" s="99">
        <v>1</v>
      </c>
      <c r="AA120" s="99">
        <v>1</v>
      </c>
      <c r="AB120" s="99">
        <v>1</v>
      </c>
      <c r="AC120" s="100">
        <v>1</v>
      </c>
      <c r="AD120" s="22">
        <f t="shared" si="19"/>
        <v>11</v>
      </c>
      <c r="AE120" s="20">
        <f t="shared" si="20"/>
        <v>11</v>
      </c>
      <c r="AF120" s="20">
        <f t="shared" si="21"/>
        <v>11</v>
      </c>
      <c r="AG120" s="20">
        <f t="shared" si="22"/>
        <v>11</v>
      </c>
      <c r="AH120" s="20">
        <f t="shared" si="23"/>
        <v>11</v>
      </c>
      <c r="AI120" s="20">
        <f t="shared" si="24"/>
        <v>11</v>
      </c>
      <c r="AJ120" s="20">
        <f t="shared" si="25"/>
        <v>11</v>
      </c>
      <c r="AK120" s="20">
        <f t="shared" si="26"/>
        <v>11</v>
      </c>
      <c r="AL120" s="20">
        <f t="shared" si="27"/>
        <v>11</v>
      </c>
      <c r="AM120" s="20">
        <f t="shared" si="28"/>
        <v>11</v>
      </c>
      <c r="AN120" s="20">
        <f t="shared" si="29"/>
        <v>11</v>
      </c>
      <c r="AO120" s="43">
        <f t="shared" si="30"/>
        <v>11</v>
      </c>
    </row>
    <row r="121" spans="1:41" hidden="1" x14ac:dyDescent="0.2">
      <c r="A121" s="96" t="s">
        <v>338</v>
      </c>
      <c r="B121" s="96" t="s">
        <v>339</v>
      </c>
      <c r="C121" s="96" t="s">
        <v>338</v>
      </c>
      <c r="D121" s="96" t="s">
        <v>339</v>
      </c>
      <c r="E121" s="96" t="s">
        <v>341</v>
      </c>
      <c r="F121" s="96" t="s">
        <v>342</v>
      </c>
      <c r="G121" s="96" t="s">
        <v>126</v>
      </c>
      <c r="H121" s="19" t="str">
        <f>IF(E121="","",VLOOKUP(LEFT(E121,5),'Technikai cellák'!B:C,2,0))</f>
        <v>TIGÁZ Földgázelosztó Zrt.</v>
      </c>
      <c r="I121" s="19" t="str">
        <f>IF(E121="","",VLOOKUP(H121,'Technikai cellák'!$C$1:$D$12,2,0))</f>
        <v>4200 Hajdúszoboszló, Rákóczi Ferenc út 184.</v>
      </c>
      <c r="J121" s="97">
        <v>44</v>
      </c>
      <c r="K121" s="25" t="str">
        <f t="shared" si="31"/>
        <v>20-99</v>
      </c>
      <c r="L121" s="101">
        <f t="shared" si="32"/>
        <v>0</v>
      </c>
      <c r="M121" s="102">
        <f t="shared" si="33"/>
        <v>462</v>
      </c>
      <c r="N121" s="103">
        <v>462</v>
      </c>
      <c r="O121" s="104">
        <f t="shared" si="34"/>
        <v>0</v>
      </c>
      <c r="P121" s="26">
        <f t="shared" si="36"/>
        <v>73468</v>
      </c>
      <c r="Q121" s="21">
        <f t="shared" si="35"/>
        <v>91835</v>
      </c>
      <c r="R121" s="98">
        <v>980</v>
      </c>
      <c r="S121" s="99">
        <v>1190</v>
      </c>
      <c r="T121" s="99">
        <v>1370</v>
      </c>
      <c r="U121" s="99">
        <v>1240</v>
      </c>
      <c r="V121" s="99">
        <v>1150</v>
      </c>
      <c r="W121" s="99">
        <v>800</v>
      </c>
      <c r="X121" s="99">
        <v>750</v>
      </c>
      <c r="Y121" s="99">
        <v>410</v>
      </c>
      <c r="Z121" s="99">
        <v>120</v>
      </c>
      <c r="AA121" s="99">
        <v>80</v>
      </c>
      <c r="AB121" s="99">
        <v>110</v>
      </c>
      <c r="AC121" s="100">
        <v>500</v>
      </c>
      <c r="AD121" s="22">
        <f t="shared" si="19"/>
        <v>10345</v>
      </c>
      <c r="AE121" s="20">
        <f t="shared" si="20"/>
        <v>12561</v>
      </c>
      <c r="AF121" s="20">
        <f t="shared" si="21"/>
        <v>14461</v>
      </c>
      <c r="AG121" s="20">
        <f t="shared" si="22"/>
        <v>13089</v>
      </c>
      <c r="AH121" s="20">
        <f t="shared" si="23"/>
        <v>12139</v>
      </c>
      <c r="AI121" s="20">
        <f t="shared" si="24"/>
        <v>8445</v>
      </c>
      <c r="AJ121" s="20">
        <f t="shared" si="25"/>
        <v>7917</v>
      </c>
      <c r="AK121" s="20">
        <f t="shared" si="26"/>
        <v>4328</v>
      </c>
      <c r="AL121" s="20">
        <f t="shared" si="27"/>
        <v>1267</v>
      </c>
      <c r="AM121" s="20">
        <f t="shared" si="28"/>
        <v>844</v>
      </c>
      <c r="AN121" s="20">
        <f t="shared" si="29"/>
        <v>1161</v>
      </c>
      <c r="AO121" s="43">
        <f t="shared" si="30"/>
        <v>5278</v>
      </c>
    </row>
    <row r="122" spans="1:41" hidden="1" x14ac:dyDescent="0.2">
      <c r="A122" s="96" t="s">
        <v>338</v>
      </c>
      <c r="B122" s="96" t="s">
        <v>339</v>
      </c>
      <c r="C122" s="96" t="s">
        <v>338</v>
      </c>
      <c r="D122" s="96" t="s">
        <v>339</v>
      </c>
      <c r="E122" s="96" t="s">
        <v>343</v>
      </c>
      <c r="F122" s="96" t="s">
        <v>344</v>
      </c>
      <c r="G122" s="96" t="s">
        <v>126</v>
      </c>
      <c r="H122" s="19" t="str">
        <f>IF(E122="","",VLOOKUP(LEFT(E122,5),'Technikai cellák'!B:C,2,0))</f>
        <v>TIGÁZ Földgázelosztó Zrt.</v>
      </c>
      <c r="I122" s="19" t="str">
        <f>IF(E122="","",VLOOKUP(H122,'Technikai cellák'!$C$1:$D$12,2,0))</f>
        <v>4200 Hajdúszoboszló, Rákóczi Ferenc út 184.</v>
      </c>
      <c r="J122" s="97">
        <v>10</v>
      </c>
      <c r="K122" s="25" t="str">
        <f t="shared" si="31"/>
        <v>20 alatti</v>
      </c>
      <c r="L122" s="101">
        <f t="shared" si="32"/>
        <v>10</v>
      </c>
      <c r="M122" s="102">
        <f t="shared" si="33"/>
        <v>0</v>
      </c>
      <c r="N122" s="105"/>
      <c r="O122" s="104">
        <f t="shared" si="34"/>
        <v>0</v>
      </c>
      <c r="P122" s="26">
        <f t="shared" si="36"/>
        <v>108091</v>
      </c>
      <c r="Q122" s="21">
        <f t="shared" si="35"/>
        <v>135114</v>
      </c>
      <c r="R122" s="98">
        <v>1250</v>
      </c>
      <c r="S122" s="99">
        <v>1870</v>
      </c>
      <c r="T122" s="99">
        <v>2010</v>
      </c>
      <c r="U122" s="99">
        <v>2040</v>
      </c>
      <c r="V122" s="99">
        <v>1980</v>
      </c>
      <c r="W122" s="99">
        <v>1680</v>
      </c>
      <c r="X122" s="99">
        <v>740</v>
      </c>
      <c r="Y122" s="99">
        <v>420</v>
      </c>
      <c r="Z122" s="99">
        <v>100</v>
      </c>
      <c r="AA122" s="99">
        <v>100</v>
      </c>
      <c r="AB122" s="99">
        <v>100</v>
      </c>
      <c r="AC122" s="100">
        <v>510</v>
      </c>
      <c r="AD122" s="22">
        <f t="shared" si="19"/>
        <v>13195</v>
      </c>
      <c r="AE122" s="20">
        <f t="shared" si="20"/>
        <v>19739</v>
      </c>
      <c r="AF122" s="20">
        <f t="shared" si="21"/>
        <v>21217</v>
      </c>
      <c r="AG122" s="20">
        <f t="shared" si="22"/>
        <v>21534</v>
      </c>
      <c r="AH122" s="20">
        <f t="shared" si="23"/>
        <v>20900</v>
      </c>
      <c r="AI122" s="20">
        <f t="shared" si="24"/>
        <v>17734</v>
      </c>
      <c r="AJ122" s="20">
        <f t="shared" si="25"/>
        <v>7811</v>
      </c>
      <c r="AK122" s="20">
        <f t="shared" si="26"/>
        <v>4433</v>
      </c>
      <c r="AL122" s="20">
        <f t="shared" si="27"/>
        <v>1056</v>
      </c>
      <c r="AM122" s="20">
        <f t="shared" si="28"/>
        <v>1056</v>
      </c>
      <c r="AN122" s="20">
        <f t="shared" si="29"/>
        <v>1056</v>
      </c>
      <c r="AO122" s="43">
        <f t="shared" si="30"/>
        <v>5383</v>
      </c>
    </row>
    <row r="123" spans="1:41" hidden="1" x14ac:dyDescent="0.2">
      <c r="A123" s="96" t="s">
        <v>338</v>
      </c>
      <c r="B123" s="96" t="s">
        <v>339</v>
      </c>
      <c r="C123" s="96" t="s">
        <v>338</v>
      </c>
      <c r="D123" s="96" t="s">
        <v>339</v>
      </c>
      <c r="E123" s="96" t="s">
        <v>345</v>
      </c>
      <c r="F123" s="96" t="s">
        <v>346</v>
      </c>
      <c r="G123" s="96" t="s">
        <v>126</v>
      </c>
      <c r="H123" s="19" t="str">
        <f>IF(E123="","",VLOOKUP(LEFT(E123,5),'Technikai cellák'!B:C,2,0))</f>
        <v>TIGÁZ Földgázelosztó Zrt.</v>
      </c>
      <c r="I123" s="19" t="str">
        <f>IF(E123="","",VLOOKUP(H123,'Technikai cellák'!$C$1:$D$12,2,0))</f>
        <v>4200 Hajdúszoboszló, Rákóczi Ferenc út 184.</v>
      </c>
      <c r="J123" s="97">
        <v>16</v>
      </c>
      <c r="K123" s="25" t="str">
        <f t="shared" ref="K123:K183" si="37">IF(J123="","",IF(J123&lt;20,"20 alatti",IF(J123&lt;100,"20-99",IF(J123&lt;500,"100-500","500-"))))</f>
        <v>20 alatti</v>
      </c>
      <c r="L123" s="101">
        <f t="shared" ref="L123:L183" si="38">ROUND(IF(K123="20 alatti",J123*1,0),0)</f>
        <v>16</v>
      </c>
      <c r="M123" s="102">
        <f t="shared" ref="M123:M183" si="39">ROUND(IF(K123="20-99",J123*10.5,0),0)</f>
        <v>0</v>
      </c>
      <c r="N123" s="105"/>
      <c r="O123" s="104">
        <f t="shared" ref="O123:O183" si="40">ROUND((IF(J123&lt;100,0,J123*$C$6)/$C$7),0)</f>
        <v>0</v>
      </c>
      <c r="P123" s="26">
        <f t="shared" si="36"/>
        <v>168049</v>
      </c>
      <c r="Q123" s="21">
        <f t="shared" si="35"/>
        <v>210061</v>
      </c>
      <c r="R123" s="98">
        <v>1700</v>
      </c>
      <c r="S123" s="99">
        <v>2430</v>
      </c>
      <c r="T123" s="99">
        <v>3780</v>
      </c>
      <c r="U123" s="99">
        <v>3980</v>
      </c>
      <c r="V123" s="99">
        <v>2740</v>
      </c>
      <c r="W123" s="99">
        <v>1680</v>
      </c>
      <c r="X123" s="99">
        <v>1870</v>
      </c>
      <c r="Y123" s="99">
        <v>680</v>
      </c>
      <c r="Z123" s="99">
        <v>90</v>
      </c>
      <c r="AA123" s="99">
        <v>70</v>
      </c>
      <c r="AB123" s="99">
        <v>40</v>
      </c>
      <c r="AC123" s="100">
        <v>840</v>
      </c>
      <c r="AD123" s="22">
        <f t="shared" si="19"/>
        <v>17945</v>
      </c>
      <c r="AE123" s="20">
        <f t="shared" si="20"/>
        <v>25651</v>
      </c>
      <c r="AF123" s="20">
        <f t="shared" si="21"/>
        <v>39901</v>
      </c>
      <c r="AG123" s="20">
        <f t="shared" si="22"/>
        <v>42012</v>
      </c>
      <c r="AH123" s="20">
        <f t="shared" si="23"/>
        <v>28923</v>
      </c>
      <c r="AI123" s="20">
        <f t="shared" si="24"/>
        <v>17734</v>
      </c>
      <c r="AJ123" s="20">
        <f t="shared" si="25"/>
        <v>19739</v>
      </c>
      <c r="AK123" s="20">
        <f t="shared" si="26"/>
        <v>7178</v>
      </c>
      <c r="AL123" s="20">
        <f t="shared" si="27"/>
        <v>950</v>
      </c>
      <c r="AM123" s="20">
        <f t="shared" si="28"/>
        <v>739</v>
      </c>
      <c r="AN123" s="20">
        <f t="shared" si="29"/>
        <v>422</v>
      </c>
      <c r="AO123" s="43">
        <f t="shared" si="30"/>
        <v>8867</v>
      </c>
    </row>
    <row r="124" spans="1:41" hidden="1" x14ac:dyDescent="0.2">
      <c r="A124" s="96" t="s">
        <v>338</v>
      </c>
      <c r="B124" s="96" t="s">
        <v>339</v>
      </c>
      <c r="C124" s="96" t="s">
        <v>338</v>
      </c>
      <c r="D124" s="96" t="s">
        <v>339</v>
      </c>
      <c r="E124" s="96" t="s">
        <v>347</v>
      </c>
      <c r="F124" s="96" t="s">
        <v>42</v>
      </c>
      <c r="G124" s="96" t="s">
        <v>126</v>
      </c>
      <c r="H124" s="19" t="str">
        <f>IF(E124="","",VLOOKUP(LEFT(E124,5),'Technikai cellák'!B:C,2,0))</f>
        <v>TIGÁZ Földgázelosztó Zrt.</v>
      </c>
      <c r="I124" s="19" t="str">
        <f>IF(E124="","",VLOOKUP(H124,'Technikai cellák'!$C$1:$D$12,2,0))</f>
        <v>4200 Hajdúszoboszló, Rákóczi Ferenc út 184.</v>
      </c>
      <c r="J124" s="97">
        <v>10</v>
      </c>
      <c r="K124" s="25" t="str">
        <f t="shared" si="37"/>
        <v>20 alatti</v>
      </c>
      <c r="L124" s="101">
        <f t="shared" si="38"/>
        <v>10</v>
      </c>
      <c r="M124" s="102">
        <f t="shared" si="39"/>
        <v>0</v>
      </c>
      <c r="N124" s="105"/>
      <c r="O124" s="104">
        <f t="shared" si="40"/>
        <v>0</v>
      </c>
      <c r="P124" s="26">
        <f t="shared" si="36"/>
        <v>80225</v>
      </c>
      <c r="Q124" s="21">
        <f t="shared" si="35"/>
        <v>100281</v>
      </c>
      <c r="R124" s="98">
        <v>620</v>
      </c>
      <c r="S124" s="99">
        <v>1300</v>
      </c>
      <c r="T124" s="99">
        <v>1560</v>
      </c>
      <c r="U124" s="99">
        <v>1540</v>
      </c>
      <c r="V124" s="99">
        <v>1460</v>
      </c>
      <c r="W124" s="99">
        <v>1130</v>
      </c>
      <c r="X124" s="99">
        <v>1090</v>
      </c>
      <c r="Y124" s="99">
        <v>320</v>
      </c>
      <c r="Z124" s="99">
        <v>90</v>
      </c>
      <c r="AA124" s="99">
        <v>80</v>
      </c>
      <c r="AB124" s="99">
        <v>30</v>
      </c>
      <c r="AC124" s="100">
        <v>280</v>
      </c>
      <c r="AD124" s="22">
        <f t="shared" si="19"/>
        <v>6545</v>
      </c>
      <c r="AE124" s="20">
        <f t="shared" si="20"/>
        <v>13723</v>
      </c>
      <c r="AF124" s="20">
        <f t="shared" si="21"/>
        <v>16467</v>
      </c>
      <c r="AG124" s="20">
        <f t="shared" si="22"/>
        <v>16256</v>
      </c>
      <c r="AH124" s="20">
        <f t="shared" si="23"/>
        <v>15411</v>
      </c>
      <c r="AI124" s="20">
        <f t="shared" si="24"/>
        <v>11928</v>
      </c>
      <c r="AJ124" s="20">
        <f t="shared" si="25"/>
        <v>11506</v>
      </c>
      <c r="AK124" s="20">
        <f t="shared" si="26"/>
        <v>3378</v>
      </c>
      <c r="AL124" s="20">
        <f t="shared" si="27"/>
        <v>950</v>
      </c>
      <c r="AM124" s="20">
        <f t="shared" si="28"/>
        <v>844</v>
      </c>
      <c r="AN124" s="20">
        <f t="shared" si="29"/>
        <v>317</v>
      </c>
      <c r="AO124" s="43">
        <f t="shared" si="30"/>
        <v>2956</v>
      </c>
    </row>
    <row r="125" spans="1:41" hidden="1" x14ac:dyDescent="0.2">
      <c r="A125" s="96" t="s">
        <v>348</v>
      </c>
      <c r="B125" s="96" t="s">
        <v>349</v>
      </c>
      <c r="C125" s="96" t="s">
        <v>348</v>
      </c>
      <c r="D125" s="96" t="s">
        <v>349</v>
      </c>
      <c r="E125" s="96" t="s">
        <v>350</v>
      </c>
      <c r="F125" s="96" t="s">
        <v>349</v>
      </c>
      <c r="G125" s="96" t="s">
        <v>126</v>
      </c>
      <c r="H125" s="19" t="str">
        <f>IF(E125="","",VLOOKUP(LEFT(E125,5),'Technikai cellák'!B:C,2,0))</f>
        <v>TIGÁZ Földgázelosztó Zrt.</v>
      </c>
      <c r="I125" s="19" t="str">
        <f>IF(E125="","",VLOOKUP(H125,'Technikai cellák'!$C$1:$D$12,2,0))</f>
        <v>4200 Hajdúszoboszló, Rákóczi Ferenc út 184.</v>
      </c>
      <c r="J125" s="97">
        <v>25</v>
      </c>
      <c r="K125" s="25" t="str">
        <f t="shared" si="37"/>
        <v>20-99</v>
      </c>
      <c r="L125" s="101">
        <f t="shared" si="38"/>
        <v>0</v>
      </c>
      <c r="M125" s="102">
        <f t="shared" si="39"/>
        <v>263</v>
      </c>
      <c r="N125" s="105">
        <v>263</v>
      </c>
      <c r="O125" s="104">
        <f t="shared" si="40"/>
        <v>0</v>
      </c>
      <c r="P125" s="26">
        <f t="shared" si="36"/>
        <v>247006</v>
      </c>
      <c r="Q125" s="21">
        <f t="shared" si="35"/>
        <v>308757</v>
      </c>
      <c r="R125" s="98">
        <v>2637</v>
      </c>
      <c r="S125" s="99">
        <v>4259</v>
      </c>
      <c r="T125" s="99">
        <v>4363</v>
      </c>
      <c r="U125" s="99">
        <v>5599</v>
      </c>
      <c r="V125" s="99">
        <v>4794</v>
      </c>
      <c r="W125" s="99">
        <v>4281</v>
      </c>
      <c r="X125" s="99">
        <v>2556</v>
      </c>
      <c r="Y125" s="99">
        <v>761</v>
      </c>
      <c r="Z125" s="99">
        <v>0</v>
      </c>
      <c r="AA125" s="99">
        <v>0</v>
      </c>
      <c r="AB125" s="99">
        <v>0</v>
      </c>
      <c r="AC125" s="100">
        <v>0</v>
      </c>
      <c r="AD125" s="22">
        <f t="shared" si="19"/>
        <v>27836</v>
      </c>
      <c r="AE125" s="20">
        <f t="shared" si="20"/>
        <v>44957</v>
      </c>
      <c r="AF125" s="20">
        <f t="shared" si="21"/>
        <v>46055</v>
      </c>
      <c r="AG125" s="20">
        <f t="shared" si="22"/>
        <v>59102</v>
      </c>
      <c r="AH125" s="20">
        <f t="shared" si="23"/>
        <v>50604</v>
      </c>
      <c r="AI125" s="20">
        <f t="shared" si="24"/>
        <v>45189</v>
      </c>
      <c r="AJ125" s="20">
        <f t="shared" si="25"/>
        <v>26981</v>
      </c>
      <c r="AK125" s="20">
        <f t="shared" si="26"/>
        <v>8033</v>
      </c>
      <c r="AL125" s="20">
        <f t="shared" si="27"/>
        <v>0</v>
      </c>
      <c r="AM125" s="20">
        <f t="shared" si="28"/>
        <v>0</v>
      </c>
      <c r="AN125" s="20">
        <f t="shared" si="29"/>
        <v>0</v>
      </c>
      <c r="AO125" s="43">
        <f t="shared" si="30"/>
        <v>0</v>
      </c>
    </row>
    <row r="126" spans="1:41" hidden="1" x14ac:dyDescent="0.2">
      <c r="A126" s="96" t="s">
        <v>348</v>
      </c>
      <c r="B126" s="96" t="s">
        <v>349</v>
      </c>
      <c r="C126" s="96" t="s">
        <v>348</v>
      </c>
      <c r="D126" s="96" t="s">
        <v>349</v>
      </c>
      <c r="E126" s="96" t="s">
        <v>351</v>
      </c>
      <c r="F126" s="96" t="s">
        <v>352</v>
      </c>
      <c r="G126" s="96" t="s">
        <v>126</v>
      </c>
      <c r="H126" s="19" t="str">
        <f>IF(E126="","",VLOOKUP(LEFT(E126,5),'Technikai cellák'!B:C,2,0))</f>
        <v>TIGÁZ Földgázelosztó Zrt.</v>
      </c>
      <c r="I126" s="19" t="str">
        <f>IF(E126="","",VLOOKUP(H126,'Technikai cellák'!$C$1:$D$12,2,0))</f>
        <v>4200 Hajdúszoboszló, Rákóczi Ferenc út 184.</v>
      </c>
      <c r="J126" s="97">
        <v>29</v>
      </c>
      <c r="K126" s="25" t="str">
        <f t="shared" si="37"/>
        <v>20-99</v>
      </c>
      <c r="L126" s="101">
        <f t="shared" si="38"/>
        <v>0</v>
      </c>
      <c r="M126" s="102">
        <f t="shared" si="39"/>
        <v>305</v>
      </c>
      <c r="N126" s="105">
        <v>305</v>
      </c>
      <c r="O126" s="104">
        <f t="shared" si="40"/>
        <v>0</v>
      </c>
      <c r="P126" s="26">
        <f t="shared" si="36"/>
        <v>483101</v>
      </c>
      <c r="Q126" s="21">
        <f t="shared" si="35"/>
        <v>603876</v>
      </c>
      <c r="R126" s="98">
        <v>4767</v>
      </c>
      <c r="S126" s="99">
        <v>7415</v>
      </c>
      <c r="T126" s="99">
        <v>9476</v>
      </c>
      <c r="U126" s="99">
        <v>9635</v>
      </c>
      <c r="V126" s="99">
        <v>8715</v>
      </c>
      <c r="W126" s="99">
        <v>6929</v>
      </c>
      <c r="X126" s="99">
        <v>4125</v>
      </c>
      <c r="Y126" s="99">
        <v>3138</v>
      </c>
      <c r="Z126" s="99">
        <v>793</v>
      </c>
      <c r="AA126" s="99">
        <v>673</v>
      </c>
      <c r="AB126" s="99">
        <v>453</v>
      </c>
      <c r="AC126" s="100">
        <v>1089</v>
      </c>
      <c r="AD126" s="22">
        <f t="shared" si="19"/>
        <v>50319</v>
      </c>
      <c r="AE126" s="20">
        <f t="shared" si="20"/>
        <v>78271</v>
      </c>
      <c r="AF126" s="20">
        <f t="shared" si="21"/>
        <v>100027</v>
      </c>
      <c r="AG126" s="20">
        <f t="shared" si="22"/>
        <v>101705</v>
      </c>
      <c r="AH126" s="20">
        <f t="shared" si="23"/>
        <v>91994</v>
      </c>
      <c r="AI126" s="20">
        <f t="shared" si="24"/>
        <v>73141</v>
      </c>
      <c r="AJ126" s="20">
        <f t="shared" si="25"/>
        <v>43543</v>
      </c>
      <c r="AK126" s="20">
        <f t="shared" si="26"/>
        <v>33124</v>
      </c>
      <c r="AL126" s="20">
        <f t="shared" si="27"/>
        <v>8371</v>
      </c>
      <c r="AM126" s="20">
        <f t="shared" si="28"/>
        <v>7104</v>
      </c>
      <c r="AN126" s="20">
        <f t="shared" si="29"/>
        <v>4782</v>
      </c>
      <c r="AO126" s="43">
        <f t="shared" si="30"/>
        <v>11495</v>
      </c>
    </row>
    <row r="127" spans="1:41" hidden="1" x14ac:dyDescent="0.2">
      <c r="A127" s="96" t="s">
        <v>348</v>
      </c>
      <c r="B127" s="96" t="s">
        <v>349</v>
      </c>
      <c r="C127" s="96" t="s">
        <v>348</v>
      </c>
      <c r="D127" s="96" t="s">
        <v>349</v>
      </c>
      <c r="E127" s="96" t="s">
        <v>353</v>
      </c>
      <c r="F127" s="96" t="s">
        <v>352</v>
      </c>
      <c r="G127" s="96" t="s">
        <v>126</v>
      </c>
      <c r="H127" s="19" t="str">
        <f>IF(E127="","",VLOOKUP(LEFT(E127,5),'Technikai cellák'!B:C,2,0))</f>
        <v>TIGÁZ Földgázelosztó Zrt.</v>
      </c>
      <c r="I127" s="19" t="str">
        <f>IF(E127="","",VLOOKUP(H127,'Technikai cellák'!$C$1:$D$12,2,0))</f>
        <v>4200 Hajdúszoboszló, Rákóczi Ferenc út 184.</v>
      </c>
      <c r="J127" s="97">
        <v>10</v>
      </c>
      <c r="K127" s="25" t="str">
        <f t="shared" si="37"/>
        <v>20 alatti</v>
      </c>
      <c r="L127" s="101">
        <f t="shared" si="38"/>
        <v>10</v>
      </c>
      <c r="M127" s="102">
        <f t="shared" si="39"/>
        <v>0</v>
      </c>
      <c r="N127" s="105"/>
      <c r="O127" s="104">
        <f t="shared" si="40"/>
        <v>0</v>
      </c>
      <c r="P127" s="26">
        <f t="shared" si="36"/>
        <v>53716</v>
      </c>
      <c r="Q127" s="21">
        <f t="shared" si="35"/>
        <v>67145</v>
      </c>
      <c r="R127" s="98">
        <v>394</v>
      </c>
      <c r="S127" s="99">
        <v>851</v>
      </c>
      <c r="T127" s="99">
        <v>1024</v>
      </c>
      <c r="U127" s="99">
        <v>1330</v>
      </c>
      <c r="V127" s="99">
        <v>1248</v>
      </c>
      <c r="W127" s="99">
        <v>854</v>
      </c>
      <c r="X127" s="99">
        <v>400</v>
      </c>
      <c r="Y127" s="99">
        <v>105</v>
      </c>
      <c r="Z127" s="99">
        <v>7</v>
      </c>
      <c r="AA127" s="99">
        <v>148</v>
      </c>
      <c r="AB127" s="99">
        <v>0</v>
      </c>
      <c r="AC127" s="100">
        <v>0</v>
      </c>
      <c r="AD127" s="22">
        <f t="shared" si="19"/>
        <v>4159</v>
      </c>
      <c r="AE127" s="20">
        <f t="shared" si="20"/>
        <v>8983</v>
      </c>
      <c r="AF127" s="20">
        <f t="shared" si="21"/>
        <v>10809</v>
      </c>
      <c r="AG127" s="20">
        <f t="shared" si="22"/>
        <v>14039</v>
      </c>
      <c r="AH127" s="20">
        <f t="shared" si="23"/>
        <v>13174</v>
      </c>
      <c r="AI127" s="20">
        <f t="shared" si="24"/>
        <v>9015</v>
      </c>
      <c r="AJ127" s="20">
        <f t="shared" si="25"/>
        <v>4222</v>
      </c>
      <c r="AK127" s="20">
        <f t="shared" si="26"/>
        <v>1108</v>
      </c>
      <c r="AL127" s="20">
        <f t="shared" si="27"/>
        <v>74</v>
      </c>
      <c r="AM127" s="20">
        <f t="shared" si="28"/>
        <v>1562</v>
      </c>
      <c r="AN127" s="20">
        <f t="shared" si="29"/>
        <v>0</v>
      </c>
      <c r="AO127" s="43">
        <f t="shared" si="30"/>
        <v>0</v>
      </c>
    </row>
    <row r="128" spans="1:41" hidden="1" x14ac:dyDescent="0.2">
      <c r="A128" s="96" t="s">
        <v>348</v>
      </c>
      <c r="B128" s="96" t="s">
        <v>349</v>
      </c>
      <c r="C128" s="96" t="s">
        <v>348</v>
      </c>
      <c r="D128" s="96" t="s">
        <v>349</v>
      </c>
      <c r="E128" s="96" t="s">
        <v>354</v>
      </c>
      <c r="F128" s="96" t="s">
        <v>352</v>
      </c>
      <c r="G128" s="96" t="s">
        <v>126</v>
      </c>
      <c r="H128" s="19" t="str">
        <f>IF(E128="","",VLOOKUP(LEFT(E128,5),'Technikai cellák'!B:C,2,0))</f>
        <v>TIGÁZ Földgázelosztó Zrt.</v>
      </c>
      <c r="I128" s="19" t="str">
        <f>IF(E128="","",VLOOKUP(H128,'Technikai cellák'!$C$1:$D$12,2,0))</f>
        <v>4200 Hajdúszoboszló, Rákóczi Ferenc út 184.</v>
      </c>
      <c r="J128" s="97">
        <v>4</v>
      </c>
      <c r="K128" s="25" t="str">
        <f t="shared" si="37"/>
        <v>20 alatti</v>
      </c>
      <c r="L128" s="101">
        <f t="shared" si="38"/>
        <v>4</v>
      </c>
      <c r="M128" s="102">
        <f t="shared" si="39"/>
        <v>0</v>
      </c>
      <c r="N128" s="105"/>
      <c r="O128" s="104">
        <f t="shared" si="40"/>
        <v>0</v>
      </c>
      <c r="P128" s="26">
        <f t="shared" si="36"/>
        <v>16635</v>
      </c>
      <c r="Q128" s="21">
        <f t="shared" si="35"/>
        <v>20794</v>
      </c>
      <c r="R128" s="98">
        <v>150</v>
      </c>
      <c r="S128" s="99">
        <v>200</v>
      </c>
      <c r="T128" s="99">
        <v>230</v>
      </c>
      <c r="U128" s="99">
        <v>220</v>
      </c>
      <c r="V128" s="99">
        <v>220</v>
      </c>
      <c r="W128" s="99">
        <v>200</v>
      </c>
      <c r="X128" s="99">
        <v>200</v>
      </c>
      <c r="Y128" s="99">
        <v>130</v>
      </c>
      <c r="Z128" s="99">
        <v>100</v>
      </c>
      <c r="AA128" s="99">
        <v>110</v>
      </c>
      <c r="AB128" s="99">
        <v>110</v>
      </c>
      <c r="AC128" s="100">
        <v>100</v>
      </c>
      <c r="AD128" s="22">
        <f t="shared" si="19"/>
        <v>1583</v>
      </c>
      <c r="AE128" s="20">
        <f t="shared" si="20"/>
        <v>2111</v>
      </c>
      <c r="AF128" s="20">
        <f t="shared" si="21"/>
        <v>2428</v>
      </c>
      <c r="AG128" s="20">
        <f t="shared" si="22"/>
        <v>2322</v>
      </c>
      <c r="AH128" s="20">
        <f t="shared" si="23"/>
        <v>2322</v>
      </c>
      <c r="AI128" s="20">
        <f t="shared" si="24"/>
        <v>2111</v>
      </c>
      <c r="AJ128" s="20">
        <f t="shared" si="25"/>
        <v>2111</v>
      </c>
      <c r="AK128" s="20">
        <f t="shared" si="26"/>
        <v>1372</v>
      </c>
      <c r="AL128" s="20">
        <f t="shared" si="27"/>
        <v>1056</v>
      </c>
      <c r="AM128" s="20">
        <f t="shared" si="28"/>
        <v>1161</v>
      </c>
      <c r="AN128" s="20">
        <f t="shared" si="29"/>
        <v>1161</v>
      </c>
      <c r="AO128" s="43">
        <f t="shared" si="30"/>
        <v>1056</v>
      </c>
    </row>
    <row r="129" spans="1:41" hidden="1" x14ac:dyDescent="0.2">
      <c r="A129" s="96" t="s">
        <v>348</v>
      </c>
      <c r="B129" s="96" t="s">
        <v>349</v>
      </c>
      <c r="C129" s="96" t="s">
        <v>348</v>
      </c>
      <c r="D129" s="96" t="s">
        <v>349</v>
      </c>
      <c r="E129" s="96" t="s">
        <v>355</v>
      </c>
      <c r="F129" s="96" t="s">
        <v>356</v>
      </c>
      <c r="G129" s="96" t="s">
        <v>126</v>
      </c>
      <c r="H129" s="19" t="str">
        <f>IF(E129="","",VLOOKUP(LEFT(E129,5),'Technikai cellák'!B:C,2,0))</f>
        <v>TIGÁZ Földgázelosztó Zrt.</v>
      </c>
      <c r="I129" s="19" t="str">
        <f>IF(E129="","",VLOOKUP(H129,'Technikai cellák'!$C$1:$D$12,2,0))</f>
        <v>4200 Hajdúszoboszló, Rákóczi Ferenc út 184.</v>
      </c>
      <c r="J129" s="97">
        <v>4</v>
      </c>
      <c r="K129" s="25" t="str">
        <f t="shared" si="37"/>
        <v>20 alatti</v>
      </c>
      <c r="L129" s="101">
        <f t="shared" si="38"/>
        <v>4</v>
      </c>
      <c r="M129" s="102">
        <f t="shared" si="39"/>
        <v>0</v>
      </c>
      <c r="N129" s="105"/>
      <c r="O129" s="104">
        <f t="shared" si="40"/>
        <v>0</v>
      </c>
      <c r="P129" s="26">
        <f t="shared" si="36"/>
        <v>18985</v>
      </c>
      <c r="Q129" s="21">
        <f t="shared" si="35"/>
        <v>23731</v>
      </c>
      <c r="R129" s="98">
        <v>156</v>
      </c>
      <c r="S129" s="99">
        <v>300</v>
      </c>
      <c r="T129" s="99">
        <v>453</v>
      </c>
      <c r="U129" s="99">
        <v>522</v>
      </c>
      <c r="V129" s="99">
        <v>312</v>
      </c>
      <c r="W129" s="99">
        <v>291</v>
      </c>
      <c r="X129" s="99">
        <v>145</v>
      </c>
      <c r="Y129" s="99">
        <v>64</v>
      </c>
      <c r="Z129" s="99">
        <v>2</v>
      </c>
      <c r="AA129" s="99">
        <v>0</v>
      </c>
      <c r="AB129" s="99">
        <v>0</v>
      </c>
      <c r="AC129" s="100">
        <v>3</v>
      </c>
      <c r="AD129" s="22">
        <f t="shared" si="19"/>
        <v>1647</v>
      </c>
      <c r="AE129" s="20">
        <f t="shared" si="20"/>
        <v>3167</v>
      </c>
      <c r="AF129" s="20">
        <f t="shared" si="21"/>
        <v>4782</v>
      </c>
      <c r="AG129" s="20">
        <f t="shared" si="22"/>
        <v>5510</v>
      </c>
      <c r="AH129" s="20">
        <f t="shared" si="23"/>
        <v>3293</v>
      </c>
      <c r="AI129" s="20">
        <f t="shared" si="24"/>
        <v>3072</v>
      </c>
      <c r="AJ129" s="20">
        <f t="shared" si="25"/>
        <v>1531</v>
      </c>
      <c r="AK129" s="20">
        <f t="shared" si="26"/>
        <v>676</v>
      </c>
      <c r="AL129" s="20">
        <f t="shared" si="27"/>
        <v>21</v>
      </c>
      <c r="AM129" s="20">
        <f t="shared" si="28"/>
        <v>0</v>
      </c>
      <c r="AN129" s="20">
        <f t="shared" si="29"/>
        <v>0</v>
      </c>
      <c r="AO129" s="43">
        <f t="shared" si="30"/>
        <v>32</v>
      </c>
    </row>
    <row r="130" spans="1:41" hidden="1" x14ac:dyDescent="0.2">
      <c r="A130" s="96" t="s">
        <v>348</v>
      </c>
      <c r="B130" s="96" t="s">
        <v>349</v>
      </c>
      <c r="C130" s="96" t="s">
        <v>348</v>
      </c>
      <c r="D130" s="96" t="s">
        <v>349</v>
      </c>
      <c r="E130" s="96" t="s">
        <v>357</v>
      </c>
      <c r="F130" s="96" t="s">
        <v>358</v>
      </c>
      <c r="G130" s="96" t="s">
        <v>126</v>
      </c>
      <c r="H130" s="19" t="str">
        <f>IF(E130="","",VLOOKUP(LEFT(E130,5),'Technikai cellák'!B:C,2,0))</f>
        <v>TIGÁZ Földgázelosztó Zrt.</v>
      </c>
      <c r="I130" s="19" t="str">
        <f>IF(E130="","",VLOOKUP(H130,'Technikai cellák'!$C$1:$D$12,2,0))</f>
        <v>4200 Hajdúszoboszló, Rákóczi Ferenc út 184.</v>
      </c>
      <c r="J130" s="97">
        <v>4</v>
      </c>
      <c r="K130" s="25" t="str">
        <f t="shared" si="37"/>
        <v>20 alatti</v>
      </c>
      <c r="L130" s="101">
        <f t="shared" si="38"/>
        <v>4</v>
      </c>
      <c r="M130" s="102">
        <f t="shared" si="39"/>
        <v>0</v>
      </c>
      <c r="N130" s="105"/>
      <c r="O130" s="104">
        <f t="shared" si="40"/>
        <v>0</v>
      </c>
      <c r="P130" s="26">
        <f t="shared" si="36"/>
        <v>25656</v>
      </c>
      <c r="Q130" s="21">
        <f t="shared" si="35"/>
        <v>32070</v>
      </c>
      <c r="R130" s="98">
        <v>245</v>
      </c>
      <c r="S130" s="99">
        <v>406</v>
      </c>
      <c r="T130" s="99">
        <v>624</v>
      </c>
      <c r="U130" s="99">
        <v>624</v>
      </c>
      <c r="V130" s="99">
        <v>411</v>
      </c>
      <c r="W130" s="99">
        <v>386</v>
      </c>
      <c r="X130" s="99">
        <v>194</v>
      </c>
      <c r="Y130" s="99">
        <v>118</v>
      </c>
      <c r="Z130" s="99">
        <v>9</v>
      </c>
      <c r="AA130" s="99">
        <v>3</v>
      </c>
      <c r="AB130" s="99">
        <v>2</v>
      </c>
      <c r="AC130" s="100">
        <v>16</v>
      </c>
      <c r="AD130" s="22">
        <f t="shared" si="19"/>
        <v>2586</v>
      </c>
      <c r="AE130" s="20">
        <f t="shared" si="20"/>
        <v>4286</v>
      </c>
      <c r="AF130" s="20">
        <f t="shared" si="21"/>
        <v>6587</v>
      </c>
      <c r="AG130" s="20">
        <f t="shared" si="22"/>
        <v>6587</v>
      </c>
      <c r="AH130" s="20">
        <f t="shared" si="23"/>
        <v>4338</v>
      </c>
      <c r="AI130" s="20">
        <f t="shared" si="24"/>
        <v>4075</v>
      </c>
      <c r="AJ130" s="20">
        <f t="shared" si="25"/>
        <v>2048</v>
      </c>
      <c r="AK130" s="20">
        <f t="shared" si="26"/>
        <v>1246</v>
      </c>
      <c r="AL130" s="20">
        <f t="shared" si="27"/>
        <v>95</v>
      </c>
      <c r="AM130" s="20">
        <f t="shared" si="28"/>
        <v>32</v>
      </c>
      <c r="AN130" s="20">
        <f t="shared" si="29"/>
        <v>21</v>
      </c>
      <c r="AO130" s="43">
        <f t="shared" si="30"/>
        <v>169</v>
      </c>
    </row>
    <row r="131" spans="1:41" hidden="1" x14ac:dyDescent="0.2">
      <c r="A131" s="96" t="s">
        <v>348</v>
      </c>
      <c r="B131" s="96" t="s">
        <v>349</v>
      </c>
      <c r="C131" s="96" t="s">
        <v>348</v>
      </c>
      <c r="D131" s="96" t="s">
        <v>349</v>
      </c>
      <c r="E131" s="96" t="s">
        <v>359</v>
      </c>
      <c r="F131" s="96" t="s">
        <v>360</v>
      </c>
      <c r="G131" s="96" t="s">
        <v>126</v>
      </c>
      <c r="H131" s="19" t="str">
        <f>IF(E131="","",VLOOKUP(LEFT(E131,5),'Technikai cellák'!B:C,2,0))</f>
        <v>TIGÁZ Földgázelosztó Zrt.</v>
      </c>
      <c r="I131" s="19" t="str">
        <f>IF(E131="","",VLOOKUP(H131,'Technikai cellák'!$C$1:$D$12,2,0))</f>
        <v>4200 Hajdúszoboszló, Rákóczi Ferenc út 184.</v>
      </c>
      <c r="J131" s="97">
        <v>10</v>
      </c>
      <c r="K131" s="25" t="str">
        <f t="shared" si="37"/>
        <v>20 alatti</v>
      </c>
      <c r="L131" s="101">
        <f t="shared" si="38"/>
        <v>10</v>
      </c>
      <c r="M131" s="102">
        <f t="shared" si="39"/>
        <v>0</v>
      </c>
      <c r="N131" s="105"/>
      <c r="O131" s="104">
        <f t="shared" si="40"/>
        <v>0</v>
      </c>
      <c r="P131" s="26">
        <f t="shared" si="36"/>
        <v>219838</v>
      </c>
      <c r="Q131" s="21">
        <f t="shared" si="35"/>
        <v>274798</v>
      </c>
      <c r="R131" s="98">
        <v>2241</v>
      </c>
      <c r="S131" s="99">
        <v>3555</v>
      </c>
      <c r="T131" s="99">
        <v>3703</v>
      </c>
      <c r="U131" s="99">
        <v>4668</v>
      </c>
      <c r="V131" s="99">
        <v>3957</v>
      </c>
      <c r="W131" s="99">
        <v>3583</v>
      </c>
      <c r="X131" s="99">
        <v>2193</v>
      </c>
      <c r="Y131" s="99">
        <v>1048</v>
      </c>
      <c r="Z131" s="99">
        <v>247</v>
      </c>
      <c r="AA131" s="99">
        <v>279</v>
      </c>
      <c r="AB131" s="99">
        <v>151</v>
      </c>
      <c r="AC131" s="100">
        <v>408</v>
      </c>
      <c r="AD131" s="22">
        <f t="shared" si="19"/>
        <v>23656</v>
      </c>
      <c r="AE131" s="20">
        <f t="shared" si="20"/>
        <v>37526</v>
      </c>
      <c r="AF131" s="20">
        <f t="shared" si="21"/>
        <v>39088</v>
      </c>
      <c r="AG131" s="20">
        <f t="shared" si="22"/>
        <v>49274</v>
      </c>
      <c r="AH131" s="20">
        <f t="shared" si="23"/>
        <v>41769</v>
      </c>
      <c r="AI131" s="20">
        <f t="shared" si="24"/>
        <v>37821</v>
      </c>
      <c r="AJ131" s="20">
        <f t="shared" si="25"/>
        <v>23149</v>
      </c>
      <c r="AK131" s="20">
        <f t="shared" si="26"/>
        <v>11062</v>
      </c>
      <c r="AL131" s="20">
        <f t="shared" si="27"/>
        <v>2607</v>
      </c>
      <c r="AM131" s="20">
        <f t="shared" si="28"/>
        <v>2945</v>
      </c>
      <c r="AN131" s="20">
        <f t="shared" si="29"/>
        <v>1594</v>
      </c>
      <c r="AO131" s="43">
        <f t="shared" si="30"/>
        <v>4307</v>
      </c>
    </row>
    <row r="132" spans="1:41" hidden="1" x14ac:dyDescent="0.2">
      <c r="A132" s="96" t="s">
        <v>348</v>
      </c>
      <c r="B132" s="96" t="s">
        <v>349</v>
      </c>
      <c r="C132" s="96" t="s">
        <v>348</v>
      </c>
      <c r="D132" s="96" t="s">
        <v>349</v>
      </c>
      <c r="E132" s="96" t="s">
        <v>361</v>
      </c>
      <c r="F132" s="96" t="s">
        <v>362</v>
      </c>
      <c r="G132" s="96" t="s">
        <v>126</v>
      </c>
      <c r="H132" s="19" t="str">
        <f>IF(E132="","",VLOOKUP(LEFT(E132,5),'Technikai cellák'!B:C,2,0))</f>
        <v>TIGÁZ Földgázelosztó Zrt.</v>
      </c>
      <c r="I132" s="19" t="str">
        <f>IF(E132="","",VLOOKUP(H132,'Technikai cellák'!$C$1:$D$12,2,0))</f>
        <v>4200 Hajdúszoboszló, Rákóczi Ferenc út 184.</v>
      </c>
      <c r="J132" s="97">
        <v>25</v>
      </c>
      <c r="K132" s="25" t="str">
        <f t="shared" si="37"/>
        <v>20-99</v>
      </c>
      <c r="L132" s="101">
        <f t="shared" si="38"/>
        <v>0</v>
      </c>
      <c r="M132" s="102">
        <f t="shared" si="39"/>
        <v>263</v>
      </c>
      <c r="N132" s="105">
        <v>263</v>
      </c>
      <c r="O132" s="104">
        <f t="shared" si="40"/>
        <v>0</v>
      </c>
      <c r="P132" s="26">
        <f t="shared" si="36"/>
        <v>164662</v>
      </c>
      <c r="Q132" s="21">
        <f t="shared" si="35"/>
        <v>205828</v>
      </c>
      <c r="R132" s="98">
        <v>1490</v>
      </c>
      <c r="S132" s="99">
        <v>3427</v>
      </c>
      <c r="T132" s="99">
        <v>3500</v>
      </c>
      <c r="U132" s="99">
        <v>3605</v>
      </c>
      <c r="V132" s="99">
        <v>2134</v>
      </c>
      <c r="W132" s="99">
        <v>3274</v>
      </c>
      <c r="X132" s="99">
        <v>825</v>
      </c>
      <c r="Y132" s="99">
        <v>736</v>
      </c>
      <c r="Z132" s="99">
        <v>127</v>
      </c>
      <c r="AA132" s="99">
        <v>87</v>
      </c>
      <c r="AB132" s="99">
        <v>87</v>
      </c>
      <c r="AC132" s="100">
        <v>207</v>
      </c>
      <c r="AD132" s="22">
        <f t="shared" si="19"/>
        <v>15728</v>
      </c>
      <c r="AE132" s="20">
        <f t="shared" si="20"/>
        <v>36175</v>
      </c>
      <c r="AF132" s="20">
        <f t="shared" si="21"/>
        <v>36945</v>
      </c>
      <c r="AG132" s="20">
        <f t="shared" si="22"/>
        <v>38054</v>
      </c>
      <c r="AH132" s="20">
        <f t="shared" si="23"/>
        <v>22526</v>
      </c>
      <c r="AI132" s="20">
        <f t="shared" si="24"/>
        <v>34560</v>
      </c>
      <c r="AJ132" s="20">
        <f t="shared" si="25"/>
        <v>8709</v>
      </c>
      <c r="AK132" s="20">
        <f t="shared" si="26"/>
        <v>7769</v>
      </c>
      <c r="AL132" s="20">
        <f t="shared" si="27"/>
        <v>1341</v>
      </c>
      <c r="AM132" s="20">
        <f t="shared" si="28"/>
        <v>918</v>
      </c>
      <c r="AN132" s="20">
        <f t="shared" si="29"/>
        <v>918</v>
      </c>
      <c r="AO132" s="43">
        <f t="shared" si="30"/>
        <v>2185</v>
      </c>
    </row>
    <row r="133" spans="1:41" hidden="1" x14ac:dyDescent="0.2">
      <c r="A133" s="96" t="s">
        <v>348</v>
      </c>
      <c r="B133" s="96" t="s">
        <v>349</v>
      </c>
      <c r="C133" s="96" t="s">
        <v>348</v>
      </c>
      <c r="D133" s="96" t="s">
        <v>349</v>
      </c>
      <c r="E133" s="96" t="s">
        <v>363</v>
      </c>
      <c r="F133" s="96" t="s">
        <v>364</v>
      </c>
      <c r="G133" s="96" t="s">
        <v>126</v>
      </c>
      <c r="H133" s="19" t="str">
        <f>IF(E133="","",VLOOKUP(LEFT(E133,5),'Technikai cellák'!B:C,2,0))</f>
        <v>TIGÁZ Földgázelosztó Zrt.</v>
      </c>
      <c r="I133" s="19" t="str">
        <f>IF(E133="","",VLOOKUP(H133,'Technikai cellák'!$C$1:$D$12,2,0))</f>
        <v>4200 Hajdúszoboszló, Rákóczi Ferenc út 184.</v>
      </c>
      <c r="J133" s="97">
        <v>16</v>
      </c>
      <c r="K133" s="25" t="str">
        <f t="shared" si="37"/>
        <v>20 alatti</v>
      </c>
      <c r="L133" s="101">
        <f t="shared" si="38"/>
        <v>16</v>
      </c>
      <c r="M133" s="102">
        <f t="shared" si="39"/>
        <v>0</v>
      </c>
      <c r="N133" s="105"/>
      <c r="O133" s="104">
        <f t="shared" si="40"/>
        <v>0</v>
      </c>
      <c r="P133" s="26">
        <f t="shared" si="36"/>
        <v>84438</v>
      </c>
      <c r="Q133" s="21">
        <f t="shared" si="35"/>
        <v>105547</v>
      </c>
      <c r="R133" s="98">
        <v>665</v>
      </c>
      <c r="S133" s="99">
        <v>1603</v>
      </c>
      <c r="T133" s="99">
        <v>1772</v>
      </c>
      <c r="U133" s="99">
        <v>2185</v>
      </c>
      <c r="V133" s="99">
        <v>1532</v>
      </c>
      <c r="W133" s="99">
        <v>1398</v>
      </c>
      <c r="X133" s="99">
        <v>509</v>
      </c>
      <c r="Y133" s="99">
        <v>225</v>
      </c>
      <c r="Z133" s="99">
        <v>29</v>
      </c>
      <c r="AA133" s="99">
        <v>2</v>
      </c>
      <c r="AB133" s="99">
        <v>0</v>
      </c>
      <c r="AC133" s="100">
        <v>79</v>
      </c>
      <c r="AD133" s="22">
        <f t="shared" si="19"/>
        <v>7020</v>
      </c>
      <c r="AE133" s="20">
        <f t="shared" si="20"/>
        <v>16921</v>
      </c>
      <c r="AF133" s="20">
        <f t="shared" si="21"/>
        <v>18705</v>
      </c>
      <c r="AG133" s="20">
        <f t="shared" si="22"/>
        <v>23064</v>
      </c>
      <c r="AH133" s="20">
        <f t="shared" si="23"/>
        <v>16171</v>
      </c>
      <c r="AI133" s="20">
        <f t="shared" si="24"/>
        <v>14757</v>
      </c>
      <c r="AJ133" s="20">
        <f t="shared" si="25"/>
        <v>5373</v>
      </c>
      <c r="AK133" s="20">
        <f t="shared" si="26"/>
        <v>2375</v>
      </c>
      <c r="AL133" s="20">
        <f t="shared" si="27"/>
        <v>306</v>
      </c>
      <c r="AM133" s="20">
        <f t="shared" si="28"/>
        <v>21</v>
      </c>
      <c r="AN133" s="20">
        <f t="shared" si="29"/>
        <v>0</v>
      </c>
      <c r="AO133" s="43">
        <f t="shared" si="30"/>
        <v>834</v>
      </c>
    </row>
    <row r="134" spans="1:41" hidden="1" x14ac:dyDescent="0.2">
      <c r="A134" s="96" t="s">
        <v>348</v>
      </c>
      <c r="B134" s="96" t="s">
        <v>349</v>
      </c>
      <c r="C134" s="96" t="s">
        <v>348</v>
      </c>
      <c r="D134" s="96" t="s">
        <v>349</v>
      </c>
      <c r="E134" s="96" t="s">
        <v>365</v>
      </c>
      <c r="F134" s="96" t="s">
        <v>366</v>
      </c>
      <c r="G134" s="96" t="s">
        <v>126</v>
      </c>
      <c r="H134" s="19" t="str">
        <f>IF(E134="","",VLOOKUP(LEFT(E134,5),'Technikai cellák'!B:C,2,0))</f>
        <v>TIGÁZ Földgázelosztó Zrt.</v>
      </c>
      <c r="I134" s="19" t="str">
        <f>IF(E134="","",VLOOKUP(H134,'Technikai cellák'!$C$1:$D$12,2,0))</f>
        <v>4200 Hajdúszoboszló, Rákóczi Ferenc út 184.</v>
      </c>
      <c r="J134" s="97">
        <v>4</v>
      </c>
      <c r="K134" s="25" t="str">
        <f t="shared" si="37"/>
        <v>20 alatti</v>
      </c>
      <c r="L134" s="101">
        <f t="shared" si="38"/>
        <v>4</v>
      </c>
      <c r="M134" s="102">
        <f t="shared" si="39"/>
        <v>0</v>
      </c>
      <c r="N134" s="105"/>
      <c r="O134" s="104">
        <f t="shared" si="40"/>
        <v>0</v>
      </c>
      <c r="P134" s="26">
        <f t="shared" si="36"/>
        <v>5912</v>
      </c>
      <c r="Q134" s="21">
        <f t="shared" si="35"/>
        <v>7390</v>
      </c>
      <c r="R134" s="98">
        <v>50</v>
      </c>
      <c r="S134" s="99">
        <v>100</v>
      </c>
      <c r="T134" s="99">
        <v>100</v>
      </c>
      <c r="U134" s="99">
        <v>150</v>
      </c>
      <c r="V134" s="99">
        <v>150</v>
      </c>
      <c r="W134" s="99">
        <v>50</v>
      </c>
      <c r="X134" s="99">
        <v>50</v>
      </c>
      <c r="Y134" s="99">
        <v>0</v>
      </c>
      <c r="Z134" s="99">
        <v>0</v>
      </c>
      <c r="AA134" s="99">
        <v>0</v>
      </c>
      <c r="AB134" s="99">
        <v>0</v>
      </c>
      <c r="AC134" s="100">
        <v>50</v>
      </c>
      <c r="AD134" s="22">
        <f t="shared" si="19"/>
        <v>528</v>
      </c>
      <c r="AE134" s="20">
        <f t="shared" si="20"/>
        <v>1056</v>
      </c>
      <c r="AF134" s="20">
        <f t="shared" si="21"/>
        <v>1056</v>
      </c>
      <c r="AG134" s="20">
        <f t="shared" si="22"/>
        <v>1583</v>
      </c>
      <c r="AH134" s="20">
        <f t="shared" si="23"/>
        <v>1583</v>
      </c>
      <c r="AI134" s="20">
        <f t="shared" si="24"/>
        <v>528</v>
      </c>
      <c r="AJ134" s="20">
        <f t="shared" si="25"/>
        <v>528</v>
      </c>
      <c r="AK134" s="20">
        <f t="shared" si="26"/>
        <v>0</v>
      </c>
      <c r="AL134" s="20">
        <f t="shared" si="27"/>
        <v>0</v>
      </c>
      <c r="AM134" s="20">
        <f t="shared" si="28"/>
        <v>0</v>
      </c>
      <c r="AN134" s="20">
        <f t="shared" si="29"/>
        <v>0</v>
      </c>
      <c r="AO134" s="43">
        <f t="shared" si="30"/>
        <v>528</v>
      </c>
    </row>
    <row r="135" spans="1:41" hidden="1" x14ac:dyDescent="0.2">
      <c r="A135" s="96" t="s">
        <v>367</v>
      </c>
      <c r="B135" s="96" t="s">
        <v>368</v>
      </c>
      <c r="C135" s="96" t="s">
        <v>367</v>
      </c>
      <c r="D135" s="96" t="s">
        <v>368</v>
      </c>
      <c r="E135" s="96" t="s">
        <v>369</v>
      </c>
      <c r="F135" s="96" t="s">
        <v>368</v>
      </c>
      <c r="G135" s="96" t="s">
        <v>126</v>
      </c>
      <c r="H135" s="19" t="str">
        <f>IF(E135="","",VLOOKUP(LEFT(E135,5),'Technikai cellák'!B:C,2,0))</f>
        <v>TIGÁZ Földgázelosztó Zrt.</v>
      </c>
      <c r="I135" s="19" t="str">
        <f>IF(E135="","",VLOOKUP(H135,'Technikai cellák'!$C$1:$D$12,2,0))</f>
        <v>4200 Hajdúszoboszló, Rákóczi Ferenc út 184.</v>
      </c>
      <c r="J135" s="97">
        <v>76</v>
      </c>
      <c r="K135" s="25" t="str">
        <f t="shared" si="37"/>
        <v>20-99</v>
      </c>
      <c r="L135" s="101">
        <f t="shared" si="38"/>
        <v>0</v>
      </c>
      <c r="M135" s="102">
        <f t="shared" si="39"/>
        <v>798</v>
      </c>
      <c r="N135" s="105">
        <v>798</v>
      </c>
      <c r="O135" s="104">
        <f t="shared" si="40"/>
        <v>0</v>
      </c>
      <c r="P135" s="26">
        <f t="shared" si="36"/>
        <v>234339</v>
      </c>
      <c r="Q135" s="21">
        <f t="shared" si="35"/>
        <v>292924</v>
      </c>
      <c r="R135" s="98">
        <v>1800</v>
      </c>
      <c r="S135" s="99">
        <v>3880</v>
      </c>
      <c r="T135" s="99">
        <v>4760</v>
      </c>
      <c r="U135" s="99">
        <v>5760</v>
      </c>
      <c r="V135" s="99">
        <v>4700</v>
      </c>
      <c r="W135" s="99">
        <v>3600</v>
      </c>
      <c r="X135" s="99">
        <v>1950</v>
      </c>
      <c r="Y135" s="99">
        <v>200</v>
      </c>
      <c r="Z135" s="99">
        <v>200</v>
      </c>
      <c r="AA135" s="99">
        <v>200</v>
      </c>
      <c r="AB135" s="99">
        <v>200</v>
      </c>
      <c r="AC135" s="100">
        <v>500</v>
      </c>
      <c r="AD135" s="22">
        <v>19001</v>
      </c>
      <c r="AE135" s="20">
        <v>40956</v>
      </c>
      <c r="AF135" s="20">
        <v>50246</v>
      </c>
      <c r="AG135" s="20">
        <v>60802</v>
      </c>
      <c r="AH135" s="20">
        <v>49612</v>
      </c>
      <c r="AI135" s="20">
        <v>38001</v>
      </c>
      <c r="AJ135" s="20">
        <v>20584</v>
      </c>
      <c r="AK135" s="20">
        <v>2111</v>
      </c>
      <c r="AL135" s="20">
        <v>2111</v>
      </c>
      <c r="AM135" s="20">
        <v>2111</v>
      </c>
      <c r="AN135" s="20">
        <v>2111</v>
      </c>
      <c r="AO135" s="43">
        <v>5278</v>
      </c>
    </row>
    <row r="136" spans="1:41" hidden="1" x14ac:dyDescent="0.2">
      <c r="A136" s="96" t="s">
        <v>367</v>
      </c>
      <c r="B136" s="96" t="s">
        <v>368</v>
      </c>
      <c r="C136" s="96" t="s">
        <v>367</v>
      </c>
      <c r="D136" s="96" t="s">
        <v>368</v>
      </c>
      <c r="E136" s="96" t="s">
        <v>370</v>
      </c>
      <c r="F136" s="96" t="s">
        <v>368</v>
      </c>
      <c r="G136" s="96" t="s">
        <v>126</v>
      </c>
      <c r="H136" s="19" t="str">
        <f>IF(E136="","",VLOOKUP(LEFT(E136,5),'Technikai cellák'!B:C,2,0))</f>
        <v>TIGÁZ Földgázelosztó Zrt.</v>
      </c>
      <c r="I136" s="19" t="str">
        <f>IF(E136="","",VLOOKUP(H136,'Technikai cellák'!$C$1:$D$12,2,0))</f>
        <v>4200 Hajdúszoboszló, Rákóczi Ferenc út 184.</v>
      </c>
      <c r="J136" s="97">
        <v>6</v>
      </c>
      <c r="K136" s="25" t="str">
        <f t="shared" si="37"/>
        <v>20 alatti</v>
      </c>
      <c r="L136" s="101">
        <f t="shared" si="38"/>
        <v>6</v>
      </c>
      <c r="M136" s="102">
        <f t="shared" si="39"/>
        <v>0</v>
      </c>
      <c r="N136" s="105"/>
      <c r="O136" s="104">
        <f t="shared" si="40"/>
        <v>0</v>
      </c>
      <c r="P136" s="26">
        <f t="shared" si="36"/>
        <v>39690</v>
      </c>
      <c r="Q136" s="21">
        <f t="shared" si="35"/>
        <v>49613</v>
      </c>
      <c r="R136" s="98">
        <v>100</v>
      </c>
      <c r="S136" s="99">
        <v>450</v>
      </c>
      <c r="T136" s="99">
        <v>1000</v>
      </c>
      <c r="U136" s="99">
        <v>1500</v>
      </c>
      <c r="V136" s="99">
        <v>900</v>
      </c>
      <c r="W136" s="99">
        <v>600</v>
      </c>
      <c r="X136" s="99">
        <v>50</v>
      </c>
      <c r="Y136" s="99">
        <v>0</v>
      </c>
      <c r="Z136" s="99">
        <v>0</v>
      </c>
      <c r="AA136" s="99">
        <v>0</v>
      </c>
      <c r="AB136" s="99">
        <v>0</v>
      </c>
      <c r="AC136" s="100">
        <v>100</v>
      </c>
      <c r="AD136" s="22">
        <f t="shared" si="19"/>
        <v>1056</v>
      </c>
      <c r="AE136" s="20">
        <f t="shared" si="20"/>
        <v>4750</v>
      </c>
      <c r="AF136" s="20">
        <f t="shared" si="21"/>
        <v>10556</v>
      </c>
      <c r="AG136" s="20">
        <f t="shared" si="22"/>
        <v>15834</v>
      </c>
      <c r="AH136" s="20">
        <f t="shared" si="23"/>
        <v>9500</v>
      </c>
      <c r="AI136" s="20">
        <f t="shared" si="24"/>
        <v>6333</v>
      </c>
      <c r="AJ136" s="20">
        <f t="shared" si="25"/>
        <v>528</v>
      </c>
      <c r="AK136" s="20">
        <f t="shared" si="26"/>
        <v>0</v>
      </c>
      <c r="AL136" s="20">
        <f t="shared" si="27"/>
        <v>0</v>
      </c>
      <c r="AM136" s="20">
        <f t="shared" si="28"/>
        <v>0</v>
      </c>
      <c r="AN136" s="20">
        <f t="shared" si="29"/>
        <v>0</v>
      </c>
      <c r="AO136" s="43">
        <f t="shared" si="30"/>
        <v>1056</v>
      </c>
    </row>
    <row r="137" spans="1:41" hidden="1" x14ac:dyDescent="0.2">
      <c r="A137" s="96" t="s">
        <v>367</v>
      </c>
      <c r="B137" s="96" t="s">
        <v>368</v>
      </c>
      <c r="C137" s="96" t="s">
        <v>367</v>
      </c>
      <c r="D137" s="96" t="s">
        <v>368</v>
      </c>
      <c r="E137" s="96" t="s">
        <v>371</v>
      </c>
      <c r="F137" s="96" t="s">
        <v>368</v>
      </c>
      <c r="G137" s="96" t="s">
        <v>126</v>
      </c>
      <c r="H137" s="19" t="str">
        <f>IF(E137="","",VLOOKUP(LEFT(E137,5),'Technikai cellák'!B:C,2,0))</f>
        <v>TIGÁZ Földgázelosztó Zrt.</v>
      </c>
      <c r="I137" s="19" t="str">
        <f>IF(E137="","",VLOOKUP(H137,'Technikai cellák'!$C$1:$D$12,2,0))</f>
        <v>4200 Hajdúszoboszló, Rákóczi Ferenc út 184.</v>
      </c>
      <c r="J137" s="97">
        <v>6</v>
      </c>
      <c r="K137" s="25" t="str">
        <f t="shared" si="37"/>
        <v>20 alatti</v>
      </c>
      <c r="L137" s="101">
        <f t="shared" si="38"/>
        <v>6</v>
      </c>
      <c r="M137" s="102">
        <f t="shared" si="39"/>
        <v>0</v>
      </c>
      <c r="N137" s="105"/>
      <c r="O137" s="104">
        <f t="shared" si="40"/>
        <v>0</v>
      </c>
      <c r="P137" s="26">
        <f t="shared" si="36"/>
        <v>7600</v>
      </c>
      <c r="Q137" s="21">
        <f t="shared" si="35"/>
        <v>9500</v>
      </c>
      <c r="R137" s="98">
        <v>50</v>
      </c>
      <c r="S137" s="99">
        <v>100</v>
      </c>
      <c r="T137" s="99">
        <v>150</v>
      </c>
      <c r="U137" s="99">
        <v>400</v>
      </c>
      <c r="V137" s="99">
        <v>150</v>
      </c>
      <c r="W137" s="99">
        <v>0</v>
      </c>
      <c r="X137" s="99">
        <v>0</v>
      </c>
      <c r="Y137" s="99">
        <v>0</v>
      </c>
      <c r="Z137" s="99">
        <v>0</v>
      </c>
      <c r="AA137" s="99">
        <v>0</v>
      </c>
      <c r="AB137" s="99">
        <v>0</v>
      </c>
      <c r="AC137" s="100">
        <v>50</v>
      </c>
      <c r="AD137" s="22">
        <f t="shared" ref="AD137:AD198" si="41">ROUND((R137*$C$6)/$C$7,0)</f>
        <v>528</v>
      </c>
      <c r="AE137" s="20">
        <f t="shared" ref="AE137:AE198" si="42">ROUND((S137*$C$6)/$C$7,0)</f>
        <v>1056</v>
      </c>
      <c r="AF137" s="20">
        <f t="shared" ref="AF137:AF198" si="43">ROUND((T137*$C$6)/$C$7,0)</f>
        <v>1583</v>
      </c>
      <c r="AG137" s="20">
        <f t="shared" ref="AG137:AG198" si="44">ROUND((U137*$C$6)/$C$7,0)</f>
        <v>4222</v>
      </c>
      <c r="AH137" s="20">
        <f t="shared" ref="AH137:AH198" si="45">ROUND((V137*$C$6)/$C$7,0)</f>
        <v>1583</v>
      </c>
      <c r="AI137" s="20">
        <f t="shared" ref="AI137:AI198" si="46">ROUND((W137*$C$6)/$C$7,0)</f>
        <v>0</v>
      </c>
      <c r="AJ137" s="20">
        <f t="shared" ref="AJ137:AJ198" si="47">ROUND((X137*$C$6)/$C$7,0)</f>
        <v>0</v>
      </c>
      <c r="AK137" s="20">
        <f t="shared" ref="AK137:AK198" si="48">ROUND((Y137*$C$6)/$C$7,0)</f>
        <v>0</v>
      </c>
      <c r="AL137" s="20">
        <f t="shared" ref="AL137:AL198" si="49">ROUND((Z137*$C$6)/$C$7,0)</f>
        <v>0</v>
      </c>
      <c r="AM137" s="20">
        <f t="shared" ref="AM137:AM198" si="50">ROUND((AA137*$C$6)/$C$7,0)</f>
        <v>0</v>
      </c>
      <c r="AN137" s="20">
        <f t="shared" ref="AN137:AN198" si="51">ROUND((AB137*$C$6)/$C$7,0)</f>
        <v>0</v>
      </c>
      <c r="AO137" s="43">
        <f t="shared" ref="AO137:AO198" si="52">ROUND((AC137*$C$6)/$C$7,0)</f>
        <v>528</v>
      </c>
    </row>
    <row r="138" spans="1:41" hidden="1" x14ac:dyDescent="0.2">
      <c r="A138" s="96" t="s">
        <v>367</v>
      </c>
      <c r="B138" s="96" t="s">
        <v>368</v>
      </c>
      <c r="C138" s="96" t="s">
        <v>367</v>
      </c>
      <c r="D138" s="96" t="s">
        <v>368</v>
      </c>
      <c r="E138" s="96" t="s">
        <v>372</v>
      </c>
      <c r="F138" s="96" t="s">
        <v>368</v>
      </c>
      <c r="G138" s="96" t="s">
        <v>126</v>
      </c>
      <c r="H138" s="19" t="str">
        <f>IF(E138="","",VLOOKUP(LEFT(E138,5),'Technikai cellák'!B:C,2,0))</f>
        <v>TIGÁZ Földgázelosztó Zrt.</v>
      </c>
      <c r="I138" s="19" t="str">
        <f>IF(E138="","",VLOOKUP(H138,'Technikai cellák'!$C$1:$D$12,2,0))</f>
        <v>4200 Hajdúszoboszló, Rákóczi Ferenc út 184.</v>
      </c>
      <c r="J138" s="97">
        <v>16</v>
      </c>
      <c r="K138" s="25" t="str">
        <f t="shared" si="37"/>
        <v>20 alatti</v>
      </c>
      <c r="L138" s="101">
        <f t="shared" si="38"/>
        <v>16</v>
      </c>
      <c r="M138" s="102">
        <f t="shared" si="39"/>
        <v>0</v>
      </c>
      <c r="N138" s="105"/>
      <c r="O138" s="104">
        <f t="shared" si="40"/>
        <v>0</v>
      </c>
      <c r="P138" s="26">
        <f t="shared" si="36"/>
        <v>80224</v>
      </c>
      <c r="Q138" s="21">
        <f t="shared" ref="Q138:Q199" si="53">SUM(AD138:AO138)</f>
        <v>100280</v>
      </c>
      <c r="R138" s="98">
        <v>900</v>
      </c>
      <c r="S138" s="99">
        <v>1500</v>
      </c>
      <c r="T138" s="99">
        <v>1800</v>
      </c>
      <c r="U138" s="99">
        <v>1800</v>
      </c>
      <c r="V138" s="99">
        <v>1500</v>
      </c>
      <c r="W138" s="99">
        <v>1400</v>
      </c>
      <c r="X138" s="99">
        <v>500</v>
      </c>
      <c r="Y138" s="99">
        <v>0</v>
      </c>
      <c r="Z138" s="99">
        <v>0</v>
      </c>
      <c r="AA138" s="99">
        <v>0</v>
      </c>
      <c r="AB138" s="99">
        <v>0</v>
      </c>
      <c r="AC138" s="100">
        <v>100</v>
      </c>
      <c r="AD138" s="22">
        <f t="shared" si="41"/>
        <v>9500</v>
      </c>
      <c r="AE138" s="20">
        <f t="shared" si="42"/>
        <v>15834</v>
      </c>
      <c r="AF138" s="20">
        <f t="shared" si="43"/>
        <v>19000</v>
      </c>
      <c r="AG138" s="20">
        <f t="shared" si="44"/>
        <v>19000</v>
      </c>
      <c r="AH138" s="20">
        <f t="shared" si="45"/>
        <v>15834</v>
      </c>
      <c r="AI138" s="20">
        <f t="shared" si="46"/>
        <v>14778</v>
      </c>
      <c r="AJ138" s="20">
        <f t="shared" si="47"/>
        <v>5278</v>
      </c>
      <c r="AK138" s="20">
        <f t="shared" si="48"/>
        <v>0</v>
      </c>
      <c r="AL138" s="20">
        <f t="shared" si="49"/>
        <v>0</v>
      </c>
      <c r="AM138" s="20">
        <f t="shared" si="50"/>
        <v>0</v>
      </c>
      <c r="AN138" s="20">
        <f t="shared" si="51"/>
        <v>0</v>
      </c>
      <c r="AO138" s="43">
        <f t="shared" si="52"/>
        <v>1056</v>
      </c>
    </row>
    <row r="139" spans="1:41" hidden="1" x14ac:dyDescent="0.2">
      <c r="A139" s="96" t="s">
        <v>367</v>
      </c>
      <c r="B139" s="96" t="s">
        <v>373</v>
      </c>
      <c r="C139" s="96" t="s">
        <v>367</v>
      </c>
      <c r="D139" s="96" t="s">
        <v>373</v>
      </c>
      <c r="E139" s="96" t="s">
        <v>374</v>
      </c>
      <c r="F139" s="96" t="s">
        <v>375</v>
      </c>
      <c r="G139" s="96" t="s">
        <v>126</v>
      </c>
      <c r="H139" s="19" t="str">
        <f>IF(E139="","",VLOOKUP(LEFT(E139,5),'Technikai cellák'!B:C,2,0))</f>
        <v>TIGÁZ Földgázelosztó Zrt.</v>
      </c>
      <c r="I139" s="19" t="str">
        <f>IF(E139="","",VLOOKUP(H139,'Technikai cellák'!$C$1:$D$12,2,0))</f>
        <v>4200 Hajdúszoboszló, Rákóczi Ferenc út 184.</v>
      </c>
      <c r="J139" s="97">
        <v>16</v>
      </c>
      <c r="K139" s="25" t="str">
        <f t="shared" si="37"/>
        <v>20 alatti</v>
      </c>
      <c r="L139" s="101">
        <f t="shared" si="38"/>
        <v>16</v>
      </c>
      <c r="M139" s="102">
        <f t="shared" si="39"/>
        <v>0</v>
      </c>
      <c r="N139" s="105"/>
      <c r="O139" s="104">
        <f t="shared" si="40"/>
        <v>0</v>
      </c>
      <c r="P139" s="26">
        <f t="shared" si="36"/>
        <v>108092</v>
      </c>
      <c r="Q139" s="21">
        <f t="shared" si="53"/>
        <v>135115</v>
      </c>
      <c r="R139" s="98">
        <v>850</v>
      </c>
      <c r="S139" s="99">
        <v>1750</v>
      </c>
      <c r="T139" s="99">
        <v>2400</v>
      </c>
      <c r="U139" s="99">
        <v>2700</v>
      </c>
      <c r="V139" s="99">
        <v>2000</v>
      </c>
      <c r="W139" s="99">
        <v>1900</v>
      </c>
      <c r="X139" s="99">
        <v>900</v>
      </c>
      <c r="Y139" s="99">
        <v>200</v>
      </c>
      <c r="Z139" s="99">
        <v>0</v>
      </c>
      <c r="AA139" s="99">
        <v>0</v>
      </c>
      <c r="AB139" s="99">
        <v>0</v>
      </c>
      <c r="AC139" s="100">
        <v>100</v>
      </c>
      <c r="AD139" s="22">
        <f t="shared" si="41"/>
        <v>8972</v>
      </c>
      <c r="AE139" s="20">
        <f t="shared" si="42"/>
        <v>18473</v>
      </c>
      <c r="AF139" s="20">
        <f t="shared" si="43"/>
        <v>25334</v>
      </c>
      <c r="AG139" s="20">
        <f t="shared" si="44"/>
        <v>28501</v>
      </c>
      <c r="AH139" s="20">
        <f t="shared" si="45"/>
        <v>21112</v>
      </c>
      <c r="AI139" s="20">
        <f t="shared" si="46"/>
        <v>20056</v>
      </c>
      <c r="AJ139" s="20">
        <f t="shared" si="47"/>
        <v>9500</v>
      </c>
      <c r="AK139" s="20">
        <f t="shared" si="48"/>
        <v>2111</v>
      </c>
      <c r="AL139" s="20">
        <f t="shared" si="49"/>
        <v>0</v>
      </c>
      <c r="AM139" s="20">
        <f t="shared" si="50"/>
        <v>0</v>
      </c>
      <c r="AN139" s="20">
        <f t="shared" si="51"/>
        <v>0</v>
      </c>
      <c r="AO139" s="43">
        <f t="shared" si="52"/>
        <v>1056</v>
      </c>
    </row>
    <row r="140" spans="1:41" hidden="1" x14ac:dyDescent="0.2">
      <c r="A140" s="96" t="s">
        <v>367</v>
      </c>
      <c r="B140" s="96" t="s">
        <v>368</v>
      </c>
      <c r="C140" s="96" t="s">
        <v>367</v>
      </c>
      <c r="D140" s="96" t="s">
        <v>368</v>
      </c>
      <c r="E140" s="96" t="s">
        <v>376</v>
      </c>
      <c r="F140" s="96" t="s">
        <v>375</v>
      </c>
      <c r="G140" s="96" t="s">
        <v>126</v>
      </c>
      <c r="H140" s="19" t="str">
        <f>IF(E140="","",VLOOKUP(LEFT(E140,5),'Technikai cellák'!B:C,2,0))</f>
        <v>TIGÁZ Földgázelosztó Zrt.</v>
      </c>
      <c r="I140" s="19" t="str">
        <f>IF(E140="","",VLOOKUP(H140,'Technikai cellák'!$C$1:$D$12,2,0))</f>
        <v>4200 Hajdúszoboszló, Rákóczi Ferenc út 184.</v>
      </c>
      <c r="J140" s="97">
        <v>4</v>
      </c>
      <c r="K140" s="25" t="str">
        <f t="shared" si="37"/>
        <v>20 alatti</v>
      </c>
      <c r="L140" s="101">
        <f t="shared" si="38"/>
        <v>4</v>
      </c>
      <c r="M140" s="102">
        <f t="shared" si="39"/>
        <v>0</v>
      </c>
      <c r="N140" s="105"/>
      <c r="O140" s="104">
        <f t="shared" si="40"/>
        <v>0</v>
      </c>
      <c r="P140" s="26">
        <f t="shared" si="36"/>
        <v>14947</v>
      </c>
      <c r="Q140" s="21">
        <f t="shared" si="53"/>
        <v>18684</v>
      </c>
      <c r="R140" s="98">
        <v>120</v>
      </c>
      <c r="S140" s="99">
        <v>160</v>
      </c>
      <c r="T140" s="99">
        <v>200</v>
      </c>
      <c r="U140" s="99">
        <v>200</v>
      </c>
      <c r="V140" s="99">
        <v>200</v>
      </c>
      <c r="W140" s="99">
        <v>150</v>
      </c>
      <c r="X140" s="99">
        <v>150</v>
      </c>
      <c r="Y140" s="99">
        <v>150</v>
      </c>
      <c r="Z140" s="99">
        <v>120</v>
      </c>
      <c r="AA140" s="99">
        <v>120</v>
      </c>
      <c r="AB140" s="99">
        <v>100</v>
      </c>
      <c r="AC140" s="100">
        <v>100</v>
      </c>
      <c r="AD140" s="22">
        <f t="shared" si="41"/>
        <v>1267</v>
      </c>
      <c r="AE140" s="20">
        <f t="shared" si="42"/>
        <v>1689</v>
      </c>
      <c r="AF140" s="20">
        <f t="shared" si="43"/>
        <v>2111</v>
      </c>
      <c r="AG140" s="20">
        <f t="shared" si="44"/>
        <v>2111</v>
      </c>
      <c r="AH140" s="20">
        <f t="shared" si="45"/>
        <v>2111</v>
      </c>
      <c r="AI140" s="20">
        <f t="shared" si="46"/>
        <v>1583</v>
      </c>
      <c r="AJ140" s="20">
        <f t="shared" si="47"/>
        <v>1583</v>
      </c>
      <c r="AK140" s="20">
        <f t="shared" si="48"/>
        <v>1583</v>
      </c>
      <c r="AL140" s="20">
        <f t="shared" si="49"/>
        <v>1267</v>
      </c>
      <c r="AM140" s="20">
        <f t="shared" si="50"/>
        <v>1267</v>
      </c>
      <c r="AN140" s="20">
        <f t="shared" si="51"/>
        <v>1056</v>
      </c>
      <c r="AO140" s="43">
        <f t="shared" si="52"/>
        <v>1056</v>
      </c>
    </row>
    <row r="141" spans="1:41" hidden="1" x14ac:dyDescent="0.2">
      <c r="A141" s="96" t="s">
        <v>367</v>
      </c>
      <c r="B141" s="96" t="s">
        <v>368</v>
      </c>
      <c r="C141" s="96" t="s">
        <v>367</v>
      </c>
      <c r="D141" s="96" t="s">
        <v>368</v>
      </c>
      <c r="E141" s="96" t="s">
        <v>377</v>
      </c>
      <c r="F141" s="96" t="s">
        <v>378</v>
      </c>
      <c r="G141" s="96" t="s">
        <v>126</v>
      </c>
      <c r="H141" s="19" t="str">
        <f>IF(E141="","",VLOOKUP(LEFT(E141,5),'Technikai cellák'!B:C,2,0))</f>
        <v>TIGÁZ Földgázelosztó Zrt.</v>
      </c>
      <c r="I141" s="19" t="str">
        <f>IF(E141="","",VLOOKUP(H141,'Technikai cellák'!$C$1:$D$12,2,0))</f>
        <v>4200 Hajdúszoboszló, Rákóczi Ferenc út 184.</v>
      </c>
      <c r="J141" s="97">
        <v>16</v>
      </c>
      <c r="K141" s="25" t="str">
        <f t="shared" si="37"/>
        <v>20 alatti</v>
      </c>
      <c r="L141" s="101">
        <f t="shared" si="38"/>
        <v>16</v>
      </c>
      <c r="M141" s="102">
        <f t="shared" si="39"/>
        <v>0</v>
      </c>
      <c r="N141" s="105"/>
      <c r="O141" s="104">
        <f t="shared" si="40"/>
        <v>0</v>
      </c>
      <c r="P141" s="26">
        <f t="shared" si="36"/>
        <v>142882</v>
      </c>
      <c r="Q141" s="21">
        <f t="shared" si="53"/>
        <v>178603</v>
      </c>
      <c r="R141" s="98">
        <v>1000</v>
      </c>
      <c r="S141" s="99">
        <v>2300</v>
      </c>
      <c r="T141" s="99">
        <v>3000</v>
      </c>
      <c r="U141" s="99">
        <v>3500</v>
      </c>
      <c r="V141" s="99">
        <v>2500</v>
      </c>
      <c r="W141" s="99">
        <v>2200</v>
      </c>
      <c r="X141" s="99">
        <v>1300</v>
      </c>
      <c r="Y141" s="99">
        <v>600</v>
      </c>
      <c r="Z141" s="99">
        <v>300</v>
      </c>
      <c r="AA141" s="99">
        <v>60</v>
      </c>
      <c r="AB141" s="99">
        <v>60</v>
      </c>
      <c r="AC141" s="100">
        <v>100</v>
      </c>
      <c r="AD141" s="22">
        <f t="shared" si="41"/>
        <v>10556</v>
      </c>
      <c r="AE141" s="20">
        <f t="shared" si="42"/>
        <v>24278</v>
      </c>
      <c r="AF141" s="20">
        <f t="shared" si="43"/>
        <v>31667</v>
      </c>
      <c r="AG141" s="20">
        <f t="shared" si="44"/>
        <v>36945</v>
      </c>
      <c r="AH141" s="20">
        <f t="shared" si="45"/>
        <v>26389</v>
      </c>
      <c r="AI141" s="20">
        <f t="shared" si="46"/>
        <v>23223</v>
      </c>
      <c r="AJ141" s="20">
        <f t="shared" si="47"/>
        <v>13723</v>
      </c>
      <c r="AK141" s="20">
        <f t="shared" si="48"/>
        <v>6333</v>
      </c>
      <c r="AL141" s="20">
        <f t="shared" si="49"/>
        <v>3167</v>
      </c>
      <c r="AM141" s="20">
        <f t="shared" si="50"/>
        <v>633</v>
      </c>
      <c r="AN141" s="20">
        <f t="shared" si="51"/>
        <v>633</v>
      </c>
      <c r="AO141" s="43">
        <f t="shared" si="52"/>
        <v>1056</v>
      </c>
    </row>
    <row r="142" spans="1:41" hidden="1" x14ac:dyDescent="0.2">
      <c r="A142" s="96" t="s">
        <v>367</v>
      </c>
      <c r="B142" s="96" t="s">
        <v>368</v>
      </c>
      <c r="C142" s="96" t="s">
        <v>367</v>
      </c>
      <c r="D142" s="96" t="s">
        <v>368</v>
      </c>
      <c r="E142" s="96" t="s">
        <v>379</v>
      </c>
      <c r="F142" s="96" t="s">
        <v>380</v>
      </c>
      <c r="G142" s="96" t="s">
        <v>126</v>
      </c>
      <c r="H142" s="19" t="str">
        <f>IF(E142="","",VLOOKUP(LEFT(E142,5),'Technikai cellák'!B:C,2,0))</f>
        <v>TIGÁZ Földgázelosztó Zrt.</v>
      </c>
      <c r="I142" s="19" t="str">
        <f>IF(E142="","",VLOOKUP(H142,'Technikai cellák'!$C$1:$D$12,2,0))</f>
        <v>4200 Hajdúszoboszló, Rákóczi Ferenc út 184.</v>
      </c>
      <c r="J142" s="97">
        <v>16</v>
      </c>
      <c r="K142" s="25" t="str">
        <f t="shared" si="37"/>
        <v>20 alatti</v>
      </c>
      <c r="L142" s="101">
        <f t="shared" si="38"/>
        <v>16</v>
      </c>
      <c r="M142" s="102">
        <f t="shared" si="39"/>
        <v>0</v>
      </c>
      <c r="N142" s="105"/>
      <c r="O142" s="104">
        <f t="shared" si="40"/>
        <v>0</v>
      </c>
      <c r="P142" s="26">
        <f t="shared" si="36"/>
        <v>153692</v>
      </c>
      <c r="Q142" s="21">
        <f t="shared" si="53"/>
        <v>192115</v>
      </c>
      <c r="R142" s="98">
        <v>1400</v>
      </c>
      <c r="S142" s="99">
        <v>2800</v>
      </c>
      <c r="T142" s="99">
        <v>3300</v>
      </c>
      <c r="U142" s="99">
        <v>3700</v>
      </c>
      <c r="V142" s="99">
        <v>2600</v>
      </c>
      <c r="W142" s="99">
        <v>2600</v>
      </c>
      <c r="X142" s="99">
        <v>1300</v>
      </c>
      <c r="Y142" s="99">
        <v>150</v>
      </c>
      <c r="Z142" s="99">
        <v>50</v>
      </c>
      <c r="AA142" s="99">
        <v>50</v>
      </c>
      <c r="AB142" s="99">
        <v>50</v>
      </c>
      <c r="AC142" s="100">
        <v>200</v>
      </c>
      <c r="AD142" s="22">
        <f t="shared" si="41"/>
        <v>14778</v>
      </c>
      <c r="AE142" s="20">
        <f t="shared" si="42"/>
        <v>29556</v>
      </c>
      <c r="AF142" s="20">
        <f t="shared" si="43"/>
        <v>34834</v>
      </c>
      <c r="AG142" s="20">
        <f t="shared" si="44"/>
        <v>39056</v>
      </c>
      <c r="AH142" s="20">
        <f t="shared" si="45"/>
        <v>27445</v>
      </c>
      <c r="AI142" s="20">
        <f t="shared" si="46"/>
        <v>27445</v>
      </c>
      <c r="AJ142" s="20">
        <f t="shared" si="47"/>
        <v>13723</v>
      </c>
      <c r="AK142" s="20">
        <f t="shared" si="48"/>
        <v>1583</v>
      </c>
      <c r="AL142" s="20">
        <f t="shared" si="49"/>
        <v>528</v>
      </c>
      <c r="AM142" s="20">
        <f t="shared" si="50"/>
        <v>528</v>
      </c>
      <c r="AN142" s="20">
        <f t="shared" si="51"/>
        <v>528</v>
      </c>
      <c r="AO142" s="43">
        <f t="shared" si="52"/>
        <v>2111</v>
      </c>
    </row>
    <row r="143" spans="1:41" hidden="1" x14ac:dyDescent="0.2">
      <c r="A143" s="96" t="s">
        <v>367</v>
      </c>
      <c r="B143" s="96" t="s">
        <v>368</v>
      </c>
      <c r="C143" s="96" t="s">
        <v>367</v>
      </c>
      <c r="D143" s="96" t="s">
        <v>368</v>
      </c>
      <c r="E143" s="96" t="s">
        <v>381</v>
      </c>
      <c r="F143" s="96" t="s">
        <v>380</v>
      </c>
      <c r="G143" s="96" t="s">
        <v>126</v>
      </c>
      <c r="H143" s="19" t="str">
        <f>IF(E143="","",VLOOKUP(LEFT(E143,5),'Technikai cellák'!B:C,2,0))</f>
        <v>TIGÁZ Földgázelosztó Zrt.</v>
      </c>
      <c r="I143" s="19" t="str">
        <f>IF(E143="","",VLOOKUP(H143,'Technikai cellák'!$C$1:$D$12,2,0))</f>
        <v>4200 Hajdúszoboszló, Rákóczi Ferenc út 184.</v>
      </c>
      <c r="J143" s="97">
        <v>4</v>
      </c>
      <c r="K143" s="25" t="str">
        <f t="shared" si="37"/>
        <v>20 alatti</v>
      </c>
      <c r="L143" s="101">
        <f t="shared" si="38"/>
        <v>4</v>
      </c>
      <c r="M143" s="102">
        <f t="shared" si="39"/>
        <v>0</v>
      </c>
      <c r="N143" s="105"/>
      <c r="O143" s="104">
        <f t="shared" si="40"/>
        <v>0</v>
      </c>
      <c r="P143" s="26">
        <f t="shared" si="36"/>
        <v>5573</v>
      </c>
      <c r="Q143" s="21">
        <f t="shared" si="53"/>
        <v>6966</v>
      </c>
      <c r="R143" s="98">
        <v>50</v>
      </c>
      <c r="S143" s="99">
        <v>50</v>
      </c>
      <c r="T143" s="99">
        <v>50</v>
      </c>
      <c r="U143" s="99">
        <v>60</v>
      </c>
      <c r="V143" s="99">
        <v>60</v>
      </c>
      <c r="W143" s="99">
        <v>60</v>
      </c>
      <c r="X143" s="99">
        <v>60</v>
      </c>
      <c r="Y143" s="99">
        <v>60</v>
      </c>
      <c r="Z143" s="99">
        <v>60</v>
      </c>
      <c r="AA143" s="99">
        <v>50</v>
      </c>
      <c r="AB143" s="99">
        <v>50</v>
      </c>
      <c r="AC143" s="100">
        <v>50</v>
      </c>
      <c r="AD143" s="22">
        <f t="shared" si="41"/>
        <v>528</v>
      </c>
      <c r="AE143" s="20">
        <f t="shared" si="42"/>
        <v>528</v>
      </c>
      <c r="AF143" s="20">
        <f t="shared" si="43"/>
        <v>528</v>
      </c>
      <c r="AG143" s="20">
        <f t="shared" si="44"/>
        <v>633</v>
      </c>
      <c r="AH143" s="20">
        <f t="shared" si="45"/>
        <v>633</v>
      </c>
      <c r="AI143" s="20">
        <f t="shared" si="46"/>
        <v>633</v>
      </c>
      <c r="AJ143" s="20">
        <f t="shared" si="47"/>
        <v>633</v>
      </c>
      <c r="AK143" s="20">
        <f t="shared" si="48"/>
        <v>633</v>
      </c>
      <c r="AL143" s="20">
        <f t="shared" si="49"/>
        <v>633</v>
      </c>
      <c r="AM143" s="20">
        <f t="shared" si="50"/>
        <v>528</v>
      </c>
      <c r="AN143" s="20">
        <f t="shared" si="51"/>
        <v>528</v>
      </c>
      <c r="AO143" s="43">
        <f t="shared" si="52"/>
        <v>528</v>
      </c>
    </row>
    <row r="144" spans="1:41" hidden="1" x14ac:dyDescent="0.2">
      <c r="A144" s="96" t="s">
        <v>367</v>
      </c>
      <c r="B144" s="96" t="s">
        <v>368</v>
      </c>
      <c r="C144" s="96" t="s">
        <v>367</v>
      </c>
      <c r="D144" s="96" t="s">
        <v>368</v>
      </c>
      <c r="E144" s="96" t="s">
        <v>382</v>
      </c>
      <c r="F144" s="96" t="s">
        <v>380</v>
      </c>
      <c r="G144" s="96" t="s">
        <v>126</v>
      </c>
      <c r="H144" s="19" t="str">
        <f>IF(E144="","",VLOOKUP(LEFT(E144,5),'Technikai cellák'!B:C,2,0))</f>
        <v>TIGÁZ Földgázelosztó Zrt.</v>
      </c>
      <c r="I144" s="19" t="str">
        <f>IF(E144="","",VLOOKUP(H144,'Technikai cellák'!$C$1:$D$12,2,0))</f>
        <v>4200 Hajdúszoboszló, Rákóczi Ferenc út 184.</v>
      </c>
      <c r="J144" s="97">
        <v>6</v>
      </c>
      <c r="K144" s="25" t="str">
        <f t="shared" si="37"/>
        <v>20 alatti</v>
      </c>
      <c r="L144" s="101">
        <f t="shared" si="38"/>
        <v>6</v>
      </c>
      <c r="M144" s="102">
        <f t="shared" si="39"/>
        <v>0</v>
      </c>
      <c r="N144" s="105"/>
      <c r="O144" s="104">
        <f t="shared" si="40"/>
        <v>0</v>
      </c>
      <c r="P144" s="26">
        <f t="shared" si="36"/>
        <v>21282</v>
      </c>
      <c r="Q144" s="21">
        <f t="shared" si="53"/>
        <v>26602</v>
      </c>
      <c r="R144" s="98">
        <v>150</v>
      </c>
      <c r="S144" s="99">
        <v>320</v>
      </c>
      <c r="T144" s="99">
        <v>450</v>
      </c>
      <c r="U144" s="99">
        <v>550</v>
      </c>
      <c r="V144" s="99">
        <v>380</v>
      </c>
      <c r="W144" s="99">
        <v>350</v>
      </c>
      <c r="X144" s="99">
        <v>160</v>
      </c>
      <c r="Y144" s="99">
        <v>80</v>
      </c>
      <c r="Z144" s="99">
        <v>10</v>
      </c>
      <c r="AA144" s="99">
        <v>10</v>
      </c>
      <c r="AB144" s="99">
        <v>10</v>
      </c>
      <c r="AC144" s="100">
        <v>50</v>
      </c>
      <c r="AD144" s="22">
        <f t="shared" si="41"/>
        <v>1583</v>
      </c>
      <c r="AE144" s="20">
        <f t="shared" si="42"/>
        <v>3378</v>
      </c>
      <c r="AF144" s="20">
        <f t="shared" si="43"/>
        <v>4750</v>
      </c>
      <c r="AG144" s="20">
        <f t="shared" si="44"/>
        <v>5806</v>
      </c>
      <c r="AH144" s="20">
        <f t="shared" si="45"/>
        <v>4011</v>
      </c>
      <c r="AI144" s="20">
        <f t="shared" si="46"/>
        <v>3695</v>
      </c>
      <c r="AJ144" s="20">
        <f t="shared" si="47"/>
        <v>1689</v>
      </c>
      <c r="AK144" s="20">
        <f t="shared" si="48"/>
        <v>844</v>
      </c>
      <c r="AL144" s="20">
        <f t="shared" si="49"/>
        <v>106</v>
      </c>
      <c r="AM144" s="20">
        <f t="shared" si="50"/>
        <v>106</v>
      </c>
      <c r="AN144" s="20">
        <f t="shared" si="51"/>
        <v>106</v>
      </c>
      <c r="AO144" s="43">
        <f t="shared" si="52"/>
        <v>528</v>
      </c>
    </row>
    <row r="145" spans="1:41" hidden="1" x14ac:dyDescent="0.2">
      <c r="A145" s="96" t="s">
        <v>367</v>
      </c>
      <c r="B145" s="96" t="s">
        <v>368</v>
      </c>
      <c r="C145" s="96" t="s">
        <v>367</v>
      </c>
      <c r="D145" s="96" t="s">
        <v>368</v>
      </c>
      <c r="E145" s="96" t="s">
        <v>383</v>
      </c>
      <c r="F145" s="96" t="s">
        <v>384</v>
      </c>
      <c r="G145" s="96" t="s">
        <v>126</v>
      </c>
      <c r="H145" s="19" t="str">
        <f>IF(E145="","",VLOOKUP(LEFT(E145,5),'Technikai cellák'!B:C,2,0))</f>
        <v>TIGÁZ Földgázelosztó Zrt.</v>
      </c>
      <c r="I145" s="19" t="str">
        <f>IF(E145="","",VLOOKUP(H145,'Technikai cellák'!$C$1:$D$12,2,0))</f>
        <v>4200 Hajdúszoboszló, Rákóczi Ferenc út 184.</v>
      </c>
      <c r="J145" s="97">
        <v>16</v>
      </c>
      <c r="K145" s="25" t="str">
        <f t="shared" si="37"/>
        <v>20 alatti</v>
      </c>
      <c r="L145" s="101">
        <f t="shared" si="38"/>
        <v>16</v>
      </c>
      <c r="M145" s="102">
        <f t="shared" si="39"/>
        <v>0</v>
      </c>
      <c r="N145" s="105"/>
      <c r="O145" s="104">
        <f t="shared" si="40"/>
        <v>0</v>
      </c>
      <c r="P145" s="26">
        <f t="shared" ref="P145:P206" si="54">ROUND(Q145*$G$9,0)</f>
        <v>184092</v>
      </c>
      <c r="Q145" s="21">
        <f t="shared" si="53"/>
        <v>230115</v>
      </c>
      <c r="R145" s="98">
        <v>1350</v>
      </c>
      <c r="S145" s="99">
        <v>2800</v>
      </c>
      <c r="T145" s="99">
        <v>3200</v>
      </c>
      <c r="U145" s="99">
        <v>4100</v>
      </c>
      <c r="V145" s="99">
        <v>3000</v>
      </c>
      <c r="W145" s="99">
        <v>2800</v>
      </c>
      <c r="X145" s="99">
        <v>1800</v>
      </c>
      <c r="Y145" s="99">
        <v>1000</v>
      </c>
      <c r="Z145" s="99">
        <v>450</v>
      </c>
      <c r="AA145" s="99">
        <v>450</v>
      </c>
      <c r="AB145" s="99">
        <v>400</v>
      </c>
      <c r="AC145" s="100">
        <v>450</v>
      </c>
      <c r="AD145" s="22">
        <f t="shared" si="41"/>
        <v>14250</v>
      </c>
      <c r="AE145" s="20">
        <f t="shared" si="42"/>
        <v>29556</v>
      </c>
      <c r="AF145" s="20">
        <f t="shared" si="43"/>
        <v>33779</v>
      </c>
      <c r="AG145" s="20">
        <f t="shared" si="44"/>
        <v>43279</v>
      </c>
      <c r="AH145" s="20">
        <f t="shared" si="45"/>
        <v>31667</v>
      </c>
      <c r="AI145" s="20">
        <f t="shared" si="46"/>
        <v>29556</v>
      </c>
      <c r="AJ145" s="20">
        <f t="shared" si="47"/>
        <v>19000</v>
      </c>
      <c r="AK145" s="20">
        <f t="shared" si="48"/>
        <v>10556</v>
      </c>
      <c r="AL145" s="20">
        <f t="shared" si="49"/>
        <v>4750</v>
      </c>
      <c r="AM145" s="20">
        <f t="shared" si="50"/>
        <v>4750</v>
      </c>
      <c r="AN145" s="20">
        <f t="shared" si="51"/>
        <v>4222</v>
      </c>
      <c r="AO145" s="43">
        <f t="shared" si="52"/>
        <v>4750</v>
      </c>
    </row>
    <row r="146" spans="1:41" hidden="1" x14ac:dyDescent="0.2">
      <c r="A146" s="96" t="s">
        <v>367</v>
      </c>
      <c r="B146" s="96" t="s">
        <v>368</v>
      </c>
      <c r="C146" s="96" t="s">
        <v>367</v>
      </c>
      <c r="D146" s="96" t="s">
        <v>368</v>
      </c>
      <c r="E146" s="96" t="s">
        <v>385</v>
      </c>
      <c r="F146" s="96" t="s">
        <v>386</v>
      </c>
      <c r="G146" s="96" t="s">
        <v>126</v>
      </c>
      <c r="H146" s="19" t="str">
        <f>IF(E146="","",VLOOKUP(LEFT(E146,5),'Technikai cellák'!B:C,2,0))</f>
        <v>TIGÁZ Földgázelosztó Zrt.</v>
      </c>
      <c r="I146" s="19" t="str">
        <f>IF(E146="","",VLOOKUP(H146,'Technikai cellák'!$C$1:$D$12,2,0))</f>
        <v>4200 Hajdúszoboszló, Rákóczi Ferenc út 184.</v>
      </c>
      <c r="J146" s="97">
        <v>25</v>
      </c>
      <c r="K146" s="25" t="str">
        <f t="shared" si="37"/>
        <v>20-99</v>
      </c>
      <c r="L146" s="101">
        <f t="shared" si="38"/>
        <v>0</v>
      </c>
      <c r="M146" s="102">
        <f t="shared" si="39"/>
        <v>263</v>
      </c>
      <c r="N146" s="105">
        <v>263</v>
      </c>
      <c r="O146" s="104">
        <f t="shared" si="40"/>
        <v>0</v>
      </c>
      <c r="P146" s="26">
        <f t="shared" si="54"/>
        <v>131484</v>
      </c>
      <c r="Q146" s="21">
        <f t="shared" si="53"/>
        <v>164355</v>
      </c>
      <c r="R146" s="98">
        <v>1000</v>
      </c>
      <c r="S146" s="99">
        <v>2200</v>
      </c>
      <c r="T146" s="99">
        <v>3000</v>
      </c>
      <c r="U146" s="99">
        <v>3400</v>
      </c>
      <c r="V146" s="99">
        <v>2500</v>
      </c>
      <c r="W146" s="99">
        <v>2000</v>
      </c>
      <c r="X146" s="99">
        <v>1100</v>
      </c>
      <c r="Y146" s="99">
        <v>230</v>
      </c>
      <c r="Z146" s="99">
        <v>30</v>
      </c>
      <c r="AA146" s="99">
        <v>30</v>
      </c>
      <c r="AB146" s="99">
        <v>30</v>
      </c>
      <c r="AC146" s="100">
        <v>50</v>
      </c>
      <c r="AD146" s="22">
        <f t="shared" si="41"/>
        <v>10556</v>
      </c>
      <c r="AE146" s="20">
        <f t="shared" si="42"/>
        <v>23223</v>
      </c>
      <c r="AF146" s="20">
        <f t="shared" si="43"/>
        <v>31667</v>
      </c>
      <c r="AG146" s="20">
        <f t="shared" si="44"/>
        <v>35890</v>
      </c>
      <c r="AH146" s="20">
        <f t="shared" si="45"/>
        <v>26389</v>
      </c>
      <c r="AI146" s="20">
        <f t="shared" si="46"/>
        <v>21112</v>
      </c>
      <c r="AJ146" s="20">
        <f t="shared" si="47"/>
        <v>11611</v>
      </c>
      <c r="AK146" s="20">
        <f t="shared" si="48"/>
        <v>2428</v>
      </c>
      <c r="AL146" s="20">
        <f t="shared" si="49"/>
        <v>317</v>
      </c>
      <c r="AM146" s="20">
        <f t="shared" si="50"/>
        <v>317</v>
      </c>
      <c r="AN146" s="20">
        <f t="shared" si="51"/>
        <v>317</v>
      </c>
      <c r="AO146" s="43">
        <f t="shared" si="52"/>
        <v>528</v>
      </c>
    </row>
    <row r="147" spans="1:41" hidden="1" x14ac:dyDescent="0.2">
      <c r="A147" s="96" t="s">
        <v>387</v>
      </c>
      <c r="B147" s="96" t="s">
        <v>388</v>
      </c>
      <c r="C147" s="96" t="s">
        <v>387</v>
      </c>
      <c r="D147" s="96" t="s">
        <v>388</v>
      </c>
      <c r="E147" s="96" t="s">
        <v>389</v>
      </c>
      <c r="F147" s="96" t="s">
        <v>390</v>
      </c>
      <c r="G147" s="96" t="s">
        <v>126</v>
      </c>
      <c r="H147" s="19" t="str">
        <f>IF(E147="","",VLOOKUP(LEFT(E147,5),'Technikai cellák'!B:C,2,0))</f>
        <v>MVM ÉGÁZ-DÉGÁZ Földgázhálózati Zrt.</v>
      </c>
      <c r="I147" s="19" t="str">
        <f>IF(E147="","",VLOOKUP(H147,'Technikai cellák'!$C$1:$D$12,2,0))</f>
        <v>6724 Szeged, Pulcz u. 44.</v>
      </c>
      <c r="J147" s="97">
        <v>25</v>
      </c>
      <c r="K147" s="25" t="str">
        <f t="shared" si="37"/>
        <v>20-99</v>
      </c>
      <c r="L147" s="101">
        <f t="shared" si="38"/>
        <v>0</v>
      </c>
      <c r="M147" s="102">
        <f t="shared" si="39"/>
        <v>263</v>
      </c>
      <c r="N147" s="105">
        <v>263</v>
      </c>
      <c r="O147" s="104">
        <f t="shared" si="40"/>
        <v>0</v>
      </c>
      <c r="P147" s="26">
        <f t="shared" si="54"/>
        <v>228554</v>
      </c>
      <c r="Q147" s="21">
        <f t="shared" si="53"/>
        <v>285692</v>
      </c>
      <c r="R147" s="98">
        <v>3565</v>
      </c>
      <c r="S147" s="99">
        <v>2700</v>
      </c>
      <c r="T147" s="99">
        <v>2500</v>
      </c>
      <c r="U147" s="99">
        <v>2300</v>
      </c>
      <c r="V147" s="99">
        <v>2000</v>
      </c>
      <c r="W147" s="99">
        <v>1000</v>
      </c>
      <c r="X147" s="99">
        <v>1000</v>
      </c>
      <c r="Y147" s="99">
        <v>1000</v>
      </c>
      <c r="Z147" s="99">
        <v>2300</v>
      </c>
      <c r="AA147" s="99">
        <v>2400</v>
      </c>
      <c r="AB147" s="99">
        <v>2800</v>
      </c>
      <c r="AC147" s="100">
        <v>3500</v>
      </c>
      <c r="AD147" s="22">
        <f t="shared" si="41"/>
        <v>37631</v>
      </c>
      <c r="AE147" s="20">
        <f t="shared" si="42"/>
        <v>28501</v>
      </c>
      <c r="AF147" s="20">
        <f t="shared" si="43"/>
        <v>26389</v>
      </c>
      <c r="AG147" s="20">
        <f t="shared" si="44"/>
        <v>24278</v>
      </c>
      <c r="AH147" s="20">
        <f t="shared" si="45"/>
        <v>21112</v>
      </c>
      <c r="AI147" s="20">
        <f t="shared" si="46"/>
        <v>10556</v>
      </c>
      <c r="AJ147" s="20">
        <f t="shared" si="47"/>
        <v>10556</v>
      </c>
      <c r="AK147" s="20">
        <f t="shared" si="48"/>
        <v>10556</v>
      </c>
      <c r="AL147" s="20">
        <f t="shared" si="49"/>
        <v>24278</v>
      </c>
      <c r="AM147" s="20">
        <f t="shared" si="50"/>
        <v>25334</v>
      </c>
      <c r="AN147" s="20">
        <f t="shared" si="51"/>
        <v>29556</v>
      </c>
      <c r="AO147" s="43">
        <f t="shared" si="52"/>
        <v>36945</v>
      </c>
    </row>
    <row r="148" spans="1:41" hidden="1" x14ac:dyDescent="0.2">
      <c r="A148" s="96" t="s">
        <v>387</v>
      </c>
      <c r="B148" s="96" t="s">
        <v>388</v>
      </c>
      <c r="C148" s="96" t="s">
        <v>387</v>
      </c>
      <c r="D148" s="96" t="s">
        <v>388</v>
      </c>
      <c r="E148" s="96" t="s">
        <v>391</v>
      </c>
      <c r="F148" s="96" t="s">
        <v>392</v>
      </c>
      <c r="G148" s="96" t="s">
        <v>126</v>
      </c>
      <c r="H148" s="19" t="str">
        <f>IF(E148="","",VLOOKUP(LEFT(E148,5),'Technikai cellák'!B:C,2,0))</f>
        <v>MVM ÉGÁZ-DÉGÁZ Földgázhálózati Zrt.</v>
      </c>
      <c r="I148" s="19" t="str">
        <f>IF(E148="","",VLOOKUP(H148,'Technikai cellák'!$C$1:$D$12,2,0))</f>
        <v>6724 Szeged, Pulcz u. 44.</v>
      </c>
      <c r="J148" s="97">
        <v>25</v>
      </c>
      <c r="K148" s="25" t="str">
        <f t="shared" si="37"/>
        <v>20-99</v>
      </c>
      <c r="L148" s="101">
        <f t="shared" si="38"/>
        <v>0</v>
      </c>
      <c r="M148" s="102">
        <f t="shared" si="39"/>
        <v>263</v>
      </c>
      <c r="N148" s="105">
        <v>263</v>
      </c>
      <c r="O148" s="104">
        <f t="shared" si="40"/>
        <v>0</v>
      </c>
      <c r="P148" s="26">
        <f t="shared" si="54"/>
        <v>212974</v>
      </c>
      <c r="Q148" s="21">
        <f t="shared" si="53"/>
        <v>266217</v>
      </c>
      <c r="R148" s="98">
        <v>3220</v>
      </c>
      <c r="S148" s="99">
        <v>2600</v>
      </c>
      <c r="T148" s="99">
        <v>2400</v>
      </c>
      <c r="U148" s="99">
        <v>2200</v>
      </c>
      <c r="V148" s="99">
        <v>1900</v>
      </c>
      <c r="W148" s="99">
        <v>900</v>
      </c>
      <c r="X148" s="99">
        <v>900</v>
      </c>
      <c r="Y148" s="99">
        <v>900</v>
      </c>
      <c r="Z148" s="99">
        <v>2200</v>
      </c>
      <c r="AA148" s="99">
        <v>2300</v>
      </c>
      <c r="AB148" s="99">
        <v>2700</v>
      </c>
      <c r="AC148" s="100">
        <v>3000</v>
      </c>
      <c r="AD148" s="22">
        <f t="shared" si="41"/>
        <v>33990</v>
      </c>
      <c r="AE148" s="20">
        <f t="shared" si="42"/>
        <v>27445</v>
      </c>
      <c r="AF148" s="20">
        <f t="shared" si="43"/>
        <v>25334</v>
      </c>
      <c r="AG148" s="20">
        <f t="shared" si="44"/>
        <v>23223</v>
      </c>
      <c r="AH148" s="20">
        <f t="shared" si="45"/>
        <v>20056</v>
      </c>
      <c r="AI148" s="20">
        <f t="shared" si="46"/>
        <v>9500</v>
      </c>
      <c r="AJ148" s="20">
        <f t="shared" si="47"/>
        <v>9500</v>
      </c>
      <c r="AK148" s="20">
        <f t="shared" si="48"/>
        <v>9500</v>
      </c>
      <c r="AL148" s="20">
        <f t="shared" si="49"/>
        <v>23223</v>
      </c>
      <c r="AM148" s="20">
        <f t="shared" si="50"/>
        <v>24278</v>
      </c>
      <c r="AN148" s="20">
        <f t="shared" si="51"/>
        <v>28501</v>
      </c>
      <c r="AO148" s="43">
        <f t="shared" si="52"/>
        <v>31667</v>
      </c>
    </row>
    <row r="149" spans="1:41" hidden="1" x14ac:dyDescent="0.2">
      <c r="A149" s="96" t="s">
        <v>387</v>
      </c>
      <c r="B149" s="96" t="s">
        <v>388</v>
      </c>
      <c r="C149" s="96" t="s">
        <v>387</v>
      </c>
      <c r="D149" s="96" t="s">
        <v>388</v>
      </c>
      <c r="E149" s="96" t="s">
        <v>393</v>
      </c>
      <c r="F149" s="96" t="s">
        <v>394</v>
      </c>
      <c r="G149" s="96" t="s">
        <v>126</v>
      </c>
      <c r="H149" s="19" t="str">
        <f>IF(E149="","",VLOOKUP(LEFT(E149,5),'Technikai cellák'!B:C,2,0))</f>
        <v>MVM ÉGÁZ-DÉGÁZ Földgázhálózati Zrt.</v>
      </c>
      <c r="I149" s="19" t="str">
        <f>IF(E149="","",VLOOKUP(H149,'Technikai cellák'!$C$1:$D$12,2,0))</f>
        <v>6724 Szeged, Pulcz u. 44.</v>
      </c>
      <c r="J149" s="97">
        <v>25</v>
      </c>
      <c r="K149" s="25" t="str">
        <f t="shared" si="37"/>
        <v>20-99</v>
      </c>
      <c r="L149" s="101">
        <f t="shared" si="38"/>
        <v>0</v>
      </c>
      <c r="M149" s="102">
        <f t="shared" si="39"/>
        <v>263</v>
      </c>
      <c r="N149" s="105">
        <v>263</v>
      </c>
      <c r="O149" s="104">
        <f t="shared" si="40"/>
        <v>0</v>
      </c>
      <c r="P149" s="26">
        <f t="shared" si="54"/>
        <v>139252</v>
      </c>
      <c r="Q149" s="21">
        <f t="shared" si="53"/>
        <v>174065</v>
      </c>
      <c r="R149" s="98">
        <v>2290</v>
      </c>
      <c r="S149" s="99">
        <v>1900</v>
      </c>
      <c r="T149" s="99">
        <v>1600</v>
      </c>
      <c r="U149" s="99">
        <v>1400</v>
      </c>
      <c r="V149" s="99">
        <v>1000</v>
      </c>
      <c r="W149" s="99">
        <v>500</v>
      </c>
      <c r="X149" s="99">
        <v>500</v>
      </c>
      <c r="Y149" s="99">
        <v>500</v>
      </c>
      <c r="Z149" s="99">
        <v>1100</v>
      </c>
      <c r="AA149" s="99">
        <v>1600</v>
      </c>
      <c r="AB149" s="99">
        <v>1900</v>
      </c>
      <c r="AC149" s="100">
        <v>2200</v>
      </c>
      <c r="AD149" s="22">
        <f t="shared" si="41"/>
        <v>24173</v>
      </c>
      <c r="AE149" s="20">
        <f t="shared" si="42"/>
        <v>20056</v>
      </c>
      <c r="AF149" s="20">
        <f t="shared" si="43"/>
        <v>16889</v>
      </c>
      <c r="AG149" s="20">
        <f t="shared" si="44"/>
        <v>14778</v>
      </c>
      <c r="AH149" s="20">
        <f t="shared" si="45"/>
        <v>10556</v>
      </c>
      <c r="AI149" s="20">
        <f t="shared" si="46"/>
        <v>5278</v>
      </c>
      <c r="AJ149" s="20">
        <f t="shared" si="47"/>
        <v>5278</v>
      </c>
      <c r="AK149" s="20">
        <f t="shared" si="48"/>
        <v>5278</v>
      </c>
      <c r="AL149" s="20">
        <f t="shared" si="49"/>
        <v>11611</v>
      </c>
      <c r="AM149" s="20">
        <f t="shared" si="50"/>
        <v>16889</v>
      </c>
      <c r="AN149" s="20">
        <f t="shared" si="51"/>
        <v>20056</v>
      </c>
      <c r="AO149" s="43">
        <f t="shared" si="52"/>
        <v>23223</v>
      </c>
    </row>
    <row r="150" spans="1:41" hidden="1" x14ac:dyDescent="0.2">
      <c r="A150" s="96" t="s">
        <v>387</v>
      </c>
      <c r="B150" s="96" t="s">
        <v>388</v>
      </c>
      <c r="C150" s="96" t="s">
        <v>387</v>
      </c>
      <c r="D150" s="96" t="s">
        <v>388</v>
      </c>
      <c r="E150" s="96" t="s">
        <v>395</v>
      </c>
      <c r="F150" s="96" t="s">
        <v>396</v>
      </c>
      <c r="G150" s="96" t="s">
        <v>126</v>
      </c>
      <c r="H150" s="19" t="str">
        <f>IF(E150="","",VLOOKUP(LEFT(E150,5),'Technikai cellák'!B:C,2,0))</f>
        <v>MVM ÉGÁZ-DÉGÁZ Földgázhálózati Zrt.</v>
      </c>
      <c r="I150" s="19" t="str">
        <f>IF(E150="","",VLOOKUP(H150,'Technikai cellák'!$C$1:$D$12,2,0))</f>
        <v>6724 Szeged, Pulcz u. 44.</v>
      </c>
      <c r="J150" s="97">
        <v>16</v>
      </c>
      <c r="K150" s="25" t="str">
        <f t="shared" si="37"/>
        <v>20 alatti</v>
      </c>
      <c r="L150" s="101">
        <f t="shared" si="38"/>
        <v>16</v>
      </c>
      <c r="M150" s="102">
        <f t="shared" si="39"/>
        <v>0</v>
      </c>
      <c r="N150" s="105"/>
      <c r="O150" s="104">
        <f t="shared" si="40"/>
        <v>0</v>
      </c>
      <c r="P150" s="26">
        <f t="shared" si="54"/>
        <v>303255</v>
      </c>
      <c r="Q150" s="21">
        <f t="shared" si="53"/>
        <v>379069</v>
      </c>
      <c r="R150" s="98">
        <v>6697</v>
      </c>
      <c r="S150" s="99">
        <v>5760</v>
      </c>
      <c r="T150" s="99">
        <v>4697</v>
      </c>
      <c r="U150" s="99">
        <v>1792</v>
      </c>
      <c r="V150" s="99">
        <v>973</v>
      </c>
      <c r="W150" s="99">
        <v>754</v>
      </c>
      <c r="X150" s="99">
        <v>689</v>
      </c>
      <c r="Y150" s="99">
        <v>697</v>
      </c>
      <c r="Z150" s="99">
        <v>959</v>
      </c>
      <c r="AA150" s="99">
        <v>2209</v>
      </c>
      <c r="AB150" s="99">
        <v>4392</v>
      </c>
      <c r="AC150" s="100">
        <v>6292</v>
      </c>
      <c r="AD150" s="22">
        <f t="shared" si="41"/>
        <v>70692</v>
      </c>
      <c r="AE150" s="20">
        <f t="shared" si="42"/>
        <v>60801</v>
      </c>
      <c r="AF150" s="20">
        <f t="shared" si="43"/>
        <v>49581</v>
      </c>
      <c r="AG150" s="20">
        <f t="shared" si="44"/>
        <v>18916</v>
      </c>
      <c r="AH150" s="20">
        <f t="shared" si="45"/>
        <v>10271</v>
      </c>
      <c r="AI150" s="20">
        <f t="shared" si="46"/>
        <v>7959</v>
      </c>
      <c r="AJ150" s="20">
        <f t="shared" si="47"/>
        <v>7273</v>
      </c>
      <c r="AK150" s="20">
        <f t="shared" si="48"/>
        <v>7357</v>
      </c>
      <c r="AL150" s="20">
        <f t="shared" si="49"/>
        <v>10123</v>
      </c>
      <c r="AM150" s="20">
        <f t="shared" si="50"/>
        <v>23318</v>
      </c>
      <c r="AN150" s="20">
        <f t="shared" si="51"/>
        <v>46361</v>
      </c>
      <c r="AO150" s="43">
        <f t="shared" si="52"/>
        <v>66417</v>
      </c>
    </row>
    <row r="151" spans="1:41" hidden="1" x14ac:dyDescent="0.2">
      <c r="A151" s="96" t="s">
        <v>387</v>
      </c>
      <c r="B151" s="96" t="s">
        <v>388</v>
      </c>
      <c r="C151" s="96" t="s">
        <v>387</v>
      </c>
      <c r="D151" s="96" t="s">
        <v>388</v>
      </c>
      <c r="E151" s="96" t="s">
        <v>397</v>
      </c>
      <c r="F151" s="96" t="s">
        <v>398</v>
      </c>
      <c r="G151" s="96" t="s">
        <v>126</v>
      </c>
      <c r="H151" s="19" t="str">
        <f>IF(E151="","",VLOOKUP(LEFT(E151,5),'Technikai cellák'!B:C,2,0))</f>
        <v>MVM ÉGÁZ-DÉGÁZ Földgázhálózati Zrt.</v>
      </c>
      <c r="I151" s="19" t="str">
        <f>IF(E151="","",VLOOKUP(H151,'Technikai cellák'!$C$1:$D$12,2,0))</f>
        <v>6724 Szeged, Pulcz u. 44.</v>
      </c>
      <c r="J151" s="97">
        <v>10</v>
      </c>
      <c r="K151" s="25" t="str">
        <f t="shared" si="37"/>
        <v>20 alatti</v>
      </c>
      <c r="L151" s="101">
        <f t="shared" si="38"/>
        <v>10</v>
      </c>
      <c r="M151" s="102">
        <f t="shared" si="39"/>
        <v>0</v>
      </c>
      <c r="N151" s="105"/>
      <c r="O151" s="104">
        <f t="shared" si="40"/>
        <v>0</v>
      </c>
      <c r="P151" s="26">
        <f t="shared" si="54"/>
        <v>89168</v>
      </c>
      <c r="Q151" s="21">
        <f t="shared" si="53"/>
        <v>111460</v>
      </c>
      <c r="R151" s="98">
        <v>1969</v>
      </c>
      <c r="S151" s="99">
        <v>1694</v>
      </c>
      <c r="T151" s="99">
        <v>1381</v>
      </c>
      <c r="U151" s="99">
        <v>527</v>
      </c>
      <c r="V151" s="99">
        <v>286</v>
      </c>
      <c r="W151" s="99">
        <v>222</v>
      </c>
      <c r="X151" s="99">
        <v>203</v>
      </c>
      <c r="Y151" s="99">
        <v>205</v>
      </c>
      <c r="Z151" s="99">
        <v>282</v>
      </c>
      <c r="AA151" s="99">
        <v>649</v>
      </c>
      <c r="AB151" s="99">
        <v>1291</v>
      </c>
      <c r="AC151" s="100">
        <v>1850</v>
      </c>
      <c r="AD151" s="22">
        <f t="shared" si="41"/>
        <v>20784</v>
      </c>
      <c r="AE151" s="20">
        <f t="shared" si="42"/>
        <v>17882</v>
      </c>
      <c r="AF151" s="20">
        <f t="shared" si="43"/>
        <v>14578</v>
      </c>
      <c r="AG151" s="20">
        <f t="shared" si="44"/>
        <v>5563</v>
      </c>
      <c r="AH151" s="20">
        <f t="shared" si="45"/>
        <v>3019</v>
      </c>
      <c r="AI151" s="20">
        <f t="shared" si="46"/>
        <v>2343</v>
      </c>
      <c r="AJ151" s="20">
        <f t="shared" si="47"/>
        <v>2143</v>
      </c>
      <c r="AK151" s="20">
        <f t="shared" si="48"/>
        <v>2164</v>
      </c>
      <c r="AL151" s="20">
        <f t="shared" si="49"/>
        <v>2977</v>
      </c>
      <c r="AM151" s="20">
        <f t="shared" si="50"/>
        <v>6851</v>
      </c>
      <c r="AN151" s="20">
        <f t="shared" si="51"/>
        <v>13628</v>
      </c>
      <c r="AO151" s="43">
        <f t="shared" si="52"/>
        <v>19528</v>
      </c>
    </row>
    <row r="152" spans="1:41" hidden="1" x14ac:dyDescent="0.2">
      <c r="A152" s="96" t="s">
        <v>387</v>
      </c>
      <c r="B152" s="96" t="s">
        <v>388</v>
      </c>
      <c r="C152" s="96" t="s">
        <v>387</v>
      </c>
      <c r="D152" s="96" t="s">
        <v>388</v>
      </c>
      <c r="E152" s="96" t="s">
        <v>399</v>
      </c>
      <c r="F152" s="96" t="s">
        <v>398</v>
      </c>
      <c r="G152" s="96" t="s">
        <v>126</v>
      </c>
      <c r="H152" s="19" t="str">
        <f>IF(E152="","",VLOOKUP(LEFT(E152,5),'Technikai cellák'!B:C,2,0))</f>
        <v>MVM ÉGÁZ-DÉGÁZ Földgázhálózati Zrt.</v>
      </c>
      <c r="I152" s="19" t="str">
        <f>IF(E152="","",VLOOKUP(H152,'Technikai cellák'!$C$1:$D$12,2,0))</f>
        <v>6724 Szeged, Pulcz u. 44.</v>
      </c>
      <c r="J152" s="97">
        <v>6</v>
      </c>
      <c r="K152" s="25" t="str">
        <f t="shared" si="37"/>
        <v>20 alatti</v>
      </c>
      <c r="L152" s="101">
        <f t="shared" si="38"/>
        <v>6</v>
      </c>
      <c r="M152" s="102">
        <f t="shared" si="39"/>
        <v>0</v>
      </c>
      <c r="N152" s="105"/>
      <c r="O152" s="104">
        <f t="shared" si="40"/>
        <v>0</v>
      </c>
      <c r="P152" s="26">
        <f t="shared" si="54"/>
        <v>6198</v>
      </c>
      <c r="Q152" s="21">
        <f t="shared" si="53"/>
        <v>7748</v>
      </c>
      <c r="R152" s="98">
        <v>137</v>
      </c>
      <c r="S152" s="99">
        <v>118</v>
      </c>
      <c r="T152" s="99">
        <v>96</v>
      </c>
      <c r="U152" s="99">
        <v>37</v>
      </c>
      <c r="V152" s="99">
        <v>20</v>
      </c>
      <c r="W152" s="99">
        <v>15</v>
      </c>
      <c r="X152" s="99">
        <v>14</v>
      </c>
      <c r="Y152" s="99">
        <v>14</v>
      </c>
      <c r="Z152" s="99">
        <v>20</v>
      </c>
      <c r="AA152" s="99">
        <v>45</v>
      </c>
      <c r="AB152" s="99">
        <v>90</v>
      </c>
      <c r="AC152" s="100">
        <v>128</v>
      </c>
      <c r="AD152" s="22">
        <f t="shared" si="41"/>
        <v>1446</v>
      </c>
      <c r="AE152" s="20">
        <f t="shared" si="42"/>
        <v>1246</v>
      </c>
      <c r="AF152" s="20">
        <f t="shared" si="43"/>
        <v>1013</v>
      </c>
      <c r="AG152" s="20">
        <f t="shared" si="44"/>
        <v>391</v>
      </c>
      <c r="AH152" s="20">
        <f t="shared" si="45"/>
        <v>211</v>
      </c>
      <c r="AI152" s="20">
        <f t="shared" si="46"/>
        <v>158</v>
      </c>
      <c r="AJ152" s="20">
        <f t="shared" si="47"/>
        <v>148</v>
      </c>
      <c r="AK152" s="20">
        <f t="shared" si="48"/>
        <v>148</v>
      </c>
      <c r="AL152" s="20">
        <f t="shared" si="49"/>
        <v>211</v>
      </c>
      <c r="AM152" s="20">
        <f t="shared" si="50"/>
        <v>475</v>
      </c>
      <c r="AN152" s="20">
        <f t="shared" si="51"/>
        <v>950</v>
      </c>
      <c r="AO152" s="43">
        <f t="shared" si="52"/>
        <v>1351</v>
      </c>
    </row>
    <row r="153" spans="1:41" hidden="1" x14ac:dyDescent="0.2">
      <c r="A153" s="96" t="s">
        <v>387</v>
      </c>
      <c r="B153" s="96" t="s">
        <v>388</v>
      </c>
      <c r="C153" s="96" t="s">
        <v>387</v>
      </c>
      <c r="D153" s="96" t="s">
        <v>388</v>
      </c>
      <c r="E153" s="96" t="s">
        <v>400</v>
      </c>
      <c r="F153" s="96" t="s">
        <v>401</v>
      </c>
      <c r="G153" s="96" t="s">
        <v>126</v>
      </c>
      <c r="H153" s="19" t="str">
        <f>IF(E153="","",VLOOKUP(LEFT(E153,5),'Technikai cellák'!B:C,2,0))</f>
        <v>MVM ÉGÁZ-DÉGÁZ Földgázhálózati Zrt.</v>
      </c>
      <c r="I153" s="19" t="str">
        <f>IF(E153="","",VLOOKUP(H153,'Technikai cellák'!$C$1:$D$12,2,0))</f>
        <v>6724 Szeged, Pulcz u. 44.</v>
      </c>
      <c r="J153" s="97">
        <v>6</v>
      </c>
      <c r="K153" s="25" t="str">
        <f t="shared" si="37"/>
        <v>20 alatti</v>
      </c>
      <c r="L153" s="101">
        <f t="shared" si="38"/>
        <v>6</v>
      </c>
      <c r="M153" s="102">
        <f t="shared" si="39"/>
        <v>0</v>
      </c>
      <c r="N153" s="105"/>
      <c r="O153" s="104">
        <f t="shared" si="40"/>
        <v>0</v>
      </c>
      <c r="P153" s="26">
        <f t="shared" si="54"/>
        <v>44874</v>
      </c>
      <c r="Q153" s="21">
        <f t="shared" si="53"/>
        <v>56093</v>
      </c>
      <c r="R153" s="98">
        <v>991</v>
      </c>
      <c r="S153" s="99">
        <v>852</v>
      </c>
      <c r="T153" s="99">
        <v>695</v>
      </c>
      <c r="U153" s="99">
        <v>265</v>
      </c>
      <c r="V153" s="99">
        <v>144</v>
      </c>
      <c r="W153" s="99">
        <v>112</v>
      </c>
      <c r="X153" s="99">
        <v>102</v>
      </c>
      <c r="Y153" s="99">
        <v>103</v>
      </c>
      <c r="Z153" s="99">
        <v>142</v>
      </c>
      <c r="AA153" s="99">
        <v>327</v>
      </c>
      <c r="AB153" s="99">
        <v>650</v>
      </c>
      <c r="AC153" s="100">
        <v>931</v>
      </c>
      <c r="AD153" s="22">
        <f t="shared" si="41"/>
        <v>10461</v>
      </c>
      <c r="AE153" s="20">
        <f t="shared" si="42"/>
        <v>8994</v>
      </c>
      <c r="AF153" s="20">
        <f t="shared" si="43"/>
        <v>7336</v>
      </c>
      <c r="AG153" s="20">
        <f t="shared" si="44"/>
        <v>2797</v>
      </c>
      <c r="AH153" s="20">
        <f t="shared" si="45"/>
        <v>1520</v>
      </c>
      <c r="AI153" s="20">
        <f t="shared" si="46"/>
        <v>1182</v>
      </c>
      <c r="AJ153" s="20">
        <f t="shared" si="47"/>
        <v>1077</v>
      </c>
      <c r="AK153" s="20">
        <f t="shared" si="48"/>
        <v>1087</v>
      </c>
      <c r="AL153" s="20">
        <f t="shared" si="49"/>
        <v>1499</v>
      </c>
      <c r="AM153" s="20">
        <f t="shared" si="50"/>
        <v>3452</v>
      </c>
      <c r="AN153" s="20">
        <f t="shared" si="51"/>
        <v>6861</v>
      </c>
      <c r="AO153" s="43">
        <f t="shared" si="52"/>
        <v>9827</v>
      </c>
    </row>
    <row r="154" spans="1:41" hidden="1" x14ac:dyDescent="0.2">
      <c r="A154" s="96" t="s">
        <v>387</v>
      </c>
      <c r="B154" s="96" t="s">
        <v>388</v>
      </c>
      <c r="C154" s="96" t="s">
        <v>387</v>
      </c>
      <c r="D154" s="96" t="s">
        <v>388</v>
      </c>
      <c r="E154" s="96" t="s">
        <v>402</v>
      </c>
      <c r="F154" s="96" t="s">
        <v>403</v>
      </c>
      <c r="G154" s="96" t="s">
        <v>126</v>
      </c>
      <c r="H154" s="19" t="str">
        <f>IF(E154="","",VLOOKUP(LEFT(E154,5),'Technikai cellák'!B:C,2,0))</f>
        <v>MVM ÉGÁZ-DÉGÁZ Földgázhálózati Zrt.</v>
      </c>
      <c r="I154" s="19" t="str">
        <f>IF(E154="","",VLOOKUP(H154,'Technikai cellák'!$C$1:$D$12,2,0))</f>
        <v>6724 Szeged, Pulcz u. 44.</v>
      </c>
      <c r="J154" s="97">
        <v>16</v>
      </c>
      <c r="K154" s="25" t="str">
        <f t="shared" si="37"/>
        <v>20 alatti</v>
      </c>
      <c r="L154" s="101">
        <f t="shared" si="38"/>
        <v>16</v>
      </c>
      <c r="M154" s="102">
        <f t="shared" si="39"/>
        <v>0</v>
      </c>
      <c r="N154" s="105"/>
      <c r="O154" s="104">
        <f t="shared" si="40"/>
        <v>0</v>
      </c>
      <c r="P154" s="26">
        <f t="shared" si="54"/>
        <v>151202</v>
      </c>
      <c r="Q154" s="21">
        <f t="shared" si="53"/>
        <v>189003</v>
      </c>
      <c r="R154" s="98">
        <v>3339</v>
      </c>
      <c r="S154" s="99">
        <v>2872</v>
      </c>
      <c r="T154" s="99">
        <v>2342</v>
      </c>
      <c r="U154" s="99">
        <v>894</v>
      </c>
      <c r="V154" s="99">
        <v>485</v>
      </c>
      <c r="W154" s="99">
        <v>376</v>
      </c>
      <c r="X154" s="99">
        <v>344</v>
      </c>
      <c r="Y154" s="99">
        <v>347</v>
      </c>
      <c r="Z154" s="99">
        <v>478</v>
      </c>
      <c r="AA154" s="99">
        <v>1101</v>
      </c>
      <c r="AB154" s="99">
        <v>2190</v>
      </c>
      <c r="AC154" s="100">
        <v>3137</v>
      </c>
      <c r="AD154" s="22">
        <f t="shared" si="41"/>
        <v>35246</v>
      </c>
      <c r="AE154" s="20">
        <f t="shared" si="42"/>
        <v>30316</v>
      </c>
      <c r="AF154" s="20">
        <f t="shared" si="43"/>
        <v>24722</v>
      </c>
      <c r="AG154" s="20">
        <f t="shared" si="44"/>
        <v>9437</v>
      </c>
      <c r="AH154" s="20">
        <f t="shared" si="45"/>
        <v>5120</v>
      </c>
      <c r="AI154" s="20">
        <f t="shared" si="46"/>
        <v>3969</v>
      </c>
      <c r="AJ154" s="20">
        <f t="shared" si="47"/>
        <v>3631</v>
      </c>
      <c r="AK154" s="20">
        <f t="shared" si="48"/>
        <v>3663</v>
      </c>
      <c r="AL154" s="20">
        <f t="shared" si="49"/>
        <v>5046</v>
      </c>
      <c r="AM154" s="20">
        <f t="shared" si="50"/>
        <v>11622</v>
      </c>
      <c r="AN154" s="20">
        <f t="shared" si="51"/>
        <v>23117</v>
      </c>
      <c r="AO154" s="43">
        <f t="shared" si="52"/>
        <v>33114</v>
      </c>
    </row>
    <row r="155" spans="1:41" hidden="1" x14ac:dyDescent="0.2">
      <c r="A155" s="96" t="s">
        <v>404</v>
      </c>
      <c r="B155" s="96" t="s">
        <v>405</v>
      </c>
      <c r="C155" s="96" t="s">
        <v>404</v>
      </c>
      <c r="D155" s="96" t="s">
        <v>405</v>
      </c>
      <c r="E155" s="96" t="s">
        <v>406</v>
      </c>
      <c r="F155" s="96" t="s">
        <v>405</v>
      </c>
      <c r="G155" s="96" t="s">
        <v>126</v>
      </c>
      <c r="H155" s="19" t="str">
        <f>IF(E155="","",VLOOKUP(LEFT(E155,5),'Technikai cellák'!B:C,2,0))</f>
        <v>TIGÁZ Földgázelosztó Zrt.</v>
      </c>
      <c r="I155" s="19" t="str">
        <f>IF(E155="","",VLOOKUP(H155,'Technikai cellák'!$C$1:$D$12,2,0))</f>
        <v>4200 Hajdúszoboszló, Rákóczi Ferenc út 184.</v>
      </c>
      <c r="J155" s="97">
        <v>29</v>
      </c>
      <c r="K155" s="25" t="str">
        <f t="shared" si="37"/>
        <v>20-99</v>
      </c>
      <c r="L155" s="101">
        <f t="shared" si="38"/>
        <v>0</v>
      </c>
      <c r="M155" s="102">
        <f t="shared" si="39"/>
        <v>305</v>
      </c>
      <c r="N155" s="105">
        <v>305</v>
      </c>
      <c r="O155" s="104">
        <f t="shared" si="40"/>
        <v>0</v>
      </c>
      <c r="P155" s="26">
        <f t="shared" si="54"/>
        <v>207741</v>
      </c>
      <c r="Q155" s="21">
        <f t="shared" si="53"/>
        <v>259676</v>
      </c>
      <c r="R155" s="98">
        <v>3050</v>
      </c>
      <c r="S155" s="99">
        <v>3050</v>
      </c>
      <c r="T155" s="99">
        <v>4550</v>
      </c>
      <c r="U155" s="99">
        <v>4550</v>
      </c>
      <c r="V155" s="99">
        <v>4550</v>
      </c>
      <c r="W155" s="99">
        <v>1550</v>
      </c>
      <c r="X155" s="99">
        <v>350</v>
      </c>
      <c r="Y155" s="99">
        <v>350</v>
      </c>
      <c r="Z155" s="99">
        <v>350</v>
      </c>
      <c r="AA155" s="99">
        <v>350</v>
      </c>
      <c r="AB155" s="99">
        <v>350</v>
      </c>
      <c r="AC155" s="100">
        <v>1550</v>
      </c>
      <c r="AD155" s="22">
        <v>32195</v>
      </c>
      <c r="AE155" s="20">
        <v>32195</v>
      </c>
      <c r="AF155" s="20">
        <v>48029</v>
      </c>
      <c r="AG155" s="20">
        <v>48029</v>
      </c>
      <c r="AH155" s="20">
        <v>48029</v>
      </c>
      <c r="AI155" s="20">
        <v>16362</v>
      </c>
      <c r="AJ155" s="20">
        <v>3695</v>
      </c>
      <c r="AK155" s="20">
        <v>3695</v>
      </c>
      <c r="AL155" s="20">
        <v>3695</v>
      </c>
      <c r="AM155" s="20">
        <v>3695</v>
      </c>
      <c r="AN155" s="20">
        <v>3695</v>
      </c>
      <c r="AO155" s="43">
        <v>16362</v>
      </c>
    </row>
    <row r="156" spans="1:41" hidden="1" x14ac:dyDescent="0.2">
      <c r="A156" s="96" t="s">
        <v>404</v>
      </c>
      <c r="B156" s="96" t="s">
        <v>405</v>
      </c>
      <c r="C156" s="96" t="s">
        <v>404</v>
      </c>
      <c r="D156" s="96" t="s">
        <v>405</v>
      </c>
      <c r="E156" s="96" t="s">
        <v>407</v>
      </c>
      <c r="F156" s="96" t="s">
        <v>405</v>
      </c>
      <c r="G156" s="96" t="s">
        <v>126</v>
      </c>
      <c r="H156" s="19" t="str">
        <f>IF(E156="","",VLOOKUP(LEFT(E156,5),'Technikai cellák'!B:C,2,0))</f>
        <v>TIGÁZ Földgázelosztó Zrt.</v>
      </c>
      <c r="I156" s="19" t="str">
        <f>IF(E156="","",VLOOKUP(H156,'Technikai cellák'!$C$1:$D$12,2,0))</f>
        <v>4200 Hajdúszoboszló, Rákóczi Ferenc út 184.</v>
      </c>
      <c r="J156" s="97">
        <v>10</v>
      </c>
      <c r="K156" s="25" t="str">
        <f t="shared" si="37"/>
        <v>20 alatti</v>
      </c>
      <c r="L156" s="101">
        <f t="shared" si="38"/>
        <v>10</v>
      </c>
      <c r="M156" s="102">
        <f t="shared" si="39"/>
        <v>0</v>
      </c>
      <c r="N156" s="105"/>
      <c r="O156" s="104">
        <f t="shared" si="40"/>
        <v>0</v>
      </c>
      <c r="P156" s="26">
        <f t="shared" si="54"/>
        <v>114002</v>
      </c>
      <c r="Q156" s="21">
        <f t="shared" si="53"/>
        <v>142503</v>
      </c>
      <c r="R156" s="98">
        <v>1500</v>
      </c>
      <c r="S156" s="99">
        <v>1500</v>
      </c>
      <c r="T156" s="99">
        <v>2500</v>
      </c>
      <c r="U156" s="99">
        <v>2500</v>
      </c>
      <c r="V156" s="99">
        <v>2500</v>
      </c>
      <c r="W156" s="99">
        <v>800</v>
      </c>
      <c r="X156" s="99">
        <v>600</v>
      </c>
      <c r="Y156" s="99">
        <v>300</v>
      </c>
      <c r="Z156" s="99">
        <v>0</v>
      </c>
      <c r="AA156" s="99">
        <v>0</v>
      </c>
      <c r="AB156" s="99">
        <v>300</v>
      </c>
      <c r="AC156" s="100">
        <v>1000</v>
      </c>
      <c r="AD156" s="22">
        <f t="shared" si="41"/>
        <v>15834</v>
      </c>
      <c r="AE156" s="20">
        <f t="shared" si="42"/>
        <v>15834</v>
      </c>
      <c r="AF156" s="20">
        <f t="shared" si="43"/>
        <v>26389</v>
      </c>
      <c r="AG156" s="20">
        <f t="shared" si="44"/>
        <v>26389</v>
      </c>
      <c r="AH156" s="20">
        <f t="shared" si="45"/>
        <v>26389</v>
      </c>
      <c r="AI156" s="20">
        <f t="shared" si="46"/>
        <v>8445</v>
      </c>
      <c r="AJ156" s="20">
        <f t="shared" si="47"/>
        <v>6333</v>
      </c>
      <c r="AK156" s="20">
        <f t="shared" si="48"/>
        <v>3167</v>
      </c>
      <c r="AL156" s="20">
        <f t="shared" si="49"/>
        <v>0</v>
      </c>
      <c r="AM156" s="20">
        <f t="shared" si="50"/>
        <v>0</v>
      </c>
      <c r="AN156" s="20">
        <f t="shared" si="51"/>
        <v>3167</v>
      </c>
      <c r="AO156" s="43">
        <f t="shared" si="52"/>
        <v>10556</v>
      </c>
    </row>
    <row r="157" spans="1:41" hidden="1" x14ac:dyDescent="0.2">
      <c r="A157" s="96" t="s">
        <v>404</v>
      </c>
      <c r="B157" s="96" t="s">
        <v>405</v>
      </c>
      <c r="C157" s="96" t="s">
        <v>404</v>
      </c>
      <c r="D157" s="96" t="s">
        <v>405</v>
      </c>
      <c r="E157" s="96" t="s">
        <v>408</v>
      </c>
      <c r="F157" s="96" t="s">
        <v>409</v>
      </c>
      <c r="G157" s="96" t="s">
        <v>126</v>
      </c>
      <c r="H157" s="19" t="str">
        <f>IF(E157="","",VLOOKUP(LEFT(E157,5),'Technikai cellák'!B:C,2,0))</f>
        <v>TIGÁZ Földgázelosztó Zrt.</v>
      </c>
      <c r="I157" s="19" t="str">
        <f>IF(E157="","",VLOOKUP(H157,'Technikai cellák'!$C$1:$D$12,2,0))</f>
        <v>4200 Hajdúszoboszló, Rákóczi Ferenc út 184.</v>
      </c>
      <c r="J157" s="97">
        <v>16</v>
      </c>
      <c r="K157" s="25" t="str">
        <f t="shared" si="37"/>
        <v>20 alatti</v>
      </c>
      <c r="L157" s="101">
        <f t="shared" si="38"/>
        <v>16</v>
      </c>
      <c r="M157" s="102">
        <f t="shared" si="39"/>
        <v>0</v>
      </c>
      <c r="N157" s="105"/>
      <c r="O157" s="104">
        <f t="shared" si="40"/>
        <v>0</v>
      </c>
      <c r="P157" s="26">
        <f t="shared" si="54"/>
        <v>109780</v>
      </c>
      <c r="Q157" s="21">
        <f t="shared" si="53"/>
        <v>137225</v>
      </c>
      <c r="R157" s="98">
        <v>1500</v>
      </c>
      <c r="S157" s="99">
        <v>1800</v>
      </c>
      <c r="T157" s="99">
        <v>1800</v>
      </c>
      <c r="U157" s="99">
        <v>2500</v>
      </c>
      <c r="V157" s="99">
        <v>1900</v>
      </c>
      <c r="W157" s="99">
        <v>1500</v>
      </c>
      <c r="X157" s="99">
        <v>400</v>
      </c>
      <c r="Y157" s="99">
        <v>400</v>
      </c>
      <c r="Z157" s="99">
        <v>100</v>
      </c>
      <c r="AA157" s="99">
        <v>100</v>
      </c>
      <c r="AB157" s="99">
        <v>100</v>
      </c>
      <c r="AC157" s="100">
        <v>900</v>
      </c>
      <c r="AD157" s="22">
        <f t="shared" si="41"/>
        <v>15834</v>
      </c>
      <c r="AE157" s="20">
        <f t="shared" si="42"/>
        <v>19000</v>
      </c>
      <c r="AF157" s="20">
        <f t="shared" si="43"/>
        <v>19000</v>
      </c>
      <c r="AG157" s="20">
        <f t="shared" si="44"/>
        <v>26389</v>
      </c>
      <c r="AH157" s="20">
        <f t="shared" si="45"/>
        <v>20056</v>
      </c>
      <c r="AI157" s="20">
        <f t="shared" si="46"/>
        <v>15834</v>
      </c>
      <c r="AJ157" s="20">
        <f t="shared" si="47"/>
        <v>4222</v>
      </c>
      <c r="AK157" s="20">
        <f t="shared" si="48"/>
        <v>4222</v>
      </c>
      <c r="AL157" s="20">
        <f t="shared" si="49"/>
        <v>1056</v>
      </c>
      <c r="AM157" s="20">
        <f t="shared" si="50"/>
        <v>1056</v>
      </c>
      <c r="AN157" s="20">
        <f t="shared" si="51"/>
        <v>1056</v>
      </c>
      <c r="AO157" s="43">
        <f t="shared" si="52"/>
        <v>9500</v>
      </c>
    </row>
    <row r="158" spans="1:41" hidden="1" x14ac:dyDescent="0.2">
      <c r="A158" s="96" t="s">
        <v>404</v>
      </c>
      <c r="B158" s="96" t="s">
        <v>405</v>
      </c>
      <c r="C158" s="96" t="s">
        <v>404</v>
      </c>
      <c r="D158" s="96" t="s">
        <v>405</v>
      </c>
      <c r="E158" s="96" t="s">
        <v>410</v>
      </c>
      <c r="F158" s="96" t="s">
        <v>411</v>
      </c>
      <c r="G158" s="96" t="s">
        <v>126</v>
      </c>
      <c r="H158" s="19" t="str">
        <f>IF(E158="","",VLOOKUP(LEFT(E158,5),'Technikai cellák'!B:C,2,0))</f>
        <v>TIGÁZ Földgázelosztó Zrt.</v>
      </c>
      <c r="I158" s="19" t="str">
        <f>IF(E158="","",VLOOKUP(H158,'Technikai cellák'!$C$1:$D$12,2,0))</f>
        <v>4200 Hajdúszoboszló, Rákóczi Ferenc út 184.</v>
      </c>
      <c r="J158" s="97">
        <v>4</v>
      </c>
      <c r="K158" s="25" t="str">
        <f t="shared" si="37"/>
        <v>20 alatti</v>
      </c>
      <c r="L158" s="101">
        <f t="shared" si="38"/>
        <v>4</v>
      </c>
      <c r="M158" s="102">
        <f t="shared" si="39"/>
        <v>0</v>
      </c>
      <c r="N158" s="105"/>
      <c r="O158" s="104">
        <f t="shared" si="40"/>
        <v>0</v>
      </c>
      <c r="P158" s="26">
        <f t="shared" si="54"/>
        <v>50667</v>
      </c>
      <c r="Q158" s="21">
        <f t="shared" si="53"/>
        <v>63334</v>
      </c>
      <c r="R158" s="98">
        <v>800</v>
      </c>
      <c r="S158" s="99">
        <v>1000</v>
      </c>
      <c r="T158" s="99">
        <v>1100</v>
      </c>
      <c r="U158" s="99">
        <v>1100</v>
      </c>
      <c r="V158" s="99">
        <v>1100</v>
      </c>
      <c r="W158" s="99">
        <v>600</v>
      </c>
      <c r="X158" s="99">
        <v>100</v>
      </c>
      <c r="Y158" s="99">
        <v>0</v>
      </c>
      <c r="Z158" s="99">
        <v>0</v>
      </c>
      <c r="AA158" s="99">
        <v>0</v>
      </c>
      <c r="AB158" s="99">
        <v>0</v>
      </c>
      <c r="AC158" s="100">
        <v>200</v>
      </c>
      <c r="AD158" s="22">
        <f t="shared" si="41"/>
        <v>8445</v>
      </c>
      <c r="AE158" s="20">
        <f t="shared" si="42"/>
        <v>10556</v>
      </c>
      <c r="AF158" s="20">
        <f t="shared" si="43"/>
        <v>11611</v>
      </c>
      <c r="AG158" s="20">
        <f t="shared" si="44"/>
        <v>11611</v>
      </c>
      <c r="AH158" s="20">
        <f t="shared" si="45"/>
        <v>11611</v>
      </c>
      <c r="AI158" s="20">
        <f t="shared" si="46"/>
        <v>6333</v>
      </c>
      <c r="AJ158" s="20">
        <f t="shared" si="47"/>
        <v>1056</v>
      </c>
      <c r="AK158" s="20">
        <f t="shared" si="48"/>
        <v>0</v>
      </c>
      <c r="AL158" s="20">
        <f t="shared" si="49"/>
        <v>0</v>
      </c>
      <c r="AM158" s="20">
        <f t="shared" si="50"/>
        <v>0</v>
      </c>
      <c r="AN158" s="20">
        <f t="shared" si="51"/>
        <v>0</v>
      </c>
      <c r="AO158" s="43">
        <f t="shared" si="52"/>
        <v>2111</v>
      </c>
    </row>
    <row r="159" spans="1:41" hidden="1" x14ac:dyDescent="0.2">
      <c r="A159" s="96" t="s">
        <v>404</v>
      </c>
      <c r="B159" s="96" t="s">
        <v>405</v>
      </c>
      <c r="C159" s="96" t="s">
        <v>404</v>
      </c>
      <c r="D159" s="96" t="s">
        <v>405</v>
      </c>
      <c r="E159" s="96" t="s">
        <v>412</v>
      </c>
      <c r="F159" s="96" t="s">
        <v>413</v>
      </c>
      <c r="G159" s="96" t="s">
        <v>126</v>
      </c>
      <c r="H159" s="19" t="str">
        <f>IF(E159="","",VLOOKUP(LEFT(E159,5),'Technikai cellák'!B:C,2,0))</f>
        <v>TIGÁZ Földgázelosztó Zrt.</v>
      </c>
      <c r="I159" s="19" t="str">
        <f>IF(E159="","",VLOOKUP(H159,'Technikai cellák'!$C$1:$D$12,2,0))</f>
        <v>4200 Hajdúszoboszló, Rákóczi Ferenc út 184.</v>
      </c>
      <c r="J159" s="97">
        <v>4</v>
      </c>
      <c r="K159" s="25" t="str">
        <f t="shared" si="37"/>
        <v>20 alatti</v>
      </c>
      <c r="L159" s="101">
        <f t="shared" si="38"/>
        <v>4</v>
      </c>
      <c r="M159" s="102">
        <f t="shared" si="39"/>
        <v>0</v>
      </c>
      <c r="N159" s="105"/>
      <c r="O159" s="104">
        <f t="shared" si="40"/>
        <v>0</v>
      </c>
      <c r="P159" s="26">
        <f t="shared" si="54"/>
        <v>50668</v>
      </c>
      <c r="Q159" s="21">
        <f t="shared" si="53"/>
        <v>63335</v>
      </c>
      <c r="R159" s="98">
        <v>700</v>
      </c>
      <c r="S159" s="99">
        <v>1000</v>
      </c>
      <c r="T159" s="99">
        <v>1000</v>
      </c>
      <c r="U159" s="99">
        <v>1100</v>
      </c>
      <c r="V159" s="99">
        <v>1100</v>
      </c>
      <c r="W159" s="99">
        <v>500</v>
      </c>
      <c r="X159" s="99">
        <v>150</v>
      </c>
      <c r="Y159" s="99">
        <v>100</v>
      </c>
      <c r="Z159" s="99">
        <v>50</v>
      </c>
      <c r="AA159" s="99">
        <v>50</v>
      </c>
      <c r="AB159" s="99">
        <v>50</v>
      </c>
      <c r="AC159" s="100">
        <v>200</v>
      </c>
      <c r="AD159" s="22">
        <f t="shared" si="41"/>
        <v>7389</v>
      </c>
      <c r="AE159" s="20">
        <f t="shared" si="42"/>
        <v>10556</v>
      </c>
      <c r="AF159" s="20">
        <f t="shared" si="43"/>
        <v>10556</v>
      </c>
      <c r="AG159" s="20">
        <f t="shared" si="44"/>
        <v>11611</v>
      </c>
      <c r="AH159" s="20">
        <f t="shared" si="45"/>
        <v>11611</v>
      </c>
      <c r="AI159" s="20">
        <f t="shared" si="46"/>
        <v>5278</v>
      </c>
      <c r="AJ159" s="20">
        <f t="shared" si="47"/>
        <v>1583</v>
      </c>
      <c r="AK159" s="20">
        <f t="shared" si="48"/>
        <v>1056</v>
      </c>
      <c r="AL159" s="20">
        <f t="shared" si="49"/>
        <v>528</v>
      </c>
      <c r="AM159" s="20">
        <f t="shared" si="50"/>
        <v>528</v>
      </c>
      <c r="AN159" s="20">
        <f t="shared" si="51"/>
        <v>528</v>
      </c>
      <c r="AO159" s="43">
        <f t="shared" si="52"/>
        <v>2111</v>
      </c>
    </row>
    <row r="160" spans="1:41" hidden="1" x14ac:dyDescent="0.2">
      <c r="A160" s="96" t="s">
        <v>404</v>
      </c>
      <c r="B160" s="96" t="s">
        <v>405</v>
      </c>
      <c r="C160" s="96" t="s">
        <v>404</v>
      </c>
      <c r="D160" s="96" t="s">
        <v>405</v>
      </c>
      <c r="E160" s="96" t="s">
        <v>414</v>
      </c>
      <c r="F160" s="96" t="s">
        <v>415</v>
      </c>
      <c r="G160" s="96" t="s">
        <v>126</v>
      </c>
      <c r="H160" s="19" t="str">
        <f>IF(E160="","",VLOOKUP(LEFT(E160,5),'Technikai cellák'!B:C,2,0))</f>
        <v>TIGÁZ Földgázelosztó Zrt.</v>
      </c>
      <c r="I160" s="19" t="str">
        <f>IF(E160="","",VLOOKUP(H160,'Technikai cellák'!$C$1:$D$12,2,0))</f>
        <v>4200 Hajdúszoboszló, Rákóczi Ferenc út 184.</v>
      </c>
      <c r="J160" s="97">
        <v>4</v>
      </c>
      <c r="K160" s="25" t="str">
        <f t="shared" si="37"/>
        <v>20 alatti</v>
      </c>
      <c r="L160" s="101">
        <f t="shared" si="38"/>
        <v>4</v>
      </c>
      <c r="M160" s="102">
        <f t="shared" si="39"/>
        <v>0</v>
      </c>
      <c r="N160" s="105"/>
      <c r="O160" s="104">
        <f t="shared" si="40"/>
        <v>0</v>
      </c>
      <c r="P160" s="26">
        <f t="shared" si="54"/>
        <v>42223</v>
      </c>
      <c r="Q160" s="21">
        <f t="shared" si="53"/>
        <v>52779</v>
      </c>
      <c r="R160" s="98">
        <v>550</v>
      </c>
      <c r="S160" s="99">
        <v>850</v>
      </c>
      <c r="T160" s="99">
        <v>850</v>
      </c>
      <c r="U160" s="99">
        <v>850</v>
      </c>
      <c r="V160" s="99">
        <v>950</v>
      </c>
      <c r="W160" s="99">
        <v>400</v>
      </c>
      <c r="X160" s="99">
        <v>100</v>
      </c>
      <c r="Y160" s="99">
        <v>100</v>
      </c>
      <c r="Z160" s="99">
        <v>50</v>
      </c>
      <c r="AA160" s="99">
        <v>50</v>
      </c>
      <c r="AB160" s="99">
        <v>50</v>
      </c>
      <c r="AC160" s="100">
        <v>200</v>
      </c>
      <c r="AD160" s="22">
        <f t="shared" si="41"/>
        <v>5806</v>
      </c>
      <c r="AE160" s="20">
        <f t="shared" si="42"/>
        <v>8972</v>
      </c>
      <c r="AF160" s="20">
        <f t="shared" si="43"/>
        <v>8972</v>
      </c>
      <c r="AG160" s="20">
        <f t="shared" si="44"/>
        <v>8972</v>
      </c>
      <c r="AH160" s="20">
        <f t="shared" si="45"/>
        <v>10028</v>
      </c>
      <c r="AI160" s="20">
        <f t="shared" si="46"/>
        <v>4222</v>
      </c>
      <c r="AJ160" s="20">
        <f t="shared" si="47"/>
        <v>1056</v>
      </c>
      <c r="AK160" s="20">
        <f t="shared" si="48"/>
        <v>1056</v>
      </c>
      <c r="AL160" s="20">
        <f t="shared" si="49"/>
        <v>528</v>
      </c>
      <c r="AM160" s="20">
        <f t="shared" si="50"/>
        <v>528</v>
      </c>
      <c r="AN160" s="20">
        <f t="shared" si="51"/>
        <v>528</v>
      </c>
      <c r="AO160" s="43">
        <f t="shared" si="52"/>
        <v>2111</v>
      </c>
    </row>
    <row r="161" spans="1:41" hidden="1" x14ac:dyDescent="0.2">
      <c r="A161" s="96" t="s">
        <v>404</v>
      </c>
      <c r="B161" s="96" t="s">
        <v>405</v>
      </c>
      <c r="C161" s="96" t="s">
        <v>404</v>
      </c>
      <c r="D161" s="96" t="s">
        <v>405</v>
      </c>
      <c r="E161" s="96" t="s">
        <v>416</v>
      </c>
      <c r="F161" s="96" t="s">
        <v>417</v>
      </c>
      <c r="G161" s="96" t="s">
        <v>126</v>
      </c>
      <c r="H161" s="19" t="str">
        <f>IF(E161="","",VLOOKUP(LEFT(E161,5),'Technikai cellák'!B:C,2,0))</f>
        <v>TIGÁZ Földgázelosztó Zrt.</v>
      </c>
      <c r="I161" s="19" t="str">
        <f>IF(E161="","",VLOOKUP(H161,'Technikai cellák'!$C$1:$D$12,2,0))</f>
        <v>4200 Hajdúszoboszló, Rákóczi Ferenc út 184.</v>
      </c>
      <c r="J161" s="97">
        <v>4</v>
      </c>
      <c r="K161" s="25" t="str">
        <f t="shared" si="37"/>
        <v>20 alatti</v>
      </c>
      <c r="L161" s="101">
        <f t="shared" si="38"/>
        <v>4</v>
      </c>
      <c r="M161" s="102">
        <f t="shared" si="39"/>
        <v>0</v>
      </c>
      <c r="N161" s="105"/>
      <c r="O161" s="104">
        <f t="shared" si="40"/>
        <v>0</v>
      </c>
      <c r="P161" s="26">
        <f t="shared" si="54"/>
        <v>42223</v>
      </c>
      <c r="Q161" s="21">
        <f t="shared" si="53"/>
        <v>52779</v>
      </c>
      <c r="R161" s="98">
        <v>550</v>
      </c>
      <c r="S161" s="99">
        <v>850</v>
      </c>
      <c r="T161" s="99">
        <v>850</v>
      </c>
      <c r="U161" s="99">
        <v>850</v>
      </c>
      <c r="V161" s="99">
        <v>950</v>
      </c>
      <c r="W161" s="99">
        <v>400</v>
      </c>
      <c r="X161" s="99">
        <v>100</v>
      </c>
      <c r="Y161" s="99">
        <v>100</v>
      </c>
      <c r="Z161" s="99">
        <v>50</v>
      </c>
      <c r="AA161" s="99">
        <v>50</v>
      </c>
      <c r="AB161" s="99">
        <v>50</v>
      </c>
      <c r="AC161" s="100">
        <v>200</v>
      </c>
      <c r="AD161" s="22">
        <f t="shared" si="41"/>
        <v>5806</v>
      </c>
      <c r="AE161" s="20">
        <f t="shared" si="42"/>
        <v>8972</v>
      </c>
      <c r="AF161" s="20">
        <f t="shared" si="43"/>
        <v>8972</v>
      </c>
      <c r="AG161" s="20">
        <f t="shared" si="44"/>
        <v>8972</v>
      </c>
      <c r="AH161" s="20">
        <f t="shared" si="45"/>
        <v>10028</v>
      </c>
      <c r="AI161" s="20">
        <f t="shared" si="46"/>
        <v>4222</v>
      </c>
      <c r="AJ161" s="20">
        <f t="shared" si="47"/>
        <v>1056</v>
      </c>
      <c r="AK161" s="20">
        <f t="shared" si="48"/>
        <v>1056</v>
      </c>
      <c r="AL161" s="20">
        <f t="shared" si="49"/>
        <v>528</v>
      </c>
      <c r="AM161" s="20">
        <f t="shared" si="50"/>
        <v>528</v>
      </c>
      <c r="AN161" s="20">
        <f t="shared" si="51"/>
        <v>528</v>
      </c>
      <c r="AO161" s="43">
        <f t="shared" si="52"/>
        <v>2111</v>
      </c>
    </row>
    <row r="162" spans="1:41" hidden="1" x14ac:dyDescent="0.2">
      <c r="A162" s="96" t="s">
        <v>418</v>
      </c>
      <c r="B162" s="96" t="s">
        <v>419</v>
      </c>
      <c r="C162" s="96" t="s">
        <v>418</v>
      </c>
      <c r="D162" s="96" t="s">
        <v>419</v>
      </c>
      <c r="E162" s="96" t="s">
        <v>420</v>
      </c>
      <c r="F162" s="96" t="s">
        <v>421</v>
      </c>
      <c r="G162" s="96" t="s">
        <v>126</v>
      </c>
      <c r="H162" s="19" t="str">
        <f>IF(E162="","",VLOOKUP(LEFT(E162,5),'Technikai cellák'!B:C,2,0))</f>
        <v>E.ON Közép-dunántúli Gázhálózati Zrt.</v>
      </c>
      <c r="I162" s="19" t="str">
        <f>IF(E162="","",VLOOKUP(H162,'Technikai cellák'!$C$1:$D$12,2,0))</f>
        <v>8800 Nagykanizsa, Zrínyi Miklós út 32.</v>
      </c>
      <c r="J162" s="97">
        <v>26</v>
      </c>
      <c r="K162" s="25" t="str">
        <f t="shared" si="37"/>
        <v>20-99</v>
      </c>
      <c r="L162" s="101">
        <f t="shared" si="38"/>
        <v>0</v>
      </c>
      <c r="M162" s="102">
        <f t="shared" si="39"/>
        <v>273</v>
      </c>
      <c r="N162" s="105">
        <v>273</v>
      </c>
      <c r="O162" s="104">
        <f t="shared" si="40"/>
        <v>0</v>
      </c>
      <c r="P162" s="26">
        <f t="shared" si="54"/>
        <v>283595</v>
      </c>
      <c r="Q162" s="21">
        <f t="shared" si="53"/>
        <v>354494</v>
      </c>
      <c r="R162" s="98">
        <v>2706</v>
      </c>
      <c r="S162" s="99">
        <v>3334</v>
      </c>
      <c r="T162" s="99">
        <v>5323</v>
      </c>
      <c r="U162" s="99">
        <v>7017</v>
      </c>
      <c r="V162" s="99">
        <v>4953</v>
      </c>
      <c r="W162" s="99">
        <v>4677</v>
      </c>
      <c r="X162" s="99">
        <v>2950</v>
      </c>
      <c r="Y162" s="99">
        <v>1684</v>
      </c>
      <c r="Z162" s="99">
        <v>461</v>
      </c>
      <c r="AA162" s="99">
        <v>141</v>
      </c>
      <c r="AB162" s="99">
        <v>135</v>
      </c>
      <c r="AC162" s="100">
        <v>202</v>
      </c>
      <c r="AD162" s="22">
        <f t="shared" si="41"/>
        <v>28564</v>
      </c>
      <c r="AE162" s="20">
        <f t="shared" si="42"/>
        <v>35193</v>
      </c>
      <c r="AF162" s="20">
        <f t="shared" si="43"/>
        <v>56188</v>
      </c>
      <c r="AG162" s="20">
        <f t="shared" si="44"/>
        <v>74070</v>
      </c>
      <c r="AH162" s="20">
        <f t="shared" si="45"/>
        <v>52283</v>
      </c>
      <c r="AI162" s="20">
        <f t="shared" si="46"/>
        <v>49369</v>
      </c>
      <c r="AJ162" s="20">
        <f t="shared" si="47"/>
        <v>31140</v>
      </c>
      <c r="AK162" s="20">
        <f t="shared" si="48"/>
        <v>17776</v>
      </c>
      <c r="AL162" s="20">
        <f t="shared" si="49"/>
        <v>4866</v>
      </c>
      <c r="AM162" s="20">
        <f t="shared" si="50"/>
        <v>1488</v>
      </c>
      <c r="AN162" s="20">
        <f t="shared" si="51"/>
        <v>1425</v>
      </c>
      <c r="AO162" s="43">
        <f t="shared" si="52"/>
        <v>2132</v>
      </c>
    </row>
    <row r="163" spans="1:41" hidden="1" x14ac:dyDescent="0.2">
      <c r="A163" s="96" t="s">
        <v>418</v>
      </c>
      <c r="B163" s="96" t="s">
        <v>419</v>
      </c>
      <c r="C163" s="96" t="s">
        <v>418</v>
      </c>
      <c r="D163" s="96" t="s">
        <v>419</v>
      </c>
      <c r="E163" s="96" t="s">
        <v>422</v>
      </c>
      <c r="F163" s="96" t="s">
        <v>421</v>
      </c>
      <c r="G163" s="96" t="s">
        <v>126</v>
      </c>
      <c r="H163" s="19" t="str">
        <f>IF(E163="","",VLOOKUP(LEFT(E163,5),'Technikai cellák'!B:C,2,0))</f>
        <v>E.ON Közép-dunántúli Gázhálózati Zrt.</v>
      </c>
      <c r="I163" s="19" t="str">
        <f>IF(E163="","",VLOOKUP(H163,'Technikai cellák'!$C$1:$D$12,2,0))</f>
        <v>8800 Nagykanizsa, Zrínyi Miklós út 32.</v>
      </c>
      <c r="J163" s="97">
        <v>10</v>
      </c>
      <c r="K163" s="25" t="str">
        <f t="shared" si="37"/>
        <v>20 alatti</v>
      </c>
      <c r="L163" s="101">
        <f t="shared" si="38"/>
        <v>10</v>
      </c>
      <c r="M163" s="102">
        <f t="shared" si="39"/>
        <v>0</v>
      </c>
      <c r="N163" s="105"/>
      <c r="O163" s="104">
        <f t="shared" si="40"/>
        <v>0</v>
      </c>
      <c r="P163" s="26">
        <f t="shared" si="54"/>
        <v>110870</v>
      </c>
      <c r="Q163" s="21">
        <f t="shared" si="53"/>
        <v>138588</v>
      </c>
      <c r="R163" s="98">
        <v>806</v>
      </c>
      <c r="S163" s="99">
        <v>1862</v>
      </c>
      <c r="T163" s="99">
        <v>2619</v>
      </c>
      <c r="U163" s="99">
        <v>2524</v>
      </c>
      <c r="V163" s="99">
        <v>2556</v>
      </c>
      <c r="W163" s="99">
        <v>1700</v>
      </c>
      <c r="X163" s="99">
        <v>303</v>
      </c>
      <c r="Y163" s="99">
        <v>162</v>
      </c>
      <c r="Z163" s="99">
        <v>156</v>
      </c>
      <c r="AA163" s="99">
        <v>139</v>
      </c>
      <c r="AB163" s="99">
        <v>137</v>
      </c>
      <c r="AC163" s="100">
        <v>165</v>
      </c>
      <c r="AD163" s="22">
        <f t="shared" si="41"/>
        <v>8508</v>
      </c>
      <c r="AE163" s="20">
        <f t="shared" si="42"/>
        <v>19655</v>
      </c>
      <c r="AF163" s="20">
        <f t="shared" si="43"/>
        <v>27646</v>
      </c>
      <c r="AG163" s="20">
        <f t="shared" si="44"/>
        <v>26643</v>
      </c>
      <c r="AH163" s="20">
        <f t="shared" si="45"/>
        <v>26981</v>
      </c>
      <c r="AI163" s="20">
        <f t="shared" si="46"/>
        <v>17945</v>
      </c>
      <c r="AJ163" s="20">
        <f t="shared" si="47"/>
        <v>3198</v>
      </c>
      <c r="AK163" s="20">
        <f t="shared" si="48"/>
        <v>1710</v>
      </c>
      <c r="AL163" s="20">
        <f t="shared" si="49"/>
        <v>1647</v>
      </c>
      <c r="AM163" s="20">
        <f t="shared" si="50"/>
        <v>1467</v>
      </c>
      <c r="AN163" s="20">
        <f t="shared" si="51"/>
        <v>1446</v>
      </c>
      <c r="AO163" s="43">
        <f t="shared" si="52"/>
        <v>1742</v>
      </c>
    </row>
    <row r="164" spans="1:41" hidden="1" x14ac:dyDescent="0.2">
      <c r="A164" s="96" t="s">
        <v>418</v>
      </c>
      <c r="B164" s="96" t="s">
        <v>419</v>
      </c>
      <c r="C164" s="96" t="s">
        <v>418</v>
      </c>
      <c r="D164" s="96" t="s">
        <v>419</v>
      </c>
      <c r="E164" s="96" t="s">
        <v>423</v>
      </c>
      <c r="F164" s="96" t="s">
        <v>424</v>
      </c>
      <c r="G164" s="96" t="s">
        <v>126</v>
      </c>
      <c r="H164" s="19" t="str">
        <f>IF(E164="","",VLOOKUP(LEFT(E164,5),'Technikai cellák'!B:C,2,0))</f>
        <v>E.ON Közép-dunántúli Gázhálózati Zrt.</v>
      </c>
      <c r="I164" s="19" t="str">
        <f>IF(E164="","",VLOOKUP(H164,'Technikai cellák'!$C$1:$D$12,2,0))</f>
        <v>8800 Nagykanizsa, Zrínyi Miklós út 32.</v>
      </c>
      <c r="J164" s="97">
        <v>25</v>
      </c>
      <c r="K164" s="25" t="str">
        <f t="shared" si="37"/>
        <v>20-99</v>
      </c>
      <c r="L164" s="101">
        <f t="shared" si="38"/>
        <v>0</v>
      </c>
      <c r="M164" s="102">
        <f t="shared" si="39"/>
        <v>263</v>
      </c>
      <c r="N164" s="105">
        <v>263</v>
      </c>
      <c r="O164" s="104">
        <f t="shared" si="40"/>
        <v>0</v>
      </c>
      <c r="P164" s="26">
        <f t="shared" si="54"/>
        <v>259250</v>
      </c>
      <c r="Q164" s="21">
        <f t="shared" si="53"/>
        <v>324062</v>
      </c>
      <c r="R164" s="98">
        <v>2163</v>
      </c>
      <c r="S164" s="99">
        <v>3864</v>
      </c>
      <c r="T164" s="99">
        <v>5806</v>
      </c>
      <c r="U164" s="99">
        <v>6251</v>
      </c>
      <c r="V164" s="99">
        <v>4184</v>
      </c>
      <c r="W164" s="99">
        <v>3700</v>
      </c>
      <c r="X164" s="99">
        <v>2296</v>
      </c>
      <c r="Y164" s="99">
        <v>521</v>
      </c>
      <c r="Z164" s="99">
        <v>527</v>
      </c>
      <c r="AA164" s="99">
        <v>436</v>
      </c>
      <c r="AB164" s="99">
        <v>470</v>
      </c>
      <c r="AC164" s="100">
        <v>482</v>
      </c>
      <c r="AD164" s="22">
        <f t="shared" si="41"/>
        <v>22832</v>
      </c>
      <c r="AE164" s="20">
        <f t="shared" si="42"/>
        <v>40788</v>
      </c>
      <c r="AF164" s="20">
        <f t="shared" si="43"/>
        <v>61287</v>
      </c>
      <c r="AG164" s="20">
        <f t="shared" si="44"/>
        <v>65984</v>
      </c>
      <c r="AH164" s="20">
        <f t="shared" si="45"/>
        <v>44165</v>
      </c>
      <c r="AI164" s="20">
        <f t="shared" si="46"/>
        <v>39056</v>
      </c>
      <c r="AJ164" s="20">
        <f t="shared" si="47"/>
        <v>24236</v>
      </c>
      <c r="AK164" s="20">
        <f t="shared" si="48"/>
        <v>5500</v>
      </c>
      <c r="AL164" s="20">
        <f t="shared" si="49"/>
        <v>5563</v>
      </c>
      <c r="AM164" s="20">
        <f t="shared" si="50"/>
        <v>4602</v>
      </c>
      <c r="AN164" s="20">
        <f t="shared" si="51"/>
        <v>4961</v>
      </c>
      <c r="AO164" s="43">
        <f t="shared" si="52"/>
        <v>5088</v>
      </c>
    </row>
    <row r="165" spans="1:41" hidden="1" x14ac:dyDescent="0.2">
      <c r="A165" s="96" t="s">
        <v>418</v>
      </c>
      <c r="B165" s="96" t="s">
        <v>419</v>
      </c>
      <c r="C165" s="96" t="s">
        <v>418</v>
      </c>
      <c r="D165" s="96" t="s">
        <v>419</v>
      </c>
      <c r="E165" s="96" t="s">
        <v>425</v>
      </c>
      <c r="F165" s="96" t="s">
        <v>426</v>
      </c>
      <c r="G165" s="96" t="s">
        <v>126</v>
      </c>
      <c r="H165" s="19" t="str">
        <f>IF(E165="","",VLOOKUP(LEFT(E165,5),'Technikai cellák'!B:C,2,0))</f>
        <v>E.ON Közép-dunántúli Gázhálózati Zrt.</v>
      </c>
      <c r="I165" s="19" t="str">
        <f>IF(E165="","",VLOOKUP(H165,'Technikai cellák'!$C$1:$D$12,2,0))</f>
        <v>8800 Nagykanizsa, Zrínyi Miklós út 32.</v>
      </c>
      <c r="J165" s="97">
        <v>16</v>
      </c>
      <c r="K165" s="25" t="str">
        <f t="shared" si="37"/>
        <v>20 alatti</v>
      </c>
      <c r="L165" s="101">
        <f t="shared" si="38"/>
        <v>16</v>
      </c>
      <c r="M165" s="102">
        <f t="shared" si="39"/>
        <v>0</v>
      </c>
      <c r="N165" s="105"/>
      <c r="O165" s="104">
        <f t="shared" si="40"/>
        <v>0</v>
      </c>
      <c r="P165" s="26">
        <f t="shared" si="54"/>
        <v>142943</v>
      </c>
      <c r="Q165" s="21">
        <f t="shared" si="53"/>
        <v>178679</v>
      </c>
      <c r="R165" s="98">
        <v>1354</v>
      </c>
      <c r="S165" s="99">
        <v>2126</v>
      </c>
      <c r="T165" s="99">
        <v>2893</v>
      </c>
      <c r="U165" s="99">
        <v>3350</v>
      </c>
      <c r="V165" s="99">
        <v>2139</v>
      </c>
      <c r="W165" s="99">
        <v>2095</v>
      </c>
      <c r="X165" s="99">
        <v>1124</v>
      </c>
      <c r="Y165" s="99">
        <v>676</v>
      </c>
      <c r="Z165" s="99">
        <v>308</v>
      </c>
      <c r="AA165" s="99">
        <v>288</v>
      </c>
      <c r="AB165" s="99">
        <v>274</v>
      </c>
      <c r="AC165" s="100">
        <v>300</v>
      </c>
      <c r="AD165" s="22">
        <f t="shared" si="41"/>
        <v>14293</v>
      </c>
      <c r="AE165" s="20">
        <f t="shared" si="42"/>
        <v>22442</v>
      </c>
      <c r="AF165" s="20">
        <f t="shared" si="43"/>
        <v>30538</v>
      </c>
      <c r="AG165" s="20">
        <f t="shared" si="44"/>
        <v>35362</v>
      </c>
      <c r="AH165" s="20">
        <f t="shared" si="45"/>
        <v>22579</v>
      </c>
      <c r="AI165" s="20">
        <f t="shared" si="46"/>
        <v>22114</v>
      </c>
      <c r="AJ165" s="20">
        <f t="shared" si="47"/>
        <v>11865</v>
      </c>
      <c r="AK165" s="20">
        <f t="shared" si="48"/>
        <v>7136</v>
      </c>
      <c r="AL165" s="20">
        <f t="shared" si="49"/>
        <v>3251</v>
      </c>
      <c r="AM165" s="20">
        <f t="shared" si="50"/>
        <v>3040</v>
      </c>
      <c r="AN165" s="20">
        <f t="shared" si="51"/>
        <v>2892</v>
      </c>
      <c r="AO165" s="43">
        <f t="shared" si="52"/>
        <v>3167</v>
      </c>
    </row>
    <row r="166" spans="1:41" hidden="1" x14ac:dyDescent="0.2">
      <c r="A166" s="96" t="s">
        <v>418</v>
      </c>
      <c r="B166" s="96" t="s">
        <v>419</v>
      </c>
      <c r="C166" s="96" t="s">
        <v>418</v>
      </c>
      <c r="D166" s="96" t="s">
        <v>419</v>
      </c>
      <c r="E166" s="96" t="s">
        <v>427</v>
      </c>
      <c r="F166" s="96" t="s">
        <v>428</v>
      </c>
      <c r="G166" s="96" t="s">
        <v>126</v>
      </c>
      <c r="H166" s="19" t="str">
        <f>IF(E166="","",VLOOKUP(LEFT(E166,5),'Technikai cellák'!B:C,2,0))</f>
        <v>E.ON Közép-dunántúli Gázhálózati Zrt.</v>
      </c>
      <c r="I166" s="19" t="str">
        <f>IF(E166="","",VLOOKUP(H166,'Technikai cellák'!$C$1:$D$12,2,0))</f>
        <v>8800 Nagykanizsa, Zrínyi Miklós út 32.</v>
      </c>
      <c r="J166" s="97">
        <v>16</v>
      </c>
      <c r="K166" s="25" t="str">
        <f t="shared" si="37"/>
        <v>20 alatti</v>
      </c>
      <c r="L166" s="101">
        <f t="shared" si="38"/>
        <v>16</v>
      </c>
      <c r="M166" s="102">
        <f t="shared" si="39"/>
        <v>0</v>
      </c>
      <c r="N166" s="105"/>
      <c r="O166" s="104">
        <f t="shared" si="40"/>
        <v>0</v>
      </c>
      <c r="P166" s="26">
        <f t="shared" si="54"/>
        <v>306802</v>
      </c>
      <c r="Q166" s="21">
        <f t="shared" si="53"/>
        <v>383502</v>
      </c>
      <c r="R166" s="98">
        <v>3183</v>
      </c>
      <c r="S166" s="99">
        <v>4116</v>
      </c>
      <c r="T166" s="99">
        <v>5399</v>
      </c>
      <c r="U166" s="99">
        <v>5763</v>
      </c>
      <c r="V166" s="99">
        <v>4034</v>
      </c>
      <c r="W166" s="99">
        <v>3834</v>
      </c>
      <c r="X166" s="99">
        <v>2809</v>
      </c>
      <c r="Y166" s="99">
        <v>1916</v>
      </c>
      <c r="Z166" s="99">
        <v>1303</v>
      </c>
      <c r="AA166" s="99">
        <v>1316</v>
      </c>
      <c r="AB166" s="99">
        <v>1191</v>
      </c>
      <c r="AC166" s="100">
        <v>1467</v>
      </c>
      <c r="AD166" s="22">
        <f t="shared" si="41"/>
        <v>33599</v>
      </c>
      <c r="AE166" s="20">
        <f t="shared" si="42"/>
        <v>43448</v>
      </c>
      <c r="AF166" s="20">
        <f t="shared" si="43"/>
        <v>56991</v>
      </c>
      <c r="AG166" s="20">
        <f t="shared" si="44"/>
        <v>60833</v>
      </c>
      <c r="AH166" s="20">
        <f t="shared" si="45"/>
        <v>42582</v>
      </c>
      <c r="AI166" s="20">
        <f t="shared" si="46"/>
        <v>40471</v>
      </c>
      <c r="AJ166" s="20">
        <f t="shared" si="47"/>
        <v>29651</v>
      </c>
      <c r="AK166" s="20">
        <f t="shared" si="48"/>
        <v>20225</v>
      </c>
      <c r="AL166" s="20">
        <f t="shared" si="49"/>
        <v>13754</v>
      </c>
      <c r="AM166" s="20">
        <f t="shared" si="50"/>
        <v>13891</v>
      </c>
      <c r="AN166" s="20">
        <f t="shared" si="51"/>
        <v>12572</v>
      </c>
      <c r="AO166" s="43">
        <f t="shared" si="52"/>
        <v>15485</v>
      </c>
    </row>
    <row r="167" spans="1:41" hidden="1" x14ac:dyDescent="0.2">
      <c r="A167" s="96" t="s">
        <v>418</v>
      </c>
      <c r="B167" s="96" t="s">
        <v>419</v>
      </c>
      <c r="C167" s="96" t="s">
        <v>418</v>
      </c>
      <c r="D167" s="96" t="s">
        <v>419</v>
      </c>
      <c r="E167" s="96" t="s">
        <v>429</v>
      </c>
      <c r="F167" s="96" t="s">
        <v>430</v>
      </c>
      <c r="G167" s="96" t="s">
        <v>126</v>
      </c>
      <c r="H167" s="19" t="str">
        <f>IF(E167="","",VLOOKUP(LEFT(E167,5),'Technikai cellák'!B:C,2,0))</f>
        <v>E.ON Közép-dunántúli Gázhálózati Zrt.</v>
      </c>
      <c r="I167" s="19" t="str">
        <f>IF(E167="","",VLOOKUP(H167,'Technikai cellák'!$C$1:$D$12,2,0))</f>
        <v>8800 Nagykanizsa, Zrínyi Miklós út 32.</v>
      </c>
      <c r="J167" s="97">
        <v>4</v>
      </c>
      <c r="K167" s="25" t="str">
        <f t="shared" si="37"/>
        <v>20 alatti</v>
      </c>
      <c r="L167" s="101">
        <f t="shared" si="38"/>
        <v>4</v>
      </c>
      <c r="M167" s="102">
        <f t="shared" si="39"/>
        <v>0</v>
      </c>
      <c r="N167" s="105"/>
      <c r="O167" s="104">
        <f t="shared" si="40"/>
        <v>0</v>
      </c>
      <c r="P167" s="26">
        <f t="shared" si="54"/>
        <v>106</v>
      </c>
      <c r="Q167" s="21">
        <f t="shared" si="53"/>
        <v>132</v>
      </c>
      <c r="R167" s="98">
        <v>1</v>
      </c>
      <c r="S167" s="99">
        <v>1</v>
      </c>
      <c r="T167" s="99">
        <v>1</v>
      </c>
      <c r="U167" s="99">
        <v>1</v>
      </c>
      <c r="V167" s="99">
        <v>1</v>
      </c>
      <c r="W167" s="99">
        <v>1</v>
      </c>
      <c r="X167" s="99">
        <v>1</v>
      </c>
      <c r="Y167" s="99">
        <v>1</v>
      </c>
      <c r="Z167" s="99">
        <v>1</v>
      </c>
      <c r="AA167" s="99">
        <v>1</v>
      </c>
      <c r="AB167" s="99">
        <v>1</v>
      </c>
      <c r="AC167" s="100">
        <v>1</v>
      </c>
      <c r="AD167" s="22">
        <f t="shared" si="41"/>
        <v>11</v>
      </c>
      <c r="AE167" s="20">
        <f t="shared" si="42"/>
        <v>11</v>
      </c>
      <c r="AF167" s="20">
        <f t="shared" si="43"/>
        <v>11</v>
      </c>
      <c r="AG167" s="20">
        <f t="shared" si="44"/>
        <v>11</v>
      </c>
      <c r="AH167" s="20">
        <f t="shared" si="45"/>
        <v>11</v>
      </c>
      <c r="AI167" s="20">
        <f t="shared" si="46"/>
        <v>11</v>
      </c>
      <c r="AJ167" s="20">
        <f t="shared" si="47"/>
        <v>11</v>
      </c>
      <c r="AK167" s="20">
        <f t="shared" si="48"/>
        <v>11</v>
      </c>
      <c r="AL167" s="20">
        <f t="shared" si="49"/>
        <v>11</v>
      </c>
      <c r="AM167" s="20">
        <f t="shared" si="50"/>
        <v>11</v>
      </c>
      <c r="AN167" s="20">
        <f t="shared" si="51"/>
        <v>11</v>
      </c>
      <c r="AO167" s="43">
        <f t="shared" si="52"/>
        <v>11</v>
      </c>
    </row>
    <row r="168" spans="1:41" hidden="1" x14ac:dyDescent="0.2">
      <c r="A168" s="96" t="s">
        <v>431</v>
      </c>
      <c r="B168" s="96" t="s">
        <v>432</v>
      </c>
      <c r="C168" s="96" t="s">
        <v>431</v>
      </c>
      <c r="D168" s="96" t="s">
        <v>432</v>
      </c>
      <c r="E168" s="96" t="s">
        <v>433</v>
      </c>
      <c r="F168" s="96" t="s">
        <v>434</v>
      </c>
      <c r="G168" s="96" t="s">
        <v>126</v>
      </c>
      <c r="H168" s="19" t="str">
        <f>IF(E168="","",VLOOKUP(LEFT(E168,5),'Technikai cellák'!B:C,2,0))</f>
        <v>TIGÁZ Földgázelosztó Zrt.</v>
      </c>
      <c r="I168" s="19" t="str">
        <f>IF(E168="","",VLOOKUP(H168,'Technikai cellák'!$C$1:$D$12,2,0))</f>
        <v>4200 Hajdúszoboszló, Rákóczi Ferenc út 184.</v>
      </c>
      <c r="J168" s="97">
        <v>25</v>
      </c>
      <c r="K168" s="25" t="str">
        <f t="shared" si="37"/>
        <v>20-99</v>
      </c>
      <c r="L168" s="101">
        <f t="shared" si="38"/>
        <v>0</v>
      </c>
      <c r="M168" s="102">
        <f t="shared" si="39"/>
        <v>263</v>
      </c>
      <c r="N168" s="105">
        <v>263</v>
      </c>
      <c r="O168" s="104">
        <f t="shared" si="40"/>
        <v>0</v>
      </c>
      <c r="P168" s="26">
        <f t="shared" si="54"/>
        <v>120757</v>
      </c>
      <c r="Q168" s="21">
        <f t="shared" si="53"/>
        <v>150946</v>
      </c>
      <c r="R168" s="98">
        <v>1850</v>
      </c>
      <c r="S168" s="99">
        <v>1850</v>
      </c>
      <c r="T168" s="99">
        <v>1850</v>
      </c>
      <c r="U168" s="99">
        <v>1850</v>
      </c>
      <c r="V168" s="99">
        <v>1850</v>
      </c>
      <c r="W168" s="99">
        <v>1450</v>
      </c>
      <c r="X168" s="99">
        <v>1200</v>
      </c>
      <c r="Y168" s="99">
        <v>800</v>
      </c>
      <c r="Z168" s="99">
        <v>400</v>
      </c>
      <c r="AA168" s="99">
        <v>400</v>
      </c>
      <c r="AB168" s="99">
        <v>400</v>
      </c>
      <c r="AC168" s="100">
        <v>400</v>
      </c>
      <c r="AD168" s="22">
        <f t="shared" si="41"/>
        <v>19528</v>
      </c>
      <c r="AE168" s="20">
        <f t="shared" si="42"/>
        <v>19528</v>
      </c>
      <c r="AF168" s="20">
        <f t="shared" si="43"/>
        <v>19528</v>
      </c>
      <c r="AG168" s="20">
        <f t="shared" si="44"/>
        <v>19528</v>
      </c>
      <c r="AH168" s="20">
        <f t="shared" si="45"/>
        <v>19528</v>
      </c>
      <c r="AI168" s="20">
        <f t="shared" si="46"/>
        <v>15306</v>
      </c>
      <c r="AJ168" s="20">
        <f t="shared" si="47"/>
        <v>12667</v>
      </c>
      <c r="AK168" s="20">
        <f t="shared" si="48"/>
        <v>8445</v>
      </c>
      <c r="AL168" s="20">
        <f t="shared" si="49"/>
        <v>4222</v>
      </c>
      <c r="AM168" s="20">
        <f t="shared" si="50"/>
        <v>4222</v>
      </c>
      <c r="AN168" s="20">
        <f t="shared" si="51"/>
        <v>4222</v>
      </c>
      <c r="AO168" s="43">
        <f t="shared" si="52"/>
        <v>4222</v>
      </c>
    </row>
    <row r="169" spans="1:41" hidden="1" x14ac:dyDescent="0.2">
      <c r="A169" s="96" t="s">
        <v>431</v>
      </c>
      <c r="B169" s="96" t="s">
        <v>432</v>
      </c>
      <c r="C169" s="96" t="s">
        <v>431</v>
      </c>
      <c r="D169" s="96" t="s">
        <v>432</v>
      </c>
      <c r="E169" s="96" t="s">
        <v>435</v>
      </c>
      <c r="F169" s="96" t="s">
        <v>436</v>
      </c>
      <c r="G169" s="96" t="s">
        <v>126</v>
      </c>
      <c r="H169" s="19" t="str">
        <f>IF(E169="","",VLOOKUP(LEFT(E169,5),'Technikai cellák'!B:C,2,0))</f>
        <v>TIGÁZ Földgázelosztó Zrt.</v>
      </c>
      <c r="I169" s="19" t="str">
        <f>IF(E169="","",VLOOKUP(H169,'Technikai cellák'!$C$1:$D$12,2,0))</f>
        <v>4200 Hajdúszoboszló, Rákóczi Ferenc út 184.</v>
      </c>
      <c r="J169" s="97">
        <v>25</v>
      </c>
      <c r="K169" s="25" t="str">
        <f t="shared" si="37"/>
        <v>20-99</v>
      </c>
      <c r="L169" s="101">
        <f t="shared" si="38"/>
        <v>0</v>
      </c>
      <c r="M169" s="102">
        <f t="shared" si="39"/>
        <v>263</v>
      </c>
      <c r="N169" s="105">
        <v>263</v>
      </c>
      <c r="O169" s="104">
        <f t="shared" si="40"/>
        <v>0</v>
      </c>
      <c r="P169" s="26">
        <f t="shared" si="54"/>
        <v>147781</v>
      </c>
      <c r="Q169" s="21">
        <f t="shared" si="53"/>
        <v>184726</v>
      </c>
      <c r="R169" s="98">
        <v>2400</v>
      </c>
      <c r="S169" s="99">
        <v>2400</v>
      </c>
      <c r="T169" s="99">
        <v>2400</v>
      </c>
      <c r="U169" s="99">
        <v>2400</v>
      </c>
      <c r="V169" s="99">
        <v>2400</v>
      </c>
      <c r="W169" s="99">
        <v>2000</v>
      </c>
      <c r="X169" s="99">
        <v>1000</v>
      </c>
      <c r="Y169" s="99">
        <v>900</v>
      </c>
      <c r="Z169" s="99">
        <v>400</v>
      </c>
      <c r="AA169" s="99">
        <v>400</v>
      </c>
      <c r="AB169" s="99">
        <v>400</v>
      </c>
      <c r="AC169" s="100">
        <v>400</v>
      </c>
      <c r="AD169" s="22">
        <f t="shared" si="41"/>
        <v>25334</v>
      </c>
      <c r="AE169" s="20">
        <f t="shared" si="42"/>
        <v>25334</v>
      </c>
      <c r="AF169" s="20">
        <f t="shared" si="43"/>
        <v>25334</v>
      </c>
      <c r="AG169" s="20">
        <f t="shared" si="44"/>
        <v>25334</v>
      </c>
      <c r="AH169" s="20">
        <f t="shared" si="45"/>
        <v>25334</v>
      </c>
      <c r="AI169" s="20">
        <f t="shared" si="46"/>
        <v>21112</v>
      </c>
      <c r="AJ169" s="20">
        <f t="shared" si="47"/>
        <v>10556</v>
      </c>
      <c r="AK169" s="20">
        <f t="shared" si="48"/>
        <v>9500</v>
      </c>
      <c r="AL169" s="20">
        <f t="shared" si="49"/>
        <v>4222</v>
      </c>
      <c r="AM169" s="20">
        <f t="shared" si="50"/>
        <v>4222</v>
      </c>
      <c r="AN169" s="20">
        <f t="shared" si="51"/>
        <v>4222</v>
      </c>
      <c r="AO169" s="43">
        <f t="shared" si="52"/>
        <v>4222</v>
      </c>
    </row>
    <row r="170" spans="1:41" hidden="1" x14ac:dyDescent="0.2">
      <c r="A170" s="96" t="s">
        <v>431</v>
      </c>
      <c r="B170" s="96" t="s">
        <v>432</v>
      </c>
      <c r="C170" s="96" t="s">
        <v>431</v>
      </c>
      <c r="D170" s="96" t="s">
        <v>432</v>
      </c>
      <c r="E170" s="96" t="s">
        <v>437</v>
      </c>
      <c r="F170" s="96" t="s">
        <v>438</v>
      </c>
      <c r="G170" s="96" t="s">
        <v>126</v>
      </c>
      <c r="H170" s="19" t="str">
        <f>IF(E170="","",VLOOKUP(LEFT(E170,5),'Technikai cellák'!B:C,2,0))</f>
        <v>TIGÁZ Földgázelosztó Zrt.</v>
      </c>
      <c r="I170" s="19" t="str">
        <f>IF(E170="","",VLOOKUP(H170,'Technikai cellák'!$C$1:$D$12,2,0))</f>
        <v>4200 Hajdúszoboszló, Rákóczi Ferenc út 184.</v>
      </c>
      <c r="J170" s="97">
        <v>25</v>
      </c>
      <c r="K170" s="25" t="str">
        <f t="shared" si="37"/>
        <v>20-99</v>
      </c>
      <c r="L170" s="101">
        <f t="shared" si="38"/>
        <v>0</v>
      </c>
      <c r="M170" s="102">
        <f t="shared" si="39"/>
        <v>263</v>
      </c>
      <c r="N170" s="105">
        <v>263</v>
      </c>
      <c r="O170" s="104">
        <f t="shared" si="40"/>
        <v>0</v>
      </c>
      <c r="P170" s="26">
        <f t="shared" si="54"/>
        <v>158756</v>
      </c>
      <c r="Q170" s="21">
        <f t="shared" si="53"/>
        <v>198445</v>
      </c>
      <c r="R170" s="98">
        <v>2500</v>
      </c>
      <c r="S170" s="99">
        <v>2500</v>
      </c>
      <c r="T170" s="99">
        <v>2500</v>
      </c>
      <c r="U170" s="99">
        <v>2500</v>
      </c>
      <c r="V170" s="99">
        <v>2500</v>
      </c>
      <c r="W170" s="99">
        <v>2500</v>
      </c>
      <c r="X170" s="99">
        <v>1300</v>
      </c>
      <c r="Y170" s="99">
        <v>900</v>
      </c>
      <c r="Z170" s="99">
        <v>400</v>
      </c>
      <c r="AA170" s="99">
        <v>400</v>
      </c>
      <c r="AB170" s="99">
        <v>400</v>
      </c>
      <c r="AC170" s="100">
        <v>400</v>
      </c>
      <c r="AD170" s="22">
        <f t="shared" si="41"/>
        <v>26389</v>
      </c>
      <c r="AE170" s="20">
        <f t="shared" si="42"/>
        <v>26389</v>
      </c>
      <c r="AF170" s="20">
        <f t="shared" si="43"/>
        <v>26389</v>
      </c>
      <c r="AG170" s="20">
        <f t="shared" si="44"/>
        <v>26389</v>
      </c>
      <c r="AH170" s="20">
        <f t="shared" si="45"/>
        <v>26389</v>
      </c>
      <c r="AI170" s="20">
        <f t="shared" si="46"/>
        <v>26389</v>
      </c>
      <c r="AJ170" s="20">
        <f t="shared" si="47"/>
        <v>13723</v>
      </c>
      <c r="AK170" s="20">
        <f t="shared" si="48"/>
        <v>9500</v>
      </c>
      <c r="AL170" s="20">
        <f t="shared" si="49"/>
        <v>4222</v>
      </c>
      <c r="AM170" s="20">
        <f t="shared" si="50"/>
        <v>4222</v>
      </c>
      <c r="AN170" s="20">
        <f t="shared" si="51"/>
        <v>4222</v>
      </c>
      <c r="AO170" s="43">
        <f t="shared" si="52"/>
        <v>4222</v>
      </c>
    </row>
    <row r="171" spans="1:41" hidden="1" x14ac:dyDescent="0.2">
      <c r="A171" s="96" t="s">
        <v>431</v>
      </c>
      <c r="B171" s="96" t="s">
        <v>432</v>
      </c>
      <c r="C171" s="96" t="s">
        <v>431</v>
      </c>
      <c r="D171" s="96" t="s">
        <v>432</v>
      </c>
      <c r="E171" s="96" t="s">
        <v>439</v>
      </c>
      <c r="F171" s="96" t="s">
        <v>440</v>
      </c>
      <c r="G171" s="96" t="s">
        <v>126</v>
      </c>
      <c r="H171" s="19" t="str">
        <f>IF(E171="","",VLOOKUP(LEFT(E171,5),'Technikai cellák'!B:C,2,0))</f>
        <v>TIGÁZ Földgázelosztó Zrt.</v>
      </c>
      <c r="I171" s="19" t="str">
        <f>IF(E171="","",VLOOKUP(H171,'Technikai cellák'!$C$1:$D$12,2,0))</f>
        <v>4200 Hajdúszoboszló, Rákóczi Ferenc út 184.</v>
      </c>
      <c r="J171" s="97">
        <v>40</v>
      </c>
      <c r="K171" s="25" t="str">
        <f t="shared" si="37"/>
        <v>20-99</v>
      </c>
      <c r="L171" s="101">
        <f t="shared" si="38"/>
        <v>0</v>
      </c>
      <c r="M171" s="102">
        <f t="shared" si="39"/>
        <v>420</v>
      </c>
      <c r="N171" s="105">
        <v>420</v>
      </c>
      <c r="O171" s="104">
        <f t="shared" si="40"/>
        <v>0</v>
      </c>
      <c r="P171" s="26">
        <f t="shared" si="54"/>
        <v>238137</v>
      </c>
      <c r="Q171" s="21">
        <f t="shared" si="53"/>
        <v>297671</v>
      </c>
      <c r="R171" s="98">
        <v>4500</v>
      </c>
      <c r="S171" s="99">
        <v>4500</v>
      </c>
      <c r="T171" s="99">
        <v>4500</v>
      </c>
      <c r="U171" s="99">
        <v>4500</v>
      </c>
      <c r="V171" s="99">
        <v>4000</v>
      </c>
      <c r="W171" s="99">
        <v>3000</v>
      </c>
      <c r="X171" s="99">
        <v>1100</v>
      </c>
      <c r="Y171" s="99">
        <v>500</v>
      </c>
      <c r="Z171" s="99">
        <v>400</v>
      </c>
      <c r="AA171" s="99">
        <v>400</v>
      </c>
      <c r="AB171" s="99">
        <v>400</v>
      </c>
      <c r="AC171" s="100">
        <v>400</v>
      </c>
      <c r="AD171" s="22">
        <f t="shared" si="41"/>
        <v>47501</v>
      </c>
      <c r="AE171" s="20">
        <f t="shared" si="42"/>
        <v>47501</v>
      </c>
      <c r="AF171" s="20">
        <f t="shared" si="43"/>
        <v>47501</v>
      </c>
      <c r="AG171" s="20">
        <f t="shared" si="44"/>
        <v>47501</v>
      </c>
      <c r="AH171" s="20">
        <f t="shared" si="45"/>
        <v>42223</v>
      </c>
      <c r="AI171" s="20">
        <f t="shared" si="46"/>
        <v>31667</v>
      </c>
      <c r="AJ171" s="20">
        <f t="shared" si="47"/>
        <v>11611</v>
      </c>
      <c r="AK171" s="20">
        <f t="shared" si="48"/>
        <v>5278</v>
      </c>
      <c r="AL171" s="20">
        <f t="shared" si="49"/>
        <v>4222</v>
      </c>
      <c r="AM171" s="20">
        <f t="shared" si="50"/>
        <v>4222</v>
      </c>
      <c r="AN171" s="20">
        <f t="shared" si="51"/>
        <v>4222</v>
      </c>
      <c r="AO171" s="43">
        <f t="shared" si="52"/>
        <v>4222</v>
      </c>
    </row>
    <row r="172" spans="1:41" hidden="1" x14ac:dyDescent="0.2">
      <c r="A172" s="96" t="s">
        <v>431</v>
      </c>
      <c r="B172" s="96" t="s">
        <v>432</v>
      </c>
      <c r="C172" s="96" t="s">
        <v>431</v>
      </c>
      <c r="D172" s="96" t="s">
        <v>432</v>
      </c>
      <c r="E172" s="96" t="s">
        <v>441</v>
      </c>
      <c r="F172" s="96" t="s">
        <v>442</v>
      </c>
      <c r="G172" s="96" t="s">
        <v>126</v>
      </c>
      <c r="H172" s="19" t="str">
        <f>IF(E172="","",VLOOKUP(LEFT(E172,5),'Technikai cellák'!B:C,2,0))</f>
        <v>TIGÁZ Földgázelosztó Zrt.</v>
      </c>
      <c r="I172" s="19" t="str">
        <f>IF(E172="","",VLOOKUP(H172,'Technikai cellák'!$C$1:$D$12,2,0))</f>
        <v>4200 Hajdúszoboszló, Rákóczi Ferenc út 184.</v>
      </c>
      <c r="J172" s="97">
        <v>4</v>
      </c>
      <c r="K172" s="25" t="str">
        <f t="shared" si="37"/>
        <v>20 alatti</v>
      </c>
      <c r="L172" s="101">
        <f t="shared" si="38"/>
        <v>4</v>
      </c>
      <c r="M172" s="102">
        <f t="shared" si="39"/>
        <v>0</v>
      </c>
      <c r="N172" s="105"/>
      <c r="O172" s="104">
        <f t="shared" si="40"/>
        <v>0</v>
      </c>
      <c r="P172" s="26">
        <f t="shared" si="54"/>
        <v>31245</v>
      </c>
      <c r="Q172" s="21">
        <f t="shared" si="53"/>
        <v>39056</v>
      </c>
      <c r="R172" s="98">
        <v>400</v>
      </c>
      <c r="S172" s="99">
        <v>500</v>
      </c>
      <c r="T172" s="99">
        <v>600</v>
      </c>
      <c r="U172" s="99">
        <v>600</v>
      </c>
      <c r="V172" s="99">
        <v>600</v>
      </c>
      <c r="W172" s="99">
        <v>500</v>
      </c>
      <c r="X172" s="99">
        <v>200</v>
      </c>
      <c r="Y172" s="99">
        <v>100</v>
      </c>
      <c r="Z172" s="99">
        <v>50</v>
      </c>
      <c r="AA172" s="99">
        <v>50</v>
      </c>
      <c r="AB172" s="99">
        <v>50</v>
      </c>
      <c r="AC172" s="100">
        <v>50</v>
      </c>
      <c r="AD172" s="22">
        <f t="shared" si="41"/>
        <v>4222</v>
      </c>
      <c r="AE172" s="20">
        <f t="shared" si="42"/>
        <v>5278</v>
      </c>
      <c r="AF172" s="20">
        <f t="shared" si="43"/>
        <v>6333</v>
      </c>
      <c r="AG172" s="20">
        <f t="shared" si="44"/>
        <v>6333</v>
      </c>
      <c r="AH172" s="20">
        <f t="shared" si="45"/>
        <v>6333</v>
      </c>
      <c r="AI172" s="20">
        <f t="shared" si="46"/>
        <v>5278</v>
      </c>
      <c r="AJ172" s="20">
        <f t="shared" si="47"/>
        <v>2111</v>
      </c>
      <c r="AK172" s="20">
        <f t="shared" si="48"/>
        <v>1056</v>
      </c>
      <c r="AL172" s="20">
        <f t="shared" si="49"/>
        <v>528</v>
      </c>
      <c r="AM172" s="20">
        <f t="shared" si="50"/>
        <v>528</v>
      </c>
      <c r="AN172" s="20">
        <f t="shared" si="51"/>
        <v>528</v>
      </c>
      <c r="AO172" s="43">
        <f t="shared" si="52"/>
        <v>528</v>
      </c>
    </row>
    <row r="173" spans="1:41" hidden="1" x14ac:dyDescent="0.2">
      <c r="A173" s="96" t="s">
        <v>431</v>
      </c>
      <c r="B173" s="96" t="s">
        <v>432</v>
      </c>
      <c r="C173" s="96" t="s">
        <v>431</v>
      </c>
      <c r="D173" s="96" t="s">
        <v>432</v>
      </c>
      <c r="E173" s="96" t="s">
        <v>443</v>
      </c>
      <c r="F173" s="96" t="s">
        <v>444</v>
      </c>
      <c r="G173" s="96" t="s">
        <v>126</v>
      </c>
      <c r="H173" s="19" t="str">
        <f>IF(E173="","",VLOOKUP(LEFT(E173,5),'Technikai cellák'!B:C,2,0))</f>
        <v>TIGÁZ Földgázelosztó Zrt.</v>
      </c>
      <c r="I173" s="19" t="str">
        <f>IF(E173="","",VLOOKUP(H173,'Technikai cellák'!$C$1:$D$12,2,0))</f>
        <v>4200 Hajdúszoboszló, Rákóczi Ferenc út 184.</v>
      </c>
      <c r="J173" s="97">
        <v>16</v>
      </c>
      <c r="K173" s="25" t="str">
        <f t="shared" si="37"/>
        <v>20 alatti</v>
      </c>
      <c r="L173" s="101">
        <f t="shared" si="38"/>
        <v>16</v>
      </c>
      <c r="M173" s="102">
        <f t="shared" si="39"/>
        <v>0</v>
      </c>
      <c r="N173" s="105"/>
      <c r="O173" s="104">
        <f t="shared" si="40"/>
        <v>0</v>
      </c>
      <c r="P173" s="26">
        <f t="shared" si="54"/>
        <v>35803</v>
      </c>
      <c r="Q173" s="21">
        <f t="shared" si="53"/>
        <v>44754</v>
      </c>
      <c r="R173" s="98">
        <v>510</v>
      </c>
      <c r="S173" s="99">
        <v>510</v>
      </c>
      <c r="T173" s="99">
        <v>510</v>
      </c>
      <c r="U173" s="99">
        <v>510</v>
      </c>
      <c r="V173" s="99">
        <v>510</v>
      </c>
      <c r="W173" s="99">
        <v>510</v>
      </c>
      <c r="X173" s="99">
        <v>510</v>
      </c>
      <c r="Y173" s="99">
        <v>410</v>
      </c>
      <c r="Z173" s="99">
        <v>110</v>
      </c>
      <c r="AA173" s="99">
        <v>50</v>
      </c>
      <c r="AB173" s="99">
        <v>50</v>
      </c>
      <c r="AC173" s="100">
        <v>50</v>
      </c>
      <c r="AD173" s="22">
        <f t="shared" si="41"/>
        <v>5383</v>
      </c>
      <c r="AE173" s="20">
        <f t="shared" si="42"/>
        <v>5383</v>
      </c>
      <c r="AF173" s="20">
        <f t="shared" si="43"/>
        <v>5383</v>
      </c>
      <c r="AG173" s="20">
        <f t="shared" si="44"/>
        <v>5383</v>
      </c>
      <c r="AH173" s="20">
        <f t="shared" si="45"/>
        <v>5383</v>
      </c>
      <c r="AI173" s="20">
        <f t="shared" si="46"/>
        <v>5383</v>
      </c>
      <c r="AJ173" s="20">
        <f t="shared" si="47"/>
        <v>5383</v>
      </c>
      <c r="AK173" s="20">
        <f t="shared" si="48"/>
        <v>4328</v>
      </c>
      <c r="AL173" s="20">
        <f t="shared" si="49"/>
        <v>1161</v>
      </c>
      <c r="AM173" s="20">
        <f t="shared" si="50"/>
        <v>528</v>
      </c>
      <c r="AN173" s="20">
        <f t="shared" si="51"/>
        <v>528</v>
      </c>
      <c r="AO173" s="43">
        <f t="shared" si="52"/>
        <v>528</v>
      </c>
    </row>
    <row r="174" spans="1:41" hidden="1" x14ac:dyDescent="0.2">
      <c r="A174" s="96" t="s">
        <v>431</v>
      </c>
      <c r="B174" s="96" t="s">
        <v>432</v>
      </c>
      <c r="C174" s="96" t="s">
        <v>431</v>
      </c>
      <c r="D174" s="96" t="s">
        <v>432</v>
      </c>
      <c r="E174" s="96" t="s">
        <v>445</v>
      </c>
      <c r="F174" s="96" t="s">
        <v>440</v>
      </c>
      <c r="G174" s="96" t="s">
        <v>126</v>
      </c>
      <c r="H174" s="19" t="str">
        <f>IF(E174="","",VLOOKUP(LEFT(E174,5),'Technikai cellák'!B:C,2,0))</f>
        <v>TIGÁZ Földgázelosztó Zrt.</v>
      </c>
      <c r="I174" s="19" t="str">
        <f>IF(E174="","",VLOOKUP(H174,'Technikai cellák'!$C$1:$D$12,2,0))</f>
        <v>4200 Hajdúszoboszló, Rákóczi Ferenc út 184.</v>
      </c>
      <c r="J174" s="97">
        <v>4</v>
      </c>
      <c r="K174" s="25" t="str">
        <f t="shared" si="37"/>
        <v>20 alatti</v>
      </c>
      <c r="L174" s="101">
        <f t="shared" si="38"/>
        <v>4</v>
      </c>
      <c r="M174" s="102">
        <f t="shared" si="39"/>
        <v>0</v>
      </c>
      <c r="N174" s="105"/>
      <c r="O174" s="104">
        <f t="shared" si="40"/>
        <v>0</v>
      </c>
      <c r="P174" s="26">
        <f t="shared" si="54"/>
        <v>1018</v>
      </c>
      <c r="Q174" s="21">
        <f t="shared" si="53"/>
        <v>1272</v>
      </c>
      <c r="R174" s="98">
        <v>10</v>
      </c>
      <c r="S174" s="99">
        <v>10</v>
      </c>
      <c r="T174" s="99">
        <v>10</v>
      </c>
      <c r="U174" s="99">
        <v>10</v>
      </c>
      <c r="V174" s="99">
        <v>10</v>
      </c>
      <c r="W174" s="99">
        <v>10</v>
      </c>
      <c r="X174" s="99">
        <v>10</v>
      </c>
      <c r="Y174" s="99">
        <v>10</v>
      </c>
      <c r="Z174" s="99">
        <v>10</v>
      </c>
      <c r="AA174" s="99">
        <v>10</v>
      </c>
      <c r="AB174" s="99">
        <v>10</v>
      </c>
      <c r="AC174" s="100">
        <v>10</v>
      </c>
      <c r="AD174" s="22">
        <f t="shared" si="41"/>
        <v>106</v>
      </c>
      <c r="AE174" s="20">
        <f t="shared" si="42"/>
        <v>106</v>
      </c>
      <c r="AF174" s="20">
        <f t="shared" si="43"/>
        <v>106</v>
      </c>
      <c r="AG174" s="20">
        <f t="shared" si="44"/>
        <v>106</v>
      </c>
      <c r="AH174" s="20">
        <f t="shared" si="45"/>
        <v>106</v>
      </c>
      <c r="AI174" s="20">
        <f t="shared" si="46"/>
        <v>106</v>
      </c>
      <c r="AJ174" s="20">
        <f t="shared" si="47"/>
        <v>106</v>
      </c>
      <c r="AK174" s="20">
        <f t="shared" si="48"/>
        <v>106</v>
      </c>
      <c r="AL174" s="20">
        <f t="shared" si="49"/>
        <v>106</v>
      </c>
      <c r="AM174" s="20">
        <f t="shared" si="50"/>
        <v>106</v>
      </c>
      <c r="AN174" s="20">
        <f t="shared" si="51"/>
        <v>106</v>
      </c>
      <c r="AO174" s="43">
        <f t="shared" si="52"/>
        <v>106</v>
      </c>
    </row>
    <row r="175" spans="1:41" hidden="1" x14ac:dyDescent="0.2">
      <c r="A175" s="96" t="s">
        <v>431</v>
      </c>
      <c r="B175" s="96" t="s">
        <v>432</v>
      </c>
      <c r="C175" s="96" t="s">
        <v>431</v>
      </c>
      <c r="D175" s="96" t="s">
        <v>432</v>
      </c>
      <c r="E175" s="96" t="s">
        <v>446</v>
      </c>
      <c r="F175" s="96" t="s">
        <v>447</v>
      </c>
      <c r="G175" s="96" t="s">
        <v>126</v>
      </c>
      <c r="H175" s="19" t="str">
        <f>IF(E175="","",VLOOKUP(LEFT(E175,5),'Technikai cellák'!B:C,2,0))</f>
        <v>TIGÁZ Földgázelosztó Zrt.</v>
      </c>
      <c r="I175" s="19" t="str">
        <f>IF(E175="","",VLOOKUP(H175,'Technikai cellák'!$C$1:$D$12,2,0))</f>
        <v>4200 Hajdúszoboszló, Rákóczi Ferenc út 184.</v>
      </c>
      <c r="J175" s="97">
        <v>4</v>
      </c>
      <c r="K175" s="25" t="str">
        <f t="shared" si="37"/>
        <v>20 alatti</v>
      </c>
      <c r="L175" s="101">
        <f t="shared" si="38"/>
        <v>4</v>
      </c>
      <c r="M175" s="102">
        <f t="shared" si="39"/>
        <v>0</v>
      </c>
      <c r="N175" s="105"/>
      <c r="O175" s="104">
        <f t="shared" si="40"/>
        <v>0</v>
      </c>
      <c r="P175" s="26">
        <f t="shared" si="54"/>
        <v>6167</v>
      </c>
      <c r="Q175" s="21">
        <f t="shared" si="53"/>
        <v>7709</v>
      </c>
      <c r="R175" s="98">
        <v>100</v>
      </c>
      <c r="S175" s="99">
        <v>100</v>
      </c>
      <c r="T175" s="99">
        <v>100</v>
      </c>
      <c r="U175" s="99">
        <v>100</v>
      </c>
      <c r="V175" s="99">
        <v>100</v>
      </c>
      <c r="W175" s="99">
        <v>80</v>
      </c>
      <c r="X175" s="99">
        <v>60</v>
      </c>
      <c r="Y175" s="99">
        <v>50</v>
      </c>
      <c r="Z175" s="99">
        <v>10</v>
      </c>
      <c r="AA175" s="99">
        <v>10</v>
      </c>
      <c r="AB175" s="99">
        <v>10</v>
      </c>
      <c r="AC175" s="100">
        <v>10</v>
      </c>
      <c r="AD175" s="22">
        <f t="shared" si="41"/>
        <v>1056</v>
      </c>
      <c r="AE175" s="20">
        <f t="shared" si="42"/>
        <v>1056</v>
      </c>
      <c r="AF175" s="20">
        <f t="shared" si="43"/>
        <v>1056</v>
      </c>
      <c r="AG175" s="20">
        <f t="shared" si="44"/>
        <v>1056</v>
      </c>
      <c r="AH175" s="20">
        <f t="shared" si="45"/>
        <v>1056</v>
      </c>
      <c r="AI175" s="20">
        <f t="shared" si="46"/>
        <v>844</v>
      </c>
      <c r="AJ175" s="20">
        <f t="shared" si="47"/>
        <v>633</v>
      </c>
      <c r="AK175" s="20">
        <f t="shared" si="48"/>
        <v>528</v>
      </c>
      <c r="AL175" s="20">
        <f t="shared" si="49"/>
        <v>106</v>
      </c>
      <c r="AM175" s="20">
        <f t="shared" si="50"/>
        <v>106</v>
      </c>
      <c r="AN175" s="20">
        <f t="shared" si="51"/>
        <v>106</v>
      </c>
      <c r="AO175" s="43">
        <f t="shared" si="52"/>
        <v>106</v>
      </c>
    </row>
    <row r="176" spans="1:41" hidden="1" x14ac:dyDescent="0.2">
      <c r="A176" s="96" t="s">
        <v>431</v>
      </c>
      <c r="B176" s="96" t="s">
        <v>432</v>
      </c>
      <c r="C176" s="96" t="s">
        <v>431</v>
      </c>
      <c r="D176" s="96" t="s">
        <v>432</v>
      </c>
      <c r="E176" s="96" t="s">
        <v>448</v>
      </c>
      <c r="F176" s="96" t="s">
        <v>449</v>
      </c>
      <c r="G176" s="96" t="s">
        <v>126</v>
      </c>
      <c r="H176" s="19" t="str">
        <f>IF(E176="","",VLOOKUP(LEFT(E176,5),'Technikai cellák'!B:C,2,0))</f>
        <v>TIGÁZ Földgázelosztó Zrt.</v>
      </c>
      <c r="I176" s="19" t="str">
        <f>IF(E176="","",VLOOKUP(H176,'Technikai cellák'!$C$1:$D$12,2,0))</f>
        <v>4200 Hajdúszoboszló, Rákóczi Ferenc út 184.</v>
      </c>
      <c r="J176" s="97">
        <v>25</v>
      </c>
      <c r="K176" s="25" t="str">
        <f t="shared" si="37"/>
        <v>20-99</v>
      </c>
      <c r="L176" s="101">
        <f t="shared" si="38"/>
        <v>0</v>
      </c>
      <c r="M176" s="102">
        <f t="shared" si="39"/>
        <v>263</v>
      </c>
      <c r="N176" s="105">
        <v>263</v>
      </c>
      <c r="O176" s="104">
        <f t="shared" si="40"/>
        <v>0</v>
      </c>
      <c r="P176" s="26">
        <f t="shared" si="54"/>
        <v>50669</v>
      </c>
      <c r="Q176" s="21">
        <f t="shared" si="53"/>
        <v>63336</v>
      </c>
      <c r="R176" s="98">
        <v>500</v>
      </c>
      <c r="S176" s="99">
        <v>900</v>
      </c>
      <c r="T176" s="99">
        <v>900</v>
      </c>
      <c r="U176" s="99">
        <v>900</v>
      </c>
      <c r="V176" s="99">
        <v>900</v>
      </c>
      <c r="W176" s="99">
        <v>800</v>
      </c>
      <c r="X176" s="99">
        <v>600</v>
      </c>
      <c r="Y176" s="99">
        <v>100</v>
      </c>
      <c r="Z176" s="99">
        <v>100</v>
      </c>
      <c r="AA176" s="99">
        <v>100</v>
      </c>
      <c r="AB176" s="99">
        <v>100</v>
      </c>
      <c r="AC176" s="100">
        <v>100</v>
      </c>
      <c r="AD176" s="22">
        <f t="shared" si="41"/>
        <v>5278</v>
      </c>
      <c r="AE176" s="20">
        <f t="shared" si="42"/>
        <v>9500</v>
      </c>
      <c r="AF176" s="20">
        <f t="shared" si="43"/>
        <v>9500</v>
      </c>
      <c r="AG176" s="20">
        <f t="shared" si="44"/>
        <v>9500</v>
      </c>
      <c r="AH176" s="20">
        <f t="shared" si="45"/>
        <v>9500</v>
      </c>
      <c r="AI176" s="20">
        <f t="shared" si="46"/>
        <v>8445</v>
      </c>
      <c r="AJ176" s="20">
        <f t="shared" si="47"/>
        <v>6333</v>
      </c>
      <c r="AK176" s="20">
        <f t="shared" si="48"/>
        <v>1056</v>
      </c>
      <c r="AL176" s="20">
        <f t="shared" si="49"/>
        <v>1056</v>
      </c>
      <c r="AM176" s="20">
        <f t="shared" si="50"/>
        <v>1056</v>
      </c>
      <c r="AN176" s="20">
        <f t="shared" si="51"/>
        <v>1056</v>
      </c>
      <c r="AO176" s="43">
        <f t="shared" si="52"/>
        <v>1056</v>
      </c>
    </row>
    <row r="177" spans="1:41" hidden="1" x14ac:dyDescent="0.2">
      <c r="A177" s="96" t="s">
        <v>450</v>
      </c>
      <c r="B177" s="96" t="s">
        <v>451</v>
      </c>
      <c r="C177" s="96" t="s">
        <v>450</v>
      </c>
      <c r="D177" s="96" t="s">
        <v>451</v>
      </c>
      <c r="E177" s="96" t="s">
        <v>452</v>
      </c>
      <c r="F177" s="96" t="s">
        <v>453</v>
      </c>
      <c r="G177" s="96" t="s">
        <v>126</v>
      </c>
      <c r="H177" s="19" t="str">
        <f>IF(E177="","",VLOOKUP(LEFT(E177,5),'Technikai cellák'!B:C,2,0))</f>
        <v>E.ON Dél-dunántúli Gázhálózati Zrt.</v>
      </c>
      <c r="I177" s="19" t="str">
        <f>IF(E177="","",VLOOKUP(H177,'Technikai cellák'!$C$1:$D$12,2,0))</f>
        <v>7626 Pécs, Búza tér 8/a</v>
      </c>
      <c r="J177" s="97">
        <v>32</v>
      </c>
      <c r="K177" s="25" t="str">
        <f t="shared" si="37"/>
        <v>20-99</v>
      </c>
      <c r="L177" s="101">
        <f t="shared" si="38"/>
        <v>0</v>
      </c>
      <c r="M177" s="102">
        <f t="shared" si="39"/>
        <v>336</v>
      </c>
      <c r="N177" s="105">
        <v>336</v>
      </c>
      <c r="O177" s="104">
        <f t="shared" si="40"/>
        <v>0</v>
      </c>
      <c r="P177" s="26">
        <f t="shared" si="54"/>
        <v>85021</v>
      </c>
      <c r="Q177" s="21">
        <f t="shared" si="53"/>
        <v>106276</v>
      </c>
      <c r="R177" s="98">
        <v>1167</v>
      </c>
      <c r="S177" s="99">
        <v>767</v>
      </c>
      <c r="T177" s="99">
        <v>2424</v>
      </c>
      <c r="U177" s="99">
        <v>2520</v>
      </c>
      <c r="V177" s="99">
        <v>1520</v>
      </c>
      <c r="W177" s="99">
        <v>1100</v>
      </c>
      <c r="X177" s="99">
        <v>237</v>
      </c>
      <c r="Y177" s="99">
        <v>83</v>
      </c>
      <c r="Z177" s="99">
        <v>0</v>
      </c>
      <c r="AA177" s="99">
        <v>76</v>
      </c>
      <c r="AB177" s="99">
        <v>77</v>
      </c>
      <c r="AC177" s="100">
        <v>97</v>
      </c>
      <c r="AD177" s="22">
        <f t="shared" si="41"/>
        <v>12319</v>
      </c>
      <c r="AE177" s="20">
        <f t="shared" si="42"/>
        <v>8096</v>
      </c>
      <c r="AF177" s="20">
        <f t="shared" si="43"/>
        <v>25587</v>
      </c>
      <c r="AG177" s="20">
        <f t="shared" si="44"/>
        <v>26601</v>
      </c>
      <c r="AH177" s="20">
        <f t="shared" si="45"/>
        <v>16045</v>
      </c>
      <c r="AI177" s="20">
        <f t="shared" si="46"/>
        <v>11611</v>
      </c>
      <c r="AJ177" s="20">
        <f t="shared" si="47"/>
        <v>2502</v>
      </c>
      <c r="AK177" s="20">
        <f t="shared" si="48"/>
        <v>876</v>
      </c>
      <c r="AL177" s="20">
        <f t="shared" si="49"/>
        <v>0</v>
      </c>
      <c r="AM177" s="20">
        <f t="shared" si="50"/>
        <v>802</v>
      </c>
      <c r="AN177" s="20">
        <f t="shared" si="51"/>
        <v>813</v>
      </c>
      <c r="AO177" s="43">
        <f t="shared" si="52"/>
        <v>1024</v>
      </c>
    </row>
    <row r="178" spans="1:41" hidden="1" x14ac:dyDescent="0.2">
      <c r="A178" s="96" t="s">
        <v>450</v>
      </c>
      <c r="B178" s="96" t="s">
        <v>451</v>
      </c>
      <c r="C178" s="96" t="s">
        <v>450</v>
      </c>
      <c r="D178" s="96" t="s">
        <v>451</v>
      </c>
      <c r="E178" s="96" t="s">
        <v>454</v>
      </c>
      <c r="F178" s="96" t="s">
        <v>455</v>
      </c>
      <c r="G178" s="96" t="s">
        <v>126</v>
      </c>
      <c r="H178" s="19" t="str">
        <f>IF(E178="","",VLOOKUP(LEFT(E178,5),'Technikai cellák'!B:C,2,0))</f>
        <v>E.ON Dél-dunántúli Gázhálózati Zrt.</v>
      </c>
      <c r="I178" s="19" t="str">
        <f>IF(E178="","",VLOOKUP(H178,'Technikai cellák'!$C$1:$D$12,2,0))</f>
        <v>7626 Pécs, Búza tér 8/a</v>
      </c>
      <c r="J178" s="97">
        <v>16</v>
      </c>
      <c r="K178" s="25" t="str">
        <f t="shared" si="37"/>
        <v>20 alatti</v>
      </c>
      <c r="L178" s="101">
        <f t="shared" si="38"/>
        <v>16</v>
      </c>
      <c r="M178" s="102">
        <f t="shared" si="39"/>
        <v>0</v>
      </c>
      <c r="N178" s="105"/>
      <c r="O178" s="104">
        <f t="shared" si="40"/>
        <v>0</v>
      </c>
      <c r="P178" s="26">
        <f t="shared" si="54"/>
        <v>118351</v>
      </c>
      <c r="Q178" s="21">
        <f t="shared" si="53"/>
        <v>147939</v>
      </c>
      <c r="R178" s="98">
        <v>2608</v>
      </c>
      <c r="S178" s="99">
        <v>3103</v>
      </c>
      <c r="T178" s="99">
        <v>2530</v>
      </c>
      <c r="U178" s="99">
        <v>965</v>
      </c>
      <c r="V178" s="99">
        <v>1524</v>
      </c>
      <c r="W178" s="99">
        <v>1406</v>
      </c>
      <c r="X178" s="99">
        <v>371</v>
      </c>
      <c r="Y178" s="99">
        <v>375</v>
      </c>
      <c r="Z178" s="99">
        <v>25</v>
      </c>
      <c r="AA178" s="99">
        <v>25</v>
      </c>
      <c r="AB178" s="99">
        <v>25</v>
      </c>
      <c r="AC178" s="100">
        <v>1058</v>
      </c>
      <c r="AD178" s="22">
        <f t="shared" si="41"/>
        <v>27530</v>
      </c>
      <c r="AE178" s="20">
        <f t="shared" si="42"/>
        <v>32755</v>
      </c>
      <c r="AF178" s="20">
        <f t="shared" si="43"/>
        <v>26706</v>
      </c>
      <c r="AG178" s="20">
        <f t="shared" si="44"/>
        <v>10186</v>
      </c>
      <c r="AH178" s="20">
        <f t="shared" si="45"/>
        <v>16087</v>
      </c>
      <c r="AI178" s="20">
        <f t="shared" si="46"/>
        <v>14841</v>
      </c>
      <c r="AJ178" s="20">
        <f t="shared" si="47"/>
        <v>3916</v>
      </c>
      <c r="AK178" s="20">
        <f t="shared" si="48"/>
        <v>3958</v>
      </c>
      <c r="AL178" s="20">
        <f t="shared" si="49"/>
        <v>264</v>
      </c>
      <c r="AM178" s="20">
        <f t="shared" si="50"/>
        <v>264</v>
      </c>
      <c r="AN178" s="20">
        <f t="shared" si="51"/>
        <v>264</v>
      </c>
      <c r="AO178" s="43">
        <f t="shared" si="52"/>
        <v>11168</v>
      </c>
    </row>
    <row r="179" spans="1:41" hidden="1" x14ac:dyDescent="0.2">
      <c r="A179" s="96" t="s">
        <v>450</v>
      </c>
      <c r="B179" s="96" t="s">
        <v>451</v>
      </c>
      <c r="C179" s="96" t="s">
        <v>450</v>
      </c>
      <c r="D179" s="96" t="s">
        <v>451</v>
      </c>
      <c r="E179" s="96" t="s">
        <v>456</v>
      </c>
      <c r="F179" s="96" t="s">
        <v>457</v>
      </c>
      <c r="G179" s="96" t="s">
        <v>126</v>
      </c>
      <c r="H179" s="19" t="str">
        <f>IF(E179="","",VLOOKUP(LEFT(E179,5),'Technikai cellák'!B:C,2,0))</f>
        <v>E.ON Dél-dunántúli Gázhálózati Zrt.</v>
      </c>
      <c r="I179" s="19" t="str">
        <f>IF(E179="","",VLOOKUP(H179,'Technikai cellák'!$C$1:$D$12,2,0))</f>
        <v>7626 Pécs, Búza tér 8/a</v>
      </c>
      <c r="J179" s="97">
        <v>4</v>
      </c>
      <c r="K179" s="25" t="str">
        <f t="shared" si="37"/>
        <v>20 alatti</v>
      </c>
      <c r="L179" s="101">
        <f t="shared" si="38"/>
        <v>4</v>
      </c>
      <c r="M179" s="102">
        <f t="shared" si="39"/>
        <v>0</v>
      </c>
      <c r="N179" s="105"/>
      <c r="O179" s="104">
        <f t="shared" si="40"/>
        <v>0</v>
      </c>
      <c r="P179" s="26">
        <f t="shared" si="54"/>
        <v>16341</v>
      </c>
      <c r="Q179" s="21">
        <f t="shared" si="53"/>
        <v>20426</v>
      </c>
      <c r="R179" s="98">
        <v>560</v>
      </c>
      <c r="S179" s="99">
        <v>350</v>
      </c>
      <c r="T179" s="99">
        <v>367</v>
      </c>
      <c r="U179" s="99">
        <v>140</v>
      </c>
      <c r="V179" s="99">
        <v>76</v>
      </c>
      <c r="W179" s="99">
        <v>59</v>
      </c>
      <c r="X179" s="99">
        <v>54</v>
      </c>
      <c r="Y179" s="99">
        <v>54</v>
      </c>
      <c r="Z179" s="99">
        <v>25</v>
      </c>
      <c r="AA179" s="99">
        <v>25</v>
      </c>
      <c r="AB179" s="99">
        <v>25</v>
      </c>
      <c r="AC179" s="100">
        <v>200</v>
      </c>
      <c r="AD179" s="22">
        <f t="shared" si="41"/>
        <v>5911</v>
      </c>
      <c r="AE179" s="20">
        <f t="shared" si="42"/>
        <v>3695</v>
      </c>
      <c r="AF179" s="20">
        <f t="shared" si="43"/>
        <v>3874</v>
      </c>
      <c r="AG179" s="20">
        <f t="shared" si="44"/>
        <v>1478</v>
      </c>
      <c r="AH179" s="20">
        <f t="shared" si="45"/>
        <v>802</v>
      </c>
      <c r="AI179" s="20">
        <f t="shared" si="46"/>
        <v>623</v>
      </c>
      <c r="AJ179" s="20">
        <f t="shared" si="47"/>
        <v>570</v>
      </c>
      <c r="AK179" s="20">
        <f t="shared" si="48"/>
        <v>570</v>
      </c>
      <c r="AL179" s="20">
        <f t="shared" si="49"/>
        <v>264</v>
      </c>
      <c r="AM179" s="20">
        <f t="shared" si="50"/>
        <v>264</v>
      </c>
      <c r="AN179" s="20">
        <f t="shared" si="51"/>
        <v>264</v>
      </c>
      <c r="AO179" s="43">
        <f t="shared" si="52"/>
        <v>2111</v>
      </c>
    </row>
    <row r="180" spans="1:41" hidden="1" x14ac:dyDescent="0.2">
      <c r="A180" s="96" t="s">
        <v>458</v>
      </c>
      <c r="B180" s="96" t="s">
        <v>459</v>
      </c>
      <c r="C180" s="96" t="s">
        <v>458</v>
      </c>
      <c r="D180" s="96" t="s">
        <v>459</v>
      </c>
      <c r="E180" s="96" t="s">
        <v>460</v>
      </c>
      <c r="F180" s="96" t="s">
        <v>459</v>
      </c>
      <c r="G180" s="96" t="s">
        <v>126</v>
      </c>
      <c r="H180" s="19" t="str">
        <f>IF(E180="","",VLOOKUP(LEFT(E180,5),'Technikai cellák'!B:C,2,0))</f>
        <v>MVM ÉGÁZ-DÉGÁZ Földgázhálózati Zrt.</v>
      </c>
      <c r="I180" s="19" t="str">
        <f>IF(E180="","",VLOOKUP(H180,'Technikai cellák'!$C$1:$D$12,2,0))</f>
        <v>6724 Szeged, Pulcz u. 44.</v>
      </c>
      <c r="J180" s="97">
        <v>32</v>
      </c>
      <c r="K180" s="25" t="str">
        <f t="shared" si="37"/>
        <v>20-99</v>
      </c>
      <c r="L180" s="101">
        <f t="shared" si="38"/>
        <v>0</v>
      </c>
      <c r="M180" s="102">
        <f t="shared" si="39"/>
        <v>336</v>
      </c>
      <c r="N180" s="105">
        <v>336</v>
      </c>
      <c r="O180" s="104">
        <f t="shared" si="40"/>
        <v>0</v>
      </c>
      <c r="P180" s="26">
        <f t="shared" si="54"/>
        <v>379907</v>
      </c>
      <c r="Q180" s="21">
        <f t="shared" si="53"/>
        <v>474884</v>
      </c>
      <c r="R180" s="98">
        <v>3987</v>
      </c>
      <c r="S180" s="99">
        <v>7823</v>
      </c>
      <c r="T180" s="99">
        <v>8257</v>
      </c>
      <c r="U180" s="99">
        <v>7647</v>
      </c>
      <c r="V180" s="99">
        <v>5775</v>
      </c>
      <c r="W180" s="99">
        <v>5639</v>
      </c>
      <c r="X180" s="99">
        <v>3554</v>
      </c>
      <c r="Y180" s="99">
        <v>1197</v>
      </c>
      <c r="Z180" s="99">
        <v>226</v>
      </c>
      <c r="AA180" s="99">
        <v>172</v>
      </c>
      <c r="AB180" s="99">
        <v>126</v>
      </c>
      <c r="AC180" s="100">
        <v>585</v>
      </c>
      <c r="AD180" s="22">
        <f t="shared" si="41"/>
        <v>42086</v>
      </c>
      <c r="AE180" s="20">
        <f t="shared" si="42"/>
        <v>82578</v>
      </c>
      <c r="AF180" s="20">
        <f t="shared" si="43"/>
        <v>87159</v>
      </c>
      <c r="AG180" s="20">
        <f t="shared" si="44"/>
        <v>80720</v>
      </c>
      <c r="AH180" s="20">
        <f t="shared" si="45"/>
        <v>60960</v>
      </c>
      <c r="AI180" s="20">
        <f t="shared" si="46"/>
        <v>59524</v>
      </c>
      <c r="AJ180" s="20">
        <f t="shared" si="47"/>
        <v>37515</v>
      </c>
      <c r="AK180" s="20">
        <f t="shared" si="48"/>
        <v>12635</v>
      </c>
      <c r="AL180" s="20">
        <f t="shared" si="49"/>
        <v>2386</v>
      </c>
      <c r="AM180" s="20">
        <f t="shared" si="50"/>
        <v>1816</v>
      </c>
      <c r="AN180" s="20">
        <f t="shared" si="51"/>
        <v>1330</v>
      </c>
      <c r="AO180" s="43">
        <f t="shared" si="52"/>
        <v>6175</v>
      </c>
    </row>
    <row r="181" spans="1:41" hidden="1" x14ac:dyDescent="0.2">
      <c r="A181" s="96" t="s">
        <v>458</v>
      </c>
      <c r="B181" s="96" t="s">
        <v>461</v>
      </c>
      <c r="C181" s="96" t="s">
        <v>458</v>
      </c>
      <c r="D181" s="96" t="s">
        <v>461</v>
      </c>
      <c r="E181" s="96" t="s">
        <v>462</v>
      </c>
      <c r="F181" s="96" t="s">
        <v>463</v>
      </c>
      <c r="G181" s="96" t="s">
        <v>126</v>
      </c>
      <c r="H181" s="19" t="str">
        <f>IF(E181="","",VLOOKUP(LEFT(E181,5),'Technikai cellák'!B:C,2,0))</f>
        <v>MVM ÉGÁZ-DÉGÁZ Földgázhálózati Zrt.</v>
      </c>
      <c r="I181" s="19" t="str">
        <f>IF(E181="","",VLOOKUP(H181,'Technikai cellák'!$C$1:$D$12,2,0))</f>
        <v>6724 Szeged, Pulcz u. 44.</v>
      </c>
      <c r="J181" s="97">
        <v>12</v>
      </c>
      <c r="K181" s="25" t="str">
        <f t="shared" si="37"/>
        <v>20 alatti</v>
      </c>
      <c r="L181" s="101">
        <f t="shared" si="38"/>
        <v>12</v>
      </c>
      <c r="M181" s="102">
        <f t="shared" si="39"/>
        <v>0</v>
      </c>
      <c r="N181" s="105"/>
      <c r="O181" s="104">
        <f t="shared" si="40"/>
        <v>0</v>
      </c>
      <c r="P181" s="26">
        <f t="shared" si="54"/>
        <v>134827</v>
      </c>
      <c r="Q181" s="21">
        <f t="shared" si="53"/>
        <v>168534</v>
      </c>
      <c r="R181" s="98">
        <v>2295</v>
      </c>
      <c r="S181" s="99">
        <v>2698</v>
      </c>
      <c r="T181" s="99">
        <v>2777</v>
      </c>
      <c r="U181" s="99">
        <v>1801</v>
      </c>
      <c r="V181" s="99">
        <v>1891</v>
      </c>
      <c r="W181" s="99">
        <v>1269</v>
      </c>
      <c r="X181" s="99">
        <v>756</v>
      </c>
      <c r="Y181" s="99">
        <v>516</v>
      </c>
      <c r="Z181" s="99">
        <v>122</v>
      </c>
      <c r="AA181" s="99">
        <v>67</v>
      </c>
      <c r="AB181" s="99">
        <v>306</v>
      </c>
      <c r="AC181" s="100">
        <v>1468</v>
      </c>
      <c r="AD181" s="22">
        <f t="shared" si="41"/>
        <v>24226</v>
      </c>
      <c r="AE181" s="20">
        <f t="shared" si="42"/>
        <v>28480</v>
      </c>
      <c r="AF181" s="20">
        <f t="shared" si="43"/>
        <v>29313</v>
      </c>
      <c r="AG181" s="20">
        <f t="shared" si="44"/>
        <v>19011</v>
      </c>
      <c r="AH181" s="20">
        <f t="shared" si="45"/>
        <v>19961</v>
      </c>
      <c r="AI181" s="20">
        <f t="shared" si="46"/>
        <v>13395</v>
      </c>
      <c r="AJ181" s="20">
        <f t="shared" si="47"/>
        <v>7980</v>
      </c>
      <c r="AK181" s="20">
        <f t="shared" si="48"/>
        <v>5447</v>
      </c>
      <c r="AL181" s="20">
        <f t="shared" si="49"/>
        <v>1288</v>
      </c>
      <c r="AM181" s="20">
        <f t="shared" si="50"/>
        <v>707</v>
      </c>
      <c r="AN181" s="20">
        <f t="shared" si="51"/>
        <v>3230</v>
      </c>
      <c r="AO181" s="43">
        <f t="shared" si="52"/>
        <v>15496</v>
      </c>
    </row>
    <row r="182" spans="1:41" hidden="1" x14ac:dyDescent="0.2">
      <c r="A182" s="96" t="s">
        <v>458</v>
      </c>
      <c r="B182" s="96" t="s">
        <v>464</v>
      </c>
      <c r="C182" s="96" t="s">
        <v>458</v>
      </c>
      <c r="D182" s="96" t="s">
        <v>464</v>
      </c>
      <c r="E182" s="96" t="s">
        <v>465</v>
      </c>
      <c r="F182" s="96" t="s">
        <v>466</v>
      </c>
      <c r="G182" s="96" t="s">
        <v>126</v>
      </c>
      <c r="H182" s="19" t="str">
        <f>IF(E182="","",VLOOKUP(LEFT(E182,5),'Technikai cellák'!B:C,2,0))</f>
        <v>MVM ÉGÁZ-DÉGÁZ Földgázhálózati Zrt.</v>
      </c>
      <c r="I182" s="19" t="str">
        <f>IF(E182="","",VLOOKUP(H182,'Technikai cellák'!$C$1:$D$12,2,0))</f>
        <v>6724 Szeged, Pulcz u. 44.</v>
      </c>
      <c r="J182" s="97">
        <v>16</v>
      </c>
      <c r="K182" s="25" t="str">
        <f t="shared" si="37"/>
        <v>20 alatti</v>
      </c>
      <c r="L182" s="101">
        <f t="shared" si="38"/>
        <v>16</v>
      </c>
      <c r="M182" s="102">
        <f t="shared" si="39"/>
        <v>0</v>
      </c>
      <c r="N182" s="105"/>
      <c r="O182" s="104">
        <f t="shared" si="40"/>
        <v>0</v>
      </c>
      <c r="P182" s="26">
        <f t="shared" si="54"/>
        <v>142850</v>
      </c>
      <c r="Q182" s="21">
        <f t="shared" si="53"/>
        <v>178562</v>
      </c>
      <c r="R182" s="98">
        <v>2298</v>
      </c>
      <c r="S182" s="99">
        <v>2490</v>
      </c>
      <c r="T182" s="99">
        <v>2897</v>
      </c>
      <c r="U182" s="99">
        <v>2115</v>
      </c>
      <c r="V182" s="99">
        <v>1526</v>
      </c>
      <c r="W182" s="99">
        <v>1259</v>
      </c>
      <c r="X182" s="99">
        <v>803</v>
      </c>
      <c r="Y182" s="99">
        <v>235</v>
      </c>
      <c r="Z182" s="99">
        <v>347</v>
      </c>
      <c r="AA182" s="99">
        <v>309</v>
      </c>
      <c r="AB182" s="99">
        <v>1109</v>
      </c>
      <c r="AC182" s="100">
        <v>1528</v>
      </c>
      <c r="AD182" s="22">
        <f t="shared" si="41"/>
        <v>24257</v>
      </c>
      <c r="AE182" s="20">
        <f t="shared" si="42"/>
        <v>26284</v>
      </c>
      <c r="AF182" s="20">
        <f t="shared" si="43"/>
        <v>30580</v>
      </c>
      <c r="AG182" s="20">
        <f t="shared" si="44"/>
        <v>22326</v>
      </c>
      <c r="AH182" s="20">
        <f t="shared" si="45"/>
        <v>16108</v>
      </c>
      <c r="AI182" s="20">
        <f t="shared" si="46"/>
        <v>13290</v>
      </c>
      <c r="AJ182" s="20">
        <f t="shared" si="47"/>
        <v>8476</v>
      </c>
      <c r="AK182" s="20">
        <f t="shared" si="48"/>
        <v>2481</v>
      </c>
      <c r="AL182" s="20">
        <f t="shared" si="49"/>
        <v>3663</v>
      </c>
      <c r="AM182" s="20">
        <f t="shared" si="50"/>
        <v>3262</v>
      </c>
      <c r="AN182" s="20">
        <f t="shared" si="51"/>
        <v>11706</v>
      </c>
      <c r="AO182" s="43">
        <f t="shared" si="52"/>
        <v>16129</v>
      </c>
    </row>
    <row r="183" spans="1:41" hidden="1" x14ac:dyDescent="0.2">
      <c r="A183" s="96" t="s">
        <v>467</v>
      </c>
      <c r="B183" s="96" t="s">
        <v>468</v>
      </c>
      <c r="C183" s="96" t="s">
        <v>467</v>
      </c>
      <c r="D183" s="96" t="s">
        <v>468</v>
      </c>
      <c r="E183" s="96" t="s">
        <v>469</v>
      </c>
      <c r="F183" s="96" t="s">
        <v>470</v>
      </c>
      <c r="G183" s="96" t="s">
        <v>126</v>
      </c>
      <c r="H183" s="19" t="str">
        <f>IF(E183="","",VLOOKUP(LEFT(E183,5),'Technikai cellák'!B:C,2,0))</f>
        <v>E.ON Közép-dunántúli Gázhálózati Zrt.</v>
      </c>
      <c r="I183" s="19" t="str">
        <f>IF(E183="","",VLOOKUP(H183,'Technikai cellák'!$C$1:$D$12,2,0))</f>
        <v>8800 Nagykanizsa, Zrínyi Miklós út 32.</v>
      </c>
      <c r="J183" s="97">
        <v>40</v>
      </c>
      <c r="K183" s="25" t="str">
        <f t="shared" si="37"/>
        <v>20-99</v>
      </c>
      <c r="L183" s="101">
        <f t="shared" si="38"/>
        <v>0</v>
      </c>
      <c r="M183" s="102">
        <f t="shared" si="39"/>
        <v>420</v>
      </c>
      <c r="N183" s="105">
        <v>420</v>
      </c>
      <c r="O183" s="104">
        <f t="shared" si="40"/>
        <v>0</v>
      </c>
      <c r="P183" s="26">
        <f t="shared" si="54"/>
        <v>229693</v>
      </c>
      <c r="Q183" s="21">
        <f t="shared" si="53"/>
        <v>287116</v>
      </c>
      <c r="R183" s="98">
        <v>3300</v>
      </c>
      <c r="S183" s="99">
        <v>4000</v>
      </c>
      <c r="T183" s="99">
        <v>4000</v>
      </c>
      <c r="U183" s="99">
        <v>4500</v>
      </c>
      <c r="V183" s="99">
        <v>4000</v>
      </c>
      <c r="W183" s="99">
        <v>3500</v>
      </c>
      <c r="X183" s="99">
        <v>1300</v>
      </c>
      <c r="Y183" s="99">
        <v>1000</v>
      </c>
      <c r="Z183" s="99">
        <v>400</v>
      </c>
      <c r="AA183" s="99">
        <v>400</v>
      </c>
      <c r="AB183" s="99">
        <v>400</v>
      </c>
      <c r="AC183" s="100">
        <v>400</v>
      </c>
      <c r="AD183" s="22">
        <f t="shared" si="41"/>
        <v>34834</v>
      </c>
      <c r="AE183" s="20">
        <f t="shared" si="42"/>
        <v>42223</v>
      </c>
      <c r="AF183" s="20">
        <f t="shared" si="43"/>
        <v>42223</v>
      </c>
      <c r="AG183" s="20">
        <f t="shared" si="44"/>
        <v>47501</v>
      </c>
      <c r="AH183" s="20">
        <f t="shared" si="45"/>
        <v>42223</v>
      </c>
      <c r="AI183" s="20">
        <f t="shared" si="46"/>
        <v>36945</v>
      </c>
      <c r="AJ183" s="20">
        <f t="shared" si="47"/>
        <v>13723</v>
      </c>
      <c r="AK183" s="20">
        <f t="shared" si="48"/>
        <v>10556</v>
      </c>
      <c r="AL183" s="20">
        <f t="shared" si="49"/>
        <v>4222</v>
      </c>
      <c r="AM183" s="20">
        <f t="shared" si="50"/>
        <v>4222</v>
      </c>
      <c r="AN183" s="20">
        <f t="shared" si="51"/>
        <v>4222</v>
      </c>
      <c r="AO183" s="43">
        <f t="shared" si="52"/>
        <v>4222</v>
      </c>
    </row>
    <row r="184" spans="1:41" hidden="1" x14ac:dyDescent="0.2">
      <c r="A184" s="96" t="s">
        <v>467</v>
      </c>
      <c r="B184" s="96" t="s">
        <v>468</v>
      </c>
      <c r="C184" s="96" t="s">
        <v>467</v>
      </c>
      <c r="D184" s="96" t="s">
        <v>468</v>
      </c>
      <c r="E184" s="96" t="s">
        <v>471</v>
      </c>
      <c r="F184" s="96" t="s">
        <v>472</v>
      </c>
      <c r="G184" s="96" t="s">
        <v>126</v>
      </c>
      <c r="H184" s="19" t="str">
        <f>IF(E184="","",VLOOKUP(LEFT(E184,5),'Technikai cellák'!B:C,2,0))</f>
        <v>E.ON Közép-dunántúli Gázhálózati Zrt.</v>
      </c>
      <c r="I184" s="19" t="str">
        <f>IF(E184="","",VLOOKUP(H184,'Technikai cellák'!$C$1:$D$12,2,0))</f>
        <v>8800 Nagykanizsa, Zrínyi Miklós út 32.</v>
      </c>
      <c r="J184" s="97">
        <v>25</v>
      </c>
      <c r="K184" s="25" t="str">
        <f t="shared" ref="K184:K243" si="55">IF(J184="","",IF(J184&lt;20,"20 alatti",IF(J184&lt;100,"20-99",IF(J184&lt;500,"100-500","500-"))))</f>
        <v>20-99</v>
      </c>
      <c r="L184" s="101">
        <f t="shared" ref="L184:L243" si="56">ROUND(IF(K184="20 alatti",J184*1,0),0)</f>
        <v>0</v>
      </c>
      <c r="M184" s="102">
        <f t="shared" ref="M184:M243" si="57">ROUND(IF(K184="20-99",J184*10.5,0),0)</f>
        <v>263</v>
      </c>
      <c r="N184" s="105">
        <v>263</v>
      </c>
      <c r="O184" s="104">
        <f t="shared" ref="O184:O243" si="58">ROUND((IF(J184&lt;100,0,J184*$C$6)/$C$7),0)</f>
        <v>0</v>
      </c>
      <c r="P184" s="26">
        <f t="shared" si="54"/>
        <v>220826</v>
      </c>
      <c r="Q184" s="21">
        <f t="shared" si="53"/>
        <v>276032</v>
      </c>
      <c r="R184" s="98">
        <v>3300</v>
      </c>
      <c r="S184" s="99">
        <v>3500</v>
      </c>
      <c r="T184" s="99">
        <v>4000</v>
      </c>
      <c r="U184" s="99">
        <v>4000</v>
      </c>
      <c r="V184" s="99">
        <v>3950</v>
      </c>
      <c r="W184" s="99">
        <v>3500</v>
      </c>
      <c r="X184" s="99">
        <v>1300</v>
      </c>
      <c r="Y184" s="99">
        <v>1000</v>
      </c>
      <c r="Z184" s="99">
        <v>400</v>
      </c>
      <c r="AA184" s="99">
        <v>400</v>
      </c>
      <c r="AB184" s="99">
        <v>400</v>
      </c>
      <c r="AC184" s="100">
        <v>400</v>
      </c>
      <c r="AD184" s="22">
        <f t="shared" si="41"/>
        <v>34834</v>
      </c>
      <c r="AE184" s="20">
        <f t="shared" si="42"/>
        <v>36945</v>
      </c>
      <c r="AF184" s="20">
        <f t="shared" si="43"/>
        <v>42223</v>
      </c>
      <c r="AG184" s="20">
        <f t="shared" si="44"/>
        <v>42223</v>
      </c>
      <c r="AH184" s="20">
        <f t="shared" si="45"/>
        <v>41695</v>
      </c>
      <c r="AI184" s="20">
        <f t="shared" si="46"/>
        <v>36945</v>
      </c>
      <c r="AJ184" s="20">
        <f t="shared" si="47"/>
        <v>13723</v>
      </c>
      <c r="AK184" s="20">
        <f t="shared" si="48"/>
        <v>10556</v>
      </c>
      <c r="AL184" s="20">
        <f t="shared" si="49"/>
        <v>4222</v>
      </c>
      <c r="AM184" s="20">
        <f t="shared" si="50"/>
        <v>4222</v>
      </c>
      <c r="AN184" s="20">
        <f t="shared" si="51"/>
        <v>4222</v>
      </c>
      <c r="AO184" s="43">
        <f t="shared" si="52"/>
        <v>4222</v>
      </c>
    </row>
    <row r="185" spans="1:41" hidden="1" x14ac:dyDescent="0.2">
      <c r="A185" s="96" t="s">
        <v>467</v>
      </c>
      <c r="B185" s="96" t="s">
        <v>468</v>
      </c>
      <c r="C185" s="96" t="s">
        <v>467</v>
      </c>
      <c r="D185" s="96" t="s">
        <v>468</v>
      </c>
      <c r="E185" s="96" t="s">
        <v>473</v>
      </c>
      <c r="F185" s="96" t="s">
        <v>474</v>
      </c>
      <c r="G185" s="96" t="s">
        <v>126</v>
      </c>
      <c r="H185" s="19" t="str">
        <f>IF(E185="","",VLOOKUP(LEFT(E185,5),'Technikai cellák'!B:C,2,0))</f>
        <v>E.ON Közép-dunántúli Gázhálózati Zrt.</v>
      </c>
      <c r="I185" s="19" t="str">
        <f>IF(E185="","",VLOOKUP(H185,'Technikai cellák'!$C$1:$D$12,2,0))</f>
        <v>8800 Nagykanizsa, Zrínyi Miklós út 32.</v>
      </c>
      <c r="J185" s="97">
        <v>25</v>
      </c>
      <c r="K185" s="25" t="str">
        <f t="shared" si="55"/>
        <v>20-99</v>
      </c>
      <c r="L185" s="101">
        <f t="shared" si="56"/>
        <v>0</v>
      </c>
      <c r="M185" s="102">
        <f t="shared" si="57"/>
        <v>263</v>
      </c>
      <c r="N185" s="105">
        <v>263</v>
      </c>
      <c r="O185" s="104">
        <f t="shared" si="58"/>
        <v>0</v>
      </c>
      <c r="P185" s="26">
        <f t="shared" si="54"/>
        <v>422230</v>
      </c>
      <c r="Q185" s="21">
        <f t="shared" si="53"/>
        <v>527788</v>
      </c>
      <c r="R185" s="98">
        <v>5500</v>
      </c>
      <c r="S185" s="99">
        <v>6500</v>
      </c>
      <c r="T185" s="99">
        <v>7500</v>
      </c>
      <c r="U185" s="99">
        <v>8500</v>
      </c>
      <c r="V185" s="99">
        <v>7500</v>
      </c>
      <c r="W185" s="99">
        <v>6500</v>
      </c>
      <c r="X185" s="99">
        <v>4000</v>
      </c>
      <c r="Y185" s="99">
        <v>3000</v>
      </c>
      <c r="Z185" s="99">
        <v>200</v>
      </c>
      <c r="AA185" s="99">
        <v>200</v>
      </c>
      <c r="AB185" s="99">
        <v>200</v>
      </c>
      <c r="AC185" s="100">
        <v>400</v>
      </c>
      <c r="AD185" s="22">
        <f t="shared" si="41"/>
        <v>58057</v>
      </c>
      <c r="AE185" s="20">
        <f t="shared" si="42"/>
        <v>68613</v>
      </c>
      <c r="AF185" s="20">
        <f t="shared" si="43"/>
        <v>79168</v>
      </c>
      <c r="AG185" s="20">
        <f t="shared" si="44"/>
        <v>89724</v>
      </c>
      <c r="AH185" s="20">
        <f t="shared" si="45"/>
        <v>79168</v>
      </c>
      <c r="AI185" s="20">
        <f t="shared" si="46"/>
        <v>68613</v>
      </c>
      <c r="AJ185" s="20">
        <f t="shared" si="47"/>
        <v>42223</v>
      </c>
      <c r="AK185" s="20">
        <f t="shared" si="48"/>
        <v>31667</v>
      </c>
      <c r="AL185" s="20">
        <f t="shared" si="49"/>
        <v>2111</v>
      </c>
      <c r="AM185" s="20">
        <f t="shared" si="50"/>
        <v>2111</v>
      </c>
      <c r="AN185" s="20">
        <f t="shared" si="51"/>
        <v>2111</v>
      </c>
      <c r="AO185" s="43">
        <f t="shared" si="52"/>
        <v>4222</v>
      </c>
    </row>
    <row r="186" spans="1:41" hidden="1" x14ac:dyDescent="0.2">
      <c r="A186" s="96" t="s">
        <v>467</v>
      </c>
      <c r="B186" s="96" t="s">
        <v>468</v>
      </c>
      <c r="C186" s="96" t="s">
        <v>467</v>
      </c>
      <c r="D186" s="96" t="s">
        <v>468</v>
      </c>
      <c r="E186" s="96" t="s">
        <v>475</v>
      </c>
      <c r="F186" s="96" t="s">
        <v>474</v>
      </c>
      <c r="G186" s="96" t="s">
        <v>126</v>
      </c>
      <c r="H186" s="19" t="str">
        <f>IF(E186="","",VLOOKUP(LEFT(E186,5),'Technikai cellák'!B:C,2,0))</f>
        <v>E.ON Közép-dunántúli Gázhálózati Zrt.</v>
      </c>
      <c r="I186" s="19" t="str">
        <f>IF(E186="","",VLOOKUP(H186,'Technikai cellák'!$C$1:$D$12,2,0))</f>
        <v>8800 Nagykanizsa, Zrínyi Miklós út 32.</v>
      </c>
      <c r="J186" s="97">
        <v>22</v>
      </c>
      <c r="K186" s="25" t="str">
        <f t="shared" si="55"/>
        <v>20-99</v>
      </c>
      <c r="L186" s="101">
        <f t="shared" si="56"/>
        <v>0</v>
      </c>
      <c r="M186" s="102">
        <f t="shared" si="57"/>
        <v>231</v>
      </c>
      <c r="N186" s="105">
        <v>231</v>
      </c>
      <c r="O186" s="104">
        <f t="shared" si="58"/>
        <v>0</v>
      </c>
      <c r="P186" s="26">
        <f t="shared" si="54"/>
        <v>74312</v>
      </c>
      <c r="Q186" s="21">
        <f t="shared" si="53"/>
        <v>92890</v>
      </c>
      <c r="R186" s="98">
        <v>650</v>
      </c>
      <c r="S186" s="99">
        <v>1300</v>
      </c>
      <c r="T186" s="99">
        <v>1350</v>
      </c>
      <c r="U186" s="99">
        <v>1400</v>
      </c>
      <c r="V186" s="99">
        <v>1300</v>
      </c>
      <c r="W186" s="99">
        <v>400</v>
      </c>
      <c r="X186" s="99">
        <v>400</v>
      </c>
      <c r="Y186" s="99">
        <v>400</v>
      </c>
      <c r="Z186" s="99">
        <v>400</v>
      </c>
      <c r="AA186" s="99">
        <v>400</v>
      </c>
      <c r="AB186" s="99">
        <v>400</v>
      </c>
      <c r="AC186" s="100">
        <v>400</v>
      </c>
      <c r="AD186" s="22">
        <v>6861</v>
      </c>
      <c r="AE186" s="20">
        <v>13723</v>
      </c>
      <c r="AF186" s="20">
        <v>14251</v>
      </c>
      <c r="AG186" s="20">
        <v>14778</v>
      </c>
      <c r="AH186" s="20">
        <v>13723</v>
      </c>
      <c r="AI186" s="20">
        <v>4222</v>
      </c>
      <c r="AJ186" s="20">
        <v>4222</v>
      </c>
      <c r="AK186" s="20">
        <v>4222</v>
      </c>
      <c r="AL186" s="20">
        <v>4222</v>
      </c>
      <c r="AM186" s="20">
        <v>4222</v>
      </c>
      <c r="AN186" s="20">
        <v>4222</v>
      </c>
      <c r="AO186" s="43">
        <v>4222</v>
      </c>
    </row>
    <row r="187" spans="1:41" hidden="1" x14ac:dyDescent="0.2">
      <c r="A187" s="96" t="s">
        <v>467</v>
      </c>
      <c r="B187" s="96" t="s">
        <v>468</v>
      </c>
      <c r="C187" s="96" t="s">
        <v>467</v>
      </c>
      <c r="D187" s="96" t="s">
        <v>468</v>
      </c>
      <c r="E187" s="152" t="s">
        <v>3134</v>
      </c>
      <c r="F187" s="96" t="s">
        <v>476</v>
      </c>
      <c r="G187" s="96" t="s">
        <v>126</v>
      </c>
      <c r="H187" s="19" t="str">
        <f>IF(E187="","",VLOOKUP(LEFT(E187,5),'Technikai cellák'!B:C,2,0))</f>
        <v>E.GAS Gázelosztó Kft.</v>
      </c>
      <c r="I187" s="19" t="str">
        <f>IF(E187="","",VLOOKUP(H187,'Technikai cellák'!$C$1:$D$12,2,0))</f>
        <v>8800 Nagykanizsa, Csengery út 9.</v>
      </c>
      <c r="J187" s="97">
        <v>6</v>
      </c>
      <c r="K187" s="25" t="str">
        <f t="shared" si="55"/>
        <v>20 alatti</v>
      </c>
      <c r="L187" s="101">
        <f t="shared" si="56"/>
        <v>6</v>
      </c>
      <c r="M187" s="102">
        <f t="shared" si="57"/>
        <v>0</v>
      </c>
      <c r="N187" s="105"/>
      <c r="O187" s="104">
        <f t="shared" si="58"/>
        <v>0</v>
      </c>
      <c r="P187" s="26">
        <f t="shared" si="54"/>
        <v>70511</v>
      </c>
      <c r="Q187" s="21">
        <f t="shared" si="53"/>
        <v>88139</v>
      </c>
      <c r="R187" s="98">
        <v>600</v>
      </c>
      <c r="S187" s="99">
        <v>1150</v>
      </c>
      <c r="T187" s="99">
        <v>1800</v>
      </c>
      <c r="U187" s="99">
        <v>1900</v>
      </c>
      <c r="V187" s="99">
        <v>1500</v>
      </c>
      <c r="W187" s="99">
        <v>200</v>
      </c>
      <c r="X187" s="99">
        <v>200</v>
      </c>
      <c r="Y187" s="99">
        <v>200</v>
      </c>
      <c r="Z187" s="99">
        <v>200</v>
      </c>
      <c r="AA187" s="99">
        <v>200</v>
      </c>
      <c r="AB187" s="99">
        <v>200</v>
      </c>
      <c r="AC187" s="100">
        <v>200</v>
      </c>
      <c r="AD187" s="22">
        <f t="shared" si="41"/>
        <v>6333</v>
      </c>
      <c r="AE187" s="20">
        <f t="shared" si="42"/>
        <v>12139</v>
      </c>
      <c r="AF187" s="20">
        <f t="shared" si="43"/>
        <v>19000</v>
      </c>
      <c r="AG187" s="20">
        <f t="shared" si="44"/>
        <v>20056</v>
      </c>
      <c r="AH187" s="20">
        <f t="shared" si="45"/>
        <v>15834</v>
      </c>
      <c r="AI187" s="20">
        <f t="shared" si="46"/>
        <v>2111</v>
      </c>
      <c r="AJ187" s="20">
        <f t="shared" si="47"/>
        <v>2111</v>
      </c>
      <c r="AK187" s="20">
        <f t="shared" si="48"/>
        <v>2111</v>
      </c>
      <c r="AL187" s="20">
        <f t="shared" si="49"/>
        <v>2111</v>
      </c>
      <c r="AM187" s="20">
        <f t="shared" si="50"/>
        <v>2111</v>
      </c>
      <c r="AN187" s="20">
        <f t="shared" si="51"/>
        <v>2111</v>
      </c>
      <c r="AO187" s="43">
        <f t="shared" si="52"/>
        <v>2111</v>
      </c>
    </row>
    <row r="188" spans="1:41" hidden="1" x14ac:dyDescent="0.2">
      <c r="A188" s="96" t="s">
        <v>467</v>
      </c>
      <c r="B188" s="96" t="s">
        <v>468</v>
      </c>
      <c r="C188" s="96" t="s">
        <v>467</v>
      </c>
      <c r="D188" s="96" t="s">
        <v>468</v>
      </c>
      <c r="E188" s="96" t="s">
        <v>477</v>
      </c>
      <c r="F188" s="96" t="s">
        <v>478</v>
      </c>
      <c r="G188" s="96" t="s">
        <v>126</v>
      </c>
      <c r="H188" s="19" t="str">
        <f>IF(E188="","",VLOOKUP(LEFT(E188,5),'Technikai cellák'!B:C,2,0))</f>
        <v>E.ON Közép-dunántúli Gázhálózati Zrt.</v>
      </c>
      <c r="I188" s="19" t="str">
        <f>IF(E188="","",VLOOKUP(H188,'Technikai cellák'!$C$1:$D$12,2,0))</f>
        <v>8800 Nagykanizsa, Zrínyi Miklós út 32.</v>
      </c>
      <c r="J188" s="97">
        <v>10</v>
      </c>
      <c r="K188" s="25" t="str">
        <f t="shared" si="55"/>
        <v>20 alatti</v>
      </c>
      <c r="L188" s="101">
        <f t="shared" si="56"/>
        <v>10</v>
      </c>
      <c r="M188" s="102">
        <f t="shared" si="57"/>
        <v>0</v>
      </c>
      <c r="N188" s="105"/>
      <c r="O188" s="104">
        <f t="shared" si="58"/>
        <v>0</v>
      </c>
      <c r="P188" s="26">
        <f t="shared" si="54"/>
        <v>85503</v>
      </c>
      <c r="Q188" s="21">
        <f t="shared" si="53"/>
        <v>106879</v>
      </c>
      <c r="R188" s="98">
        <v>1000</v>
      </c>
      <c r="S188" s="99">
        <v>1425</v>
      </c>
      <c r="T188" s="99">
        <v>1900</v>
      </c>
      <c r="U188" s="99">
        <v>2000</v>
      </c>
      <c r="V188" s="99">
        <v>1500</v>
      </c>
      <c r="W188" s="99">
        <v>1000</v>
      </c>
      <c r="X188" s="99">
        <v>600</v>
      </c>
      <c r="Y188" s="99">
        <v>200</v>
      </c>
      <c r="Z188" s="99">
        <v>100</v>
      </c>
      <c r="AA188" s="99">
        <v>100</v>
      </c>
      <c r="AB188" s="99">
        <v>100</v>
      </c>
      <c r="AC188" s="100">
        <v>200</v>
      </c>
      <c r="AD188" s="22">
        <f t="shared" si="41"/>
        <v>10556</v>
      </c>
      <c r="AE188" s="20">
        <f t="shared" si="42"/>
        <v>15042</v>
      </c>
      <c r="AF188" s="20">
        <f t="shared" si="43"/>
        <v>20056</v>
      </c>
      <c r="AG188" s="20">
        <f t="shared" si="44"/>
        <v>21112</v>
      </c>
      <c r="AH188" s="20">
        <f t="shared" si="45"/>
        <v>15834</v>
      </c>
      <c r="AI188" s="20">
        <f t="shared" si="46"/>
        <v>10556</v>
      </c>
      <c r="AJ188" s="20">
        <f t="shared" si="47"/>
        <v>6333</v>
      </c>
      <c r="AK188" s="20">
        <f t="shared" si="48"/>
        <v>2111</v>
      </c>
      <c r="AL188" s="20">
        <f t="shared" si="49"/>
        <v>1056</v>
      </c>
      <c r="AM188" s="20">
        <f t="shared" si="50"/>
        <v>1056</v>
      </c>
      <c r="AN188" s="20">
        <f t="shared" si="51"/>
        <v>1056</v>
      </c>
      <c r="AO188" s="43">
        <f t="shared" si="52"/>
        <v>2111</v>
      </c>
    </row>
    <row r="189" spans="1:41" hidden="1" x14ac:dyDescent="0.2">
      <c r="A189" s="96" t="s">
        <v>467</v>
      </c>
      <c r="B189" s="96" t="s">
        <v>468</v>
      </c>
      <c r="C189" s="96" t="s">
        <v>467</v>
      </c>
      <c r="D189" s="96" t="s">
        <v>468</v>
      </c>
      <c r="E189" s="96" t="s">
        <v>479</v>
      </c>
      <c r="F189" s="96" t="s">
        <v>480</v>
      </c>
      <c r="G189" s="96" t="s">
        <v>126</v>
      </c>
      <c r="H189" s="19" t="str">
        <f>IF(E189="","",VLOOKUP(LEFT(E189,5),'Technikai cellák'!B:C,2,0))</f>
        <v>E.ON Közép-dunántúli Gázhálózati Zrt.</v>
      </c>
      <c r="I189" s="19" t="str">
        <f>IF(E189="","",VLOOKUP(H189,'Technikai cellák'!$C$1:$D$12,2,0))</f>
        <v>8800 Nagykanizsa, Zrínyi Miklós út 32.</v>
      </c>
      <c r="J189" s="97">
        <v>16</v>
      </c>
      <c r="K189" s="25" t="str">
        <f t="shared" si="55"/>
        <v>20 alatti</v>
      </c>
      <c r="L189" s="101">
        <f t="shared" si="56"/>
        <v>16</v>
      </c>
      <c r="M189" s="102">
        <f t="shared" si="57"/>
        <v>0</v>
      </c>
      <c r="N189" s="105"/>
      <c r="O189" s="104">
        <f t="shared" si="58"/>
        <v>0</v>
      </c>
      <c r="P189" s="26">
        <f t="shared" si="54"/>
        <v>136670</v>
      </c>
      <c r="Q189" s="21">
        <f t="shared" si="53"/>
        <v>170838</v>
      </c>
      <c r="R189" s="98">
        <v>1299</v>
      </c>
      <c r="S189" s="99">
        <v>2400</v>
      </c>
      <c r="T189" s="99">
        <v>3400</v>
      </c>
      <c r="U189" s="99">
        <v>3400</v>
      </c>
      <c r="V189" s="99">
        <v>2400</v>
      </c>
      <c r="W189" s="99">
        <v>2000</v>
      </c>
      <c r="X189" s="99">
        <v>785</v>
      </c>
      <c r="Y189" s="99">
        <v>100</v>
      </c>
      <c r="Z189" s="99">
        <v>100</v>
      </c>
      <c r="AA189" s="99">
        <v>100</v>
      </c>
      <c r="AB189" s="99">
        <v>100</v>
      </c>
      <c r="AC189" s="100">
        <v>100</v>
      </c>
      <c r="AD189" s="22">
        <f t="shared" si="41"/>
        <v>13712</v>
      </c>
      <c r="AE189" s="20">
        <f t="shared" si="42"/>
        <v>25334</v>
      </c>
      <c r="AF189" s="20">
        <f t="shared" si="43"/>
        <v>35890</v>
      </c>
      <c r="AG189" s="20">
        <f t="shared" si="44"/>
        <v>35890</v>
      </c>
      <c r="AH189" s="20">
        <f t="shared" si="45"/>
        <v>25334</v>
      </c>
      <c r="AI189" s="20">
        <f t="shared" si="46"/>
        <v>21112</v>
      </c>
      <c r="AJ189" s="20">
        <f t="shared" si="47"/>
        <v>8286</v>
      </c>
      <c r="AK189" s="20">
        <f t="shared" si="48"/>
        <v>1056</v>
      </c>
      <c r="AL189" s="20">
        <f t="shared" si="49"/>
        <v>1056</v>
      </c>
      <c r="AM189" s="20">
        <f t="shared" si="50"/>
        <v>1056</v>
      </c>
      <c r="AN189" s="20">
        <f t="shared" si="51"/>
        <v>1056</v>
      </c>
      <c r="AO189" s="43">
        <f t="shared" si="52"/>
        <v>1056</v>
      </c>
    </row>
    <row r="190" spans="1:41" hidden="1" x14ac:dyDescent="0.2">
      <c r="A190" s="96" t="s">
        <v>467</v>
      </c>
      <c r="B190" s="96" t="s">
        <v>468</v>
      </c>
      <c r="C190" s="96" t="s">
        <v>467</v>
      </c>
      <c r="D190" s="96" t="s">
        <v>468</v>
      </c>
      <c r="E190" s="96" t="s">
        <v>481</v>
      </c>
      <c r="F190" s="96" t="s">
        <v>474</v>
      </c>
      <c r="G190" s="96" t="s">
        <v>126</v>
      </c>
      <c r="H190" s="19" t="str">
        <f>IF(E190="","",VLOOKUP(LEFT(E190,5),'Technikai cellák'!B:C,2,0))</f>
        <v>E.ON Közép-dunántúli Gázhálózati Zrt.</v>
      </c>
      <c r="I190" s="19" t="str">
        <f>IF(E190="","",VLOOKUP(H190,'Technikai cellák'!$C$1:$D$12,2,0))</f>
        <v>8800 Nagykanizsa, Zrínyi Miklós út 32.</v>
      </c>
      <c r="J190" s="97">
        <v>6</v>
      </c>
      <c r="K190" s="25" t="str">
        <f t="shared" si="55"/>
        <v>20 alatti</v>
      </c>
      <c r="L190" s="101">
        <f t="shared" si="56"/>
        <v>6</v>
      </c>
      <c r="M190" s="102">
        <f t="shared" si="57"/>
        <v>0</v>
      </c>
      <c r="N190" s="105"/>
      <c r="O190" s="104">
        <f t="shared" si="58"/>
        <v>0</v>
      </c>
      <c r="P190" s="26">
        <f t="shared" si="54"/>
        <v>10138</v>
      </c>
      <c r="Q190" s="21">
        <f t="shared" si="53"/>
        <v>12672</v>
      </c>
      <c r="R190" s="98">
        <v>100</v>
      </c>
      <c r="S190" s="99">
        <v>100</v>
      </c>
      <c r="T190" s="99">
        <v>100</v>
      </c>
      <c r="U190" s="99">
        <v>100</v>
      </c>
      <c r="V190" s="99">
        <v>100</v>
      </c>
      <c r="W190" s="99">
        <v>100</v>
      </c>
      <c r="X190" s="99">
        <v>100</v>
      </c>
      <c r="Y190" s="99">
        <v>100</v>
      </c>
      <c r="Z190" s="99">
        <v>100</v>
      </c>
      <c r="AA190" s="99">
        <v>100</v>
      </c>
      <c r="AB190" s="99">
        <v>100</v>
      </c>
      <c r="AC190" s="100">
        <v>100</v>
      </c>
      <c r="AD190" s="22">
        <f t="shared" si="41"/>
        <v>1056</v>
      </c>
      <c r="AE190" s="20">
        <f t="shared" si="42"/>
        <v>1056</v>
      </c>
      <c r="AF190" s="20">
        <f t="shared" si="43"/>
        <v>1056</v>
      </c>
      <c r="AG190" s="20">
        <f t="shared" si="44"/>
        <v>1056</v>
      </c>
      <c r="AH190" s="20">
        <f t="shared" si="45"/>
        <v>1056</v>
      </c>
      <c r="AI190" s="20">
        <f t="shared" si="46"/>
        <v>1056</v>
      </c>
      <c r="AJ190" s="20">
        <f t="shared" si="47"/>
        <v>1056</v>
      </c>
      <c r="AK190" s="20">
        <f t="shared" si="48"/>
        <v>1056</v>
      </c>
      <c r="AL190" s="20">
        <f t="shared" si="49"/>
        <v>1056</v>
      </c>
      <c r="AM190" s="20">
        <f t="shared" si="50"/>
        <v>1056</v>
      </c>
      <c r="AN190" s="20">
        <f t="shared" si="51"/>
        <v>1056</v>
      </c>
      <c r="AO190" s="43">
        <f t="shared" si="52"/>
        <v>1056</v>
      </c>
    </row>
    <row r="191" spans="1:41" hidden="1" x14ac:dyDescent="0.2">
      <c r="A191" s="96" t="s">
        <v>467</v>
      </c>
      <c r="B191" s="96" t="s">
        <v>468</v>
      </c>
      <c r="C191" s="96" t="s">
        <v>467</v>
      </c>
      <c r="D191" s="96" t="s">
        <v>468</v>
      </c>
      <c r="E191" s="96" t="s">
        <v>482</v>
      </c>
      <c r="F191" s="96" t="s">
        <v>483</v>
      </c>
      <c r="G191" s="96" t="s">
        <v>126</v>
      </c>
      <c r="H191" s="19" t="str">
        <f>IF(E191="","",VLOOKUP(LEFT(E191,5),'Technikai cellák'!B:C,2,0))</f>
        <v>E.ON Közép-dunántúli Gázhálózati Zrt.</v>
      </c>
      <c r="I191" s="19" t="str">
        <f>IF(E191="","",VLOOKUP(H191,'Technikai cellák'!$C$1:$D$12,2,0))</f>
        <v>8800 Nagykanizsa, Zrínyi Miklós út 32.</v>
      </c>
      <c r="J191" s="97">
        <v>6</v>
      </c>
      <c r="K191" s="25" t="str">
        <f t="shared" si="55"/>
        <v>20 alatti</v>
      </c>
      <c r="L191" s="101">
        <f t="shared" si="56"/>
        <v>6</v>
      </c>
      <c r="M191" s="102">
        <f t="shared" si="57"/>
        <v>0</v>
      </c>
      <c r="N191" s="105"/>
      <c r="O191" s="104">
        <f t="shared" si="58"/>
        <v>0</v>
      </c>
      <c r="P191" s="26">
        <f t="shared" si="54"/>
        <v>9</v>
      </c>
      <c r="Q191" s="21">
        <f t="shared" si="53"/>
        <v>11</v>
      </c>
      <c r="R191" s="98">
        <v>1</v>
      </c>
      <c r="S191" s="99">
        <v>0</v>
      </c>
      <c r="T191" s="99">
        <v>0</v>
      </c>
      <c r="U191" s="99">
        <v>0</v>
      </c>
      <c r="V191" s="99">
        <v>0</v>
      </c>
      <c r="W191" s="99">
        <v>0</v>
      </c>
      <c r="X191" s="99">
        <v>0</v>
      </c>
      <c r="Y191" s="99">
        <v>0</v>
      </c>
      <c r="Z191" s="99">
        <v>0</v>
      </c>
      <c r="AA191" s="99">
        <v>0</v>
      </c>
      <c r="AB191" s="99">
        <v>0</v>
      </c>
      <c r="AC191" s="100">
        <v>0</v>
      </c>
      <c r="AD191" s="22">
        <f t="shared" si="41"/>
        <v>11</v>
      </c>
      <c r="AE191" s="20">
        <f t="shared" si="42"/>
        <v>0</v>
      </c>
      <c r="AF191" s="20">
        <f t="shared" si="43"/>
        <v>0</v>
      </c>
      <c r="AG191" s="20">
        <f t="shared" si="44"/>
        <v>0</v>
      </c>
      <c r="AH191" s="20">
        <f t="shared" si="45"/>
        <v>0</v>
      </c>
      <c r="AI191" s="20">
        <f t="shared" si="46"/>
        <v>0</v>
      </c>
      <c r="AJ191" s="20">
        <f t="shared" si="47"/>
        <v>0</v>
      </c>
      <c r="AK191" s="20">
        <f t="shared" si="48"/>
        <v>0</v>
      </c>
      <c r="AL191" s="20">
        <f t="shared" si="49"/>
        <v>0</v>
      </c>
      <c r="AM191" s="20">
        <f t="shared" si="50"/>
        <v>0</v>
      </c>
      <c r="AN191" s="20">
        <f t="shared" si="51"/>
        <v>0</v>
      </c>
      <c r="AO191" s="43">
        <f t="shared" si="52"/>
        <v>0</v>
      </c>
    </row>
    <row r="192" spans="1:41" hidden="1" x14ac:dyDescent="0.2">
      <c r="A192" s="96" t="s">
        <v>484</v>
      </c>
      <c r="B192" s="96" t="s">
        <v>485</v>
      </c>
      <c r="C192" s="96" t="s">
        <v>484</v>
      </c>
      <c r="D192" s="96" t="s">
        <v>485</v>
      </c>
      <c r="E192" s="96" t="s">
        <v>486</v>
      </c>
      <c r="F192" s="96" t="s">
        <v>487</v>
      </c>
      <c r="G192" s="96" t="s">
        <v>126</v>
      </c>
      <c r="H192" s="19" t="str">
        <f>IF(E192="","",VLOOKUP(LEFT(E192,5),'Technikai cellák'!B:C,2,0))</f>
        <v>E.ON Közép-dunántúli Gázhálózati Zrt.</v>
      </c>
      <c r="I192" s="19" t="str">
        <f>IF(E192="","",VLOOKUP(H192,'Technikai cellák'!$C$1:$D$12,2,0))</f>
        <v>8800 Nagykanizsa, Zrínyi Miklós út 32.</v>
      </c>
      <c r="J192" s="97">
        <v>40</v>
      </c>
      <c r="K192" s="25" t="str">
        <f t="shared" si="55"/>
        <v>20-99</v>
      </c>
      <c r="L192" s="101">
        <f t="shared" si="56"/>
        <v>0</v>
      </c>
      <c r="M192" s="102">
        <f t="shared" si="57"/>
        <v>420</v>
      </c>
      <c r="N192" s="105">
        <v>420</v>
      </c>
      <c r="O192" s="104">
        <f t="shared" si="58"/>
        <v>0</v>
      </c>
      <c r="P192" s="26">
        <f t="shared" si="54"/>
        <v>223024</v>
      </c>
      <c r="Q192" s="21">
        <f t="shared" si="53"/>
        <v>278780</v>
      </c>
      <c r="R192" s="98">
        <v>4030</v>
      </c>
      <c r="S192" s="99">
        <v>4210</v>
      </c>
      <c r="T192" s="99">
        <v>4300</v>
      </c>
      <c r="U192" s="99">
        <v>4500</v>
      </c>
      <c r="V192" s="99">
        <v>4100</v>
      </c>
      <c r="W192" s="99">
        <v>1600</v>
      </c>
      <c r="X192" s="99">
        <v>900</v>
      </c>
      <c r="Y192" s="99">
        <v>320</v>
      </c>
      <c r="Z192" s="99">
        <v>350</v>
      </c>
      <c r="AA192" s="99">
        <v>300</v>
      </c>
      <c r="AB192" s="99">
        <v>300</v>
      </c>
      <c r="AC192" s="100">
        <v>1500</v>
      </c>
      <c r="AD192" s="22">
        <f t="shared" si="41"/>
        <v>42540</v>
      </c>
      <c r="AE192" s="20">
        <f t="shared" si="42"/>
        <v>44440</v>
      </c>
      <c r="AF192" s="20">
        <f t="shared" si="43"/>
        <v>45390</v>
      </c>
      <c r="AG192" s="20">
        <f t="shared" si="44"/>
        <v>47501</v>
      </c>
      <c r="AH192" s="20">
        <f t="shared" si="45"/>
        <v>43279</v>
      </c>
      <c r="AI192" s="20">
        <f t="shared" si="46"/>
        <v>16889</v>
      </c>
      <c r="AJ192" s="20">
        <f t="shared" si="47"/>
        <v>9500</v>
      </c>
      <c r="AK192" s="20">
        <f t="shared" si="48"/>
        <v>3378</v>
      </c>
      <c r="AL192" s="20">
        <f t="shared" si="49"/>
        <v>3695</v>
      </c>
      <c r="AM192" s="20">
        <f t="shared" si="50"/>
        <v>3167</v>
      </c>
      <c r="AN192" s="20">
        <f t="shared" si="51"/>
        <v>3167</v>
      </c>
      <c r="AO192" s="43">
        <f t="shared" si="52"/>
        <v>15834</v>
      </c>
    </row>
    <row r="193" spans="1:41" hidden="1" x14ac:dyDescent="0.2">
      <c r="A193" s="96" t="s">
        <v>484</v>
      </c>
      <c r="B193" s="96" t="s">
        <v>485</v>
      </c>
      <c r="C193" s="96" t="s">
        <v>484</v>
      </c>
      <c r="D193" s="96" t="s">
        <v>485</v>
      </c>
      <c r="E193" s="96" t="s">
        <v>488</v>
      </c>
      <c r="F193" s="96" t="s">
        <v>489</v>
      </c>
      <c r="G193" s="96" t="s">
        <v>126</v>
      </c>
      <c r="H193" s="19" t="str">
        <f>IF(E193="","",VLOOKUP(LEFT(E193,5),'Technikai cellák'!B:C,2,0))</f>
        <v>E.ON Közép-dunántúli Gázhálózati Zrt.</v>
      </c>
      <c r="I193" s="19" t="str">
        <f>IF(E193="","",VLOOKUP(H193,'Technikai cellák'!$C$1:$D$12,2,0))</f>
        <v>8800 Nagykanizsa, Zrínyi Miklós út 32.</v>
      </c>
      <c r="J193" s="97">
        <v>16</v>
      </c>
      <c r="K193" s="25" t="str">
        <f t="shared" si="55"/>
        <v>20 alatti</v>
      </c>
      <c r="L193" s="101">
        <f t="shared" si="56"/>
        <v>16</v>
      </c>
      <c r="M193" s="102">
        <f t="shared" si="57"/>
        <v>0</v>
      </c>
      <c r="N193" s="105"/>
      <c r="O193" s="104">
        <f t="shared" si="58"/>
        <v>0</v>
      </c>
      <c r="P193" s="26">
        <f t="shared" si="54"/>
        <v>133342</v>
      </c>
      <c r="Q193" s="21">
        <f t="shared" si="53"/>
        <v>166677</v>
      </c>
      <c r="R193" s="98">
        <v>1700</v>
      </c>
      <c r="S193" s="99">
        <v>1925</v>
      </c>
      <c r="T193" s="99">
        <v>2870</v>
      </c>
      <c r="U193" s="99">
        <v>2900</v>
      </c>
      <c r="V193" s="99">
        <v>2625</v>
      </c>
      <c r="W193" s="99">
        <v>1750</v>
      </c>
      <c r="X193" s="99">
        <v>900</v>
      </c>
      <c r="Y193" s="99">
        <v>200</v>
      </c>
      <c r="Z193" s="99">
        <v>100</v>
      </c>
      <c r="AA193" s="99">
        <v>100</v>
      </c>
      <c r="AB193" s="99">
        <v>120</v>
      </c>
      <c r="AC193" s="100">
        <v>600</v>
      </c>
      <c r="AD193" s="22">
        <f t="shared" si="41"/>
        <v>17945</v>
      </c>
      <c r="AE193" s="20">
        <f t="shared" si="42"/>
        <v>20320</v>
      </c>
      <c r="AF193" s="20">
        <f t="shared" si="43"/>
        <v>30295</v>
      </c>
      <c r="AG193" s="20">
        <f t="shared" si="44"/>
        <v>30612</v>
      </c>
      <c r="AH193" s="20">
        <f t="shared" si="45"/>
        <v>27709</v>
      </c>
      <c r="AI193" s="20">
        <f t="shared" si="46"/>
        <v>18473</v>
      </c>
      <c r="AJ193" s="20">
        <f t="shared" si="47"/>
        <v>9500</v>
      </c>
      <c r="AK193" s="20">
        <f t="shared" si="48"/>
        <v>2111</v>
      </c>
      <c r="AL193" s="20">
        <f t="shared" si="49"/>
        <v>1056</v>
      </c>
      <c r="AM193" s="20">
        <f t="shared" si="50"/>
        <v>1056</v>
      </c>
      <c r="AN193" s="20">
        <f t="shared" si="51"/>
        <v>1267</v>
      </c>
      <c r="AO193" s="43">
        <f t="shared" si="52"/>
        <v>6333</v>
      </c>
    </row>
    <row r="194" spans="1:41" hidden="1" x14ac:dyDescent="0.2">
      <c r="A194" s="96" t="s">
        <v>484</v>
      </c>
      <c r="B194" s="96" t="s">
        <v>485</v>
      </c>
      <c r="C194" s="96" t="s">
        <v>484</v>
      </c>
      <c r="D194" s="96" t="s">
        <v>485</v>
      </c>
      <c r="E194" s="96" t="s">
        <v>490</v>
      </c>
      <c r="F194" s="96" t="s">
        <v>491</v>
      </c>
      <c r="G194" s="96" t="s">
        <v>126</v>
      </c>
      <c r="H194" s="19" t="str">
        <f>IF(E194="","",VLOOKUP(LEFT(E194,5),'Technikai cellák'!B:C,2,0))</f>
        <v>E.ON Közép-dunántúli Gázhálózati Zrt.</v>
      </c>
      <c r="I194" s="19" t="str">
        <f>IF(E194="","",VLOOKUP(H194,'Technikai cellák'!$C$1:$D$12,2,0))</f>
        <v>8800 Nagykanizsa, Zrínyi Miklós út 32.</v>
      </c>
      <c r="J194" s="97">
        <v>16</v>
      </c>
      <c r="K194" s="25" t="str">
        <f t="shared" si="55"/>
        <v>20 alatti</v>
      </c>
      <c r="L194" s="101">
        <f t="shared" si="56"/>
        <v>16</v>
      </c>
      <c r="M194" s="102">
        <f t="shared" si="57"/>
        <v>0</v>
      </c>
      <c r="N194" s="105"/>
      <c r="O194" s="104">
        <f t="shared" si="58"/>
        <v>0</v>
      </c>
      <c r="P194" s="26">
        <f t="shared" si="54"/>
        <v>247427</v>
      </c>
      <c r="Q194" s="21">
        <f t="shared" si="53"/>
        <v>309284</v>
      </c>
      <c r="R194" s="98">
        <v>4100</v>
      </c>
      <c r="S194" s="99">
        <v>4200</v>
      </c>
      <c r="T194" s="99">
        <v>5500</v>
      </c>
      <c r="U194" s="99">
        <v>5600</v>
      </c>
      <c r="V194" s="99">
        <v>3500</v>
      </c>
      <c r="W194" s="99">
        <v>1900</v>
      </c>
      <c r="X194" s="99">
        <v>1500</v>
      </c>
      <c r="Y194" s="99">
        <v>900</v>
      </c>
      <c r="Z194" s="99">
        <v>200</v>
      </c>
      <c r="AA194" s="99">
        <v>200</v>
      </c>
      <c r="AB194" s="99">
        <v>200</v>
      </c>
      <c r="AC194" s="100">
        <v>1500</v>
      </c>
      <c r="AD194" s="22">
        <f t="shared" si="41"/>
        <v>43279</v>
      </c>
      <c r="AE194" s="20">
        <f t="shared" si="42"/>
        <v>44334</v>
      </c>
      <c r="AF194" s="20">
        <f t="shared" si="43"/>
        <v>58057</v>
      </c>
      <c r="AG194" s="20">
        <f t="shared" si="44"/>
        <v>59112</v>
      </c>
      <c r="AH194" s="20">
        <f t="shared" si="45"/>
        <v>36945</v>
      </c>
      <c r="AI194" s="20">
        <f t="shared" si="46"/>
        <v>20056</v>
      </c>
      <c r="AJ194" s="20">
        <f t="shared" si="47"/>
        <v>15834</v>
      </c>
      <c r="AK194" s="20">
        <f t="shared" si="48"/>
        <v>9500</v>
      </c>
      <c r="AL194" s="20">
        <f t="shared" si="49"/>
        <v>2111</v>
      </c>
      <c r="AM194" s="20">
        <f t="shared" si="50"/>
        <v>2111</v>
      </c>
      <c r="AN194" s="20">
        <f t="shared" si="51"/>
        <v>2111</v>
      </c>
      <c r="AO194" s="43">
        <f t="shared" si="52"/>
        <v>15834</v>
      </c>
    </row>
    <row r="195" spans="1:41" hidden="1" x14ac:dyDescent="0.2">
      <c r="A195" s="96" t="s">
        <v>484</v>
      </c>
      <c r="B195" s="96" t="s">
        <v>485</v>
      </c>
      <c r="C195" s="96" t="s">
        <v>484</v>
      </c>
      <c r="D195" s="96" t="s">
        <v>485</v>
      </c>
      <c r="E195" s="96" t="s">
        <v>492</v>
      </c>
      <c r="F195" s="96" t="s">
        <v>493</v>
      </c>
      <c r="G195" s="96" t="s">
        <v>126</v>
      </c>
      <c r="H195" s="19" t="str">
        <f>IF(E195="","",VLOOKUP(LEFT(E195,5),'Technikai cellák'!B:C,2,0))</f>
        <v>E.ON Közép-dunántúli Gázhálózati Zrt.</v>
      </c>
      <c r="I195" s="19" t="str">
        <f>IF(E195="","",VLOOKUP(H195,'Technikai cellák'!$C$1:$D$12,2,0))</f>
        <v>8800 Nagykanizsa, Zrínyi Miklós út 32.</v>
      </c>
      <c r="J195" s="97">
        <v>4</v>
      </c>
      <c r="K195" s="25" t="str">
        <f t="shared" si="55"/>
        <v>20 alatti</v>
      </c>
      <c r="L195" s="101">
        <f t="shared" si="56"/>
        <v>4</v>
      </c>
      <c r="M195" s="102">
        <f t="shared" si="57"/>
        <v>0</v>
      </c>
      <c r="N195" s="105"/>
      <c r="O195" s="104">
        <f t="shared" si="58"/>
        <v>0</v>
      </c>
      <c r="P195" s="26">
        <f t="shared" si="54"/>
        <v>77</v>
      </c>
      <c r="Q195" s="21">
        <f t="shared" si="53"/>
        <v>96</v>
      </c>
      <c r="R195" s="98">
        <v>2</v>
      </c>
      <c r="S195" s="99">
        <v>2</v>
      </c>
      <c r="T195" s="99">
        <v>1</v>
      </c>
      <c r="U195" s="99">
        <v>0</v>
      </c>
      <c r="V195" s="99">
        <v>0</v>
      </c>
      <c r="W195" s="99">
        <v>0</v>
      </c>
      <c r="X195" s="99">
        <v>0</v>
      </c>
      <c r="Y195" s="99">
        <v>0</v>
      </c>
      <c r="Z195" s="99">
        <v>0</v>
      </c>
      <c r="AA195" s="99">
        <v>1</v>
      </c>
      <c r="AB195" s="99">
        <v>1</v>
      </c>
      <c r="AC195" s="100">
        <v>2</v>
      </c>
      <c r="AD195" s="22">
        <f t="shared" si="41"/>
        <v>21</v>
      </c>
      <c r="AE195" s="20">
        <f t="shared" si="42"/>
        <v>21</v>
      </c>
      <c r="AF195" s="20">
        <f t="shared" si="43"/>
        <v>11</v>
      </c>
      <c r="AG195" s="20">
        <f t="shared" si="44"/>
        <v>0</v>
      </c>
      <c r="AH195" s="20">
        <f t="shared" si="45"/>
        <v>0</v>
      </c>
      <c r="AI195" s="20">
        <f t="shared" si="46"/>
        <v>0</v>
      </c>
      <c r="AJ195" s="20">
        <f t="shared" si="47"/>
        <v>0</v>
      </c>
      <c r="AK195" s="20">
        <f t="shared" si="48"/>
        <v>0</v>
      </c>
      <c r="AL195" s="20">
        <f t="shared" si="49"/>
        <v>0</v>
      </c>
      <c r="AM195" s="20">
        <f t="shared" si="50"/>
        <v>11</v>
      </c>
      <c r="AN195" s="20">
        <f t="shared" si="51"/>
        <v>11</v>
      </c>
      <c r="AO195" s="43">
        <f t="shared" si="52"/>
        <v>21</v>
      </c>
    </row>
    <row r="196" spans="1:41" hidden="1" x14ac:dyDescent="0.2">
      <c r="A196" s="96" t="s">
        <v>484</v>
      </c>
      <c r="B196" s="96" t="s">
        <v>485</v>
      </c>
      <c r="C196" s="96" t="s">
        <v>484</v>
      </c>
      <c r="D196" s="96" t="s">
        <v>485</v>
      </c>
      <c r="E196" s="96" t="s">
        <v>494</v>
      </c>
      <c r="F196" s="96" t="s">
        <v>495</v>
      </c>
      <c r="G196" s="96" t="s">
        <v>126</v>
      </c>
      <c r="H196" s="19" t="str">
        <f>IF(E196="","",VLOOKUP(LEFT(E196,5),'Technikai cellák'!B:C,2,0))</f>
        <v>E.ON Közép-dunántúli Gázhálózati Zrt.</v>
      </c>
      <c r="I196" s="19" t="str">
        <f>IF(E196="","",VLOOKUP(H196,'Technikai cellák'!$C$1:$D$12,2,0))</f>
        <v>8800 Nagykanizsa, Zrínyi Miklós út 32.</v>
      </c>
      <c r="J196" s="97">
        <v>4</v>
      </c>
      <c r="K196" s="25" t="str">
        <f t="shared" si="55"/>
        <v>20 alatti</v>
      </c>
      <c r="L196" s="101">
        <f t="shared" si="56"/>
        <v>4</v>
      </c>
      <c r="M196" s="102">
        <f t="shared" si="57"/>
        <v>0</v>
      </c>
      <c r="N196" s="105"/>
      <c r="O196" s="104">
        <f t="shared" si="58"/>
        <v>0</v>
      </c>
      <c r="P196" s="26">
        <f t="shared" si="54"/>
        <v>19211</v>
      </c>
      <c r="Q196" s="21">
        <f t="shared" si="53"/>
        <v>24014</v>
      </c>
      <c r="R196" s="98">
        <v>290</v>
      </c>
      <c r="S196" s="99">
        <v>400</v>
      </c>
      <c r="T196" s="99">
        <v>430</v>
      </c>
      <c r="U196" s="99">
        <v>450</v>
      </c>
      <c r="V196" s="99">
        <v>400</v>
      </c>
      <c r="W196" s="99">
        <v>200</v>
      </c>
      <c r="X196" s="99">
        <v>20</v>
      </c>
      <c r="Y196" s="99">
        <v>20</v>
      </c>
      <c r="Z196" s="99">
        <v>5</v>
      </c>
      <c r="AA196" s="99">
        <v>5</v>
      </c>
      <c r="AB196" s="99">
        <v>5</v>
      </c>
      <c r="AC196" s="100">
        <v>50</v>
      </c>
      <c r="AD196" s="22">
        <f t="shared" si="41"/>
        <v>3061</v>
      </c>
      <c r="AE196" s="20">
        <f t="shared" si="42"/>
        <v>4222</v>
      </c>
      <c r="AF196" s="20">
        <f t="shared" si="43"/>
        <v>4539</v>
      </c>
      <c r="AG196" s="20">
        <f t="shared" si="44"/>
        <v>4750</v>
      </c>
      <c r="AH196" s="20">
        <f t="shared" si="45"/>
        <v>4222</v>
      </c>
      <c r="AI196" s="20">
        <f t="shared" si="46"/>
        <v>2111</v>
      </c>
      <c r="AJ196" s="20">
        <f t="shared" si="47"/>
        <v>211</v>
      </c>
      <c r="AK196" s="20">
        <f t="shared" si="48"/>
        <v>211</v>
      </c>
      <c r="AL196" s="20">
        <f t="shared" si="49"/>
        <v>53</v>
      </c>
      <c r="AM196" s="20">
        <f t="shared" si="50"/>
        <v>53</v>
      </c>
      <c r="AN196" s="20">
        <f t="shared" si="51"/>
        <v>53</v>
      </c>
      <c r="AO196" s="43">
        <f t="shared" si="52"/>
        <v>528</v>
      </c>
    </row>
    <row r="197" spans="1:41" hidden="1" x14ac:dyDescent="0.2">
      <c r="A197" s="96" t="s">
        <v>484</v>
      </c>
      <c r="B197" s="96" t="s">
        <v>485</v>
      </c>
      <c r="C197" s="96" t="s">
        <v>484</v>
      </c>
      <c r="D197" s="96" t="s">
        <v>485</v>
      </c>
      <c r="E197" s="96" t="s">
        <v>496</v>
      </c>
      <c r="F197" s="96" t="s">
        <v>497</v>
      </c>
      <c r="G197" s="96" t="s">
        <v>126</v>
      </c>
      <c r="H197" s="19" t="str">
        <f>IF(E197="","",VLOOKUP(LEFT(E197,5),'Technikai cellák'!B:C,2,0))</f>
        <v>E.ON Közép-dunántúli Gázhálózati Zrt.</v>
      </c>
      <c r="I197" s="19" t="str">
        <f>IF(E197="","",VLOOKUP(H197,'Technikai cellák'!$C$1:$D$12,2,0))</f>
        <v>8800 Nagykanizsa, Zrínyi Miklós út 32.</v>
      </c>
      <c r="J197" s="97">
        <v>4</v>
      </c>
      <c r="K197" s="25" t="str">
        <f t="shared" si="55"/>
        <v>20 alatti</v>
      </c>
      <c r="L197" s="101">
        <f t="shared" si="56"/>
        <v>4</v>
      </c>
      <c r="M197" s="102">
        <f t="shared" si="57"/>
        <v>0</v>
      </c>
      <c r="N197" s="105"/>
      <c r="O197" s="104">
        <f t="shared" si="58"/>
        <v>0</v>
      </c>
      <c r="P197" s="26">
        <f t="shared" si="54"/>
        <v>2810</v>
      </c>
      <c r="Q197" s="21">
        <f t="shared" si="53"/>
        <v>3513</v>
      </c>
      <c r="R197" s="98">
        <v>50</v>
      </c>
      <c r="S197" s="99">
        <v>60</v>
      </c>
      <c r="T197" s="99">
        <v>60</v>
      </c>
      <c r="U197" s="99">
        <v>65</v>
      </c>
      <c r="V197" s="99">
        <v>30</v>
      </c>
      <c r="W197" s="99">
        <v>6</v>
      </c>
      <c r="X197" s="99">
        <v>6</v>
      </c>
      <c r="Y197" s="99">
        <v>6</v>
      </c>
      <c r="Z197" s="99">
        <v>8</v>
      </c>
      <c r="AA197" s="99">
        <v>6</v>
      </c>
      <c r="AB197" s="99">
        <v>6</v>
      </c>
      <c r="AC197" s="100">
        <v>30</v>
      </c>
      <c r="AD197" s="22">
        <f t="shared" si="41"/>
        <v>528</v>
      </c>
      <c r="AE197" s="20">
        <f t="shared" si="42"/>
        <v>633</v>
      </c>
      <c r="AF197" s="20">
        <f t="shared" si="43"/>
        <v>633</v>
      </c>
      <c r="AG197" s="20">
        <f t="shared" si="44"/>
        <v>686</v>
      </c>
      <c r="AH197" s="20">
        <f t="shared" si="45"/>
        <v>317</v>
      </c>
      <c r="AI197" s="20">
        <f t="shared" si="46"/>
        <v>63</v>
      </c>
      <c r="AJ197" s="20">
        <f t="shared" si="47"/>
        <v>63</v>
      </c>
      <c r="AK197" s="20">
        <f t="shared" si="48"/>
        <v>63</v>
      </c>
      <c r="AL197" s="20">
        <f t="shared" si="49"/>
        <v>84</v>
      </c>
      <c r="AM197" s="20">
        <f t="shared" si="50"/>
        <v>63</v>
      </c>
      <c r="AN197" s="20">
        <f t="shared" si="51"/>
        <v>63</v>
      </c>
      <c r="AO197" s="43">
        <f t="shared" si="52"/>
        <v>317</v>
      </c>
    </row>
    <row r="198" spans="1:41" hidden="1" x14ac:dyDescent="0.2">
      <c r="A198" s="96" t="s">
        <v>484</v>
      </c>
      <c r="B198" s="96" t="s">
        <v>485</v>
      </c>
      <c r="C198" s="96" t="s">
        <v>484</v>
      </c>
      <c r="D198" s="96" t="s">
        <v>485</v>
      </c>
      <c r="E198" s="96" t="s">
        <v>498</v>
      </c>
      <c r="F198" s="96" t="s">
        <v>497</v>
      </c>
      <c r="G198" s="96" t="s">
        <v>126</v>
      </c>
      <c r="H198" s="19" t="str">
        <f>IF(E198="","",VLOOKUP(LEFT(E198,5),'Technikai cellák'!B:C,2,0))</f>
        <v>E.ON Közép-dunántúli Gázhálózati Zrt.</v>
      </c>
      <c r="I198" s="19" t="str">
        <f>IF(E198="","",VLOOKUP(H198,'Technikai cellák'!$C$1:$D$12,2,0))</f>
        <v>8800 Nagykanizsa, Zrínyi Miklós út 32.</v>
      </c>
      <c r="J198" s="97">
        <v>16</v>
      </c>
      <c r="K198" s="25" t="str">
        <f t="shared" si="55"/>
        <v>20 alatti</v>
      </c>
      <c r="L198" s="101">
        <f t="shared" si="56"/>
        <v>16</v>
      </c>
      <c r="M198" s="102">
        <f t="shared" si="57"/>
        <v>0</v>
      </c>
      <c r="N198" s="105"/>
      <c r="O198" s="104">
        <f t="shared" si="58"/>
        <v>0</v>
      </c>
      <c r="P198" s="26">
        <f t="shared" si="54"/>
        <v>209809</v>
      </c>
      <c r="Q198" s="21">
        <f t="shared" si="53"/>
        <v>262261</v>
      </c>
      <c r="R198" s="98">
        <v>2900</v>
      </c>
      <c r="S198" s="99">
        <v>2900</v>
      </c>
      <c r="T198" s="99">
        <v>3955</v>
      </c>
      <c r="U198" s="99">
        <v>3855</v>
      </c>
      <c r="V198" s="99">
        <v>3200</v>
      </c>
      <c r="W198" s="99">
        <v>2550</v>
      </c>
      <c r="X198" s="99">
        <v>1500</v>
      </c>
      <c r="Y198" s="99">
        <v>1000</v>
      </c>
      <c r="Z198" s="99">
        <v>10</v>
      </c>
      <c r="AA198" s="99">
        <v>10</v>
      </c>
      <c r="AB198" s="99">
        <v>10</v>
      </c>
      <c r="AC198" s="100">
        <v>2955</v>
      </c>
      <c r="AD198" s="22">
        <f t="shared" si="41"/>
        <v>30612</v>
      </c>
      <c r="AE198" s="20">
        <f t="shared" si="42"/>
        <v>30612</v>
      </c>
      <c r="AF198" s="20">
        <f t="shared" si="43"/>
        <v>41748</v>
      </c>
      <c r="AG198" s="20">
        <f t="shared" si="44"/>
        <v>40693</v>
      </c>
      <c r="AH198" s="20">
        <f t="shared" si="45"/>
        <v>33779</v>
      </c>
      <c r="AI198" s="20">
        <f t="shared" si="46"/>
        <v>26917</v>
      </c>
      <c r="AJ198" s="20">
        <f t="shared" si="47"/>
        <v>15834</v>
      </c>
      <c r="AK198" s="20">
        <f t="shared" si="48"/>
        <v>10556</v>
      </c>
      <c r="AL198" s="20">
        <f t="shared" si="49"/>
        <v>106</v>
      </c>
      <c r="AM198" s="20">
        <f t="shared" si="50"/>
        <v>106</v>
      </c>
      <c r="AN198" s="20">
        <f t="shared" si="51"/>
        <v>106</v>
      </c>
      <c r="AO198" s="43">
        <f t="shared" si="52"/>
        <v>31192</v>
      </c>
    </row>
    <row r="199" spans="1:41" hidden="1" x14ac:dyDescent="0.2">
      <c r="A199" s="96" t="s">
        <v>484</v>
      </c>
      <c r="B199" s="96" t="s">
        <v>485</v>
      </c>
      <c r="C199" s="96" t="s">
        <v>484</v>
      </c>
      <c r="D199" s="96" t="s">
        <v>485</v>
      </c>
      <c r="E199" s="96" t="s">
        <v>499</v>
      </c>
      <c r="F199" s="96" t="s">
        <v>500</v>
      </c>
      <c r="G199" s="96" t="s">
        <v>126</v>
      </c>
      <c r="H199" s="19" t="str">
        <f>IF(E199="","",VLOOKUP(LEFT(E199,5),'Technikai cellák'!B:C,2,0))</f>
        <v>E.ON Közép-dunántúli Gázhálózati Zrt.</v>
      </c>
      <c r="I199" s="19" t="str">
        <f>IF(E199="","",VLOOKUP(H199,'Technikai cellák'!$C$1:$D$12,2,0))</f>
        <v>8800 Nagykanizsa, Zrínyi Miklós út 32.</v>
      </c>
      <c r="J199" s="97">
        <v>4</v>
      </c>
      <c r="K199" s="25" t="str">
        <f t="shared" si="55"/>
        <v>20 alatti</v>
      </c>
      <c r="L199" s="101">
        <f t="shared" si="56"/>
        <v>4</v>
      </c>
      <c r="M199" s="102">
        <f t="shared" si="57"/>
        <v>0</v>
      </c>
      <c r="N199" s="105"/>
      <c r="O199" s="104">
        <f t="shared" si="58"/>
        <v>0</v>
      </c>
      <c r="P199" s="26">
        <f t="shared" si="54"/>
        <v>6859</v>
      </c>
      <c r="Q199" s="21">
        <f t="shared" si="53"/>
        <v>8574</v>
      </c>
      <c r="R199" s="98">
        <v>100</v>
      </c>
      <c r="S199" s="99">
        <v>160</v>
      </c>
      <c r="T199" s="99">
        <v>200</v>
      </c>
      <c r="U199" s="99">
        <v>210</v>
      </c>
      <c r="V199" s="99">
        <v>90</v>
      </c>
      <c r="W199" s="99">
        <v>20</v>
      </c>
      <c r="X199" s="99">
        <v>10</v>
      </c>
      <c r="Y199" s="99">
        <v>5</v>
      </c>
      <c r="Z199" s="99">
        <v>5</v>
      </c>
      <c r="AA199" s="99">
        <v>1</v>
      </c>
      <c r="AB199" s="99">
        <v>1</v>
      </c>
      <c r="AC199" s="100">
        <v>10</v>
      </c>
      <c r="AD199" s="22">
        <f t="shared" ref="AD199:AD259" si="59">ROUND((R199*$C$6)/$C$7,0)</f>
        <v>1056</v>
      </c>
      <c r="AE199" s="20">
        <f t="shared" ref="AE199:AE259" si="60">ROUND((S199*$C$6)/$C$7,0)</f>
        <v>1689</v>
      </c>
      <c r="AF199" s="20">
        <f t="shared" ref="AF199:AF259" si="61">ROUND((T199*$C$6)/$C$7,0)</f>
        <v>2111</v>
      </c>
      <c r="AG199" s="20">
        <f t="shared" ref="AG199:AG259" si="62">ROUND((U199*$C$6)/$C$7,0)</f>
        <v>2217</v>
      </c>
      <c r="AH199" s="20">
        <f t="shared" ref="AH199:AH259" si="63">ROUND((V199*$C$6)/$C$7,0)</f>
        <v>950</v>
      </c>
      <c r="AI199" s="20">
        <f t="shared" ref="AI199:AI259" si="64">ROUND((W199*$C$6)/$C$7,0)</f>
        <v>211</v>
      </c>
      <c r="AJ199" s="20">
        <f t="shared" ref="AJ199:AJ259" si="65">ROUND((X199*$C$6)/$C$7,0)</f>
        <v>106</v>
      </c>
      <c r="AK199" s="20">
        <f t="shared" ref="AK199:AK259" si="66">ROUND((Y199*$C$6)/$C$7,0)</f>
        <v>53</v>
      </c>
      <c r="AL199" s="20">
        <f t="shared" ref="AL199:AL259" si="67">ROUND((Z199*$C$6)/$C$7,0)</f>
        <v>53</v>
      </c>
      <c r="AM199" s="20">
        <f t="shared" ref="AM199:AM259" si="68">ROUND((AA199*$C$6)/$C$7,0)</f>
        <v>11</v>
      </c>
      <c r="AN199" s="20">
        <f t="shared" ref="AN199:AN259" si="69">ROUND((AB199*$C$6)/$C$7,0)</f>
        <v>11</v>
      </c>
      <c r="AO199" s="43">
        <f t="shared" ref="AO199:AO259" si="70">ROUND((AC199*$C$6)/$C$7,0)</f>
        <v>106</v>
      </c>
    </row>
    <row r="200" spans="1:41" hidden="1" x14ac:dyDescent="0.2">
      <c r="A200" s="96" t="s">
        <v>484</v>
      </c>
      <c r="B200" s="96" t="s">
        <v>485</v>
      </c>
      <c r="C200" s="96" t="s">
        <v>484</v>
      </c>
      <c r="D200" s="96" t="s">
        <v>485</v>
      </c>
      <c r="E200" s="96" t="s">
        <v>501</v>
      </c>
      <c r="F200" s="96" t="s">
        <v>502</v>
      </c>
      <c r="G200" s="96" t="s">
        <v>126</v>
      </c>
      <c r="H200" s="19" t="str">
        <f>IF(E200="","",VLOOKUP(LEFT(E200,5),'Technikai cellák'!B:C,2,0))</f>
        <v>E.ON Közép-dunántúli Gázhálózati Zrt.</v>
      </c>
      <c r="I200" s="19" t="str">
        <f>IF(E200="","",VLOOKUP(H200,'Technikai cellák'!$C$1:$D$12,2,0))</f>
        <v>8800 Nagykanizsa, Zrínyi Miklós út 32.</v>
      </c>
      <c r="J200" s="97">
        <v>4</v>
      </c>
      <c r="K200" s="25" t="str">
        <f t="shared" si="55"/>
        <v>20 alatti</v>
      </c>
      <c r="L200" s="101">
        <f t="shared" si="56"/>
        <v>4</v>
      </c>
      <c r="M200" s="102">
        <f t="shared" si="57"/>
        <v>0</v>
      </c>
      <c r="N200" s="105"/>
      <c r="O200" s="104">
        <f t="shared" si="58"/>
        <v>0</v>
      </c>
      <c r="P200" s="26">
        <f t="shared" si="54"/>
        <v>11908</v>
      </c>
      <c r="Q200" s="21">
        <f t="shared" ref="Q200:Q260" si="71">SUM(AD200:AO200)</f>
        <v>14885</v>
      </c>
      <c r="R200" s="98">
        <v>200</v>
      </c>
      <c r="S200" s="99">
        <v>250</v>
      </c>
      <c r="T200" s="99">
        <v>275</v>
      </c>
      <c r="U200" s="99">
        <v>250</v>
      </c>
      <c r="V200" s="99">
        <v>150</v>
      </c>
      <c r="W200" s="99">
        <v>100</v>
      </c>
      <c r="X200" s="99">
        <v>50</v>
      </c>
      <c r="Y200" s="99">
        <v>20</v>
      </c>
      <c r="Z200" s="99">
        <v>5</v>
      </c>
      <c r="AA200" s="99">
        <v>5</v>
      </c>
      <c r="AB200" s="99">
        <v>5</v>
      </c>
      <c r="AC200" s="100">
        <v>100</v>
      </c>
      <c r="AD200" s="22">
        <f t="shared" si="59"/>
        <v>2111</v>
      </c>
      <c r="AE200" s="20">
        <f t="shared" si="60"/>
        <v>2639</v>
      </c>
      <c r="AF200" s="20">
        <f t="shared" si="61"/>
        <v>2903</v>
      </c>
      <c r="AG200" s="20">
        <f t="shared" si="62"/>
        <v>2639</v>
      </c>
      <c r="AH200" s="20">
        <f t="shared" si="63"/>
        <v>1583</v>
      </c>
      <c r="AI200" s="20">
        <f t="shared" si="64"/>
        <v>1056</v>
      </c>
      <c r="AJ200" s="20">
        <f t="shared" si="65"/>
        <v>528</v>
      </c>
      <c r="AK200" s="20">
        <f t="shared" si="66"/>
        <v>211</v>
      </c>
      <c r="AL200" s="20">
        <f t="shared" si="67"/>
        <v>53</v>
      </c>
      <c r="AM200" s="20">
        <f t="shared" si="68"/>
        <v>53</v>
      </c>
      <c r="AN200" s="20">
        <f t="shared" si="69"/>
        <v>53</v>
      </c>
      <c r="AO200" s="43">
        <f t="shared" si="70"/>
        <v>1056</v>
      </c>
    </row>
    <row r="201" spans="1:41" hidden="1" x14ac:dyDescent="0.2">
      <c r="A201" s="96" t="s">
        <v>484</v>
      </c>
      <c r="B201" s="96" t="s">
        <v>485</v>
      </c>
      <c r="C201" s="96" t="s">
        <v>484</v>
      </c>
      <c r="D201" s="96" t="s">
        <v>485</v>
      </c>
      <c r="E201" s="96" t="s">
        <v>503</v>
      </c>
      <c r="F201" s="96" t="s">
        <v>504</v>
      </c>
      <c r="G201" s="96" t="s">
        <v>126</v>
      </c>
      <c r="H201" s="19" t="str">
        <f>IF(E201="","",VLOOKUP(LEFT(E201,5),'Technikai cellák'!B:C,2,0))</f>
        <v>E.ON Közép-dunántúli Gázhálózati Zrt.</v>
      </c>
      <c r="I201" s="19" t="str">
        <f>IF(E201="","",VLOOKUP(H201,'Technikai cellák'!$C$1:$D$12,2,0))</f>
        <v>8800 Nagykanizsa, Zrínyi Miklós út 32.</v>
      </c>
      <c r="J201" s="97">
        <v>4</v>
      </c>
      <c r="K201" s="25" t="str">
        <f t="shared" si="55"/>
        <v>20 alatti</v>
      </c>
      <c r="L201" s="101">
        <f t="shared" si="56"/>
        <v>4</v>
      </c>
      <c r="M201" s="102">
        <f t="shared" si="57"/>
        <v>0</v>
      </c>
      <c r="N201" s="105"/>
      <c r="O201" s="104">
        <f t="shared" si="58"/>
        <v>0</v>
      </c>
      <c r="P201" s="26">
        <f t="shared" si="54"/>
        <v>9</v>
      </c>
      <c r="Q201" s="21">
        <f t="shared" si="71"/>
        <v>11</v>
      </c>
      <c r="R201" s="98">
        <v>1</v>
      </c>
      <c r="S201" s="99">
        <v>0</v>
      </c>
      <c r="T201" s="99">
        <v>0</v>
      </c>
      <c r="U201" s="99">
        <v>0</v>
      </c>
      <c r="V201" s="99">
        <v>0</v>
      </c>
      <c r="W201" s="99">
        <v>0</v>
      </c>
      <c r="X201" s="99">
        <v>0</v>
      </c>
      <c r="Y201" s="99">
        <v>0</v>
      </c>
      <c r="Z201" s="99">
        <v>0</v>
      </c>
      <c r="AA201" s="99">
        <v>0</v>
      </c>
      <c r="AB201" s="99">
        <v>0</v>
      </c>
      <c r="AC201" s="100">
        <v>0</v>
      </c>
      <c r="AD201" s="22">
        <f t="shared" si="59"/>
        <v>11</v>
      </c>
      <c r="AE201" s="20">
        <f t="shared" si="60"/>
        <v>0</v>
      </c>
      <c r="AF201" s="20">
        <f t="shared" si="61"/>
        <v>0</v>
      </c>
      <c r="AG201" s="20">
        <f t="shared" si="62"/>
        <v>0</v>
      </c>
      <c r="AH201" s="20">
        <f t="shared" si="63"/>
        <v>0</v>
      </c>
      <c r="AI201" s="20">
        <f t="shared" si="64"/>
        <v>0</v>
      </c>
      <c r="AJ201" s="20">
        <f t="shared" si="65"/>
        <v>0</v>
      </c>
      <c r="AK201" s="20">
        <f t="shared" si="66"/>
        <v>0</v>
      </c>
      <c r="AL201" s="20">
        <f t="shared" si="67"/>
        <v>0</v>
      </c>
      <c r="AM201" s="20">
        <f t="shared" si="68"/>
        <v>0</v>
      </c>
      <c r="AN201" s="20">
        <f t="shared" si="69"/>
        <v>0</v>
      </c>
      <c r="AO201" s="43">
        <f t="shared" si="70"/>
        <v>0</v>
      </c>
    </row>
    <row r="202" spans="1:41" hidden="1" x14ac:dyDescent="0.2">
      <c r="A202" s="96" t="s">
        <v>484</v>
      </c>
      <c r="B202" s="96" t="s">
        <v>485</v>
      </c>
      <c r="C202" s="96" t="s">
        <v>484</v>
      </c>
      <c r="D202" s="96" t="s">
        <v>485</v>
      </c>
      <c r="E202" s="96" t="s">
        <v>505</v>
      </c>
      <c r="F202" s="96" t="s">
        <v>506</v>
      </c>
      <c r="G202" s="96" t="s">
        <v>126</v>
      </c>
      <c r="H202" s="19" t="str">
        <f>IF(E202="","",VLOOKUP(LEFT(E202,5),'Technikai cellák'!B:C,2,0))</f>
        <v>E.ON Közép-dunántúli Gázhálózati Zrt.</v>
      </c>
      <c r="I202" s="19" t="str">
        <f>IF(E202="","",VLOOKUP(H202,'Technikai cellák'!$C$1:$D$12,2,0))</f>
        <v>8800 Nagykanizsa, Zrínyi Miklós út 32.</v>
      </c>
      <c r="J202" s="97">
        <v>16</v>
      </c>
      <c r="K202" s="25" t="str">
        <f t="shared" si="55"/>
        <v>20 alatti</v>
      </c>
      <c r="L202" s="101">
        <f t="shared" si="56"/>
        <v>16</v>
      </c>
      <c r="M202" s="102">
        <f t="shared" si="57"/>
        <v>0</v>
      </c>
      <c r="N202" s="105"/>
      <c r="O202" s="104">
        <f t="shared" si="58"/>
        <v>0</v>
      </c>
      <c r="P202" s="26">
        <f t="shared" si="54"/>
        <v>134015</v>
      </c>
      <c r="Q202" s="21">
        <f t="shared" si="71"/>
        <v>167519</v>
      </c>
      <c r="R202" s="98">
        <v>1500</v>
      </c>
      <c r="S202" s="99">
        <v>1800</v>
      </c>
      <c r="T202" s="99">
        <v>2500</v>
      </c>
      <c r="U202" s="99">
        <v>2700</v>
      </c>
      <c r="V202" s="99">
        <v>2500</v>
      </c>
      <c r="W202" s="99">
        <v>1420</v>
      </c>
      <c r="X202" s="99">
        <v>800</v>
      </c>
      <c r="Y202" s="99">
        <v>400</v>
      </c>
      <c r="Z202" s="99">
        <v>250</v>
      </c>
      <c r="AA202" s="99">
        <v>200</v>
      </c>
      <c r="AB202" s="99">
        <v>200</v>
      </c>
      <c r="AC202" s="100">
        <v>1600</v>
      </c>
      <c r="AD202" s="22">
        <f t="shared" si="59"/>
        <v>15834</v>
      </c>
      <c r="AE202" s="20">
        <f t="shared" si="60"/>
        <v>19000</v>
      </c>
      <c r="AF202" s="20">
        <f t="shared" si="61"/>
        <v>26389</v>
      </c>
      <c r="AG202" s="20">
        <f t="shared" si="62"/>
        <v>28501</v>
      </c>
      <c r="AH202" s="20">
        <f t="shared" si="63"/>
        <v>26389</v>
      </c>
      <c r="AI202" s="20">
        <f t="shared" si="64"/>
        <v>14989</v>
      </c>
      <c r="AJ202" s="20">
        <f t="shared" si="65"/>
        <v>8445</v>
      </c>
      <c r="AK202" s="20">
        <f t="shared" si="66"/>
        <v>4222</v>
      </c>
      <c r="AL202" s="20">
        <f t="shared" si="67"/>
        <v>2639</v>
      </c>
      <c r="AM202" s="20">
        <f t="shared" si="68"/>
        <v>2111</v>
      </c>
      <c r="AN202" s="20">
        <f t="shared" si="69"/>
        <v>2111</v>
      </c>
      <c r="AO202" s="43">
        <f t="shared" si="70"/>
        <v>16889</v>
      </c>
    </row>
    <row r="203" spans="1:41" hidden="1" x14ac:dyDescent="0.2">
      <c r="A203" s="96" t="s">
        <v>484</v>
      </c>
      <c r="B203" s="96" t="s">
        <v>485</v>
      </c>
      <c r="C203" s="96" t="s">
        <v>484</v>
      </c>
      <c r="D203" s="96" t="s">
        <v>485</v>
      </c>
      <c r="E203" s="96" t="s">
        <v>507</v>
      </c>
      <c r="F203" s="96" t="s">
        <v>508</v>
      </c>
      <c r="G203" s="96" t="s">
        <v>126</v>
      </c>
      <c r="H203" s="19" t="str">
        <f>IF(E203="","",VLOOKUP(LEFT(E203,5),'Technikai cellák'!B:C,2,0))</f>
        <v>E.ON Közép-dunántúli Gázhálózati Zrt.</v>
      </c>
      <c r="I203" s="19" t="str">
        <f>IF(E203="","",VLOOKUP(H203,'Technikai cellák'!$C$1:$D$12,2,0))</f>
        <v>8800 Nagykanizsa, Zrínyi Miklós út 32.</v>
      </c>
      <c r="J203" s="97">
        <v>4</v>
      </c>
      <c r="K203" s="25" t="str">
        <f t="shared" si="55"/>
        <v>20 alatti</v>
      </c>
      <c r="L203" s="101">
        <f t="shared" si="56"/>
        <v>4</v>
      </c>
      <c r="M203" s="102">
        <f t="shared" si="57"/>
        <v>0</v>
      </c>
      <c r="N203" s="105"/>
      <c r="O203" s="104">
        <f t="shared" si="58"/>
        <v>0</v>
      </c>
      <c r="P203" s="26">
        <f t="shared" si="54"/>
        <v>12456</v>
      </c>
      <c r="Q203" s="21">
        <f t="shared" si="71"/>
        <v>15570</v>
      </c>
      <c r="R203" s="98">
        <v>160</v>
      </c>
      <c r="S203" s="99">
        <v>180</v>
      </c>
      <c r="T203" s="99">
        <v>250</v>
      </c>
      <c r="U203" s="99">
        <v>270</v>
      </c>
      <c r="V203" s="99">
        <v>200</v>
      </c>
      <c r="W203" s="99">
        <v>120</v>
      </c>
      <c r="X203" s="99">
        <v>85</v>
      </c>
      <c r="Y203" s="99">
        <v>20</v>
      </c>
      <c r="Z203" s="99">
        <v>10</v>
      </c>
      <c r="AA203" s="99">
        <v>5</v>
      </c>
      <c r="AB203" s="99">
        <v>5</v>
      </c>
      <c r="AC203" s="100">
        <v>170</v>
      </c>
      <c r="AD203" s="22">
        <f t="shared" si="59"/>
        <v>1689</v>
      </c>
      <c r="AE203" s="20">
        <f t="shared" si="60"/>
        <v>1900</v>
      </c>
      <c r="AF203" s="20">
        <f t="shared" si="61"/>
        <v>2639</v>
      </c>
      <c r="AG203" s="20">
        <f t="shared" si="62"/>
        <v>2850</v>
      </c>
      <c r="AH203" s="20">
        <f t="shared" si="63"/>
        <v>2111</v>
      </c>
      <c r="AI203" s="20">
        <f t="shared" si="64"/>
        <v>1267</v>
      </c>
      <c r="AJ203" s="20">
        <f t="shared" si="65"/>
        <v>897</v>
      </c>
      <c r="AK203" s="20">
        <f t="shared" si="66"/>
        <v>211</v>
      </c>
      <c r="AL203" s="20">
        <f t="shared" si="67"/>
        <v>106</v>
      </c>
      <c r="AM203" s="20">
        <f t="shared" si="68"/>
        <v>53</v>
      </c>
      <c r="AN203" s="20">
        <f t="shared" si="69"/>
        <v>53</v>
      </c>
      <c r="AO203" s="43">
        <f t="shared" si="70"/>
        <v>1794</v>
      </c>
    </row>
    <row r="204" spans="1:41" hidden="1" x14ac:dyDescent="0.2">
      <c r="A204" s="96" t="s">
        <v>484</v>
      </c>
      <c r="B204" s="96" t="s">
        <v>485</v>
      </c>
      <c r="C204" s="96" t="s">
        <v>484</v>
      </c>
      <c r="D204" s="96" t="s">
        <v>485</v>
      </c>
      <c r="E204" s="96" t="s">
        <v>509</v>
      </c>
      <c r="F204" s="96" t="s">
        <v>510</v>
      </c>
      <c r="G204" s="96" t="s">
        <v>126</v>
      </c>
      <c r="H204" s="19" t="str">
        <f>IF(E204="","",VLOOKUP(LEFT(E204,5),'Technikai cellák'!B:C,2,0))</f>
        <v>E.ON Közép-dunántúli Gázhálózati Zrt.</v>
      </c>
      <c r="I204" s="19" t="str">
        <f>IF(E204="","",VLOOKUP(H204,'Technikai cellák'!$C$1:$D$12,2,0))</f>
        <v>8800 Nagykanizsa, Zrínyi Miklós út 32.</v>
      </c>
      <c r="J204" s="97">
        <v>16</v>
      </c>
      <c r="K204" s="25" t="str">
        <f t="shared" si="55"/>
        <v>20 alatti</v>
      </c>
      <c r="L204" s="101">
        <f t="shared" si="56"/>
        <v>16</v>
      </c>
      <c r="M204" s="102">
        <f t="shared" si="57"/>
        <v>0</v>
      </c>
      <c r="N204" s="105"/>
      <c r="O204" s="104">
        <f t="shared" si="58"/>
        <v>0</v>
      </c>
      <c r="P204" s="26">
        <f t="shared" si="54"/>
        <v>33694</v>
      </c>
      <c r="Q204" s="21">
        <f t="shared" si="71"/>
        <v>42117</v>
      </c>
      <c r="R204" s="98">
        <v>250</v>
      </c>
      <c r="S204" s="99">
        <v>450</v>
      </c>
      <c r="T204" s="99">
        <v>600</v>
      </c>
      <c r="U204" s="99">
        <v>650</v>
      </c>
      <c r="V204" s="99">
        <v>600</v>
      </c>
      <c r="W204" s="99">
        <v>300</v>
      </c>
      <c r="X204" s="99">
        <v>280</v>
      </c>
      <c r="Y204" s="99">
        <v>250</v>
      </c>
      <c r="Z204" s="99">
        <v>200</v>
      </c>
      <c r="AA204" s="99">
        <v>50</v>
      </c>
      <c r="AB204" s="99">
        <v>60</v>
      </c>
      <c r="AC204" s="100">
        <v>300</v>
      </c>
      <c r="AD204" s="22">
        <f t="shared" si="59"/>
        <v>2639</v>
      </c>
      <c r="AE204" s="20">
        <f t="shared" si="60"/>
        <v>4750</v>
      </c>
      <c r="AF204" s="20">
        <f t="shared" si="61"/>
        <v>6333</v>
      </c>
      <c r="AG204" s="20">
        <f t="shared" si="62"/>
        <v>6861</v>
      </c>
      <c r="AH204" s="20">
        <f t="shared" si="63"/>
        <v>6333</v>
      </c>
      <c r="AI204" s="20">
        <f t="shared" si="64"/>
        <v>3167</v>
      </c>
      <c r="AJ204" s="20">
        <f t="shared" si="65"/>
        <v>2956</v>
      </c>
      <c r="AK204" s="20">
        <f t="shared" si="66"/>
        <v>2639</v>
      </c>
      <c r="AL204" s="20">
        <f t="shared" si="67"/>
        <v>2111</v>
      </c>
      <c r="AM204" s="20">
        <f t="shared" si="68"/>
        <v>528</v>
      </c>
      <c r="AN204" s="20">
        <f t="shared" si="69"/>
        <v>633</v>
      </c>
      <c r="AO204" s="43">
        <f t="shared" si="70"/>
        <v>3167</v>
      </c>
    </row>
    <row r="205" spans="1:41" hidden="1" x14ac:dyDescent="0.2">
      <c r="A205" s="96" t="s">
        <v>484</v>
      </c>
      <c r="B205" s="96" t="s">
        <v>485</v>
      </c>
      <c r="C205" s="96" t="s">
        <v>484</v>
      </c>
      <c r="D205" s="96" t="s">
        <v>485</v>
      </c>
      <c r="E205" s="96" t="s">
        <v>511</v>
      </c>
      <c r="F205" s="96" t="s">
        <v>512</v>
      </c>
      <c r="G205" s="96" t="s">
        <v>126</v>
      </c>
      <c r="H205" s="19" t="str">
        <f>IF(E205="","",VLOOKUP(LEFT(E205,5),'Technikai cellák'!B:C,2,0))</f>
        <v>E.ON Közép-dunántúli Gázhálózati Zrt.</v>
      </c>
      <c r="I205" s="19" t="str">
        <f>IF(E205="","",VLOOKUP(H205,'Technikai cellák'!$C$1:$D$12,2,0))</f>
        <v>8800 Nagykanizsa, Zrínyi Miklós út 32.</v>
      </c>
      <c r="J205" s="97">
        <v>4</v>
      </c>
      <c r="K205" s="25" t="str">
        <f t="shared" si="55"/>
        <v>20 alatti</v>
      </c>
      <c r="L205" s="101">
        <f t="shared" si="56"/>
        <v>4</v>
      </c>
      <c r="M205" s="102">
        <f t="shared" si="57"/>
        <v>0</v>
      </c>
      <c r="N205" s="105"/>
      <c r="O205" s="104">
        <f t="shared" si="58"/>
        <v>0</v>
      </c>
      <c r="P205" s="26">
        <f t="shared" si="54"/>
        <v>37410</v>
      </c>
      <c r="Q205" s="21">
        <f t="shared" si="71"/>
        <v>46762</v>
      </c>
      <c r="R205" s="98">
        <v>650</v>
      </c>
      <c r="S205" s="99">
        <v>800</v>
      </c>
      <c r="T205" s="99">
        <v>850</v>
      </c>
      <c r="U205" s="99">
        <v>850</v>
      </c>
      <c r="V205" s="99">
        <v>650</v>
      </c>
      <c r="W205" s="99">
        <v>250</v>
      </c>
      <c r="X205" s="99">
        <v>120</v>
      </c>
      <c r="Y205" s="99">
        <v>70</v>
      </c>
      <c r="Z205" s="99">
        <v>20</v>
      </c>
      <c r="AA205" s="99">
        <v>10</v>
      </c>
      <c r="AB205" s="99">
        <v>10</v>
      </c>
      <c r="AC205" s="100">
        <v>150</v>
      </c>
      <c r="AD205" s="22">
        <f t="shared" si="59"/>
        <v>6861</v>
      </c>
      <c r="AE205" s="20">
        <f t="shared" si="60"/>
        <v>8445</v>
      </c>
      <c r="AF205" s="20">
        <f t="shared" si="61"/>
        <v>8972</v>
      </c>
      <c r="AG205" s="20">
        <f t="shared" si="62"/>
        <v>8972</v>
      </c>
      <c r="AH205" s="20">
        <f t="shared" si="63"/>
        <v>6861</v>
      </c>
      <c r="AI205" s="20">
        <f t="shared" si="64"/>
        <v>2639</v>
      </c>
      <c r="AJ205" s="20">
        <f t="shared" si="65"/>
        <v>1267</v>
      </c>
      <c r="AK205" s="20">
        <f t="shared" si="66"/>
        <v>739</v>
      </c>
      <c r="AL205" s="20">
        <f t="shared" si="67"/>
        <v>211</v>
      </c>
      <c r="AM205" s="20">
        <f t="shared" si="68"/>
        <v>106</v>
      </c>
      <c r="AN205" s="20">
        <f t="shared" si="69"/>
        <v>106</v>
      </c>
      <c r="AO205" s="43">
        <f t="shared" si="70"/>
        <v>1583</v>
      </c>
    </row>
    <row r="206" spans="1:41" hidden="1" x14ac:dyDescent="0.2">
      <c r="A206" s="96" t="s">
        <v>484</v>
      </c>
      <c r="B206" s="96" t="s">
        <v>485</v>
      </c>
      <c r="C206" s="96" t="s">
        <v>484</v>
      </c>
      <c r="D206" s="96" t="s">
        <v>485</v>
      </c>
      <c r="E206" s="96" t="s">
        <v>513</v>
      </c>
      <c r="F206" s="96" t="s">
        <v>504</v>
      </c>
      <c r="G206" s="96" t="s">
        <v>126</v>
      </c>
      <c r="H206" s="19" t="str">
        <f>IF(E206="","",VLOOKUP(LEFT(E206,5),'Technikai cellák'!B:C,2,0))</f>
        <v>E.ON Közép-dunántúli Gázhálózati Zrt.</v>
      </c>
      <c r="I206" s="19" t="str">
        <f>IF(E206="","",VLOOKUP(H206,'Technikai cellák'!$C$1:$D$12,2,0))</f>
        <v>8800 Nagykanizsa, Zrínyi Miklós út 32.</v>
      </c>
      <c r="J206" s="97">
        <v>4</v>
      </c>
      <c r="K206" s="25" t="str">
        <f t="shared" si="55"/>
        <v>20 alatti</v>
      </c>
      <c r="L206" s="101">
        <f t="shared" si="56"/>
        <v>4</v>
      </c>
      <c r="M206" s="102">
        <f t="shared" si="57"/>
        <v>0</v>
      </c>
      <c r="N206" s="105"/>
      <c r="O206" s="104">
        <f t="shared" si="58"/>
        <v>0</v>
      </c>
      <c r="P206" s="26">
        <f t="shared" si="54"/>
        <v>12625</v>
      </c>
      <c r="Q206" s="21">
        <f t="shared" si="71"/>
        <v>15781</v>
      </c>
      <c r="R206" s="98">
        <v>170</v>
      </c>
      <c r="S206" s="99">
        <v>220</v>
      </c>
      <c r="T206" s="99">
        <v>260</v>
      </c>
      <c r="U206" s="99">
        <v>200</v>
      </c>
      <c r="V206" s="99">
        <v>150</v>
      </c>
      <c r="W206" s="99">
        <v>140</v>
      </c>
      <c r="X206" s="99">
        <v>50</v>
      </c>
      <c r="Y206" s="99">
        <v>40</v>
      </c>
      <c r="Z206" s="99">
        <v>5</v>
      </c>
      <c r="AA206" s="99">
        <v>5</v>
      </c>
      <c r="AB206" s="99">
        <v>5</v>
      </c>
      <c r="AC206" s="100">
        <v>250</v>
      </c>
      <c r="AD206" s="22">
        <f t="shared" si="59"/>
        <v>1794</v>
      </c>
      <c r="AE206" s="20">
        <f t="shared" si="60"/>
        <v>2322</v>
      </c>
      <c r="AF206" s="20">
        <f t="shared" si="61"/>
        <v>2745</v>
      </c>
      <c r="AG206" s="20">
        <f t="shared" si="62"/>
        <v>2111</v>
      </c>
      <c r="AH206" s="20">
        <f t="shared" si="63"/>
        <v>1583</v>
      </c>
      <c r="AI206" s="20">
        <f t="shared" si="64"/>
        <v>1478</v>
      </c>
      <c r="AJ206" s="20">
        <f t="shared" si="65"/>
        <v>528</v>
      </c>
      <c r="AK206" s="20">
        <f t="shared" si="66"/>
        <v>422</v>
      </c>
      <c r="AL206" s="20">
        <f t="shared" si="67"/>
        <v>53</v>
      </c>
      <c r="AM206" s="20">
        <f t="shared" si="68"/>
        <v>53</v>
      </c>
      <c r="AN206" s="20">
        <f t="shared" si="69"/>
        <v>53</v>
      </c>
      <c r="AO206" s="43">
        <f t="shared" si="70"/>
        <v>2639</v>
      </c>
    </row>
    <row r="207" spans="1:41" hidden="1" x14ac:dyDescent="0.2">
      <c r="A207" s="96" t="s">
        <v>484</v>
      </c>
      <c r="B207" s="96" t="s">
        <v>485</v>
      </c>
      <c r="C207" s="96" t="s">
        <v>484</v>
      </c>
      <c r="D207" s="96" t="s">
        <v>485</v>
      </c>
      <c r="E207" s="152" t="s">
        <v>3135</v>
      </c>
      <c r="F207" s="96" t="s">
        <v>514</v>
      </c>
      <c r="G207" s="96" t="s">
        <v>126</v>
      </c>
      <c r="H207" s="19" t="str">
        <f>IF(E207="","",VLOOKUP(LEFT(E207,5),'Technikai cellák'!B:C,2,0))</f>
        <v>E.GAS Gázelosztó Kft.</v>
      </c>
      <c r="I207" s="19" t="str">
        <f>IF(E207="","",VLOOKUP(H207,'Technikai cellák'!$C$1:$D$12,2,0))</f>
        <v>8800 Nagykanizsa, Csengery út 9.</v>
      </c>
      <c r="J207" s="97">
        <v>4</v>
      </c>
      <c r="K207" s="25" t="str">
        <f t="shared" si="55"/>
        <v>20 alatti</v>
      </c>
      <c r="L207" s="101">
        <f t="shared" si="56"/>
        <v>4</v>
      </c>
      <c r="M207" s="102">
        <f t="shared" si="57"/>
        <v>0</v>
      </c>
      <c r="N207" s="105"/>
      <c r="O207" s="104">
        <f t="shared" si="58"/>
        <v>0</v>
      </c>
      <c r="P207" s="26">
        <f t="shared" ref="P207:P267" si="72">ROUND(Q207*$G$9,0)</f>
        <v>35214</v>
      </c>
      <c r="Q207" s="21">
        <f t="shared" si="71"/>
        <v>44018</v>
      </c>
      <c r="R207" s="98">
        <v>250</v>
      </c>
      <c r="S207" s="99">
        <v>540</v>
      </c>
      <c r="T207" s="99">
        <v>720</v>
      </c>
      <c r="U207" s="99">
        <v>750</v>
      </c>
      <c r="V207" s="99">
        <v>600</v>
      </c>
      <c r="W207" s="99">
        <v>320</v>
      </c>
      <c r="X207" s="99">
        <v>290</v>
      </c>
      <c r="Y207" s="99">
        <v>160</v>
      </c>
      <c r="Z207" s="99">
        <v>100</v>
      </c>
      <c r="AA207" s="99">
        <v>50</v>
      </c>
      <c r="AB207" s="99">
        <v>70</v>
      </c>
      <c r="AC207" s="100">
        <v>320</v>
      </c>
      <c r="AD207" s="22">
        <f t="shared" si="59"/>
        <v>2639</v>
      </c>
      <c r="AE207" s="20">
        <f t="shared" si="60"/>
        <v>5700</v>
      </c>
      <c r="AF207" s="20">
        <f t="shared" si="61"/>
        <v>7600</v>
      </c>
      <c r="AG207" s="20">
        <f t="shared" si="62"/>
        <v>7917</v>
      </c>
      <c r="AH207" s="20">
        <f t="shared" si="63"/>
        <v>6333</v>
      </c>
      <c r="AI207" s="20">
        <f t="shared" si="64"/>
        <v>3378</v>
      </c>
      <c r="AJ207" s="20">
        <f t="shared" si="65"/>
        <v>3061</v>
      </c>
      <c r="AK207" s="20">
        <f t="shared" si="66"/>
        <v>1689</v>
      </c>
      <c r="AL207" s="20">
        <f t="shared" si="67"/>
        <v>1056</v>
      </c>
      <c r="AM207" s="20">
        <f t="shared" si="68"/>
        <v>528</v>
      </c>
      <c r="AN207" s="20">
        <f t="shared" si="69"/>
        <v>739</v>
      </c>
      <c r="AO207" s="43">
        <f t="shared" si="70"/>
        <v>3378</v>
      </c>
    </row>
    <row r="208" spans="1:41" hidden="1" x14ac:dyDescent="0.2">
      <c r="A208" s="96" t="s">
        <v>484</v>
      </c>
      <c r="B208" s="96" t="s">
        <v>485</v>
      </c>
      <c r="C208" s="96" t="s">
        <v>484</v>
      </c>
      <c r="D208" s="96" t="s">
        <v>485</v>
      </c>
      <c r="E208" s="96" t="s">
        <v>515</v>
      </c>
      <c r="F208" s="96" t="s">
        <v>516</v>
      </c>
      <c r="G208" s="96" t="s">
        <v>126</v>
      </c>
      <c r="H208" s="19" t="str">
        <f>IF(E208="","",VLOOKUP(LEFT(E208,5),'Technikai cellák'!B:C,2,0))</f>
        <v>E.ON Közép-dunántúli Gázhálózati Zrt.</v>
      </c>
      <c r="I208" s="19" t="str">
        <f>IF(E208="","",VLOOKUP(H208,'Technikai cellák'!$C$1:$D$12,2,0))</f>
        <v>8800 Nagykanizsa, Zrínyi Miklós út 32.</v>
      </c>
      <c r="J208" s="97">
        <v>4</v>
      </c>
      <c r="K208" s="25" t="str">
        <f t="shared" si="55"/>
        <v>20 alatti</v>
      </c>
      <c r="L208" s="101">
        <f t="shared" si="56"/>
        <v>4</v>
      </c>
      <c r="M208" s="102">
        <f t="shared" si="57"/>
        <v>0</v>
      </c>
      <c r="N208" s="105"/>
      <c r="O208" s="104">
        <f t="shared" si="58"/>
        <v>0</v>
      </c>
      <c r="P208" s="26">
        <f t="shared" si="72"/>
        <v>32258</v>
      </c>
      <c r="Q208" s="21">
        <f t="shared" si="71"/>
        <v>40322</v>
      </c>
      <c r="R208" s="98">
        <v>240</v>
      </c>
      <c r="S208" s="99">
        <v>450</v>
      </c>
      <c r="T208" s="99">
        <v>700</v>
      </c>
      <c r="U208" s="99">
        <v>720</v>
      </c>
      <c r="V208" s="99">
        <v>610</v>
      </c>
      <c r="W208" s="99">
        <v>350</v>
      </c>
      <c r="X208" s="99">
        <v>200</v>
      </c>
      <c r="Y208" s="99">
        <v>160</v>
      </c>
      <c r="Z208" s="99">
        <v>120</v>
      </c>
      <c r="AA208" s="99">
        <v>60</v>
      </c>
      <c r="AB208" s="99">
        <v>60</v>
      </c>
      <c r="AC208" s="100">
        <v>150</v>
      </c>
      <c r="AD208" s="22">
        <f t="shared" si="59"/>
        <v>2533</v>
      </c>
      <c r="AE208" s="20">
        <f t="shared" si="60"/>
        <v>4750</v>
      </c>
      <c r="AF208" s="20">
        <f t="shared" si="61"/>
        <v>7389</v>
      </c>
      <c r="AG208" s="20">
        <f t="shared" si="62"/>
        <v>7600</v>
      </c>
      <c r="AH208" s="20">
        <f t="shared" si="63"/>
        <v>6439</v>
      </c>
      <c r="AI208" s="20">
        <f t="shared" si="64"/>
        <v>3695</v>
      </c>
      <c r="AJ208" s="20">
        <f t="shared" si="65"/>
        <v>2111</v>
      </c>
      <c r="AK208" s="20">
        <f t="shared" si="66"/>
        <v>1689</v>
      </c>
      <c r="AL208" s="20">
        <f t="shared" si="67"/>
        <v>1267</v>
      </c>
      <c r="AM208" s="20">
        <f t="shared" si="68"/>
        <v>633</v>
      </c>
      <c r="AN208" s="20">
        <f t="shared" si="69"/>
        <v>633</v>
      </c>
      <c r="AO208" s="43">
        <f t="shared" si="70"/>
        <v>1583</v>
      </c>
    </row>
    <row r="209" spans="1:41" hidden="1" x14ac:dyDescent="0.2">
      <c r="A209" s="96" t="s">
        <v>517</v>
      </c>
      <c r="B209" s="96" t="s">
        <v>518</v>
      </c>
      <c r="C209" s="96" t="s">
        <v>517</v>
      </c>
      <c r="D209" s="96" t="s">
        <v>518</v>
      </c>
      <c r="E209" s="96" t="s">
        <v>519</v>
      </c>
      <c r="F209" s="96" t="s">
        <v>520</v>
      </c>
      <c r="G209" s="96" t="s">
        <v>126</v>
      </c>
      <c r="H209" s="19" t="str">
        <f>IF(E209="","",VLOOKUP(LEFT(E209,5),'Technikai cellák'!B:C,2,0))</f>
        <v>MVM FŐGÁZ Földgázhálózati Kft.</v>
      </c>
      <c r="I209" s="19" t="str">
        <f>IF(E209="","",VLOOKUP(H209,'Technikai cellák'!$C$1:$D$12,2,0))</f>
        <v>1081 Budapest, II. János Pál pápa tér 20.</v>
      </c>
      <c r="J209" s="97">
        <v>20</v>
      </c>
      <c r="K209" s="25" t="str">
        <f t="shared" si="55"/>
        <v>20-99</v>
      </c>
      <c r="L209" s="101">
        <f t="shared" si="56"/>
        <v>0</v>
      </c>
      <c r="M209" s="102">
        <f t="shared" si="57"/>
        <v>210</v>
      </c>
      <c r="N209" s="105">
        <v>210</v>
      </c>
      <c r="O209" s="104">
        <f t="shared" si="58"/>
        <v>0</v>
      </c>
      <c r="P209" s="26">
        <f t="shared" si="72"/>
        <v>182074</v>
      </c>
      <c r="Q209" s="21">
        <f t="shared" si="71"/>
        <v>227593</v>
      </c>
      <c r="R209" s="98">
        <v>2090</v>
      </c>
      <c r="S209" s="99">
        <v>2629</v>
      </c>
      <c r="T209" s="99">
        <v>3133</v>
      </c>
      <c r="U209" s="99">
        <v>3274</v>
      </c>
      <c r="V209" s="99">
        <v>2739</v>
      </c>
      <c r="W209" s="99">
        <v>2688</v>
      </c>
      <c r="X209" s="99">
        <v>1773</v>
      </c>
      <c r="Y209" s="99">
        <v>1145</v>
      </c>
      <c r="Z209" s="99">
        <v>671</v>
      </c>
      <c r="AA209" s="99">
        <v>421</v>
      </c>
      <c r="AB209" s="99">
        <v>410</v>
      </c>
      <c r="AC209" s="100">
        <v>588</v>
      </c>
      <c r="AD209" s="22">
        <f t="shared" si="59"/>
        <v>22062</v>
      </c>
      <c r="AE209" s="20">
        <f t="shared" si="60"/>
        <v>27751</v>
      </c>
      <c r="AF209" s="20">
        <f t="shared" si="61"/>
        <v>33071</v>
      </c>
      <c r="AG209" s="20">
        <f t="shared" si="62"/>
        <v>34560</v>
      </c>
      <c r="AH209" s="20">
        <f t="shared" si="63"/>
        <v>28912</v>
      </c>
      <c r="AI209" s="20">
        <f t="shared" si="64"/>
        <v>28374</v>
      </c>
      <c r="AJ209" s="20">
        <f t="shared" si="65"/>
        <v>18715</v>
      </c>
      <c r="AK209" s="20">
        <f t="shared" si="66"/>
        <v>12086</v>
      </c>
      <c r="AL209" s="20">
        <f t="shared" si="67"/>
        <v>7083</v>
      </c>
      <c r="AM209" s="20">
        <f t="shared" si="68"/>
        <v>4444</v>
      </c>
      <c r="AN209" s="20">
        <f t="shared" si="69"/>
        <v>4328</v>
      </c>
      <c r="AO209" s="43">
        <f t="shared" si="70"/>
        <v>6207</v>
      </c>
    </row>
    <row r="210" spans="1:41" hidden="1" x14ac:dyDescent="0.2">
      <c r="A210" s="96" t="s">
        <v>517</v>
      </c>
      <c r="B210" s="96" t="s">
        <v>518</v>
      </c>
      <c r="C210" s="96" t="s">
        <v>517</v>
      </c>
      <c r="D210" s="96" t="s">
        <v>518</v>
      </c>
      <c r="E210" s="96" t="s">
        <v>521</v>
      </c>
      <c r="F210" s="96" t="s">
        <v>522</v>
      </c>
      <c r="G210" s="96" t="s">
        <v>126</v>
      </c>
      <c r="H210" s="19" t="str">
        <f>IF(E210="","",VLOOKUP(LEFT(E210,5),'Technikai cellák'!B:C,2,0))</f>
        <v>MVM FŐGÁZ Földgázhálózati Kft.</v>
      </c>
      <c r="I210" s="19" t="str">
        <f>IF(E210="","",VLOOKUP(H210,'Technikai cellák'!$C$1:$D$12,2,0))</f>
        <v>1081 Budapest, II. János Pál pápa tér 20.</v>
      </c>
      <c r="J210" s="97">
        <v>40</v>
      </c>
      <c r="K210" s="25" t="str">
        <f t="shared" si="55"/>
        <v>20-99</v>
      </c>
      <c r="L210" s="101">
        <f t="shared" si="56"/>
        <v>0</v>
      </c>
      <c r="M210" s="102">
        <f t="shared" si="57"/>
        <v>420</v>
      </c>
      <c r="N210" s="105">
        <v>420</v>
      </c>
      <c r="O210" s="104">
        <f t="shared" si="58"/>
        <v>0</v>
      </c>
      <c r="P210" s="26">
        <f t="shared" si="72"/>
        <v>537882</v>
      </c>
      <c r="Q210" s="21">
        <f t="shared" si="71"/>
        <v>672353</v>
      </c>
      <c r="R210" s="98">
        <v>6551</v>
      </c>
      <c r="S210" s="99">
        <v>9120</v>
      </c>
      <c r="T210" s="99">
        <v>8913</v>
      </c>
      <c r="U210" s="99">
        <v>11778</v>
      </c>
      <c r="V210" s="99">
        <v>9269</v>
      </c>
      <c r="W210" s="99">
        <v>6705</v>
      </c>
      <c r="X210" s="99">
        <v>4990</v>
      </c>
      <c r="Y210" s="99">
        <v>3863</v>
      </c>
      <c r="Z210" s="99">
        <v>748</v>
      </c>
      <c r="AA210" s="99">
        <v>408</v>
      </c>
      <c r="AB210" s="99">
        <v>444</v>
      </c>
      <c r="AC210" s="100">
        <v>906</v>
      </c>
      <c r="AD210" s="22">
        <f t="shared" si="59"/>
        <v>69151</v>
      </c>
      <c r="AE210" s="20">
        <f t="shared" si="60"/>
        <v>96269</v>
      </c>
      <c r="AF210" s="20">
        <f t="shared" si="61"/>
        <v>94084</v>
      </c>
      <c r="AG210" s="20">
        <f t="shared" si="62"/>
        <v>124326</v>
      </c>
      <c r="AH210" s="20">
        <f t="shared" si="63"/>
        <v>97842</v>
      </c>
      <c r="AI210" s="20">
        <f t="shared" si="64"/>
        <v>70777</v>
      </c>
      <c r="AJ210" s="20">
        <f t="shared" si="65"/>
        <v>52673</v>
      </c>
      <c r="AK210" s="20">
        <f t="shared" si="66"/>
        <v>40777</v>
      </c>
      <c r="AL210" s="20">
        <f t="shared" si="67"/>
        <v>7896</v>
      </c>
      <c r="AM210" s="20">
        <f t="shared" si="68"/>
        <v>4307</v>
      </c>
      <c r="AN210" s="20">
        <f t="shared" si="69"/>
        <v>4687</v>
      </c>
      <c r="AO210" s="43">
        <f t="shared" si="70"/>
        <v>9564</v>
      </c>
    </row>
    <row r="211" spans="1:41" hidden="1" x14ac:dyDescent="0.2">
      <c r="A211" s="96" t="s">
        <v>517</v>
      </c>
      <c r="B211" s="96" t="s">
        <v>518</v>
      </c>
      <c r="C211" s="96" t="s">
        <v>517</v>
      </c>
      <c r="D211" s="96" t="s">
        <v>518</v>
      </c>
      <c r="E211" s="96" t="s">
        <v>523</v>
      </c>
      <c r="F211" s="96" t="s">
        <v>524</v>
      </c>
      <c r="G211" s="96" t="s">
        <v>126</v>
      </c>
      <c r="H211" s="19" t="str">
        <f>IF(E211="","",VLOOKUP(LEFT(E211,5),'Technikai cellák'!B:C,2,0))</f>
        <v>MVM FŐGÁZ Földgázhálózati Kft.</v>
      </c>
      <c r="I211" s="19" t="str">
        <f>IF(E211="","",VLOOKUP(H211,'Technikai cellák'!$C$1:$D$12,2,0))</f>
        <v>1081 Budapest, II. János Pál pápa tér 20.</v>
      </c>
      <c r="J211" s="97">
        <v>4</v>
      </c>
      <c r="K211" s="25" t="str">
        <f t="shared" si="55"/>
        <v>20 alatti</v>
      </c>
      <c r="L211" s="101">
        <f t="shared" si="56"/>
        <v>4</v>
      </c>
      <c r="M211" s="102">
        <f t="shared" si="57"/>
        <v>0</v>
      </c>
      <c r="N211" s="105"/>
      <c r="O211" s="104">
        <f t="shared" si="58"/>
        <v>0</v>
      </c>
      <c r="P211" s="26">
        <f t="shared" si="72"/>
        <v>1494</v>
      </c>
      <c r="Q211" s="21">
        <f t="shared" si="71"/>
        <v>1868</v>
      </c>
      <c r="R211" s="98">
        <v>14</v>
      </c>
      <c r="S211" s="99">
        <v>14</v>
      </c>
      <c r="T211" s="99">
        <v>12</v>
      </c>
      <c r="U211" s="99">
        <v>13</v>
      </c>
      <c r="V211" s="99">
        <v>13</v>
      </c>
      <c r="W211" s="99">
        <v>16</v>
      </c>
      <c r="X211" s="99">
        <v>17</v>
      </c>
      <c r="Y211" s="99">
        <v>16</v>
      </c>
      <c r="Z211" s="99">
        <v>15</v>
      </c>
      <c r="AA211" s="99">
        <v>14</v>
      </c>
      <c r="AB211" s="99">
        <v>17</v>
      </c>
      <c r="AC211" s="100">
        <v>16</v>
      </c>
      <c r="AD211" s="22">
        <f t="shared" si="59"/>
        <v>148</v>
      </c>
      <c r="AE211" s="20">
        <f t="shared" si="60"/>
        <v>148</v>
      </c>
      <c r="AF211" s="20">
        <f t="shared" si="61"/>
        <v>127</v>
      </c>
      <c r="AG211" s="20">
        <f t="shared" si="62"/>
        <v>137</v>
      </c>
      <c r="AH211" s="20">
        <f t="shared" si="63"/>
        <v>137</v>
      </c>
      <c r="AI211" s="20">
        <f t="shared" si="64"/>
        <v>169</v>
      </c>
      <c r="AJ211" s="20">
        <f t="shared" si="65"/>
        <v>179</v>
      </c>
      <c r="AK211" s="20">
        <f t="shared" si="66"/>
        <v>169</v>
      </c>
      <c r="AL211" s="20">
        <f t="shared" si="67"/>
        <v>158</v>
      </c>
      <c r="AM211" s="20">
        <f t="shared" si="68"/>
        <v>148</v>
      </c>
      <c r="AN211" s="20">
        <f t="shared" si="69"/>
        <v>179</v>
      </c>
      <c r="AO211" s="43">
        <f t="shared" si="70"/>
        <v>169</v>
      </c>
    </row>
    <row r="212" spans="1:41" hidden="1" x14ac:dyDescent="0.2">
      <c r="A212" s="96" t="s">
        <v>517</v>
      </c>
      <c r="B212" s="96" t="s">
        <v>518</v>
      </c>
      <c r="C212" s="96" t="s">
        <v>517</v>
      </c>
      <c r="D212" s="96" t="s">
        <v>518</v>
      </c>
      <c r="E212" s="96" t="s">
        <v>525</v>
      </c>
      <c r="F212" s="96" t="s">
        <v>526</v>
      </c>
      <c r="G212" s="96" t="s">
        <v>126</v>
      </c>
      <c r="H212" s="19" t="str">
        <f>IF(E212="","",VLOOKUP(LEFT(E212,5),'Technikai cellák'!B:C,2,0))</f>
        <v>MVM FŐGÁZ Földgázhálózati Kft.</v>
      </c>
      <c r="I212" s="19" t="str">
        <f>IF(E212="","",VLOOKUP(H212,'Technikai cellák'!$C$1:$D$12,2,0))</f>
        <v>1081 Budapest, II. János Pál pápa tér 20.</v>
      </c>
      <c r="J212" s="97">
        <v>4</v>
      </c>
      <c r="K212" s="25" t="str">
        <f t="shared" si="55"/>
        <v>20 alatti</v>
      </c>
      <c r="L212" s="101">
        <f t="shared" si="56"/>
        <v>4</v>
      </c>
      <c r="M212" s="102">
        <f t="shared" si="57"/>
        <v>0</v>
      </c>
      <c r="N212" s="105"/>
      <c r="O212" s="104">
        <f t="shared" si="58"/>
        <v>0</v>
      </c>
      <c r="P212" s="26">
        <f t="shared" si="72"/>
        <v>9</v>
      </c>
      <c r="Q212" s="21">
        <f t="shared" si="71"/>
        <v>11</v>
      </c>
      <c r="R212" s="98">
        <v>1</v>
      </c>
      <c r="S212" s="99">
        <v>0</v>
      </c>
      <c r="T212" s="99">
        <v>0</v>
      </c>
      <c r="U212" s="99">
        <v>0</v>
      </c>
      <c r="V212" s="99">
        <v>0</v>
      </c>
      <c r="W212" s="99">
        <v>0</v>
      </c>
      <c r="X212" s="99">
        <v>0</v>
      </c>
      <c r="Y212" s="99">
        <v>0</v>
      </c>
      <c r="Z212" s="99">
        <v>0</v>
      </c>
      <c r="AA212" s="99">
        <v>0</v>
      </c>
      <c r="AB212" s="99">
        <v>0</v>
      </c>
      <c r="AC212" s="100">
        <v>0</v>
      </c>
      <c r="AD212" s="22">
        <f t="shared" si="59"/>
        <v>11</v>
      </c>
      <c r="AE212" s="20">
        <f t="shared" si="60"/>
        <v>0</v>
      </c>
      <c r="AF212" s="20">
        <f t="shared" si="61"/>
        <v>0</v>
      </c>
      <c r="AG212" s="20">
        <f t="shared" si="62"/>
        <v>0</v>
      </c>
      <c r="AH212" s="20">
        <f t="shared" si="63"/>
        <v>0</v>
      </c>
      <c r="AI212" s="20">
        <f t="shared" si="64"/>
        <v>0</v>
      </c>
      <c r="AJ212" s="20">
        <f t="shared" si="65"/>
        <v>0</v>
      </c>
      <c r="AK212" s="20">
        <f t="shared" si="66"/>
        <v>0</v>
      </c>
      <c r="AL212" s="20">
        <f t="shared" si="67"/>
        <v>0</v>
      </c>
      <c r="AM212" s="20">
        <f t="shared" si="68"/>
        <v>0</v>
      </c>
      <c r="AN212" s="20">
        <f t="shared" si="69"/>
        <v>0</v>
      </c>
      <c r="AO212" s="43">
        <f t="shared" si="70"/>
        <v>0</v>
      </c>
    </row>
    <row r="213" spans="1:41" hidden="1" x14ac:dyDescent="0.2">
      <c r="A213" s="96" t="s">
        <v>517</v>
      </c>
      <c r="B213" s="96" t="s">
        <v>518</v>
      </c>
      <c r="C213" s="96" t="s">
        <v>517</v>
      </c>
      <c r="D213" s="96" t="s">
        <v>518</v>
      </c>
      <c r="E213" s="96" t="s">
        <v>527</v>
      </c>
      <c r="F213" s="96" t="s">
        <v>528</v>
      </c>
      <c r="G213" s="96" t="s">
        <v>126</v>
      </c>
      <c r="H213" s="19" t="str">
        <f>IF(E213="","",VLOOKUP(LEFT(E213,5),'Technikai cellák'!B:C,2,0))</f>
        <v>MVM FŐGÁZ Földgázhálózati Kft.</v>
      </c>
      <c r="I213" s="19" t="str">
        <f>IF(E213="","",VLOOKUP(H213,'Technikai cellák'!$C$1:$D$12,2,0))</f>
        <v>1081 Budapest, II. János Pál pápa tér 20.</v>
      </c>
      <c r="J213" s="97">
        <v>20</v>
      </c>
      <c r="K213" s="25" t="str">
        <f t="shared" si="55"/>
        <v>20-99</v>
      </c>
      <c r="L213" s="101">
        <f t="shared" si="56"/>
        <v>0</v>
      </c>
      <c r="M213" s="102">
        <f t="shared" si="57"/>
        <v>210</v>
      </c>
      <c r="N213" s="105">
        <v>210</v>
      </c>
      <c r="O213" s="104">
        <f t="shared" si="58"/>
        <v>0</v>
      </c>
      <c r="P213" s="26">
        <f t="shared" si="72"/>
        <v>223386</v>
      </c>
      <c r="Q213" s="21">
        <f t="shared" si="71"/>
        <v>279232</v>
      </c>
      <c r="R213" s="98">
        <v>2744</v>
      </c>
      <c r="S213" s="99">
        <v>3813</v>
      </c>
      <c r="T213" s="99">
        <v>3370</v>
      </c>
      <c r="U213" s="99">
        <v>4556</v>
      </c>
      <c r="V213" s="99">
        <v>3677</v>
      </c>
      <c r="W213" s="99">
        <v>2603</v>
      </c>
      <c r="X213" s="99">
        <v>2411</v>
      </c>
      <c r="Y213" s="99">
        <v>743</v>
      </c>
      <c r="Z213" s="99">
        <v>614</v>
      </c>
      <c r="AA213" s="99">
        <v>630</v>
      </c>
      <c r="AB213" s="99">
        <v>621</v>
      </c>
      <c r="AC213" s="100">
        <v>671</v>
      </c>
      <c r="AD213" s="22">
        <f t="shared" si="59"/>
        <v>28965</v>
      </c>
      <c r="AE213" s="20">
        <f t="shared" si="60"/>
        <v>40249</v>
      </c>
      <c r="AF213" s="20">
        <f t="shared" si="61"/>
        <v>35573</v>
      </c>
      <c r="AG213" s="20">
        <f t="shared" si="62"/>
        <v>48092</v>
      </c>
      <c r="AH213" s="20">
        <f t="shared" si="63"/>
        <v>38814</v>
      </c>
      <c r="AI213" s="20">
        <f t="shared" si="64"/>
        <v>27477</v>
      </c>
      <c r="AJ213" s="20">
        <f t="shared" si="65"/>
        <v>25450</v>
      </c>
      <c r="AK213" s="20">
        <f t="shared" si="66"/>
        <v>7843</v>
      </c>
      <c r="AL213" s="20">
        <f t="shared" si="67"/>
        <v>6481</v>
      </c>
      <c r="AM213" s="20">
        <f t="shared" si="68"/>
        <v>6650</v>
      </c>
      <c r="AN213" s="20">
        <f t="shared" si="69"/>
        <v>6555</v>
      </c>
      <c r="AO213" s="43">
        <f t="shared" si="70"/>
        <v>7083</v>
      </c>
    </row>
    <row r="214" spans="1:41" hidden="1" x14ac:dyDescent="0.2">
      <c r="A214" s="96" t="s">
        <v>517</v>
      </c>
      <c r="B214" s="96" t="s">
        <v>518</v>
      </c>
      <c r="C214" s="96" t="s">
        <v>517</v>
      </c>
      <c r="D214" s="96" t="s">
        <v>518</v>
      </c>
      <c r="E214" s="96" t="s">
        <v>529</v>
      </c>
      <c r="F214" s="96" t="s">
        <v>530</v>
      </c>
      <c r="G214" s="96" t="s">
        <v>126</v>
      </c>
      <c r="H214" s="19" t="str">
        <f>IF(E214="","",VLOOKUP(LEFT(E214,5),'Technikai cellák'!B:C,2,0))</f>
        <v>MVM FŐGÁZ Földgázhálózati Kft.</v>
      </c>
      <c r="I214" s="19" t="str">
        <f>IF(E214="","",VLOOKUP(H214,'Technikai cellák'!$C$1:$D$12,2,0))</f>
        <v>1081 Budapest, II. János Pál pápa tér 20.</v>
      </c>
      <c r="J214" s="97">
        <v>48</v>
      </c>
      <c r="K214" s="25" t="str">
        <f t="shared" si="55"/>
        <v>20-99</v>
      </c>
      <c r="L214" s="101">
        <f t="shared" si="56"/>
        <v>0</v>
      </c>
      <c r="M214" s="102">
        <f t="shared" si="57"/>
        <v>504</v>
      </c>
      <c r="N214" s="105">
        <v>504</v>
      </c>
      <c r="O214" s="104">
        <f t="shared" si="58"/>
        <v>0</v>
      </c>
      <c r="P214" s="26">
        <f t="shared" si="72"/>
        <v>591818</v>
      </c>
      <c r="Q214" s="21">
        <f t="shared" si="71"/>
        <v>739772</v>
      </c>
      <c r="R214" s="98">
        <v>6750</v>
      </c>
      <c r="S214" s="99">
        <v>9602</v>
      </c>
      <c r="T214" s="99">
        <v>11561</v>
      </c>
      <c r="U214" s="99">
        <v>11528</v>
      </c>
      <c r="V214" s="99">
        <v>9576</v>
      </c>
      <c r="W214" s="99">
        <v>8913</v>
      </c>
      <c r="X214" s="99">
        <v>3724</v>
      </c>
      <c r="Y214" s="99">
        <v>2576</v>
      </c>
      <c r="Z214" s="99">
        <v>1406</v>
      </c>
      <c r="AA214" s="99">
        <v>1195</v>
      </c>
      <c r="AB214" s="99">
        <v>1150</v>
      </c>
      <c r="AC214" s="100">
        <v>2101</v>
      </c>
      <c r="AD214" s="22">
        <f t="shared" si="59"/>
        <v>71252</v>
      </c>
      <c r="AE214" s="20">
        <f t="shared" si="60"/>
        <v>101357</v>
      </c>
      <c r="AF214" s="20">
        <f t="shared" si="61"/>
        <v>122036</v>
      </c>
      <c r="AG214" s="20">
        <f t="shared" si="62"/>
        <v>121687</v>
      </c>
      <c r="AH214" s="20">
        <f t="shared" si="63"/>
        <v>101082</v>
      </c>
      <c r="AI214" s="20">
        <f t="shared" si="64"/>
        <v>94084</v>
      </c>
      <c r="AJ214" s="20">
        <f t="shared" si="65"/>
        <v>39310</v>
      </c>
      <c r="AK214" s="20">
        <f t="shared" si="66"/>
        <v>27192</v>
      </c>
      <c r="AL214" s="20">
        <f t="shared" si="67"/>
        <v>14841</v>
      </c>
      <c r="AM214" s="20">
        <f t="shared" si="68"/>
        <v>12614</v>
      </c>
      <c r="AN214" s="20">
        <f t="shared" si="69"/>
        <v>12139</v>
      </c>
      <c r="AO214" s="43">
        <f t="shared" si="70"/>
        <v>22178</v>
      </c>
    </row>
    <row r="215" spans="1:41" hidden="1" x14ac:dyDescent="0.2">
      <c r="A215" s="96" t="s">
        <v>517</v>
      </c>
      <c r="B215" s="96" t="s">
        <v>518</v>
      </c>
      <c r="C215" s="96" t="s">
        <v>517</v>
      </c>
      <c r="D215" s="96" t="s">
        <v>518</v>
      </c>
      <c r="E215" s="96" t="s">
        <v>531</v>
      </c>
      <c r="F215" s="96" t="s">
        <v>532</v>
      </c>
      <c r="G215" s="96" t="s">
        <v>126</v>
      </c>
      <c r="H215" s="19" t="str">
        <f>IF(E215="","",VLOOKUP(LEFT(E215,5),'Technikai cellák'!B:C,2,0))</f>
        <v>MVM FŐGÁZ Földgázhálózati Kft.</v>
      </c>
      <c r="I215" s="19" t="str">
        <f>IF(E215="","",VLOOKUP(H215,'Technikai cellák'!$C$1:$D$12,2,0))</f>
        <v>1081 Budapest, II. János Pál pápa tér 20.</v>
      </c>
      <c r="J215" s="97">
        <v>20</v>
      </c>
      <c r="K215" s="25" t="str">
        <f t="shared" si="55"/>
        <v>20-99</v>
      </c>
      <c r="L215" s="101">
        <f t="shared" si="56"/>
        <v>0</v>
      </c>
      <c r="M215" s="102">
        <f t="shared" si="57"/>
        <v>210</v>
      </c>
      <c r="N215" s="105">
        <v>210</v>
      </c>
      <c r="O215" s="104">
        <f t="shared" si="58"/>
        <v>0</v>
      </c>
      <c r="P215" s="26">
        <f t="shared" si="72"/>
        <v>208574</v>
      </c>
      <c r="Q215" s="21">
        <f t="shared" si="71"/>
        <v>260718</v>
      </c>
      <c r="R215" s="98">
        <v>1405</v>
      </c>
      <c r="S215" s="99">
        <v>3120</v>
      </c>
      <c r="T215" s="99">
        <v>3742</v>
      </c>
      <c r="U215" s="99">
        <v>4147</v>
      </c>
      <c r="V215" s="99">
        <v>4884</v>
      </c>
      <c r="W215" s="99">
        <v>3903</v>
      </c>
      <c r="X215" s="99">
        <v>686</v>
      </c>
      <c r="Y215" s="99">
        <v>651</v>
      </c>
      <c r="Z215" s="99">
        <v>485</v>
      </c>
      <c r="AA215" s="99">
        <v>677</v>
      </c>
      <c r="AB215" s="99">
        <v>489</v>
      </c>
      <c r="AC215" s="100">
        <v>510</v>
      </c>
      <c r="AD215" s="22">
        <f t="shared" si="59"/>
        <v>14831</v>
      </c>
      <c r="AE215" s="20">
        <f t="shared" si="60"/>
        <v>32934</v>
      </c>
      <c r="AF215" s="20">
        <f t="shared" si="61"/>
        <v>39500</v>
      </c>
      <c r="AG215" s="20">
        <f t="shared" si="62"/>
        <v>43775</v>
      </c>
      <c r="AH215" s="20">
        <f t="shared" si="63"/>
        <v>51555</v>
      </c>
      <c r="AI215" s="20">
        <f t="shared" si="64"/>
        <v>41199</v>
      </c>
      <c r="AJ215" s="20">
        <f t="shared" si="65"/>
        <v>7241</v>
      </c>
      <c r="AK215" s="20">
        <f t="shared" si="66"/>
        <v>6872</v>
      </c>
      <c r="AL215" s="20">
        <f t="shared" si="67"/>
        <v>5120</v>
      </c>
      <c r="AM215" s="20">
        <f t="shared" si="68"/>
        <v>7146</v>
      </c>
      <c r="AN215" s="20">
        <f t="shared" si="69"/>
        <v>5162</v>
      </c>
      <c r="AO215" s="43">
        <f t="shared" si="70"/>
        <v>5383</v>
      </c>
    </row>
    <row r="216" spans="1:41" hidden="1" x14ac:dyDescent="0.2">
      <c r="A216" s="96" t="s">
        <v>517</v>
      </c>
      <c r="B216" s="96" t="s">
        <v>518</v>
      </c>
      <c r="C216" s="96" t="s">
        <v>517</v>
      </c>
      <c r="D216" s="96" t="s">
        <v>518</v>
      </c>
      <c r="E216" s="96" t="s">
        <v>533</v>
      </c>
      <c r="F216" s="96" t="s">
        <v>534</v>
      </c>
      <c r="G216" s="96" t="s">
        <v>126</v>
      </c>
      <c r="H216" s="19" t="str">
        <f>IF(E216="","",VLOOKUP(LEFT(E216,5),'Technikai cellák'!B:C,2,0))</f>
        <v>MVM FŐGÁZ Földgázhálózati Kft.</v>
      </c>
      <c r="I216" s="19" t="str">
        <f>IF(E216="","",VLOOKUP(H216,'Technikai cellák'!$C$1:$D$12,2,0))</f>
        <v>1081 Budapest, II. János Pál pápa tér 20.</v>
      </c>
      <c r="J216" s="97">
        <v>64</v>
      </c>
      <c r="K216" s="25" t="str">
        <f t="shared" si="55"/>
        <v>20-99</v>
      </c>
      <c r="L216" s="101">
        <f t="shared" si="56"/>
        <v>0</v>
      </c>
      <c r="M216" s="102">
        <f t="shared" si="57"/>
        <v>672</v>
      </c>
      <c r="N216" s="105">
        <v>672</v>
      </c>
      <c r="O216" s="104">
        <f t="shared" si="58"/>
        <v>0</v>
      </c>
      <c r="P216" s="26">
        <f t="shared" si="72"/>
        <v>1656710</v>
      </c>
      <c r="Q216" s="21">
        <f t="shared" si="71"/>
        <v>2070887</v>
      </c>
      <c r="R216" s="98">
        <v>19408</v>
      </c>
      <c r="S216" s="99">
        <v>26456</v>
      </c>
      <c r="T216" s="99">
        <v>32457</v>
      </c>
      <c r="U216" s="99">
        <v>34606</v>
      </c>
      <c r="V216" s="99">
        <v>30623</v>
      </c>
      <c r="W216" s="99">
        <v>22871</v>
      </c>
      <c r="X216" s="99">
        <v>12691</v>
      </c>
      <c r="Y216" s="99">
        <v>6590</v>
      </c>
      <c r="Z216" s="99">
        <v>2899</v>
      </c>
      <c r="AA216" s="99">
        <v>2294</v>
      </c>
      <c r="AB216" s="99">
        <v>1940</v>
      </c>
      <c r="AC216" s="100">
        <v>3350</v>
      </c>
      <c r="AD216" s="22">
        <v>204866</v>
      </c>
      <c r="AE216" s="20">
        <v>279264</v>
      </c>
      <c r="AF216" s="20">
        <v>342610</v>
      </c>
      <c r="AG216" s="20">
        <v>365294</v>
      </c>
      <c r="AH216" s="20">
        <v>323250</v>
      </c>
      <c r="AI216" s="20">
        <v>241421</v>
      </c>
      <c r="AJ216" s="20">
        <v>133964</v>
      </c>
      <c r="AK216" s="20">
        <v>69562</v>
      </c>
      <c r="AL216" s="20">
        <v>30601</v>
      </c>
      <c r="AM216" s="20">
        <v>24215</v>
      </c>
      <c r="AN216" s="20">
        <v>20478</v>
      </c>
      <c r="AO216" s="43">
        <v>35362</v>
      </c>
    </row>
    <row r="217" spans="1:41" hidden="1" x14ac:dyDescent="0.2">
      <c r="A217" s="96" t="s">
        <v>517</v>
      </c>
      <c r="B217" s="96" t="s">
        <v>518</v>
      </c>
      <c r="C217" s="96" t="s">
        <v>517</v>
      </c>
      <c r="D217" s="96" t="s">
        <v>518</v>
      </c>
      <c r="E217" s="96" t="s">
        <v>535</v>
      </c>
      <c r="F217" s="96" t="s">
        <v>536</v>
      </c>
      <c r="G217" s="96" t="s">
        <v>126</v>
      </c>
      <c r="H217" s="19" t="str">
        <f>IF(E217="","",VLOOKUP(LEFT(E217,5),'Technikai cellák'!B:C,2,0))</f>
        <v>MVM FŐGÁZ Földgázhálózati Kft.</v>
      </c>
      <c r="I217" s="19" t="str">
        <f>IF(E217="","",VLOOKUP(H217,'Technikai cellák'!$C$1:$D$12,2,0))</f>
        <v>1081 Budapest, II. János Pál pápa tér 20.</v>
      </c>
      <c r="J217" s="97">
        <v>40</v>
      </c>
      <c r="K217" s="25" t="str">
        <f t="shared" si="55"/>
        <v>20-99</v>
      </c>
      <c r="L217" s="101">
        <f t="shared" si="56"/>
        <v>0</v>
      </c>
      <c r="M217" s="102">
        <f t="shared" si="57"/>
        <v>420</v>
      </c>
      <c r="N217" s="105">
        <v>420</v>
      </c>
      <c r="O217" s="104">
        <f t="shared" si="58"/>
        <v>0</v>
      </c>
      <c r="P217" s="26">
        <f t="shared" si="72"/>
        <v>421826</v>
      </c>
      <c r="Q217" s="21">
        <f t="shared" si="71"/>
        <v>527282</v>
      </c>
      <c r="R217" s="98">
        <v>4656</v>
      </c>
      <c r="S217" s="99">
        <v>6388</v>
      </c>
      <c r="T217" s="99">
        <v>7059</v>
      </c>
      <c r="U217" s="99">
        <v>7622</v>
      </c>
      <c r="V217" s="99">
        <v>6387</v>
      </c>
      <c r="W217" s="99">
        <v>7323</v>
      </c>
      <c r="X217" s="99">
        <v>3446</v>
      </c>
      <c r="Y217" s="99">
        <v>1648</v>
      </c>
      <c r="Z217" s="99">
        <v>1385</v>
      </c>
      <c r="AA217" s="99">
        <v>1295</v>
      </c>
      <c r="AB217" s="99">
        <v>1258</v>
      </c>
      <c r="AC217" s="100">
        <v>1485</v>
      </c>
      <c r="AD217" s="22">
        <f t="shared" si="59"/>
        <v>49148</v>
      </c>
      <c r="AE217" s="20">
        <f t="shared" si="60"/>
        <v>67430</v>
      </c>
      <c r="AF217" s="20">
        <f t="shared" si="61"/>
        <v>74513</v>
      </c>
      <c r="AG217" s="20">
        <f t="shared" si="62"/>
        <v>80456</v>
      </c>
      <c r="AH217" s="20">
        <f t="shared" si="63"/>
        <v>67420</v>
      </c>
      <c r="AI217" s="20">
        <f t="shared" si="64"/>
        <v>77300</v>
      </c>
      <c r="AJ217" s="20">
        <f t="shared" si="65"/>
        <v>36375</v>
      </c>
      <c r="AK217" s="20">
        <f t="shared" si="66"/>
        <v>17396</v>
      </c>
      <c r="AL217" s="20">
        <f t="shared" si="67"/>
        <v>14620</v>
      </c>
      <c r="AM217" s="20">
        <f t="shared" si="68"/>
        <v>13670</v>
      </c>
      <c r="AN217" s="20">
        <f t="shared" si="69"/>
        <v>13279</v>
      </c>
      <c r="AO217" s="43">
        <f t="shared" si="70"/>
        <v>15675</v>
      </c>
    </row>
    <row r="218" spans="1:41" hidden="1" x14ac:dyDescent="0.2">
      <c r="A218" s="96" t="s">
        <v>517</v>
      </c>
      <c r="B218" s="96" t="s">
        <v>518</v>
      </c>
      <c r="C218" s="96" t="s">
        <v>517</v>
      </c>
      <c r="D218" s="96" t="s">
        <v>518</v>
      </c>
      <c r="E218" s="96" t="s">
        <v>537</v>
      </c>
      <c r="F218" s="96" t="s">
        <v>538</v>
      </c>
      <c r="G218" s="96" t="s">
        <v>126</v>
      </c>
      <c r="H218" s="19" t="str">
        <f>IF(E218="","",VLOOKUP(LEFT(E218,5),'Technikai cellák'!B:C,2,0))</f>
        <v>MVM FŐGÁZ Földgázhálózati Kft.</v>
      </c>
      <c r="I218" s="19" t="str">
        <f>IF(E218="","",VLOOKUP(H218,'Technikai cellák'!$C$1:$D$12,2,0))</f>
        <v>1081 Budapest, II. János Pál pápa tér 20.</v>
      </c>
      <c r="J218" s="97">
        <v>40</v>
      </c>
      <c r="K218" s="25" t="str">
        <f t="shared" si="55"/>
        <v>20-99</v>
      </c>
      <c r="L218" s="101">
        <f t="shared" si="56"/>
        <v>0</v>
      </c>
      <c r="M218" s="102">
        <f t="shared" si="57"/>
        <v>420</v>
      </c>
      <c r="N218" s="105">
        <v>420</v>
      </c>
      <c r="O218" s="104">
        <f t="shared" si="58"/>
        <v>0</v>
      </c>
      <c r="P218" s="26">
        <f t="shared" si="72"/>
        <v>551570</v>
      </c>
      <c r="Q218" s="21">
        <f t="shared" si="71"/>
        <v>689462</v>
      </c>
      <c r="R218" s="98">
        <v>6538</v>
      </c>
      <c r="S218" s="99">
        <v>8936</v>
      </c>
      <c r="T218" s="99">
        <v>10290</v>
      </c>
      <c r="U218" s="99">
        <v>11119</v>
      </c>
      <c r="V218" s="99">
        <v>9189</v>
      </c>
      <c r="W218" s="99">
        <v>8825</v>
      </c>
      <c r="X218" s="99">
        <v>4636</v>
      </c>
      <c r="Y218" s="99">
        <v>2546</v>
      </c>
      <c r="Z218" s="99">
        <v>866</v>
      </c>
      <c r="AA218" s="99">
        <v>693</v>
      </c>
      <c r="AB218" s="99">
        <v>625</v>
      </c>
      <c r="AC218" s="100">
        <v>1053</v>
      </c>
      <c r="AD218" s="22">
        <f t="shared" si="59"/>
        <v>69014</v>
      </c>
      <c r="AE218" s="20">
        <f t="shared" si="60"/>
        <v>94327</v>
      </c>
      <c r="AF218" s="20">
        <f t="shared" si="61"/>
        <v>108619</v>
      </c>
      <c r="AG218" s="20">
        <f t="shared" si="62"/>
        <v>117370</v>
      </c>
      <c r="AH218" s="20">
        <f t="shared" si="63"/>
        <v>96997</v>
      </c>
      <c r="AI218" s="20">
        <f t="shared" si="64"/>
        <v>93155</v>
      </c>
      <c r="AJ218" s="20">
        <f t="shared" si="65"/>
        <v>48937</v>
      </c>
      <c r="AK218" s="20">
        <f t="shared" si="66"/>
        <v>26875</v>
      </c>
      <c r="AL218" s="20">
        <f t="shared" si="67"/>
        <v>9141</v>
      </c>
      <c r="AM218" s="20">
        <f t="shared" si="68"/>
        <v>7315</v>
      </c>
      <c r="AN218" s="20">
        <f t="shared" si="69"/>
        <v>6597</v>
      </c>
      <c r="AO218" s="43">
        <f t="shared" si="70"/>
        <v>11115</v>
      </c>
    </row>
    <row r="219" spans="1:41" hidden="1" x14ac:dyDescent="0.2">
      <c r="A219" s="96" t="s">
        <v>517</v>
      </c>
      <c r="B219" s="96" t="s">
        <v>518</v>
      </c>
      <c r="C219" s="96" t="s">
        <v>517</v>
      </c>
      <c r="D219" s="96" t="s">
        <v>518</v>
      </c>
      <c r="E219" s="96" t="s">
        <v>539</v>
      </c>
      <c r="F219" s="96" t="s">
        <v>540</v>
      </c>
      <c r="G219" s="96" t="s">
        <v>126</v>
      </c>
      <c r="H219" s="19" t="str">
        <f>IF(E219="","",VLOOKUP(LEFT(E219,5),'Technikai cellák'!B:C,2,0))</f>
        <v>MVM FŐGÁZ Földgázhálózati Kft.</v>
      </c>
      <c r="I219" s="19" t="str">
        <f>IF(E219="","",VLOOKUP(H219,'Technikai cellák'!$C$1:$D$12,2,0))</f>
        <v>1081 Budapest, II. János Pál pápa tér 20.</v>
      </c>
      <c r="J219" s="97">
        <v>4</v>
      </c>
      <c r="K219" s="25" t="str">
        <f t="shared" si="55"/>
        <v>20 alatti</v>
      </c>
      <c r="L219" s="101">
        <f t="shared" si="56"/>
        <v>4</v>
      </c>
      <c r="M219" s="102">
        <f t="shared" si="57"/>
        <v>0</v>
      </c>
      <c r="N219" s="105"/>
      <c r="O219" s="104">
        <f t="shared" si="58"/>
        <v>0</v>
      </c>
      <c r="P219" s="26">
        <f t="shared" si="72"/>
        <v>13037</v>
      </c>
      <c r="Q219" s="21">
        <f t="shared" si="71"/>
        <v>16296</v>
      </c>
      <c r="R219" s="98">
        <v>42</v>
      </c>
      <c r="S219" s="99">
        <v>63</v>
      </c>
      <c r="T219" s="99">
        <v>243</v>
      </c>
      <c r="U219" s="99">
        <v>420</v>
      </c>
      <c r="V219" s="99">
        <v>212</v>
      </c>
      <c r="W219" s="99">
        <v>112</v>
      </c>
      <c r="X219" s="99">
        <v>244</v>
      </c>
      <c r="Y219" s="99">
        <v>40</v>
      </c>
      <c r="Z219" s="99">
        <v>42</v>
      </c>
      <c r="AA219" s="99">
        <v>42</v>
      </c>
      <c r="AB219" s="99">
        <v>42</v>
      </c>
      <c r="AC219" s="100">
        <v>42</v>
      </c>
      <c r="AD219" s="22">
        <f t="shared" si="59"/>
        <v>443</v>
      </c>
      <c r="AE219" s="20">
        <f t="shared" si="60"/>
        <v>665</v>
      </c>
      <c r="AF219" s="20">
        <f t="shared" si="61"/>
        <v>2565</v>
      </c>
      <c r="AG219" s="20">
        <f t="shared" si="62"/>
        <v>4433</v>
      </c>
      <c r="AH219" s="20">
        <f t="shared" si="63"/>
        <v>2238</v>
      </c>
      <c r="AI219" s="20">
        <f t="shared" si="64"/>
        <v>1182</v>
      </c>
      <c r="AJ219" s="20">
        <f t="shared" si="65"/>
        <v>2576</v>
      </c>
      <c r="AK219" s="20">
        <f t="shared" si="66"/>
        <v>422</v>
      </c>
      <c r="AL219" s="20">
        <f t="shared" si="67"/>
        <v>443</v>
      </c>
      <c r="AM219" s="20">
        <f t="shared" si="68"/>
        <v>443</v>
      </c>
      <c r="AN219" s="20">
        <f t="shared" si="69"/>
        <v>443</v>
      </c>
      <c r="AO219" s="43">
        <f t="shared" si="70"/>
        <v>443</v>
      </c>
    </row>
    <row r="220" spans="1:41" hidden="1" x14ac:dyDescent="0.2">
      <c r="A220" s="96" t="s">
        <v>517</v>
      </c>
      <c r="B220" s="96" t="s">
        <v>518</v>
      </c>
      <c r="C220" s="96" t="s">
        <v>517</v>
      </c>
      <c r="D220" s="96" t="s">
        <v>518</v>
      </c>
      <c r="E220" s="96" t="s">
        <v>541</v>
      </c>
      <c r="F220" s="96" t="s">
        <v>542</v>
      </c>
      <c r="G220" s="96" t="s">
        <v>126</v>
      </c>
      <c r="H220" s="19" t="str">
        <f>IF(E220="","",VLOOKUP(LEFT(E220,5),'Technikai cellák'!B:C,2,0))</f>
        <v>MVM FŐGÁZ Földgázhálózati Kft.</v>
      </c>
      <c r="I220" s="19" t="str">
        <f>IF(E220="","",VLOOKUP(H220,'Technikai cellák'!$C$1:$D$12,2,0))</f>
        <v>1081 Budapest, II. János Pál pápa tér 20.</v>
      </c>
      <c r="J220" s="97">
        <v>20</v>
      </c>
      <c r="K220" s="25" t="str">
        <f t="shared" si="55"/>
        <v>20-99</v>
      </c>
      <c r="L220" s="101">
        <f t="shared" si="56"/>
        <v>0</v>
      </c>
      <c r="M220" s="102">
        <f t="shared" si="57"/>
        <v>210</v>
      </c>
      <c r="N220" s="105">
        <v>210</v>
      </c>
      <c r="O220" s="104">
        <f t="shared" si="58"/>
        <v>0</v>
      </c>
      <c r="P220" s="26">
        <f t="shared" si="72"/>
        <v>284914</v>
      </c>
      <c r="Q220" s="21">
        <f t="shared" si="71"/>
        <v>356142</v>
      </c>
      <c r="R220" s="98">
        <v>2996</v>
      </c>
      <c r="S220" s="99">
        <v>4294</v>
      </c>
      <c r="T220" s="99">
        <v>5156</v>
      </c>
      <c r="U220" s="99">
        <v>5616</v>
      </c>
      <c r="V220" s="99">
        <v>4995</v>
      </c>
      <c r="W220" s="99">
        <v>4078</v>
      </c>
      <c r="X220" s="99">
        <v>2411</v>
      </c>
      <c r="Y220" s="99">
        <v>1336</v>
      </c>
      <c r="Z220" s="99">
        <v>758</v>
      </c>
      <c r="AA220" s="99">
        <v>650</v>
      </c>
      <c r="AB220" s="99">
        <v>582</v>
      </c>
      <c r="AC220" s="100">
        <v>867</v>
      </c>
      <c r="AD220" s="22">
        <f t="shared" si="59"/>
        <v>31625</v>
      </c>
      <c r="AE220" s="20">
        <f t="shared" si="60"/>
        <v>45327</v>
      </c>
      <c r="AF220" s="20">
        <f t="shared" si="61"/>
        <v>54426</v>
      </c>
      <c r="AG220" s="20">
        <f t="shared" si="62"/>
        <v>59281</v>
      </c>
      <c r="AH220" s="20">
        <f t="shared" si="63"/>
        <v>52726</v>
      </c>
      <c r="AI220" s="20">
        <f t="shared" si="64"/>
        <v>43047</v>
      </c>
      <c r="AJ220" s="20">
        <f t="shared" si="65"/>
        <v>25450</v>
      </c>
      <c r="AK220" s="20">
        <f t="shared" si="66"/>
        <v>14103</v>
      </c>
      <c r="AL220" s="20">
        <f t="shared" si="67"/>
        <v>8001</v>
      </c>
      <c r="AM220" s="20">
        <f t="shared" si="68"/>
        <v>6861</v>
      </c>
      <c r="AN220" s="20">
        <f t="shared" si="69"/>
        <v>6143</v>
      </c>
      <c r="AO220" s="43">
        <f t="shared" si="70"/>
        <v>9152</v>
      </c>
    </row>
    <row r="221" spans="1:41" hidden="1" x14ac:dyDescent="0.2">
      <c r="A221" s="96" t="s">
        <v>517</v>
      </c>
      <c r="B221" s="96" t="s">
        <v>518</v>
      </c>
      <c r="C221" s="96" t="s">
        <v>517</v>
      </c>
      <c r="D221" s="96" t="s">
        <v>518</v>
      </c>
      <c r="E221" s="96" t="s">
        <v>543</v>
      </c>
      <c r="F221" s="96" t="s">
        <v>544</v>
      </c>
      <c r="G221" s="96" t="s">
        <v>126</v>
      </c>
      <c r="H221" s="19" t="str">
        <f>IF(E221="","",VLOOKUP(LEFT(E221,5),'Technikai cellák'!B:C,2,0))</f>
        <v>MVM FŐGÁZ Földgázhálózati Kft.</v>
      </c>
      <c r="I221" s="19" t="str">
        <f>IF(E221="","",VLOOKUP(H221,'Technikai cellák'!$C$1:$D$12,2,0))</f>
        <v>1081 Budapest, II. János Pál pápa tér 20.</v>
      </c>
      <c r="J221" s="97">
        <v>20</v>
      </c>
      <c r="K221" s="25" t="str">
        <f t="shared" si="55"/>
        <v>20-99</v>
      </c>
      <c r="L221" s="101">
        <f t="shared" si="56"/>
        <v>0</v>
      </c>
      <c r="M221" s="102">
        <f t="shared" si="57"/>
        <v>210</v>
      </c>
      <c r="N221" s="105">
        <v>210</v>
      </c>
      <c r="O221" s="104">
        <f t="shared" si="58"/>
        <v>0</v>
      </c>
      <c r="P221" s="26">
        <f t="shared" si="72"/>
        <v>184652</v>
      </c>
      <c r="Q221" s="21">
        <f t="shared" si="71"/>
        <v>230815</v>
      </c>
      <c r="R221" s="98">
        <v>1132</v>
      </c>
      <c r="S221" s="99">
        <v>3329</v>
      </c>
      <c r="T221" s="99">
        <v>3758</v>
      </c>
      <c r="U221" s="99">
        <v>3956</v>
      </c>
      <c r="V221" s="99">
        <v>3531</v>
      </c>
      <c r="W221" s="99">
        <v>3230</v>
      </c>
      <c r="X221" s="99">
        <v>1246</v>
      </c>
      <c r="Y221" s="99">
        <v>370</v>
      </c>
      <c r="Z221" s="99">
        <v>320</v>
      </c>
      <c r="AA221" s="99">
        <v>345</v>
      </c>
      <c r="AB221" s="99">
        <v>324</v>
      </c>
      <c r="AC221" s="100">
        <v>325</v>
      </c>
      <c r="AD221" s="22">
        <f t="shared" si="59"/>
        <v>11949</v>
      </c>
      <c r="AE221" s="20">
        <f t="shared" si="60"/>
        <v>35140</v>
      </c>
      <c r="AF221" s="20">
        <f t="shared" si="61"/>
        <v>39669</v>
      </c>
      <c r="AG221" s="20">
        <f t="shared" si="62"/>
        <v>41759</v>
      </c>
      <c r="AH221" s="20">
        <f t="shared" si="63"/>
        <v>37273</v>
      </c>
      <c r="AI221" s="20">
        <f t="shared" si="64"/>
        <v>34095</v>
      </c>
      <c r="AJ221" s="20">
        <f t="shared" si="65"/>
        <v>13153</v>
      </c>
      <c r="AK221" s="20">
        <f t="shared" si="66"/>
        <v>3906</v>
      </c>
      <c r="AL221" s="20">
        <f t="shared" si="67"/>
        <v>3378</v>
      </c>
      <c r="AM221" s="20">
        <f t="shared" si="68"/>
        <v>3642</v>
      </c>
      <c r="AN221" s="20">
        <f t="shared" si="69"/>
        <v>3420</v>
      </c>
      <c r="AO221" s="43">
        <f t="shared" si="70"/>
        <v>3431</v>
      </c>
    </row>
    <row r="222" spans="1:41" hidden="1" x14ac:dyDescent="0.2">
      <c r="A222" s="96" t="s">
        <v>517</v>
      </c>
      <c r="B222" s="96" t="s">
        <v>518</v>
      </c>
      <c r="C222" s="96" t="s">
        <v>517</v>
      </c>
      <c r="D222" s="96" t="s">
        <v>518</v>
      </c>
      <c r="E222" s="96" t="s">
        <v>545</v>
      </c>
      <c r="F222" s="96" t="s">
        <v>546</v>
      </c>
      <c r="G222" s="96" t="s">
        <v>126</v>
      </c>
      <c r="H222" s="19" t="str">
        <f>IF(E222="","",VLOOKUP(LEFT(E222,5),'Technikai cellák'!B:C,2,0))</f>
        <v>MVM FŐGÁZ Földgázhálózati Kft.</v>
      </c>
      <c r="I222" s="19" t="str">
        <f>IF(E222="","",VLOOKUP(H222,'Technikai cellák'!$C$1:$D$12,2,0))</f>
        <v>1081 Budapest, II. János Pál pápa tér 20.</v>
      </c>
      <c r="J222" s="97">
        <v>4</v>
      </c>
      <c r="K222" s="25" t="str">
        <f t="shared" si="55"/>
        <v>20 alatti</v>
      </c>
      <c r="L222" s="101">
        <f t="shared" si="56"/>
        <v>4</v>
      </c>
      <c r="M222" s="102">
        <f t="shared" si="57"/>
        <v>0</v>
      </c>
      <c r="N222" s="105"/>
      <c r="O222" s="104">
        <f t="shared" si="58"/>
        <v>0</v>
      </c>
      <c r="P222" s="26">
        <f t="shared" si="72"/>
        <v>666</v>
      </c>
      <c r="Q222" s="21">
        <f t="shared" si="71"/>
        <v>833</v>
      </c>
      <c r="R222" s="98">
        <v>8</v>
      </c>
      <c r="S222" s="99">
        <v>3</v>
      </c>
      <c r="T222" s="99">
        <v>6</v>
      </c>
      <c r="U222" s="99">
        <v>22</v>
      </c>
      <c r="V222" s="99">
        <v>6</v>
      </c>
      <c r="W222" s="99">
        <v>5</v>
      </c>
      <c r="X222" s="99">
        <v>3</v>
      </c>
      <c r="Y222" s="99">
        <v>8</v>
      </c>
      <c r="Z222" s="99">
        <v>5</v>
      </c>
      <c r="AA222" s="99">
        <v>6</v>
      </c>
      <c r="AB222" s="99">
        <v>4</v>
      </c>
      <c r="AC222" s="100">
        <v>3</v>
      </c>
      <c r="AD222" s="22">
        <f t="shared" si="59"/>
        <v>84</v>
      </c>
      <c r="AE222" s="20">
        <f t="shared" si="60"/>
        <v>32</v>
      </c>
      <c r="AF222" s="20">
        <f t="shared" si="61"/>
        <v>63</v>
      </c>
      <c r="AG222" s="20">
        <f t="shared" si="62"/>
        <v>232</v>
      </c>
      <c r="AH222" s="20">
        <f t="shared" si="63"/>
        <v>63</v>
      </c>
      <c r="AI222" s="20">
        <f t="shared" si="64"/>
        <v>53</v>
      </c>
      <c r="AJ222" s="20">
        <f t="shared" si="65"/>
        <v>32</v>
      </c>
      <c r="AK222" s="20">
        <f t="shared" si="66"/>
        <v>84</v>
      </c>
      <c r="AL222" s="20">
        <f t="shared" si="67"/>
        <v>53</v>
      </c>
      <c r="AM222" s="20">
        <f t="shared" si="68"/>
        <v>63</v>
      </c>
      <c r="AN222" s="20">
        <f t="shared" si="69"/>
        <v>42</v>
      </c>
      <c r="AO222" s="43">
        <f t="shared" si="70"/>
        <v>32</v>
      </c>
    </row>
    <row r="223" spans="1:41" hidden="1" x14ac:dyDescent="0.2">
      <c r="A223" s="96" t="s">
        <v>517</v>
      </c>
      <c r="B223" s="96" t="s">
        <v>518</v>
      </c>
      <c r="C223" s="96" t="s">
        <v>517</v>
      </c>
      <c r="D223" s="96" t="s">
        <v>518</v>
      </c>
      <c r="E223" s="96" t="s">
        <v>547</v>
      </c>
      <c r="F223" s="96" t="s">
        <v>548</v>
      </c>
      <c r="G223" s="96" t="s">
        <v>126</v>
      </c>
      <c r="H223" s="19" t="str">
        <f>IF(E223="","",VLOOKUP(LEFT(E223,5),'Technikai cellák'!B:C,2,0))</f>
        <v>MVM FŐGÁZ Földgázhálózati Kft.</v>
      </c>
      <c r="I223" s="19" t="str">
        <f>IF(E223="","",VLOOKUP(H223,'Technikai cellák'!$C$1:$D$12,2,0))</f>
        <v>1081 Budapest, II. János Pál pápa tér 20.</v>
      </c>
      <c r="J223" s="97">
        <v>4</v>
      </c>
      <c r="K223" s="25" t="str">
        <f t="shared" si="55"/>
        <v>20 alatti</v>
      </c>
      <c r="L223" s="101">
        <f t="shared" si="56"/>
        <v>4</v>
      </c>
      <c r="M223" s="102">
        <f t="shared" si="57"/>
        <v>0</v>
      </c>
      <c r="N223" s="105"/>
      <c r="O223" s="104">
        <f t="shared" si="58"/>
        <v>0</v>
      </c>
      <c r="P223" s="26">
        <f t="shared" si="72"/>
        <v>3408</v>
      </c>
      <c r="Q223" s="21">
        <f t="shared" si="71"/>
        <v>4260</v>
      </c>
      <c r="R223" s="98">
        <v>35</v>
      </c>
      <c r="S223" s="99">
        <v>16</v>
      </c>
      <c r="T223" s="99">
        <v>38</v>
      </c>
      <c r="U223" s="99">
        <v>35</v>
      </c>
      <c r="V223" s="99">
        <v>35</v>
      </c>
      <c r="W223" s="99">
        <v>35</v>
      </c>
      <c r="X223" s="99">
        <v>35</v>
      </c>
      <c r="Y223" s="99">
        <v>35</v>
      </c>
      <c r="Z223" s="99">
        <v>35</v>
      </c>
      <c r="AA223" s="99">
        <v>35</v>
      </c>
      <c r="AB223" s="99">
        <v>35</v>
      </c>
      <c r="AC223" s="100">
        <v>35</v>
      </c>
      <c r="AD223" s="22">
        <f t="shared" si="59"/>
        <v>369</v>
      </c>
      <c r="AE223" s="20">
        <f t="shared" si="60"/>
        <v>169</v>
      </c>
      <c r="AF223" s="20">
        <f t="shared" si="61"/>
        <v>401</v>
      </c>
      <c r="AG223" s="20">
        <f t="shared" si="62"/>
        <v>369</v>
      </c>
      <c r="AH223" s="20">
        <f t="shared" si="63"/>
        <v>369</v>
      </c>
      <c r="AI223" s="20">
        <f t="shared" si="64"/>
        <v>369</v>
      </c>
      <c r="AJ223" s="20">
        <f t="shared" si="65"/>
        <v>369</v>
      </c>
      <c r="AK223" s="20">
        <f t="shared" si="66"/>
        <v>369</v>
      </c>
      <c r="AL223" s="20">
        <f t="shared" si="67"/>
        <v>369</v>
      </c>
      <c r="AM223" s="20">
        <f t="shared" si="68"/>
        <v>369</v>
      </c>
      <c r="AN223" s="20">
        <f t="shared" si="69"/>
        <v>369</v>
      </c>
      <c r="AO223" s="43">
        <f t="shared" si="70"/>
        <v>369</v>
      </c>
    </row>
    <row r="224" spans="1:41" hidden="1" x14ac:dyDescent="0.2">
      <c r="A224" s="96" t="s">
        <v>517</v>
      </c>
      <c r="B224" s="96" t="s">
        <v>518</v>
      </c>
      <c r="C224" s="96" t="s">
        <v>517</v>
      </c>
      <c r="D224" s="96" t="s">
        <v>518</v>
      </c>
      <c r="E224" s="96" t="s">
        <v>549</v>
      </c>
      <c r="F224" s="96" t="s">
        <v>550</v>
      </c>
      <c r="G224" s="96" t="s">
        <v>126</v>
      </c>
      <c r="H224" s="19" t="str">
        <f>IF(E224="","",VLOOKUP(LEFT(E224,5),'Technikai cellák'!B:C,2,0))</f>
        <v>MVM FŐGÁZ Földgázhálózati Kft.</v>
      </c>
      <c r="I224" s="19" t="str">
        <f>IF(E224="","",VLOOKUP(H224,'Technikai cellák'!$C$1:$D$12,2,0))</f>
        <v>1081 Budapest, II. János Pál pápa tér 20.</v>
      </c>
      <c r="J224" s="97">
        <v>12</v>
      </c>
      <c r="K224" s="25" t="str">
        <f t="shared" si="55"/>
        <v>20 alatti</v>
      </c>
      <c r="L224" s="101">
        <f t="shared" si="56"/>
        <v>12</v>
      </c>
      <c r="M224" s="102">
        <f t="shared" si="57"/>
        <v>0</v>
      </c>
      <c r="N224" s="105"/>
      <c r="O224" s="104">
        <f t="shared" si="58"/>
        <v>0</v>
      </c>
      <c r="P224" s="26">
        <f t="shared" si="72"/>
        <v>243060</v>
      </c>
      <c r="Q224" s="21">
        <f t="shared" si="71"/>
        <v>303825</v>
      </c>
      <c r="R224" s="98">
        <v>3360</v>
      </c>
      <c r="S224" s="99">
        <v>3798</v>
      </c>
      <c r="T224" s="99">
        <v>5725</v>
      </c>
      <c r="U224" s="99">
        <v>4986</v>
      </c>
      <c r="V224" s="99">
        <v>4756</v>
      </c>
      <c r="W224" s="99">
        <v>2577</v>
      </c>
      <c r="X224" s="99">
        <v>1949</v>
      </c>
      <c r="Y224" s="99">
        <v>898</v>
      </c>
      <c r="Z224" s="99">
        <v>184</v>
      </c>
      <c r="AA224" s="99">
        <v>204</v>
      </c>
      <c r="AB224" s="99">
        <v>170</v>
      </c>
      <c r="AC224" s="100">
        <v>176</v>
      </c>
      <c r="AD224" s="22">
        <f t="shared" si="59"/>
        <v>35467</v>
      </c>
      <c r="AE224" s="20">
        <f t="shared" si="60"/>
        <v>40091</v>
      </c>
      <c r="AF224" s="20">
        <f t="shared" si="61"/>
        <v>60432</v>
      </c>
      <c r="AG224" s="20">
        <f t="shared" si="62"/>
        <v>52631</v>
      </c>
      <c r="AH224" s="20">
        <f t="shared" si="63"/>
        <v>50203</v>
      </c>
      <c r="AI224" s="20">
        <f t="shared" si="64"/>
        <v>27202</v>
      </c>
      <c r="AJ224" s="20">
        <f t="shared" si="65"/>
        <v>20573</v>
      </c>
      <c r="AK224" s="20">
        <f t="shared" si="66"/>
        <v>9479</v>
      </c>
      <c r="AL224" s="20">
        <f t="shared" si="67"/>
        <v>1942</v>
      </c>
      <c r="AM224" s="20">
        <f t="shared" si="68"/>
        <v>2153</v>
      </c>
      <c r="AN224" s="20">
        <f t="shared" si="69"/>
        <v>1794</v>
      </c>
      <c r="AO224" s="43">
        <f t="shared" si="70"/>
        <v>1858</v>
      </c>
    </row>
    <row r="225" spans="1:41" hidden="1" x14ac:dyDescent="0.2">
      <c r="A225" s="96" t="s">
        <v>551</v>
      </c>
      <c r="B225" s="96" t="s">
        <v>552</v>
      </c>
      <c r="C225" s="96" t="s">
        <v>551</v>
      </c>
      <c r="D225" s="96" t="s">
        <v>553</v>
      </c>
      <c r="E225" s="96" t="s">
        <v>554</v>
      </c>
      <c r="F225" s="96" t="s">
        <v>555</v>
      </c>
      <c r="G225" s="96" t="s">
        <v>126</v>
      </c>
      <c r="H225" s="19" t="str">
        <f>IF(E225="","",VLOOKUP(LEFT(E225,5),'Technikai cellák'!B:C,2,0))</f>
        <v>MVM FŐGÁZ Földgázhálózati Kft.</v>
      </c>
      <c r="I225" s="19" t="str">
        <f>IF(E225="","",VLOOKUP(H225,'Technikai cellák'!$C$1:$D$12,2,0))</f>
        <v>1081 Budapest, II. János Pál pápa tér 20.</v>
      </c>
      <c r="J225" s="97">
        <v>25</v>
      </c>
      <c r="K225" s="25" t="str">
        <f t="shared" si="55"/>
        <v>20-99</v>
      </c>
      <c r="L225" s="101">
        <f t="shared" si="56"/>
        <v>0</v>
      </c>
      <c r="M225" s="102">
        <f t="shared" si="57"/>
        <v>263</v>
      </c>
      <c r="N225" s="105">
        <v>263</v>
      </c>
      <c r="O225" s="104">
        <f t="shared" si="58"/>
        <v>0</v>
      </c>
      <c r="P225" s="26">
        <f t="shared" si="72"/>
        <v>629125</v>
      </c>
      <c r="Q225" s="21">
        <f t="shared" si="71"/>
        <v>786406</v>
      </c>
      <c r="R225" s="98">
        <v>12100</v>
      </c>
      <c r="S225" s="99">
        <v>11300</v>
      </c>
      <c r="T225" s="99">
        <v>11600</v>
      </c>
      <c r="U225" s="99">
        <v>12400</v>
      </c>
      <c r="V225" s="99">
        <v>9400</v>
      </c>
      <c r="W225" s="99">
        <v>3200</v>
      </c>
      <c r="X225" s="99">
        <v>1900</v>
      </c>
      <c r="Y225" s="99">
        <v>600</v>
      </c>
      <c r="Z225" s="99">
        <v>500</v>
      </c>
      <c r="AA225" s="99">
        <v>500</v>
      </c>
      <c r="AB225" s="99">
        <v>1300</v>
      </c>
      <c r="AC225" s="100">
        <v>9700</v>
      </c>
      <c r="AD225" s="22">
        <f t="shared" si="59"/>
        <v>127725</v>
      </c>
      <c r="AE225" s="20">
        <f t="shared" si="60"/>
        <v>119280</v>
      </c>
      <c r="AF225" s="20">
        <f t="shared" si="61"/>
        <v>122447</v>
      </c>
      <c r="AG225" s="20">
        <f t="shared" si="62"/>
        <v>130892</v>
      </c>
      <c r="AH225" s="20">
        <f t="shared" si="63"/>
        <v>99224</v>
      </c>
      <c r="AI225" s="20">
        <f t="shared" si="64"/>
        <v>33779</v>
      </c>
      <c r="AJ225" s="20">
        <f t="shared" si="65"/>
        <v>20056</v>
      </c>
      <c r="AK225" s="20">
        <f t="shared" si="66"/>
        <v>6333</v>
      </c>
      <c r="AL225" s="20">
        <f t="shared" si="67"/>
        <v>5278</v>
      </c>
      <c r="AM225" s="20">
        <f t="shared" si="68"/>
        <v>5278</v>
      </c>
      <c r="AN225" s="20">
        <f t="shared" si="69"/>
        <v>13723</v>
      </c>
      <c r="AO225" s="43">
        <f t="shared" si="70"/>
        <v>102391</v>
      </c>
    </row>
    <row r="226" spans="1:41" hidden="1" x14ac:dyDescent="0.2">
      <c r="A226" s="96" t="s">
        <v>551</v>
      </c>
      <c r="B226" s="96" t="s">
        <v>553</v>
      </c>
      <c r="C226" s="96" t="s">
        <v>551</v>
      </c>
      <c r="D226" s="96" t="s">
        <v>553</v>
      </c>
      <c r="E226" s="96" t="s">
        <v>556</v>
      </c>
      <c r="F226" s="96" t="s">
        <v>557</v>
      </c>
      <c r="G226" s="96" t="s">
        <v>126</v>
      </c>
      <c r="H226" s="19" t="str">
        <f>IF(E226="","",VLOOKUP(LEFT(E226,5),'Technikai cellák'!B:C,2,0))</f>
        <v>MVM FŐGÁZ Földgázhálózati Kft.</v>
      </c>
      <c r="I226" s="19" t="str">
        <f>IF(E226="","",VLOOKUP(H226,'Technikai cellák'!$C$1:$D$12,2,0))</f>
        <v>1081 Budapest, II. János Pál pápa tér 20.</v>
      </c>
      <c r="J226" s="97">
        <v>65</v>
      </c>
      <c r="K226" s="25" t="str">
        <f t="shared" si="55"/>
        <v>20-99</v>
      </c>
      <c r="L226" s="101">
        <f t="shared" si="56"/>
        <v>0</v>
      </c>
      <c r="M226" s="102">
        <f t="shared" si="57"/>
        <v>683</v>
      </c>
      <c r="N226" s="105">
        <v>683</v>
      </c>
      <c r="O226" s="104">
        <f t="shared" si="58"/>
        <v>0</v>
      </c>
      <c r="P226" s="26">
        <f t="shared" si="72"/>
        <v>334407</v>
      </c>
      <c r="Q226" s="21">
        <f t="shared" si="71"/>
        <v>418009</v>
      </c>
      <c r="R226" s="98">
        <v>5100</v>
      </c>
      <c r="S226" s="99">
        <v>4300</v>
      </c>
      <c r="T226" s="99">
        <v>4300</v>
      </c>
      <c r="U226" s="99">
        <v>5200</v>
      </c>
      <c r="V226" s="99">
        <v>4300</v>
      </c>
      <c r="W226" s="99">
        <v>3700</v>
      </c>
      <c r="X226" s="99">
        <v>3500</v>
      </c>
      <c r="Y226" s="99">
        <v>500</v>
      </c>
      <c r="Z226" s="99">
        <v>500</v>
      </c>
      <c r="AA226" s="99">
        <v>500</v>
      </c>
      <c r="AB226" s="99">
        <v>3300</v>
      </c>
      <c r="AC226" s="100">
        <v>4400</v>
      </c>
      <c r="AD226" s="22">
        <f t="shared" si="59"/>
        <v>53835</v>
      </c>
      <c r="AE226" s="20">
        <f t="shared" si="60"/>
        <v>45390</v>
      </c>
      <c r="AF226" s="20">
        <f t="shared" si="61"/>
        <v>45390</v>
      </c>
      <c r="AG226" s="20">
        <f t="shared" si="62"/>
        <v>54890</v>
      </c>
      <c r="AH226" s="20">
        <f t="shared" si="63"/>
        <v>45390</v>
      </c>
      <c r="AI226" s="20">
        <f t="shared" si="64"/>
        <v>39056</v>
      </c>
      <c r="AJ226" s="20">
        <f t="shared" si="65"/>
        <v>36945</v>
      </c>
      <c r="AK226" s="20">
        <f t="shared" si="66"/>
        <v>5278</v>
      </c>
      <c r="AL226" s="20">
        <f t="shared" si="67"/>
        <v>5278</v>
      </c>
      <c r="AM226" s="20">
        <f t="shared" si="68"/>
        <v>5278</v>
      </c>
      <c r="AN226" s="20">
        <f t="shared" si="69"/>
        <v>34834</v>
      </c>
      <c r="AO226" s="43">
        <f t="shared" si="70"/>
        <v>46445</v>
      </c>
    </row>
    <row r="227" spans="1:41" hidden="1" x14ac:dyDescent="0.2">
      <c r="A227" s="96" t="s">
        <v>551</v>
      </c>
      <c r="B227" s="96" t="s">
        <v>558</v>
      </c>
      <c r="C227" s="96" t="s">
        <v>551</v>
      </c>
      <c r="D227" s="96" t="s">
        <v>558</v>
      </c>
      <c r="E227" s="96" t="s">
        <v>559</v>
      </c>
      <c r="F227" s="96" t="s">
        <v>560</v>
      </c>
      <c r="G227" s="96" t="s">
        <v>126</v>
      </c>
      <c r="H227" s="19" t="str">
        <f>IF(E227="","",VLOOKUP(LEFT(E227,5),'Technikai cellák'!B:C,2,0))</f>
        <v>TIGÁZ Földgázelosztó Zrt.</v>
      </c>
      <c r="I227" s="19" t="str">
        <f>IF(E227="","",VLOOKUP(H227,'Technikai cellák'!$C$1:$D$12,2,0))</f>
        <v>4200 Hajdúszoboszló, Rákóczi Ferenc út 184.</v>
      </c>
      <c r="J227" s="97">
        <v>65</v>
      </c>
      <c r="K227" s="25" t="str">
        <f t="shared" si="55"/>
        <v>20-99</v>
      </c>
      <c r="L227" s="101">
        <f t="shared" si="56"/>
        <v>0</v>
      </c>
      <c r="M227" s="102">
        <f t="shared" si="57"/>
        <v>683</v>
      </c>
      <c r="N227" s="105">
        <v>683</v>
      </c>
      <c r="O227" s="104">
        <f t="shared" si="58"/>
        <v>0</v>
      </c>
      <c r="P227" s="26">
        <f t="shared" si="72"/>
        <v>302741</v>
      </c>
      <c r="Q227" s="21">
        <f t="shared" si="71"/>
        <v>378426</v>
      </c>
      <c r="R227" s="98">
        <v>4800</v>
      </c>
      <c r="S227" s="99">
        <v>4200</v>
      </c>
      <c r="T227" s="99">
        <v>4100</v>
      </c>
      <c r="U227" s="99">
        <v>4800</v>
      </c>
      <c r="V227" s="99">
        <v>4200</v>
      </c>
      <c r="W227" s="99">
        <v>3350</v>
      </c>
      <c r="X227" s="99">
        <v>2900</v>
      </c>
      <c r="Y227" s="99">
        <v>500</v>
      </c>
      <c r="Z227" s="99">
        <v>500</v>
      </c>
      <c r="AA227" s="99">
        <v>500</v>
      </c>
      <c r="AB227" s="99">
        <v>2400</v>
      </c>
      <c r="AC227" s="100">
        <v>3600</v>
      </c>
      <c r="AD227" s="22">
        <f t="shared" si="59"/>
        <v>50668</v>
      </c>
      <c r="AE227" s="20">
        <f t="shared" si="60"/>
        <v>44334</v>
      </c>
      <c r="AF227" s="20">
        <f t="shared" si="61"/>
        <v>43279</v>
      </c>
      <c r="AG227" s="20">
        <f t="shared" si="62"/>
        <v>50668</v>
      </c>
      <c r="AH227" s="20">
        <f t="shared" si="63"/>
        <v>44334</v>
      </c>
      <c r="AI227" s="20">
        <f t="shared" si="64"/>
        <v>35362</v>
      </c>
      <c r="AJ227" s="20">
        <f t="shared" si="65"/>
        <v>30612</v>
      </c>
      <c r="AK227" s="20">
        <f t="shared" si="66"/>
        <v>5278</v>
      </c>
      <c r="AL227" s="20">
        <f t="shared" si="67"/>
        <v>5278</v>
      </c>
      <c r="AM227" s="20">
        <f t="shared" si="68"/>
        <v>5278</v>
      </c>
      <c r="AN227" s="20">
        <f t="shared" si="69"/>
        <v>25334</v>
      </c>
      <c r="AO227" s="43">
        <f t="shared" si="70"/>
        <v>38001</v>
      </c>
    </row>
    <row r="228" spans="1:41" hidden="1" x14ac:dyDescent="0.2">
      <c r="A228" s="96" t="s">
        <v>551</v>
      </c>
      <c r="B228" s="96" t="s">
        <v>561</v>
      </c>
      <c r="C228" s="96" t="s">
        <v>551</v>
      </c>
      <c r="D228" s="96" t="s">
        <v>561</v>
      </c>
      <c r="E228" s="96" t="s">
        <v>562</v>
      </c>
      <c r="F228" s="96" t="s">
        <v>563</v>
      </c>
      <c r="G228" s="96" t="s">
        <v>126</v>
      </c>
      <c r="H228" s="19" t="str">
        <f>IF(E228="","",VLOOKUP(LEFT(E228,5),'Technikai cellák'!B:C,2,0))</f>
        <v>MVM FŐGÁZ Földgázhálózati Kft.</v>
      </c>
      <c r="I228" s="19" t="str">
        <f>IF(E228="","",VLOOKUP(H228,'Technikai cellák'!$C$1:$D$12,2,0))</f>
        <v>1081 Budapest, II. János Pál pápa tér 20.</v>
      </c>
      <c r="J228" s="97">
        <v>69</v>
      </c>
      <c r="K228" s="25" t="str">
        <f t="shared" si="55"/>
        <v>20-99</v>
      </c>
      <c r="L228" s="101">
        <f t="shared" si="56"/>
        <v>0</v>
      </c>
      <c r="M228" s="102">
        <f t="shared" si="57"/>
        <v>725</v>
      </c>
      <c r="N228" s="105">
        <v>725</v>
      </c>
      <c r="O228" s="104">
        <f t="shared" si="58"/>
        <v>0</v>
      </c>
      <c r="P228" s="26">
        <f t="shared" si="72"/>
        <v>746506</v>
      </c>
      <c r="Q228" s="21">
        <f t="shared" si="71"/>
        <v>933132</v>
      </c>
      <c r="R228" s="98">
        <v>19600</v>
      </c>
      <c r="S228" s="99">
        <v>13200</v>
      </c>
      <c r="T228" s="99">
        <v>10400</v>
      </c>
      <c r="U228" s="99">
        <v>12000</v>
      </c>
      <c r="V228" s="99">
        <v>9400</v>
      </c>
      <c r="W228" s="99">
        <v>3300</v>
      </c>
      <c r="X228" s="99">
        <v>2700</v>
      </c>
      <c r="Y228" s="99">
        <v>950</v>
      </c>
      <c r="Z228" s="99">
        <v>850</v>
      </c>
      <c r="AA228" s="99">
        <v>900</v>
      </c>
      <c r="AB228" s="99">
        <v>2700</v>
      </c>
      <c r="AC228" s="100">
        <v>12400</v>
      </c>
      <c r="AD228" s="22">
        <f t="shared" si="59"/>
        <v>206894</v>
      </c>
      <c r="AE228" s="20">
        <f t="shared" si="60"/>
        <v>139336</v>
      </c>
      <c r="AF228" s="20">
        <f t="shared" si="61"/>
        <v>109780</v>
      </c>
      <c r="AG228" s="20">
        <f t="shared" si="62"/>
        <v>126670</v>
      </c>
      <c r="AH228" s="20">
        <f t="shared" si="63"/>
        <v>99224</v>
      </c>
      <c r="AI228" s="20">
        <f t="shared" si="64"/>
        <v>34834</v>
      </c>
      <c r="AJ228" s="20">
        <f t="shared" si="65"/>
        <v>28501</v>
      </c>
      <c r="AK228" s="20">
        <f t="shared" si="66"/>
        <v>10028</v>
      </c>
      <c r="AL228" s="20">
        <f t="shared" si="67"/>
        <v>8972</v>
      </c>
      <c r="AM228" s="20">
        <f t="shared" si="68"/>
        <v>9500</v>
      </c>
      <c r="AN228" s="20">
        <f t="shared" si="69"/>
        <v>28501</v>
      </c>
      <c r="AO228" s="43">
        <f t="shared" si="70"/>
        <v>130892</v>
      </c>
    </row>
    <row r="229" spans="1:41" hidden="1" x14ac:dyDescent="0.2">
      <c r="A229" s="96" t="s">
        <v>551</v>
      </c>
      <c r="B229" s="96" t="s">
        <v>564</v>
      </c>
      <c r="C229" s="96" t="s">
        <v>551</v>
      </c>
      <c r="D229" s="96" t="s">
        <v>564</v>
      </c>
      <c r="E229" s="96" t="s">
        <v>565</v>
      </c>
      <c r="F229" s="96" t="s">
        <v>566</v>
      </c>
      <c r="G229" s="96" t="s">
        <v>126</v>
      </c>
      <c r="H229" s="19" t="str">
        <f>IF(E229="","",VLOOKUP(LEFT(E229,5),'Technikai cellák'!B:C,2,0))</f>
        <v>MVM FŐGÁZ Földgázhálózati Kft.</v>
      </c>
      <c r="I229" s="19" t="str">
        <f>IF(E229="","",VLOOKUP(H229,'Technikai cellák'!$C$1:$D$12,2,0))</f>
        <v>1081 Budapest, II. János Pál pápa tér 20.</v>
      </c>
      <c r="J229" s="97">
        <v>125</v>
      </c>
      <c r="K229" s="25" t="str">
        <f t="shared" si="55"/>
        <v>100-500</v>
      </c>
      <c r="L229" s="101">
        <f t="shared" si="56"/>
        <v>0</v>
      </c>
      <c r="M229" s="102">
        <f t="shared" si="57"/>
        <v>0</v>
      </c>
      <c r="N229" s="105"/>
      <c r="O229" s="104">
        <f t="shared" si="58"/>
        <v>1319</v>
      </c>
      <c r="P229" s="26">
        <f t="shared" si="72"/>
        <v>1619682</v>
      </c>
      <c r="Q229" s="21">
        <f t="shared" si="71"/>
        <v>2024602</v>
      </c>
      <c r="R229" s="98">
        <v>26600</v>
      </c>
      <c r="S229" s="99">
        <v>25700</v>
      </c>
      <c r="T229" s="99">
        <v>24800</v>
      </c>
      <c r="U229" s="99">
        <v>25500</v>
      </c>
      <c r="V229" s="99">
        <v>24700</v>
      </c>
      <c r="W229" s="99">
        <v>5900</v>
      </c>
      <c r="X229" s="99">
        <v>5700</v>
      </c>
      <c r="Y229" s="99">
        <v>4400</v>
      </c>
      <c r="Z229" s="99">
        <v>3900</v>
      </c>
      <c r="AA229" s="99">
        <v>3600</v>
      </c>
      <c r="AB229" s="99">
        <v>16000</v>
      </c>
      <c r="AC229" s="100">
        <v>25000</v>
      </c>
      <c r="AD229" s="22">
        <f t="shared" si="59"/>
        <v>280784</v>
      </c>
      <c r="AE229" s="20">
        <f t="shared" si="60"/>
        <v>271284</v>
      </c>
      <c r="AF229" s="20">
        <f t="shared" si="61"/>
        <v>261784</v>
      </c>
      <c r="AG229" s="20">
        <f t="shared" si="62"/>
        <v>269173</v>
      </c>
      <c r="AH229" s="20">
        <f t="shared" si="63"/>
        <v>260728</v>
      </c>
      <c r="AI229" s="20">
        <f t="shared" si="64"/>
        <v>62279</v>
      </c>
      <c r="AJ229" s="20">
        <f t="shared" si="65"/>
        <v>60168</v>
      </c>
      <c r="AK229" s="20">
        <f t="shared" si="66"/>
        <v>46445</v>
      </c>
      <c r="AL229" s="20">
        <f t="shared" si="67"/>
        <v>41168</v>
      </c>
      <c r="AM229" s="20">
        <f t="shared" si="68"/>
        <v>38001</v>
      </c>
      <c r="AN229" s="20">
        <f t="shared" si="69"/>
        <v>168893</v>
      </c>
      <c r="AO229" s="43">
        <f t="shared" si="70"/>
        <v>263895</v>
      </c>
    </row>
    <row r="230" spans="1:41" hidden="1" x14ac:dyDescent="0.2">
      <c r="A230" s="96" t="s">
        <v>551</v>
      </c>
      <c r="B230" s="96" t="s">
        <v>567</v>
      </c>
      <c r="C230" s="96" t="s">
        <v>551</v>
      </c>
      <c r="D230" s="96" t="s">
        <v>567</v>
      </c>
      <c r="E230" s="96" t="s">
        <v>568</v>
      </c>
      <c r="F230" s="96" t="s">
        <v>569</v>
      </c>
      <c r="G230" s="96" t="s">
        <v>126</v>
      </c>
      <c r="H230" s="19" t="str">
        <f>IF(E230="","",VLOOKUP(LEFT(E230,5),'Technikai cellák'!B:C,2,0))</f>
        <v>MVM FŐGÁZ Földgázhálózati Kft.</v>
      </c>
      <c r="I230" s="19" t="str">
        <f>IF(E230="","",VLOOKUP(H230,'Technikai cellák'!$C$1:$D$12,2,0))</f>
        <v>1081 Budapest, II. János Pál pápa tér 20.</v>
      </c>
      <c r="J230" s="97">
        <v>25</v>
      </c>
      <c r="K230" s="25" t="str">
        <f t="shared" si="55"/>
        <v>20-99</v>
      </c>
      <c r="L230" s="101">
        <f t="shared" si="56"/>
        <v>0</v>
      </c>
      <c r="M230" s="102">
        <f t="shared" si="57"/>
        <v>263</v>
      </c>
      <c r="N230" s="105">
        <v>263</v>
      </c>
      <c r="O230" s="104">
        <f t="shared" si="58"/>
        <v>0</v>
      </c>
      <c r="P230" s="26">
        <f t="shared" si="72"/>
        <v>472056</v>
      </c>
      <c r="Q230" s="21">
        <f t="shared" si="71"/>
        <v>590070</v>
      </c>
      <c r="R230" s="98">
        <v>7400</v>
      </c>
      <c r="S230" s="99">
        <v>7900</v>
      </c>
      <c r="T230" s="99">
        <v>7900</v>
      </c>
      <c r="U230" s="99">
        <v>8100</v>
      </c>
      <c r="V230" s="99">
        <v>7400</v>
      </c>
      <c r="W230" s="99">
        <v>3100</v>
      </c>
      <c r="X230" s="99">
        <v>1900</v>
      </c>
      <c r="Y230" s="99">
        <v>1000</v>
      </c>
      <c r="Z230" s="99">
        <v>1000</v>
      </c>
      <c r="AA230" s="99">
        <v>1000</v>
      </c>
      <c r="AB230" s="99">
        <v>1600</v>
      </c>
      <c r="AC230" s="100">
        <v>7600</v>
      </c>
      <c r="AD230" s="22">
        <f t="shared" si="59"/>
        <v>78113</v>
      </c>
      <c r="AE230" s="20">
        <f t="shared" si="60"/>
        <v>83391</v>
      </c>
      <c r="AF230" s="20">
        <f t="shared" si="61"/>
        <v>83391</v>
      </c>
      <c r="AG230" s="20">
        <f t="shared" si="62"/>
        <v>85502</v>
      </c>
      <c r="AH230" s="20">
        <f t="shared" si="63"/>
        <v>78113</v>
      </c>
      <c r="AI230" s="20">
        <f t="shared" si="64"/>
        <v>32723</v>
      </c>
      <c r="AJ230" s="20">
        <f t="shared" si="65"/>
        <v>20056</v>
      </c>
      <c r="AK230" s="20">
        <f t="shared" si="66"/>
        <v>10556</v>
      </c>
      <c r="AL230" s="20">
        <f t="shared" si="67"/>
        <v>10556</v>
      </c>
      <c r="AM230" s="20">
        <f t="shared" si="68"/>
        <v>10556</v>
      </c>
      <c r="AN230" s="20">
        <f t="shared" si="69"/>
        <v>16889</v>
      </c>
      <c r="AO230" s="43">
        <f t="shared" si="70"/>
        <v>80224</v>
      </c>
    </row>
    <row r="231" spans="1:41" hidden="1" x14ac:dyDescent="0.2">
      <c r="A231" s="96" t="s">
        <v>551</v>
      </c>
      <c r="B231" s="96" t="s">
        <v>570</v>
      </c>
      <c r="C231" s="96" t="s">
        <v>551</v>
      </c>
      <c r="D231" s="96" t="s">
        <v>570</v>
      </c>
      <c r="E231" s="96" t="s">
        <v>571</v>
      </c>
      <c r="F231" s="96" t="s">
        <v>572</v>
      </c>
      <c r="G231" s="96" t="s">
        <v>126</v>
      </c>
      <c r="H231" s="19" t="str">
        <f>IF(E231="","",VLOOKUP(LEFT(E231,5),'Technikai cellák'!B:C,2,0))</f>
        <v>MVM FŐGÁZ Földgázhálózati Kft.</v>
      </c>
      <c r="I231" s="19" t="str">
        <f>IF(E231="","",VLOOKUP(H231,'Technikai cellák'!$C$1:$D$12,2,0))</f>
        <v>1081 Budapest, II. János Pál pápa tér 20.</v>
      </c>
      <c r="J231" s="97">
        <v>25</v>
      </c>
      <c r="K231" s="25" t="str">
        <f t="shared" si="55"/>
        <v>20-99</v>
      </c>
      <c r="L231" s="101">
        <f t="shared" si="56"/>
        <v>0</v>
      </c>
      <c r="M231" s="102">
        <f t="shared" si="57"/>
        <v>263</v>
      </c>
      <c r="N231" s="105">
        <v>263</v>
      </c>
      <c r="O231" s="104">
        <f t="shared" si="58"/>
        <v>0</v>
      </c>
      <c r="P231" s="26">
        <f t="shared" si="72"/>
        <v>428144</v>
      </c>
      <c r="Q231" s="21">
        <f t="shared" si="71"/>
        <v>535180</v>
      </c>
      <c r="R231" s="98">
        <v>6900</v>
      </c>
      <c r="S231" s="99">
        <v>7100</v>
      </c>
      <c r="T231" s="99">
        <v>7200</v>
      </c>
      <c r="U231" s="99">
        <v>7200</v>
      </c>
      <c r="V231" s="99">
        <v>6900</v>
      </c>
      <c r="W231" s="99">
        <v>2100</v>
      </c>
      <c r="X231" s="99">
        <v>1500</v>
      </c>
      <c r="Y231" s="99">
        <v>1400</v>
      </c>
      <c r="Z231" s="99">
        <v>1200</v>
      </c>
      <c r="AA231" s="99">
        <v>1300</v>
      </c>
      <c r="AB231" s="99">
        <v>1400</v>
      </c>
      <c r="AC231" s="100">
        <v>6500</v>
      </c>
      <c r="AD231" s="22">
        <f t="shared" si="59"/>
        <v>72835</v>
      </c>
      <c r="AE231" s="20">
        <f t="shared" si="60"/>
        <v>74946</v>
      </c>
      <c r="AF231" s="20">
        <f t="shared" si="61"/>
        <v>76002</v>
      </c>
      <c r="AG231" s="20">
        <f t="shared" si="62"/>
        <v>76002</v>
      </c>
      <c r="AH231" s="20">
        <f t="shared" si="63"/>
        <v>72835</v>
      </c>
      <c r="AI231" s="20">
        <f t="shared" si="64"/>
        <v>22167</v>
      </c>
      <c r="AJ231" s="20">
        <f t="shared" si="65"/>
        <v>15834</v>
      </c>
      <c r="AK231" s="20">
        <f t="shared" si="66"/>
        <v>14778</v>
      </c>
      <c r="AL231" s="20">
        <f t="shared" si="67"/>
        <v>12667</v>
      </c>
      <c r="AM231" s="20">
        <f t="shared" si="68"/>
        <v>13723</v>
      </c>
      <c r="AN231" s="20">
        <f t="shared" si="69"/>
        <v>14778</v>
      </c>
      <c r="AO231" s="43">
        <f t="shared" si="70"/>
        <v>68613</v>
      </c>
    </row>
    <row r="232" spans="1:41" hidden="1" x14ac:dyDescent="0.2">
      <c r="A232" s="96" t="s">
        <v>551</v>
      </c>
      <c r="B232" s="96" t="s">
        <v>573</v>
      </c>
      <c r="C232" s="96" t="s">
        <v>551</v>
      </c>
      <c r="D232" s="96" t="s">
        <v>573</v>
      </c>
      <c r="E232" s="96" t="s">
        <v>574</v>
      </c>
      <c r="F232" s="96" t="s">
        <v>575</v>
      </c>
      <c r="G232" s="96" t="s">
        <v>126</v>
      </c>
      <c r="H232" s="19" t="str">
        <f>IF(E232="","",VLOOKUP(LEFT(E232,5),'Technikai cellák'!B:C,2,0))</f>
        <v>MVM FŐGÁZ Földgázhálózati Kft.</v>
      </c>
      <c r="I232" s="19" t="str">
        <f>IF(E232="","",VLOOKUP(H232,'Technikai cellák'!$C$1:$D$12,2,0))</f>
        <v>1081 Budapest, II. János Pál pápa tér 20.</v>
      </c>
      <c r="J232" s="97">
        <v>25</v>
      </c>
      <c r="K232" s="25" t="str">
        <f t="shared" si="55"/>
        <v>20-99</v>
      </c>
      <c r="L232" s="101">
        <f t="shared" si="56"/>
        <v>0</v>
      </c>
      <c r="M232" s="102">
        <f t="shared" si="57"/>
        <v>263</v>
      </c>
      <c r="N232" s="105">
        <v>263</v>
      </c>
      <c r="O232" s="104">
        <f t="shared" si="58"/>
        <v>0</v>
      </c>
      <c r="P232" s="26">
        <f t="shared" si="72"/>
        <v>196759</v>
      </c>
      <c r="Q232" s="21">
        <f t="shared" si="71"/>
        <v>245949</v>
      </c>
      <c r="R232" s="98">
        <v>3000</v>
      </c>
      <c r="S232" s="99">
        <v>3200</v>
      </c>
      <c r="T232" s="99">
        <v>3300</v>
      </c>
      <c r="U232" s="99">
        <v>3400</v>
      </c>
      <c r="V232" s="99">
        <v>2600</v>
      </c>
      <c r="W232" s="99">
        <v>1600</v>
      </c>
      <c r="X232" s="99">
        <v>900</v>
      </c>
      <c r="Y232" s="99">
        <v>600</v>
      </c>
      <c r="Z232" s="99">
        <v>500</v>
      </c>
      <c r="AA232" s="99">
        <v>400</v>
      </c>
      <c r="AB232" s="99">
        <v>700</v>
      </c>
      <c r="AC232" s="100">
        <v>3100</v>
      </c>
      <c r="AD232" s="22">
        <f t="shared" si="59"/>
        <v>31667</v>
      </c>
      <c r="AE232" s="20">
        <f t="shared" si="60"/>
        <v>33779</v>
      </c>
      <c r="AF232" s="20">
        <f t="shared" si="61"/>
        <v>34834</v>
      </c>
      <c r="AG232" s="20">
        <f t="shared" si="62"/>
        <v>35890</v>
      </c>
      <c r="AH232" s="20">
        <f t="shared" si="63"/>
        <v>27445</v>
      </c>
      <c r="AI232" s="20">
        <f t="shared" si="64"/>
        <v>16889</v>
      </c>
      <c r="AJ232" s="20">
        <f t="shared" si="65"/>
        <v>9500</v>
      </c>
      <c r="AK232" s="20">
        <f t="shared" si="66"/>
        <v>6333</v>
      </c>
      <c r="AL232" s="20">
        <f t="shared" si="67"/>
        <v>5278</v>
      </c>
      <c r="AM232" s="20">
        <f t="shared" si="68"/>
        <v>4222</v>
      </c>
      <c r="AN232" s="20">
        <f t="shared" si="69"/>
        <v>7389</v>
      </c>
      <c r="AO232" s="43">
        <f t="shared" si="70"/>
        <v>32723</v>
      </c>
    </row>
    <row r="233" spans="1:41" hidden="1" x14ac:dyDescent="0.2">
      <c r="A233" s="96" t="s">
        <v>551</v>
      </c>
      <c r="B233" s="96" t="s">
        <v>576</v>
      </c>
      <c r="C233" s="96" t="s">
        <v>551</v>
      </c>
      <c r="D233" s="96" t="s">
        <v>576</v>
      </c>
      <c r="E233" s="96" t="s">
        <v>577</v>
      </c>
      <c r="F233" s="96" t="s">
        <v>578</v>
      </c>
      <c r="G233" s="96" t="s">
        <v>126</v>
      </c>
      <c r="H233" s="19" t="str">
        <f>IF(E233="","",VLOOKUP(LEFT(E233,5),'Technikai cellák'!B:C,2,0))</f>
        <v>MVM FŐGÁZ Földgázhálózati Kft.</v>
      </c>
      <c r="I233" s="19" t="str">
        <f>IF(E233="","",VLOOKUP(H233,'Technikai cellák'!$C$1:$D$12,2,0))</f>
        <v>1081 Budapest, II. János Pál pápa tér 20.</v>
      </c>
      <c r="J233" s="97">
        <v>40</v>
      </c>
      <c r="K233" s="25" t="str">
        <f t="shared" si="55"/>
        <v>20-99</v>
      </c>
      <c r="L233" s="101">
        <f t="shared" si="56"/>
        <v>0</v>
      </c>
      <c r="M233" s="102">
        <f t="shared" si="57"/>
        <v>420</v>
      </c>
      <c r="N233" s="105">
        <v>420</v>
      </c>
      <c r="O233" s="104">
        <f t="shared" si="58"/>
        <v>0</v>
      </c>
      <c r="P233" s="26">
        <f t="shared" si="72"/>
        <v>1384075</v>
      </c>
      <c r="Q233" s="21">
        <f t="shared" si="71"/>
        <v>1730094</v>
      </c>
      <c r="R233" s="98">
        <v>21100</v>
      </c>
      <c r="S233" s="99">
        <v>20100</v>
      </c>
      <c r="T233" s="99">
        <v>20700</v>
      </c>
      <c r="U233" s="99">
        <v>22100</v>
      </c>
      <c r="V233" s="99">
        <v>20300</v>
      </c>
      <c r="W233" s="99">
        <v>12300</v>
      </c>
      <c r="X233" s="99">
        <v>8400</v>
      </c>
      <c r="Y233" s="99">
        <v>4400</v>
      </c>
      <c r="Z233" s="99">
        <v>5100</v>
      </c>
      <c r="AA233" s="99">
        <v>4200</v>
      </c>
      <c r="AB233" s="99">
        <v>6100</v>
      </c>
      <c r="AC233" s="100">
        <v>19100</v>
      </c>
      <c r="AD233" s="22">
        <f t="shared" si="59"/>
        <v>222727</v>
      </c>
      <c r="AE233" s="20">
        <f t="shared" si="60"/>
        <v>212171</v>
      </c>
      <c r="AF233" s="20">
        <f t="shared" si="61"/>
        <v>218505</v>
      </c>
      <c r="AG233" s="20">
        <f t="shared" si="62"/>
        <v>233283</v>
      </c>
      <c r="AH233" s="20">
        <f t="shared" si="63"/>
        <v>214283</v>
      </c>
      <c r="AI233" s="20">
        <f t="shared" si="64"/>
        <v>129836</v>
      </c>
      <c r="AJ233" s="20">
        <f t="shared" si="65"/>
        <v>88669</v>
      </c>
      <c r="AK233" s="20">
        <f t="shared" si="66"/>
        <v>46445</v>
      </c>
      <c r="AL233" s="20">
        <f t="shared" si="67"/>
        <v>53835</v>
      </c>
      <c r="AM233" s="20">
        <f t="shared" si="68"/>
        <v>44334</v>
      </c>
      <c r="AN233" s="20">
        <f t="shared" si="69"/>
        <v>64390</v>
      </c>
      <c r="AO233" s="43">
        <f t="shared" si="70"/>
        <v>201616</v>
      </c>
    </row>
    <row r="234" spans="1:41" hidden="1" x14ac:dyDescent="0.2">
      <c r="A234" s="96" t="s">
        <v>551</v>
      </c>
      <c r="B234" s="96" t="s">
        <v>579</v>
      </c>
      <c r="C234" s="96" t="s">
        <v>551</v>
      </c>
      <c r="D234" s="96" t="s">
        <v>580</v>
      </c>
      <c r="E234" s="96" t="s">
        <v>581</v>
      </c>
      <c r="F234" s="96" t="s">
        <v>582</v>
      </c>
      <c r="G234" s="96" t="s">
        <v>126</v>
      </c>
      <c r="H234" s="19" t="str">
        <f>IF(E234="","",VLOOKUP(LEFT(E234,5),'Technikai cellák'!B:C,2,0))</f>
        <v>E.ON Közép-dunántúli Gázhálózati Zrt.</v>
      </c>
      <c r="I234" s="19" t="str">
        <f>IF(E234="","",VLOOKUP(H234,'Technikai cellák'!$C$1:$D$12,2,0))</f>
        <v>8800 Nagykanizsa, Zrínyi Miklós út 32.</v>
      </c>
      <c r="J234" s="97">
        <v>65</v>
      </c>
      <c r="K234" s="25" t="str">
        <f t="shared" si="55"/>
        <v>20-99</v>
      </c>
      <c r="L234" s="101">
        <f t="shared" si="56"/>
        <v>0</v>
      </c>
      <c r="M234" s="102">
        <f t="shared" si="57"/>
        <v>683</v>
      </c>
      <c r="N234" s="105">
        <v>683</v>
      </c>
      <c r="O234" s="104">
        <f t="shared" si="58"/>
        <v>0</v>
      </c>
      <c r="P234" s="26">
        <f t="shared" si="72"/>
        <v>383386</v>
      </c>
      <c r="Q234" s="21">
        <f t="shared" si="71"/>
        <v>479233</v>
      </c>
      <c r="R234" s="98">
        <v>7200</v>
      </c>
      <c r="S234" s="99">
        <v>7500</v>
      </c>
      <c r="T234" s="99">
        <v>7200</v>
      </c>
      <c r="U234" s="99">
        <v>7600</v>
      </c>
      <c r="V234" s="99">
        <v>2100</v>
      </c>
      <c r="W234" s="99">
        <v>1900</v>
      </c>
      <c r="X234" s="99">
        <v>1600</v>
      </c>
      <c r="Y234" s="99">
        <v>800</v>
      </c>
      <c r="Z234" s="99">
        <v>600</v>
      </c>
      <c r="AA234" s="99">
        <v>500</v>
      </c>
      <c r="AB234" s="99">
        <v>1500</v>
      </c>
      <c r="AC234" s="100">
        <v>6900</v>
      </c>
      <c r="AD234" s="22">
        <f t="shared" si="59"/>
        <v>76002</v>
      </c>
      <c r="AE234" s="20">
        <f t="shared" si="60"/>
        <v>79168</v>
      </c>
      <c r="AF234" s="20">
        <f t="shared" si="61"/>
        <v>76002</v>
      </c>
      <c r="AG234" s="20">
        <f t="shared" si="62"/>
        <v>80224</v>
      </c>
      <c r="AH234" s="20">
        <f t="shared" si="63"/>
        <v>22167</v>
      </c>
      <c r="AI234" s="20">
        <f t="shared" si="64"/>
        <v>20056</v>
      </c>
      <c r="AJ234" s="20">
        <f t="shared" si="65"/>
        <v>16889</v>
      </c>
      <c r="AK234" s="20">
        <f t="shared" si="66"/>
        <v>8445</v>
      </c>
      <c r="AL234" s="20">
        <f t="shared" si="67"/>
        <v>6333</v>
      </c>
      <c r="AM234" s="20">
        <f t="shared" si="68"/>
        <v>5278</v>
      </c>
      <c r="AN234" s="20">
        <f t="shared" si="69"/>
        <v>15834</v>
      </c>
      <c r="AO234" s="43">
        <f t="shared" si="70"/>
        <v>72835</v>
      </c>
    </row>
    <row r="235" spans="1:41" hidden="1" x14ac:dyDescent="0.2">
      <c r="A235" s="96" t="s">
        <v>551</v>
      </c>
      <c r="B235" s="96" t="s">
        <v>583</v>
      </c>
      <c r="C235" s="96" t="s">
        <v>551</v>
      </c>
      <c r="D235" s="96" t="s">
        <v>584</v>
      </c>
      <c r="E235" s="96" t="s">
        <v>585</v>
      </c>
      <c r="F235" s="96" t="s">
        <v>586</v>
      </c>
      <c r="G235" s="96" t="s">
        <v>126</v>
      </c>
      <c r="H235" s="19" t="str">
        <f>IF(E235="","",VLOOKUP(LEFT(E235,5),'Technikai cellák'!B:C,2,0))</f>
        <v>MVM FŐGÁZ Földgázhálózati Kft.</v>
      </c>
      <c r="I235" s="19" t="str">
        <f>IF(E235="","",VLOOKUP(H235,'Technikai cellák'!$C$1:$D$12,2,0))</f>
        <v>1081 Budapest, II. János Pál pápa tér 20.</v>
      </c>
      <c r="J235" s="97">
        <v>4</v>
      </c>
      <c r="K235" s="25" t="str">
        <f t="shared" si="55"/>
        <v>20 alatti</v>
      </c>
      <c r="L235" s="101">
        <f t="shared" si="56"/>
        <v>4</v>
      </c>
      <c r="M235" s="102">
        <f t="shared" si="57"/>
        <v>0</v>
      </c>
      <c r="N235" s="105"/>
      <c r="O235" s="104">
        <f t="shared" si="58"/>
        <v>0</v>
      </c>
      <c r="P235" s="26">
        <f t="shared" si="72"/>
        <v>111470</v>
      </c>
      <c r="Q235" s="21">
        <f t="shared" si="71"/>
        <v>139337</v>
      </c>
      <c r="R235" s="98">
        <v>1400</v>
      </c>
      <c r="S235" s="99">
        <v>1500</v>
      </c>
      <c r="T235" s="99">
        <v>1500</v>
      </c>
      <c r="U235" s="99">
        <v>1800</v>
      </c>
      <c r="V235" s="99">
        <v>1300</v>
      </c>
      <c r="W235" s="99">
        <v>1000</v>
      </c>
      <c r="X235" s="99">
        <v>900</v>
      </c>
      <c r="Y235" s="99">
        <v>800</v>
      </c>
      <c r="Z235" s="99">
        <v>500</v>
      </c>
      <c r="AA235" s="99">
        <v>400</v>
      </c>
      <c r="AB235" s="99">
        <v>900</v>
      </c>
      <c r="AC235" s="100">
        <v>1200</v>
      </c>
      <c r="AD235" s="22">
        <f t="shared" si="59"/>
        <v>14778</v>
      </c>
      <c r="AE235" s="20">
        <f t="shared" si="60"/>
        <v>15834</v>
      </c>
      <c r="AF235" s="20">
        <f t="shared" si="61"/>
        <v>15834</v>
      </c>
      <c r="AG235" s="20">
        <f t="shared" si="62"/>
        <v>19000</v>
      </c>
      <c r="AH235" s="20">
        <f t="shared" si="63"/>
        <v>13723</v>
      </c>
      <c r="AI235" s="20">
        <f t="shared" si="64"/>
        <v>10556</v>
      </c>
      <c r="AJ235" s="20">
        <f t="shared" si="65"/>
        <v>9500</v>
      </c>
      <c r="AK235" s="20">
        <f t="shared" si="66"/>
        <v>8445</v>
      </c>
      <c r="AL235" s="20">
        <f t="shared" si="67"/>
        <v>5278</v>
      </c>
      <c r="AM235" s="20">
        <f t="shared" si="68"/>
        <v>4222</v>
      </c>
      <c r="AN235" s="20">
        <f t="shared" si="69"/>
        <v>9500</v>
      </c>
      <c r="AO235" s="43">
        <f t="shared" si="70"/>
        <v>12667</v>
      </c>
    </row>
    <row r="236" spans="1:41" hidden="1" x14ac:dyDescent="0.2">
      <c r="A236" s="96" t="s">
        <v>551</v>
      </c>
      <c r="B236" s="96" t="s">
        <v>587</v>
      </c>
      <c r="C236" s="96" t="s">
        <v>551</v>
      </c>
      <c r="D236" s="96" t="s">
        <v>588</v>
      </c>
      <c r="E236" s="96" t="s">
        <v>589</v>
      </c>
      <c r="F236" s="96" t="s">
        <v>590</v>
      </c>
      <c r="G236" s="96" t="s">
        <v>126</v>
      </c>
      <c r="H236" s="19" t="str">
        <f>IF(E236="","",VLOOKUP(LEFT(E236,5),'Technikai cellák'!B:C,2,0))</f>
        <v>MVM FŐGÁZ Földgázhálózati Kft.</v>
      </c>
      <c r="I236" s="19" t="str">
        <f>IF(E236="","",VLOOKUP(H236,'Technikai cellák'!$C$1:$D$12,2,0))</f>
        <v>1081 Budapest, II. János Pál pápa tér 20.</v>
      </c>
      <c r="J236" s="97">
        <v>4</v>
      </c>
      <c r="K236" s="25" t="str">
        <f t="shared" si="55"/>
        <v>20 alatti</v>
      </c>
      <c r="L236" s="101">
        <f t="shared" si="56"/>
        <v>4</v>
      </c>
      <c r="M236" s="102">
        <f t="shared" si="57"/>
        <v>0</v>
      </c>
      <c r="N236" s="105"/>
      <c r="O236" s="104">
        <f t="shared" si="58"/>
        <v>0</v>
      </c>
      <c r="P236" s="26">
        <f t="shared" si="72"/>
        <v>70091</v>
      </c>
      <c r="Q236" s="21">
        <f t="shared" si="71"/>
        <v>87614</v>
      </c>
      <c r="R236" s="98">
        <v>1300</v>
      </c>
      <c r="S236" s="99">
        <v>1000</v>
      </c>
      <c r="T236" s="99">
        <v>1000</v>
      </c>
      <c r="U236" s="99">
        <v>1400</v>
      </c>
      <c r="V236" s="99">
        <v>800</v>
      </c>
      <c r="W236" s="99">
        <v>500</v>
      </c>
      <c r="X236" s="99">
        <v>400</v>
      </c>
      <c r="Y236" s="99">
        <v>300</v>
      </c>
      <c r="Z236" s="99">
        <v>250</v>
      </c>
      <c r="AA236" s="99">
        <v>150</v>
      </c>
      <c r="AB236" s="99">
        <v>400</v>
      </c>
      <c r="AC236" s="100">
        <v>800</v>
      </c>
      <c r="AD236" s="22">
        <f t="shared" si="59"/>
        <v>13723</v>
      </c>
      <c r="AE236" s="20">
        <f t="shared" si="60"/>
        <v>10556</v>
      </c>
      <c r="AF236" s="20">
        <f t="shared" si="61"/>
        <v>10556</v>
      </c>
      <c r="AG236" s="20">
        <f t="shared" si="62"/>
        <v>14778</v>
      </c>
      <c r="AH236" s="20">
        <f t="shared" si="63"/>
        <v>8445</v>
      </c>
      <c r="AI236" s="20">
        <f t="shared" si="64"/>
        <v>5278</v>
      </c>
      <c r="AJ236" s="20">
        <f t="shared" si="65"/>
        <v>4222</v>
      </c>
      <c r="AK236" s="20">
        <f t="shared" si="66"/>
        <v>3167</v>
      </c>
      <c r="AL236" s="20">
        <f t="shared" si="67"/>
        <v>2639</v>
      </c>
      <c r="AM236" s="20">
        <f t="shared" si="68"/>
        <v>1583</v>
      </c>
      <c r="AN236" s="20">
        <f t="shared" si="69"/>
        <v>4222</v>
      </c>
      <c r="AO236" s="43">
        <f t="shared" si="70"/>
        <v>8445</v>
      </c>
    </row>
    <row r="237" spans="1:41" hidden="1" x14ac:dyDescent="0.2">
      <c r="A237" s="96" t="s">
        <v>551</v>
      </c>
      <c r="B237" s="96" t="s">
        <v>579</v>
      </c>
      <c r="C237" s="96" t="s">
        <v>551</v>
      </c>
      <c r="D237" s="96" t="s">
        <v>587</v>
      </c>
      <c r="E237" s="96" t="s">
        <v>591</v>
      </c>
      <c r="F237" s="96" t="s">
        <v>592</v>
      </c>
      <c r="G237" s="96" t="s">
        <v>126</v>
      </c>
      <c r="H237" s="19" t="str">
        <f>IF(E237="","",VLOOKUP(LEFT(E237,5),'Technikai cellák'!B:C,2,0))</f>
        <v>TIGÁZ Földgázelosztó Zrt.</v>
      </c>
      <c r="I237" s="19" t="str">
        <f>IF(E237="","",VLOOKUP(H237,'Technikai cellák'!$C$1:$D$12,2,0))</f>
        <v>4200 Hajdúszoboszló, Rákóczi Ferenc út 184.</v>
      </c>
      <c r="J237" s="97">
        <v>4</v>
      </c>
      <c r="K237" s="25" t="str">
        <f t="shared" si="55"/>
        <v>20 alatti</v>
      </c>
      <c r="L237" s="101">
        <f t="shared" si="56"/>
        <v>4</v>
      </c>
      <c r="M237" s="102">
        <f t="shared" si="57"/>
        <v>0</v>
      </c>
      <c r="N237" s="105"/>
      <c r="O237" s="104">
        <f t="shared" si="58"/>
        <v>0</v>
      </c>
      <c r="P237" s="26">
        <f t="shared" si="72"/>
        <v>43913</v>
      </c>
      <c r="Q237" s="21">
        <f t="shared" si="71"/>
        <v>54891</v>
      </c>
      <c r="R237" s="98">
        <v>600</v>
      </c>
      <c r="S237" s="99">
        <v>550</v>
      </c>
      <c r="T237" s="99">
        <v>550</v>
      </c>
      <c r="U237" s="99">
        <v>650</v>
      </c>
      <c r="V237" s="99">
        <v>500</v>
      </c>
      <c r="W237" s="99">
        <v>400</v>
      </c>
      <c r="X237" s="99">
        <v>350</v>
      </c>
      <c r="Y237" s="99">
        <v>250</v>
      </c>
      <c r="Z237" s="99">
        <v>250</v>
      </c>
      <c r="AA237" s="99">
        <v>250</v>
      </c>
      <c r="AB237" s="99">
        <v>300</v>
      </c>
      <c r="AC237" s="100">
        <v>550</v>
      </c>
      <c r="AD237" s="22">
        <f t="shared" si="59"/>
        <v>6333</v>
      </c>
      <c r="AE237" s="20">
        <f t="shared" si="60"/>
        <v>5806</v>
      </c>
      <c r="AF237" s="20">
        <f t="shared" si="61"/>
        <v>5806</v>
      </c>
      <c r="AG237" s="20">
        <f t="shared" si="62"/>
        <v>6861</v>
      </c>
      <c r="AH237" s="20">
        <f t="shared" si="63"/>
        <v>5278</v>
      </c>
      <c r="AI237" s="20">
        <f t="shared" si="64"/>
        <v>4222</v>
      </c>
      <c r="AJ237" s="20">
        <f t="shared" si="65"/>
        <v>3695</v>
      </c>
      <c r="AK237" s="20">
        <f t="shared" si="66"/>
        <v>2639</v>
      </c>
      <c r="AL237" s="20">
        <f t="shared" si="67"/>
        <v>2639</v>
      </c>
      <c r="AM237" s="20">
        <f t="shared" si="68"/>
        <v>2639</v>
      </c>
      <c r="AN237" s="20">
        <f t="shared" si="69"/>
        <v>3167</v>
      </c>
      <c r="AO237" s="43">
        <f t="shared" si="70"/>
        <v>5806</v>
      </c>
    </row>
    <row r="238" spans="1:41" hidden="1" x14ac:dyDescent="0.2">
      <c r="A238" s="96" t="s">
        <v>551</v>
      </c>
      <c r="B238" s="96" t="s">
        <v>583</v>
      </c>
      <c r="C238" s="96" t="s">
        <v>551</v>
      </c>
      <c r="D238" s="96" t="s">
        <v>579</v>
      </c>
      <c r="E238" s="96" t="s">
        <v>593</v>
      </c>
      <c r="F238" s="96" t="s">
        <v>594</v>
      </c>
      <c r="G238" s="96" t="s">
        <v>126</v>
      </c>
      <c r="H238" s="19" t="str">
        <f>IF(E238="","",VLOOKUP(LEFT(E238,5),'Technikai cellák'!B:C,2,0))</f>
        <v>MVM FŐGÁZ Földgázhálózati Kft.</v>
      </c>
      <c r="I238" s="19" t="str">
        <f>IF(E238="","",VLOOKUP(H238,'Technikai cellák'!$C$1:$D$12,2,0))</f>
        <v>1081 Budapest, II. János Pál pápa tér 20.</v>
      </c>
      <c r="J238" s="97">
        <v>4</v>
      </c>
      <c r="K238" s="25" t="str">
        <f t="shared" si="55"/>
        <v>20 alatti</v>
      </c>
      <c r="L238" s="101">
        <f t="shared" si="56"/>
        <v>4</v>
      </c>
      <c r="M238" s="102">
        <f t="shared" si="57"/>
        <v>0</v>
      </c>
      <c r="N238" s="105"/>
      <c r="O238" s="104">
        <f t="shared" si="58"/>
        <v>0</v>
      </c>
      <c r="P238" s="26">
        <f t="shared" si="72"/>
        <v>16889</v>
      </c>
      <c r="Q238" s="21">
        <f t="shared" si="71"/>
        <v>21111</v>
      </c>
      <c r="R238" s="98">
        <v>250</v>
      </c>
      <c r="S238" s="99">
        <v>200</v>
      </c>
      <c r="T238" s="99">
        <v>200</v>
      </c>
      <c r="U238" s="99">
        <v>300</v>
      </c>
      <c r="V238" s="99">
        <v>200</v>
      </c>
      <c r="W238" s="99">
        <v>150</v>
      </c>
      <c r="X238" s="99">
        <v>150</v>
      </c>
      <c r="Y238" s="99">
        <v>100</v>
      </c>
      <c r="Z238" s="99">
        <v>50</v>
      </c>
      <c r="AA238" s="99">
        <v>50</v>
      </c>
      <c r="AB238" s="99">
        <v>150</v>
      </c>
      <c r="AC238" s="100">
        <v>200</v>
      </c>
      <c r="AD238" s="22">
        <f t="shared" si="59"/>
        <v>2639</v>
      </c>
      <c r="AE238" s="20">
        <f t="shared" si="60"/>
        <v>2111</v>
      </c>
      <c r="AF238" s="20">
        <f t="shared" si="61"/>
        <v>2111</v>
      </c>
      <c r="AG238" s="20">
        <f t="shared" si="62"/>
        <v>3167</v>
      </c>
      <c r="AH238" s="20">
        <f t="shared" si="63"/>
        <v>2111</v>
      </c>
      <c r="AI238" s="20">
        <f t="shared" si="64"/>
        <v>1583</v>
      </c>
      <c r="AJ238" s="20">
        <f t="shared" si="65"/>
        <v>1583</v>
      </c>
      <c r="AK238" s="20">
        <f t="shared" si="66"/>
        <v>1056</v>
      </c>
      <c r="AL238" s="20">
        <f t="shared" si="67"/>
        <v>528</v>
      </c>
      <c r="AM238" s="20">
        <f t="shared" si="68"/>
        <v>528</v>
      </c>
      <c r="AN238" s="20">
        <f t="shared" si="69"/>
        <v>1583</v>
      </c>
      <c r="AO238" s="43">
        <f t="shared" si="70"/>
        <v>2111</v>
      </c>
    </row>
    <row r="239" spans="1:41" hidden="1" x14ac:dyDescent="0.2">
      <c r="A239" s="96" t="s">
        <v>551</v>
      </c>
      <c r="B239" s="96" t="s">
        <v>595</v>
      </c>
      <c r="C239" s="96" t="s">
        <v>551</v>
      </c>
      <c r="D239" s="96" t="s">
        <v>552</v>
      </c>
      <c r="E239" s="96" t="s">
        <v>596</v>
      </c>
      <c r="F239" s="96" t="s">
        <v>597</v>
      </c>
      <c r="G239" s="96" t="s">
        <v>126</v>
      </c>
      <c r="H239" s="19" t="str">
        <f>IF(E239="","",VLOOKUP(LEFT(E239,5),'Technikai cellák'!B:C,2,0))</f>
        <v>MVM FŐGÁZ Földgázhálózati Kft.</v>
      </c>
      <c r="I239" s="19" t="str">
        <f>IF(E239="","",VLOOKUP(H239,'Technikai cellák'!$C$1:$D$12,2,0))</f>
        <v>1081 Budapest, II. János Pál pápa tér 20.</v>
      </c>
      <c r="J239" s="97">
        <v>4</v>
      </c>
      <c r="K239" s="25" t="str">
        <f t="shared" si="55"/>
        <v>20 alatti</v>
      </c>
      <c r="L239" s="101">
        <f t="shared" si="56"/>
        <v>4</v>
      </c>
      <c r="M239" s="102">
        <f t="shared" si="57"/>
        <v>0</v>
      </c>
      <c r="N239" s="105"/>
      <c r="O239" s="104">
        <f t="shared" si="58"/>
        <v>0</v>
      </c>
      <c r="P239" s="26">
        <f t="shared" si="72"/>
        <v>6081</v>
      </c>
      <c r="Q239" s="21">
        <f t="shared" si="71"/>
        <v>7601</v>
      </c>
      <c r="R239" s="98">
        <v>80</v>
      </c>
      <c r="S239" s="99">
        <v>75</v>
      </c>
      <c r="T239" s="99">
        <v>75</v>
      </c>
      <c r="U239" s="99">
        <v>85</v>
      </c>
      <c r="V239" s="99">
        <v>70</v>
      </c>
      <c r="W239" s="99">
        <v>60</v>
      </c>
      <c r="X239" s="99">
        <v>55</v>
      </c>
      <c r="Y239" s="99">
        <v>50</v>
      </c>
      <c r="Z239" s="99">
        <v>30</v>
      </c>
      <c r="AA239" s="99">
        <v>20</v>
      </c>
      <c r="AB239" s="99">
        <v>55</v>
      </c>
      <c r="AC239" s="100">
        <v>65</v>
      </c>
      <c r="AD239" s="22">
        <f t="shared" si="59"/>
        <v>844</v>
      </c>
      <c r="AE239" s="20">
        <f t="shared" si="60"/>
        <v>792</v>
      </c>
      <c r="AF239" s="20">
        <f t="shared" si="61"/>
        <v>792</v>
      </c>
      <c r="AG239" s="20">
        <f t="shared" si="62"/>
        <v>897</v>
      </c>
      <c r="AH239" s="20">
        <f t="shared" si="63"/>
        <v>739</v>
      </c>
      <c r="AI239" s="20">
        <f t="shared" si="64"/>
        <v>633</v>
      </c>
      <c r="AJ239" s="20">
        <f t="shared" si="65"/>
        <v>581</v>
      </c>
      <c r="AK239" s="20">
        <f t="shared" si="66"/>
        <v>528</v>
      </c>
      <c r="AL239" s="20">
        <f t="shared" si="67"/>
        <v>317</v>
      </c>
      <c r="AM239" s="20">
        <f t="shared" si="68"/>
        <v>211</v>
      </c>
      <c r="AN239" s="20">
        <f t="shared" si="69"/>
        <v>581</v>
      </c>
      <c r="AO239" s="43">
        <f t="shared" si="70"/>
        <v>686</v>
      </c>
    </row>
    <row r="240" spans="1:41" hidden="1" x14ac:dyDescent="0.2">
      <c r="A240" s="96" t="s">
        <v>551</v>
      </c>
      <c r="B240" s="96" t="s">
        <v>598</v>
      </c>
      <c r="C240" s="96" t="s">
        <v>551</v>
      </c>
      <c r="D240" s="96" t="s">
        <v>595</v>
      </c>
      <c r="E240" s="96" t="s">
        <v>599</v>
      </c>
      <c r="F240" s="96" t="s">
        <v>600</v>
      </c>
      <c r="G240" s="96" t="s">
        <v>126</v>
      </c>
      <c r="H240" s="19" t="str">
        <f>IF(E240="","",VLOOKUP(LEFT(E240,5),'Technikai cellák'!B:C,2,0))</f>
        <v>TIGÁZ Földgázelosztó Zrt.</v>
      </c>
      <c r="I240" s="19" t="str">
        <f>IF(E240="","",VLOOKUP(H240,'Technikai cellák'!$C$1:$D$12,2,0))</f>
        <v>4200 Hajdúszoboszló, Rákóczi Ferenc út 184.</v>
      </c>
      <c r="J240" s="97">
        <v>4</v>
      </c>
      <c r="K240" s="25" t="str">
        <f t="shared" si="55"/>
        <v>20 alatti</v>
      </c>
      <c r="L240" s="101">
        <f t="shared" si="56"/>
        <v>4</v>
      </c>
      <c r="M240" s="102">
        <f t="shared" si="57"/>
        <v>0</v>
      </c>
      <c r="N240" s="105"/>
      <c r="O240" s="104">
        <f t="shared" si="58"/>
        <v>0</v>
      </c>
      <c r="P240" s="26">
        <f t="shared" si="72"/>
        <v>43913</v>
      </c>
      <c r="Q240" s="21">
        <f t="shared" si="71"/>
        <v>54891</v>
      </c>
      <c r="R240" s="98">
        <v>600</v>
      </c>
      <c r="S240" s="99">
        <v>550</v>
      </c>
      <c r="T240" s="99">
        <v>550</v>
      </c>
      <c r="U240" s="99">
        <v>650</v>
      </c>
      <c r="V240" s="99">
        <v>500</v>
      </c>
      <c r="W240" s="99">
        <v>400</v>
      </c>
      <c r="X240" s="99">
        <v>350</v>
      </c>
      <c r="Y240" s="99">
        <v>250</v>
      </c>
      <c r="Z240" s="99">
        <v>250</v>
      </c>
      <c r="AA240" s="99">
        <v>250</v>
      </c>
      <c r="AB240" s="99">
        <v>300</v>
      </c>
      <c r="AC240" s="100">
        <v>550</v>
      </c>
      <c r="AD240" s="22">
        <f t="shared" si="59"/>
        <v>6333</v>
      </c>
      <c r="AE240" s="20">
        <f t="shared" si="60"/>
        <v>5806</v>
      </c>
      <c r="AF240" s="20">
        <f t="shared" si="61"/>
        <v>5806</v>
      </c>
      <c r="AG240" s="20">
        <f t="shared" si="62"/>
        <v>6861</v>
      </c>
      <c r="AH240" s="20">
        <f t="shared" si="63"/>
        <v>5278</v>
      </c>
      <c r="AI240" s="20">
        <f t="shared" si="64"/>
        <v>4222</v>
      </c>
      <c r="AJ240" s="20">
        <f t="shared" si="65"/>
        <v>3695</v>
      </c>
      <c r="AK240" s="20">
        <f t="shared" si="66"/>
        <v>2639</v>
      </c>
      <c r="AL240" s="20">
        <f t="shared" si="67"/>
        <v>2639</v>
      </c>
      <c r="AM240" s="20">
        <f t="shared" si="68"/>
        <v>2639</v>
      </c>
      <c r="AN240" s="20">
        <f t="shared" si="69"/>
        <v>3167</v>
      </c>
      <c r="AO240" s="43">
        <f t="shared" si="70"/>
        <v>5806</v>
      </c>
    </row>
    <row r="241" spans="1:41" hidden="1" x14ac:dyDescent="0.2">
      <c r="A241" s="96" t="s">
        <v>551</v>
      </c>
      <c r="B241" s="96" t="s">
        <v>580</v>
      </c>
      <c r="C241" s="96" t="s">
        <v>551</v>
      </c>
      <c r="D241" s="96" t="s">
        <v>553</v>
      </c>
      <c r="E241" s="96" t="s">
        <v>601</v>
      </c>
      <c r="F241" s="96" t="s">
        <v>602</v>
      </c>
      <c r="G241" s="96" t="s">
        <v>126</v>
      </c>
      <c r="H241" s="19" t="str">
        <f>IF(E241="","",VLOOKUP(LEFT(E241,5),'Technikai cellák'!B:C,2,0))</f>
        <v>TIGÁZ Földgázelosztó Zrt.</v>
      </c>
      <c r="I241" s="19" t="str">
        <f>IF(E241="","",VLOOKUP(H241,'Technikai cellák'!$C$1:$D$12,2,0))</f>
        <v>4200 Hajdúszoboszló, Rákóczi Ferenc út 184.</v>
      </c>
      <c r="J241" s="97">
        <v>25</v>
      </c>
      <c r="K241" s="25" t="str">
        <f t="shared" si="55"/>
        <v>20-99</v>
      </c>
      <c r="L241" s="101">
        <f t="shared" si="56"/>
        <v>0</v>
      </c>
      <c r="M241" s="102">
        <f t="shared" si="57"/>
        <v>263</v>
      </c>
      <c r="N241" s="105">
        <v>263</v>
      </c>
      <c r="O241" s="104">
        <f t="shared" si="58"/>
        <v>0</v>
      </c>
      <c r="P241" s="26">
        <f t="shared" si="72"/>
        <v>363964</v>
      </c>
      <c r="Q241" s="21">
        <f t="shared" si="71"/>
        <v>454955</v>
      </c>
      <c r="R241" s="98">
        <v>7400</v>
      </c>
      <c r="S241" s="99">
        <v>7300</v>
      </c>
      <c r="T241" s="99">
        <v>7000</v>
      </c>
      <c r="U241" s="99">
        <v>7200</v>
      </c>
      <c r="V241" s="99">
        <v>6500</v>
      </c>
      <c r="W241" s="99">
        <v>1100</v>
      </c>
      <c r="X241" s="99">
        <v>400</v>
      </c>
      <c r="Y241" s="99">
        <v>300</v>
      </c>
      <c r="Z241" s="99">
        <v>300</v>
      </c>
      <c r="AA241" s="99">
        <v>200</v>
      </c>
      <c r="AB241" s="99">
        <v>400</v>
      </c>
      <c r="AC241" s="100">
        <v>5000</v>
      </c>
      <c r="AD241" s="22">
        <f t="shared" si="59"/>
        <v>78113</v>
      </c>
      <c r="AE241" s="20">
        <f t="shared" si="60"/>
        <v>77057</v>
      </c>
      <c r="AF241" s="20">
        <f t="shared" si="61"/>
        <v>73891</v>
      </c>
      <c r="AG241" s="20">
        <f t="shared" si="62"/>
        <v>76002</v>
      </c>
      <c r="AH241" s="20">
        <f t="shared" si="63"/>
        <v>68613</v>
      </c>
      <c r="AI241" s="20">
        <f t="shared" si="64"/>
        <v>11611</v>
      </c>
      <c r="AJ241" s="20">
        <f t="shared" si="65"/>
        <v>4222</v>
      </c>
      <c r="AK241" s="20">
        <f t="shared" si="66"/>
        <v>3167</v>
      </c>
      <c r="AL241" s="20">
        <f t="shared" si="67"/>
        <v>3167</v>
      </c>
      <c r="AM241" s="20">
        <f t="shared" si="68"/>
        <v>2111</v>
      </c>
      <c r="AN241" s="20">
        <f t="shared" si="69"/>
        <v>4222</v>
      </c>
      <c r="AO241" s="43">
        <f t="shared" si="70"/>
        <v>52779</v>
      </c>
    </row>
    <row r="242" spans="1:41" hidden="1" x14ac:dyDescent="0.2">
      <c r="A242" s="96" t="s">
        <v>551</v>
      </c>
      <c r="B242" s="96" t="s">
        <v>584</v>
      </c>
      <c r="C242" s="96" t="s">
        <v>551</v>
      </c>
      <c r="D242" s="96" t="s">
        <v>558</v>
      </c>
      <c r="E242" s="96" t="s">
        <v>603</v>
      </c>
      <c r="F242" s="96" t="s">
        <v>604</v>
      </c>
      <c r="G242" s="96" t="s">
        <v>126</v>
      </c>
      <c r="H242" s="19" t="str">
        <f>IF(E242="","",VLOOKUP(LEFT(E242,5),'Technikai cellák'!B:C,2,0))</f>
        <v>TIGÁZ Földgázelosztó Zrt.</v>
      </c>
      <c r="I242" s="19" t="str">
        <f>IF(E242="","",VLOOKUP(H242,'Technikai cellák'!$C$1:$D$12,2,0))</f>
        <v>4200 Hajdúszoboszló, Rákóczi Ferenc út 184.</v>
      </c>
      <c r="J242" s="97">
        <v>25</v>
      </c>
      <c r="K242" s="25" t="str">
        <f t="shared" si="55"/>
        <v>20-99</v>
      </c>
      <c r="L242" s="101">
        <f t="shared" si="56"/>
        <v>0</v>
      </c>
      <c r="M242" s="102">
        <f t="shared" si="57"/>
        <v>263</v>
      </c>
      <c r="N242" s="105">
        <v>263</v>
      </c>
      <c r="O242" s="104">
        <f t="shared" si="58"/>
        <v>0</v>
      </c>
      <c r="P242" s="26">
        <f t="shared" si="72"/>
        <v>536236</v>
      </c>
      <c r="Q242" s="21">
        <f t="shared" si="71"/>
        <v>670295</v>
      </c>
      <c r="R242" s="98">
        <v>8300</v>
      </c>
      <c r="S242" s="99">
        <v>8200</v>
      </c>
      <c r="T242" s="99">
        <v>8800</v>
      </c>
      <c r="U242" s="99">
        <v>9300</v>
      </c>
      <c r="V242" s="99">
        <v>7900</v>
      </c>
      <c r="W242" s="99">
        <v>3900</v>
      </c>
      <c r="X242" s="99">
        <v>2900</v>
      </c>
      <c r="Y242" s="99">
        <v>1300</v>
      </c>
      <c r="Z242" s="99">
        <v>1100</v>
      </c>
      <c r="AA242" s="99">
        <v>1000</v>
      </c>
      <c r="AB242" s="99">
        <v>2600</v>
      </c>
      <c r="AC242" s="100">
        <v>8200</v>
      </c>
      <c r="AD242" s="22">
        <f t="shared" si="59"/>
        <v>87613</v>
      </c>
      <c r="AE242" s="20">
        <f t="shared" si="60"/>
        <v>86558</v>
      </c>
      <c r="AF242" s="20">
        <f t="shared" si="61"/>
        <v>92891</v>
      </c>
      <c r="AG242" s="20">
        <f t="shared" si="62"/>
        <v>98169</v>
      </c>
      <c r="AH242" s="20">
        <f t="shared" si="63"/>
        <v>83391</v>
      </c>
      <c r="AI242" s="20">
        <f t="shared" si="64"/>
        <v>41168</v>
      </c>
      <c r="AJ242" s="20">
        <f t="shared" si="65"/>
        <v>30612</v>
      </c>
      <c r="AK242" s="20">
        <f t="shared" si="66"/>
        <v>13723</v>
      </c>
      <c r="AL242" s="20">
        <f t="shared" si="67"/>
        <v>11611</v>
      </c>
      <c r="AM242" s="20">
        <f t="shared" si="68"/>
        <v>10556</v>
      </c>
      <c r="AN242" s="20">
        <f t="shared" si="69"/>
        <v>27445</v>
      </c>
      <c r="AO242" s="43">
        <f t="shared" si="70"/>
        <v>86558</v>
      </c>
    </row>
    <row r="243" spans="1:41" hidden="1" x14ac:dyDescent="0.2">
      <c r="A243" s="96" t="s">
        <v>551</v>
      </c>
      <c r="B243" s="96" t="s">
        <v>588</v>
      </c>
      <c r="C243" s="96" t="s">
        <v>551</v>
      </c>
      <c r="D243" s="96" t="s">
        <v>561</v>
      </c>
      <c r="E243" s="96" t="s">
        <v>605</v>
      </c>
      <c r="F243" s="96" t="s">
        <v>606</v>
      </c>
      <c r="G243" s="96" t="s">
        <v>126</v>
      </c>
      <c r="H243" s="19" t="str">
        <f>IF(E243="","",VLOOKUP(LEFT(E243,5),'Technikai cellák'!B:C,2,0))</f>
        <v>TIGÁZ Földgázelosztó Zrt.</v>
      </c>
      <c r="I243" s="19" t="str">
        <f>IF(E243="","",VLOOKUP(H243,'Technikai cellák'!$C$1:$D$12,2,0))</f>
        <v>4200 Hajdúszoboszló, Rákóczi Ferenc út 184.</v>
      </c>
      <c r="J243" s="97">
        <v>65</v>
      </c>
      <c r="K243" s="25" t="str">
        <f t="shared" si="55"/>
        <v>20-99</v>
      </c>
      <c r="L243" s="101">
        <f t="shared" si="56"/>
        <v>0</v>
      </c>
      <c r="M243" s="102">
        <f t="shared" si="57"/>
        <v>683</v>
      </c>
      <c r="N243" s="105">
        <v>683</v>
      </c>
      <c r="O243" s="104">
        <f t="shared" si="58"/>
        <v>0</v>
      </c>
      <c r="P243" s="26">
        <f t="shared" si="72"/>
        <v>370719</v>
      </c>
      <c r="Q243" s="21">
        <f t="shared" si="71"/>
        <v>463399</v>
      </c>
      <c r="R243" s="98">
        <v>5600</v>
      </c>
      <c r="S243" s="99">
        <v>5500</v>
      </c>
      <c r="T243" s="99">
        <v>5300</v>
      </c>
      <c r="U243" s="99">
        <v>6800</v>
      </c>
      <c r="V243" s="99">
        <v>6200</v>
      </c>
      <c r="W243" s="99">
        <v>3200</v>
      </c>
      <c r="X243" s="99">
        <v>2100</v>
      </c>
      <c r="Y243" s="99">
        <v>900</v>
      </c>
      <c r="Z243" s="99">
        <v>700</v>
      </c>
      <c r="AA243" s="99">
        <v>600</v>
      </c>
      <c r="AB243" s="99">
        <v>1900</v>
      </c>
      <c r="AC243" s="100">
        <v>5100</v>
      </c>
      <c r="AD243" s="22">
        <f t="shared" si="59"/>
        <v>59112</v>
      </c>
      <c r="AE243" s="20">
        <f t="shared" si="60"/>
        <v>58057</v>
      </c>
      <c r="AF243" s="20">
        <f t="shared" si="61"/>
        <v>55946</v>
      </c>
      <c r="AG243" s="20">
        <f t="shared" si="62"/>
        <v>71779</v>
      </c>
      <c r="AH243" s="20">
        <f t="shared" si="63"/>
        <v>65446</v>
      </c>
      <c r="AI243" s="20">
        <f t="shared" si="64"/>
        <v>33779</v>
      </c>
      <c r="AJ243" s="20">
        <f t="shared" si="65"/>
        <v>22167</v>
      </c>
      <c r="AK243" s="20">
        <f t="shared" si="66"/>
        <v>9500</v>
      </c>
      <c r="AL243" s="20">
        <f t="shared" si="67"/>
        <v>7389</v>
      </c>
      <c r="AM243" s="20">
        <f t="shared" si="68"/>
        <v>6333</v>
      </c>
      <c r="AN243" s="20">
        <f t="shared" si="69"/>
        <v>20056</v>
      </c>
      <c r="AO243" s="43">
        <f t="shared" si="70"/>
        <v>53835</v>
      </c>
    </row>
    <row r="244" spans="1:41" hidden="1" x14ac:dyDescent="0.2">
      <c r="A244" s="96" t="s">
        <v>551</v>
      </c>
      <c r="B244" s="96" t="s">
        <v>587</v>
      </c>
      <c r="C244" s="96" t="s">
        <v>551</v>
      </c>
      <c r="D244" s="96" t="s">
        <v>564</v>
      </c>
      <c r="E244" s="96" t="s">
        <v>607</v>
      </c>
      <c r="F244" s="96" t="s">
        <v>608</v>
      </c>
      <c r="G244" s="96" t="s">
        <v>126</v>
      </c>
      <c r="H244" s="19" t="str">
        <f>IF(E244="","",VLOOKUP(LEFT(E244,5),'Technikai cellák'!B:C,2,0))</f>
        <v>TIGÁZ Földgázelosztó Zrt.</v>
      </c>
      <c r="I244" s="19" t="str">
        <f>IF(E244="","",VLOOKUP(H244,'Technikai cellák'!$C$1:$D$12,2,0))</f>
        <v>4200 Hajdúszoboszló, Rákóczi Ferenc út 184.</v>
      </c>
      <c r="J244" s="97">
        <v>40</v>
      </c>
      <c r="K244" s="25" t="str">
        <f t="shared" ref="K244:K301" si="73">IF(J244="","",IF(J244&lt;20,"20 alatti",IF(J244&lt;100,"20-99",IF(J244&lt;500,"100-500","500-"))))</f>
        <v>20-99</v>
      </c>
      <c r="L244" s="101">
        <f t="shared" ref="L244:L301" si="74">ROUND(IF(K244="20 alatti",J244*1,0),0)</f>
        <v>0</v>
      </c>
      <c r="M244" s="102">
        <f t="shared" ref="M244:M301" si="75">ROUND(IF(K244="20-99",J244*10.5,0),0)</f>
        <v>420</v>
      </c>
      <c r="N244" s="105">
        <v>420</v>
      </c>
      <c r="O244" s="104">
        <f t="shared" ref="O244:O301" si="76">ROUND((IF(J244&lt;100,0,J244*$C$6)/$C$7),0)</f>
        <v>0</v>
      </c>
      <c r="P244" s="26">
        <f t="shared" si="72"/>
        <v>260939</v>
      </c>
      <c r="Q244" s="21">
        <f t="shared" si="71"/>
        <v>326174</v>
      </c>
      <c r="R244" s="98">
        <v>4700</v>
      </c>
      <c r="S244" s="99">
        <v>4400</v>
      </c>
      <c r="T244" s="99">
        <v>4100</v>
      </c>
      <c r="U244" s="99">
        <v>4600</v>
      </c>
      <c r="V244" s="99">
        <v>3400</v>
      </c>
      <c r="W244" s="99">
        <v>1200</v>
      </c>
      <c r="X244" s="99">
        <v>1100</v>
      </c>
      <c r="Y244" s="99">
        <v>900</v>
      </c>
      <c r="Z244" s="99">
        <v>500</v>
      </c>
      <c r="AA244" s="99">
        <v>500</v>
      </c>
      <c r="AB244" s="99">
        <v>1000</v>
      </c>
      <c r="AC244" s="100">
        <v>4500</v>
      </c>
      <c r="AD244" s="22">
        <f t="shared" si="59"/>
        <v>49612</v>
      </c>
      <c r="AE244" s="20">
        <f t="shared" si="60"/>
        <v>46445</v>
      </c>
      <c r="AF244" s="20">
        <f t="shared" si="61"/>
        <v>43279</v>
      </c>
      <c r="AG244" s="20">
        <f t="shared" si="62"/>
        <v>48557</v>
      </c>
      <c r="AH244" s="20">
        <f t="shared" si="63"/>
        <v>35890</v>
      </c>
      <c r="AI244" s="20">
        <f t="shared" si="64"/>
        <v>12667</v>
      </c>
      <c r="AJ244" s="20">
        <f t="shared" si="65"/>
        <v>11611</v>
      </c>
      <c r="AK244" s="20">
        <f t="shared" si="66"/>
        <v>9500</v>
      </c>
      <c r="AL244" s="20">
        <f t="shared" si="67"/>
        <v>5278</v>
      </c>
      <c r="AM244" s="20">
        <f t="shared" si="68"/>
        <v>5278</v>
      </c>
      <c r="AN244" s="20">
        <f t="shared" si="69"/>
        <v>10556</v>
      </c>
      <c r="AO244" s="43">
        <f t="shared" si="70"/>
        <v>47501</v>
      </c>
    </row>
    <row r="245" spans="1:41" hidden="1" x14ac:dyDescent="0.2">
      <c r="A245" s="96" t="s">
        <v>551</v>
      </c>
      <c r="B245" s="96" t="s">
        <v>579</v>
      </c>
      <c r="C245" s="96" t="s">
        <v>551</v>
      </c>
      <c r="D245" s="96" t="s">
        <v>567</v>
      </c>
      <c r="E245" s="96" t="s">
        <v>609</v>
      </c>
      <c r="F245" s="96" t="s">
        <v>610</v>
      </c>
      <c r="G245" s="96" t="s">
        <v>126</v>
      </c>
      <c r="H245" s="19" t="str">
        <f>IF(E245="","",VLOOKUP(LEFT(E245,5),'Technikai cellák'!B:C,2,0))</f>
        <v>TIGÁZ Földgázelosztó Zrt.</v>
      </c>
      <c r="I245" s="19" t="str">
        <f>IF(E245="","",VLOOKUP(H245,'Technikai cellák'!$C$1:$D$12,2,0))</f>
        <v>4200 Hajdúszoboszló, Rákóczi Ferenc út 184.</v>
      </c>
      <c r="J245" s="97">
        <v>25</v>
      </c>
      <c r="K245" s="25" t="str">
        <f t="shared" si="73"/>
        <v>20-99</v>
      </c>
      <c r="L245" s="101">
        <f t="shared" si="74"/>
        <v>0</v>
      </c>
      <c r="M245" s="102">
        <f t="shared" si="75"/>
        <v>263</v>
      </c>
      <c r="N245" s="105">
        <v>263</v>
      </c>
      <c r="O245" s="104">
        <f t="shared" si="76"/>
        <v>0</v>
      </c>
      <c r="P245" s="26">
        <f t="shared" si="72"/>
        <v>522725</v>
      </c>
      <c r="Q245" s="21">
        <f t="shared" si="71"/>
        <v>653406</v>
      </c>
      <c r="R245" s="98">
        <v>8400</v>
      </c>
      <c r="S245" s="99">
        <v>8900</v>
      </c>
      <c r="T245" s="99">
        <v>8900</v>
      </c>
      <c r="U245" s="99">
        <v>9100</v>
      </c>
      <c r="V245" s="99">
        <v>8400</v>
      </c>
      <c r="W245" s="99">
        <v>4100</v>
      </c>
      <c r="X245" s="99">
        <v>1900</v>
      </c>
      <c r="Y245" s="99">
        <v>1000</v>
      </c>
      <c r="Z245" s="99">
        <v>1000</v>
      </c>
      <c r="AA245" s="99">
        <v>1000</v>
      </c>
      <c r="AB245" s="99">
        <v>1600</v>
      </c>
      <c r="AC245" s="100">
        <v>7600</v>
      </c>
      <c r="AD245" s="22">
        <f t="shared" si="59"/>
        <v>88669</v>
      </c>
      <c r="AE245" s="20">
        <f t="shared" si="60"/>
        <v>93947</v>
      </c>
      <c r="AF245" s="20">
        <f t="shared" si="61"/>
        <v>93947</v>
      </c>
      <c r="AG245" s="20">
        <f t="shared" si="62"/>
        <v>96058</v>
      </c>
      <c r="AH245" s="20">
        <f t="shared" si="63"/>
        <v>88669</v>
      </c>
      <c r="AI245" s="20">
        <f t="shared" si="64"/>
        <v>43279</v>
      </c>
      <c r="AJ245" s="20">
        <f t="shared" si="65"/>
        <v>20056</v>
      </c>
      <c r="AK245" s="20">
        <f t="shared" si="66"/>
        <v>10556</v>
      </c>
      <c r="AL245" s="20">
        <f t="shared" si="67"/>
        <v>10556</v>
      </c>
      <c r="AM245" s="20">
        <f t="shared" si="68"/>
        <v>10556</v>
      </c>
      <c r="AN245" s="20">
        <f t="shared" si="69"/>
        <v>16889</v>
      </c>
      <c r="AO245" s="43">
        <f t="shared" si="70"/>
        <v>80224</v>
      </c>
    </row>
    <row r="246" spans="1:41" hidden="1" x14ac:dyDescent="0.2">
      <c r="A246" s="96" t="s">
        <v>551</v>
      </c>
      <c r="B246" s="96" t="s">
        <v>552</v>
      </c>
      <c r="C246" s="96" t="s">
        <v>551</v>
      </c>
      <c r="D246" s="96" t="s">
        <v>570</v>
      </c>
      <c r="E246" s="96" t="s">
        <v>611</v>
      </c>
      <c r="F246" s="96" t="s">
        <v>612</v>
      </c>
      <c r="G246" s="96" t="s">
        <v>126</v>
      </c>
      <c r="H246" s="19" t="str">
        <f>IF(E246="","",VLOOKUP(LEFT(E246,5),'Technikai cellák'!B:C,2,0))</f>
        <v>MVM FŐGÁZ Földgázhálózati Kft.</v>
      </c>
      <c r="I246" s="19" t="str">
        <f>IF(E246="","",VLOOKUP(H246,'Technikai cellák'!$C$1:$D$12,2,0))</f>
        <v>1081 Budapest, II. János Pál pápa tér 20.</v>
      </c>
      <c r="J246" s="97">
        <v>25</v>
      </c>
      <c r="K246" s="25" t="str">
        <f t="shared" si="73"/>
        <v>20-99</v>
      </c>
      <c r="L246" s="101">
        <f t="shared" si="74"/>
        <v>0</v>
      </c>
      <c r="M246" s="102">
        <f t="shared" si="75"/>
        <v>263</v>
      </c>
      <c r="N246" s="105">
        <v>263</v>
      </c>
      <c r="O246" s="104">
        <f t="shared" si="76"/>
        <v>0</v>
      </c>
      <c r="P246" s="26">
        <f t="shared" si="72"/>
        <v>260939</v>
      </c>
      <c r="Q246" s="21">
        <f t="shared" si="71"/>
        <v>326174</v>
      </c>
      <c r="R246" s="98">
        <v>4700</v>
      </c>
      <c r="S246" s="99">
        <v>4400</v>
      </c>
      <c r="T246" s="99">
        <v>4100</v>
      </c>
      <c r="U246" s="99">
        <v>4600</v>
      </c>
      <c r="V246" s="99">
        <v>3400</v>
      </c>
      <c r="W246" s="99">
        <v>1200</v>
      </c>
      <c r="X246" s="99">
        <v>1100</v>
      </c>
      <c r="Y246" s="99">
        <v>900</v>
      </c>
      <c r="Z246" s="99">
        <v>500</v>
      </c>
      <c r="AA246" s="99">
        <v>500</v>
      </c>
      <c r="AB246" s="99">
        <v>1000</v>
      </c>
      <c r="AC246" s="100">
        <v>4500</v>
      </c>
      <c r="AD246" s="22">
        <f t="shared" si="59"/>
        <v>49612</v>
      </c>
      <c r="AE246" s="20">
        <f t="shared" si="60"/>
        <v>46445</v>
      </c>
      <c r="AF246" s="20">
        <f t="shared" si="61"/>
        <v>43279</v>
      </c>
      <c r="AG246" s="20">
        <f t="shared" si="62"/>
        <v>48557</v>
      </c>
      <c r="AH246" s="20">
        <f t="shared" si="63"/>
        <v>35890</v>
      </c>
      <c r="AI246" s="20">
        <f t="shared" si="64"/>
        <v>12667</v>
      </c>
      <c r="AJ246" s="20">
        <f t="shared" si="65"/>
        <v>11611</v>
      </c>
      <c r="AK246" s="20">
        <f t="shared" si="66"/>
        <v>9500</v>
      </c>
      <c r="AL246" s="20">
        <f t="shared" si="67"/>
        <v>5278</v>
      </c>
      <c r="AM246" s="20">
        <f t="shared" si="68"/>
        <v>5278</v>
      </c>
      <c r="AN246" s="20">
        <f t="shared" si="69"/>
        <v>10556</v>
      </c>
      <c r="AO246" s="43">
        <f t="shared" si="70"/>
        <v>47501</v>
      </c>
    </row>
    <row r="247" spans="1:41" hidden="1" x14ac:dyDescent="0.2">
      <c r="A247" s="96" t="s">
        <v>551</v>
      </c>
      <c r="B247" s="96" t="s">
        <v>595</v>
      </c>
      <c r="C247" s="96" t="s">
        <v>551</v>
      </c>
      <c r="D247" s="96" t="s">
        <v>573</v>
      </c>
      <c r="E247" s="96" t="s">
        <v>613</v>
      </c>
      <c r="F247" s="96" t="s">
        <v>614</v>
      </c>
      <c r="G247" s="96" t="s">
        <v>126</v>
      </c>
      <c r="H247" s="19" t="str">
        <f>IF(E247="","",VLOOKUP(LEFT(E247,5),'Technikai cellák'!B:C,2,0))</f>
        <v>TIGÁZ Földgázelosztó Zrt.</v>
      </c>
      <c r="I247" s="19" t="str">
        <f>IF(E247="","",VLOOKUP(H247,'Technikai cellák'!$C$1:$D$12,2,0))</f>
        <v>4200 Hajdúszoboszló, Rákóczi Ferenc út 184.</v>
      </c>
      <c r="J247" s="97">
        <v>4</v>
      </c>
      <c r="K247" s="25" t="str">
        <f t="shared" si="73"/>
        <v>20 alatti</v>
      </c>
      <c r="L247" s="101">
        <f t="shared" si="74"/>
        <v>4</v>
      </c>
      <c r="M247" s="102">
        <f t="shared" si="75"/>
        <v>0</v>
      </c>
      <c r="N247" s="105"/>
      <c r="O247" s="104">
        <f t="shared" si="76"/>
        <v>0</v>
      </c>
      <c r="P247" s="26">
        <f t="shared" si="72"/>
        <v>43913</v>
      </c>
      <c r="Q247" s="21">
        <f t="shared" si="71"/>
        <v>54891</v>
      </c>
      <c r="R247" s="98">
        <v>600</v>
      </c>
      <c r="S247" s="99">
        <v>550</v>
      </c>
      <c r="T247" s="99">
        <v>550</v>
      </c>
      <c r="U247" s="99">
        <v>650</v>
      </c>
      <c r="V247" s="99">
        <v>500</v>
      </c>
      <c r="W247" s="99">
        <v>400</v>
      </c>
      <c r="X247" s="99">
        <v>350</v>
      </c>
      <c r="Y247" s="99">
        <v>250</v>
      </c>
      <c r="Z247" s="99">
        <v>250</v>
      </c>
      <c r="AA247" s="99">
        <v>250</v>
      </c>
      <c r="AB247" s="99">
        <v>300</v>
      </c>
      <c r="AC247" s="100">
        <v>550</v>
      </c>
      <c r="AD247" s="22">
        <f t="shared" si="59"/>
        <v>6333</v>
      </c>
      <c r="AE247" s="20">
        <f t="shared" si="60"/>
        <v>5806</v>
      </c>
      <c r="AF247" s="20">
        <f t="shared" si="61"/>
        <v>5806</v>
      </c>
      <c r="AG247" s="20">
        <f t="shared" si="62"/>
        <v>6861</v>
      </c>
      <c r="AH247" s="20">
        <f t="shared" si="63"/>
        <v>5278</v>
      </c>
      <c r="AI247" s="20">
        <f t="shared" si="64"/>
        <v>4222</v>
      </c>
      <c r="AJ247" s="20">
        <f t="shared" si="65"/>
        <v>3695</v>
      </c>
      <c r="AK247" s="20">
        <f t="shared" si="66"/>
        <v>2639</v>
      </c>
      <c r="AL247" s="20">
        <f t="shared" si="67"/>
        <v>2639</v>
      </c>
      <c r="AM247" s="20">
        <f t="shared" si="68"/>
        <v>2639</v>
      </c>
      <c r="AN247" s="20">
        <f t="shared" si="69"/>
        <v>3167</v>
      </c>
      <c r="AO247" s="43">
        <f t="shared" si="70"/>
        <v>5806</v>
      </c>
    </row>
    <row r="248" spans="1:41" hidden="1" x14ac:dyDescent="0.2">
      <c r="A248" s="96" t="s">
        <v>551</v>
      </c>
      <c r="B248" s="96" t="s">
        <v>598</v>
      </c>
      <c r="C248" s="96" t="s">
        <v>551</v>
      </c>
      <c r="D248" s="96" t="s">
        <v>576</v>
      </c>
      <c r="E248" s="96" t="s">
        <v>615</v>
      </c>
      <c r="F248" s="96" t="s">
        <v>616</v>
      </c>
      <c r="G248" s="96" t="s">
        <v>126</v>
      </c>
      <c r="H248" s="19" t="str">
        <f>IF(E248="","",VLOOKUP(LEFT(E248,5),'Technikai cellák'!B:C,2,0))</f>
        <v>TIGÁZ Földgázelosztó Zrt.</v>
      </c>
      <c r="I248" s="19" t="str">
        <f>IF(E248="","",VLOOKUP(H248,'Technikai cellák'!$C$1:$D$12,2,0))</f>
        <v>4200 Hajdúszoboszló, Rákóczi Ferenc út 184.</v>
      </c>
      <c r="J248" s="97">
        <v>16</v>
      </c>
      <c r="K248" s="25" t="str">
        <f t="shared" si="73"/>
        <v>20 alatti</v>
      </c>
      <c r="L248" s="101">
        <f t="shared" si="74"/>
        <v>16</v>
      </c>
      <c r="M248" s="102">
        <f t="shared" si="75"/>
        <v>0</v>
      </c>
      <c r="N248" s="105"/>
      <c r="O248" s="104">
        <f t="shared" si="76"/>
        <v>0</v>
      </c>
      <c r="P248" s="26">
        <f t="shared" si="72"/>
        <v>186626</v>
      </c>
      <c r="Q248" s="21">
        <f t="shared" si="71"/>
        <v>233283</v>
      </c>
      <c r="R248" s="98">
        <v>2700</v>
      </c>
      <c r="S248" s="99">
        <v>2400</v>
      </c>
      <c r="T248" s="99">
        <v>2400</v>
      </c>
      <c r="U248" s="99">
        <v>3000</v>
      </c>
      <c r="V248" s="99">
        <v>2000</v>
      </c>
      <c r="W248" s="99">
        <v>1600</v>
      </c>
      <c r="X248" s="99">
        <v>1300</v>
      </c>
      <c r="Y248" s="99">
        <v>1100</v>
      </c>
      <c r="Z248" s="99">
        <v>900</v>
      </c>
      <c r="AA248" s="99">
        <v>800</v>
      </c>
      <c r="AB248" s="99">
        <v>1400</v>
      </c>
      <c r="AC248" s="100">
        <v>2500</v>
      </c>
      <c r="AD248" s="22">
        <f t="shared" si="59"/>
        <v>28501</v>
      </c>
      <c r="AE248" s="20">
        <f t="shared" si="60"/>
        <v>25334</v>
      </c>
      <c r="AF248" s="20">
        <f t="shared" si="61"/>
        <v>25334</v>
      </c>
      <c r="AG248" s="20">
        <f t="shared" si="62"/>
        <v>31667</v>
      </c>
      <c r="AH248" s="20">
        <f t="shared" si="63"/>
        <v>21112</v>
      </c>
      <c r="AI248" s="20">
        <f t="shared" si="64"/>
        <v>16889</v>
      </c>
      <c r="AJ248" s="20">
        <f t="shared" si="65"/>
        <v>13723</v>
      </c>
      <c r="AK248" s="20">
        <f t="shared" si="66"/>
        <v>11611</v>
      </c>
      <c r="AL248" s="20">
        <f t="shared" si="67"/>
        <v>9500</v>
      </c>
      <c r="AM248" s="20">
        <f t="shared" si="68"/>
        <v>8445</v>
      </c>
      <c r="AN248" s="20">
        <f t="shared" si="69"/>
        <v>14778</v>
      </c>
      <c r="AO248" s="43">
        <f t="shared" si="70"/>
        <v>26389</v>
      </c>
    </row>
    <row r="249" spans="1:41" hidden="1" x14ac:dyDescent="0.2">
      <c r="A249" s="96" t="s">
        <v>551</v>
      </c>
      <c r="B249" s="96" t="s">
        <v>617</v>
      </c>
      <c r="C249" s="96" t="s">
        <v>551</v>
      </c>
      <c r="D249" s="96" t="s">
        <v>580</v>
      </c>
      <c r="E249" s="96" t="s">
        <v>618</v>
      </c>
      <c r="F249" s="96" t="s">
        <v>619</v>
      </c>
      <c r="G249" s="96" t="s">
        <v>126</v>
      </c>
      <c r="H249" s="19" t="str">
        <f>IF(E249="","",VLOOKUP(LEFT(E249,5),'Technikai cellák'!B:C,2,0))</f>
        <v>TIGÁZ Földgázelosztó Zrt.</v>
      </c>
      <c r="I249" s="19" t="str">
        <f>IF(E249="","",VLOOKUP(H249,'Technikai cellák'!$C$1:$D$12,2,0))</f>
        <v>4200 Hajdúszoboszló, Rákóczi Ferenc út 184.</v>
      </c>
      <c r="J249" s="97">
        <v>16</v>
      </c>
      <c r="K249" s="25" t="str">
        <f t="shared" si="73"/>
        <v>20 alatti</v>
      </c>
      <c r="L249" s="101">
        <f t="shared" si="74"/>
        <v>16</v>
      </c>
      <c r="M249" s="102">
        <f t="shared" si="75"/>
        <v>0</v>
      </c>
      <c r="N249" s="105"/>
      <c r="O249" s="104">
        <f t="shared" si="76"/>
        <v>0</v>
      </c>
      <c r="P249" s="26">
        <f t="shared" si="72"/>
        <v>447566</v>
      </c>
      <c r="Q249" s="21">
        <f t="shared" si="71"/>
        <v>559458</v>
      </c>
      <c r="R249" s="98">
        <v>5700</v>
      </c>
      <c r="S249" s="99">
        <v>5700</v>
      </c>
      <c r="T249" s="99">
        <v>5700</v>
      </c>
      <c r="U249" s="99">
        <v>6700</v>
      </c>
      <c r="V249" s="99">
        <v>5700</v>
      </c>
      <c r="W249" s="99">
        <v>4500</v>
      </c>
      <c r="X249" s="99">
        <v>3400</v>
      </c>
      <c r="Y249" s="99">
        <v>3000</v>
      </c>
      <c r="Z249" s="99">
        <v>1950</v>
      </c>
      <c r="AA249" s="99">
        <v>1750</v>
      </c>
      <c r="AB249" s="99">
        <v>3200</v>
      </c>
      <c r="AC249" s="100">
        <v>5700</v>
      </c>
      <c r="AD249" s="22">
        <f t="shared" si="59"/>
        <v>60168</v>
      </c>
      <c r="AE249" s="20">
        <f t="shared" si="60"/>
        <v>60168</v>
      </c>
      <c r="AF249" s="20">
        <f t="shared" si="61"/>
        <v>60168</v>
      </c>
      <c r="AG249" s="20">
        <f t="shared" si="62"/>
        <v>70724</v>
      </c>
      <c r="AH249" s="20">
        <f t="shared" si="63"/>
        <v>60168</v>
      </c>
      <c r="AI249" s="20">
        <f t="shared" si="64"/>
        <v>47501</v>
      </c>
      <c r="AJ249" s="20">
        <f t="shared" si="65"/>
        <v>35890</v>
      </c>
      <c r="AK249" s="20">
        <f t="shared" si="66"/>
        <v>31667</v>
      </c>
      <c r="AL249" s="20">
        <f t="shared" si="67"/>
        <v>20584</v>
      </c>
      <c r="AM249" s="20">
        <f t="shared" si="68"/>
        <v>18473</v>
      </c>
      <c r="AN249" s="20">
        <f t="shared" si="69"/>
        <v>33779</v>
      </c>
      <c r="AO249" s="43">
        <f t="shared" si="70"/>
        <v>60168</v>
      </c>
    </row>
    <row r="250" spans="1:41" hidden="1" x14ac:dyDescent="0.2">
      <c r="A250" s="96" t="s">
        <v>551</v>
      </c>
      <c r="B250" s="96" t="s">
        <v>620</v>
      </c>
      <c r="C250" s="96" t="s">
        <v>551</v>
      </c>
      <c r="D250" s="96" t="s">
        <v>584</v>
      </c>
      <c r="E250" s="96" t="s">
        <v>621</v>
      </c>
      <c r="F250" s="96" t="s">
        <v>622</v>
      </c>
      <c r="G250" s="96" t="s">
        <v>126</v>
      </c>
      <c r="H250" s="19" t="str">
        <f>IF(E250="","",VLOOKUP(LEFT(E250,5),'Technikai cellák'!B:C,2,0))</f>
        <v>TIGÁZ Földgázelosztó Zrt.</v>
      </c>
      <c r="I250" s="19" t="str">
        <f>IF(E250="","",VLOOKUP(H250,'Technikai cellák'!$C$1:$D$12,2,0))</f>
        <v>4200 Hajdúszoboszló, Rákóczi Ferenc út 184.</v>
      </c>
      <c r="J250" s="97">
        <v>10</v>
      </c>
      <c r="K250" s="25" t="str">
        <f t="shared" si="73"/>
        <v>20 alatti</v>
      </c>
      <c r="L250" s="101">
        <f t="shared" si="74"/>
        <v>10</v>
      </c>
      <c r="M250" s="102">
        <f t="shared" si="75"/>
        <v>0</v>
      </c>
      <c r="N250" s="105"/>
      <c r="O250" s="104">
        <f t="shared" si="76"/>
        <v>0</v>
      </c>
      <c r="P250" s="26">
        <f t="shared" si="72"/>
        <v>281206</v>
      </c>
      <c r="Q250" s="21">
        <f t="shared" si="71"/>
        <v>351507</v>
      </c>
      <c r="R250" s="98">
        <v>3700</v>
      </c>
      <c r="S250" s="99">
        <v>3500</v>
      </c>
      <c r="T250" s="99">
        <v>3500</v>
      </c>
      <c r="U250" s="99">
        <v>4500</v>
      </c>
      <c r="V250" s="99">
        <v>3800</v>
      </c>
      <c r="W250" s="99">
        <v>2600</v>
      </c>
      <c r="X250" s="99">
        <v>2150</v>
      </c>
      <c r="Y250" s="99">
        <v>1800</v>
      </c>
      <c r="Z250" s="99">
        <v>1000</v>
      </c>
      <c r="AA250" s="99">
        <v>800</v>
      </c>
      <c r="AB250" s="99">
        <v>2150</v>
      </c>
      <c r="AC250" s="100">
        <v>3800</v>
      </c>
      <c r="AD250" s="22">
        <f t="shared" si="59"/>
        <v>39056</v>
      </c>
      <c r="AE250" s="20">
        <f t="shared" si="60"/>
        <v>36945</v>
      </c>
      <c r="AF250" s="20">
        <f t="shared" si="61"/>
        <v>36945</v>
      </c>
      <c r="AG250" s="20">
        <f t="shared" si="62"/>
        <v>47501</v>
      </c>
      <c r="AH250" s="20">
        <f t="shared" si="63"/>
        <v>40112</v>
      </c>
      <c r="AI250" s="20">
        <f t="shared" si="64"/>
        <v>27445</v>
      </c>
      <c r="AJ250" s="20">
        <f t="shared" si="65"/>
        <v>22695</v>
      </c>
      <c r="AK250" s="20">
        <f t="shared" si="66"/>
        <v>19000</v>
      </c>
      <c r="AL250" s="20">
        <f t="shared" si="67"/>
        <v>10556</v>
      </c>
      <c r="AM250" s="20">
        <f t="shared" si="68"/>
        <v>8445</v>
      </c>
      <c r="AN250" s="20">
        <f t="shared" si="69"/>
        <v>22695</v>
      </c>
      <c r="AO250" s="43">
        <f t="shared" si="70"/>
        <v>40112</v>
      </c>
    </row>
    <row r="251" spans="1:41" hidden="1" x14ac:dyDescent="0.2">
      <c r="A251" s="96" t="s">
        <v>551</v>
      </c>
      <c r="B251" s="96" t="s">
        <v>623</v>
      </c>
      <c r="C251" s="96" t="s">
        <v>551</v>
      </c>
      <c r="D251" s="96" t="s">
        <v>588</v>
      </c>
      <c r="E251" s="96" t="s">
        <v>624</v>
      </c>
      <c r="F251" s="96" t="s">
        <v>625</v>
      </c>
      <c r="G251" s="96" t="s">
        <v>126</v>
      </c>
      <c r="H251" s="19" t="str">
        <f>IF(E251="","",VLOOKUP(LEFT(E251,5),'Technikai cellák'!B:C,2,0))</f>
        <v>TIGÁZ Földgázelosztó Zrt.</v>
      </c>
      <c r="I251" s="19" t="str">
        <f>IF(E251="","",VLOOKUP(H251,'Technikai cellák'!$C$1:$D$12,2,0))</f>
        <v>4200 Hajdúszoboszló, Rákóczi Ferenc út 184.</v>
      </c>
      <c r="J251" s="97">
        <v>16</v>
      </c>
      <c r="K251" s="25" t="str">
        <f t="shared" si="73"/>
        <v>20 alatti</v>
      </c>
      <c r="L251" s="101">
        <f t="shared" si="74"/>
        <v>16</v>
      </c>
      <c r="M251" s="102">
        <f t="shared" si="75"/>
        <v>0</v>
      </c>
      <c r="N251" s="105"/>
      <c r="O251" s="104">
        <f t="shared" si="76"/>
        <v>0</v>
      </c>
      <c r="P251" s="26">
        <f t="shared" si="72"/>
        <v>340319</v>
      </c>
      <c r="Q251" s="21">
        <f t="shared" si="71"/>
        <v>425399</v>
      </c>
      <c r="R251" s="98">
        <v>5500</v>
      </c>
      <c r="S251" s="99">
        <v>5000</v>
      </c>
      <c r="T251" s="99">
        <v>5000</v>
      </c>
      <c r="U251" s="99">
        <v>6100</v>
      </c>
      <c r="V251" s="99">
        <v>4800</v>
      </c>
      <c r="W251" s="99">
        <v>2800</v>
      </c>
      <c r="X251" s="99">
        <v>1700</v>
      </c>
      <c r="Y251" s="99">
        <v>1500</v>
      </c>
      <c r="Z251" s="99">
        <v>800</v>
      </c>
      <c r="AA251" s="99">
        <v>600</v>
      </c>
      <c r="AB251" s="99">
        <v>1700</v>
      </c>
      <c r="AC251" s="100">
        <v>4800</v>
      </c>
      <c r="AD251" s="22">
        <f t="shared" si="59"/>
        <v>58057</v>
      </c>
      <c r="AE251" s="20">
        <f t="shared" si="60"/>
        <v>52779</v>
      </c>
      <c r="AF251" s="20">
        <f t="shared" si="61"/>
        <v>52779</v>
      </c>
      <c r="AG251" s="20">
        <f t="shared" si="62"/>
        <v>64390</v>
      </c>
      <c r="AH251" s="20">
        <f t="shared" si="63"/>
        <v>50668</v>
      </c>
      <c r="AI251" s="20">
        <f t="shared" si="64"/>
        <v>29556</v>
      </c>
      <c r="AJ251" s="20">
        <f t="shared" si="65"/>
        <v>17945</v>
      </c>
      <c r="AK251" s="20">
        <f t="shared" si="66"/>
        <v>15834</v>
      </c>
      <c r="AL251" s="20">
        <f t="shared" si="67"/>
        <v>8445</v>
      </c>
      <c r="AM251" s="20">
        <f t="shared" si="68"/>
        <v>6333</v>
      </c>
      <c r="AN251" s="20">
        <f t="shared" si="69"/>
        <v>17945</v>
      </c>
      <c r="AO251" s="43">
        <f t="shared" si="70"/>
        <v>50668</v>
      </c>
    </row>
    <row r="252" spans="1:41" hidden="1" x14ac:dyDescent="0.2">
      <c r="A252" s="96" t="s">
        <v>551</v>
      </c>
      <c r="B252" s="96" t="s">
        <v>626</v>
      </c>
      <c r="C252" s="96" t="s">
        <v>551</v>
      </c>
      <c r="D252" s="96" t="s">
        <v>587</v>
      </c>
      <c r="E252" s="96" t="s">
        <v>627</v>
      </c>
      <c r="F252" s="96" t="s">
        <v>628</v>
      </c>
      <c r="G252" s="96" t="s">
        <v>126</v>
      </c>
      <c r="H252" s="19" t="str">
        <f>IF(E252="","",VLOOKUP(LEFT(E252,5),'Technikai cellák'!B:C,2,0))</f>
        <v>TIGÁZ Földgázelosztó Zrt.</v>
      </c>
      <c r="I252" s="19" t="str">
        <f>IF(E252="","",VLOOKUP(H252,'Technikai cellák'!$C$1:$D$12,2,0))</f>
        <v>4200 Hajdúszoboszló, Rákóczi Ferenc út 184.</v>
      </c>
      <c r="J252" s="97">
        <v>16</v>
      </c>
      <c r="K252" s="25" t="str">
        <f t="shared" si="73"/>
        <v>20 alatti</v>
      </c>
      <c r="L252" s="101">
        <f t="shared" si="74"/>
        <v>16</v>
      </c>
      <c r="M252" s="102">
        <f t="shared" si="75"/>
        <v>0</v>
      </c>
      <c r="N252" s="105"/>
      <c r="O252" s="104">
        <f t="shared" si="76"/>
        <v>0</v>
      </c>
      <c r="P252" s="26">
        <f t="shared" si="72"/>
        <v>322585</v>
      </c>
      <c r="Q252" s="21">
        <f t="shared" si="71"/>
        <v>403231</v>
      </c>
      <c r="R252" s="98">
        <v>4900</v>
      </c>
      <c r="S252" s="99">
        <v>4200</v>
      </c>
      <c r="T252" s="99">
        <v>4500</v>
      </c>
      <c r="U252" s="99">
        <v>5200</v>
      </c>
      <c r="V252" s="99">
        <v>3900</v>
      </c>
      <c r="W252" s="99">
        <v>2800</v>
      </c>
      <c r="X252" s="99">
        <v>2500</v>
      </c>
      <c r="Y252" s="99">
        <v>2000</v>
      </c>
      <c r="Z252" s="99">
        <v>800</v>
      </c>
      <c r="AA252" s="99">
        <v>700</v>
      </c>
      <c r="AB252" s="99">
        <v>2200</v>
      </c>
      <c r="AC252" s="100">
        <v>4500</v>
      </c>
      <c r="AD252" s="22">
        <f t="shared" si="59"/>
        <v>51723</v>
      </c>
      <c r="AE252" s="20">
        <f t="shared" si="60"/>
        <v>44334</v>
      </c>
      <c r="AF252" s="20">
        <f t="shared" si="61"/>
        <v>47501</v>
      </c>
      <c r="AG252" s="20">
        <f t="shared" si="62"/>
        <v>54890</v>
      </c>
      <c r="AH252" s="20">
        <f t="shared" si="63"/>
        <v>41168</v>
      </c>
      <c r="AI252" s="20">
        <f t="shared" si="64"/>
        <v>29556</v>
      </c>
      <c r="AJ252" s="20">
        <f t="shared" si="65"/>
        <v>26389</v>
      </c>
      <c r="AK252" s="20">
        <f t="shared" si="66"/>
        <v>21112</v>
      </c>
      <c r="AL252" s="20">
        <f t="shared" si="67"/>
        <v>8445</v>
      </c>
      <c r="AM252" s="20">
        <f t="shared" si="68"/>
        <v>7389</v>
      </c>
      <c r="AN252" s="20">
        <f t="shared" si="69"/>
        <v>23223</v>
      </c>
      <c r="AO252" s="43">
        <f t="shared" si="70"/>
        <v>47501</v>
      </c>
    </row>
    <row r="253" spans="1:41" hidden="1" x14ac:dyDescent="0.2">
      <c r="A253" s="96" t="s">
        <v>551</v>
      </c>
      <c r="B253" s="96" t="s">
        <v>583</v>
      </c>
      <c r="C253" s="96" t="s">
        <v>551</v>
      </c>
      <c r="D253" s="96" t="s">
        <v>579</v>
      </c>
      <c r="E253" s="96" t="s">
        <v>629</v>
      </c>
      <c r="F253" s="96" t="s">
        <v>630</v>
      </c>
      <c r="G253" s="96" t="s">
        <v>126</v>
      </c>
      <c r="H253" s="19" t="str">
        <f>IF(E253="","",VLOOKUP(LEFT(E253,5),'Technikai cellák'!B:C,2,0))</f>
        <v>TIGÁZ Földgázelosztó Zrt.</v>
      </c>
      <c r="I253" s="19" t="str">
        <f>IF(E253="","",VLOOKUP(H253,'Technikai cellák'!$C$1:$D$12,2,0))</f>
        <v>4200 Hajdúszoboszló, Rákóczi Ferenc út 184.</v>
      </c>
      <c r="J253" s="97">
        <v>4</v>
      </c>
      <c r="K253" s="25" t="str">
        <f t="shared" si="73"/>
        <v>20 alatti</v>
      </c>
      <c r="L253" s="101">
        <f t="shared" si="74"/>
        <v>4</v>
      </c>
      <c r="M253" s="102">
        <f t="shared" si="75"/>
        <v>0</v>
      </c>
      <c r="N253" s="105"/>
      <c r="O253" s="104">
        <f t="shared" si="76"/>
        <v>0</v>
      </c>
      <c r="P253" s="26">
        <f t="shared" si="72"/>
        <v>6081</v>
      </c>
      <c r="Q253" s="21">
        <f t="shared" si="71"/>
        <v>7601</v>
      </c>
      <c r="R253" s="98">
        <v>80</v>
      </c>
      <c r="S253" s="99">
        <v>75</v>
      </c>
      <c r="T253" s="99">
        <v>75</v>
      </c>
      <c r="U253" s="99">
        <v>85</v>
      </c>
      <c r="V253" s="99">
        <v>70</v>
      </c>
      <c r="W253" s="99">
        <v>60</v>
      </c>
      <c r="X253" s="99">
        <v>55</v>
      </c>
      <c r="Y253" s="99">
        <v>50</v>
      </c>
      <c r="Z253" s="99">
        <v>30</v>
      </c>
      <c r="AA253" s="99">
        <v>20</v>
      </c>
      <c r="AB253" s="99">
        <v>55</v>
      </c>
      <c r="AC253" s="100">
        <v>65</v>
      </c>
      <c r="AD253" s="22">
        <f t="shared" si="59"/>
        <v>844</v>
      </c>
      <c r="AE253" s="20">
        <f t="shared" si="60"/>
        <v>792</v>
      </c>
      <c r="AF253" s="20">
        <f t="shared" si="61"/>
        <v>792</v>
      </c>
      <c r="AG253" s="20">
        <f t="shared" si="62"/>
        <v>897</v>
      </c>
      <c r="AH253" s="20">
        <f t="shared" si="63"/>
        <v>739</v>
      </c>
      <c r="AI253" s="20">
        <f t="shared" si="64"/>
        <v>633</v>
      </c>
      <c r="AJ253" s="20">
        <f t="shared" si="65"/>
        <v>581</v>
      </c>
      <c r="AK253" s="20">
        <f t="shared" si="66"/>
        <v>528</v>
      </c>
      <c r="AL253" s="20">
        <f t="shared" si="67"/>
        <v>317</v>
      </c>
      <c r="AM253" s="20">
        <f t="shared" si="68"/>
        <v>211</v>
      </c>
      <c r="AN253" s="20">
        <f t="shared" si="69"/>
        <v>581</v>
      </c>
      <c r="AO253" s="43">
        <f t="shared" si="70"/>
        <v>686</v>
      </c>
    </row>
    <row r="254" spans="1:41" hidden="1" x14ac:dyDescent="0.2">
      <c r="A254" s="96" t="s">
        <v>551</v>
      </c>
      <c r="B254" s="96" t="s">
        <v>631</v>
      </c>
      <c r="C254" s="96" t="s">
        <v>551</v>
      </c>
      <c r="D254" s="96" t="s">
        <v>631</v>
      </c>
      <c r="E254" s="96" t="s">
        <v>632</v>
      </c>
      <c r="F254" s="96" t="s">
        <v>633</v>
      </c>
      <c r="G254" s="96" t="s">
        <v>126</v>
      </c>
      <c r="H254" s="19" t="str">
        <f>IF(E254="","",VLOOKUP(LEFT(E254,5),'Technikai cellák'!B:C,2,0))</f>
        <v>TIGÁZ Földgázelosztó Zrt.</v>
      </c>
      <c r="I254" s="19" t="str">
        <f>IF(E254="","",VLOOKUP(H254,'Technikai cellák'!$C$1:$D$12,2,0))</f>
        <v>4200 Hajdúszoboszló, Rákóczi Ferenc út 184.</v>
      </c>
      <c r="J254" s="97">
        <v>4</v>
      </c>
      <c r="K254" s="25" t="str">
        <f t="shared" si="73"/>
        <v>20 alatti</v>
      </c>
      <c r="L254" s="101">
        <f t="shared" si="74"/>
        <v>4</v>
      </c>
      <c r="M254" s="102">
        <f t="shared" si="75"/>
        <v>0</v>
      </c>
      <c r="N254" s="105"/>
      <c r="O254" s="104">
        <f t="shared" si="76"/>
        <v>0</v>
      </c>
      <c r="P254" s="26">
        <f t="shared" si="72"/>
        <v>16889</v>
      </c>
      <c r="Q254" s="21">
        <f t="shared" si="71"/>
        <v>21111</v>
      </c>
      <c r="R254" s="98">
        <v>250</v>
      </c>
      <c r="S254" s="99">
        <v>200</v>
      </c>
      <c r="T254" s="99">
        <v>200</v>
      </c>
      <c r="U254" s="99">
        <v>300</v>
      </c>
      <c r="V254" s="99">
        <v>200</v>
      </c>
      <c r="W254" s="99">
        <v>150</v>
      </c>
      <c r="X254" s="99">
        <v>150</v>
      </c>
      <c r="Y254" s="99">
        <v>100</v>
      </c>
      <c r="Z254" s="99">
        <v>50</v>
      </c>
      <c r="AA254" s="99">
        <v>50</v>
      </c>
      <c r="AB254" s="99">
        <v>150</v>
      </c>
      <c r="AC254" s="100">
        <v>200</v>
      </c>
      <c r="AD254" s="22">
        <f t="shared" si="59"/>
        <v>2639</v>
      </c>
      <c r="AE254" s="20">
        <f t="shared" si="60"/>
        <v>2111</v>
      </c>
      <c r="AF254" s="20">
        <f t="shared" si="61"/>
        <v>2111</v>
      </c>
      <c r="AG254" s="20">
        <f t="shared" si="62"/>
        <v>3167</v>
      </c>
      <c r="AH254" s="20">
        <f t="shared" si="63"/>
        <v>2111</v>
      </c>
      <c r="AI254" s="20">
        <f t="shared" si="64"/>
        <v>1583</v>
      </c>
      <c r="AJ254" s="20">
        <f t="shared" si="65"/>
        <v>1583</v>
      </c>
      <c r="AK254" s="20">
        <f t="shared" si="66"/>
        <v>1056</v>
      </c>
      <c r="AL254" s="20">
        <f t="shared" si="67"/>
        <v>528</v>
      </c>
      <c r="AM254" s="20">
        <f t="shared" si="68"/>
        <v>528</v>
      </c>
      <c r="AN254" s="20">
        <f t="shared" si="69"/>
        <v>1583</v>
      </c>
      <c r="AO254" s="43">
        <f t="shared" si="70"/>
        <v>2111</v>
      </c>
    </row>
    <row r="255" spans="1:41" hidden="1" x14ac:dyDescent="0.2">
      <c r="A255" s="96" t="s">
        <v>634</v>
      </c>
      <c r="B255" s="96" t="s">
        <v>635</v>
      </c>
      <c r="C255" s="96" t="s">
        <v>634</v>
      </c>
      <c r="D255" s="96" t="s">
        <v>635</v>
      </c>
      <c r="E255" s="96" t="s">
        <v>636</v>
      </c>
      <c r="F255" s="96" t="s">
        <v>637</v>
      </c>
      <c r="G255" s="96" t="s">
        <v>126</v>
      </c>
      <c r="H255" s="19" t="str">
        <f>IF(E255="","",VLOOKUP(LEFT(E255,5),'Technikai cellák'!B:C,2,0))</f>
        <v>MVM FŐGÁZ Földgázhálózati Kft.</v>
      </c>
      <c r="I255" s="19" t="str">
        <f>IF(E255="","",VLOOKUP(H255,'Technikai cellák'!$C$1:$D$12,2,0))</f>
        <v>1081 Budapest, II. János Pál pápa tér 20.</v>
      </c>
      <c r="J255" s="97">
        <v>139</v>
      </c>
      <c r="K255" s="25" t="str">
        <f t="shared" si="73"/>
        <v>100-500</v>
      </c>
      <c r="L255" s="101">
        <f t="shared" si="74"/>
        <v>0</v>
      </c>
      <c r="M255" s="102">
        <f t="shared" si="75"/>
        <v>0</v>
      </c>
      <c r="N255" s="105"/>
      <c r="O255" s="104">
        <f t="shared" si="76"/>
        <v>1467</v>
      </c>
      <c r="P255" s="26">
        <f t="shared" si="72"/>
        <v>1055579</v>
      </c>
      <c r="Q255" s="21">
        <f t="shared" si="71"/>
        <v>1319474</v>
      </c>
      <c r="R255" s="98">
        <v>10000</v>
      </c>
      <c r="S255" s="99">
        <v>18000</v>
      </c>
      <c r="T255" s="99">
        <v>23500</v>
      </c>
      <c r="U255" s="99">
        <v>23500</v>
      </c>
      <c r="V255" s="99">
        <v>20000</v>
      </c>
      <c r="W255" s="99">
        <v>13000</v>
      </c>
      <c r="X255" s="99">
        <v>7000</v>
      </c>
      <c r="Y255" s="99">
        <v>1800</v>
      </c>
      <c r="Z255" s="99">
        <v>1250</v>
      </c>
      <c r="AA255" s="99">
        <v>1250</v>
      </c>
      <c r="AB255" s="99">
        <v>1250</v>
      </c>
      <c r="AC255" s="100">
        <v>4450</v>
      </c>
      <c r="AD255" s="22">
        <f t="shared" si="59"/>
        <v>105558</v>
      </c>
      <c r="AE255" s="20">
        <f t="shared" si="60"/>
        <v>190004</v>
      </c>
      <c r="AF255" s="20">
        <f t="shared" si="61"/>
        <v>248061</v>
      </c>
      <c r="AG255" s="20">
        <f t="shared" si="62"/>
        <v>248061</v>
      </c>
      <c r="AH255" s="20">
        <f t="shared" si="63"/>
        <v>211116</v>
      </c>
      <c r="AI255" s="20">
        <f t="shared" si="64"/>
        <v>137225</v>
      </c>
      <c r="AJ255" s="20">
        <f t="shared" si="65"/>
        <v>73891</v>
      </c>
      <c r="AK255" s="20">
        <f t="shared" si="66"/>
        <v>19000</v>
      </c>
      <c r="AL255" s="20">
        <f t="shared" si="67"/>
        <v>13195</v>
      </c>
      <c r="AM255" s="20">
        <f t="shared" si="68"/>
        <v>13195</v>
      </c>
      <c r="AN255" s="20">
        <f t="shared" si="69"/>
        <v>13195</v>
      </c>
      <c r="AO255" s="43">
        <f t="shared" si="70"/>
        <v>46973</v>
      </c>
    </row>
    <row r="256" spans="1:41" hidden="1" x14ac:dyDescent="0.2">
      <c r="A256" s="96" t="s">
        <v>638</v>
      </c>
      <c r="B256" s="96" t="s">
        <v>635</v>
      </c>
      <c r="C256" s="96" t="s">
        <v>638</v>
      </c>
      <c r="D256" s="96" t="s">
        <v>635</v>
      </c>
      <c r="E256" s="96" t="s">
        <v>639</v>
      </c>
      <c r="F256" s="96" t="s">
        <v>640</v>
      </c>
      <c r="G256" s="96" t="s">
        <v>126</v>
      </c>
      <c r="H256" s="19" t="str">
        <f>IF(E256="","",VLOOKUP(LEFT(E256,5),'Technikai cellák'!B:C,2,0))</f>
        <v>MVM FŐGÁZ Földgázhálózati Kft.</v>
      </c>
      <c r="I256" s="19" t="str">
        <f>IF(E256="","",VLOOKUP(H256,'Technikai cellák'!$C$1:$D$12,2,0))</f>
        <v>1081 Budapest, II. János Pál pápa tér 20.</v>
      </c>
      <c r="J256" s="97">
        <v>16</v>
      </c>
      <c r="K256" s="25" t="str">
        <f t="shared" si="73"/>
        <v>20 alatti</v>
      </c>
      <c r="L256" s="101">
        <f t="shared" si="74"/>
        <v>16</v>
      </c>
      <c r="M256" s="102">
        <f t="shared" si="75"/>
        <v>0</v>
      </c>
      <c r="N256" s="105"/>
      <c r="O256" s="104">
        <f t="shared" si="76"/>
        <v>0</v>
      </c>
      <c r="P256" s="26">
        <f t="shared" si="72"/>
        <v>185782</v>
      </c>
      <c r="Q256" s="21">
        <f t="shared" si="71"/>
        <v>232228</v>
      </c>
      <c r="R256" s="98">
        <v>2500</v>
      </c>
      <c r="S256" s="99">
        <v>3000</v>
      </c>
      <c r="T256" s="99">
        <v>3300</v>
      </c>
      <c r="U256" s="99">
        <v>3300</v>
      </c>
      <c r="V256" s="99">
        <v>3000</v>
      </c>
      <c r="W256" s="99">
        <v>2500</v>
      </c>
      <c r="X256" s="99">
        <v>1500</v>
      </c>
      <c r="Y256" s="99">
        <v>350</v>
      </c>
      <c r="Z256" s="99">
        <v>350</v>
      </c>
      <c r="AA256" s="99">
        <v>350</v>
      </c>
      <c r="AB256" s="99">
        <v>350</v>
      </c>
      <c r="AC256" s="100">
        <v>1500</v>
      </c>
      <c r="AD256" s="22">
        <f t="shared" si="59"/>
        <v>26389</v>
      </c>
      <c r="AE256" s="20">
        <f t="shared" si="60"/>
        <v>31667</v>
      </c>
      <c r="AF256" s="20">
        <f t="shared" si="61"/>
        <v>34834</v>
      </c>
      <c r="AG256" s="20">
        <f t="shared" si="62"/>
        <v>34834</v>
      </c>
      <c r="AH256" s="20">
        <f t="shared" si="63"/>
        <v>31667</v>
      </c>
      <c r="AI256" s="20">
        <f t="shared" si="64"/>
        <v>26389</v>
      </c>
      <c r="AJ256" s="20">
        <f t="shared" si="65"/>
        <v>15834</v>
      </c>
      <c r="AK256" s="20">
        <f t="shared" si="66"/>
        <v>3695</v>
      </c>
      <c r="AL256" s="20">
        <f t="shared" si="67"/>
        <v>3695</v>
      </c>
      <c r="AM256" s="20">
        <f t="shared" si="68"/>
        <v>3695</v>
      </c>
      <c r="AN256" s="20">
        <f t="shared" si="69"/>
        <v>3695</v>
      </c>
      <c r="AO256" s="43">
        <f t="shared" si="70"/>
        <v>15834</v>
      </c>
    </row>
    <row r="257" spans="1:41" hidden="1" x14ac:dyDescent="0.2">
      <c r="A257" s="96" t="s">
        <v>641</v>
      </c>
      <c r="B257" s="96" t="s">
        <v>642</v>
      </c>
      <c r="C257" s="96" t="s">
        <v>641</v>
      </c>
      <c r="D257" s="96" t="s">
        <v>642</v>
      </c>
      <c r="E257" s="96" t="s">
        <v>643</v>
      </c>
      <c r="F257" s="96" t="s">
        <v>644</v>
      </c>
      <c r="G257" s="96" t="s">
        <v>126</v>
      </c>
      <c r="H257" s="19" t="str">
        <f>IF(E257="","",VLOOKUP(LEFT(E257,5),'Technikai cellák'!B:C,2,0))</f>
        <v>MVM ÉGÁZ-DÉGÁZ Földgázhálózati Zrt.</v>
      </c>
      <c r="I257" s="19" t="str">
        <f>IF(E257="","",VLOOKUP(H257,'Technikai cellák'!$C$1:$D$12,2,0))</f>
        <v>6724 Szeged, Pulcz u. 44.</v>
      </c>
      <c r="J257" s="97">
        <v>81</v>
      </c>
      <c r="K257" s="25" t="str">
        <f t="shared" si="73"/>
        <v>20-99</v>
      </c>
      <c r="L257" s="101">
        <f t="shared" si="74"/>
        <v>0</v>
      </c>
      <c r="M257" s="102">
        <f t="shared" si="75"/>
        <v>851</v>
      </c>
      <c r="N257" s="105">
        <v>851</v>
      </c>
      <c r="O257" s="104">
        <f t="shared" si="76"/>
        <v>0</v>
      </c>
      <c r="P257" s="26">
        <f t="shared" si="72"/>
        <v>367746</v>
      </c>
      <c r="Q257" s="21">
        <f t="shared" si="71"/>
        <v>459683</v>
      </c>
      <c r="R257" s="98">
        <v>2984</v>
      </c>
      <c r="S257" s="99">
        <v>5923</v>
      </c>
      <c r="T257" s="99">
        <v>7428</v>
      </c>
      <c r="U257" s="99">
        <v>9367</v>
      </c>
      <c r="V257" s="99">
        <v>6206</v>
      </c>
      <c r="W257" s="99">
        <v>5682</v>
      </c>
      <c r="X257" s="99">
        <v>3528</v>
      </c>
      <c r="Y257" s="99">
        <v>1036</v>
      </c>
      <c r="Z257" s="99">
        <v>459</v>
      </c>
      <c r="AA257" s="99">
        <v>291</v>
      </c>
      <c r="AB257" s="99">
        <v>254</v>
      </c>
      <c r="AC257" s="100">
        <v>390</v>
      </c>
      <c r="AD257" s="22">
        <f t="shared" si="59"/>
        <v>31498</v>
      </c>
      <c r="AE257" s="20">
        <f t="shared" si="60"/>
        <v>62522</v>
      </c>
      <c r="AF257" s="20">
        <f t="shared" si="61"/>
        <v>78408</v>
      </c>
      <c r="AG257" s="20">
        <f t="shared" si="62"/>
        <v>98876</v>
      </c>
      <c r="AH257" s="20">
        <f t="shared" si="63"/>
        <v>65509</v>
      </c>
      <c r="AI257" s="20">
        <f t="shared" si="64"/>
        <v>59978</v>
      </c>
      <c r="AJ257" s="20">
        <f t="shared" si="65"/>
        <v>37241</v>
      </c>
      <c r="AK257" s="20">
        <f t="shared" si="66"/>
        <v>10936</v>
      </c>
      <c r="AL257" s="20">
        <f t="shared" si="67"/>
        <v>4845</v>
      </c>
      <c r="AM257" s="20">
        <f t="shared" si="68"/>
        <v>3072</v>
      </c>
      <c r="AN257" s="20">
        <f t="shared" si="69"/>
        <v>2681</v>
      </c>
      <c r="AO257" s="43">
        <f t="shared" si="70"/>
        <v>4117</v>
      </c>
    </row>
    <row r="258" spans="1:41" hidden="1" x14ac:dyDescent="0.2">
      <c r="A258" s="96" t="s">
        <v>641</v>
      </c>
      <c r="B258" s="96" t="s">
        <v>642</v>
      </c>
      <c r="C258" s="96" t="s">
        <v>641</v>
      </c>
      <c r="D258" s="96" t="s">
        <v>642</v>
      </c>
      <c r="E258" s="96" t="s">
        <v>645</v>
      </c>
      <c r="F258" s="96" t="s">
        <v>646</v>
      </c>
      <c r="G258" s="96" t="s">
        <v>126</v>
      </c>
      <c r="H258" s="19" t="str">
        <f>IF(E258="","",VLOOKUP(LEFT(E258,5),'Technikai cellák'!B:C,2,0))</f>
        <v>TIGÁZ Földgázelosztó Zrt.</v>
      </c>
      <c r="I258" s="19" t="str">
        <f>IF(E258="","",VLOOKUP(H258,'Technikai cellák'!$C$1:$D$12,2,0))</f>
        <v>4200 Hajdúszoboszló, Rákóczi Ferenc út 184.</v>
      </c>
      <c r="J258" s="97">
        <v>166</v>
      </c>
      <c r="K258" s="25" t="str">
        <f t="shared" si="73"/>
        <v>100-500</v>
      </c>
      <c r="L258" s="101">
        <f t="shared" si="74"/>
        <v>0</v>
      </c>
      <c r="M258" s="102">
        <f t="shared" si="75"/>
        <v>0</v>
      </c>
      <c r="N258" s="105"/>
      <c r="O258" s="104">
        <f t="shared" si="76"/>
        <v>1752</v>
      </c>
      <c r="P258" s="26">
        <f t="shared" si="72"/>
        <v>1239801</v>
      </c>
      <c r="Q258" s="21">
        <f t="shared" si="71"/>
        <v>1549751</v>
      </c>
      <c r="R258" s="98">
        <v>8339</v>
      </c>
      <c r="S258" s="99">
        <v>16050</v>
      </c>
      <c r="T258" s="99">
        <v>20468</v>
      </c>
      <c r="U258" s="99">
        <v>31420</v>
      </c>
      <c r="V258" s="99">
        <v>19570</v>
      </c>
      <c r="W258" s="99">
        <v>18497</v>
      </c>
      <c r="X258" s="99">
        <v>11804</v>
      </c>
      <c r="Y258" s="99">
        <v>5633</v>
      </c>
      <c r="Z258" s="99">
        <v>2859</v>
      </c>
      <c r="AA258" s="99">
        <v>3402</v>
      </c>
      <c r="AB258" s="99">
        <v>4320</v>
      </c>
      <c r="AC258" s="100">
        <v>4453</v>
      </c>
      <c r="AD258" s="22">
        <f t="shared" si="59"/>
        <v>88025</v>
      </c>
      <c r="AE258" s="20">
        <f t="shared" si="60"/>
        <v>169421</v>
      </c>
      <c r="AF258" s="20">
        <f t="shared" si="61"/>
        <v>216056</v>
      </c>
      <c r="AG258" s="20">
        <f t="shared" si="62"/>
        <v>331663</v>
      </c>
      <c r="AH258" s="20">
        <f t="shared" si="63"/>
        <v>206577</v>
      </c>
      <c r="AI258" s="20">
        <f t="shared" si="64"/>
        <v>195251</v>
      </c>
      <c r="AJ258" s="20">
        <f t="shared" si="65"/>
        <v>124601</v>
      </c>
      <c r="AK258" s="20">
        <f t="shared" si="66"/>
        <v>59461</v>
      </c>
      <c r="AL258" s="20">
        <f t="shared" si="67"/>
        <v>30179</v>
      </c>
      <c r="AM258" s="20">
        <f t="shared" si="68"/>
        <v>35911</v>
      </c>
      <c r="AN258" s="20">
        <f t="shared" si="69"/>
        <v>45601</v>
      </c>
      <c r="AO258" s="43">
        <f t="shared" si="70"/>
        <v>47005</v>
      </c>
    </row>
    <row r="259" spans="1:41" hidden="1" x14ac:dyDescent="0.2">
      <c r="A259" s="96" t="s">
        <v>641</v>
      </c>
      <c r="B259" s="96" t="s">
        <v>642</v>
      </c>
      <c r="C259" s="96" t="s">
        <v>641</v>
      </c>
      <c r="D259" s="96" t="s">
        <v>642</v>
      </c>
      <c r="E259" s="96" t="s">
        <v>647</v>
      </c>
      <c r="F259" s="96" t="s">
        <v>648</v>
      </c>
      <c r="G259" s="96" t="s">
        <v>126</v>
      </c>
      <c r="H259" s="19" t="str">
        <f>IF(E259="","",VLOOKUP(LEFT(E259,5),'Technikai cellák'!B:C,2,0))</f>
        <v>TIGÁZ Földgázelosztó Zrt.</v>
      </c>
      <c r="I259" s="19" t="str">
        <f>IF(E259="","",VLOOKUP(H259,'Technikai cellák'!$C$1:$D$12,2,0))</f>
        <v>4200 Hajdúszoboszló, Rákóczi Ferenc út 184.</v>
      </c>
      <c r="J259" s="97">
        <v>4</v>
      </c>
      <c r="K259" s="25" t="str">
        <f t="shared" si="73"/>
        <v>20 alatti</v>
      </c>
      <c r="L259" s="101">
        <f t="shared" si="74"/>
        <v>4</v>
      </c>
      <c r="M259" s="102">
        <f t="shared" si="75"/>
        <v>0</v>
      </c>
      <c r="N259" s="105"/>
      <c r="O259" s="104">
        <f t="shared" si="76"/>
        <v>0</v>
      </c>
      <c r="P259" s="26">
        <f t="shared" si="72"/>
        <v>105474</v>
      </c>
      <c r="Q259" s="21">
        <f t="shared" si="71"/>
        <v>131842</v>
      </c>
      <c r="R259" s="98">
        <v>0</v>
      </c>
      <c r="S259" s="99">
        <v>6811</v>
      </c>
      <c r="T259" s="99">
        <v>0</v>
      </c>
      <c r="U259" s="99">
        <v>2762</v>
      </c>
      <c r="V259" s="99">
        <v>2079</v>
      </c>
      <c r="W259" s="99">
        <v>0</v>
      </c>
      <c r="X259" s="99">
        <v>838</v>
      </c>
      <c r="Y259" s="99">
        <v>0</v>
      </c>
      <c r="Z259" s="99">
        <v>0</v>
      </c>
      <c r="AA259" s="99">
        <v>0</v>
      </c>
      <c r="AB259" s="99">
        <v>0</v>
      </c>
      <c r="AC259" s="100">
        <v>0</v>
      </c>
      <c r="AD259" s="22">
        <f t="shared" si="59"/>
        <v>0</v>
      </c>
      <c r="AE259" s="20">
        <f t="shared" si="60"/>
        <v>71896</v>
      </c>
      <c r="AF259" s="20">
        <f t="shared" si="61"/>
        <v>0</v>
      </c>
      <c r="AG259" s="20">
        <f t="shared" si="62"/>
        <v>29155</v>
      </c>
      <c r="AH259" s="20">
        <f t="shared" si="63"/>
        <v>21945</v>
      </c>
      <c r="AI259" s="20">
        <f t="shared" si="64"/>
        <v>0</v>
      </c>
      <c r="AJ259" s="20">
        <f t="shared" si="65"/>
        <v>8846</v>
      </c>
      <c r="AK259" s="20">
        <f t="shared" si="66"/>
        <v>0</v>
      </c>
      <c r="AL259" s="20">
        <f t="shared" si="67"/>
        <v>0</v>
      </c>
      <c r="AM259" s="20">
        <f t="shared" si="68"/>
        <v>0</v>
      </c>
      <c r="AN259" s="20">
        <f t="shared" si="69"/>
        <v>0</v>
      </c>
      <c r="AO259" s="43">
        <f t="shared" si="70"/>
        <v>0</v>
      </c>
    </row>
    <row r="260" spans="1:41" hidden="1" x14ac:dyDescent="0.2">
      <c r="A260" s="96" t="s">
        <v>641</v>
      </c>
      <c r="B260" s="96" t="s">
        <v>642</v>
      </c>
      <c r="C260" s="96" t="s">
        <v>641</v>
      </c>
      <c r="D260" s="96" t="s">
        <v>642</v>
      </c>
      <c r="E260" s="96" t="s">
        <v>649</v>
      </c>
      <c r="F260" s="96" t="s">
        <v>650</v>
      </c>
      <c r="G260" s="96" t="s">
        <v>126</v>
      </c>
      <c r="H260" s="19" t="str">
        <f>IF(E260="","",VLOOKUP(LEFT(E260,5),'Technikai cellák'!B:C,2,0))</f>
        <v>MVM ÉGÁZ-DÉGÁZ Földgázhálózati Zrt.</v>
      </c>
      <c r="I260" s="19" t="str">
        <f>IF(E260="","",VLOOKUP(H260,'Technikai cellák'!$C$1:$D$12,2,0))</f>
        <v>6724 Szeged, Pulcz u. 44.</v>
      </c>
      <c r="J260" s="97">
        <v>84</v>
      </c>
      <c r="K260" s="25" t="str">
        <f t="shared" si="73"/>
        <v>20-99</v>
      </c>
      <c r="L260" s="101">
        <f t="shared" si="74"/>
        <v>0</v>
      </c>
      <c r="M260" s="102">
        <f t="shared" si="75"/>
        <v>882</v>
      </c>
      <c r="N260" s="105">
        <v>882</v>
      </c>
      <c r="O260" s="104">
        <f t="shared" si="76"/>
        <v>0</v>
      </c>
      <c r="P260" s="26">
        <f t="shared" si="72"/>
        <v>367746</v>
      </c>
      <c r="Q260" s="21">
        <f t="shared" si="71"/>
        <v>459683</v>
      </c>
      <c r="R260" s="98">
        <v>2984</v>
      </c>
      <c r="S260" s="99">
        <v>5923</v>
      </c>
      <c r="T260" s="99">
        <v>7428</v>
      </c>
      <c r="U260" s="99">
        <v>9367</v>
      </c>
      <c r="V260" s="99">
        <v>6206</v>
      </c>
      <c r="W260" s="99">
        <v>5682</v>
      </c>
      <c r="X260" s="99">
        <v>3528</v>
      </c>
      <c r="Y260" s="99">
        <v>1036</v>
      </c>
      <c r="Z260" s="99">
        <v>459</v>
      </c>
      <c r="AA260" s="99">
        <v>291</v>
      </c>
      <c r="AB260" s="99">
        <v>254</v>
      </c>
      <c r="AC260" s="100">
        <v>390</v>
      </c>
      <c r="AD260" s="22">
        <f t="shared" ref="AD260:AD317" si="77">ROUND((R260*$C$6)/$C$7,0)</f>
        <v>31498</v>
      </c>
      <c r="AE260" s="20">
        <f t="shared" ref="AE260:AE317" si="78">ROUND((S260*$C$6)/$C$7,0)</f>
        <v>62522</v>
      </c>
      <c r="AF260" s="20">
        <f t="shared" ref="AF260:AF317" si="79">ROUND((T260*$C$6)/$C$7,0)</f>
        <v>78408</v>
      </c>
      <c r="AG260" s="20">
        <f t="shared" ref="AG260:AG317" si="80">ROUND((U260*$C$6)/$C$7,0)</f>
        <v>98876</v>
      </c>
      <c r="AH260" s="20">
        <f t="shared" ref="AH260:AH317" si="81">ROUND((V260*$C$6)/$C$7,0)</f>
        <v>65509</v>
      </c>
      <c r="AI260" s="20">
        <f t="shared" ref="AI260:AI317" si="82">ROUND((W260*$C$6)/$C$7,0)</f>
        <v>59978</v>
      </c>
      <c r="AJ260" s="20">
        <f t="shared" ref="AJ260:AJ317" si="83">ROUND((X260*$C$6)/$C$7,0)</f>
        <v>37241</v>
      </c>
      <c r="AK260" s="20">
        <f t="shared" ref="AK260:AK317" si="84">ROUND((Y260*$C$6)/$C$7,0)</f>
        <v>10936</v>
      </c>
      <c r="AL260" s="20">
        <f t="shared" ref="AL260:AL317" si="85">ROUND((Z260*$C$6)/$C$7,0)</f>
        <v>4845</v>
      </c>
      <c r="AM260" s="20">
        <f t="shared" ref="AM260:AM317" si="86">ROUND((AA260*$C$6)/$C$7,0)</f>
        <v>3072</v>
      </c>
      <c r="AN260" s="20">
        <f t="shared" ref="AN260:AN317" si="87">ROUND((AB260*$C$6)/$C$7,0)</f>
        <v>2681</v>
      </c>
      <c r="AO260" s="43">
        <f t="shared" ref="AO260:AO317" si="88">ROUND((AC260*$C$6)/$C$7,0)</f>
        <v>4117</v>
      </c>
    </row>
    <row r="261" spans="1:41" hidden="1" x14ac:dyDescent="0.2">
      <c r="A261" s="96" t="s">
        <v>641</v>
      </c>
      <c r="B261" s="96" t="s">
        <v>642</v>
      </c>
      <c r="C261" s="96" t="s">
        <v>641</v>
      </c>
      <c r="D261" s="96" t="s">
        <v>642</v>
      </c>
      <c r="E261" s="96" t="s">
        <v>651</v>
      </c>
      <c r="F261" s="96" t="s">
        <v>652</v>
      </c>
      <c r="G261" s="96" t="s">
        <v>3125</v>
      </c>
      <c r="H261" s="19" t="str">
        <f>IF(E261="","",VLOOKUP(LEFT(E261,5),'Technikai cellák'!B:C,2,0))</f>
        <v>E.ON Dél-dunántúli Gázhálózati Zrt.</v>
      </c>
      <c r="I261" s="19" t="str">
        <f>IF(E261="","",VLOOKUP(H261,'Technikai cellák'!$C$1:$D$12,2,0))</f>
        <v>7626 Pécs, Búza tér 8/a</v>
      </c>
      <c r="J261" s="97">
        <v>70</v>
      </c>
      <c r="K261" s="25" t="str">
        <f t="shared" si="73"/>
        <v>20-99</v>
      </c>
      <c r="L261" s="101">
        <f t="shared" si="74"/>
        <v>0</v>
      </c>
      <c r="M261" s="102">
        <f t="shared" si="75"/>
        <v>735</v>
      </c>
      <c r="N261" s="105">
        <v>735</v>
      </c>
      <c r="O261" s="104">
        <f t="shared" si="76"/>
        <v>0</v>
      </c>
      <c r="P261" s="26">
        <f t="shared" si="72"/>
        <v>419889</v>
      </c>
      <c r="Q261" s="21">
        <f t="shared" ref="Q261:Q318" si="89">SUM(AD261:AO261)</f>
        <v>524861</v>
      </c>
      <c r="R261" s="98">
        <v>2446</v>
      </c>
      <c r="S261" s="99">
        <v>7166</v>
      </c>
      <c r="T261" s="99">
        <v>8022</v>
      </c>
      <c r="U261" s="99">
        <v>11101.5</v>
      </c>
      <c r="V261" s="99">
        <v>7348</v>
      </c>
      <c r="W261" s="99">
        <v>5837</v>
      </c>
      <c r="X261" s="99">
        <v>2316</v>
      </c>
      <c r="Y261" s="99">
        <v>3206</v>
      </c>
      <c r="Z261" s="99">
        <v>669</v>
      </c>
      <c r="AA261" s="99">
        <v>525</v>
      </c>
      <c r="AB261" s="99">
        <v>505</v>
      </c>
      <c r="AC261" s="100">
        <v>581</v>
      </c>
      <c r="AD261" s="22">
        <f t="shared" si="77"/>
        <v>25819</v>
      </c>
      <c r="AE261" s="20">
        <f t="shared" si="78"/>
        <v>75643</v>
      </c>
      <c r="AF261" s="20">
        <f t="shared" si="79"/>
        <v>84679</v>
      </c>
      <c r="AG261" s="20">
        <f t="shared" si="80"/>
        <v>117185</v>
      </c>
      <c r="AH261" s="20">
        <f t="shared" si="81"/>
        <v>77564</v>
      </c>
      <c r="AI261" s="20">
        <f t="shared" si="82"/>
        <v>61614</v>
      </c>
      <c r="AJ261" s="20">
        <f t="shared" si="83"/>
        <v>24447</v>
      </c>
      <c r="AK261" s="20">
        <f t="shared" si="84"/>
        <v>33842</v>
      </c>
      <c r="AL261" s="20">
        <f t="shared" si="85"/>
        <v>7062</v>
      </c>
      <c r="AM261" s="20">
        <f t="shared" si="86"/>
        <v>5542</v>
      </c>
      <c r="AN261" s="20">
        <f t="shared" si="87"/>
        <v>5331</v>
      </c>
      <c r="AO261" s="43">
        <f t="shared" si="88"/>
        <v>6133</v>
      </c>
    </row>
    <row r="262" spans="1:41" hidden="1" x14ac:dyDescent="0.2">
      <c r="A262" s="96" t="s">
        <v>641</v>
      </c>
      <c r="B262" s="96" t="s">
        <v>642</v>
      </c>
      <c r="C262" s="96" t="s">
        <v>641</v>
      </c>
      <c r="D262" s="96" t="s">
        <v>642</v>
      </c>
      <c r="E262" s="96" t="s">
        <v>653</v>
      </c>
      <c r="F262" s="96" t="s">
        <v>654</v>
      </c>
      <c r="G262" s="130" t="s">
        <v>3125</v>
      </c>
      <c r="H262" s="19" t="str">
        <f>IF(E262="","",VLOOKUP(LEFT(E262,5),'Technikai cellák'!B:C,2,0))</f>
        <v>E.ON Dél-dunántúli Gázhálózati Zrt.</v>
      </c>
      <c r="I262" s="19" t="str">
        <f>IF(E262="","",VLOOKUP(H262,'Technikai cellák'!$C$1:$D$12,2,0))</f>
        <v>7626 Pécs, Búza tér 8/a</v>
      </c>
      <c r="J262" s="97">
        <v>85</v>
      </c>
      <c r="K262" s="25" t="str">
        <f t="shared" si="73"/>
        <v>20-99</v>
      </c>
      <c r="L262" s="101">
        <f t="shared" si="74"/>
        <v>0</v>
      </c>
      <c r="M262" s="102">
        <f t="shared" si="75"/>
        <v>893</v>
      </c>
      <c r="N262" s="105">
        <v>893</v>
      </c>
      <c r="O262" s="104">
        <f t="shared" si="76"/>
        <v>0</v>
      </c>
      <c r="P262" s="26">
        <f t="shared" si="72"/>
        <v>887016</v>
      </c>
      <c r="Q262" s="21">
        <f t="shared" si="89"/>
        <v>1108770</v>
      </c>
      <c r="R262" s="98">
        <v>6099</v>
      </c>
      <c r="S262" s="99">
        <v>11861</v>
      </c>
      <c r="T262" s="99">
        <v>15953</v>
      </c>
      <c r="U262" s="99">
        <v>28066</v>
      </c>
      <c r="V262" s="99">
        <v>11379</v>
      </c>
      <c r="W262" s="99">
        <v>9766</v>
      </c>
      <c r="X262" s="99">
        <v>7817</v>
      </c>
      <c r="Y262" s="99">
        <v>8709</v>
      </c>
      <c r="Z262" s="99">
        <v>1934</v>
      </c>
      <c r="AA262" s="99">
        <v>1234</v>
      </c>
      <c r="AB262" s="99">
        <v>949</v>
      </c>
      <c r="AC262" s="100">
        <v>1272</v>
      </c>
      <c r="AD262" s="22">
        <f t="shared" si="77"/>
        <v>64380</v>
      </c>
      <c r="AE262" s="20">
        <f t="shared" si="78"/>
        <v>125202</v>
      </c>
      <c r="AF262" s="20">
        <f t="shared" si="79"/>
        <v>168397</v>
      </c>
      <c r="AG262" s="20">
        <f t="shared" si="80"/>
        <v>296259</v>
      </c>
      <c r="AH262" s="20">
        <f t="shared" si="81"/>
        <v>120114</v>
      </c>
      <c r="AI262" s="20">
        <f t="shared" si="82"/>
        <v>103088</v>
      </c>
      <c r="AJ262" s="20">
        <f t="shared" si="83"/>
        <v>82515</v>
      </c>
      <c r="AK262" s="20">
        <f t="shared" si="84"/>
        <v>91930</v>
      </c>
      <c r="AL262" s="20">
        <f t="shared" si="85"/>
        <v>20415</v>
      </c>
      <c r="AM262" s="20">
        <f t="shared" si="86"/>
        <v>13026</v>
      </c>
      <c r="AN262" s="20">
        <f t="shared" si="87"/>
        <v>10017</v>
      </c>
      <c r="AO262" s="43">
        <f t="shared" si="88"/>
        <v>13427</v>
      </c>
    </row>
    <row r="263" spans="1:41" hidden="1" x14ac:dyDescent="0.2">
      <c r="A263" s="96" t="s">
        <v>641</v>
      </c>
      <c r="B263" s="96" t="s">
        <v>642</v>
      </c>
      <c r="C263" s="96" t="s">
        <v>641</v>
      </c>
      <c r="D263" s="96" t="s">
        <v>642</v>
      </c>
      <c r="E263" s="96" t="s">
        <v>655</v>
      </c>
      <c r="F263" s="96" t="s">
        <v>656</v>
      </c>
      <c r="G263" s="130" t="s">
        <v>3125</v>
      </c>
      <c r="H263" s="19" t="str">
        <f>IF(E263="","",VLOOKUP(LEFT(E263,5),'Technikai cellák'!B:C,2,0))</f>
        <v>TIGÁZ Földgázelosztó Zrt.</v>
      </c>
      <c r="I263" s="19" t="str">
        <f>IF(E263="","",VLOOKUP(H263,'Technikai cellák'!$C$1:$D$12,2,0))</f>
        <v>4200 Hajdúszoboszló, Rákóczi Ferenc út 184.</v>
      </c>
      <c r="J263" s="97">
        <v>25</v>
      </c>
      <c r="K263" s="25" t="str">
        <f t="shared" si="73"/>
        <v>20-99</v>
      </c>
      <c r="L263" s="101">
        <f t="shared" si="74"/>
        <v>0</v>
      </c>
      <c r="M263" s="102">
        <f t="shared" si="75"/>
        <v>263</v>
      </c>
      <c r="N263" s="105">
        <v>263</v>
      </c>
      <c r="O263" s="104">
        <f t="shared" si="76"/>
        <v>0</v>
      </c>
      <c r="P263" s="26">
        <f t="shared" si="72"/>
        <v>166077</v>
      </c>
      <c r="Q263" s="21">
        <f t="shared" si="89"/>
        <v>207596</v>
      </c>
      <c r="R263" s="98">
        <v>1040.5</v>
      </c>
      <c r="S263" s="99">
        <v>2289</v>
      </c>
      <c r="T263" s="99">
        <v>3429</v>
      </c>
      <c r="U263" s="99">
        <v>4983</v>
      </c>
      <c r="V263" s="99">
        <v>3337</v>
      </c>
      <c r="W263" s="99">
        <v>2726</v>
      </c>
      <c r="X263" s="99">
        <v>1007</v>
      </c>
      <c r="Y263" s="99">
        <v>597</v>
      </c>
      <c r="Z263" s="99">
        <v>44</v>
      </c>
      <c r="AA263" s="99">
        <v>42</v>
      </c>
      <c r="AB263" s="99">
        <v>36</v>
      </c>
      <c r="AC263" s="100">
        <v>136</v>
      </c>
      <c r="AD263" s="22">
        <f t="shared" si="77"/>
        <v>10983</v>
      </c>
      <c r="AE263" s="20">
        <f t="shared" si="78"/>
        <v>24162</v>
      </c>
      <c r="AF263" s="20">
        <f t="shared" si="79"/>
        <v>36196</v>
      </c>
      <c r="AG263" s="20">
        <f t="shared" si="80"/>
        <v>52600</v>
      </c>
      <c r="AH263" s="20">
        <f t="shared" si="81"/>
        <v>35225</v>
      </c>
      <c r="AI263" s="20">
        <f t="shared" si="82"/>
        <v>28775</v>
      </c>
      <c r="AJ263" s="20">
        <f t="shared" si="83"/>
        <v>10630</v>
      </c>
      <c r="AK263" s="20">
        <f t="shared" si="84"/>
        <v>6302</v>
      </c>
      <c r="AL263" s="20">
        <f t="shared" si="85"/>
        <v>464</v>
      </c>
      <c r="AM263" s="20">
        <f t="shared" si="86"/>
        <v>443</v>
      </c>
      <c r="AN263" s="20">
        <f t="shared" si="87"/>
        <v>380</v>
      </c>
      <c r="AO263" s="43">
        <f t="shared" si="88"/>
        <v>1436</v>
      </c>
    </row>
    <row r="264" spans="1:41" hidden="1" x14ac:dyDescent="0.2">
      <c r="A264" s="96" t="s">
        <v>641</v>
      </c>
      <c r="B264" s="96" t="s">
        <v>642</v>
      </c>
      <c r="C264" s="96" t="s">
        <v>641</v>
      </c>
      <c r="D264" s="96" t="s">
        <v>642</v>
      </c>
      <c r="E264" s="96" t="s">
        <v>657</v>
      </c>
      <c r="F264" s="96" t="s">
        <v>658</v>
      </c>
      <c r="G264" s="96" t="s">
        <v>126</v>
      </c>
      <c r="H264" s="19" t="str">
        <f>IF(E264="","",VLOOKUP(LEFT(E264,5),'Technikai cellák'!B:C,2,0))</f>
        <v>TIGÁZ Földgázelosztó Zrt.</v>
      </c>
      <c r="I264" s="19" t="str">
        <f>IF(E264="","",VLOOKUP(H264,'Technikai cellák'!$C$1:$D$12,2,0))</f>
        <v>4200 Hajdúszoboszló, Rákóczi Ferenc út 184.</v>
      </c>
      <c r="J264" s="97">
        <v>65</v>
      </c>
      <c r="K264" s="25" t="str">
        <f t="shared" si="73"/>
        <v>20-99</v>
      </c>
      <c r="L264" s="101">
        <f t="shared" si="74"/>
        <v>0</v>
      </c>
      <c r="M264" s="102">
        <f t="shared" si="75"/>
        <v>683</v>
      </c>
      <c r="N264" s="105">
        <v>683</v>
      </c>
      <c r="O264" s="104">
        <f t="shared" si="76"/>
        <v>0</v>
      </c>
      <c r="P264" s="26">
        <f t="shared" si="72"/>
        <v>557708</v>
      </c>
      <c r="Q264" s="21">
        <f t="shared" si="89"/>
        <v>697135</v>
      </c>
      <c r="R264" s="98">
        <v>3934</v>
      </c>
      <c r="S264" s="99">
        <v>10502</v>
      </c>
      <c r="T264" s="99">
        <v>11998</v>
      </c>
      <c r="U264" s="99">
        <v>14132</v>
      </c>
      <c r="V264" s="99">
        <v>10767</v>
      </c>
      <c r="W264" s="99">
        <v>8417</v>
      </c>
      <c r="X264" s="99">
        <v>2579</v>
      </c>
      <c r="Y264" s="99">
        <v>800</v>
      </c>
      <c r="Z264" s="99">
        <v>757</v>
      </c>
      <c r="AA264" s="99">
        <v>733</v>
      </c>
      <c r="AB264" s="99">
        <v>708</v>
      </c>
      <c r="AC264" s="100">
        <v>716</v>
      </c>
      <c r="AD264" s="22">
        <f t="shared" si="77"/>
        <v>41526</v>
      </c>
      <c r="AE264" s="20">
        <f t="shared" si="78"/>
        <v>110857</v>
      </c>
      <c r="AF264" s="20">
        <f t="shared" si="79"/>
        <v>126648</v>
      </c>
      <c r="AG264" s="20">
        <f t="shared" si="80"/>
        <v>149174</v>
      </c>
      <c r="AH264" s="20">
        <f t="shared" si="81"/>
        <v>113654</v>
      </c>
      <c r="AI264" s="20">
        <f t="shared" si="82"/>
        <v>88848</v>
      </c>
      <c r="AJ264" s="20">
        <f t="shared" si="83"/>
        <v>27223</v>
      </c>
      <c r="AK264" s="20">
        <f t="shared" si="84"/>
        <v>8445</v>
      </c>
      <c r="AL264" s="20">
        <f t="shared" si="85"/>
        <v>7991</v>
      </c>
      <c r="AM264" s="20">
        <f t="shared" si="86"/>
        <v>7737</v>
      </c>
      <c r="AN264" s="20">
        <f t="shared" si="87"/>
        <v>7474</v>
      </c>
      <c r="AO264" s="43">
        <f t="shared" si="88"/>
        <v>7558</v>
      </c>
    </row>
    <row r="265" spans="1:41" hidden="1" x14ac:dyDescent="0.2">
      <c r="A265" s="96" t="s">
        <v>641</v>
      </c>
      <c r="B265" s="96" t="s">
        <v>642</v>
      </c>
      <c r="C265" s="96" t="s">
        <v>641</v>
      </c>
      <c r="D265" s="96" t="s">
        <v>642</v>
      </c>
      <c r="E265" s="96" t="s">
        <v>659</v>
      </c>
      <c r="F265" s="96" t="s">
        <v>660</v>
      </c>
      <c r="G265" s="96" t="s">
        <v>126</v>
      </c>
      <c r="H265" s="19" t="str">
        <f>IF(E265="","",VLOOKUP(LEFT(E265,5),'Technikai cellák'!B:C,2,0))</f>
        <v>E.ON Dél-dunántúli Gázhálózati Zrt.</v>
      </c>
      <c r="I265" s="19" t="str">
        <f>IF(E265="","",VLOOKUP(H265,'Technikai cellák'!$C$1:$D$12,2,0))</f>
        <v>7626 Pécs, Búza tér 8/a</v>
      </c>
      <c r="J265" s="97">
        <v>4</v>
      </c>
      <c r="K265" s="25" t="str">
        <f t="shared" si="73"/>
        <v>20 alatti</v>
      </c>
      <c r="L265" s="101">
        <f t="shared" si="74"/>
        <v>4</v>
      </c>
      <c r="M265" s="102">
        <f t="shared" si="75"/>
        <v>0</v>
      </c>
      <c r="N265" s="105"/>
      <c r="O265" s="104">
        <f t="shared" si="76"/>
        <v>0</v>
      </c>
      <c r="P265" s="26">
        <f t="shared" si="72"/>
        <v>70934</v>
      </c>
      <c r="Q265" s="21">
        <f t="shared" si="89"/>
        <v>88668</v>
      </c>
      <c r="R265" s="98">
        <v>700</v>
      </c>
      <c r="S265" s="99">
        <v>700</v>
      </c>
      <c r="T265" s="99">
        <v>700</v>
      </c>
      <c r="U265" s="99">
        <v>700</v>
      </c>
      <c r="V265" s="99">
        <v>700</v>
      </c>
      <c r="W265" s="99">
        <v>700</v>
      </c>
      <c r="X265" s="99">
        <v>700</v>
      </c>
      <c r="Y265" s="99">
        <v>700</v>
      </c>
      <c r="Z265" s="99">
        <v>700</v>
      </c>
      <c r="AA265" s="99">
        <v>700</v>
      </c>
      <c r="AB265" s="99">
        <v>700</v>
      </c>
      <c r="AC265" s="100">
        <v>700</v>
      </c>
      <c r="AD265" s="22">
        <f t="shared" si="77"/>
        <v>7389</v>
      </c>
      <c r="AE265" s="20">
        <f t="shared" si="78"/>
        <v>7389</v>
      </c>
      <c r="AF265" s="20">
        <f t="shared" si="79"/>
        <v>7389</v>
      </c>
      <c r="AG265" s="20">
        <f t="shared" si="80"/>
        <v>7389</v>
      </c>
      <c r="AH265" s="20">
        <f t="shared" si="81"/>
        <v>7389</v>
      </c>
      <c r="AI265" s="20">
        <f t="shared" si="82"/>
        <v>7389</v>
      </c>
      <c r="AJ265" s="20">
        <f t="shared" si="83"/>
        <v>7389</v>
      </c>
      <c r="AK265" s="20">
        <f t="shared" si="84"/>
        <v>7389</v>
      </c>
      <c r="AL265" s="20">
        <f t="shared" si="85"/>
        <v>7389</v>
      </c>
      <c r="AM265" s="20">
        <f t="shared" si="86"/>
        <v>7389</v>
      </c>
      <c r="AN265" s="20">
        <f t="shared" si="87"/>
        <v>7389</v>
      </c>
      <c r="AO265" s="43">
        <f t="shared" si="88"/>
        <v>7389</v>
      </c>
    </row>
    <row r="266" spans="1:41" hidden="1" x14ac:dyDescent="0.2">
      <c r="A266" s="96" t="s">
        <v>641</v>
      </c>
      <c r="B266" s="96" t="s">
        <v>642</v>
      </c>
      <c r="C266" s="96" t="s">
        <v>641</v>
      </c>
      <c r="D266" s="96" t="s">
        <v>642</v>
      </c>
      <c r="E266" s="96" t="s">
        <v>661</v>
      </c>
      <c r="F266" s="96" t="s">
        <v>662</v>
      </c>
      <c r="G266" s="96" t="s">
        <v>126</v>
      </c>
      <c r="H266" s="19" t="str">
        <f>IF(E266="","",VLOOKUP(LEFT(E266,5),'Technikai cellák'!B:C,2,0))</f>
        <v>E.ON Közép-dunántúli Gázhálózati Zrt.</v>
      </c>
      <c r="I266" s="19" t="str">
        <f>IF(E266="","",VLOOKUP(H266,'Technikai cellák'!$C$1:$D$12,2,0))</f>
        <v>8800 Nagykanizsa, Zrínyi Miklós út 32.</v>
      </c>
      <c r="J266" s="97">
        <v>10</v>
      </c>
      <c r="K266" s="25" t="str">
        <f t="shared" si="73"/>
        <v>20 alatti</v>
      </c>
      <c r="L266" s="101">
        <f t="shared" si="74"/>
        <v>10</v>
      </c>
      <c r="M266" s="102">
        <f t="shared" si="75"/>
        <v>0</v>
      </c>
      <c r="N266" s="105"/>
      <c r="O266" s="104">
        <f t="shared" si="76"/>
        <v>0</v>
      </c>
      <c r="P266" s="26">
        <f t="shared" si="72"/>
        <v>79507</v>
      </c>
      <c r="Q266" s="21">
        <f t="shared" si="89"/>
        <v>99384</v>
      </c>
      <c r="R266" s="98">
        <v>791</v>
      </c>
      <c r="S266" s="99">
        <v>1624</v>
      </c>
      <c r="T266" s="99">
        <v>779</v>
      </c>
      <c r="U266" s="99">
        <v>1200</v>
      </c>
      <c r="V266" s="99">
        <v>1300</v>
      </c>
      <c r="W266" s="99">
        <v>1000</v>
      </c>
      <c r="X266" s="99">
        <v>866</v>
      </c>
      <c r="Y266" s="99">
        <v>454</v>
      </c>
      <c r="Z266" s="99">
        <v>323</v>
      </c>
      <c r="AA266" s="99">
        <v>346</v>
      </c>
      <c r="AB266" s="99">
        <v>356</v>
      </c>
      <c r="AC266" s="100">
        <v>376</v>
      </c>
      <c r="AD266" s="22">
        <f t="shared" si="77"/>
        <v>8350</v>
      </c>
      <c r="AE266" s="20">
        <f t="shared" si="78"/>
        <v>17143</v>
      </c>
      <c r="AF266" s="20">
        <f t="shared" si="79"/>
        <v>8223</v>
      </c>
      <c r="AG266" s="20">
        <f t="shared" si="80"/>
        <v>12667</v>
      </c>
      <c r="AH266" s="20">
        <f t="shared" si="81"/>
        <v>13723</v>
      </c>
      <c r="AI266" s="20">
        <f t="shared" si="82"/>
        <v>10556</v>
      </c>
      <c r="AJ266" s="20">
        <f t="shared" si="83"/>
        <v>9141</v>
      </c>
      <c r="AK266" s="20">
        <f t="shared" si="84"/>
        <v>4792</v>
      </c>
      <c r="AL266" s="20">
        <f t="shared" si="85"/>
        <v>3410</v>
      </c>
      <c r="AM266" s="20">
        <f t="shared" si="86"/>
        <v>3652</v>
      </c>
      <c r="AN266" s="20">
        <f t="shared" si="87"/>
        <v>3758</v>
      </c>
      <c r="AO266" s="43">
        <f t="shared" si="88"/>
        <v>3969</v>
      </c>
    </row>
    <row r="267" spans="1:41" hidden="1" x14ac:dyDescent="0.2">
      <c r="A267" s="96" t="s">
        <v>641</v>
      </c>
      <c r="B267" s="96" t="s">
        <v>642</v>
      </c>
      <c r="C267" s="96" t="s">
        <v>641</v>
      </c>
      <c r="D267" s="96" t="s">
        <v>642</v>
      </c>
      <c r="E267" s="96" t="s">
        <v>663</v>
      </c>
      <c r="F267" s="96" t="s">
        <v>664</v>
      </c>
      <c r="G267" s="96" t="s">
        <v>126</v>
      </c>
      <c r="H267" s="19" t="str">
        <f>IF(E267="","",VLOOKUP(LEFT(E267,5),'Technikai cellák'!B:C,2,0))</f>
        <v>MVM ÉGÁZ-DÉGÁZ Földgázhálózati Zrt.</v>
      </c>
      <c r="I267" s="19" t="str">
        <f>IF(E267="","",VLOOKUP(H267,'Technikai cellák'!$C$1:$D$12,2,0))</f>
        <v>6724 Szeged, Pulcz u. 44.</v>
      </c>
      <c r="J267" s="97">
        <v>16</v>
      </c>
      <c r="K267" s="25" t="str">
        <f t="shared" si="73"/>
        <v>20 alatti</v>
      </c>
      <c r="L267" s="101">
        <f t="shared" si="74"/>
        <v>16</v>
      </c>
      <c r="M267" s="102">
        <f t="shared" si="75"/>
        <v>0</v>
      </c>
      <c r="N267" s="105"/>
      <c r="O267" s="104">
        <f t="shared" si="76"/>
        <v>0</v>
      </c>
      <c r="P267" s="26">
        <f t="shared" si="72"/>
        <v>42259</v>
      </c>
      <c r="Q267" s="21">
        <f t="shared" si="89"/>
        <v>52824</v>
      </c>
      <c r="R267" s="98">
        <v>417</v>
      </c>
      <c r="S267" s="99">
        <v>417</v>
      </c>
      <c r="T267" s="99">
        <v>417</v>
      </c>
      <c r="U267" s="99">
        <v>417</v>
      </c>
      <c r="V267" s="99">
        <v>417</v>
      </c>
      <c r="W267" s="99">
        <v>417</v>
      </c>
      <c r="X267" s="99">
        <v>417</v>
      </c>
      <c r="Y267" s="99">
        <v>417</v>
      </c>
      <c r="Z267" s="99">
        <v>417</v>
      </c>
      <c r="AA267" s="99">
        <v>417</v>
      </c>
      <c r="AB267" s="99">
        <v>417</v>
      </c>
      <c r="AC267" s="100">
        <v>417</v>
      </c>
      <c r="AD267" s="22">
        <f t="shared" si="77"/>
        <v>4402</v>
      </c>
      <c r="AE267" s="20">
        <f t="shared" si="78"/>
        <v>4402</v>
      </c>
      <c r="AF267" s="20">
        <f t="shared" si="79"/>
        <v>4402</v>
      </c>
      <c r="AG267" s="20">
        <f t="shared" si="80"/>
        <v>4402</v>
      </c>
      <c r="AH267" s="20">
        <f t="shared" si="81"/>
        <v>4402</v>
      </c>
      <c r="AI267" s="20">
        <f t="shared" si="82"/>
        <v>4402</v>
      </c>
      <c r="AJ267" s="20">
        <f t="shared" si="83"/>
        <v>4402</v>
      </c>
      <c r="AK267" s="20">
        <f t="shared" si="84"/>
        <v>4402</v>
      </c>
      <c r="AL267" s="20">
        <f t="shared" si="85"/>
        <v>4402</v>
      </c>
      <c r="AM267" s="20">
        <f t="shared" si="86"/>
        <v>4402</v>
      </c>
      <c r="AN267" s="20">
        <f t="shared" si="87"/>
        <v>4402</v>
      </c>
      <c r="AO267" s="43">
        <f t="shared" si="88"/>
        <v>4402</v>
      </c>
    </row>
    <row r="268" spans="1:41" hidden="1" x14ac:dyDescent="0.2">
      <c r="A268" s="96" t="s">
        <v>641</v>
      </c>
      <c r="B268" s="96" t="s">
        <v>642</v>
      </c>
      <c r="C268" s="96" t="s">
        <v>641</v>
      </c>
      <c r="D268" s="96" t="s">
        <v>642</v>
      </c>
      <c r="E268" s="96" t="s">
        <v>665</v>
      </c>
      <c r="F268" s="96" t="s">
        <v>666</v>
      </c>
      <c r="G268" s="96" t="s">
        <v>126</v>
      </c>
      <c r="H268" s="19" t="str">
        <f>IF(E268="","",VLOOKUP(LEFT(E268,5),'Technikai cellák'!B:C,2,0))</f>
        <v>MVM ÉGÁZ-DÉGÁZ Földgázhálózati Zrt.</v>
      </c>
      <c r="I268" s="19" t="str">
        <f>IF(E268="","",VLOOKUP(H268,'Technikai cellák'!$C$1:$D$12,2,0))</f>
        <v>6724 Szeged, Pulcz u. 44.</v>
      </c>
      <c r="J268" s="97">
        <v>4</v>
      </c>
      <c r="K268" s="25" t="str">
        <f t="shared" si="73"/>
        <v>20 alatti</v>
      </c>
      <c r="L268" s="101">
        <f t="shared" si="74"/>
        <v>4</v>
      </c>
      <c r="M268" s="102">
        <f t="shared" si="75"/>
        <v>0</v>
      </c>
      <c r="N268" s="105"/>
      <c r="O268" s="104">
        <f t="shared" si="76"/>
        <v>0</v>
      </c>
      <c r="P268" s="26">
        <f t="shared" ref="P268:P325" si="90">ROUND(Q268*$G$9,0)</f>
        <v>42259</v>
      </c>
      <c r="Q268" s="21">
        <f t="shared" si="89"/>
        <v>52824</v>
      </c>
      <c r="R268" s="98">
        <v>417</v>
      </c>
      <c r="S268" s="99">
        <v>417</v>
      </c>
      <c r="T268" s="99">
        <v>417</v>
      </c>
      <c r="U268" s="99">
        <v>417</v>
      </c>
      <c r="V268" s="99">
        <v>417</v>
      </c>
      <c r="W268" s="99">
        <v>417</v>
      </c>
      <c r="X268" s="99">
        <v>417</v>
      </c>
      <c r="Y268" s="99">
        <v>417</v>
      </c>
      <c r="Z268" s="99">
        <v>417</v>
      </c>
      <c r="AA268" s="99">
        <v>417</v>
      </c>
      <c r="AB268" s="99">
        <v>417</v>
      </c>
      <c r="AC268" s="100">
        <v>417</v>
      </c>
      <c r="AD268" s="22">
        <f t="shared" si="77"/>
        <v>4402</v>
      </c>
      <c r="AE268" s="20">
        <f t="shared" si="78"/>
        <v>4402</v>
      </c>
      <c r="AF268" s="20">
        <f t="shared" si="79"/>
        <v>4402</v>
      </c>
      <c r="AG268" s="20">
        <f t="shared" si="80"/>
        <v>4402</v>
      </c>
      <c r="AH268" s="20">
        <f t="shared" si="81"/>
        <v>4402</v>
      </c>
      <c r="AI268" s="20">
        <f t="shared" si="82"/>
        <v>4402</v>
      </c>
      <c r="AJ268" s="20">
        <f t="shared" si="83"/>
        <v>4402</v>
      </c>
      <c r="AK268" s="20">
        <f t="shared" si="84"/>
        <v>4402</v>
      </c>
      <c r="AL268" s="20">
        <f t="shared" si="85"/>
        <v>4402</v>
      </c>
      <c r="AM268" s="20">
        <f t="shared" si="86"/>
        <v>4402</v>
      </c>
      <c r="AN268" s="20">
        <f t="shared" si="87"/>
        <v>4402</v>
      </c>
      <c r="AO268" s="43">
        <f t="shared" si="88"/>
        <v>4402</v>
      </c>
    </row>
    <row r="269" spans="1:41" hidden="1" x14ac:dyDescent="0.2">
      <c r="A269" s="96" t="s">
        <v>641</v>
      </c>
      <c r="B269" s="96" t="s">
        <v>642</v>
      </c>
      <c r="C269" s="96" t="s">
        <v>641</v>
      </c>
      <c r="D269" s="96" t="s">
        <v>642</v>
      </c>
      <c r="E269" s="96" t="s">
        <v>667</v>
      </c>
      <c r="F269" s="96" t="s">
        <v>668</v>
      </c>
      <c r="G269" s="96" t="s">
        <v>126</v>
      </c>
      <c r="H269" s="19" t="str">
        <f>IF(E269="","",VLOOKUP(LEFT(E269,5),'Technikai cellák'!B:C,2,0))</f>
        <v>MVM ÉGÁZ-DÉGÁZ Földgázhálózati Zrt.</v>
      </c>
      <c r="I269" s="19" t="str">
        <f>IF(E269="","",VLOOKUP(H269,'Technikai cellák'!$C$1:$D$12,2,0))</f>
        <v>6724 Szeged, Pulcz u. 44.</v>
      </c>
      <c r="J269" s="97">
        <v>6</v>
      </c>
      <c r="K269" s="25" t="str">
        <f t="shared" si="73"/>
        <v>20 alatti</v>
      </c>
      <c r="L269" s="101">
        <f t="shared" si="74"/>
        <v>6</v>
      </c>
      <c r="M269" s="102">
        <f t="shared" si="75"/>
        <v>0</v>
      </c>
      <c r="N269" s="105"/>
      <c r="O269" s="104">
        <f t="shared" si="76"/>
        <v>0</v>
      </c>
      <c r="P269" s="26">
        <f t="shared" si="90"/>
        <v>81072</v>
      </c>
      <c r="Q269" s="21">
        <f t="shared" si="89"/>
        <v>101340</v>
      </c>
      <c r="R269" s="98">
        <v>800</v>
      </c>
      <c r="S269" s="99">
        <v>800</v>
      </c>
      <c r="T269" s="99">
        <v>800</v>
      </c>
      <c r="U269" s="99">
        <v>800</v>
      </c>
      <c r="V269" s="99">
        <v>800</v>
      </c>
      <c r="W269" s="99">
        <v>800</v>
      </c>
      <c r="X269" s="99">
        <v>800</v>
      </c>
      <c r="Y269" s="99">
        <v>800</v>
      </c>
      <c r="Z269" s="99">
        <v>800</v>
      </c>
      <c r="AA269" s="99">
        <v>800</v>
      </c>
      <c r="AB269" s="99">
        <v>800</v>
      </c>
      <c r="AC269" s="100">
        <v>800</v>
      </c>
      <c r="AD269" s="22">
        <f t="shared" si="77"/>
        <v>8445</v>
      </c>
      <c r="AE269" s="20">
        <f t="shared" si="78"/>
        <v>8445</v>
      </c>
      <c r="AF269" s="20">
        <f t="shared" si="79"/>
        <v>8445</v>
      </c>
      <c r="AG269" s="20">
        <f t="shared" si="80"/>
        <v>8445</v>
      </c>
      <c r="AH269" s="20">
        <f t="shared" si="81"/>
        <v>8445</v>
      </c>
      <c r="AI269" s="20">
        <f t="shared" si="82"/>
        <v>8445</v>
      </c>
      <c r="AJ269" s="20">
        <f t="shared" si="83"/>
        <v>8445</v>
      </c>
      <c r="AK269" s="20">
        <f t="shared" si="84"/>
        <v>8445</v>
      </c>
      <c r="AL269" s="20">
        <f t="shared" si="85"/>
        <v>8445</v>
      </c>
      <c r="AM269" s="20">
        <f t="shared" si="86"/>
        <v>8445</v>
      </c>
      <c r="AN269" s="20">
        <f t="shared" si="87"/>
        <v>8445</v>
      </c>
      <c r="AO269" s="43">
        <f t="shared" si="88"/>
        <v>8445</v>
      </c>
    </row>
    <row r="270" spans="1:41" hidden="1" x14ac:dyDescent="0.2">
      <c r="A270" s="96" t="s">
        <v>641</v>
      </c>
      <c r="B270" s="96" t="s">
        <v>642</v>
      </c>
      <c r="C270" s="96" t="s">
        <v>641</v>
      </c>
      <c r="D270" s="96" t="s">
        <v>642</v>
      </c>
      <c r="E270" s="96" t="s">
        <v>669</v>
      </c>
      <c r="F270" s="96" t="s">
        <v>670</v>
      </c>
      <c r="G270" s="96" t="s">
        <v>126</v>
      </c>
      <c r="H270" s="19" t="str">
        <f>IF(E270="","",VLOOKUP(LEFT(E270,5),'Technikai cellák'!B:C,2,0))</f>
        <v>MVM ÉGÁZ-DÉGÁZ Földgázhálózati Zrt.</v>
      </c>
      <c r="I270" s="19" t="str">
        <f>IF(E270="","",VLOOKUP(H270,'Technikai cellák'!$C$1:$D$12,2,0))</f>
        <v>6724 Szeged, Pulcz u. 44.</v>
      </c>
      <c r="J270" s="97">
        <v>10</v>
      </c>
      <c r="K270" s="25" t="str">
        <f t="shared" si="73"/>
        <v>20 alatti</v>
      </c>
      <c r="L270" s="101">
        <f t="shared" si="74"/>
        <v>10</v>
      </c>
      <c r="M270" s="102">
        <f t="shared" si="75"/>
        <v>0</v>
      </c>
      <c r="N270" s="105"/>
      <c r="O270" s="104">
        <f t="shared" si="76"/>
        <v>0</v>
      </c>
      <c r="P270" s="26">
        <f t="shared" si="90"/>
        <v>37997</v>
      </c>
      <c r="Q270" s="21">
        <f t="shared" si="89"/>
        <v>47496</v>
      </c>
      <c r="R270" s="98">
        <v>375</v>
      </c>
      <c r="S270" s="99">
        <v>375</v>
      </c>
      <c r="T270" s="99">
        <v>375</v>
      </c>
      <c r="U270" s="99">
        <v>375</v>
      </c>
      <c r="V270" s="99">
        <v>375</v>
      </c>
      <c r="W270" s="99">
        <v>375</v>
      </c>
      <c r="X270" s="99">
        <v>375</v>
      </c>
      <c r="Y270" s="99">
        <v>375</v>
      </c>
      <c r="Z270" s="99">
        <v>375</v>
      </c>
      <c r="AA270" s="99">
        <v>375</v>
      </c>
      <c r="AB270" s="99">
        <v>375</v>
      </c>
      <c r="AC270" s="100">
        <v>375</v>
      </c>
      <c r="AD270" s="22">
        <f t="shared" si="77"/>
        <v>3958</v>
      </c>
      <c r="AE270" s="20">
        <f t="shared" si="78"/>
        <v>3958</v>
      </c>
      <c r="AF270" s="20">
        <f t="shared" si="79"/>
        <v>3958</v>
      </c>
      <c r="AG270" s="20">
        <f t="shared" si="80"/>
        <v>3958</v>
      </c>
      <c r="AH270" s="20">
        <f t="shared" si="81"/>
        <v>3958</v>
      </c>
      <c r="AI270" s="20">
        <f t="shared" si="82"/>
        <v>3958</v>
      </c>
      <c r="AJ270" s="20">
        <f t="shared" si="83"/>
        <v>3958</v>
      </c>
      <c r="AK270" s="20">
        <f t="shared" si="84"/>
        <v>3958</v>
      </c>
      <c r="AL270" s="20">
        <f t="shared" si="85"/>
        <v>3958</v>
      </c>
      <c r="AM270" s="20">
        <f t="shared" si="86"/>
        <v>3958</v>
      </c>
      <c r="AN270" s="20">
        <f t="shared" si="87"/>
        <v>3958</v>
      </c>
      <c r="AO270" s="43">
        <f t="shared" si="88"/>
        <v>3958</v>
      </c>
    </row>
    <row r="271" spans="1:41" hidden="1" x14ac:dyDescent="0.2">
      <c r="A271" s="96" t="s">
        <v>641</v>
      </c>
      <c r="B271" s="96" t="s">
        <v>642</v>
      </c>
      <c r="C271" s="96" t="s">
        <v>641</v>
      </c>
      <c r="D271" s="96" t="s">
        <v>642</v>
      </c>
      <c r="E271" s="96" t="s">
        <v>671</v>
      </c>
      <c r="F271" s="96" t="s">
        <v>672</v>
      </c>
      <c r="G271" s="96" t="s">
        <v>126</v>
      </c>
      <c r="H271" s="19" t="str">
        <f>IF(E271="","",VLOOKUP(LEFT(E271,5),'Technikai cellák'!B:C,2,0))</f>
        <v>E.GAS Gázelosztó Kft.</v>
      </c>
      <c r="I271" s="19" t="str">
        <f>IF(E271="","",VLOOKUP(H271,'Technikai cellák'!$C$1:$D$12,2,0))</f>
        <v>8800 Nagykanizsa, Csengery út 9.</v>
      </c>
      <c r="J271" s="97">
        <v>40</v>
      </c>
      <c r="K271" s="25" t="str">
        <f t="shared" si="73"/>
        <v>20-99</v>
      </c>
      <c r="L271" s="101">
        <f t="shared" si="74"/>
        <v>0</v>
      </c>
      <c r="M271" s="102">
        <f t="shared" si="75"/>
        <v>420</v>
      </c>
      <c r="N271" s="105">
        <v>420</v>
      </c>
      <c r="O271" s="104">
        <f t="shared" si="76"/>
        <v>0</v>
      </c>
      <c r="P271" s="26">
        <f t="shared" si="90"/>
        <v>637958</v>
      </c>
      <c r="Q271" s="21">
        <f t="shared" si="89"/>
        <v>797447</v>
      </c>
      <c r="R271" s="98">
        <v>3955</v>
      </c>
      <c r="S271" s="99">
        <v>3948</v>
      </c>
      <c r="T271" s="99">
        <v>15368</v>
      </c>
      <c r="U271" s="99">
        <v>16755</v>
      </c>
      <c r="V271" s="99">
        <v>15788</v>
      </c>
      <c r="W271" s="99">
        <v>11342</v>
      </c>
      <c r="X271" s="99">
        <v>4500</v>
      </c>
      <c r="Y271" s="99">
        <v>650</v>
      </c>
      <c r="Z271" s="99">
        <v>640</v>
      </c>
      <c r="AA271" s="99">
        <v>650</v>
      </c>
      <c r="AB271" s="99">
        <v>650</v>
      </c>
      <c r="AC271" s="100">
        <v>1300</v>
      </c>
      <c r="AD271" s="22">
        <f t="shared" si="77"/>
        <v>41748</v>
      </c>
      <c r="AE271" s="20">
        <f t="shared" si="78"/>
        <v>41674</v>
      </c>
      <c r="AF271" s="20">
        <f t="shared" si="79"/>
        <v>162221</v>
      </c>
      <c r="AG271" s="20">
        <f t="shared" si="80"/>
        <v>176862</v>
      </c>
      <c r="AH271" s="20">
        <f t="shared" si="81"/>
        <v>166655</v>
      </c>
      <c r="AI271" s="20">
        <f t="shared" si="82"/>
        <v>119724</v>
      </c>
      <c r="AJ271" s="20">
        <f t="shared" si="83"/>
        <v>47501</v>
      </c>
      <c r="AK271" s="20">
        <f t="shared" si="84"/>
        <v>6861</v>
      </c>
      <c r="AL271" s="20">
        <f t="shared" si="85"/>
        <v>6756</v>
      </c>
      <c r="AM271" s="20">
        <f t="shared" si="86"/>
        <v>6861</v>
      </c>
      <c r="AN271" s="20">
        <f t="shared" si="87"/>
        <v>6861</v>
      </c>
      <c r="AO271" s="43">
        <f t="shared" si="88"/>
        <v>13723</v>
      </c>
    </row>
    <row r="272" spans="1:41" hidden="1" x14ac:dyDescent="0.2">
      <c r="A272" s="96" t="s">
        <v>673</v>
      </c>
      <c r="B272" s="96" t="s">
        <v>674</v>
      </c>
      <c r="C272" s="96" t="s">
        <v>673</v>
      </c>
      <c r="D272" s="96" t="s">
        <v>674</v>
      </c>
      <c r="E272" s="96" t="s">
        <v>675</v>
      </c>
      <c r="F272" s="96" t="s">
        <v>676</v>
      </c>
      <c r="G272" s="96" t="s">
        <v>126</v>
      </c>
      <c r="H272" s="19" t="str">
        <f>IF(E272="","",VLOOKUP(LEFT(E272,5),'Technikai cellák'!B:C,2,0))</f>
        <v>MVM FŐGÁZ Földgázhálózati Kft.</v>
      </c>
      <c r="I272" s="19" t="str">
        <f>IF(E272="","",VLOOKUP(H272,'Technikai cellák'!$C$1:$D$12,2,0))</f>
        <v>1081 Budapest, II. János Pál pápa tér 20.</v>
      </c>
      <c r="J272" s="97">
        <v>46</v>
      </c>
      <c r="K272" s="25" t="str">
        <f t="shared" si="73"/>
        <v>20-99</v>
      </c>
      <c r="L272" s="101">
        <f t="shared" si="74"/>
        <v>0</v>
      </c>
      <c r="M272" s="102">
        <f t="shared" si="75"/>
        <v>483</v>
      </c>
      <c r="N272" s="105">
        <v>483</v>
      </c>
      <c r="O272" s="104">
        <f t="shared" si="76"/>
        <v>0</v>
      </c>
      <c r="P272" s="26">
        <f t="shared" si="90"/>
        <v>591126</v>
      </c>
      <c r="Q272" s="21">
        <f t="shared" si="89"/>
        <v>738908</v>
      </c>
      <c r="R272" s="98">
        <v>7000</v>
      </c>
      <c r="S272" s="99">
        <v>9000</v>
      </c>
      <c r="T272" s="99">
        <v>11000</v>
      </c>
      <c r="U272" s="99">
        <v>11000</v>
      </c>
      <c r="V272" s="99">
        <v>10000</v>
      </c>
      <c r="W272" s="99">
        <v>9000</v>
      </c>
      <c r="X272" s="99">
        <v>7000</v>
      </c>
      <c r="Y272" s="99">
        <v>2000</v>
      </c>
      <c r="Z272" s="99">
        <v>1000</v>
      </c>
      <c r="AA272" s="99">
        <v>1000</v>
      </c>
      <c r="AB272" s="99">
        <v>1000</v>
      </c>
      <c r="AC272" s="100">
        <v>1000</v>
      </c>
      <c r="AD272" s="22">
        <f t="shared" si="77"/>
        <v>73891</v>
      </c>
      <c r="AE272" s="20">
        <f t="shared" si="78"/>
        <v>95002</v>
      </c>
      <c r="AF272" s="20">
        <f t="shared" si="79"/>
        <v>116114</v>
      </c>
      <c r="AG272" s="20">
        <f t="shared" si="80"/>
        <v>116114</v>
      </c>
      <c r="AH272" s="20">
        <f t="shared" si="81"/>
        <v>105558</v>
      </c>
      <c r="AI272" s="20">
        <f t="shared" si="82"/>
        <v>95002</v>
      </c>
      <c r="AJ272" s="20">
        <f t="shared" si="83"/>
        <v>73891</v>
      </c>
      <c r="AK272" s="20">
        <f t="shared" si="84"/>
        <v>21112</v>
      </c>
      <c r="AL272" s="20">
        <f t="shared" si="85"/>
        <v>10556</v>
      </c>
      <c r="AM272" s="20">
        <f t="shared" si="86"/>
        <v>10556</v>
      </c>
      <c r="AN272" s="20">
        <f t="shared" si="87"/>
        <v>10556</v>
      </c>
      <c r="AO272" s="43">
        <f t="shared" si="88"/>
        <v>10556</v>
      </c>
    </row>
    <row r="273" spans="1:41" hidden="1" x14ac:dyDescent="0.2">
      <c r="A273" s="96" t="s">
        <v>673</v>
      </c>
      <c r="B273" s="96" t="s">
        <v>674</v>
      </c>
      <c r="C273" s="96" t="s">
        <v>673</v>
      </c>
      <c r="D273" s="96" t="s">
        <v>674</v>
      </c>
      <c r="E273" s="96" t="s">
        <v>677</v>
      </c>
      <c r="F273" s="96" t="s">
        <v>678</v>
      </c>
      <c r="G273" s="96" t="s">
        <v>126</v>
      </c>
      <c r="H273" s="19" t="str">
        <f>IF(E273="","",VLOOKUP(LEFT(E273,5),'Technikai cellák'!B:C,2,0))</f>
        <v>E.ON Közép-dunántúli Gázhálózati Zrt.</v>
      </c>
      <c r="I273" s="19" t="str">
        <f>IF(E273="","",VLOOKUP(H273,'Technikai cellák'!$C$1:$D$12,2,0))</f>
        <v>8800 Nagykanizsa, Zrínyi Miklós út 32.</v>
      </c>
      <c r="J273" s="97">
        <v>72</v>
      </c>
      <c r="K273" s="25" t="str">
        <f t="shared" si="73"/>
        <v>20-99</v>
      </c>
      <c r="L273" s="101">
        <f t="shared" si="74"/>
        <v>0</v>
      </c>
      <c r="M273" s="102">
        <f t="shared" si="75"/>
        <v>756</v>
      </c>
      <c r="N273" s="105">
        <v>756</v>
      </c>
      <c r="O273" s="104">
        <f t="shared" si="76"/>
        <v>0</v>
      </c>
      <c r="P273" s="26">
        <f t="shared" si="90"/>
        <v>456011</v>
      </c>
      <c r="Q273" s="21">
        <f t="shared" si="89"/>
        <v>570014</v>
      </c>
      <c r="R273" s="98">
        <v>4000</v>
      </c>
      <c r="S273" s="99">
        <v>7000</v>
      </c>
      <c r="T273" s="99">
        <v>8000</v>
      </c>
      <c r="U273" s="99">
        <v>8000</v>
      </c>
      <c r="V273" s="99">
        <v>8000</v>
      </c>
      <c r="W273" s="99">
        <v>6000</v>
      </c>
      <c r="X273" s="99">
        <v>3000</v>
      </c>
      <c r="Y273" s="99">
        <v>2000</v>
      </c>
      <c r="Z273" s="99">
        <v>2000</v>
      </c>
      <c r="AA273" s="99">
        <v>2000</v>
      </c>
      <c r="AB273" s="99">
        <v>2000</v>
      </c>
      <c r="AC273" s="100">
        <v>2000</v>
      </c>
      <c r="AD273" s="22">
        <f t="shared" si="77"/>
        <v>42223</v>
      </c>
      <c r="AE273" s="20">
        <f t="shared" si="78"/>
        <v>73891</v>
      </c>
      <c r="AF273" s="20">
        <f t="shared" si="79"/>
        <v>84446</v>
      </c>
      <c r="AG273" s="20">
        <f t="shared" si="80"/>
        <v>84446</v>
      </c>
      <c r="AH273" s="20">
        <f t="shared" si="81"/>
        <v>84446</v>
      </c>
      <c r="AI273" s="20">
        <f t="shared" si="82"/>
        <v>63335</v>
      </c>
      <c r="AJ273" s="20">
        <f t="shared" si="83"/>
        <v>31667</v>
      </c>
      <c r="AK273" s="20">
        <f t="shared" si="84"/>
        <v>21112</v>
      </c>
      <c r="AL273" s="20">
        <f t="shared" si="85"/>
        <v>21112</v>
      </c>
      <c r="AM273" s="20">
        <f t="shared" si="86"/>
        <v>21112</v>
      </c>
      <c r="AN273" s="20">
        <f t="shared" si="87"/>
        <v>21112</v>
      </c>
      <c r="AO273" s="43">
        <f t="shared" si="88"/>
        <v>21112</v>
      </c>
    </row>
    <row r="274" spans="1:41" hidden="1" x14ac:dyDescent="0.2">
      <c r="A274" s="96" t="s">
        <v>673</v>
      </c>
      <c r="B274" s="96" t="s">
        <v>674</v>
      </c>
      <c r="C274" s="96" t="s">
        <v>673</v>
      </c>
      <c r="D274" s="96" t="s">
        <v>674</v>
      </c>
      <c r="E274" s="96" t="s">
        <v>679</v>
      </c>
      <c r="F274" s="96" t="s">
        <v>680</v>
      </c>
      <c r="G274" s="96" t="s">
        <v>126</v>
      </c>
      <c r="H274" s="19" t="str">
        <f>IF(E274="","",VLOOKUP(LEFT(E274,5),'Technikai cellák'!B:C,2,0))</f>
        <v>E.ON Dél-dunántúli Gázhálózati Zrt.</v>
      </c>
      <c r="I274" s="19" t="str">
        <f>IF(E274="","",VLOOKUP(H274,'Technikai cellák'!$C$1:$D$12,2,0))</f>
        <v>7626 Pécs, Búza tér 8/a</v>
      </c>
      <c r="J274" s="97">
        <v>10</v>
      </c>
      <c r="K274" s="25" t="str">
        <f t="shared" si="73"/>
        <v>20 alatti</v>
      </c>
      <c r="L274" s="101">
        <f t="shared" si="74"/>
        <v>10</v>
      </c>
      <c r="M274" s="102">
        <f t="shared" si="75"/>
        <v>0</v>
      </c>
      <c r="N274" s="105"/>
      <c r="O274" s="104">
        <f t="shared" si="76"/>
        <v>0</v>
      </c>
      <c r="P274" s="26">
        <f t="shared" si="90"/>
        <v>126670</v>
      </c>
      <c r="Q274" s="21">
        <f t="shared" si="89"/>
        <v>158337</v>
      </c>
      <c r="R274" s="98">
        <v>1000</v>
      </c>
      <c r="S274" s="99">
        <v>1500</v>
      </c>
      <c r="T274" s="99">
        <v>3000</v>
      </c>
      <c r="U274" s="99">
        <v>4000</v>
      </c>
      <c r="V274" s="99">
        <v>3000</v>
      </c>
      <c r="W274" s="99">
        <v>1000</v>
      </c>
      <c r="X274" s="99">
        <v>1500</v>
      </c>
      <c r="Y274" s="99">
        <v>0</v>
      </c>
      <c r="Z274" s="99">
        <v>0</v>
      </c>
      <c r="AA274" s="99">
        <v>0</v>
      </c>
      <c r="AB274" s="99">
        <v>0</v>
      </c>
      <c r="AC274" s="100">
        <v>0</v>
      </c>
      <c r="AD274" s="22">
        <f t="shared" si="77"/>
        <v>10556</v>
      </c>
      <c r="AE274" s="20">
        <f t="shared" si="78"/>
        <v>15834</v>
      </c>
      <c r="AF274" s="20">
        <f t="shared" si="79"/>
        <v>31667</v>
      </c>
      <c r="AG274" s="20">
        <f t="shared" si="80"/>
        <v>42223</v>
      </c>
      <c r="AH274" s="20">
        <f t="shared" si="81"/>
        <v>31667</v>
      </c>
      <c r="AI274" s="20">
        <f t="shared" si="82"/>
        <v>10556</v>
      </c>
      <c r="AJ274" s="20">
        <f t="shared" si="83"/>
        <v>15834</v>
      </c>
      <c r="AK274" s="20">
        <f t="shared" si="84"/>
        <v>0</v>
      </c>
      <c r="AL274" s="20">
        <f t="shared" si="85"/>
        <v>0</v>
      </c>
      <c r="AM274" s="20">
        <f t="shared" si="86"/>
        <v>0</v>
      </c>
      <c r="AN274" s="20">
        <f t="shared" si="87"/>
        <v>0</v>
      </c>
      <c r="AO274" s="43">
        <f t="shared" si="88"/>
        <v>0</v>
      </c>
    </row>
    <row r="275" spans="1:41" hidden="1" x14ac:dyDescent="0.2">
      <c r="A275" s="96" t="s">
        <v>673</v>
      </c>
      <c r="B275" s="96" t="s">
        <v>674</v>
      </c>
      <c r="C275" s="96" t="s">
        <v>673</v>
      </c>
      <c r="D275" s="96" t="s">
        <v>674</v>
      </c>
      <c r="E275" s="96" t="s">
        <v>681</v>
      </c>
      <c r="F275" s="96" t="s">
        <v>682</v>
      </c>
      <c r="G275" s="96" t="s">
        <v>126</v>
      </c>
      <c r="H275" s="19" t="str">
        <f>IF(E275="","",VLOOKUP(LEFT(E275,5),'Technikai cellák'!B:C,2,0))</f>
        <v>MVM ÉGÁZ-DÉGÁZ Földgázhálózati Zrt.</v>
      </c>
      <c r="I275" s="19" t="str">
        <f>IF(E275="","",VLOOKUP(H275,'Technikai cellák'!$C$1:$D$12,2,0))</f>
        <v>6724 Szeged, Pulcz u. 44.</v>
      </c>
      <c r="J275" s="97">
        <v>6</v>
      </c>
      <c r="K275" s="25" t="str">
        <f t="shared" si="73"/>
        <v>20 alatti</v>
      </c>
      <c r="L275" s="101">
        <f t="shared" si="74"/>
        <v>6</v>
      </c>
      <c r="M275" s="102">
        <f t="shared" si="75"/>
        <v>0</v>
      </c>
      <c r="N275" s="105"/>
      <c r="O275" s="104">
        <f t="shared" si="76"/>
        <v>0</v>
      </c>
      <c r="P275" s="26">
        <f t="shared" si="90"/>
        <v>67558</v>
      </c>
      <c r="Q275" s="21">
        <f t="shared" si="89"/>
        <v>84448</v>
      </c>
      <c r="R275" s="98">
        <v>500</v>
      </c>
      <c r="S275" s="99">
        <v>1000</v>
      </c>
      <c r="T275" s="99">
        <v>2000</v>
      </c>
      <c r="U275" s="99">
        <v>2000</v>
      </c>
      <c r="V275" s="99">
        <v>1000</v>
      </c>
      <c r="W275" s="99">
        <v>1000</v>
      </c>
      <c r="X275" s="99">
        <v>500</v>
      </c>
      <c r="Y275" s="99">
        <v>0</v>
      </c>
      <c r="Z275" s="99">
        <v>0</v>
      </c>
      <c r="AA275" s="99">
        <v>0</v>
      </c>
      <c r="AB275" s="99">
        <v>0</v>
      </c>
      <c r="AC275" s="100">
        <v>0</v>
      </c>
      <c r="AD275" s="22">
        <f t="shared" si="77"/>
        <v>5278</v>
      </c>
      <c r="AE275" s="20">
        <f t="shared" si="78"/>
        <v>10556</v>
      </c>
      <c r="AF275" s="20">
        <f t="shared" si="79"/>
        <v>21112</v>
      </c>
      <c r="AG275" s="20">
        <f t="shared" si="80"/>
        <v>21112</v>
      </c>
      <c r="AH275" s="20">
        <f t="shared" si="81"/>
        <v>10556</v>
      </c>
      <c r="AI275" s="20">
        <f t="shared" si="82"/>
        <v>10556</v>
      </c>
      <c r="AJ275" s="20">
        <f t="shared" si="83"/>
        <v>5278</v>
      </c>
      <c r="AK275" s="20">
        <f t="shared" si="84"/>
        <v>0</v>
      </c>
      <c r="AL275" s="20">
        <f t="shared" si="85"/>
        <v>0</v>
      </c>
      <c r="AM275" s="20">
        <f t="shared" si="86"/>
        <v>0</v>
      </c>
      <c r="AN275" s="20">
        <f t="shared" si="87"/>
        <v>0</v>
      </c>
      <c r="AO275" s="43">
        <f t="shared" si="88"/>
        <v>0</v>
      </c>
    </row>
    <row r="276" spans="1:41" hidden="1" x14ac:dyDescent="0.2">
      <c r="A276" s="96" t="s">
        <v>673</v>
      </c>
      <c r="B276" s="96" t="s">
        <v>674</v>
      </c>
      <c r="C276" s="96" t="s">
        <v>673</v>
      </c>
      <c r="D276" s="96" t="s">
        <v>674</v>
      </c>
      <c r="E276" s="96" t="s">
        <v>683</v>
      </c>
      <c r="F276" s="96" t="s">
        <v>684</v>
      </c>
      <c r="G276" s="96" t="s">
        <v>126</v>
      </c>
      <c r="H276" s="19" t="str">
        <f>IF(E276="","",VLOOKUP(LEFT(E276,5),'Technikai cellák'!B:C,2,0))</f>
        <v>MVM ÉGÁZ-DÉGÁZ Földgázhálózati Zrt.</v>
      </c>
      <c r="I276" s="19" t="str">
        <f>IF(E276="","",VLOOKUP(H276,'Technikai cellák'!$C$1:$D$12,2,0))</f>
        <v>6724 Szeged, Pulcz u. 44.</v>
      </c>
      <c r="J276" s="97">
        <v>6</v>
      </c>
      <c r="K276" s="25" t="str">
        <f t="shared" si="73"/>
        <v>20 alatti</v>
      </c>
      <c r="L276" s="101">
        <f t="shared" si="74"/>
        <v>6</v>
      </c>
      <c r="M276" s="102">
        <f t="shared" si="75"/>
        <v>0</v>
      </c>
      <c r="N276" s="105"/>
      <c r="O276" s="104">
        <f t="shared" si="76"/>
        <v>0</v>
      </c>
      <c r="P276" s="26">
        <f t="shared" si="90"/>
        <v>59115</v>
      </c>
      <c r="Q276" s="21">
        <f t="shared" si="89"/>
        <v>73894</v>
      </c>
      <c r="R276" s="98">
        <v>500</v>
      </c>
      <c r="S276" s="99">
        <v>500</v>
      </c>
      <c r="T276" s="99">
        <v>1500</v>
      </c>
      <c r="U276" s="99">
        <v>1500</v>
      </c>
      <c r="V276" s="99">
        <v>1000</v>
      </c>
      <c r="W276" s="99">
        <v>1000</v>
      </c>
      <c r="X276" s="99">
        <v>500</v>
      </c>
      <c r="Y276" s="99">
        <v>100</v>
      </c>
      <c r="Z276" s="99">
        <v>100</v>
      </c>
      <c r="AA276" s="99">
        <v>100</v>
      </c>
      <c r="AB276" s="99">
        <v>100</v>
      </c>
      <c r="AC276" s="100">
        <v>100</v>
      </c>
      <c r="AD276" s="22">
        <f t="shared" si="77"/>
        <v>5278</v>
      </c>
      <c r="AE276" s="20">
        <f t="shared" si="78"/>
        <v>5278</v>
      </c>
      <c r="AF276" s="20">
        <f t="shared" si="79"/>
        <v>15834</v>
      </c>
      <c r="AG276" s="20">
        <f t="shared" si="80"/>
        <v>15834</v>
      </c>
      <c r="AH276" s="20">
        <f t="shared" si="81"/>
        <v>10556</v>
      </c>
      <c r="AI276" s="20">
        <f t="shared" si="82"/>
        <v>10556</v>
      </c>
      <c r="AJ276" s="20">
        <f t="shared" si="83"/>
        <v>5278</v>
      </c>
      <c r="AK276" s="20">
        <f t="shared" si="84"/>
        <v>1056</v>
      </c>
      <c r="AL276" s="20">
        <f t="shared" si="85"/>
        <v>1056</v>
      </c>
      <c r="AM276" s="20">
        <f t="shared" si="86"/>
        <v>1056</v>
      </c>
      <c r="AN276" s="20">
        <f t="shared" si="87"/>
        <v>1056</v>
      </c>
      <c r="AO276" s="43">
        <f t="shared" si="88"/>
        <v>1056</v>
      </c>
    </row>
    <row r="277" spans="1:41" hidden="1" x14ac:dyDescent="0.2">
      <c r="A277" s="96" t="s">
        <v>673</v>
      </c>
      <c r="B277" s="96" t="s">
        <v>674</v>
      </c>
      <c r="C277" s="96" t="s">
        <v>673</v>
      </c>
      <c r="D277" s="96" t="s">
        <v>674</v>
      </c>
      <c r="E277" s="96" t="s">
        <v>685</v>
      </c>
      <c r="F277" s="96" t="s">
        <v>686</v>
      </c>
      <c r="G277" s="96" t="s">
        <v>126</v>
      </c>
      <c r="H277" s="19" t="str">
        <f>IF(E277="","",VLOOKUP(LEFT(E277,5),'Technikai cellák'!B:C,2,0))</f>
        <v>TIGÁZ Földgázelosztó Zrt.</v>
      </c>
      <c r="I277" s="19" t="str">
        <f>IF(E277="","",VLOOKUP(H277,'Technikai cellák'!$C$1:$D$12,2,0))</f>
        <v>4200 Hajdúszoboszló, Rákóczi Ferenc út 184.</v>
      </c>
      <c r="J277" s="97">
        <v>10</v>
      </c>
      <c r="K277" s="25" t="str">
        <f t="shared" si="73"/>
        <v>20 alatti</v>
      </c>
      <c r="L277" s="101">
        <f t="shared" si="74"/>
        <v>10</v>
      </c>
      <c r="M277" s="102">
        <f t="shared" si="75"/>
        <v>0</v>
      </c>
      <c r="N277" s="105"/>
      <c r="O277" s="104">
        <f t="shared" si="76"/>
        <v>0</v>
      </c>
      <c r="P277" s="26">
        <f t="shared" si="90"/>
        <v>47291</v>
      </c>
      <c r="Q277" s="21">
        <f t="shared" si="89"/>
        <v>59114</v>
      </c>
      <c r="R277" s="98">
        <v>500</v>
      </c>
      <c r="S277" s="99">
        <v>800</v>
      </c>
      <c r="T277" s="99">
        <v>1000</v>
      </c>
      <c r="U277" s="99">
        <v>1000</v>
      </c>
      <c r="V277" s="99">
        <v>1000</v>
      </c>
      <c r="W277" s="99">
        <v>800</v>
      </c>
      <c r="X277" s="99">
        <v>500</v>
      </c>
      <c r="Y277" s="99">
        <v>0</v>
      </c>
      <c r="Z277" s="99">
        <v>0</v>
      </c>
      <c r="AA277" s="99">
        <v>0</v>
      </c>
      <c r="AB277" s="99">
        <v>0</v>
      </c>
      <c r="AC277" s="100">
        <v>0</v>
      </c>
      <c r="AD277" s="22">
        <f t="shared" si="77"/>
        <v>5278</v>
      </c>
      <c r="AE277" s="20">
        <f t="shared" si="78"/>
        <v>8445</v>
      </c>
      <c r="AF277" s="20">
        <f t="shared" si="79"/>
        <v>10556</v>
      </c>
      <c r="AG277" s="20">
        <f t="shared" si="80"/>
        <v>10556</v>
      </c>
      <c r="AH277" s="20">
        <f t="shared" si="81"/>
        <v>10556</v>
      </c>
      <c r="AI277" s="20">
        <f t="shared" si="82"/>
        <v>8445</v>
      </c>
      <c r="AJ277" s="20">
        <f t="shared" si="83"/>
        <v>5278</v>
      </c>
      <c r="AK277" s="20">
        <f t="shared" si="84"/>
        <v>0</v>
      </c>
      <c r="AL277" s="20">
        <f t="shared" si="85"/>
        <v>0</v>
      </c>
      <c r="AM277" s="20">
        <f t="shared" si="86"/>
        <v>0</v>
      </c>
      <c r="AN277" s="20">
        <f t="shared" si="87"/>
        <v>0</v>
      </c>
      <c r="AO277" s="43">
        <f t="shared" si="88"/>
        <v>0</v>
      </c>
    </row>
    <row r="278" spans="1:41" hidden="1" x14ac:dyDescent="0.2">
      <c r="A278" s="96" t="s">
        <v>673</v>
      </c>
      <c r="B278" s="96" t="s">
        <v>674</v>
      </c>
      <c r="C278" s="96" t="s">
        <v>673</v>
      </c>
      <c r="D278" s="96" t="s">
        <v>674</v>
      </c>
      <c r="E278" s="96" t="s">
        <v>687</v>
      </c>
      <c r="F278" s="96" t="s">
        <v>688</v>
      </c>
      <c r="G278" s="96" t="s">
        <v>126</v>
      </c>
      <c r="H278" s="19" t="str">
        <f>IF(E278="","",VLOOKUP(LEFT(E278,5),'Technikai cellák'!B:C,2,0))</f>
        <v>TIGÁZ Földgázelosztó Zrt.</v>
      </c>
      <c r="I278" s="19" t="str">
        <f>IF(E278="","",VLOOKUP(H278,'Technikai cellák'!$C$1:$D$12,2,0))</f>
        <v>4200 Hajdúszoboszló, Rákóczi Ferenc út 184.</v>
      </c>
      <c r="J278" s="97">
        <v>6</v>
      </c>
      <c r="K278" s="25" t="str">
        <f t="shared" si="73"/>
        <v>20 alatti</v>
      </c>
      <c r="L278" s="101">
        <f t="shared" si="74"/>
        <v>6</v>
      </c>
      <c r="M278" s="102">
        <f t="shared" si="75"/>
        <v>0</v>
      </c>
      <c r="N278" s="105"/>
      <c r="O278" s="104">
        <f t="shared" si="76"/>
        <v>0</v>
      </c>
      <c r="P278" s="26">
        <f t="shared" si="90"/>
        <v>54048</v>
      </c>
      <c r="Q278" s="21">
        <f t="shared" si="89"/>
        <v>67560</v>
      </c>
      <c r="R278" s="98">
        <v>500</v>
      </c>
      <c r="S278" s="99">
        <v>1000</v>
      </c>
      <c r="T278" s="99">
        <v>1000</v>
      </c>
      <c r="U278" s="99">
        <v>1000</v>
      </c>
      <c r="V278" s="99">
        <v>1000</v>
      </c>
      <c r="W278" s="99">
        <v>900</v>
      </c>
      <c r="X278" s="99">
        <v>500</v>
      </c>
      <c r="Y278" s="99">
        <v>100</v>
      </c>
      <c r="Z278" s="99">
        <v>100</v>
      </c>
      <c r="AA278" s="99">
        <v>100</v>
      </c>
      <c r="AB278" s="99">
        <v>100</v>
      </c>
      <c r="AC278" s="100">
        <v>100</v>
      </c>
      <c r="AD278" s="22">
        <f t="shared" si="77"/>
        <v>5278</v>
      </c>
      <c r="AE278" s="20">
        <f t="shared" si="78"/>
        <v>10556</v>
      </c>
      <c r="AF278" s="20">
        <f t="shared" si="79"/>
        <v>10556</v>
      </c>
      <c r="AG278" s="20">
        <f t="shared" si="80"/>
        <v>10556</v>
      </c>
      <c r="AH278" s="20">
        <f t="shared" si="81"/>
        <v>10556</v>
      </c>
      <c r="AI278" s="20">
        <f t="shared" si="82"/>
        <v>9500</v>
      </c>
      <c r="AJ278" s="20">
        <f t="shared" si="83"/>
        <v>5278</v>
      </c>
      <c r="AK278" s="20">
        <f t="shared" si="84"/>
        <v>1056</v>
      </c>
      <c r="AL278" s="20">
        <f t="shared" si="85"/>
        <v>1056</v>
      </c>
      <c r="AM278" s="20">
        <f t="shared" si="86"/>
        <v>1056</v>
      </c>
      <c r="AN278" s="20">
        <f t="shared" si="87"/>
        <v>1056</v>
      </c>
      <c r="AO278" s="43">
        <f t="shared" si="88"/>
        <v>1056</v>
      </c>
    </row>
    <row r="279" spans="1:41" hidden="1" x14ac:dyDescent="0.2">
      <c r="A279" s="96" t="s">
        <v>689</v>
      </c>
      <c r="B279" s="96" t="s">
        <v>690</v>
      </c>
      <c r="C279" s="96" t="s">
        <v>689</v>
      </c>
      <c r="D279" s="96" t="s">
        <v>690</v>
      </c>
      <c r="E279" s="96" t="s">
        <v>691</v>
      </c>
      <c r="F279" s="96" t="s">
        <v>690</v>
      </c>
      <c r="G279" s="96" t="s">
        <v>126</v>
      </c>
      <c r="H279" s="19" t="str">
        <f>IF(E279="","",VLOOKUP(LEFT(E279,5),'Technikai cellák'!B:C,2,0))</f>
        <v>MVM FŐGÁZ Földgázhálózati Kft.</v>
      </c>
      <c r="I279" s="19" t="str">
        <f>IF(E279="","",VLOOKUP(H279,'Technikai cellák'!$C$1:$D$12,2,0))</f>
        <v>1081 Budapest, II. János Pál pápa tér 20.</v>
      </c>
      <c r="J279" s="97">
        <v>25</v>
      </c>
      <c r="K279" s="25" t="str">
        <f t="shared" si="73"/>
        <v>20-99</v>
      </c>
      <c r="L279" s="101">
        <f t="shared" si="74"/>
        <v>0</v>
      </c>
      <c r="M279" s="102">
        <f t="shared" si="75"/>
        <v>263</v>
      </c>
      <c r="N279" s="105">
        <v>263</v>
      </c>
      <c r="O279" s="104">
        <f t="shared" si="76"/>
        <v>0</v>
      </c>
      <c r="P279" s="26">
        <f t="shared" si="90"/>
        <v>337776</v>
      </c>
      <c r="Q279" s="21">
        <f t="shared" si="89"/>
        <v>422220</v>
      </c>
      <c r="R279" s="98">
        <v>2593</v>
      </c>
      <c r="S279" s="99">
        <v>3365</v>
      </c>
      <c r="T279" s="99">
        <v>6542</v>
      </c>
      <c r="U279" s="99">
        <v>7670</v>
      </c>
      <c r="V279" s="99">
        <v>5853</v>
      </c>
      <c r="W279" s="99">
        <v>5565</v>
      </c>
      <c r="X279" s="99">
        <v>3613</v>
      </c>
      <c r="Y279" s="99">
        <v>2284</v>
      </c>
      <c r="Z279" s="99">
        <v>790</v>
      </c>
      <c r="AA279" s="99">
        <v>761</v>
      </c>
      <c r="AB279" s="99">
        <v>724</v>
      </c>
      <c r="AC279" s="100">
        <v>239</v>
      </c>
      <c r="AD279" s="22">
        <f t="shared" si="77"/>
        <v>27371</v>
      </c>
      <c r="AE279" s="20">
        <f t="shared" si="78"/>
        <v>35520</v>
      </c>
      <c r="AF279" s="20">
        <f t="shared" si="79"/>
        <v>69056</v>
      </c>
      <c r="AG279" s="20">
        <f t="shared" si="80"/>
        <v>80963</v>
      </c>
      <c r="AH279" s="20">
        <f t="shared" si="81"/>
        <v>61783</v>
      </c>
      <c r="AI279" s="20">
        <f t="shared" si="82"/>
        <v>58743</v>
      </c>
      <c r="AJ279" s="20">
        <f t="shared" si="83"/>
        <v>38138</v>
      </c>
      <c r="AK279" s="20">
        <f t="shared" si="84"/>
        <v>24109</v>
      </c>
      <c r="AL279" s="20">
        <f t="shared" si="85"/>
        <v>8339</v>
      </c>
      <c r="AM279" s="20">
        <f t="shared" si="86"/>
        <v>8033</v>
      </c>
      <c r="AN279" s="20">
        <f t="shared" si="87"/>
        <v>7642</v>
      </c>
      <c r="AO279" s="43">
        <f t="shared" si="88"/>
        <v>2523</v>
      </c>
    </row>
    <row r="280" spans="1:41" hidden="1" x14ac:dyDescent="0.2">
      <c r="A280" s="96" t="s">
        <v>689</v>
      </c>
      <c r="B280" s="96" t="s">
        <v>690</v>
      </c>
      <c r="C280" s="96" t="s">
        <v>689</v>
      </c>
      <c r="D280" s="96" t="s">
        <v>690</v>
      </c>
      <c r="E280" s="96" t="s">
        <v>692</v>
      </c>
      <c r="F280" s="96" t="s">
        <v>693</v>
      </c>
      <c r="G280" s="96" t="s">
        <v>126</v>
      </c>
      <c r="H280" s="19" t="str">
        <f>IF(E280="","",VLOOKUP(LEFT(E280,5),'Technikai cellák'!B:C,2,0))</f>
        <v>MVM FŐGÁZ Földgázhálózati Kft.</v>
      </c>
      <c r="I280" s="19" t="str">
        <f>IF(E280="","",VLOOKUP(H280,'Technikai cellák'!$C$1:$D$12,2,0))</f>
        <v>1081 Budapest, II. János Pál pápa tér 20.</v>
      </c>
      <c r="J280" s="97">
        <v>25</v>
      </c>
      <c r="K280" s="25" t="str">
        <f t="shared" si="73"/>
        <v>20-99</v>
      </c>
      <c r="L280" s="101">
        <f t="shared" si="74"/>
        <v>0</v>
      </c>
      <c r="M280" s="102">
        <f t="shared" si="75"/>
        <v>263</v>
      </c>
      <c r="N280" s="105">
        <v>263</v>
      </c>
      <c r="O280" s="104">
        <f t="shared" si="76"/>
        <v>0</v>
      </c>
      <c r="P280" s="26">
        <f t="shared" si="90"/>
        <v>464463</v>
      </c>
      <c r="Q280" s="21">
        <f t="shared" si="89"/>
        <v>580579</v>
      </c>
      <c r="R280" s="98">
        <v>3224</v>
      </c>
      <c r="S280" s="99">
        <v>6474</v>
      </c>
      <c r="T280" s="99">
        <v>9449</v>
      </c>
      <c r="U280" s="99">
        <v>10687</v>
      </c>
      <c r="V280" s="99">
        <v>9003</v>
      </c>
      <c r="W280" s="99">
        <v>7705</v>
      </c>
      <c r="X280" s="99">
        <v>4444</v>
      </c>
      <c r="Y280" s="99">
        <v>1578</v>
      </c>
      <c r="Z280" s="99">
        <v>549</v>
      </c>
      <c r="AA280" s="99">
        <v>441</v>
      </c>
      <c r="AB280" s="99">
        <v>490</v>
      </c>
      <c r="AC280" s="100">
        <v>957</v>
      </c>
      <c r="AD280" s="22">
        <f t="shared" si="77"/>
        <v>34032</v>
      </c>
      <c r="AE280" s="20">
        <f t="shared" si="78"/>
        <v>68338</v>
      </c>
      <c r="AF280" s="20">
        <f t="shared" si="79"/>
        <v>99742</v>
      </c>
      <c r="AG280" s="20">
        <f t="shared" si="80"/>
        <v>112810</v>
      </c>
      <c r="AH280" s="20">
        <f t="shared" si="81"/>
        <v>95034</v>
      </c>
      <c r="AI280" s="20">
        <f t="shared" si="82"/>
        <v>81332</v>
      </c>
      <c r="AJ280" s="20">
        <f t="shared" si="83"/>
        <v>46910</v>
      </c>
      <c r="AK280" s="20">
        <f t="shared" si="84"/>
        <v>16657</v>
      </c>
      <c r="AL280" s="20">
        <f t="shared" si="85"/>
        <v>5795</v>
      </c>
      <c r="AM280" s="20">
        <f t="shared" si="86"/>
        <v>4655</v>
      </c>
      <c r="AN280" s="20">
        <f t="shared" si="87"/>
        <v>5172</v>
      </c>
      <c r="AO280" s="43">
        <f t="shared" si="88"/>
        <v>10102</v>
      </c>
    </row>
    <row r="281" spans="1:41" hidden="1" x14ac:dyDescent="0.2">
      <c r="A281" s="96" t="s">
        <v>689</v>
      </c>
      <c r="B281" s="96" t="s">
        <v>690</v>
      </c>
      <c r="C281" s="96" t="s">
        <v>689</v>
      </c>
      <c r="D281" s="96" t="s">
        <v>690</v>
      </c>
      <c r="E281" s="96" t="s">
        <v>694</v>
      </c>
      <c r="F281" s="96" t="s">
        <v>695</v>
      </c>
      <c r="G281" s="96" t="s">
        <v>126</v>
      </c>
      <c r="H281" s="19" t="str">
        <f>IF(E281="","",VLOOKUP(LEFT(E281,5),'Technikai cellák'!B:C,2,0))</f>
        <v>MVM ÉGÁZ-DÉGÁZ Földgázhálózati Zrt.</v>
      </c>
      <c r="I281" s="19" t="str">
        <f>IF(E281="","",VLOOKUP(H281,'Technikai cellák'!$C$1:$D$12,2,0))</f>
        <v>6724 Szeged, Pulcz u. 44.</v>
      </c>
      <c r="J281" s="97">
        <v>16</v>
      </c>
      <c r="K281" s="25" t="str">
        <f t="shared" si="73"/>
        <v>20 alatti</v>
      </c>
      <c r="L281" s="101">
        <f t="shared" si="74"/>
        <v>16</v>
      </c>
      <c r="M281" s="102">
        <f t="shared" si="75"/>
        <v>0</v>
      </c>
      <c r="N281" s="105"/>
      <c r="O281" s="104">
        <f t="shared" si="76"/>
        <v>0</v>
      </c>
      <c r="P281" s="26">
        <f t="shared" si="90"/>
        <v>151996</v>
      </c>
      <c r="Q281" s="21">
        <f t="shared" si="89"/>
        <v>189995</v>
      </c>
      <c r="R281" s="98">
        <v>1056</v>
      </c>
      <c r="S281" s="99">
        <v>2118</v>
      </c>
      <c r="T281" s="99">
        <v>3092</v>
      </c>
      <c r="U281" s="99">
        <v>3497</v>
      </c>
      <c r="V281" s="99">
        <v>2947</v>
      </c>
      <c r="W281" s="99">
        <v>2521</v>
      </c>
      <c r="X281" s="99">
        <v>1454</v>
      </c>
      <c r="Y281" s="99">
        <v>516</v>
      </c>
      <c r="Z281" s="99">
        <v>180</v>
      </c>
      <c r="AA281" s="99">
        <v>144</v>
      </c>
      <c r="AB281" s="99">
        <v>160</v>
      </c>
      <c r="AC281" s="100">
        <v>314</v>
      </c>
      <c r="AD281" s="22">
        <f t="shared" si="77"/>
        <v>11147</v>
      </c>
      <c r="AE281" s="20">
        <f t="shared" si="78"/>
        <v>22357</v>
      </c>
      <c r="AF281" s="20">
        <f t="shared" si="79"/>
        <v>32639</v>
      </c>
      <c r="AG281" s="20">
        <f t="shared" si="80"/>
        <v>36914</v>
      </c>
      <c r="AH281" s="20">
        <f t="shared" si="81"/>
        <v>31108</v>
      </c>
      <c r="AI281" s="20">
        <f t="shared" si="82"/>
        <v>26611</v>
      </c>
      <c r="AJ281" s="20">
        <f t="shared" si="83"/>
        <v>15348</v>
      </c>
      <c r="AK281" s="20">
        <f t="shared" si="84"/>
        <v>5447</v>
      </c>
      <c r="AL281" s="20">
        <f t="shared" si="85"/>
        <v>1900</v>
      </c>
      <c r="AM281" s="20">
        <f t="shared" si="86"/>
        <v>1520</v>
      </c>
      <c r="AN281" s="20">
        <f t="shared" si="87"/>
        <v>1689</v>
      </c>
      <c r="AO281" s="43">
        <f t="shared" si="88"/>
        <v>3315</v>
      </c>
    </row>
    <row r="282" spans="1:41" hidden="1" x14ac:dyDescent="0.2">
      <c r="A282" s="96" t="s">
        <v>689</v>
      </c>
      <c r="B282" s="96" t="s">
        <v>690</v>
      </c>
      <c r="C282" s="96" t="s">
        <v>689</v>
      </c>
      <c r="D282" s="96" t="s">
        <v>690</v>
      </c>
      <c r="E282" s="96" t="s">
        <v>696</v>
      </c>
      <c r="F282" s="96" t="s">
        <v>697</v>
      </c>
      <c r="G282" s="96" t="s">
        <v>126</v>
      </c>
      <c r="H282" s="19" t="str">
        <f>IF(E282="","",VLOOKUP(LEFT(E282,5),'Technikai cellák'!B:C,2,0))</f>
        <v>MVM FŐGÁZ Földgázhálózati Kft.</v>
      </c>
      <c r="I282" s="19" t="str">
        <f>IF(E282="","",VLOOKUP(H282,'Technikai cellák'!$C$1:$D$12,2,0))</f>
        <v>1081 Budapest, II. János Pál pápa tér 20.</v>
      </c>
      <c r="J282" s="97">
        <v>4</v>
      </c>
      <c r="K282" s="25" t="str">
        <f t="shared" si="73"/>
        <v>20 alatti</v>
      </c>
      <c r="L282" s="101">
        <f t="shared" si="74"/>
        <v>4</v>
      </c>
      <c r="M282" s="102">
        <f t="shared" si="75"/>
        <v>0</v>
      </c>
      <c r="N282" s="105"/>
      <c r="O282" s="104">
        <f t="shared" si="76"/>
        <v>0</v>
      </c>
      <c r="P282" s="26">
        <f t="shared" si="90"/>
        <v>11822</v>
      </c>
      <c r="Q282" s="21">
        <f t="shared" si="89"/>
        <v>14778</v>
      </c>
      <c r="R282" s="98">
        <v>83</v>
      </c>
      <c r="S282" s="99">
        <v>165</v>
      </c>
      <c r="T282" s="99">
        <v>241</v>
      </c>
      <c r="U282" s="99">
        <v>272</v>
      </c>
      <c r="V282" s="99">
        <v>229</v>
      </c>
      <c r="W282" s="99">
        <v>196</v>
      </c>
      <c r="X282" s="99">
        <v>113</v>
      </c>
      <c r="Y282" s="99">
        <v>40</v>
      </c>
      <c r="Z282" s="99">
        <v>14</v>
      </c>
      <c r="AA282" s="99">
        <v>11</v>
      </c>
      <c r="AB282" s="99">
        <v>12</v>
      </c>
      <c r="AC282" s="100">
        <v>24</v>
      </c>
      <c r="AD282" s="22">
        <f t="shared" si="77"/>
        <v>876</v>
      </c>
      <c r="AE282" s="20">
        <f t="shared" si="78"/>
        <v>1742</v>
      </c>
      <c r="AF282" s="20">
        <f t="shared" si="79"/>
        <v>2544</v>
      </c>
      <c r="AG282" s="20">
        <f t="shared" si="80"/>
        <v>2871</v>
      </c>
      <c r="AH282" s="20">
        <f t="shared" si="81"/>
        <v>2417</v>
      </c>
      <c r="AI282" s="20">
        <f t="shared" si="82"/>
        <v>2069</v>
      </c>
      <c r="AJ282" s="20">
        <f t="shared" si="83"/>
        <v>1193</v>
      </c>
      <c r="AK282" s="20">
        <f t="shared" si="84"/>
        <v>422</v>
      </c>
      <c r="AL282" s="20">
        <f t="shared" si="85"/>
        <v>148</v>
      </c>
      <c r="AM282" s="20">
        <f t="shared" si="86"/>
        <v>116</v>
      </c>
      <c r="AN282" s="20">
        <f t="shared" si="87"/>
        <v>127</v>
      </c>
      <c r="AO282" s="43">
        <f t="shared" si="88"/>
        <v>253</v>
      </c>
    </row>
    <row r="283" spans="1:41" hidden="1" x14ac:dyDescent="0.2">
      <c r="A283" s="96" t="s">
        <v>698</v>
      </c>
      <c r="B283" s="96" t="s">
        <v>699</v>
      </c>
      <c r="C283" s="96" t="s">
        <v>698</v>
      </c>
      <c r="D283" s="96" t="s">
        <v>699</v>
      </c>
      <c r="E283" s="96" t="s">
        <v>700</v>
      </c>
      <c r="F283" s="96" t="s">
        <v>701</v>
      </c>
      <c r="G283" s="96" t="s">
        <v>126</v>
      </c>
      <c r="H283" s="19" t="str">
        <f>IF(E283="","",VLOOKUP(LEFT(E283,5),'Technikai cellák'!B:C,2,0))</f>
        <v>MVM ÉGÁZ-DÉGÁZ Földgázhálózati Zrt.</v>
      </c>
      <c r="I283" s="19" t="str">
        <f>IF(E283="","",VLOOKUP(H283,'Technikai cellák'!$C$1:$D$12,2,0))</f>
        <v>6724 Szeged, Pulcz u. 44.</v>
      </c>
      <c r="J283" s="97">
        <v>4</v>
      </c>
      <c r="K283" s="25" t="str">
        <f t="shared" si="73"/>
        <v>20 alatti</v>
      </c>
      <c r="L283" s="101">
        <f t="shared" si="74"/>
        <v>4</v>
      </c>
      <c r="M283" s="102">
        <f t="shared" si="75"/>
        <v>0</v>
      </c>
      <c r="N283" s="105"/>
      <c r="O283" s="104">
        <f t="shared" si="76"/>
        <v>0</v>
      </c>
      <c r="P283" s="26">
        <f t="shared" si="90"/>
        <v>9</v>
      </c>
      <c r="Q283" s="21">
        <f t="shared" si="89"/>
        <v>11</v>
      </c>
      <c r="R283" s="98">
        <v>0</v>
      </c>
      <c r="S283" s="99">
        <v>0</v>
      </c>
      <c r="T283" s="99">
        <v>0</v>
      </c>
      <c r="U283" s="99">
        <v>1</v>
      </c>
      <c r="V283" s="99">
        <v>0</v>
      </c>
      <c r="W283" s="99">
        <v>0</v>
      </c>
      <c r="X283" s="99">
        <v>0</v>
      </c>
      <c r="Y283" s="99">
        <v>0</v>
      </c>
      <c r="Z283" s="99">
        <v>0</v>
      </c>
      <c r="AA283" s="99">
        <v>0</v>
      </c>
      <c r="AB283" s="99">
        <v>0</v>
      </c>
      <c r="AC283" s="100">
        <v>0</v>
      </c>
      <c r="AD283" s="22">
        <f t="shared" si="77"/>
        <v>0</v>
      </c>
      <c r="AE283" s="20">
        <f t="shared" si="78"/>
        <v>0</v>
      </c>
      <c r="AF283" s="20">
        <f t="shared" si="79"/>
        <v>0</v>
      </c>
      <c r="AG283" s="20">
        <f t="shared" si="80"/>
        <v>11</v>
      </c>
      <c r="AH283" s="20">
        <f t="shared" si="81"/>
        <v>0</v>
      </c>
      <c r="AI283" s="20">
        <f t="shared" si="82"/>
        <v>0</v>
      </c>
      <c r="AJ283" s="20">
        <f t="shared" si="83"/>
        <v>0</v>
      </c>
      <c r="AK283" s="20">
        <f t="shared" si="84"/>
        <v>0</v>
      </c>
      <c r="AL283" s="20">
        <f t="shared" si="85"/>
        <v>0</v>
      </c>
      <c r="AM283" s="20">
        <f t="shared" si="86"/>
        <v>0</v>
      </c>
      <c r="AN283" s="20">
        <f t="shared" si="87"/>
        <v>0</v>
      </c>
      <c r="AO283" s="43">
        <f t="shared" si="88"/>
        <v>0</v>
      </c>
    </row>
    <row r="284" spans="1:41" hidden="1" x14ac:dyDescent="0.2">
      <c r="A284" s="96" t="s">
        <v>698</v>
      </c>
      <c r="B284" s="96" t="s">
        <v>699</v>
      </c>
      <c r="C284" s="96" t="s">
        <v>698</v>
      </c>
      <c r="D284" s="96" t="s">
        <v>699</v>
      </c>
      <c r="E284" s="96" t="s">
        <v>702</v>
      </c>
      <c r="F284" s="96" t="s">
        <v>703</v>
      </c>
      <c r="G284" s="96" t="s">
        <v>126</v>
      </c>
      <c r="H284" s="19" t="str">
        <f>IF(E284="","",VLOOKUP(LEFT(E284,5),'Technikai cellák'!B:C,2,0))</f>
        <v>MVM ÉGÁZ-DÉGÁZ Földgázhálózati Zrt.</v>
      </c>
      <c r="I284" s="19" t="str">
        <f>IF(E284="","",VLOOKUP(H284,'Technikai cellák'!$C$1:$D$12,2,0))</f>
        <v>6724 Szeged, Pulcz u. 44.</v>
      </c>
      <c r="J284" s="97">
        <v>18</v>
      </c>
      <c r="K284" s="25" t="str">
        <f t="shared" si="73"/>
        <v>20 alatti</v>
      </c>
      <c r="L284" s="101">
        <f t="shared" si="74"/>
        <v>18</v>
      </c>
      <c r="M284" s="102">
        <f t="shared" si="75"/>
        <v>0</v>
      </c>
      <c r="N284" s="105"/>
      <c r="O284" s="104">
        <f t="shared" si="76"/>
        <v>0</v>
      </c>
      <c r="P284" s="26">
        <f t="shared" si="90"/>
        <v>41770</v>
      </c>
      <c r="Q284" s="21">
        <f t="shared" si="89"/>
        <v>52213</v>
      </c>
      <c r="R284" s="98">
        <v>211</v>
      </c>
      <c r="S284" s="99">
        <v>430</v>
      </c>
      <c r="T284" s="99">
        <v>790</v>
      </c>
      <c r="U284" s="99">
        <v>1281</v>
      </c>
      <c r="V284" s="99">
        <v>860</v>
      </c>
      <c r="W284" s="99">
        <v>740</v>
      </c>
      <c r="X284" s="99">
        <v>410</v>
      </c>
      <c r="Y284" s="99">
        <v>100</v>
      </c>
      <c r="Z284" s="99">
        <v>31</v>
      </c>
      <c r="AA284" s="99">
        <v>31</v>
      </c>
      <c r="AB284" s="99">
        <v>31</v>
      </c>
      <c r="AC284" s="100">
        <v>31</v>
      </c>
      <c r="AD284" s="22">
        <v>2228</v>
      </c>
      <c r="AE284" s="20">
        <v>4539</v>
      </c>
      <c r="AF284" s="20">
        <v>8339</v>
      </c>
      <c r="AG284" s="20">
        <v>13522</v>
      </c>
      <c r="AH284" s="20">
        <v>9078</v>
      </c>
      <c r="AI284" s="20">
        <v>7811</v>
      </c>
      <c r="AJ284" s="20">
        <v>4328</v>
      </c>
      <c r="AK284" s="20">
        <v>1056</v>
      </c>
      <c r="AL284" s="20">
        <v>328</v>
      </c>
      <c r="AM284" s="20">
        <v>328</v>
      </c>
      <c r="AN284" s="20">
        <v>328</v>
      </c>
      <c r="AO284" s="43">
        <v>328</v>
      </c>
    </row>
    <row r="285" spans="1:41" hidden="1" x14ac:dyDescent="0.2">
      <c r="A285" s="96" t="s">
        <v>698</v>
      </c>
      <c r="B285" s="96" t="s">
        <v>699</v>
      </c>
      <c r="C285" s="96" t="s">
        <v>698</v>
      </c>
      <c r="D285" s="96" t="s">
        <v>699</v>
      </c>
      <c r="E285" s="96" t="s">
        <v>704</v>
      </c>
      <c r="F285" s="96" t="s">
        <v>705</v>
      </c>
      <c r="G285" s="96" t="s">
        <v>126</v>
      </c>
      <c r="H285" s="19" t="str">
        <f>IF(E285="","",VLOOKUP(LEFT(E285,5),'Technikai cellák'!B:C,2,0))</f>
        <v>MVM ÉGÁZ-DÉGÁZ Földgázhálózati Zrt.</v>
      </c>
      <c r="I285" s="19" t="str">
        <f>IF(E285="","",VLOOKUP(H285,'Technikai cellák'!$C$1:$D$12,2,0))</f>
        <v>6724 Szeged, Pulcz u. 44.</v>
      </c>
      <c r="J285" s="97">
        <v>10</v>
      </c>
      <c r="K285" s="25" t="str">
        <f t="shared" si="73"/>
        <v>20 alatti</v>
      </c>
      <c r="L285" s="101">
        <f t="shared" si="74"/>
        <v>10</v>
      </c>
      <c r="M285" s="102">
        <f t="shared" si="75"/>
        <v>0</v>
      </c>
      <c r="N285" s="105"/>
      <c r="O285" s="104">
        <f t="shared" si="76"/>
        <v>0</v>
      </c>
      <c r="P285" s="26">
        <f t="shared" si="90"/>
        <v>12246</v>
      </c>
      <c r="Q285" s="21">
        <f t="shared" si="89"/>
        <v>15307</v>
      </c>
      <c r="R285" s="98">
        <v>50</v>
      </c>
      <c r="S285" s="99">
        <v>70</v>
      </c>
      <c r="T285" s="99">
        <v>400</v>
      </c>
      <c r="U285" s="99">
        <v>200</v>
      </c>
      <c r="V285" s="99">
        <v>200</v>
      </c>
      <c r="W285" s="99">
        <v>200</v>
      </c>
      <c r="X285" s="99">
        <v>140</v>
      </c>
      <c r="Y285" s="99">
        <v>140</v>
      </c>
      <c r="Z285" s="99">
        <v>20</v>
      </c>
      <c r="AA285" s="99">
        <v>10</v>
      </c>
      <c r="AB285" s="99">
        <v>10</v>
      </c>
      <c r="AC285" s="100">
        <v>10</v>
      </c>
      <c r="AD285" s="22">
        <f t="shared" si="77"/>
        <v>528</v>
      </c>
      <c r="AE285" s="20">
        <f t="shared" si="78"/>
        <v>739</v>
      </c>
      <c r="AF285" s="20">
        <f t="shared" si="79"/>
        <v>4222</v>
      </c>
      <c r="AG285" s="20">
        <f t="shared" si="80"/>
        <v>2111</v>
      </c>
      <c r="AH285" s="20">
        <f t="shared" si="81"/>
        <v>2111</v>
      </c>
      <c r="AI285" s="20">
        <f t="shared" si="82"/>
        <v>2111</v>
      </c>
      <c r="AJ285" s="20">
        <f t="shared" si="83"/>
        <v>1478</v>
      </c>
      <c r="AK285" s="20">
        <f t="shared" si="84"/>
        <v>1478</v>
      </c>
      <c r="AL285" s="20">
        <f t="shared" si="85"/>
        <v>211</v>
      </c>
      <c r="AM285" s="20">
        <f t="shared" si="86"/>
        <v>106</v>
      </c>
      <c r="AN285" s="20">
        <f t="shared" si="87"/>
        <v>106</v>
      </c>
      <c r="AO285" s="43">
        <f t="shared" si="88"/>
        <v>106</v>
      </c>
    </row>
    <row r="286" spans="1:41" hidden="1" x14ac:dyDescent="0.2">
      <c r="A286" s="96" t="s">
        <v>698</v>
      </c>
      <c r="B286" s="96" t="s">
        <v>699</v>
      </c>
      <c r="C286" s="96" t="s">
        <v>698</v>
      </c>
      <c r="D286" s="96" t="s">
        <v>699</v>
      </c>
      <c r="E286" s="96" t="s">
        <v>706</v>
      </c>
      <c r="F286" s="96" t="s">
        <v>707</v>
      </c>
      <c r="G286" s="96" t="s">
        <v>126</v>
      </c>
      <c r="H286" s="19" t="str">
        <f>IF(E286="","",VLOOKUP(LEFT(E286,5),'Technikai cellák'!B:C,2,0))</f>
        <v>MVM ÉGÁZ-DÉGÁZ Földgázhálózati Zrt.</v>
      </c>
      <c r="I286" s="19" t="str">
        <f>IF(E286="","",VLOOKUP(H286,'Technikai cellák'!$C$1:$D$12,2,0))</f>
        <v>6724 Szeged, Pulcz u. 44.</v>
      </c>
      <c r="J286" s="97">
        <v>4</v>
      </c>
      <c r="K286" s="25" t="str">
        <f t="shared" si="73"/>
        <v>20 alatti</v>
      </c>
      <c r="L286" s="101">
        <f t="shared" si="74"/>
        <v>4</v>
      </c>
      <c r="M286" s="102">
        <f t="shared" si="75"/>
        <v>0</v>
      </c>
      <c r="N286" s="105"/>
      <c r="O286" s="104">
        <f t="shared" si="76"/>
        <v>0</v>
      </c>
      <c r="P286" s="26">
        <f t="shared" si="90"/>
        <v>12076</v>
      </c>
      <c r="Q286" s="21">
        <f t="shared" si="89"/>
        <v>15095</v>
      </c>
      <c r="R286" s="98">
        <v>10</v>
      </c>
      <c r="S286" s="99">
        <v>20</v>
      </c>
      <c r="T286" s="99">
        <v>400</v>
      </c>
      <c r="U286" s="99">
        <v>220</v>
      </c>
      <c r="V286" s="99">
        <v>200</v>
      </c>
      <c r="W286" s="99">
        <v>200</v>
      </c>
      <c r="X286" s="99">
        <v>200</v>
      </c>
      <c r="Y286" s="99">
        <v>130</v>
      </c>
      <c r="Z286" s="99">
        <v>20</v>
      </c>
      <c r="AA286" s="99">
        <v>10</v>
      </c>
      <c r="AB286" s="99">
        <v>10</v>
      </c>
      <c r="AC286" s="100">
        <v>10</v>
      </c>
      <c r="AD286" s="22">
        <f t="shared" si="77"/>
        <v>106</v>
      </c>
      <c r="AE286" s="20">
        <f t="shared" si="78"/>
        <v>211</v>
      </c>
      <c r="AF286" s="20">
        <f t="shared" si="79"/>
        <v>4222</v>
      </c>
      <c r="AG286" s="20">
        <f t="shared" si="80"/>
        <v>2322</v>
      </c>
      <c r="AH286" s="20">
        <f t="shared" si="81"/>
        <v>2111</v>
      </c>
      <c r="AI286" s="20">
        <f t="shared" si="82"/>
        <v>2111</v>
      </c>
      <c r="AJ286" s="20">
        <f t="shared" si="83"/>
        <v>2111</v>
      </c>
      <c r="AK286" s="20">
        <f t="shared" si="84"/>
        <v>1372</v>
      </c>
      <c r="AL286" s="20">
        <f t="shared" si="85"/>
        <v>211</v>
      </c>
      <c r="AM286" s="20">
        <f t="shared" si="86"/>
        <v>106</v>
      </c>
      <c r="AN286" s="20">
        <f t="shared" si="87"/>
        <v>106</v>
      </c>
      <c r="AO286" s="43">
        <f t="shared" si="88"/>
        <v>106</v>
      </c>
    </row>
    <row r="287" spans="1:41" hidden="1" x14ac:dyDescent="0.2">
      <c r="A287" s="96" t="s">
        <v>698</v>
      </c>
      <c r="B287" s="96" t="s">
        <v>699</v>
      </c>
      <c r="C287" s="96" t="s">
        <v>698</v>
      </c>
      <c r="D287" s="96" t="s">
        <v>699</v>
      </c>
      <c r="E287" s="96" t="s">
        <v>708</v>
      </c>
      <c r="F287" s="96" t="s">
        <v>709</v>
      </c>
      <c r="G287" s="96" t="s">
        <v>126</v>
      </c>
      <c r="H287" s="19" t="str">
        <f>IF(E287="","",VLOOKUP(LEFT(E287,5),'Technikai cellák'!B:C,2,0))</f>
        <v>MVM ÉGÁZ-DÉGÁZ Földgázhálózati Zrt.</v>
      </c>
      <c r="I287" s="19" t="str">
        <f>IF(E287="","",VLOOKUP(H287,'Technikai cellák'!$C$1:$D$12,2,0))</f>
        <v>6724 Szeged, Pulcz u. 44.</v>
      </c>
      <c r="J287" s="97">
        <v>4</v>
      </c>
      <c r="K287" s="25" t="str">
        <f t="shared" si="73"/>
        <v>20 alatti</v>
      </c>
      <c r="L287" s="101">
        <f t="shared" si="74"/>
        <v>4</v>
      </c>
      <c r="M287" s="102">
        <f t="shared" si="75"/>
        <v>0</v>
      </c>
      <c r="N287" s="105"/>
      <c r="O287" s="104">
        <f t="shared" si="76"/>
        <v>0</v>
      </c>
      <c r="P287" s="26">
        <f t="shared" si="90"/>
        <v>1658</v>
      </c>
      <c r="Q287" s="21">
        <f t="shared" si="89"/>
        <v>2072</v>
      </c>
      <c r="R287" s="98">
        <v>1</v>
      </c>
      <c r="S287" s="99">
        <v>10</v>
      </c>
      <c r="T287" s="99">
        <v>20</v>
      </c>
      <c r="U287" s="99">
        <v>70</v>
      </c>
      <c r="V287" s="99">
        <v>40</v>
      </c>
      <c r="W287" s="99">
        <v>30</v>
      </c>
      <c r="X287" s="99">
        <v>20</v>
      </c>
      <c r="Y287" s="99">
        <v>1</v>
      </c>
      <c r="Z287" s="99">
        <v>1</v>
      </c>
      <c r="AA287" s="99">
        <v>1</v>
      </c>
      <c r="AB287" s="99">
        <v>1</v>
      </c>
      <c r="AC287" s="100">
        <v>1</v>
      </c>
      <c r="AD287" s="22">
        <f t="shared" si="77"/>
        <v>11</v>
      </c>
      <c r="AE287" s="20">
        <f t="shared" si="78"/>
        <v>106</v>
      </c>
      <c r="AF287" s="20">
        <f t="shared" si="79"/>
        <v>211</v>
      </c>
      <c r="AG287" s="20">
        <f t="shared" si="80"/>
        <v>739</v>
      </c>
      <c r="AH287" s="20">
        <f t="shared" si="81"/>
        <v>422</v>
      </c>
      <c r="AI287" s="20">
        <f t="shared" si="82"/>
        <v>317</v>
      </c>
      <c r="AJ287" s="20">
        <f t="shared" si="83"/>
        <v>211</v>
      </c>
      <c r="AK287" s="20">
        <f t="shared" si="84"/>
        <v>11</v>
      </c>
      <c r="AL287" s="20">
        <f t="shared" si="85"/>
        <v>11</v>
      </c>
      <c r="AM287" s="20">
        <f t="shared" si="86"/>
        <v>11</v>
      </c>
      <c r="AN287" s="20">
        <f t="shared" si="87"/>
        <v>11</v>
      </c>
      <c r="AO287" s="43">
        <f t="shared" si="88"/>
        <v>11</v>
      </c>
    </row>
    <row r="288" spans="1:41" hidden="1" x14ac:dyDescent="0.2">
      <c r="A288" s="96" t="s">
        <v>698</v>
      </c>
      <c r="B288" s="96" t="s">
        <v>699</v>
      </c>
      <c r="C288" s="96" t="s">
        <v>698</v>
      </c>
      <c r="D288" s="96" t="s">
        <v>699</v>
      </c>
      <c r="E288" s="96" t="s">
        <v>710</v>
      </c>
      <c r="F288" s="96" t="s">
        <v>711</v>
      </c>
      <c r="G288" s="96" t="s">
        <v>126</v>
      </c>
      <c r="H288" s="19" t="str">
        <f>IF(E288="","",VLOOKUP(LEFT(E288,5),'Technikai cellák'!B:C,2,0))</f>
        <v>MVM ÉGÁZ-DÉGÁZ Földgázhálózati Zrt.</v>
      </c>
      <c r="I288" s="19" t="str">
        <f>IF(E288="","",VLOOKUP(H288,'Technikai cellák'!$C$1:$D$12,2,0))</f>
        <v>6724 Szeged, Pulcz u. 44.</v>
      </c>
      <c r="J288" s="97">
        <v>4</v>
      </c>
      <c r="K288" s="25" t="str">
        <f t="shared" si="73"/>
        <v>20 alatti</v>
      </c>
      <c r="L288" s="101">
        <f t="shared" si="74"/>
        <v>4</v>
      </c>
      <c r="M288" s="102">
        <f t="shared" si="75"/>
        <v>0</v>
      </c>
      <c r="N288" s="105"/>
      <c r="O288" s="104">
        <f t="shared" si="76"/>
        <v>0</v>
      </c>
      <c r="P288" s="26">
        <f t="shared" si="90"/>
        <v>3760</v>
      </c>
      <c r="Q288" s="21">
        <f t="shared" si="89"/>
        <v>4700</v>
      </c>
      <c r="R288" s="98">
        <v>20</v>
      </c>
      <c r="S288" s="99">
        <v>50</v>
      </c>
      <c r="T288" s="99">
        <v>110</v>
      </c>
      <c r="U288" s="99">
        <v>120</v>
      </c>
      <c r="V288" s="99">
        <v>80</v>
      </c>
      <c r="W288" s="99">
        <v>50</v>
      </c>
      <c r="X288" s="99">
        <v>10</v>
      </c>
      <c r="Y288" s="99">
        <v>1</v>
      </c>
      <c r="Z288" s="99">
        <v>1</v>
      </c>
      <c r="AA288" s="99">
        <v>1</v>
      </c>
      <c r="AB288" s="99">
        <v>1</v>
      </c>
      <c r="AC288" s="100">
        <v>1</v>
      </c>
      <c r="AD288" s="22">
        <f t="shared" si="77"/>
        <v>211</v>
      </c>
      <c r="AE288" s="20">
        <f t="shared" si="78"/>
        <v>528</v>
      </c>
      <c r="AF288" s="20">
        <f t="shared" si="79"/>
        <v>1161</v>
      </c>
      <c r="AG288" s="20">
        <f t="shared" si="80"/>
        <v>1267</v>
      </c>
      <c r="AH288" s="20">
        <f t="shared" si="81"/>
        <v>844</v>
      </c>
      <c r="AI288" s="20">
        <f t="shared" si="82"/>
        <v>528</v>
      </c>
      <c r="AJ288" s="20">
        <f t="shared" si="83"/>
        <v>106</v>
      </c>
      <c r="AK288" s="20">
        <f t="shared" si="84"/>
        <v>11</v>
      </c>
      <c r="AL288" s="20">
        <f t="shared" si="85"/>
        <v>11</v>
      </c>
      <c r="AM288" s="20">
        <f t="shared" si="86"/>
        <v>11</v>
      </c>
      <c r="AN288" s="20">
        <f t="shared" si="87"/>
        <v>11</v>
      </c>
      <c r="AO288" s="43">
        <f t="shared" si="88"/>
        <v>11</v>
      </c>
    </row>
    <row r="289" spans="1:41" hidden="1" x14ac:dyDescent="0.2">
      <c r="A289" s="96" t="s">
        <v>698</v>
      </c>
      <c r="B289" s="96" t="s">
        <v>699</v>
      </c>
      <c r="C289" s="96" t="s">
        <v>698</v>
      </c>
      <c r="D289" s="96" t="s">
        <v>699</v>
      </c>
      <c r="E289" s="96" t="s">
        <v>712</v>
      </c>
      <c r="F289" s="96" t="s">
        <v>713</v>
      </c>
      <c r="G289" s="96" t="s">
        <v>126</v>
      </c>
      <c r="H289" s="19" t="str">
        <f>IF(E289="","",VLOOKUP(LEFT(E289,5),'Technikai cellák'!B:C,2,0))</f>
        <v>MVM ÉGÁZ-DÉGÁZ Földgázhálózati Zrt.</v>
      </c>
      <c r="I289" s="19" t="str">
        <f>IF(E289="","",VLOOKUP(H289,'Technikai cellák'!$C$1:$D$12,2,0))</f>
        <v>6724 Szeged, Pulcz u. 44.</v>
      </c>
      <c r="J289" s="97">
        <v>12</v>
      </c>
      <c r="K289" s="25" t="str">
        <f t="shared" si="73"/>
        <v>20 alatti</v>
      </c>
      <c r="L289" s="101">
        <f t="shared" si="74"/>
        <v>12</v>
      </c>
      <c r="M289" s="102">
        <f t="shared" si="75"/>
        <v>0</v>
      </c>
      <c r="N289" s="105"/>
      <c r="O289" s="104">
        <f t="shared" si="76"/>
        <v>0</v>
      </c>
      <c r="P289" s="26">
        <f t="shared" si="90"/>
        <v>52919</v>
      </c>
      <c r="Q289" s="21">
        <f t="shared" si="89"/>
        <v>66149</v>
      </c>
      <c r="R289" s="98">
        <v>370</v>
      </c>
      <c r="S289" s="99">
        <v>1130</v>
      </c>
      <c r="T289" s="99">
        <v>1690</v>
      </c>
      <c r="U289" s="99">
        <v>880</v>
      </c>
      <c r="V289" s="99">
        <v>770</v>
      </c>
      <c r="W289" s="99">
        <v>670</v>
      </c>
      <c r="X289" s="99">
        <v>421</v>
      </c>
      <c r="Y289" s="99">
        <v>211</v>
      </c>
      <c r="Z289" s="99">
        <v>21</v>
      </c>
      <c r="AA289" s="99">
        <v>21</v>
      </c>
      <c r="AB289" s="99">
        <v>21</v>
      </c>
      <c r="AC289" s="100">
        <v>61</v>
      </c>
      <c r="AD289" s="22">
        <v>3906</v>
      </c>
      <c r="AE289" s="20">
        <v>11928</v>
      </c>
      <c r="AF289" s="20">
        <v>17840</v>
      </c>
      <c r="AG289" s="20">
        <v>9289</v>
      </c>
      <c r="AH289" s="20">
        <v>8128</v>
      </c>
      <c r="AI289" s="20">
        <v>7073</v>
      </c>
      <c r="AJ289" s="20">
        <v>4444</v>
      </c>
      <c r="AK289" s="20">
        <v>2228</v>
      </c>
      <c r="AL289" s="20">
        <v>223</v>
      </c>
      <c r="AM289" s="20">
        <v>223</v>
      </c>
      <c r="AN289" s="20">
        <v>223</v>
      </c>
      <c r="AO289" s="43">
        <v>644</v>
      </c>
    </row>
    <row r="290" spans="1:41" hidden="1" x14ac:dyDescent="0.2">
      <c r="A290" s="96" t="s">
        <v>698</v>
      </c>
      <c r="B290" s="96" t="s">
        <v>699</v>
      </c>
      <c r="C290" s="96" t="s">
        <v>698</v>
      </c>
      <c r="D290" s="96" t="s">
        <v>699</v>
      </c>
      <c r="E290" s="96" t="s">
        <v>714</v>
      </c>
      <c r="F290" s="96" t="s">
        <v>715</v>
      </c>
      <c r="G290" s="96" t="s">
        <v>126</v>
      </c>
      <c r="H290" s="19" t="str">
        <f>IF(E290="","",VLOOKUP(LEFT(E290,5),'Technikai cellák'!B:C,2,0))</f>
        <v>MVM ÉGÁZ-DÉGÁZ Földgázhálózati Zrt.</v>
      </c>
      <c r="I290" s="19" t="str">
        <f>IF(E290="","",VLOOKUP(H290,'Technikai cellák'!$C$1:$D$12,2,0))</f>
        <v>6724 Szeged, Pulcz u. 44.</v>
      </c>
      <c r="J290" s="97">
        <v>4</v>
      </c>
      <c r="K290" s="25" t="str">
        <f t="shared" si="73"/>
        <v>20 alatti</v>
      </c>
      <c r="L290" s="101">
        <f t="shared" si="74"/>
        <v>4</v>
      </c>
      <c r="M290" s="102">
        <f t="shared" si="75"/>
        <v>0</v>
      </c>
      <c r="N290" s="105"/>
      <c r="O290" s="104">
        <f t="shared" si="76"/>
        <v>0</v>
      </c>
      <c r="P290" s="26">
        <f t="shared" si="90"/>
        <v>6546</v>
      </c>
      <c r="Q290" s="21">
        <f t="shared" si="89"/>
        <v>8183</v>
      </c>
      <c r="R290" s="98">
        <v>20</v>
      </c>
      <c r="S290" s="99">
        <v>130</v>
      </c>
      <c r="T290" s="99">
        <v>160</v>
      </c>
      <c r="U290" s="99">
        <v>210</v>
      </c>
      <c r="V290" s="99">
        <v>110</v>
      </c>
      <c r="W290" s="99">
        <v>100</v>
      </c>
      <c r="X290" s="99">
        <v>40</v>
      </c>
      <c r="Y290" s="99">
        <v>1</v>
      </c>
      <c r="Z290" s="99">
        <v>1</v>
      </c>
      <c r="AA290" s="99">
        <v>1</v>
      </c>
      <c r="AB290" s="99">
        <v>1</v>
      </c>
      <c r="AC290" s="100">
        <v>1</v>
      </c>
      <c r="AD290" s="22">
        <f t="shared" si="77"/>
        <v>211</v>
      </c>
      <c r="AE290" s="20">
        <f t="shared" si="78"/>
        <v>1372</v>
      </c>
      <c r="AF290" s="20">
        <f t="shared" si="79"/>
        <v>1689</v>
      </c>
      <c r="AG290" s="20">
        <f t="shared" si="80"/>
        <v>2217</v>
      </c>
      <c r="AH290" s="20">
        <f t="shared" si="81"/>
        <v>1161</v>
      </c>
      <c r="AI290" s="20">
        <f t="shared" si="82"/>
        <v>1056</v>
      </c>
      <c r="AJ290" s="20">
        <f t="shared" si="83"/>
        <v>422</v>
      </c>
      <c r="AK290" s="20">
        <f t="shared" si="84"/>
        <v>11</v>
      </c>
      <c r="AL290" s="20">
        <f t="shared" si="85"/>
        <v>11</v>
      </c>
      <c r="AM290" s="20">
        <f t="shared" si="86"/>
        <v>11</v>
      </c>
      <c r="AN290" s="20">
        <f t="shared" si="87"/>
        <v>11</v>
      </c>
      <c r="AO290" s="43">
        <f t="shared" si="88"/>
        <v>11</v>
      </c>
    </row>
    <row r="291" spans="1:41" hidden="1" x14ac:dyDescent="0.2">
      <c r="A291" s="96" t="s">
        <v>698</v>
      </c>
      <c r="B291" s="96" t="s">
        <v>699</v>
      </c>
      <c r="C291" s="96" t="s">
        <v>698</v>
      </c>
      <c r="D291" s="96" t="s">
        <v>699</v>
      </c>
      <c r="E291" s="96" t="s">
        <v>716</v>
      </c>
      <c r="F291" s="96" t="s">
        <v>717</v>
      </c>
      <c r="G291" s="96" t="s">
        <v>126</v>
      </c>
      <c r="H291" s="19" t="str">
        <f>IF(E291="","",VLOOKUP(LEFT(E291,5),'Technikai cellák'!B:C,2,0))</f>
        <v>MVM ÉGÁZ-DÉGÁZ Földgázhálózati Zrt.</v>
      </c>
      <c r="I291" s="19" t="str">
        <f>IF(E291="","",VLOOKUP(H291,'Technikai cellák'!$C$1:$D$12,2,0))</f>
        <v>6724 Szeged, Pulcz u. 44.</v>
      </c>
      <c r="J291" s="97">
        <v>4</v>
      </c>
      <c r="K291" s="25" t="str">
        <f t="shared" si="73"/>
        <v>20 alatti</v>
      </c>
      <c r="L291" s="101">
        <f t="shared" si="74"/>
        <v>4</v>
      </c>
      <c r="M291" s="102">
        <f t="shared" si="75"/>
        <v>0</v>
      </c>
      <c r="N291" s="105"/>
      <c r="O291" s="104">
        <f t="shared" si="76"/>
        <v>0</v>
      </c>
      <c r="P291" s="26">
        <f t="shared" si="90"/>
        <v>8201</v>
      </c>
      <c r="Q291" s="21">
        <f t="shared" si="89"/>
        <v>10251</v>
      </c>
      <c r="R291" s="98">
        <v>60</v>
      </c>
      <c r="S291" s="99">
        <v>100</v>
      </c>
      <c r="T291" s="99">
        <v>170</v>
      </c>
      <c r="U291" s="99">
        <v>270</v>
      </c>
      <c r="V291" s="99">
        <v>160</v>
      </c>
      <c r="W291" s="99">
        <v>90</v>
      </c>
      <c r="X291" s="99">
        <v>60</v>
      </c>
      <c r="Y291" s="99">
        <v>30</v>
      </c>
      <c r="Z291" s="99">
        <v>10</v>
      </c>
      <c r="AA291" s="99">
        <v>10</v>
      </c>
      <c r="AB291" s="99">
        <v>1</v>
      </c>
      <c r="AC291" s="100">
        <v>10</v>
      </c>
      <c r="AD291" s="22">
        <f t="shared" si="77"/>
        <v>633</v>
      </c>
      <c r="AE291" s="20">
        <f t="shared" si="78"/>
        <v>1056</v>
      </c>
      <c r="AF291" s="20">
        <f t="shared" si="79"/>
        <v>1794</v>
      </c>
      <c r="AG291" s="20">
        <f t="shared" si="80"/>
        <v>2850</v>
      </c>
      <c r="AH291" s="20">
        <f t="shared" si="81"/>
        <v>1689</v>
      </c>
      <c r="AI291" s="20">
        <f t="shared" si="82"/>
        <v>950</v>
      </c>
      <c r="AJ291" s="20">
        <f t="shared" si="83"/>
        <v>633</v>
      </c>
      <c r="AK291" s="20">
        <f t="shared" si="84"/>
        <v>317</v>
      </c>
      <c r="AL291" s="20">
        <f t="shared" si="85"/>
        <v>106</v>
      </c>
      <c r="AM291" s="20">
        <f t="shared" si="86"/>
        <v>106</v>
      </c>
      <c r="AN291" s="20">
        <f t="shared" si="87"/>
        <v>11</v>
      </c>
      <c r="AO291" s="43">
        <f t="shared" si="88"/>
        <v>106</v>
      </c>
    </row>
    <row r="292" spans="1:41" hidden="1" x14ac:dyDescent="0.2">
      <c r="A292" s="96" t="s">
        <v>698</v>
      </c>
      <c r="B292" s="96" t="s">
        <v>699</v>
      </c>
      <c r="C292" s="96" t="s">
        <v>698</v>
      </c>
      <c r="D292" s="96" t="s">
        <v>699</v>
      </c>
      <c r="E292" s="96" t="s">
        <v>718</v>
      </c>
      <c r="F292" s="96" t="s">
        <v>713</v>
      </c>
      <c r="G292" s="96" t="s">
        <v>126</v>
      </c>
      <c r="H292" s="19" t="str">
        <f>IF(E292="","",VLOOKUP(LEFT(E292,5),'Technikai cellák'!B:C,2,0))</f>
        <v>MVM ÉGÁZ-DÉGÁZ Földgázhálózati Zrt.</v>
      </c>
      <c r="I292" s="19" t="str">
        <f>IF(E292="","",VLOOKUP(H292,'Technikai cellák'!$C$1:$D$12,2,0))</f>
        <v>6724 Szeged, Pulcz u. 44.</v>
      </c>
      <c r="J292" s="97">
        <v>4</v>
      </c>
      <c r="K292" s="25" t="str">
        <f t="shared" si="73"/>
        <v>20 alatti</v>
      </c>
      <c r="L292" s="101">
        <f t="shared" si="74"/>
        <v>4</v>
      </c>
      <c r="M292" s="102">
        <f t="shared" si="75"/>
        <v>0</v>
      </c>
      <c r="N292" s="105"/>
      <c r="O292" s="104">
        <f t="shared" si="76"/>
        <v>0</v>
      </c>
      <c r="P292" s="26">
        <f t="shared" si="90"/>
        <v>2392</v>
      </c>
      <c r="Q292" s="21">
        <f t="shared" si="89"/>
        <v>2990</v>
      </c>
      <c r="R292" s="98">
        <v>20</v>
      </c>
      <c r="S292" s="99">
        <v>30</v>
      </c>
      <c r="T292" s="99">
        <v>50</v>
      </c>
      <c r="U292" s="99">
        <v>50</v>
      </c>
      <c r="V292" s="99">
        <v>30</v>
      </c>
      <c r="W292" s="99">
        <v>30</v>
      </c>
      <c r="X292" s="99">
        <v>30</v>
      </c>
      <c r="Y292" s="99">
        <v>20</v>
      </c>
      <c r="Z292" s="99">
        <v>20</v>
      </c>
      <c r="AA292" s="99">
        <v>1</v>
      </c>
      <c r="AB292" s="99">
        <v>1</v>
      </c>
      <c r="AC292" s="100">
        <v>1</v>
      </c>
      <c r="AD292" s="22">
        <f t="shared" si="77"/>
        <v>211</v>
      </c>
      <c r="AE292" s="20">
        <f t="shared" si="78"/>
        <v>317</v>
      </c>
      <c r="AF292" s="20">
        <f t="shared" si="79"/>
        <v>528</v>
      </c>
      <c r="AG292" s="20">
        <f t="shared" si="80"/>
        <v>528</v>
      </c>
      <c r="AH292" s="20">
        <f t="shared" si="81"/>
        <v>317</v>
      </c>
      <c r="AI292" s="20">
        <f t="shared" si="82"/>
        <v>317</v>
      </c>
      <c r="AJ292" s="20">
        <f t="shared" si="83"/>
        <v>317</v>
      </c>
      <c r="AK292" s="20">
        <f t="shared" si="84"/>
        <v>211</v>
      </c>
      <c r="AL292" s="20">
        <f t="shared" si="85"/>
        <v>211</v>
      </c>
      <c r="AM292" s="20">
        <f t="shared" si="86"/>
        <v>11</v>
      </c>
      <c r="AN292" s="20">
        <f t="shared" si="87"/>
        <v>11</v>
      </c>
      <c r="AO292" s="43">
        <f t="shared" si="88"/>
        <v>11</v>
      </c>
    </row>
    <row r="293" spans="1:41" hidden="1" x14ac:dyDescent="0.2">
      <c r="A293" s="96" t="s">
        <v>698</v>
      </c>
      <c r="B293" s="96" t="s">
        <v>699</v>
      </c>
      <c r="C293" s="96" t="s">
        <v>698</v>
      </c>
      <c r="D293" s="96" t="s">
        <v>699</v>
      </c>
      <c r="E293" s="96" t="s">
        <v>719</v>
      </c>
      <c r="F293" s="96" t="s">
        <v>720</v>
      </c>
      <c r="G293" s="96" t="s">
        <v>126</v>
      </c>
      <c r="H293" s="19" t="str">
        <f>IF(E293="","",VLOOKUP(LEFT(E293,5),'Technikai cellák'!B:C,2,0))</f>
        <v>MVM ÉGÁZ-DÉGÁZ Földgázhálózati Zrt.</v>
      </c>
      <c r="I293" s="19" t="str">
        <f>IF(E293="","",VLOOKUP(H293,'Technikai cellák'!$C$1:$D$12,2,0))</f>
        <v>6724 Szeged, Pulcz u. 44.</v>
      </c>
      <c r="J293" s="97">
        <v>4</v>
      </c>
      <c r="K293" s="25" t="str">
        <f t="shared" si="73"/>
        <v>20 alatti</v>
      </c>
      <c r="L293" s="101">
        <f t="shared" si="74"/>
        <v>4</v>
      </c>
      <c r="M293" s="102">
        <f t="shared" si="75"/>
        <v>0</v>
      </c>
      <c r="N293" s="105"/>
      <c r="O293" s="104">
        <f t="shared" si="76"/>
        <v>0</v>
      </c>
      <c r="P293" s="26">
        <f t="shared" si="90"/>
        <v>4924</v>
      </c>
      <c r="Q293" s="21">
        <f t="shared" si="89"/>
        <v>6155</v>
      </c>
      <c r="R293" s="98">
        <v>40</v>
      </c>
      <c r="S293" s="99">
        <v>60</v>
      </c>
      <c r="T293" s="99">
        <v>110</v>
      </c>
      <c r="U293" s="99">
        <v>110</v>
      </c>
      <c r="V293" s="99">
        <v>90</v>
      </c>
      <c r="W293" s="99">
        <v>70</v>
      </c>
      <c r="X293" s="99">
        <v>50</v>
      </c>
      <c r="Y293" s="99">
        <v>40</v>
      </c>
      <c r="Z293" s="99">
        <v>1</v>
      </c>
      <c r="AA293" s="99">
        <v>1</v>
      </c>
      <c r="AB293" s="99">
        <v>1</v>
      </c>
      <c r="AC293" s="100">
        <v>10</v>
      </c>
      <c r="AD293" s="22">
        <f t="shared" si="77"/>
        <v>422</v>
      </c>
      <c r="AE293" s="20">
        <f t="shared" si="78"/>
        <v>633</v>
      </c>
      <c r="AF293" s="20">
        <f t="shared" si="79"/>
        <v>1161</v>
      </c>
      <c r="AG293" s="20">
        <f t="shared" si="80"/>
        <v>1161</v>
      </c>
      <c r="AH293" s="20">
        <f t="shared" si="81"/>
        <v>950</v>
      </c>
      <c r="AI293" s="20">
        <f t="shared" si="82"/>
        <v>739</v>
      </c>
      <c r="AJ293" s="20">
        <f t="shared" si="83"/>
        <v>528</v>
      </c>
      <c r="AK293" s="20">
        <f t="shared" si="84"/>
        <v>422</v>
      </c>
      <c r="AL293" s="20">
        <f t="shared" si="85"/>
        <v>11</v>
      </c>
      <c r="AM293" s="20">
        <f t="shared" si="86"/>
        <v>11</v>
      </c>
      <c r="AN293" s="20">
        <f t="shared" si="87"/>
        <v>11</v>
      </c>
      <c r="AO293" s="43">
        <f t="shared" si="88"/>
        <v>106</v>
      </c>
    </row>
    <row r="294" spans="1:41" hidden="1" x14ac:dyDescent="0.2">
      <c r="A294" s="96" t="s">
        <v>698</v>
      </c>
      <c r="B294" s="96" t="s">
        <v>699</v>
      </c>
      <c r="C294" s="96" t="s">
        <v>698</v>
      </c>
      <c r="D294" s="96" t="s">
        <v>699</v>
      </c>
      <c r="E294" s="96" t="s">
        <v>721</v>
      </c>
      <c r="F294" s="96" t="s">
        <v>722</v>
      </c>
      <c r="G294" s="96" t="s">
        <v>126</v>
      </c>
      <c r="H294" s="19" t="str">
        <f>IF(E294="","",VLOOKUP(LEFT(E294,5),'Technikai cellák'!B:C,2,0))</f>
        <v>MVM ÉGÁZ-DÉGÁZ Földgázhálózati Zrt.</v>
      </c>
      <c r="I294" s="19" t="str">
        <f>IF(E294="","",VLOOKUP(H294,'Technikai cellák'!$C$1:$D$12,2,0))</f>
        <v>6724 Szeged, Pulcz u. 44.</v>
      </c>
      <c r="J294" s="97">
        <v>10</v>
      </c>
      <c r="K294" s="25" t="str">
        <f t="shared" si="73"/>
        <v>20 alatti</v>
      </c>
      <c r="L294" s="101">
        <f t="shared" si="74"/>
        <v>10</v>
      </c>
      <c r="M294" s="102">
        <f t="shared" si="75"/>
        <v>0</v>
      </c>
      <c r="N294" s="105"/>
      <c r="O294" s="104">
        <f t="shared" si="76"/>
        <v>0</v>
      </c>
      <c r="P294" s="26">
        <f t="shared" si="90"/>
        <v>79416</v>
      </c>
      <c r="Q294" s="21">
        <f t="shared" si="89"/>
        <v>99270</v>
      </c>
      <c r="R294" s="98">
        <v>550</v>
      </c>
      <c r="S294" s="99">
        <v>1600</v>
      </c>
      <c r="T294" s="99">
        <v>2000</v>
      </c>
      <c r="U294" s="99">
        <v>2200</v>
      </c>
      <c r="V294" s="99">
        <v>1500</v>
      </c>
      <c r="W294" s="99">
        <v>1300</v>
      </c>
      <c r="X294" s="99">
        <v>200</v>
      </c>
      <c r="Y294" s="99">
        <v>50</v>
      </c>
      <c r="Z294" s="99">
        <v>1</v>
      </c>
      <c r="AA294" s="99">
        <v>1</v>
      </c>
      <c r="AB294" s="99">
        <v>1</v>
      </c>
      <c r="AC294" s="100">
        <v>1</v>
      </c>
      <c r="AD294" s="22">
        <f t="shared" si="77"/>
        <v>5806</v>
      </c>
      <c r="AE294" s="20">
        <f t="shared" si="78"/>
        <v>16889</v>
      </c>
      <c r="AF294" s="20">
        <f t="shared" si="79"/>
        <v>21112</v>
      </c>
      <c r="AG294" s="20">
        <f t="shared" si="80"/>
        <v>23223</v>
      </c>
      <c r="AH294" s="20">
        <f t="shared" si="81"/>
        <v>15834</v>
      </c>
      <c r="AI294" s="20">
        <f t="shared" si="82"/>
        <v>13723</v>
      </c>
      <c r="AJ294" s="20">
        <f t="shared" si="83"/>
        <v>2111</v>
      </c>
      <c r="AK294" s="20">
        <f t="shared" si="84"/>
        <v>528</v>
      </c>
      <c r="AL294" s="20">
        <f t="shared" si="85"/>
        <v>11</v>
      </c>
      <c r="AM294" s="20">
        <f t="shared" si="86"/>
        <v>11</v>
      </c>
      <c r="AN294" s="20">
        <f t="shared" si="87"/>
        <v>11</v>
      </c>
      <c r="AO294" s="43">
        <f t="shared" si="88"/>
        <v>11</v>
      </c>
    </row>
    <row r="295" spans="1:41" hidden="1" x14ac:dyDescent="0.2">
      <c r="A295" s="96" t="s">
        <v>698</v>
      </c>
      <c r="B295" s="96" t="s">
        <v>699</v>
      </c>
      <c r="C295" s="96" t="s">
        <v>698</v>
      </c>
      <c r="D295" s="96" t="s">
        <v>699</v>
      </c>
      <c r="E295" s="96" t="s">
        <v>723</v>
      </c>
      <c r="F295" s="96" t="s">
        <v>724</v>
      </c>
      <c r="G295" s="96" t="s">
        <v>126</v>
      </c>
      <c r="H295" s="19" t="str">
        <f>IF(E295="","",VLOOKUP(LEFT(E295,5),'Technikai cellák'!B:C,2,0))</f>
        <v>E.ON Közép-dunántúli Gázhálózati Zrt.</v>
      </c>
      <c r="I295" s="19" t="str">
        <f>IF(E295="","",VLOOKUP(H295,'Technikai cellák'!$C$1:$D$12,2,0))</f>
        <v>8800 Nagykanizsa, Zrínyi Miklós út 32.</v>
      </c>
      <c r="J295" s="97">
        <v>4</v>
      </c>
      <c r="K295" s="25" t="str">
        <f t="shared" si="73"/>
        <v>20 alatti</v>
      </c>
      <c r="L295" s="101">
        <f t="shared" si="74"/>
        <v>4</v>
      </c>
      <c r="M295" s="102">
        <f t="shared" si="75"/>
        <v>0</v>
      </c>
      <c r="N295" s="105"/>
      <c r="O295" s="104">
        <f t="shared" si="76"/>
        <v>0</v>
      </c>
      <c r="P295" s="26">
        <f t="shared" si="90"/>
        <v>2195</v>
      </c>
      <c r="Q295" s="21">
        <f t="shared" si="89"/>
        <v>2744</v>
      </c>
      <c r="R295" s="98">
        <v>10</v>
      </c>
      <c r="S295" s="99">
        <v>0</v>
      </c>
      <c r="T295" s="99">
        <v>0</v>
      </c>
      <c r="U295" s="99">
        <v>0</v>
      </c>
      <c r="V295" s="99">
        <v>0</v>
      </c>
      <c r="W295" s="99">
        <v>0</v>
      </c>
      <c r="X295" s="99">
        <v>50</v>
      </c>
      <c r="Y295" s="99">
        <v>40</v>
      </c>
      <c r="Z295" s="99">
        <v>40</v>
      </c>
      <c r="AA295" s="99">
        <v>40</v>
      </c>
      <c r="AB295" s="99">
        <v>40</v>
      </c>
      <c r="AC295" s="100">
        <v>40</v>
      </c>
      <c r="AD295" s="22">
        <f t="shared" si="77"/>
        <v>106</v>
      </c>
      <c r="AE295" s="20">
        <f t="shared" si="78"/>
        <v>0</v>
      </c>
      <c r="AF295" s="20">
        <f t="shared" si="79"/>
        <v>0</v>
      </c>
      <c r="AG295" s="20">
        <f t="shared" si="80"/>
        <v>0</v>
      </c>
      <c r="AH295" s="20">
        <f t="shared" si="81"/>
        <v>0</v>
      </c>
      <c r="AI295" s="20">
        <f t="shared" si="82"/>
        <v>0</v>
      </c>
      <c r="AJ295" s="20">
        <f t="shared" si="83"/>
        <v>528</v>
      </c>
      <c r="AK295" s="20">
        <f t="shared" si="84"/>
        <v>422</v>
      </c>
      <c r="AL295" s="20">
        <f t="shared" si="85"/>
        <v>422</v>
      </c>
      <c r="AM295" s="20">
        <f t="shared" si="86"/>
        <v>422</v>
      </c>
      <c r="AN295" s="20">
        <f t="shared" si="87"/>
        <v>422</v>
      </c>
      <c r="AO295" s="43">
        <f t="shared" si="88"/>
        <v>422</v>
      </c>
    </row>
    <row r="296" spans="1:41" hidden="1" x14ac:dyDescent="0.2">
      <c r="A296" s="96" t="s">
        <v>698</v>
      </c>
      <c r="B296" s="96" t="s">
        <v>699</v>
      </c>
      <c r="C296" s="96" t="s">
        <v>698</v>
      </c>
      <c r="D296" s="96" t="s">
        <v>699</v>
      </c>
      <c r="E296" s="96" t="s">
        <v>725</v>
      </c>
      <c r="F296" s="96" t="s">
        <v>726</v>
      </c>
      <c r="G296" s="96" t="s">
        <v>126</v>
      </c>
      <c r="H296" s="19" t="str">
        <f>IF(E296="","",VLOOKUP(LEFT(E296,5),'Technikai cellák'!B:C,2,0))</f>
        <v>MVM ÉGÁZ-DÉGÁZ Földgázhálózati Zrt.</v>
      </c>
      <c r="I296" s="19" t="str">
        <f>IF(E296="","",VLOOKUP(H296,'Technikai cellák'!$C$1:$D$12,2,0))</f>
        <v>6724 Szeged, Pulcz u. 44.</v>
      </c>
      <c r="J296" s="97">
        <v>4</v>
      </c>
      <c r="K296" s="25" t="str">
        <f t="shared" si="73"/>
        <v>20 alatti</v>
      </c>
      <c r="L296" s="101">
        <f t="shared" si="74"/>
        <v>4</v>
      </c>
      <c r="M296" s="102">
        <f t="shared" si="75"/>
        <v>0</v>
      </c>
      <c r="N296" s="105"/>
      <c r="O296" s="104">
        <f t="shared" si="76"/>
        <v>0</v>
      </c>
      <c r="P296" s="26">
        <f t="shared" si="90"/>
        <v>5423</v>
      </c>
      <c r="Q296" s="21">
        <f t="shared" si="89"/>
        <v>6779</v>
      </c>
      <c r="R296" s="98">
        <v>10</v>
      </c>
      <c r="S296" s="99">
        <v>90</v>
      </c>
      <c r="T296" s="99">
        <v>240</v>
      </c>
      <c r="U296" s="99">
        <v>130</v>
      </c>
      <c r="V296" s="99">
        <v>110</v>
      </c>
      <c r="W296" s="99">
        <v>20</v>
      </c>
      <c r="X296" s="99">
        <v>10</v>
      </c>
      <c r="Y296" s="99">
        <v>10</v>
      </c>
      <c r="Z296" s="99">
        <v>10</v>
      </c>
      <c r="AA296" s="99">
        <v>10</v>
      </c>
      <c r="AB296" s="99">
        <v>1</v>
      </c>
      <c r="AC296" s="100">
        <v>1</v>
      </c>
      <c r="AD296" s="22">
        <f t="shared" si="77"/>
        <v>106</v>
      </c>
      <c r="AE296" s="20">
        <f t="shared" si="78"/>
        <v>950</v>
      </c>
      <c r="AF296" s="20">
        <f t="shared" si="79"/>
        <v>2533</v>
      </c>
      <c r="AG296" s="20">
        <f t="shared" si="80"/>
        <v>1372</v>
      </c>
      <c r="AH296" s="20">
        <f t="shared" si="81"/>
        <v>1161</v>
      </c>
      <c r="AI296" s="20">
        <f t="shared" si="82"/>
        <v>211</v>
      </c>
      <c r="AJ296" s="20">
        <f t="shared" si="83"/>
        <v>106</v>
      </c>
      <c r="AK296" s="20">
        <f t="shared" si="84"/>
        <v>106</v>
      </c>
      <c r="AL296" s="20">
        <f t="shared" si="85"/>
        <v>106</v>
      </c>
      <c r="AM296" s="20">
        <f t="shared" si="86"/>
        <v>106</v>
      </c>
      <c r="AN296" s="20">
        <f t="shared" si="87"/>
        <v>11</v>
      </c>
      <c r="AO296" s="43">
        <f t="shared" si="88"/>
        <v>11</v>
      </c>
    </row>
    <row r="297" spans="1:41" hidden="1" x14ac:dyDescent="0.2">
      <c r="A297" s="96" t="s">
        <v>698</v>
      </c>
      <c r="B297" s="96" t="s">
        <v>699</v>
      </c>
      <c r="C297" s="96" t="s">
        <v>698</v>
      </c>
      <c r="D297" s="96" t="s">
        <v>699</v>
      </c>
      <c r="E297" s="96" t="s">
        <v>727</v>
      </c>
      <c r="F297" s="96" t="s">
        <v>728</v>
      </c>
      <c r="G297" s="96" t="s">
        <v>126</v>
      </c>
      <c r="H297" s="19" t="str">
        <f>IF(E297="","",VLOOKUP(LEFT(E297,5),'Technikai cellák'!B:C,2,0))</f>
        <v>MVM ÉGÁZ-DÉGÁZ Földgázhálózati Zrt.</v>
      </c>
      <c r="I297" s="19" t="str">
        <f>IF(E297="","",VLOOKUP(H297,'Technikai cellák'!$C$1:$D$12,2,0))</f>
        <v>6724 Szeged, Pulcz u. 44.</v>
      </c>
      <c r="J297" s="97">
        <v>4</v>
      </c>
      <c r="K297" s="25" t="str">
        <f t="shared" si="73"/>
        <v>20 alatti</v>
      </c>
      <c r="L297" s="101">
        <f t="shared" si="74"/>
        <v>4</v>
      </c>
      <c r="M297" s="102">
        <f t="shared" si="75"/>
        <v>0</v>
      </c>
      <c r="N297" s="105"/>
      <c r="O297" s="104">
        <f t="shared" si="76"/>
        <v>0</v>
      </c>
      <c r="P297" s="26">
        <f t="shared" si="90"/>
        <v>5854</v>
      </c>
      <c r="Q297" s="21">
        <f t="shared" si="89"/>
        <v>7317</v>
      </c>
      <c r="R297" s="98">
        <v>10</v>
      </c>
      <c r="S297" s="99">
        <v>30</v>
      </c>
      <c r="T297" s="99">
        <v>70</v>
      </c>
      <c r="U297" s="99">
        <v>240</v>
      </c>
      <c r="V297" s="99">
        <v>170</v>
      </c>
      <c r="W297" s="99">
        <v>130</v>
      </c>
      <c r="X297" s="99">
        <v>20</v>
      </c>
      <c r="Y297" s="99">
        <v>10</v>
      </c>
      <c r="Z297" s="99">
        <v>10</v>
      </c>
      <c r="AA297" s="99">
        <v>1</v>
      </c>
      <c r="AB297" s="99">
        <v>1</v>
      </c>
      <c r="AC297" s="100">
        <v>1</v>
      </c>
      <c r="AD297" s="22">
        <f t="shared" si="77"/>
        <v>106</v>
      </c>
      <c r="AE297" s="20">
        <f t="shared" si="78"/>
        <v>317</v>
      </c>
      <c r="AF297" s="20">
        <f t="shared" si="79"/>
        <v>739</v>
      </c>
      <c r="AG297" s="20">
        <f t="shared" si="80"/>
        <v>2533</v>
      </c>
      <c r="AH297" s="20">
        <f t="shared" si="81"/>
        <v>1794</v>
      </c>
      <c r="AI297" s="20">
        <f t="shared" si="82"/>
        <v>1372</v>
      </c>
      <c r="AJ297" s="20">
        <f t="shared" si="83"/>
        <v>211</v>
      </c>
      <c r="AK297" s="20">
        <f t="shared" si="84"/>
        <v>106</v>
      </c>
      <c r="AL297" s="20">
        <f t="shared" si="85"/>
        <v>106</v>
      </c>
      <c r="AM297" s="20">
        <f t="shared" si="86"/>
        <v>11</v>
      </c>
      <c r="AN297" s="20">
        <f t="shared" si="87"/>
        <v>11</v>
      </c>
      <c r="AO297" s="43">
        <f t="shared" si="88"/>
        <v>11</v>
      </c>
    </row>
    <row r="298" spans="1:41" hidden="1" x14ac:dyDescent="0.2">
      <c r="A298" s="96" t="s">
        <v>698</v>
      </c>
      <c r="B298" s="96" t="s">
        <v>699</v>
      </c>
      <c r="C298" s="96" t="s">
        <v>698</v>
      </c>
      <c r="D298" s="96" t="s">
        <v>699</v>
      </c>
      <c r="E298" s="96" t="s">
        <v>729</v>
      </c>
      <c r="F298" s="96" t="s">
        <v>730</v>
      </c>
      <c r="G298" s="96" t="s">
        <v>126</v>
      </c>
      <c r="H298" s="19" t="str">
        <f>IF(E298="","",VLOOKUP(LEFT(E298,5),'Technikai cellák'!B:C,2,0))</f>
        <v>MVM ÉGÁZ-DÉGÁZ Földgázhálózati Zrt.</v>
      </c>
      <c r="I298" s="19" t="str">
        <f>IF(E298="","",VLOOKUP(H298,'Technikai cellák'!$C$1:$D$12,2,0))</f>
        <v>6724 Szeged, Pulcz u. 44.</v>
      </c>
      <c r="J298" s="97">
        <v>4</v>
      </c>
      <c r="K298" s="25" t="str">
        <f t="shared" si="73"/>
        <v>20 alatti</v>
      </c>
      <c r="L298" s="101">
        <f t="shared" si="74"/>
        <v>4</v>
      </c>
      <c r="M298" s="102">
        <f t="shared" si="75"/>
        <v>0</v>
      </c>
      <c r="N298" s="105"/>
      <c r="O298" s="104">
        <f t="shared" si="76"/>
        <v>0</v>
      </c>
      <c r="P298" s="26">
        <f t="shared" si="90"/>
        <v>9</v>
      </c>
      <c r="Q298" s="21">
        <f t="shared" si="89"/>
        <v>11</v>
      </c>
      <c r="R298" s="98">
        <v>0</v>
      </c>
      <c r="S298" s="99">
        <v>0</v>
      </c>
      <c r="T298" s="99">
        <v>0</v>
      </c>
      <c r="U298" s="99">
        <v>1</v>
      </c>
      <c r="V298" s="99">
        <v>0</v>
      </c>
      <c r="W298" s="99">
        <v>0</v>
      </c>
      <c r="X298" s="99">
        <v>0</v>
      </c>
      <c r="Y298" s="99">
        <v>0</v>
      </c>
      <c r="Z298" s="99">
        <v>0</v>
      </c>
      <c r="AA298" s="99">
        <v>0</v>
      </c>
      <c r="AB298" s="99">
        <v>0</v>
      </c>
      <c r="AC298" s="100">
        <v>0</v>
      </c>
      <c r="AD298" s="22">
        <f t="shared" si="77"/>
        <v>0</v>
      </c>
      <c r="AE298" s="20">
        <f t="shared" si="78"/>
        <v>0</v>
      </c>
      <c r="AF298" s="20">
        <f t="shared" si="79"/>
        <v>0</v>
      </c>
      <c r="AG298" s="20">
        <f t="shared" si="80"/>
        <v>11</v>
      </c>
      <c r="AH298" s="20">
        <f t="shared" si="81"/>
        <v>0</v>
      </c>
      <c r="AI298" s="20">
        <f t="shared" si="82"/>
        <v>0</v>
      </c>
      <c r="AJ298" s="20">
        <f t="shared" si="83"/>
        <v>0</v>
      </c>
      <c r="AK298" s="20">
        <f t="shared" si="84"/>
        <v>0</v>
      </c>
      <c r="AL298" s="20">
        <f t="shared" si="85"/>
        <v>0</v>
      </c>
      <c r="AM298" s="20">
        <f t="shared" si="86"/>
        <v>0</v>
      </c>
      <c r="AN298" s="20">
        <f t="shared" si="87"/>
        <v>0</v>
      </c>
      <c r="AO298" s="43">
        <f t="shared" si="88"/>
        <v>0</v>
      </c>
    </row>
    <row r="299" spans="1:41" hidden="1" x14ac:dyDescent="0.2">
      <c r="A299" s="96" t="s">
        <v>698</v>
      </c>
      <c r="B299" s="96" t="s">
        <v>699</v>
      </c>
      <c r="C299" s="96" t="s">
        <v>698</v>
      </c>
      <c r="D299" s="96" t="s">
        <v>699</v>
      </c>
      <c r="E299" s="96" t="s">
        <v>731</v>
      </c>
      <c r="F299" s="96" t="s">
        <v>732</v>
      </c>
      <c r="G299" s="96" t="s">
        <v>126</v>
      </c>
      <c r="H299" s="19" t="str">
        <f>IF(E299="","",VLOOKUP(LEFT(E299,5),'Technikai cellák'!B:C,2,0))</f>
        <v>MVM ÉGÁZ-DÉGÁZ Földgázhálózati Zrt.</v>
      </c>
      <c r="I299" s="19" t="str">
        <f>IF(E299="","",VLOOKUP(H299,'Technikai cellák'!$C$1:$D$12,2,0))</f>
        <v>6724 Szeged, Pulcz u. 44.</v>
      </c>
      <c r="J299" s="97">
        <v>10</v>
      </c>
      <c r="K299" s="25" t="str">
        <f t="shared" si="73"/>
        <v>20 alatti</v>
      </c>
      <c r="L299" s="101">
        <f t="shared" si="74"/>
        <v>10</v>
      </c>
      <c r="M299" s="102">
        <f t="shared" si="75"/>
        <v>0</v>
      </c>
      <c r="N299" s="105"/>
      <c r="O299" s="104">
        <f t="shared" si="76"/>
        <v>0</v>
      </c>
      <c r="P299" s="26">
        <f t="shared" si="90"/>
        <v>30210</v>
      </c>
      <c r="Q299" s="21">
        <f t="shared" si="89"/>
        <v>37762</v>
      </c>
      <c r="R299" s="98">
        <v>10</v>
      </c>
      <c r="S299" s="99">
        <v>260</v>
      </c>
      <c r="T299" s="99">
        <v>890</v>
      </c>
      <c r="U299" s="99">
        <v>860</v>
      </c>
      <c r="V299" s="99">
        <v>660</v>
      </c>
      <c r="W299" s="99">
        <v>480</v>
      </c>
      <c r="X299" s="99">
        <v>260</v>
      </c>
      <c r="Y299" s="99">
        <v>110</v>
      </c>
      <c r="Z299" s="99">
        <v>41</v>
      </c>
      <c r="AA299" s="99">
        <v>2</v>
      </c>
      <c r="AB299" s="99">
        <v>2</v>
      </c>
      <c r="AC299" s="100">
        <v>2</v>
      </c>
      <c r="AD299" s="22">
        <v>106</v>
      </c>
      <c r="AE299" s="20">
        <v>2744</v>
      </c>
      <c r="AF299" s="20">
        <v>9394</v>
      </c>
      <c r="AG299" s="20">
        <v>9078</v>
      </c>
      <c r="AH299" s="20">
        <v>6967</v>
      </c>
      <c r="AI299" s="20">
        <v>5067</v>
      </c>
      <c r="AJ299" s="20">
        <v>2745</v>
      </c>
      <c r="AK299" s="20">
        <v>1162</v>
      </c>
      <c r="AL299" s="20">
        <v>433</v>
      </c>
      <c r="AM299" s="20">
        <v>22</v>
      </c>
      <c r="AN299" s="20">
        <v>22</v>
      </c>
      <c r="AO299" s="43">
        <v>22</v>
      </c>
    </row>
    <row r="300" spans="1:41" hidden="1" x14ac:dyDescent="0.2">
      <c r="A300" s="96" t="s">
        <v>698</v>
      </c>
      <c r="B300" s="96" t="s">
        <v>699</v>
      </c>
      <c r="C300" s="96" t="s">
        <v>698</v>
      </c>
      <c r="D300" s="96" t="s">
        <v>699</v>
      </c>
      <c r="E300" s="96" t="s">
        <v>733</v>
      </c>
      <c r="F300" s="96" t="s">
        <v>734</v>
      </c>
      <c r="G300" s="96" t="s">
        <v>126</v>
      </c>
      <c r="H300" s="19" t="str">
        <f>IF(E300="","",VLOOKUP(LEFT(E300,5),'Technikai cellák'!B:C,2,0))</f>
        <v>MVM ÉGÁZ-DÉGÁZ Földgázhálózati Zrt.</v>
      </c>
      <c r="I300" s="19" t="str">
        <f>IF(E300="","",VLOOKUP(H300,'Technikai cellák'!$C$1:$D$12,2,0))</f>
        <v>6724 Szeged, Pulcz u. 44.</v>
      </c>
      <c r="J300" s="97">
        <v>4</v>
      </c>
      <c r="K300" s="25" t="str">
        <f t="shared" si="73"/>
        <v>20 alatti</v>
      </c>
      <c r="L300" s="101">
        <f t="shared" si="74"/>
        <v>4</v>
      </c>
      <c r="M300" s="102">
        <f t="shared" si="75"/>
        <v>0</v>
      </c>
      <c r="N300" s="105"/>
      <c r="O300" s="104">
        <f t="shared" si="76"/>
        <v>0</v>
      </c>
      <c r="P300" s="26">
        <f t="shared" si="90"/>
        <v>1658</v>
      </c>
      <c r="Q300" s="21">
        <f t="shared" si="89"/>
        <v>2072</v>
      </c>
      <c r="R300" s="98">
        <v>20</v>
      </c>
      <c r="S300" s="99">
        <v>30</v>
      </c>
      <c r="T300" s="99">
        <v>40</v>
      </c>
      <c r="U300" s="99">
        <v>50</v>
      </c>
      <c r="V300" s="99">
        <v>30</v>
      </c>
      <c r="W300" s="99">
        <v>20</v>
      </c>
      <c r="X300" s="99">
        <v>1</v>
      </c>
      <c r="Y300" s="99">
        <v>1</v>
      </c>
      <c r="Z300" s="99">
        <v>1</v>
      </c>
      <c r="AA300" s="99">
        <v>1</v>
      </c>
      <c r="AB300" s="99">
        <v>1</v>
      </c>
      <c r="AC300" s="100">
        <v>1</v>
      </c>
      <c r="AD300" s="22">
        <f t="shared" si="77"/>
        <v>211</v>
      </c>
      <c r="AE300" s="20">
        <f t="shared" si="78"/>
        <v>317</v>
      </c>
      <c r="AF300" s="20">
        <f t="shared" si="79"/>
        <v>422</v>
      </c>
      <c r="AG300" s="20">
        <f t="shared" si="80"/>
        <v>528</v>
      </c>
      <c r="AH300" s="20">
        <f t="shared" si="81"/>
        <v>317</v>
      </c>
      <c r="AI300" s="20">
        <f t="shared" si="82"/>
        <v>211</v>
      </c>
      <c r="AJ300" s="20">
        <f t="shared" si="83"/>
        <v>11</v>
      </c>
      <c r="AK300" s="20">
        <f t="shared" si="84"/>
        <v>11</v>
      </c>
      <c r="AL300" s="20">
        <f t="shared" si="85"/>
        <v>11</v>
      </c>
      <c r="AM300" s="20">
        <f t="shared" si="86"/>
        <v>11</v>
      </c>
      <c r="AN300" s="20">
        <f t="shared" si="87"/>
        <v>11</v>
      </c>
      <c r="AO300" s="43">
        <f t="shared" si="88"/>
        <v>11</v>
      </c>
    </row>
    <row r="301" spans="1:41" hidden="1" x14ac:dyDescent="0.2">
      <c r="A301" s="96" t="s">
        <v>698</v>
      </c>
      <c r="B301" s="96" t="s">
        <v>699</v>
      </c>
      <c r="C301" s="96" t="s">
        <v>698</v>
      </c>
      <c r="D301" s="96" t="s">
        <v>699</v>
      </c>
      <c r="E301" s="96" t="s">
        <v>735</v>
      </c>
      <c r="F301" s="96" t="s">
        <v>736</v>
      </c>
      <c r="G301" s="96" t="s">
        <v>126</v>
      </c>
      <c r="H301" s="19" t="str">
        <f>IF(E301="","",VLOOKUP(LEFT(E301,5),'Technikai cellák'!B:C,2,0))</f>
        <v>MVM ÉGÁZ-DÉGÁZ Földgázhálózati Zrt.</v>
      </c>
      <c r="I301" s="19" t="str">
        <f>IF(E301="","",VLOOKUP(H301,'Technikai cellák'!$C$1:$D$12,2,0))</f>
        <v>6724 Szeged, Pulcz u. 44.</v>
      </c>
      <c r="J301" s="97">
        <v>4</v>
      </c>
      <c r="K301" s="25" t="str">
        <f t="shared" si="73"/>
        <v>20 alatti</v>
      </c>
      <c r="L301" s="101">
        <f t="shared" si="74"/>
        <v>4</v>
      </c>
      <c r="M301" s="102">
        <f t="shared" si="75"/>
        <v>0</v>
      </c>
      <c r="N301" s="105"/>
      <c r="O301" s="104">
        <f t="shared" si="76"/>
        <v>0</v>
      </c>
      <c r="P301" s="26">
        <f t="shared" si="90"/>
        <v>9</v>
      </c>
      <c r="Q301" s="21">
        <f t="shared" si="89"/>
        <v>11</v>
      </c>
      <c r="R301" s="98">
        <v>0</v>
      </c>
      <c r="S301" s="99">
        <v>0</v>
      </c>
      <c r="T301" s="99">
        <v>0</v>
      </c>
      <c r="U301" s="99">
        <v>1</v>
      </c>
      <c r="V301" s="99">
        <v>0</v>
      </c>
      <c r="W301" s="99">
        <v>0</v>
      </c>
      <c r="X301" s="99">
        <v>0</v>
      </c>
      <c r="Y301" s="99">
        <v>0</v>
      </c>
      <c r="Z301" s="99">
        <v>0</v>
      </c>
      <c r="AA301" s="99">
        <v>0</v>
      </c>
      <c r="AB301" s="99">
        <v>0</v>
      </c>
      <c r="AC301" s="100">
        <v>0</v>
      </c>
      <c r="AD301" s="22">
        <f t="shared" si="77"/>
        <v>0</v>
      </c>
      <c r="AE301" s="20">
        <f t="shared" si="78"/>
        <v>0</v>
      </c>
      <c r="AF301" s="20">
        <f t="shared" si="79"/>
        <v>0</v>
      </c>
      <c r="AG301" s="20">
        <f t="shared" si="80"/>
        <v>11</v>
      </c>
      <c r="AH301" s="20">
        <f t="shared" si="81"/>
        <v>0</v>
      </c>
      <c r="AI301" s="20">
        <f t="shared" si="82"/>
        <v>0</v>
      </c>
      <c r="AJ301" s="20">
        <f t="shared" si="83"/>
        <v>0</v>
      </c>
      <c r="AK301" s="20">
        <f t="shared" si="84"/>
        <v>0</v>
      </c>
      <c r="AL301" s="20">
        <f t="shared" si="85"/>
        <v>0</v>
      </c>
      <c r="AM301" s="20">
        <f t="shared" si="86"/>
        <v>0</v>
      </c>
      <c r="AN301" s="20">
        <f t="shared" si="87"/>
        <v>0</v>
      </c>
      <c r="AO301" s="43">
        <f t="shared" si="88"/>
        <v>0</v>
      </c>
    </row>
    <row r="302" spans="1:41" hidden="1" x14ac:dyDescent="0.2">
      <c r="A302" s="96" t="s">
        <v>698</v>
      </c>
      <c r="B302" s="96" t="s">
        <v>699</v>
      </c>
      <c r="C302" s="96" t="s">
        <v>698</v>
      </c>
      <c r="D302" s="96" t="s">
        <v>699</v>
      </c>
      <c r="E302" s="96" t="s">
        <v>737</v>
      </c>
      <c r="F302" s="96" t="s">
        <v>738</v>
      </c>
      <c r="G302" s="96" t="s">
        <v>126</v>
      </c>
      <c r="H302" s="19" t="str">
        <f>IF(E302="","",VLOOKUP(LEFT(E302,5),'Technikai cellák'!B:C,2,0))</f>
        <v>MVM ÉGÁZ-DÉGÁZ Földgázhálózati Zrt.</v>
      </c>
      <c r="I302" s="19" t="str">
        <f>IF(E302="","",VLOOKUP(H302,'Technikai cellák'!$C$1:$D$12,2,0))</f>
        <v>6724 Szeged, Pulcz u. 44.</v>
      </c>
      <c r="J302" s="97">
        <v>4</v>
      </c>
      <c r="K302" s="25" t="str">
        <f t="shared" ref="K302:K365" si="91">IF(J302="","",IF(J302&lt;20,"20 alatti",IF(J302&lt;100,"20-99",IF(J302&lt;500,"100-500","500-"))))</f>
        <v>20 alatti</v>
      </c>
      <c r="L302" s="101">
        <f t="shared" ref="L302:L365" si="92">ROUND(IF(K302="20 alatti",J302*1,0),0)</f>
        <v>4</v>
      </c>
      <c r="M302" s="102">
        <f t="shared" ref="M302:M365" si="93">ROUND(IF(K302="20-99",J302*10.5,0),0)</f>
        <v>0</v>
      </c>
      <c r="N302" s="105"/>
      <c r="O302" s="104">
        <f t="shared" ref="O302:O365" si="94">ROUND((IF(J302&lt;100,0,J302*$C$6)/$C$7),0)</f>
        <v>0</v>
      </c>
      <c r="P302" s="26">
        <f t="shared" si="90"/>
        <v>169</v>
      </c>
      <c r="Q302" s="21">
        <f t="shared" si="89"/>
        <v>211</v>
      </c>
      <c r="R302" s="98">
        <v>0</v>
      </c>
      <c r="S302" s="99">
        <v>0</v>
      </c>
      <c r="T302" s="99">
        <v>0</v>
      </c>
      <c r="U302" s="99">
        <v>20</v>
      </c>
      <c r="V302" s="99">
        <v>0</v>
      </c>
      <c r="W302" s="99">
        <v>0</v>
      </c>
      <c r="X302" s="99">
        <v>0</v>
      </c>
      <c r="Y302" s="99">
        <v>0</v>
      </c>
      <c r="Z302" s="99">
        <v>0</v>
      </c>
      <c r="AA302" s="99">
        <v>0</v>
      </c>
      <c r="AB302" s="99">
        <v>0</v>
      </c>
      <c r="AC302" s="100">
        <v>0</v>
      </c>
      <c r="AD302" s="22">
        <f t="shared" si="77"/>
        <v>0</v>
      </c>
      <c r="AE302" s="20">
        <f t="shared" si="78"/>
        <v>0</v>
      </c>
      <c r="AF302" s="20">
        <f t="shared" si="79"/>
        <v>0</v>
      </c>
      <c r="AG302" s="20">
        <f t="shared" si="80"/>
        <v>211</v>
      </c>
      <c r="AH302" s="20">
        <f t="shared" si="81"/>
        <v>0</v>
      </c>
      <c r="AI302" s="20">
        <f t="shared" si="82"/>
        <v>0</v>
      </c>
      <c r="AJ302" s="20">
        <f t="shared" si="83"/>
        <v>0</v>
      </c>
      <c r="AK302" s="20">
        <f t="shared" si="84"/>
        <v>0</v>
      </c>
      <c r="AL302" s="20">
        <f t="shared" si="85"/>
        <v>0</v>
      </c>
      <c r="AM302" s="20">
        <f t="shared" si="86"/>
        <v>0</v>
      </c>
      <c r="AN302" s="20">
        <f t="shared" si="87"/>
        <v>0</v>
      </c>
      <c r="AO302" s="43">
        <f t="shared" si="88"/>
        <v>0</v>
      </c>
    </row>
    <row r="303" spans="1:41" hidden="1" x14ac:dyDescent="0.2">
      <c r="A303" s="96" t="s">
        <v>739</v>
      </c>
      <c r="B303" s="96" t="s">
        <v>740</v>
      </c>
      <c r="C303" s="96" t="s">
        <v>739</v>
      </c>
      <c r="D303" s="96" t="s">
        <v>740</v>
      </c>
      <c r="E303" s="96" t="s">
        <v>741</v>
      </c>
      <c r="F303" s="96" t="s">
        <v>740</v>
      </c>
      <c r="G303" s="138" t="s">
        <v>126</v>
      </c>
      <c r="H303" s="19" t="str">
        <f>IF(E303="","",VLOOKUP(LEFT(E303,5),'Technikai cellák'!B:C,2,0))</f>
        <v>MVM ÉGÁZ-DÉGÁZ Földgázhálózati Zrt.</v>
      </c>
      <c r="I303" s="19" t="str">
        <f>IF(E303="","",VLOOKUP(H303,'Technikai cellák'!$C$1:$D$12,2,0))</f>
        <v>6724 Szeged, Pulcz u. 44.</v>
      </c>
      <c r="J303" s="97">
        <v>25</v>
      </c>
      <c r="K303" s="25" t="str">
        <f t="shared" si="91"/>
        <v>20-99</v>
      </c>
      <c r="L303" s="101">
        <f t="shared" si="92"/>
        <v>0</v>
      </c>
      <c r="M303" s="102">
        <f t="shared" si="93"/>
        <v>263</v>
      </c>
      <c r="N303" s="105">
        <v>263</v>
      </c>
      <c r="O303" s="104">
        <f t="shared" si="94"/>
        <v>0</v>
      </c>
      <c r="P303" s="26">
        <f t="shared" si="90"/>
        <v>156497</v>
      </c>
      <c r="Q303" s="21">
        <f t="shared" si="89"/>
        <v>195621</v>
      </c>
      <c r="R303" s="98">
        <v>1099</v>
      </c>
      <c r="S303" s="99">
        <v>2205</v>
      </c>
      <c r="T303" s="99">
        <v>3160</v>
      </c>
      <c r="U303" s="99">
        <v>3592</v>
      </c>
      <c r="V303" s="99">
        <v>3015</v>
      </c>
      <c r="W303" s="99">
        <v>2612</v>
      </c>
      <c r="X303" s="99">
        <v>1501</v>
      </c>
      <c r="Y303" s="99">
        <v>530</v>
      </c>
      <c r="Z303" s="99">
        <v>185</v>
      </c>
      <c r="AA303" s="99">
        <v>145</v>
      </c>
      <c r="AB303" s="99">
        <v>167</v>
      </c>
      <c r="AC303" s="100">
        <v>321</v>
      </c>
      <c r="AD303" s="22">
        <f t="shared" si="77"/>
        <v>11601</v>
      </c>
      <c r="AE303" s="20">
        <f t="shared" si="78"/>
        <v>23276</v>
      </c>
      <c r="AF303" s="20">
        <f t="shared" si="79"/>
        <v>33356</v>
      </c>
      <c r="AG303" s="20">
        <f t="shared" si="80"/>
        <v>37916</v>
      </c>
      <c r="AH303" s="20">
        <f t="shared" si="81"/>
        <v>31826</v>
      </c>
      <c r="AI303" s="20">
        <f t="shared" si="82"/>
        <v>27572</v>
      </c>
      <c r="AJ303" s="20">
        <f t="shared" si="83"/>
        <v>15844</v>
      </c>
      <c r="AK303" s="20">
        <f t="shared" si="84"/>
        <v>5595</v>
      </c>
      <c r="AL303" s="20">
        <f t="shared" si="85"/>
        <v>1953</v>
      </c>
      <c r="AM303" s="20">
        <f t="shared" si="86"/>
        <v>1531</v>
      </c>
      <c r="AN303" s="20">
        <f t="shared" si="87"/>
        <v>1763</v>
      </c>
      <c r="AO303" s="43">
        <f t="shared" si="88"/>
        <v>3388</v>
      </c>
    </row>
    <row r="304" spans="1:41" hidden="1" x14ac:dyDescent="0.2">
      <c r="A304" s="96" t="s">
        <v>739</v>
      </c>
      <c r="B304" s="96" t="s">
        <v>740</v>
      </c>
      <c r="C304" s="96" t="s">
        <v>739</v>
      </c>
      <c r="D304" s="96" t="s">
        <v>740</v>
      </c>
      <c r="E304" s="96" t="s">
        <v>742</v>
      </c>
      <c r="F304" s="96" t="s">
        <v>743</v>
      </c>
      <c r="G304" s="138" t="s">
        <v>126</v>
      </c>
      <c r="H304" s="19" t="str">
        <f>IF(E304="","",VLOOKUP(LEFT(E304,5),'Technikai cellák'!B:C,2,0))</f>
        <v>MVM ÉGÁZ-DÉGÁZ Földgázhálózati Zrt.</v>
      </c>
      <c r="I304" s="19" t="str">
        <f>IF(E304="","",VLOOKUP(H304,'Technikai cellák'!$C$1:$D$12,2,0))</f>
        <v>6724 Szeged, Pulcz u. 44.</v>
      </c>
      <c r="J304" s="97">
        <v>4</v>
      </c>
      <c r="K304" s="25" t="str">
        <f t="shared" si="91"/>
        <v>20 alatti</v>
      </c>
      <c r="L304" s="101">
        <f t="shared" si="92"/>
        <v>4</v>
      </c>
      <c r="M304" s="102">
        <f t="shared" si="93"/>
        <v>0</v>
      </c>
      <c r="N304" s="105"/>
      <c r="O304" s="104">
        <f t="shared" si="94"/>
        <v>0</v>
      </c>
      <c r="P304" s="26">
        <f t="shared" si="90"/>
        <v>32749</v>
      </c>
      <c r="Q304" s="21">
        <f t="shared" si="89"/>
        <v>40936</v>
      </c>
      <c r="R304" s="98">
        <v>225</v>
      </c>
      <c r="S304" s="99">
        <v>452</v>
      </c>
      <c r="T304" s="99">
        <v>687</v>
      </c>
      <c r="U304" s="99">
        <v>750</v>
      </c>
      <c r="V304" s="99">
        <v>623</v>
      </c>
      <c r="W304" s="99">
        <v>542</v>
      </c>
      <c r="X304" s="99">
        <v>311</v>
      </c>
      <c r="Y304" s="99">
        <v>115</v>
      </c>
      <c r="Z304" s="99">
        <v>39</v>
      </c>
      <c r="AA304" s="99">
        <v>32</v>
      </c>
      <c r="AB304" s="99">
        <v>34</v>
      </c>
      <c r="AC304" s="100">
        <v>68</v>
      </c>
      <c r="AD304" s="22">
        <f t="shared" si="77"/>
        <v>2375</v>
      </c>
      <c r="AE304" s="20">
        <f t="shared" si="78"/>
        <v>4771</v>
      </c>
      <c r="AF304" s="20">
        <f t="shared" si="79"/>
        <v>7252</v>
      </c>
      <c r="AG304" s="20">
        <f t="shared" si="80"/>
        <v>7917</v>
      </c>
      <c r="AH304" s="20">
        <f t="shared" si="81"/>
        <v>6576</v>
      </c>
      <c r="AI304" s="20">
        <f t="shared" si="82"/>
        <v>5721</v>
      </c>
      <c r="AJ304" s="20">
        <f t="shared" si="83"/>
        <v>3283</v>
      </c>
      <c r="AK304" s="20">
        <f t="shared" si="84"/>
        <v>1214</v>
      </c>
      <c r="AL304" s="20">
        <f t="shared" si="85"/>
        <v>412</v>
      </c>
      <c r="AM304" s="20">
        <f t="shared" si="86"/>
        <v>338</v>
      </c>
      <c r="AN304" s="20">
        <f t="shared" si="87"/>
        <v>359</v>
      </c>
      <c r="AO304" s="43">
        <f t="shared" si="88"/>
        <v>718</v>
      </c>
    </row>
    <row r="305" spans="1:41" hidden="1" x14ac:dyDescent="0.2">
      <c r="A305" s="96" t="s">
        <v>739</v>
      </c>
      <c r="B305" s="96" t="s">
        <v>740</v>
      </c>
      <c r="C305" s="96" t="s">
        <v>739</v>
      </c>
      <c r="D305" s="96" t="s">
        <v>740</v>
      </c>
      <c r="E305" s="96" t="s">
        <v>744</v>
      </c>
      <c r="F305" s="96" t="s">
        <v>745</v>
      </c>
      <c r="G305" s="138" t="s">
        <v>126</v>
      </c>
      <c r="H305" s="19" t="str">
        <f>IF(E305="","",VLOOKUP(LEFT(E305,5),'Technikai cellák'!B:C,2,0))</f>
        <v>MVM ÉGÁZ-DÉGÁZ Földgázhálózati Zrt.</v>
      </c>
      <c r="I305" s="19" t="str">
        <f>IF(E305="","",VLOOKUP(H305,'Technikai cellák'!$C$1:$D$12,2,0))</f>
        <v>6724 Szeged, Pulcz u. 44.</v>
      </c>
      <c r="J305" s="97">
        <v>4</v>
      </c>
      <c r="K305" s="25" t="str">
        <f t="shared" si="91"/>
        <v>20 alatti</v>
      </c>
      <c r="L305" s="101">
        <f t="shared" si="92"/>
        <v>4</v>
      </c>
      <c r="M305" s="102">
        <f t="shared" si="93"/>
        <v>0</v>
      </c>
      <c r="N305" s="105"/>
      <c r="O305" s="104">
        <f t="shared" si="94"/>
        <v>0</v>
      </c>
      <c r="P305" s="26">
        <f t="shared" si="90"/>
        <v>4214</v>
      </c>
      <c r="Q305" s="21">
        <f t="shared" si="89"/>
        <v>5268</v>
      </c>
      <c r="R305" s="98">
        <v>29</v>
      </c>
      <c r="S305" s="99">
        <v>59</v>
      </c>
      <c r="T305" s="99">
        <v>86</v>
      </c>
      <c r="U305" s="99">
        <v>97</v>
      </c>
      <c r="V305" s="99">
        <v>82</v>
      </c>
      <c r="W305" s="99">
        <v>70</v>
      </c>
      <c r="X305" s="99">
        <v>40</v>
      </c>
      <c r="Y305" s="99">
        <v>14</v>
      </c>
      <c r="Z305" s="99">
        <v>5</v>
      </c>
      <c r="AA305" s="99">
        <v>4</v>
      </c>
      <c r="AB305" s="99">
        <v>4</v>
      </c>
      <c r="AC305" s="100">
        <v>9</v>
      </c>
      <c r="AD305" s="22">
        <f t="shared" si="77"/>
        <v>306</v>
      </c>
      <c r="AE305" s="20">
        <f t="shared" si="78"/>
        <v>623</v>
      </c>
      <c r="AF305" s="20">
        <f t="shared" si="79"/>
        <v>908</v>
      </c>
      <c r="AG305" s="20">
        <f t="shared" si="80"/>
        <v>1024</v>
      </c>
      <c r="AH305" s="20">
        <f t="shared" si="81"/>
        <v>866</v>
      </c>
      <c r="AI305" s="20">
        <f t="shared" si="82"/>
        <v>739</v>
      </c>
      <c r="AJ305" s="20">
        <f t="shared" si="83"/>
        <v>422</v>
      </c>
      <c r="AK305" s="20">
        <f t="shared" si="84"/>
        <v>148</v>
      </c>
      <c r="AL305" s="20">
        <f t="shared" si="85"/>
        <v>53</v>
      </c>
      <c r="AM305" s="20">
        <f t="shared" si="86"/>
        <v>42</v>
      </c>
      <c r="AN305" s="20">
        <f t="shared" si="87"/>
        <v>42</v>
      </c>
      <c r="AO305" s="43">
        <f t="shared" si="88"/>
        <v>95</v>
      </c>
    </row>
    <row r="306" spans="1:41" hidden="1" x14ac:dyDescent="0.2">
      <c r="A306" s="96" t="s">
        <v>739</v>
      </c>
      <c r="B306" s="96" t="s">
        <v>740</v>
      </c>
      <c r="C306" s="96" t="s">
        <v>739</v>
      </c>
      <c r="D306" s="96" t="s">
        <v>740</v>
      </c>
      <c r="E306" s="96" t="s">
        <v>746</v>
      </c>
      <c r="F306" s="96" t="s">
        <v>745</v>
      </c>
      <c r="G306" s="138" t="s">
        <v>126</v>
      </c>
      <c r="H306" s="19" t="str">
        <f>IF(E306="","",VLOOKUP(LEFT(E306,5),'Technikai cellák'!B:C,2,0))</f>
        <v>MVM ÉGÁZ-DÉGÁZ Földgázhálózati Zrt.</v>
      </c>
      <c r="I306" s="19" t="str">
        <f>IF(E306="","",VLOOKUP(H306,'Technikai cellák'!$C$1:$D$12,2,0))</f>
        <v>6724 Szeged, Pulcz u. 44.</v>
      </c>
      <c r="J306" s="97">
        <v>4</v>
      </c>
      <c r="K306" s="25" t="str">
        <f t="shared" si="91"/>
        <v>20 alatti</v>
      </c>
      <c r="L306" s="101">
        <f t="shared" si="92"/>
        <v>4</v>
      </c>
      <c r="M306" s="102">
        <f t="shared" si="93"/>
        <v>0</v>
      </c>
      <c r="N306" s="105"/>
      <c r="O306" s="104">
        <f t="shared" si="94"/>
        <v>0</v>
      </c>
      <c r="P306" s="26">
        <f t="shared" si="90"/>
        <v>423</v>
      </c>
      <c r="Q306" s="21">
        <f t="shared" si="89"/>
        <v>529</v>
      </c>
      <c r="R306" s="98">
        <v>3</v>
      </c>
      <c r="S306" s="99">
        <v>6</v>
      </c>
      <c r="T306" s="99">
        <v>9</v>
      </c>
      <c r="U306" s="99">
        <v>10</v>
      </c>
      <c r="V306" s="99">
        <v>8</v>
      </c>
      <c r="W306" s="99">
        <v>7</v>
      </c>
      <c r="X306" s="99">
        <v>4</v>
      </c>
      <c r="Y306" s="99">
        <v>1</v>
      </c>
      <c r="Z306" s="99">
        <v>1</v>
      </c>
      <c r="AA306" s="99">
        <v>0</v>
      </c>
      <c r="AB306" s="99">
        <v>0</v>
      </c>
      <c r="AC306" s="100">
        <v>1</v>
      </c>
      <c r="AD306" s="22">
        <f t="shared" si="77"/>
        <v>32</v>
      </c>
      <c r="AE306" s="20">
        <f t="shared" si="78"/>
        <v>63</v>
      </c>
      <c r="AF306" s="20">
        <f t="shared" si="79"/>
        <v>95</v>
      </c>
      <c r="AG306" s="20">
        <f t="shared" si="80"/>
        <v>106</v>
      </c>
      <c r="AH306" s="20">
        <f t="shared" si="81"/>
        <v>84</v>
      </c>
      <c r="AI306" s="20">
        <f t="shared" si="82"/>
        <v>74</v>
      </c>
      <c r="AJ306" s="20">
        <f t="shared" si="83"/>
        <v>42</v>
      </c>
      <c r="AK306" s="20">
        <f t="shared" si="84"/>
        <v>11</v>
      </c>
      <c r="AL306" s="20">
        <f t="shared" si="85"/>
        <v>11</v>
      </c>
      <c r="AM306" s="20">
        <f t="shared" si="86"/>
        <v>0</v>
      </c>
      <c r="AN306" s="20">
        <f t="shared" si="87"/>
        <v>0</v>
      </c>
      <c r="AO306" s="43">
        <f t="shared" si="88"/>
        <v>11</v>
      </c>
    </row>
    <row r="307" spans="1:41" hidden="1" x14ac:dyDescent="0.2">
      <c r="A307" s="96" t="s">
        <v>739</v>
      </c>
      <c r="B307" s="96" t="s">
        <v>740</v>
      </c>
      <c r="C307" s="96" t="s">
        <v>739</v>
      </c>
      <c r="D307" s="96" t="s">
        <v>740</v>
      </c>
      <c r="E307" s="96" t="s">
        <v>747</v>
      </c>
      <c r="F307" s="96" t="s">
        <v>748</v>
      </c>
      <c r="G307" s="138" t="s">
        <v>126</v>
      </c>
      <c r="H307" s="19" t="str">
        <f>IF(E307="","",VLOOKUP(LEFT(E307,5),'Technikai cellák'!B:C,2,0))</f>
        <v>MVM ÉGÁZ-DÉGÁZ Földgázhálózati Zrt.</v>
      </c>
      <c r="I307" s="19" t="str">
        <f>IF(E307="","",VLOOKUP(H307,'Technikai cellák'!$C$1:$D$12,2,0))</f>
        <v>6724 Szeged, Pulcz u. 44.</v>
      </c>
      <c r="J307" s="97">
        <v>4</v>
      </c>
      <c r="K307" s="25" t="str">
        <f t="shared" si="91"/>
        <v>20 alatti</v>
      </c>
      <c r="L307" s="101">
        <f t="shared" si="92"/>
        <v>4</v>
      </c>
      <c r="M307" s="102">
        <f t="shared" si="93"/>
        <v>0</v>
      </c>
      <c r="N307" s="105"/>
      <c r="O307" s="104">
        <f t="shared" si="94"/>
        <v>0</v>
      </c>
      <c r="P307" s="26">
        <f t="shared" si="90"/>
        <v>3369</v>
      </c>
      <c r="Q307" s="21">
        <f t="shared" si="89"/>
        <v>4211</v>
      </c>
      <c r="R307" s="98">
        <v>23</v>
      </c>
      <c r="S307" s="99">
        <v>47</v>
      </c>
      <c r="T307" s="99">
        <v>69</v>
      </c>
      <c r="U307" s="99">
        <v>78</v>
      </c>
      <c r="V307" s="99">
        <v>65</v>
      </c>
      <c r="W307" s="99">
        <v>56</v>
      </c>
      <c r="X307" s="99">
        <v>32</v>
      </c>
      <c r="Y307" s="99">
        <v>11</v>
      </c>
      <c r="Z307" s="99">
        <v>4</v>
      </c>
      <c r="AA307" s="99">
        <v>3</v>
      </c>
      <c r="AB307" s="99">
        <v>4</v>
      </c>
      <c r="AC307" s="100">
        <v>7</v>
      </c>
      <c r="AD307" s="22">
        <f t="shared" si="77"/>
        <v>243</v>
      </c>
      <c r="AE307" s="20">
        <f t="shared" si="78"/>
        <v>496</v>
      </c>
      <c r="AF307" s="20">
        <f t="shared" si="79"/>
        <v>728</v>
      </c>
      <c r="AG307" s="20">
        <f t="shared" si="80"/>
        <v>823</v>
      </c>
      <c r="AH307" s="20">
        <f t="shared" si="81"/>
        <v>686</v>
      </c>
      <c r="AI307" s="20">
        <f t="shared" si="82"/>
        <v>591</v>
      </c>
      <c r="AJ307" s="20">
        <f t="shared" si="83"/>
        <v>338</v>
      </c>
      <c r="AK307" s="20">
        <f t="shared" si="84"/>
        <v>116</v>
      </c>
      <c r="AL307" s="20">
        <f t="shared" si="85"/>
        <v>42</v>
      </c>
      <c r="AM307" s="20">
        <f t="shared" si="86"/>
        <v>32</v>
      </c>
      <c r="AN307" s="20">
        <f t="shared" si="87"/>
        <v>42</v>
      </c>
      <c r="AO307" s="43">
        <f t="shared" si="88"/>
        <v>74</v>
      </c>
    </row>
    <row r="308" spans="1:41" hidden="1" x14ac:dyDescent="0.2">
      <c r="A308" s="96" t="s">
        <v>739</v>
      </c>
      <c r="B308" s="96" t="s">
        <v>740</v>
      </c>
      <c r="C308" s="96" t="s">
        <v>739</v>
      </c>
      <c r="D308" s="96" t="s">
        <v>740</v>
      </c>
      <c r="E308" s="96" t="s">
        <v>749</v>
      </c>
      <c r="F308" s="96" t="s">
        <v>750</v>
      </c>
      <c r="G308" s="138" t="s">
        <v>126</v>
      </c>
      <c r="H308" s="19" t="str">
        <f>IF(E308="","",VLOOKUP(LEFT(E308,5),'Technikai cellák'!B:C,2,0))</f>
        <v>MVM ÉGÁZ-DÉGÁZ Földgázhálózati Zrt.</v>
      </c>
      <c r="I308" s="19" t="str">
        <f>IF(E308="","",VLOOKUP(H308,'Technikai cellák'!$C$1:$D$12,2,0))</f>
        <v>6724 Szeged, Pulcz u. 44.</v>
      </c>
      <c r="J308" s="97">
        <v>4</v>
      </c>
      <c r="K308" s="25" t="str">
        <f t="shared" si="91"/>
        <v>20 alatti</v>
      </c>
      <c r="L308" s="101">
        <f t="shared" si="92"/>
        <v>4</v>
      </c>
      <c r="M308" s="102">
        <f t="shared" si="93"/>
        <v>0</v>
      </c>
      <c r="N308" s="105"/>
      <c r="O308" s="104">
        <f t="shared" si="94"/>
        <v>0</v>
      </c>
      <c r="P308" s="26">
        <f t="shared" si="90"/>
        <v>9</v>
      </c>
      <c r="Q308" s="21">
        <f t="shared" si="89"/>
        <v>11</v>
      </c>
      <c r="R308" s="98">
        <v>1</v>
      </c>
      <c r="S308" s="99">
        <v>0</v>
      </c>
      <c r="T308" s="99">
        <v>0</v>
      </c>
      <c r="U308" s="99">
        <v>0</v>
      </c>
      <c r="V308" s="99">
        <v>0</v>
      </c>
      <c r="W308" s="99">
        <v>0</v>
      </c>
      <c r="X308" s="99">
        <v>0</v>
      </c>
      <c r="Y308" s="99">
        <v>0</v>
      </c>
      <c r="Z308" s="99">
        <v>0</v>
      </c>
      <c r="AA308" s="99">
        <v>0</v>
      </c>
      <c r="AB308" s="99">
        <v>0</v>
      </c>
      <c r="AC308" s="100">
        <v>0</v>
      </c>
      <c r="AD308" s="22">
        <f t="shared" si="77"/>
        <v>11</v>
      </c>
      <c r="AE308" s="20">
        <f t="shared" si="78"/>
        <v>0</v>
      </c>
      <c r="AF308" s="20">
        <f t="shared" si="79"/>
        <v>0</v>
      </c>
      <c r="AG308" s="20">
        <f t="shared" si="80"/>
        <v>0</v>
      </c>
      <c r="AH308" s="20">
        <f t="shared" si="81"/>
        <v>0</v>
      </c>
      <c r="AI308" s="20">
        <f t="shared" si="82"/>
        <v>0</v>
      </c>
      <c r="AJ308" s="20">
        <f t="shared" si="83"/>
        <v>0</v>
      </c>
      <c r="AK308" s="20">
        <f t="shared" si="84"/>
        <v>0</v>
      </c>
      <c r="AL308" s="20">
        <f t="shared" si="85"/>
        <v>0</v>
      </c>
      <c r="AM308" s="20">
        <f t="shared" si="86"/>
        <v>0</v>
      </c>
      <c r="AN308" s="20">
        <f t="shared" si="87"/>
        <v>0</v>
      </c>
      <c r="AO308" s="43">
        <f t="shared" si="88"/>
        <v>0</v>
      </c>
    </row>
    <row r="309" spans="1:41" hidden="1" x14ac:dyDescent="0.2">
      <c r="A309" s="96" t="s">
        <v>739</v>
      </c>
      <c r="B309" s="96" t="s">
        <v>740</v>
      </c>
      <c r="C309" s="96" t="s">
        <v>739</v>
      </c>
      <c r="D309" s="96" t="s">
        <v>740</v>
      </c>
      <c r="E309" s="96" t="s">
        <v>751</v>
      </c>
      <c r="F309" s="96" t="s">
        <v>752</v>
      </c>
      <c r="G309" s="138" t="s">
        <v>126</v>
      </c>
      <c r="H309" s="19" t="str">
        <f>IF(E309="","",VLOOKUP(LEFT(E309,5),'Technikai cellák'!B:C,2,0))</f>
        <v>MVM ÉGÁZ-DÉGÁZ Földgázhálózati Zrt.</v>
      </c>
      <c r="I309" s="19" t="str">
        <f>IF(E309="","",VLOOKUP(H309,'Technikai cellák'!$C$1:$D$12,2,0))</f>
        <v>6724 Szeged, Pulcz u. 44.</v>
      </c>
      <c r="J309" s="97">
        <v>4</v>
      </c>
      <c r="K309" s="25" t="str">
        <f t="shared" si="91"/>
        <v>20 alatti</v>
      </c>
      <c r="L309" s="101">
        <f t="shared" si="92"/>
        <v>4</v>
      </c>
      <c r="M309" s="102">
        <f t="shared" si="93"/>
        <v>0</v>
      </c>
      <c r="N309" s="105"/>
      <c r="O309" s="104">
        <f t="shared" si="94"/>
        <v>0</v>
      </c>
      <c r="P309" s="26">
        <f t="shared" si="90"/>
        <v>2533</v>
      </c>
      <c r="Q309" s="21">
        <f t="shared" si="89"/>
        <v>3166</v>
      </c>
      <c r="R309" s="98">
        <v>18</v>
      </c>
      <c r="S309" s="99">
        <v>35</v>
      </c>
      <c r="T309" s="99">
        <v>52</v>
      </c>
      <c r="U309" s="99">
        <v>58</v>
      </c>
      <c r="V309" s="99">
        <v>49</v>
      </c>
      <c r="W309" s="99">
        <v>42</v>
      </c>
      <c r="X309" s="99">
        <v>24</v>
      </c>
      <c r="Y309" s="99">
        <v>9</v>
      </c>
      <c r="Z309" s="99">
        <v>3</v>
      </c>
      <c r="AA309" s="99">
        <v>2</v>
      </c>
      <c r="AB309" s="99">
        <v>3</v>
      </c>
      <c r="AC309" s="100">
        <v>5</v>
      </c>
      <c r="AD309" s="22">
        <f t="shared" si="77"/>
        <v>190</v>
      </c>
      <c r="AE309" s="20">
        <f t="shared" si="78"/>
        <v>369</v>
      </c>
      <c r="AF309" s="20">
        <f t="shared" si="79"/>
        <v>549</v>
      </c>
      <c r="AG309" s="20">
        <f t="shared" si="80"/>
        <v>612</v>
      </c>
      <c r="AH309" s="20">
        <f t="shared" si="81"/>
        <v>517</v>
      </c>
      <c r="AI309" s="20">
        <f t="shared" si="82"/>
        <v>443</v>
      </c>
      <c r="AJ309" s="20">
        <f t="shared" si="83"/>
        <v>253</v>
      </c>
      <c r="AK309" s="20">
        <f t="shared" si="84"/>
        <v>95</v>
      </c>
      <c r="AL309" s="20">
        <f t="shared" si="85"/>
        <v>32</v>
      </c>
      <c r="AM309" s="20">
        <f t="shared" si="86"/>
        <v>21</v>
      </c>
      <c r="AN309" s="20">
        <f t="shared" si="87"/>
        <v>32</v>
      </c>
      <c r="AO309" s="43">
        <f t="shared" si="88"/>
        <v>53</v>
      </c>
    </row>
    <row r="310" spans="1:41" hidden="1" x14ac:dyDescent="0.2">
      <c r="A310" s="96" t="s">
        <v>739</v>
      </c>
      <c r="B310" s="96" t="s">
        <v>740</v>
      </c>
      <c r="C310" s="96" t="s">
        <v>739</v>
      </c>
      <c r="D310" s="96" t="s">
        <v>740</v>
      </c>
      <c r="E310" s="96" t="s">
        <v>753</v>
      </c>
      <c r="F310" s="96" t="s">
        <v>754</v>
      </c>
      <c r="G310" s="138" t="s">
        <v>126</v>
      </c>
      <c r="H310" s="19" t="str">
        <f>IF(E310="","",VLOOKUP(LEFT(E310,5),'Technikai cellák'!B:C,2,0))</f>
        <v>MVM ÉGÁZ-DÉGÁZ Földgázhálózati Zrt.</v>
      </c>
      <c r="I310" s="19" t="str">
        <f>IF(E310="","",VLOOKUP(H310,'Technikai cellák'!$C$1:$D$12,2,0))</f>
        <v>6724 Szeged, Pulcz u. 44.</v>
      </c>
      <c r="J310" s="97">
        <v>4</v>
      </c>
      <c r="K310" s="25" t="str">
        <f t="shared" si="91"/>
        <v>20 alatti</v>
      </c>
      <c r="L310" s="101">
        <f t="shared" si="92"/>
        <v>4</v>
      </c>
      <c r="M310" s="102">
        <f t="shared" si="93"/>
        <v>0</v>
      </c>
      <c r="N310" s="105"/>
      <c r="O310" s="104">
        <f t="shared" si="94"/>
        <v>0</v>
      </c>
      <c r="P310" s="26">
        <f t="shared" si="90"/>
        <v>5912</v>
      </c>
      <c r="Q310" s="21">
        <f t="shared" si="89"/>
        <v>7390</v>
      </c>
      <c r="R310" s="98">
        <v>41</v>
      </c>
      <c r="S310" s="99">
        <v>82</v>
      </c>
      <c r="T310" s="99">
        <v>120</v>
      </c>
      <c r="U310" s="99">
        <v>136</v>
      </c>
      <c r="V310" s="99">
        <v>115</v>
      </c>
      <c r="W310" s="99">
        <v>98</v>
      </c>
      <c r="X310" s="99">
        <v>57</v>
      </c>
      <c r="Y310" s="99">
        <v>20</v>
      </c>
      <c r="Z310" s="99">
        <v>7</v>
      </c>
      <c r="AA310" s="99">
        <v>6</v>
      </c>
      <c r="AB310" s="99">
        <v>6</v>
      </c>
      <c r="AC310" s="100">
        <v>12</v>
      </c>
      <c r="AD310" s="22">
        <f t="shared" si="77"/>
        <v>433</v>
      </c>
      <c r="AE310" s="20">
        <f t="shared" si="78"/>
        <v>866</v>
      </c>
      <c r="AF310" s="20">
        <f t="shared" si="79"/>
        <v>1267</v>
      </c>
      <c r="AG310" s="20">
        <f t="shared" si="80"/>
        <v>1436</v>
      </c>
      <c r="AH310" s="20">
        <f t="shared" si="81"/>
        <v>1214</v>
      </c>
      <c r="AI310" s="20">
        <f t="shared" si="82"/>
        <v>1034</v>
      </c>
      <c r="AJ310" s="20">
        <f t="shared" si="83"/>
        <v>602</v>
      </c>
      <c r="AK310" s="20">
        <f t="shared" si="84"/>
        <v>211</v>
      </c>
      <c r="AL310" s="20">
        <f t="shared" si="85"/>
        <v>74</v>
      </c>
      <c r="AM310" s="20">
        <f t="shared" si="86"/>
        <v>63</v>
      </c>
      <c r="AN310" s="20">
        <f t="shared" si="87"/>
        <v>63</v>
      </c>
      <c r="AO310" s="43">
        <f t="shared" si="88"/>
        <v>127</v>
      </c>
    </row>
    <row r="311" spans="1:41" hidden="1" x14ac:dyDescent="0.2">
      <c r="A311" s="96" t="s">
        <v>739</v>
      </c>
      <c r="B311" s="96" t="s">
        <v>740</v>
      </c>
      <c r="C311" s="96" t="s">
        <v>739</v>
      </c>
      <c r="D311" s="96" t="s">
        <v>740</v>
      </c>
      <c r="E311" s="96" t="s">
        <v>755</v>
      </c>
      <c r="F311" s="96" t="s">
        <v>756</v>
      </c>
      <c r="G311" s="138" t="s">
        <v>126</v>
      </c>
      <c r="H311" s="19" t="str">
        <f>IF(E311="","",VLOOKUP(LEFT(E311,5),'Technikai cellák'!B:C,2,0))</f>
        <v>MVM ÉGÁZ-DÉGÁZ Földgázhálózati Zrt.</v>
      </c>
      <c r="I311" s="19" t="str">
        <f>IF(E311="","",VLOOKUP(H311,'Technikai cellák'!$C$1:$D$12,2,0))</f>
        <v>6724 Szeged, Pulcz u. 44.</v>
      </c>
      <c r="J311" s="97">
        <v>4</v>
      </c>
      <c r="K311" s="25" t="str">
        <f t="shared" si="91"/>
        <v>20 alatti</v>
      </c>
      <c r="L311" s="101">
        <f t="shared" si="92"/>
        <v>4</v>
      </c>
      <c r="M311" s="102">
        <f t="shared" si="93"/>
        <v>0</v>
      </c>
      <c r="N311" s="105"/>
      <c r="O311" s="104">
        <f t="shared" si="94"/>
        <v>0</v>
      </c>
      <c r="P311" s="26">
        <f t="shared" si="90"/>
        <v>5058</v>
      </c>
      <c r="Q311" s="21">
        <f t="shared" si="89"/>
        <v>6322</v>
      </c>
      <c r="R311" s="98">
        <v>35</v>
      </c>
      <c r="S311" s="99">
        <v>71</v>
      </c>
      <c r="T311" s="99">
        <v>103</v>
      </c>
      <c r="U311" s="99">
        <v>117</v>
      </c>
      <c r="V311" s="99">
        <v>98</v>
      </c>
      <c r="W311" s="99">
        <v>84</v>
      </c>
      <c r="X311" s="99">
        <v>48</v>
      </c>
      <c r="Y311" s="99">
        <v>17</v>
      </c>
      <c r="Z311" s="99">
        <v>6</v>
      </c>
      <c r="AA311" s="99">
        <v>5</v>
      </c>
      <c r="AB311" s="99">
        <v>5</v>
      </c>
      <c r="AC311" s="100">
        <v>10</v>
      </c>
      <c r="AD311" s="22">
        <f t="shared" si="77"/>
        <v>369</v>
      </c>
      <c r="AE311" s="20">
        <f t="shared" si="78"/>
        <v>749</v>
      </c>
      <c r="AF311" s="20">
        <f t="shared" si="79"/>
        <v>1087</v>
      </c>
      <c r="AG311" s="20">
        <f t="shared" si="80"/>
        <v>1235</v>
      </c>
      <c r="AH311" s="20">
        <f t="shared" si="81"/>
        <v>1034</v>
      </c>
      <c r="AI311" s="20">
        <f t="shared" si="82"/>
        <v>887</v>
      </c>
      <c r="AJ311" s="20">
        <f t="shared" si="83"/>
        <v>507</v>
      </c>
      <c r="AK311" s="20">
        <f t="shared" si="84"/>
        <v>179</v>
      </c>
      <c r="AL311" s="20">
        <f t="shared" si="85"/>
        <v>63</v>
      </c>
      <c r="AM311" s="20">
        <f t="shared" si="86"/>
        <v>53</v>
      </c>
      <c r="AN311" s="20">
        <f t="shared" si="87"/>
        <v>53</v>
      </c>
      <c r="AO311" s="43">
        <f t="shared" si="88"/>
        <v>106</v>
      </c>
    </row>
    <row r="312" spans="1:41" hidden="1" x14ac:dyDescent="0.2">
      <c r="A312" s="96" t="s">
        <v>739</v>
      </c>
      <c r="B312" s="96" t="s">
        <v>740</v>
      </c>
      <c r="C312" s="96" t="s">
        <v>739</v>
      </c>
      <c r="D312" s="96" t="s">
        <v>740</v>
      </c>
      <c r="E312" s="96" t="s">
        <v>757</v>
      </c>
      <c r="F312" s="96" t="s">
        <v>758</v>
      </c>
      <c r="G312" s="138" t="s">
        <v>126</v>
      </c>
      <c r="H312" s="19" t="str">
        <f>IF(E312="","",VLOOKUP(LEFT(E312,5),'Technikai cellák'!B:C,2,0))</f>
        <v>MVM ÉGÁZ-DÉGÁZ Földgázhálózati Zrt.</v>
      </c>
      <c r="I312" s="19" t="str">
        <f>IF(E312="","",VLOOKUP(H312,'Technikai cellák'!$C$1:$D$12,2,0))</f>
        <v>6724 Szeged, Pulcz u. 44.</v>
      </c>
      <c r="J312" s="97">
        <v>4</v>
      </c>
      <c r="K312" s="25" t="str">
        <f t="shared" si="91"/>
        <v>20 alatti</v>
      </c>
      <c r="L312" s="101">
        <f t="shared" si="92"/>
        <v>4</v>
      </c>
      <c r="M312" s="102">
        <f t="shared" si="93"/>
        <v>0</v>
      </c>
      <c r="N312" s="105"/>
      <c r="O312" s="104">
        <f t="shared" si="94"/>
        <v>0</v>
      </c>
      <c r="P312" s="26">
        <f t="shared" si="90"/>
        <v>3369</v>
      </c>
      <c r="Q312" s="21">
        <f t="shared" si="89"/>
        <v>4211</v>
      </c>
      <c r="R312" s="98">
        <v>23</v>
      </c>
      <c r="S312" s="99">
        <v>47</v>
      </c>
      <c r="T312" s="99">
        <v>69</v>
      </c>
      <c r="U312" s="99">
        <v>78</v>
      </c>
      <c r="V312" s="99">
        <v>65</v>
      </c>
      <c r="W312" s="99">
        <v>56</v>
      </c>
      <c r="X312" s="99">
        <v>32</v>
      </c>
      <c r="Y312" s="99">
        <v>11</v>
      </c>
      <c r="Z312" s="99">
        <v>4</v>
      </c>
      <c r="AA312" s="99">
        <v>3</v>
      </c>
      <c r="AB312" s="99">
        <v>4</v>
      </c>
      <c r="AC312" s="100">
        <v>7</v>
      </c>
      <c r="AD312" s="22">
        <f t="shared" si="77"/>
        <v>243</v>
      </c>
      <c r="AE312" s="20">
        <f t="shared" si="78"/>
        <v>496</v>
      </c>
      <c r="AF312" s="20">
        <f t="shared" si="79"/>
        <v>728</v>
      </c>
      <c r="AG312" s="20">
        <f t="shared" si="80"/>
        <v>823</v>
      </c>
      <c r="AH312" s="20">
        <f t="shared" si="81"/>
        <v>686</v>
      </c>
      <c r="AI312" s="20">
        <f t="shared" si="82"/>
        <v>591</v>
      </c>
      <c r="AJ312" s="20">
        <f t="shared" si="83"/>
        <v>338</v>
      </c>
      <c r="AK312" s="20">
        <f t="shared" si="84"/>
        <v>116</v>
      </c>
      <c r="AL312" s="20">
        <f t="shared" si="85"/>
        <v>42</v>
      </c>
      <c r="AM312" s="20">
        <f t="shared" si="86"/>
        <v>32</v>
      </c>
      <c r="AN312" s="20">
        <f t="shared" si="87"/>
        <v>42</v>
      </c>
      <c r="AO312" s="43">
        <f t="shared" si="88"/>
        <v>74</v>
      </c>
    </row>
    <row r="313" spans="1:41" hidden="1" x14ac:dyDescent="0.2">
      <c r="A313" s="96" t="s">
        <v>739</v>
      </c>
      <c r="B313" s="96" t="s">
        <v>740</v>
      </c>
      <c r="C313" s="96" t="s">
        <v>739</v>
      </c>
      <c r="D313" s="96" t="s">
        <v>740</v>
      </c>
      <c r="E313" s="96" t="s">
        <v>759</v>
      </c>
      <c r="F313" s="96" t="s">
        <v>760</v>
      </c>
      <c r="G313" s="138" t="s">
        <v>126</v>
      </c>
      <c r="H313" s="19" t="str">
        <f>IF(E313="","",VLOOKUP(LEFT(E313,5),'Technikai cellák'!B:C,2,0))</f>
        <v>MVM ÉGÁZ-DÉGÁZ Földgázhálózati Zrt.</v>
      </c>
      <c r="I313" s="19" t="str">
        <f>IF(E313="","",VLOOKUP(H313,'Technikai cellák'!$C$1:$D$12,2,0))</f>
        <v>6724 Szeged, Pulcz u. 44.</v>
      </c>
      <c r="J313" s="97">
        <v>81</v>
      </c>
      <c r="K313" s="25" t="str">
        <f t="shared" si="91"/>
        <v>20-99</v>
      </c>
      <c r="L313" s="101">
        <f t="shared" si="92"/>
        <v>0</v>
      </c>
      <c r="M313" s="102">
        <f t="shared" si="93"/>
        <v>851</v>
      </c>
      <c r="N313" s="105">
        <v>851</v>
      </c>
      <c r="O313" s="104">
        <f t="shared" si="94"/>
        <v>0</v>
      </c>
      <c r="P313" s="26">
        <f t="shared" si="90"/>
        <v>524869</v>
      </c>
      <c r="Q313" s="21">
        <f t="shared" si="89"/>
        <v>656086</v>
      </c>
      <c r="R313" s="98">
        <v>3720</v>
      </c>
      <c r="S313" s="99">
        <v>7200</v>
      </c>
      <c r="T313" s="99">
        <v>10811</v>
      </c>
      <c r="U313" s="99">
        <v>12012</v>
      </c>
      <c r="V313" s="99">
        <v>10150</v>
      </c>
      <c r="W313" s="99">
        <v>8782</v>
      </c>
      <c r="X313" s="99">
        <v>5025</v>
      </c>
      <c r="Y313" s="99">
        <v>1802</v>
      </c>
      <c r="Z313" s="99">
        <v>607</v>
      </c>
      <c r="AA313" s="99">
        <v>495</v>
      </c>
      <c r="AB313" s="99">
        <v>543</v>
      </c>
      <c r="AC313" s="100">
        <v>1007</v>
      </c>
      <c r="AD313" s="22">
        <f t="shared" si="77"/>
        <v>39268</v>
      </c>
      <c r="AE313" s="20">
        <f t="shared" si="78"/>
        <v>76002</v>
      </c>
      <c r="AF313" s="20">
        <f t="shared" si="79"/>
        <v>114119</v>
      </c>
      <c r="AG313" s="20">
        <f t="shared" si="80"/>
        <v>126796</v>
      </c>
      <c r="AH313" s="20">
        <f t="shared" si="81"/>
        <v>107141</v>
      </c>
      <c r="AI313" s="20">
        <f t="shared" si="82"/>
        <v>92701</v>
      </c>
      <c r="AJ313" s="20">
        <f t="shared" si="83"/>
        <v>53043</v>
      </c>
      <c r="AK313" s="20">
        <f t="shared" si="84"/>
        <v>19022</v>
      </c>
      <c r="AL313" s="20">
        <f t="shared" si="85"/>
        <v>6407</v>
      </c>
      <c r="AM313" s="20">
        <f t="shared" si="86"/>
        <v>5225</v>
      </c>
      <c r="AN313" s="20">
        <f t="shared" si="87"/>
        <v>5732</v>
      </c>
      <c r="AO313" s="43">
        <f t="shared" si="88"/>
        <v>10630</v>
      </c>
    </row>
    <row r="314" spans="1:41" hidden="1" x14ac:dyDescent="0.2">
      <c r="A314" s="96" t="s">
        <v>739</v>
      </c>
      <c r="B314" s="96" t="s">
        <v>740</v>
      </c>
      <c r="C314" s="96" t="s">
        <v>739</v>
      </c>
      <c r="D314" s="96" t="s">
        <v>740</v>
      </c>
      <c r="E314" s="96" t="s">
        <v>761</v>
      </c>
      <c r="F314" s="96" t="s">
        <v>762</v>
      </c>
      <c r="G314" s="138" t="s">
        <v>126</v>
      </c>
      <c r="H314" s="19" t="str">
        <f>IF(E314="","",VLOOKUP(LEFT(E314,5),'Technikai cellák'!B:C,2,0))</f>
        <v>MVM ÉGÁZ-DÉGÁZ Földgázhálózati Zrt.</v>
      </c>
      <c r="I314" s="19" t="str">
        <f>IF(E314="","",VLOOKUP(H314,'Technikai cellák'!$C$1:$D$12,2,0))</f>
        <v>6724 Szeged, Pulcz u. 44.</v>
      </c>
      <c r="J314" s="97">
        <v>4</v>
      </c>
      <c r="K314" s="25" t="str">
        <f t="shared" si="91"/>
        <v>20 alatti</v>
      </c>
      <c r="L314" s="101">
        <f t="shared" si="92"/>
        <v>4</v>
      </c>
      <c r="M314" s="102">
        <f t="shared" si="93"/>
        <v>0</v>
      </c>
      <c r="N314" s="105"/>
      <c r="O314" s="104">
        <f t="shared" si="94"/>
        <v>0</v>
      </c>
      <c r="P314" s="26">
        <f t="shared" si="90"/>
        <v>6746</v>
      </c>
      <c r="Q314" s="21">
        <f t="shared" si="89"/>
        <v>8433</v>
      </c>
      <c r="R314" s="98">
        <v>47</v>
      </c>
      <c r="S314" s="99">
        <v>94</v>
      </c>
      <c r="T314" s="99">
        <v>137</v>
      </c>
      <c r="U314" s="99">
        <v>155</v>
      </c>
      <c r="V314" s="99">
        <v>131</v>
      </c>
      <c r="W314" s="99">
        <v>112</v>
      </c>
      <c r="X314" s="99">
        <v>65</v>
      </c>
      <c r="Y314" s="99">
        <v>23</v>
      </c>
      <c r="Z314" s="99">
        <v>8</v>
      </c>
      <c r="AA314" s="99">
        <v>6</v>
      </c>
      <c r="AB314" s="99">
        <v>7</v>
      </c>
      <c r="AC314" s="100">
        <v>14</v>
      </c>
      <c r="AD314" s="22">
        <f t="shared" si="77"/>
        <v>496</v>
      </c>
      <c r="AE314" s="20">
        <f t="shared" si="78"/>
        <v>992</v>
      </c>
      <c r="AF314" s="20">
        <f t="shared" si="79"/>
        <v>1446</v>
      </c>
      <c r="AG314" s="20">
        <f t="shared" si="80"/>
        <v>1636</v>
      </c>
      <c r="AH314" s="20">
        <f t="shared" si="81"/>
        <v>1383</v>
      </c>
      <c r="AI314" s="20">
        <f t="shared" si="82"/>
        <v>1182</v>
      </c>
      <c r="AJ314" s="20">
        <f t="shared" si="83"/>
        <v>686</v>
      </c>
      <c r="AK314" s="20">
        <f t="shared" si="84"/>
        <v>243</v>
      </c>
      <c r="AL314" s="20">
        <f t="shared" si="85"/>
        <v>84</v>
      </c>
      <c r="AM314" s="20">
        <f t="shared" si="86"/>
        <v>63</v>
      </c>
      <c r="AN314" s="20">
        <f t="shared" si="87"/>
        <v>74</v>
      </c>
      <c r="AO314" s="43">
        <f t="shared" si="88"/>
        <v>148</v>
      </c>
    </row>
    <row r="315" spans="1:41" hidden="1" x14ac:dyDescent="0.2">
      <c r="A315" s="96" t="s">
        <v>739</v>
      </c>
      <c r="B315" s="96" t="s">
        <v>740</v>
      </c>
      <c r="C315" s="96" t="s">
        <v>739</v>
      </c>
      <c r="D315" s="96" t="s">
        <v>740</v>
      </c>
      <c r="E315" s="96" t="s">
        <v>763</v>
      </c>
      <c r="F315" s="96" t="s">
        <v>764</v>
      </c>
      <c r="G315" s="138" t="s">
        <v>126</v>
      </c>
      <c r="H315" s="19" t="str">
        <f>IF(E315="","",VLOOKUP(LEFT(E315,5),'Technikai cellák'!B:C,2,0))</f>
        <v>MVM ÉGÁZ-DÉGÁZ Földgázhálózati Zrt.</v>
      </c>
      <c r="I315" s="19" t="str">
        <f>IF(E315="","",VLOOKUP(H315,'Technikai cellák'!$C$1:$D$12,2,0))</f>
        <v>6724 Szeged, Pulcz u. 44.</v>
      </c>
      <c r="J315" s="97">
        <v>4</v>
      </c>
      <c r="K315" s="25" t="str">
        <f t="shared" si="91"/>
        <v>20 alatti</v>
      </c>
      <c r="L315" s="101">
        <f t="shared" si="92"/>
        <v>4</v>
      </c>
      <c r="M315" s="102">
        <f t="shared" si="93"/>
        <v>0</v>
      </c>
      <c r="N315" s="105"/>
      <c r="O315" s="104">
        <f t="shared" si="94"/>
        <v>0</v>
      </c>
      <c r="P315" s="26">
        <f t="shared" si="90"/>
        <v>846</v>
      </c>
      <c r="Q315" s="21">
        <f t="shared" si="89"/>
        <v>1057</v>
      </c>
      <c r="R315" s="98">
        <v>6</v>
      </c>
      <c r="S315" s="99">
        <v>12</v>
      </c>
      <c r="T315" s="99">
        <v>17</v>
      </c>
      <c r="U315" s="99">
        <v>19</v>
      </c>
      <c r="V315" s="99">
        <v>16</v>
      </c>
      <c r="W315" s="99">
        <v>14</v>
      </c>
      <c r="X315" s="99">
        <v>8</v>
      </c>
      <c r="Y315" s="99">
        <v>3</v>
      </c>
      <c r="Z315" s="99">
        <v>1</v>
      </c>
      <c r="AA315" s="99">
        <v>1</v>
      </c>
      <c r="AB315" s="99">
        <v>1</v>
      </c>
      <c r="AC315" s="100">
        <v>2</v>
      </c>
      <c r="AD315" s="22">
        <f t="shared" si="77"/>
        <v>63</v>
      </c>
      <c r="AE315" s="20">
        <f t="shared" si="78"/>
        <v>127</v>
      </c>
      <c r="AF315" s="20">
        <f t="shared" si="79"/>
        <v>179</v>
      </c>
      <c r="AG315" s="20">
        <f t="shared" si="80"/>
        <v>201</v>
      </c>
      <c r="AH315" s="20">
        <f t="shared" si="81"/>
        <v>169</v>
      </c>
      <c r="AI315" s="20">
        <f t="shared" si="82"/>
        <v>148</v>
      </c>
      <c r="AJ315" s="20">
        <f t="shared" si="83"/>
        <v>84</v>
      </c>
      <c r="AK315" s="20">
        <f t="shared" si="84"/>
        <v>32</v>
      </c>
      <c r="AL315" s="20">
        <f t="shared" si="85"/>
        <v>11</v>
      </c>
      <c r="AM315" s="20">
        <f t="shared" si="86"/>
        <v>11</v>
      </c>
      <c r="AN315" s="20">
        <f t="shared" si="87"/>
        <v>11</v>
      </c>
      <c r="AO315" s="43">
        <f t="shared" si="88"/>
        <v>21</v>
      </c>
    </row>
    <row r="316" spans="1:41" hidden="1" x14ac:dyDescent="0.2">
      <c r="A316" s="96" t="s">
        <v>739</v>
      </c>
      <c r="B316" s="96" t="s">
        <v>740</v>
      </c>
      <c r="C316" s="96" t="s">
        <v>739</v>
      </c>
      <c r="D316" s="96" t="s">
        <v>740</v>
      </c>
      <c r="E316" s="96" t="s">
        <v>765</v>
      </c>
      <c r="F316" s="96" t="s">
        <v>766</v>
      </c>
      <c r="G316" s="138" t="s">
        <v>126</v>
      </c>
      <c r="H316" s="19" t="str">
        <f>IF(E316="","",VLOOKUP(LEFT(E316,5),'Technikai cellák'!B:C,2,0))</f>
        <v>MVM ÉGÁZ-DÉGÁZ Földgázhálózati Zrt.</v>
      </c>
      <c r="I316" s="19" t="str">
        <f>IF(E316="","",VLOOKUP(H316,'Technikai cellák'!$C$1:$D$12,2,0))</f>
        <v>6724 Szeged, Pulcz u. 44.</v>
      </c>
      <c r="J316" s="97">
        <v>4</v>
      </c>
      <c r="K316" s="25" t="str">
        <f t="shared" si="91"/>
        <v>20 alatti</v>
      </c>
      <c r="L316" s="101">
        <f t="shared" si="92"/>
        <v>4</v>
      </c>
      <c r="M316" s="102">
        <f t="shared" si="93"/>
        <v>0</v>
      </c>
      <c r="N316" s="105"/>
      <c r="O316" s="104">
        <f t="shared" si="94"/>
        <v>0</v>
      </c>
      <c r="P316" s="26">
        <f t="shared" si="90"/>
        <v>2533</v>
      </c>
      <c r="Q316" s="21">
        <f t="shared" si="89"/>
        <v>3166</v>
      </c>
      <c r="R316" s="98">
        <v>18</v>
      </c>
      <c r="S316" s="99">
        <v>35</v>
      </c>
      <c r="T316" s="99">
        <v>52</v>
      </c>
      <c r="U316" s="99">
        <v>58</v>
      </c>
      <c r="V316" s="99">
        <v>49</v>
      </c>
      <c r="W316" s="99">
        <v>42</v>
      </c>
      <c r="X316" s="99">
        <v>24</v>
      </c>
      <c r="Y316" s="99">
        <v>9</v>
      </c>
      <c r="Z316" s="99">
        <v>3</v>
      </c>
      <c r="AA316" s="99">
        <v>2</v>
      </c>
      <c r="AB316" s="99">
        <v>3</v>
      </c>
      <c r="AC316" s="100">
        <v>5</v>
      </c>
      <c r="AD316" s="22">
        <f t="shared" si="77"/>
        <v>190</v>
      </c>
      <c r="AE316" s="20">
        <f t="shared" si="78"/>
        <v>369</v>
      </c>
      <c r="AF316" s="20">
        <f t="shared" si="79"/>
        <v>549</v>
      </c>
      <c r="AG316" s="20">
        <f t="shared" si="80"/>
        <v>612</v>
      </c>
      <c r="AH316" s="20">
        <f t="shared" si="81"/>
        <v>517</v>
      </c>
      <c r="AI316" s="20">
        <f t="shared" si="82"/>
        <v>443</v>
      </c>
      <c r="AJ316" s="20">
        <f t="shared" si="83"/>
        <v>253</v>
      </c>
      <c r="AK316" s="20">
        <f t="shared" si="84"/>
        <v>95</v>
      </c>
      <c r="AL316" s="20">
        <f t="shared" si="85"/>
        <v>32</v>
      </c>
      <c r="AM316" s="20">
        <f t="shared" si="86"/>
        <v>21</v>
      </c>
      <c r="AN316" s="20">
        <f t="shared" si="87"/>
        <v>32</v>
      </c>
      <c r="AO316" s="43">
        <f t="shared" si="88"/>
        <v>53</v>
      </c>
    </row>
    <row r="317" spans="1:41" hidden="1" x14ac:dyDescent="0.2">
      <c r="A317" s="96" t="s">
        <v>739</v>
      </c>
      <c r="B317" s="96" t="s">
        <v>740</v>
      </c>
      <c r="C317" s="96" t="s">
        <v>739</v>
      </c>
      <c r="D317" s="96" t="s">
        <v>740</v>
      </c>
      <c r="E317" s="96" t="s">
        <v>767</v>
      </c>
      <c r="F317" s="96" t="s">
        <v>768</v>
      </c>
      <c r="G317" s="138" t="s">
        <v>126</v>
      </c>
      <c r="H317" s="19" t="str">
        <f>IF(E317="","",VLOOKUP(LEFT(E317,5),'Technikai cellák'!B:C,2,0))</f>
        <v>MVM ÉGÁZ-DÉGÁZ Földgázhálózati Zrt.</v>
      </c>
      <c r="I317" s="19" t="str">
        <f>IF(E317="","",VLOOKUP(H317,'Technikai cellák'!$C$1:$D$12,2,0))</f>
        <v>6724 Szeged, Pulcz u. 44.</v>
      </c>
      <c r="J317" s="97">
        <v>4</v>
      </c>
      <c r="K317" s="25" t="str">
        <f t="shared" si="91"/>
        <v>20 alatti</v>
      </c>
      <c r="L317" s="101">
        <f t="shared" si="92"/>
        <v>4</v>
      </c>
      <c r="M317" s="102">
        <f t="shared" si="93"/>
        <v>0</v>
      </c>
      <c r="N317" s="105"/>
      <c r="O317" s="104">
        <f t="shared" si="94"/>
        <v>0</v>
      </c>
      <c r="P317" s="26">
        <f t="shared" si="90"/>
        <v>3369</v>
      </c>
      <c r="Q317" s="21">
        <f t="shared" si="89"/>
        <v>4211</v>
      </c>
      <c r="R317" s="98">
        <v>23</v>
      </c>
      <c r="S317" s="99">
        <v>47</v>
      </c>
      <c r="T317" s="99">
        <v>69</v>
      </c>
      <c r="U317" s="99">
        <v>78</v>
      </c>
      <c r="V317" s="99">
        <v>65</v>
      </c>
      <c r="W317" s="99">
        <v>56</v>
      </c>
      <c r="X317" s="99">
        <v>32</v>
      </c>
      <c r="Y317" s="99">
        <v>11</v>
      </c>
      <c r="Z317" s="99">
        <v>4</v>
      </c>
      <c r="AA317" s="99">
        <v>3</v>
      </c>
      <c r="AB317" s="99">
        <v>4</v>
      </c>
      <c r="AC317" s="100">
        <v>7</v>
      </c>
      <c r="AD317" s="22">
        <f t="shared" si="77"/>
        <v>243</v>
      </c>
      <c r="AE317" s="20">
        <f t="shared" si="78"/>
        <v>496</v>
      </c>
      <c r="AF317" s="20">
        <f t="shared" si="79"/>
        <v>728</v>
      </c>
      <c r="AG317" s="20">
        <f t="shared" si="80"/>
        <v>823</v>
      </c>
      <c r="AH317" s="20">
        <f t="shared" si="81"/>
        <v>686</v>
      </c>
      <c r="AI317" s="20">
        <f t="shared" si="82"/>
        <v>591</v>
      </c>
      <c r="AJ317" s="20">
        <f t="shared" si="83"/>
        <v>338</v>
      </c>
      <c r="AK317" s="20">
        <f t="shared" si="84"/>
        <v>116</v>
      </c>
      <c r="AL317" s="20">
        <f t="shared" si="85"/>
        <v>42</v>
      </c>
      <c r="AM317" s="20">
        <f t="shared" si="86"/>
        <v>32</v>
      </c>
      <c r="AN317" s="20">
        <f t="shared" si="87"/>
        <v>42</v>
      </c>
      <c r="AO317" s="43">
        <f t="shared" si="88"/>
        <v>74</v>
      </c>
    </row>
    <row r="318" spans="1:41" hidden="1" x14ac:dyDescent="0.2">
      <c r="A318" s="96" t="s">
        <v>739</v>
      </c>
      <c r="B318" s="96" t="s">
        <v>740</v>
      </c>
      <c r="C318" s="96" t="s">
        <v>739</v>
      </c>
      <c r="D318" s="96" t="s">
        <v>740</v>
      </c>
      <c r="E318" s="96" t="s">
        <v>769</v>
      </c>
      <c r="F318" s="96" t="s">
        <v>770</v>
      </c>
      <c r="G318" s="138" t="s">
        <v>126</v>
      </c>
      <c r="H318" s="19" t="str">
        <f>IF(E318="","",VLOOKUP(LEFT(E318,5),'Technikai cellák'!B:C,2,0))</f>
        <v>MVM ÉGÁZ-DÉGÁZ Földgázhálózati Zrt.</v>
      </c>
      <c r="I318" s="19" t="str">
        <f>IF(E318="","",VLOOKUP(H318,'Technikai cellák'!$C$1:$D$12,2,0))</f>
        <v>6724 Szeged, Pulcz u. 44.</v>
      </c>
      <c r="J318" s="97">
        <v>6</v>
      </c>
      <c r="K318" s="25" t="str">
        <f t="shared" si="91"/>
        <v>20 alatti</v>
      </c>
      <c r="L318" s="101">
        <f t="shared" si="92"/>
        <v>6</v>
      </c>
      <c r="M318" s="102">
        <f t="shared" si="93"/>
        <v>0</v>
      </c>
      <c r="N318" s="105"/>
      <c r="O318" s="104">
        <f t="shared" si="94"/>
        <v>0</v>
      </c>
      <c r="P318" s="26">
        <f t="shared" si="90"/>
        <v>47552</v>
      </c>
      <c r="Q318" s="21">
        <f t="shared" si="89"/>
        <v>59440</v>
      </c>
      <c r="R318" s="98">
        <v>332</v>
      </c>
      <c r="S318" s="99">
        <v>657</v>
      </c>
      <c r="T318" s="99">
        <v>974</v>
      </c>
      <c r="U318" s="99">
        <v>1103</v>
      </c>
      <c r="V318" s="99">
        <v>919</v>
      </c>
      <c r="W318" s="99">
        <v>784</v>
      </c>
      <c r="X318" s="99">
        <v>450</v>
      </c>
      <c r="Y318" s="99">
        <v>161</v>
      </c>
      <c r="Z318" s="99">
        <v>57</v>
      </c>
      <c r="AA318" s="99">
        <v>45</v>
      </c>
      <c r="AB318" s="99">
        <v>50</v>
      </c>
      <c r="AC318" s="100">
        <v>99</v>
      </c>
      <c r="AD318" s="22">
        <f t="shared" ref="AD318:AD380" si="95">ROUND((R318*$C$6)/$C$7,0)</f>
        <v>3505</v>
      </c>
      <c r="AE318" s="20">
        <f t="shared" ref="AE318:AE380" si="96">ROUND((S318*$C$6)/$C$7,0)</f>
        <v>6935</v>
      </c>
      <c r="AF318" s="20">
        <f t="shared" ref="AF318:AF380" si="97">ROUND((T318*$C$6)/$C$7,0)</f>
        <v>10281</v>
      </c>
      <c r="AG318" s="20">
        <f t="shared" ref="AG318:AG380" si="98">ROUND((U318*$C$6)/$C$7,0)</f>
        <v>11643</v>
      </c>
      <c r="AH318" s="20">
        <f t="shared" ref="AH318:AH380" si="99">ROUND((V318*$C$6)/$C$7,0)</f>
        <v>9701</v>
      </c>
      <c r="AI318" s="20">
        <f t="shared" ref="AI318:AI380" si="100">ROUND((W318*$C$6)/$C$7,0)</f>
        <v>8276</v>
      </c>
      <c r="AJ318" s="20">
        <f t="shared" ref="AJ318:AJ380" si="101">ROUND((X318*$C$6)/$C$7,0)</f>
        <v>4750</v>
      </c>
      <c r="AK318" s="20">
        <f t="shared" ref="AK318:AK380" si="102">ROUND((Y318*$C$6)/$C$7,0)</f>
        <v>1699</v>
      </c>
      <c r="AL318" s="20">
        <f t="shared" ref="AL318:AL380" si="103">ROUND((Z318*$C$6)/$C$7,0)</f>
        <v>602</v>
      </c>
      <c r="AM318" s="20">
        <f t="shared" ref="AM318:AM380" si="104">ROUND((AA318*$C$6)/$C$7,0)</f>
        <v>475</v>
      </c>
      <c r="AN318" s="20">
        <f t="shared" ref="AN318:AN380" si="105">ROUND((AB318*$C$6)/$C$7,0)</f>
        <v>528</v>
      </c>
      <c r="AO318" s="43">
        <f t="shared" ref="AO318:AO380" si="106">ROUND((AC318*$C$6)/$C$7,0)</f>
        <v>1045</v>
      </c>
    </row>
    <row r="319" spans="1:41" hidden="1" x14ac:dyDescent="0.2">
      <c r="A319" s="96" t="s">
        <v>739</v>
      </c>
      <c r="B319" s="96" t="s">
        <v>740</v>
      </c>
      <c r="C319" s="96" t="s">
        <v>739</v>
      </c>
      <c r="D319" s="96" t="s">
        <v>740</v>
      </c>
      <c r="E319" s="96" t="s">
        <v>771</v>
      </c>
      <c r="F319" s="96" t="s">
        <v>770</v>
      </c>
      <c r="G319" s="138" t="s">
        <v>126</v>
      </c>
      <c r="H319" s="19" t="str">
        <f>IF(E319="","",VLOOKUP(LEFT(E319,5),'Technikai cellák'!B:C,2,0))</f>
        <v>MVM ÉGÁZ-DÉGÁZ Földgázhálózati Zrt.</v>
      </c>
      <c r="I319" s="19" t="str">
        <f>IF(E319="","",VLOOKUP(H319,'Technikai cellák'!$C$1:$D$12,2,0))</f>
        <v>6724 Szeged, Pulcz u. 44.</v>
      </c>
      <c r="J319" s="97">
        <v>4</v>
      </c>
      <c r="K319" s="25" t="str">
        <f t="shared" si="91"/>
        <v>20 alatti</v>
      </c>
      <c r="L319" s="101">
        <f t="shared" si="92"/>
        <v>4</v>
      </c>
      <c r="M319" s="102">
        <f t="shared" si="93"/>
        <v>0</v>
      </c>
      <c r="N319" s="105"/>
      <c r="O319" s="104">
        <f t="shared" si="94"/>
        <v>0</v>
      </c>
      <c r="P319" s="26">
        <f t="shared" si="90"/>
        <v>86</v>
      </c>
      <c r="Q319" s="21">
        <f t="shared" ref="Q319:Q381" si="107">SUM(AD319:AO319)</f>
        <v>107</v>
      </c>
      <c r="R319" s="98">
        <v>1</v>
      </c>
      <c r="S319" s="99">
        <v>1</v>
      </c>
      <c r="T319" s="99">
        <v>2</v>
      </c>
      <c r="U319" s="99">
        <v>2</v>
      </c>
      <c r="V319" s="99">
        <v>2</v>
      </c>
      <c r="W319" s="99">
        <v>1</v>
      </c>
      <c r="X319" s="99">
        <v>1</v>
      </c>
      <c r="Y319" s="99">
        <v>0</v>
      </c>
      <c r="Z319" s="99">
        <v>0</v>
      </c>
      <c r="AA319" s="99">
        <v>0</v>
      </c>
      <c r="AB319" s="99">
        <v>0</v>
      </c>
      <c r="AC319" s="100">
        <v>0</v>
      </c>
      <c r="AD319" s="22">
        <f t="shared" si="95"/>
        <v>11</v>
      </c>
      <c r="AE319" s="20">
        <f t="shared" si="96"/>
        <v>11</v>
      </c>
      <c r="AF319" s="20">
        <f t="shared" si="97"/>
        <v>21</v>
      </c>
      <c r="AG319" s="20">
        <f t="shared" si="98"/>
        <v>21</v>
      </c>
      <c r="AH319" s="20">
        <f t="shared" si="99"/>
        <v>21</v>
      </c>
      <c r="AI319" s="20">
        <f t="shared" si="100"/>
        <v>11</v>
      </c>
      <c r="AJ319" s="20">
        <f t="shared" si="101"/>
        <v>11</v>
      </c>
      <c r="AK319" s="20">
        <f t="shared" si="102"/>
        <v>0</v>
      </c>
      <c r="AL319" s="20">
        <f t="shared" si="103"/>
        <v>0</v>
      </c>
      <c r="AM319" s="20">
        <f t="shared" si="104"/>
        <v>0</v>
      </c>
      <c r="AN319" s="20">
        <f t="shared" si="105"/>
        <v>0</v>
      </c>
      <c r="AO319" s="43">
        <f t="shared" si="106"/>
        <v>0</v>
      </c>
    </row>
    <row r="320" spans="1:41" hidden="1" x14ac:dyDescent="0.2">
      <c r="A320" s="96" t="s">
        <v>739</v>
      </c>
      <c r="B320" s="96" t="s">
        <v>740</v>
      </c>
      <c r="C320" s="96" t="s">
        <v>739</v>
      </c>
      <c r="D320" s="96" t="s">
        <v>740</v>
      </c>
      <c r="E320" s="96" t="s">
        <v>772</v>
      </c>
      <c r="F320" s="96" t="s">
        <v>770</v>
      </c>
      <c r="G320" s="138" t="s">
        <v>126</v>
      </c>
      <c r="H320" s="19" t="str">
        <f>IF(E320="","",VLOOKUP(LEFT(E320,5),'Technikai cellák'!B:C,2,0))</f>
        <v>MVM ÉGÁZ-DÉGÁZ Földgázhálózati Zrt.</v>
      </c>
      <c r="I320" s="19" t="str">
        <f>IF(E320="","",VLOOKUP(H320,'Technikai cellák'!$C$1:$D$12,2,0))</f>
        <v>6724 Szeged, Pulcz u. 44.</v>
      </c>
      <c r="J320" s="97">
        <v>4</v>
      </c>
      <c r="K320" s="25" t="str">
        <f t="shared" si="91"/>
        <v>20 alatti</v>
      </c>
      <c r="L320" s="101">
        <f t="shared" si="92"/>
        <v>4</v>
      </c>
      <c r="M320" s="102">
        <f t="shared" si="93"/>
        <v>0</v>
      </c>
      <c r="N320" s="105"/>
      <c r="O320" s="104">
        <f t="shared" si="94"/>
        <v>0</v>
      </c>
      <c r="P320" s="26">
        <f t="shared" si="90"/>
        <v>86</v>
      </c>
      <c r="Q320" s="21">
        <f t="shared" si="107"/>
        <v>107</v>
      </c>
      <c r="R320" s="98">
        <v>1</v>
      </c>
      <c r="S320" s="99">
        <v>1</v>
      </c>
      <c r="T320" s="99">
        <v>2</v>
      </c>
      <c r="U320" s="99">
        <v>2</v>
      </c>
      <c r="V320" s="99">
        <v>2</v>
      </c>
      <c r="W320" s="99">
        <v>1</v>
      </c>
      <c r="X320" s="99">
        <v>1</v>
      </c>
      <c r="Y320" s="99">
        <v>0</v>
      </c>
      <c r="Z320" s="99">
        <v>0</v>
      </c>
      <c r="AA320" s="99">
        <v>0</v>
      </c>
      <c r="AB320" s="99">
        <v>0</v>
      </c>
      <c r="AC320" s="100">
        <v>0</v>
      </c>
      <c r="AD320" s="22">
        <f t="shared" si="95"/>
        <v>11</v>
      </c>
      <c r="AE320" s="20">
        <f t="shared" si="96"/>
        <v>11</v>
      </c>
      <c r="AF320" s="20">
        <f t="shared" si="97"/>
        <v>21</v>
      </c>
      <c r="AG320" s="20">
        <f t="shared" si="98"/>
        <v>21</v>
      </c>
      <c r="AH320" s="20">
        <f t="shared" si="99"/>
        <v>21</v>
      </c>
      <c r="AI320" s="20">
        <f t="shared" si="100"/>
        <v>11</v>
      </c>
      <c r="AJ320" s="20">
        <f t="shared" si="101"/>
        <v>11</v>
      </c>
      <c r="AK320" s="20">
        <f t="shared" si="102"/>
        <v>0</v>
      </c>
      <c r="AL320" s="20">
        <f t="shared" si="103"/>
        <v>0</v>
      </c>
      <c r="AM320" s="20">
        <f t="shared" si="104"/>
        <v>0</v>
      </c>
      <c r="AN320" s="20">
        <f t="shared" si="105"/>
        <v>0</v>
      </c>
      <c r="AO320" s="43">
        <f t="shared" si="106"/>
        <v>0</v>
      </c>
    </row>
    <row r="321" spans="1:41" hidden="1" x14ac:dyDescent="0.2">
      <c r="A321" s="96" t="s">
        <v>739</v>
      </c>
      <c r="B321" s="96" t="s">
        <v>740</v>
      </c>
      <c r="C321" s="96" t="s">
        <v>739</v>
      </c>
      <c r="D321" s="96" t="s">
        <v>740</v>
      </c>
      <c r="E321" s="96" t="s">
        <v>773</v>
      </c>
      <c r="F321" s="96" t="s">
        <v>770</v>
      </c>
      <c r="G321" s="138" t="s">
        <v>126</v>
      </c>
      <c r="H321" s="19" t="str">
        <f>IF(E321="","",VLOOKUP(LEFT(E321,5),'Technikai cellák'!B:C,2,0))</f>
        <v>MVM ÉGÁZ-DÉGÁZ Földgázhálózati Zrt.</v>
      </c>
      <c r="I321" s="19" t="str">
        <f>IF(E321="","",VLOOKUP(H321,'Technikai cellák'!$C$1:$D$12,2,0))</f>
        <v>6724 Szeged, Pulcz u. 44.</v>
      </c>
      <c r="J321" s="97">
        <v>4</v>
      </c>
      <c r="K321" s="25" t="str">
        <f t="shared" si="91"/>
        <v>20 alatti</v>
      </c>
      <c r="L321" s="101">
        <f t="shared" si="92"/>
        <v>4</v>
      </c>
      <c r="M321" s="102">
        <f t="shared" si="93"/>
        <v>0</v>
      </c>
      <c r="N321" s="105"/>
      <c r="O321" s="104">
        <f t="shared" si="94"/>
        <v>0</v>
      </c>
      <c r="P321" s="26">
        <f t="shared" si="90"/>
        <v>86</v>
      </c>
      <c r="Q321" s="21">
        <f t="shared" si="107"/>
        <v>107</v>
      </c>
      <c r="R321" s="98">
        <v>1</v>
      </c>
      <c r="S321" s="99">
        <v>1</v>
      </c>
      <c r="T321" s="99">
        <v>2</v>
      </c>
      <c r="U321" s="99">
        <v>2</v>
      </c>
      <c r="V321" s="99">
        <v>2</v>
      </c>
      <c r="W321" s="99">
        <v>1</v>
      </c>
      <c r="X321" s="99">
        <v>1</v>
      </c>
      <c r="Y321" s="99">
        <v>0</v>
      </c>
      <c r="Z321" s="99">
        <v>0</v>
      </c>
      <c r="AA321" s="99">
        <v>0</v>
      </c>
      <c r="AB321" s="99">
        <v>0</v>
      </c>
      <c r="AC321" s="100">
        <v>0</v>
      </c>
      <c r="AD321" s="22">
        <f t="shared" si="95"/>
        <v>11</v>
      </c>
      <c r="AE321" s="20">
        <f t="shared" si="96"/>
        <v>11</v>
      </c>
      <c r="AF321" s="20">
        <f t="shared" si="97"/>
        <v>21</v>
      </c>
      <c r="AG321" s="20">
        <f t="shared" si="98"/>
        <v>21</v>
      </c>
      <c r="AH321" s="20">
        <f t="shared" si="99"/>
        <v>21</v>
      </c>
      <c r="AI321" s="20">
        <f t="shared" si="100"/>
        <v>11</v>
      </c>
      <c r="AJ321" s="20">
        <f t="shared" si="101"/>
        <v>11</v>
      </c>
      <c r="AK321" s="20">
        <f t="shared" si="102"/>
        <v>0</v>
      </c>
      <c r="AL321" s="20">
        <f t="shared" si="103"/>
        <v>0</v>
      </c>
      <c r="AM321" s="20">
        <f t="shared" si="104"/>
        <v>0</v>
      </c>
      <c r="AN321" s="20">
        <f t="shared" si="105"/>
        <v>0</v>
      </c>
      <c r="AO321" s="43">
        <f t="shared" si="106"/>
        <v>0</v>
      </c>
    </row>
    <row r="322" spans="1:41" hidden="1" x14ac:dyDescent="0.2">
      <c r="A322" s="96" t="s">
        <v>739</v>
      </c>
      <c r="B322" s="96" t="s">
        <v>740</v>
      </c>
      <c r="C322" s="96" t="s">
        <v>739</v>
      </c>
      <c r="D322" s="96" t="s">
        <v>740</v>
      </c>
      <c r="E322" s="96" t="s">
        <v>774</v>
      </c>
      <c r="F322" s="96" t="s">
        <v>775</v>
      </c>
      <c r="G322" s="138" t="s">
        <v>126</v>
      </c>
      <c r="H322" s="19" t="str">
        <f>IF(E322="","",VLOOKUP(LEFT(E322,5),'Technikai cellák'!B:C,2,0))</f>
        <v>MVM ÉGÁZ-DÉGÁZ Földgázhálózati Zrt.</v>
      </c>
      <c r="I322" s="19" t="str">
        <f>IF(E322="","",VLOOKUP(H322,'Technikai cellák'!$C$1:$D$12,2,0))</f>
        <v>6724 Szeged, Pulcz u. 44.</v>
      </c>
      <c r="J322" s="97">
        <v>6</v>
      </c>
      <c r="K322" s="25" t="str">
        <f t="shared" si="91"/>
        <v>20 alatti</v>
      </c>
      <c r="L322" s="101">
        <f t="shared" si="92"/>
        <v>6</v>
      </c>
      <c r="M322" s="102">
        <f t="shared" si="93"/>
        <v>0</v>
      </c>
      <c r="N322" s="105"/>
      <c r="O322" s="104">
        <f t="shared" si="94"/>
        <v>0</v>
      </c>
      <c r="P322" s="26">
        <f t="shared" si="90"/>
        <v>21797</v>
      </c>
      <c r="Q322" s="21">
        <f t="shared" si="107"/>
        <v>27246</v>
      </c>
      <c r="R322" s="98">
        <v>149</v>
      </c>
      <c r="S322" s="99">
        <v>304</v>
      </c>
      <c r="T322" s="99">
        <v>451</v>
      </c>
      <c r="U322" s="99">
        <v>502</v>
      </c>
      <c r="V322" s="99">
        <v>419</v>
      </c>
      <c r="W322" s="99">
        <v>365</v>
      </c>
      <c r="X322" s="99">
        <v>203</v>
      </c>
      <c r="Y322" s="99">
        <v>75</v>
      </c>
      <c r="Z322" s="99">
        <v>25</v>
      </c>
      <c r="AA322" s="99">
        <v>20</v>
      </c>
      <c r="AB322" s="99">
        <v>23</v>
      </c>
      <c r="AC322" s="100">
        <v>45</v>
      </c>
      <c r="AD322" s="22">
        <f t="shared" si="95"/>
        <v>1573</v>
      </c>
      <c r="AE322" s="20">
        <f t="shared" si="96"/>
        <v>3209</v>
      </c>
      <c r="AF322" s="20">
        <f t="shared" si="97"/>
        <v>4761</v>
      </c>
      <c r="AG322" s="20">
        <f t="shared" si="98"/>
        <v>5299</v>
      </c>
      <c r="AH322" s="20">
        <f t="shared" si="99"/>
        <v>4423</v>
      </c>
      <c r="AI322" s="20">
        <f t="shared" si="100"/>
        <v>3853</v>
      </c>
      <c r="AJ322" s="20">
        <f t="shared" si="101"/>
        <v>2143</v>
      </c>
      <c r="AK322" s="20">
        <f t="shared" si="102"/>
        <v>792</v>
      </c>
      <c r="AL322" s="20">
        <f t="shared" si="103"/>
        <v>264</v>
      </c>
      <c r="AM322" s="20">
        <f t="shared" si="104"/>
        <v>211</v>
      </c>
      <c r="AN322" s="20">
        <f t="shared" si="105"/>
        <v>243</v>
      </c>
      <c r="AO322" s="43">
        <f t="shared" si="106"/>
        <v>475</v>
      </c>
    </row>
    <row r="323" spans="1:41" hidden="1" x14ac:dyDescent="0.2">
      <c r="A323" s="96" t="s">
        <v>739</v>
      </c>
      <c r="B323" s="96" t="s">
        <v>740</v>
      </c>
      <c r="C323" s="96" t="s">
        <v>739</v>
      </c>
      <c r="D323" s="96" t="s">
        <v>740</v>
      </c>
      <c r="E323" s="96" t="s">
        <v>776</v>
      </c>
      <c r="F323" s="96" t="s">
        <v>775</v>
      </c>
      <c r="G323" s="138" t="s">
        <v>126</v>
      </c>
      <c r="H323" s="19" t="str">
        <f>IF(E323="","",VLOOKUP(LEFT(E323,5),'Technikai cellák'!B:C,2,0))</f>
        <v>MVM ÉGÁZ-DÉGÁZ Földgázhálózati Zrt.</v>
      </c>
      <c r="I323" s="19" t="str">
        <f>IF(E323="","",VLOOKUP(H323,'Technikai cellák'!$C$1:$D$12,2,0))</f>
        <v>6724 Szeged, Pulcz u. 44.</v>
      </c>
      <c r="J323" s="97">
        <v>6</v>
      </c>
      <c r="K323" s="25" t="str">
        <f t="shared" si="91"/>
        <v>20 alatti</v>
      </c>
      <c r="L323" s="101">
        <f t="shared" si="92"/>
        <v>6</v>
      </c>
      <c r="M323" s="102">
        <f t="shared" si="93"/>
        <v>0</v>
      </c>
      <c r="N323" s="105"/>
      <c r="O323" s="104">
        <f t="shared" si="94"/>
        <v>0</v>
      </c>
      <c r="P323" s="26">
        <f t="shared" si="90"/>
        <v>17565</v>
      </c>
      <c r="Q323" s="21">
        <f t="shared" si="107"/>
        <v>21956</v>
      </c>
      <c r="R323" s="98">
        <v>120</v>
      </c>
      <c r="S323" s="99">
        <v>249</v>
      </c>
      <c r="T323" s="99">
        <v>360</v>
      </c>
      <c r="U323" s="99">
        <v>401</v>
      </c>
      <c r="V323" s="99">
        <v>345</v>
      </c>
      <c r="W323" s="99">
        <v>289</v>
      </c>
      <c r="X323" s="99">
        <v>165</v>
      </c>
      <c r="Y323" s="99">
        <v>60</v>
      </c>
      <c r="Z323" s="99">
        <v>20</v>
      </c>
      <c r="AA323" s="99">
        <v>17</v>
      </c>
      <c r="AB323" s="99">
        <v>18</v>
      </c>
      <c r="AC323" s="100">
        <v>36</v>
      </c>
      <c r="AD323" s="22">
        <f t="shared" si="95"/>
        <v>1267</v>
      </c>
      <c r="AE323" s="20">
        <f t="shared" si="96"/>
        <v>2628</v>
      </c>
      <c r="AF323" s="20">
        <f t="shared" si="97"/>
        <v>3800</v>
      </c>
      <c r="AG323" s="20">
        <f t="shared" si="98"/>
        <v>4233</v>
      </c>
      <c r="AH323" s="20">
        <f t="shared" si="99"/>
        <v>3642</v>
      </c>
      <c r="AI323" s="20">
        <f t="shared" si="100"/>
        <v>3051</v>
      </c>
      <c r="AJ323" s="20">
        <f t="shared" si="101"/>
        <v>1742</v>
      </c>
      <c r="AK323" s="20">
        <f t="shared" si="102"/>
        <v>633</v>
      </c>
      <c r="AL323" s="20">
        <f t="shared" si="103"/>
        <v>211</v>
      </c>
      <c r="AM323" s="20">
        <f t="shared" si="104"/>
        <v>179</v>
      </c>
      <c r="AN323" s="20">
        <f t="shared" si="105"/>
        <v>190</v>
      </c>
      <c r="AO323" s="43">
        <f t="shared" si="106"/>
        <v>380</v>
      </c>
    </row>
    <row r="324" spans="1:41" hidden="1" x14ac:dyDescent="0.2">
      <c r="A324" s="96" t="s">
        <v>739</v>
      </c>
      <c r="B324" s="96" t="s">
        <v>740</v>
      </c>
      <c r="C324" s="96" t="s">
        <v>739</v>
      </c>
      <c r="D324" s="96" t="s">
        <v>740</v>
      </c>
      <c r="E324" s="96" t="s">
        <v>777</v>
      </c>
      <c r="F324" s="96" t="s">
        <v>778</v>
      </c>
      <c r="G324" s="138" t="s">
        <v>126</v>
      </c>
      <c r="H324" s="19" t="str">
        <f>IF(E324="","",VLOOKUP(LEFT(E324,5),'Technikai cellák'!B:C,2,0))</f>
        <v>MVM ÉGÁZ-DÉGÁZ Földgázhálózati Zrt.</v>
      </c>
      <c r="I324" s="19" t="str">
        <f>IF(E324="","",VLOOKUP(H324,'Technikai cellák'!$C$1:$D$12,2,0))</f>
        <v>6724 Szeged, Pulcz u. 44.</v>
      </c>
      <c r="J324" s="97">
        <v>28</v>
      </c>
      <c r="K324" s="25" t="str">
        <f t="shared" si="91"/>
        <v>20-99</v>
      </c>
      <c r="L324" s="101">
        <f t="shared" si="92"/>
        <v>0</v>
      </c>
      <c r="M324" s="102">
        <f t="shared" si="93"/>
        <v>294</v>
      </c>
      <c r="N324" s="105">
        <v>294</v>
      </c>
      <c r="O324" s="104">
        <f t="shared" si="94"/>
        <v>0</v>
      </c>
      <c r="P324" s="26">
        <f t="shared" si="90"/>
        <v>95896</v>
      </c>
      <c r="Q324" s="21">
        <f t="shared" si="107"/>
        <v>119870</v>
      </c>
      <c r="R324" s="98">
        <v>650</v>
      </c>
      <c r="S324" s="99">
        <v>1320</v>
      </c>
      <c r="T324" s="99">
        <v>1895</v>
      </c>
      <c r="U324" s="99">
        <v>2203</v>
      </c>
      <c r="V324" s="99">
        <v>1870</v>
      </c>
      <c r="W324" s="99">
        <v>1572</v>
      </c>
      <c r="X324" s="99">
        <v>970</v>
      </c>
      <c r="Y324" s="99">
        <v>344</v>
      </c>
      <c r="Z324" s="99">
        <v>120</v>
      </c>
      <c r="AA324" s="99">
        <v>96</v>
      </c>
      <c r="AB324" s="99">
        <v>107</v>
      </c>
      <c r="AC324" s="100">
        <v>209</v>
      </c>
      <c r="AD324" s="22">
        <f t="shared" si="95"/>
        <v>6861</v>
      </c>
      <c r="AE324" s="20">
        <f t="shared" si="96"/>
        <v>13934</v>
      </c>
      <c r="AF324" s="20">
        <f t="shared" si="97"/>
        <v>20003</v>
      </c>
      <c r="AG324" s="20">
        <f t="shared" si="98"/>
        <v>23254</v>
      </c>
      <c r="AH324" s="20">
        <f t="shared" si="99"/>
        <v>19739</v>
      </c>
      <c r="AI324" s="20">
        <f t="shared" si="100"/>
        <v>16594</v>
      </c>
      <c r="AJ324" s="20">
        <f t="shared" si="101"/>
        <v>10239</v>
      </c>
      <c r="AK324" s="20">
        <f t="shared" si="102"/>
        <v>3631</v>
      </c>
      <c r="AL324" s="20">
        <f t="shared" si="103"/>
        <v>1267</v>
      </c>
      <c r="AM324" s="20">
        <f t="shared" si="104"/>
        <v>1013</v>
      </c>
      <c r="AN324" s="20">
        <f t="shared" si="105"/>
        <v>1129</v>
      </c>
      <c r="AO324" s="43">
        <f t="shared" si="106"/>
        <v>2206</v>
      </c>
    </row>
    <row r="325" spans="1:41" hidden="1" x14ac:dyDescent="0.2">
      <c r="A325" s="96" t="s">
        <v>739</v>
      </c>
      <c r="B325" s="96" t="s">
        <v>740</v>
      </c>
      <c r="C325" s="96" t="s">
        <v>739</v>
      </c>
      <c r="D325" s="96" t="s">
        <v>740</v>
      </c>
      <c r="E325" s="96" t="s">
        <v>779</v>
      </c>
      <c r="F325" s="96" t="s">
        <v>780</v>
      </c>
      <c r="G325" s="138" t="s">
        <v>126</v>
      </c>
      <c r="H325" s="19" t="str">
        <f>IF(E325="","",VLOOKUP(LEFT(E325,5),'Technikai cellák'!B:C,2,0))</f>
        <v>MVM ÉGÁZ-DÉGÁZ Földgázhálózati Zrt.</v>
      </c>
      <c r="I325" s="19" t="str">
        <f>IF(E325="","",VLOOKUP(H325,'Technikai cellák'!$C$1:$D$12,2,0))</f>
        <v>6724 Szeged, Pulcz u. 44.</v>
      </c>
      <c r="J325" s="97">
        <v>4</v>
      </c>
      <c r="K325" s="25" t="str">
        <f t="shared" si="91"/>
        <v>20 alatti</v>
      </c>
      <c r="L325" s="101">
        <f t="shared" si="92"/>
        <v>4</v>
      </c>
      <c r="M325" s="102">
        <f t="shared" si="93"/>
        <v>0</v>
      </c>
      <c r="N325" s="105"/>
      <c r="O325" s="104">
        <f t="shared" si="94"/>
        <v>0</v>
      </c>
      <c r="P325" s="26">
        <f t="shared" si="90"/>
        <v>9</v>
      </c>
      <c r="Q325" s="21">
        <f t="shared" si="107"/>
        <v>11</v>
      </c>
      <c r="R325" s="98">
        <v>1</v>
      </c>
      <c r="S325" s="99">
        <v>0</v>
      </c>
      <c r="T325" s="99">
        <v>0</v>
      </c>
      <c r="U325" s="99">
        <v>0</v>
      </c>
      <c r="V325" s="99">
        <v>0</v>
      </c>
      <c r="W325" s="99">
        <v>0</v>
      </c>
      <c r="X325" s="99">
        <v>0</v>
      </c>
      <c r="Y325" s="99">
        <v>0</v>
      </c>
      <c r="Z325" s="99">
        <v>0</v>
      </c>
      <c r="AA325" s="99">
        <v>0</v>
      </c>
      <c r="AB325" s="99">
        <v>0</v>
      </c>
      <c r="AC325" s="100">
        <v>0</v>
      </c>
      <c r="AD325" s="22">
        <f t="shared" si="95"/>
        <v>11</v>
      </c>
      <c r="AE325" s="20">
        <f t="shared" si="96"/>
        <v>0</v>
      </c>
      <c r="AF325" s="20">
        <f t="shared" si="97"/>
        <v>0</v>
      </c>
      <c r="AG325" s="20">
        <f t="shared" si="98"/>
        <v>0</v>
      </c>
      <c r="AH325" s="20">
        <f t="shared" si="99"/>
        <v>0</v>
      </c>
      <c r="AI325" s="20">
        <f t="shared" si="100"/>
        <v>0</v>
      </c>
      <c r="AJ325" s="20">
        <f t="shared" si="101"/>
        <v>0</v>
      </c>
      <c r="AK325" s="20">
        <f t="shared" si="102"/>
        <v>0</v>
      </c>
      <c r="AL325" s="20">
        <f t="shared" si="103"/>
        <v>0</v>
      </c>
      <c r="AM325" s="20">
        <f t="shared" si="104"/>
        <v>0</v>
      </c>
      <c r="AN325" s="20">
        <f t="shared" si="105"/>
        <v>0</v>
      </c>
      <c r="AO325" s="43">
        <f t="shared" si="106"/>
        <v>0</v>
      </c>
    </row>
    <row r="326" spans="1:41" hidden="1" x14ac:dyDescent="0.2">
      <c r="A326" s="96" t="s">
        <v>739</v>
      </c>
      <c r="B326" s="96" t="s">
        <v>740</v>
      </c>
      <c r="C326" s="96" t="s">
        <v>739</v>
      </c>
      <c r="D326" s="96" t="s">
        <v>740</v>
      </c>
      <c r="E326" s="96" t="s">
        <v>781</v>
      </c>
      <c r="F326" s="96" t="s">
        <v>782</v>
      </c>
      <c r="G326" s="138" t="s">
        <v>126</v>
      </c>
      <c r="H326" s="19" t="str">
        <f>IF(E326="","",VLOOKUP(LEFT(E326,5),'Technikai cellák'!B:C,2,0))</f>
        <v>MVM ÉGÁZ-DÉGÁZ Földgázhálózati Zrt.</v>
      </c>
      <c r="I326" s="19" t="str">
        <f>IF(E326="","",VLOOKUP(H326,'Technikai cellák'!$C$1:$D$12,2,0))</f>
        <v>6724 Szeged, Pulcz u. 44.</v>
      </c>
      <c r="J326" s="97">
        <v>16</v>
      </c>
      <c r="K326" s="25" t="str">
        <f t="shared" si="91"/>
        <v>20 alatti</v>
      </c>
      <c r="L326" s="101">
        <f t="shared" si="92"/>
        <v>16</v>
      </c>
      <c r="M326" s="102">
        <f t="shared" si="93"/>
        <v>0</v>
      </c>
      <c r="N326" s="105"/>
      <c r="O326" s="104">
        <f t="shared" si="94"/>
        <v>0</v>
      </c>
      <c r="P326" s="26">
        <f t="shared" ref="P326:P388" si="108">ROUND(Q326*$G$9,0)</f>
        <v>4214</v>
      </c>
      <c r="Q326" s="21">
        <f t="shared" si="107"/>
        <v>5268</v>
      </c>
      <c r="R326" s="98">
        <v>29</v>
      </c>
      <c r="S326" s="99">
        <v>59</v>
      </c>
      <c r="T326" s="99">
        <v>86</v>
      </c>
      <c r="U326" s="99">
        <v>97</v>
      </c>
      <c r="V326" s="99">
        <v>82</v>
      </c>
      <c r="W326" s="99">
        <v>70</v>
      </c>
      <c r="X326" s="99">
        <v>40</v>
      </c>
      <c r="Y326" s="99">
        <v>14</v>
      </c>
      <c r="Z326" s="99">
        <v>5</v>
      </c>
      <c r="AA326" s="99">
        <v>4</v>
      </c>
      <c r="AB326" s="99">
        <v>4</v>
      </c>
      <c r="AC326" s="100">
        <v>9</v>
      </c>
      <c r="AD326" s="22">
        <f t="shared" si="95"/>
        <v>306</v>
      </c>
      <c r="AE326" s="20">
        <f t="shared" si="96"/>
        <v>623</v>
      </c>
      <c r="AF326" s="20">
        <f t="shared" si="97"/>
        <v>908</v>
      </c>
      <c r="AG326" s="20">
        <f t="shared" si="98"/>
        <v>1024</v>
      </c>
      <c r="AH326" s="20">
        <f t="shared" si="99"/>
        <v>866</v>
      </c>
      <c r="AI326" s="20">
        <f t="shared" si="100"/>
        <v>739</v>
      </c>
      <c r="AJ326" s="20">
        <f t="shared" si="101"/>
        <v>422</v>
      </c>
      <c r="AK326" s="20">
        <f t="shared" si="102"/>
        <v>148</v>
      </c>
      <c r="AL326" s="20">
        <f t="shared" si="103"/>
        <v>53</v>
      </c>
      <c r="AM326" s="20">
        <f t="shared" si="104"/>
        <v>42</v>
      </c>
      <c r="AN326" s="20">
        <f t="shared" si="105"/>
        <v>42</v>
      </c>
      <c r="AO326" s="43">
        <f t="shared" si="106"/>
        <v>95</v>
      </c>
    </row>
    <row r="327" spans="1:41" hidden="1" x14ac:dyDescent="0.2">
      <c r="A327" s="96" t="s">
        <v>739</v>
      </c>
      <c r="B327" s="96" t="s">
        <v>740</v>
      </c>
      <c r="C327" s="96" t="s">
        <v>739</v>
      </c>
      <c r="D327" s="96" t="s">
        <v>740</v>
      </c>
      <c r="E327" s="96" t="s">
        <v>783</v>
      </c>
      <c r="F327" s="96" t="s">
        <v>784</v>
      </c>
      <c r="G327" s="138" t="s">
        <v>126</v>
      </c>
      <c r="H327" s="19" t="str">
        <f>IF(E327="","",VLOOKUP(LEFT(E327,5),'Technikai cellák'!B:C,2,0))</f>
        <v>MVM ÉGÁZ-DÉGÁZ Földgázhálózati Zrt.</v>
      </c>
      <c r="I327" s="19" t="str">
        <f>IF(E327="","",VLOOKUP(H327,'Technikai cellák'!$C$1:$D$12,2,0))</f>
        <v>6724 Szeged, Pulcz u. 44.</v>
      </c>
      <c r="J327" s="97">
        <v>4</v>
      </c>
      <c r="K327" s="25" t="str">
        <f t="shared" si="91"/>
        <v>20 alatti</v>
      </c>
      <c r="L327" s="101">
        <f t="shared" si="92"/>
        <v>4</v>
      </c>
      <c r="M327" s="102">
        <f t="shared" si="93"/>
        <v>0</v>
      </c>
      <c r="N327" s="105"/>
      <c r="O327" s="104">
        <f t="shared" si="94"/>
        <v>0</v>
      </c>
      <c r="P327" s="26">
        <f t="shared" si="108"/>
        <v>9290</v>
      </c>
      <c r="Q327" s="21">
        <f t="shared" si="107"/>
        <v>11613</v>
      </c>
      <c r="R327" s="98">
        <v>64</v>
      </c>
      <c r="S327" s="99">
        <v>129</v>
      </c>
      <c r="T327" s="99">
        <v>189</v>
      </c>
      <c r="U327" s="99">
        <v>214</v>
      </c>
      <c r="V327" s="99">
        <v>180</v>
      </c>
      <c r="W327" s="99">
        <v>154</v>
      </c>
      <c r="X327" s="99">
        <v>89</v>
      </c>
      <c r="Y327" s="99">
        <v>32</v>
      </c>
      <c r="Z327" s="99">
        <v>11</v>
      </c>
      <c r="AA327" s="99">
        <v>9</v>
      </c>
      <c r="AB327" s="99">
        <v>10</v>
      </c>
      <c r="AC327" s="100">
        <v>19</v>
      </c>
      <c r="AD327" s="22">
        <f t="shared" si="95"/>
        <v>676</v>
      </c>
      <c r="AE327" s="20">
        <f t="shared" si="96"/>
        <v>1362</v>
      </c>
      <c r="AF327" s="20">
        <f t="shared" si="97"/>
        <v>1995</v>
      </c>
      <c r="AG327" s="20">
        <f t="shared" si="98"/>
        <v>2259</v>
      </c>
      <c r="AH327" s="20">
        <f t="shared" si="99"/>
        <v>1900</v>
      </c>
      <c r="AI327" s="20">
        <f t="shared" si="100"/>
        <v>1626</v>
      </c>
      <c r="AJ327" s="20">
        <f t="shared" si="101"/>
        <v>939</v>
      </c>
      <c r="AK327" s="20">
        <f t="shared" si="102"/>
        <v>338</v>
      </c>
      <c r="AL327" s="20">
        <f t="shared" si="103"/>
        <v>116</v>
      </c>
      <c r="AM327" s="20">
        <f t="shared" si="104"/>
        <v>95</v>
      </c>
      <c r="AN327" s="20">
        <f t="shared" si="105"/>
        <v>106</v>
      </c>
      <c r="AO327" s="43">
        <f t="shared" si="106"/>
        <v>201</v>
      </c>
    </row>
    <row r="328" spans="1:41" hidden="1" x14ac:dyDescent="0.2">
      <c r="A328" s="96" t="s">
        <v>739</v>
      </c>
      <c r="B328" s="96" t="s">
        <v>740</v>
      </c>
      <c r="C328" s="96" t="s">
        <v>739</v>
      </c>
      <c r="D328" s="96" t="s">
        <v>740</v>
      </c>
      <c r="E328" s="96" t="s">
        <v>785</v>
      </c>
      <c r="F328" s="96" t="s">
        <v>786</v>
      </c>
      <c r="G328" s="138" t="s">
        <v>126</v>
      </c>
      <c r="H328" s="19" t="str">
        <f>IF(E328="","",VLOOKUP(LEFT(E328,5),'Technikai cellák'!B:C,2,0))</f>
        <v>MVM ÉGÁZ-DÉGÁZ Földgázhálózati Zrt.</v>
      </c>
      <c r="I328" s="19" t="str">
        <f>IF(E328="","",VLOOKUP(H328,'Technikai cellák'!$C$1:$D$12,2,0))</f>
        <v>6724 Szeged, Pulcz u. 44.</v>
      </c>
      <c r="J328" s="97">
        <v>41</v>
      </c>
      <c r="K328" s="25" t="str">
        <f t="shared" si="91"/>
        <v>20-99</v>
      </c>
      <c r="L328" s="101">
        <f t="shared" si="92"/>
        <v>0</v>
      </c>
      <c r="M328" s="102">
        <f t="shared" si="93"/>
        <v>431</v>
      </c>
      <c r="N328" s="105">
        <v>431</v>
      </c>
      <c r="O328" s="104">
        <f t="shared" si="94"/>
        <v>0</v>
      </c>
      <c r="P328" s="26">
        <f t="shared" si="108"/>
        <v>109763</v>
      </c>
      <c r="Q328" s="21">
        <f t="shared" si="107"/>
        <v>137204</v>
      </c>
      <c r="R328" s="98">
        <v>761</v>
      </c>
      <c r="S328" s="99">
        <v>1530</v>
      </c>
      <c r="T328" s="99">
        <v>2233</v>
      </c>
      <c r="U328" s="99">
        <v>2526</v>
      </c>
      <c r="V328" s="99">
        <v>2128</v>
      </c>
      <c r="W328" s="99">
        <v>1821</v>
      </c>
      <c r="X328" s="99">
        <v>1050</v>
      </c>
      <c r="Y328" s="99">
        <v>373</v>
      </c>
      <c r="Z328" s="99">
        <v>130</v>
      </c>
      <c r="AA328" s="99">
        <v>104</v>
      </c>
      <c r="AB328" s="99">
        <v>116</v>
      </c>
      <c r="AC328" s="100">
        <v>226</v>
      </c>
      <c r="AD328" s="22">
        <f t="shared" si="95"/>
        <v>8033</v>
      </c>
      <c r="AE328" s="20">
        <f t="shared" si="96"/>
        <v>16150</v>
      </c>
      <c r="AF328" s="20">
        <f t="shared" si="97"/>
        <v>23571</v>
      </c>
      <c r="AG328" s="20">
        <f t="shared" si="98"/>
        <v>26664</v>
      </c>
      <c r="AH328" s="20">
        <f t="shared" si="99"/>
        <v>22463</v>
      </c>
      <c r="AI328" s="20">
        <f t="shared" si="100"/>
        <v>19222</v>
      </c>
      <c r="AJ328" s="20">
        <f t="shared" si="101"/>
        <v>11084</v>
      </c>
      <c r="AK328" s="20">
        <f t="shared" si="102"/>
        <v>3937</v>
      </c>
      <c r="AL328" s="20">
        <f t="shared" si="103"/>
        <v>1372</v>
      </c>
      <c r="AM328" s="20">
        <f t="shared" si="104"/>
        <v>1098</v>
      </c>
      <c r="AN328" s="20">
        <f t="shared" si="105"/>
        <v>1224</v>
      </c>
      <c r="AO328" s="43">
        <f t="shared" si="106"/>
        <v>2386</v>
      </c>
    </row>
    <row r="329" spans="1:41" hidden="1" x14ac:dyDescent="0.2">
      <c r="A329" s="96" t="s">
        <v>739</v>
      </c>
      <c r="B329" s="96" t="s">
        <v>740</v>
      </c>
      <c r="C329" s="96" t="s">
        <v>739</v>
      </c>
      <c r="D329" s="96" t="s">
        <v>740</v>
      </c>
      <c r="E329" s="96" t="s">
        <v>787</v>
      </c>
      <c r="F329" s="96" t="s">
        <v>788</v>
      </c>
      <c r="G329" s="138" t="s">
        <v>126</v>
      </c>
      <c r="H329" s="19" t="str">
        <f>IF(E329="","",VLOOKUP(LEFT(E329,5),'Technikai cellák'!B:C,2,0))</f>
        <v>MVM ÉGÁZ-DÉGÁZ Földgázhálózati Zrt.</v>
      </c>
      <c r="I329" s="19" t="str">
        <f>IF(E329="","",VLOOKUP(H329,'Technikai cellák'!$C$1:$D$12,2,0))</f>
        <v>6724 Szeged, Pulcz u. 44.</v>
      </c>
      <c r="J329" s="97">
        <v>4</v>
      </c>
      <c r="K329" s="25" t="str">
        <f t="shared" si="91"/>
        <v>20 alatti</v>
      </c>
      <c r="L329" s="101">
        <f t="shared" si="92"/>
        <v>4</v>
      </c>
      <c r="M329" s="102">
        <f t="shared" si="93"/>
        <v>0</v>
      </c>
      <c r="N329" s="105"/>
      <c r="O329" s="104">
        <f t="shared" si="94"/>
        <v>0</v>
      </c>
      <c r="P329" s="26">
        <f t="shared" si="108"/>
        <v>16890</v>
      </c>
      <c r="Q329" s="21">
        <f t="shared" si="107"/>
        <v>21112</v>
      </c>
      <c r="R329" s="98">
        <v>117</v>
      </c>
      <c r="S329" s="99">
        <v>235</v>
      </c>
      <c r="T329" s="99">
        <v>344</v>
      </c>
      <c r="U329" s="99">
        <v>389</v>
      </c>
      <c r="V329" s="99">
        <v>327</v>
      </c>
      <c r="W329" s="99">
        <v>280</v>
      </c>
      <c r="X329" s="99">
        <v>162</v>
      </c>
      <c r="Y329" s="99">
        <v>57</v>
      </c>
      <c r="Z329" s="99">
        <v>20</v>
      </c>
      <c r="AA329" s="99">
        <v>16</v>
      </c>
      <c r="AB329" s="99">
        <v>18</v>
      </c>
      <c r="AC329" s="100">
        <v>35</v>
      </c>
      <c r="AD329" s="22">
        <f t="shared" si="95"/>
        <v>1235</v>
      </c>
      <c r="AE329" s="20">
        <f t="shared" si="96"/>
        <v>2481</v>
      </c>
      <c r="AF329" s="20">
        <f t="shared" si="97"/>
        <v>3631</v>
      </c>
      <c r="AG329" s="20">
        <f t="shared" si="98"/>
        <v>4106</v>
      </c>
      <c r="AH329" s="20">
        <f t="shared" si="99"/>
        <v>3452</v>
      </c>
      <c r="AI329" s="20">
        <f t="shared" si="100"/>
        <v>2956</v>
      </c>
      <c r="AJ329" s="20">
        <f t="shared" si="101"/>
        <v>1710</v>
      </c>
      <c r="AK329" s="20">
        <f t="shared" si="102"/>
        <v>602</v>
      </c>
      <c r="AL329" s="20">
        <f t="shared" si="103"/>
        <v>211</v>
      </c>
      <c r="AM329" s="20">
        <f t="shared" si="104"/>
        <v>169</v>
      </c>
      <c r="AN329" s="20">
        <f t="shared" si="105"/>
        <v>190</v>
      </c>
      <c r="AO329" s="43">
        <f t="shared" si="106"/>
        <v>369</v>
      </c>
    </row>
    <row r="330" spans="1:41" hidden="1" x14ac:dyDescent="0.2">
      <c r="A330" s="96" t="s">
        <v>739</v>
      </c>
      <c r="B330" s="96" t="s">
        <v>740</v>
      </c>
      <c r="C330" s="96" t="s">
        <v>739</v>
      </c>
      <c r="D330" s="96" t="s">
        <v>740</v>
      </c>
      <c r="E330" s="96" t="s">
        <v>789</v>
      </c>
      <c r="F330" s="96" t="s">
        <v>790</v>
      </c>
      <c r="G330" s="138" t="s">
        <v>126</v>
      </c>
      <c r="H330" s="19" t="str">
        <f>IF(E330="","",VLOOKUP(LEFT(E330,5),'Technikai cellák'!B:C,2,0))</f>
        <v>MVM ÉGÁZ-DÉGÁZ Földgázhálózati Zrt.</v>
      </c>
      <c r="I330" s="19" t="str">
        <f>IF(E330="","",VLOOKUP(H330,'Technikai cellák'!$C$1:$D$12,2,0))</f>
        <v>6724 Szeged, Pulcz u. 44.</v>
      </c>
      <c r="J330" s="97">
        <v>4</v>
      </c>
      <c r="K330" s="25" t="str">
        <f t="shared" si="91"/>
        <v>20 alatti</v>
      </c>
      <c r="L330" s="101">
        <f t="shared" si="92"/>
        <v>4</v>
      </c>
      <c r="M330" s="102">
        <f t="shared" si="93"/>
        <v>0</v>
      </c>
      <c r="N330" s="105"/>
      <c r="O330" s="104">
        <f t="shared" si="94"/>
        <v>0</v>
      </c>
      <c r="P330" s="26">
        <f t="shared" si="108"/>
        <v>10126</v>
      </c>
      <c r="Q330" s="21">
        <f t="shared" si="107"/>
        <v>12657</v>
      </c>
      <c r="R330" s="98">
        <v>70</v>
      </c>
      <c r="S330" s="99">
        <v>141</v>
      </c>
      <c r="T330" s="99">
        <v>206</v>
      </c>
      <c r="U330" s="99">
        <v>233</v>
      </c>
      <c r="V330" s="99">
        <v>196</v>
      </c>
      <c r="W330" s="99">
        <v>168</v>
      </c>
      <c r="X330" s="99">
        <v>97</v>
      </c>
      <c r="Y330" s="99">
        <v>34</v>
      </c>
      <c r="Z330" s="99">
        <v>12</v>
      </c>
      <c r="AA330" s="99">
        <v>10</v>
      </c>
      <c r="AB330" s="99">
        <v>11</v>
      </c>
      <c r="AC330" s="100">
        <v>21</v>
      </c>
      <c r="AD330" s="22">
        <f t="shared" si="95"/>
        <v>739</v>
      </c>
      <c r="AE330" s="20">
        <f t="shared" si="96"/>
        <v>1488</v>
      </c>
      <c r="AF330" s="20">
        <f t="shared" si="97"/>
        <v>2174</v>
      </c>
      <c r="AG330" s="20">
        <f t="shared" si="98"/>
        <v>2460</v>
      </c>
      <c r="AH330" s="20">
        <f t="shared" si="99"/>
        <v>2069</v>
      </c>
      <c r="AI330" s="20">
        <f t="shared" si="100"/>
        <v>1773</v>
      </c>
      <c r="AJ330" s="20">
        <f t="shared" si="101"/>
        <v>1024</v>
      </c>
      <c r="AK330" s="20">
        <f t="shared" si="102"/>
        <v>359</v>
      </c>
      <c r="AL330" s="20">
        <f t="shared" si="103"/>
        <v>127</v>
      </c>
      <c r="AM330" s="20">
        <f t="shared" si="104"/>
        <v>106</v>
      </c>
      <c r="AN330" s="20">
        <f t="shared" si="105"/>
        <v>116</v>
      </c>
      <c r="AO330" s="43">
        <f t="shared" si="106"/>
        <v>222</v>
      </c>
    </row>
    <row r="331" spans="1:41" hidden="1" x14ac:dyDescent="0.2">
      <c r="A331" s="96" t="s">
        <v>739</v>
      </c>
      <c r="B331" s="96" t="s">
        <v>740</v>
      </c>
      <c r="C331" s="96" t="s">
        <v>739</v>
      </c>
      <c r="D331" s="96" t="s">
        <v>740</v>
      </c>
      <c r="E331" s="96" t="s">
        <v>791</v>
      </c>
      <c r="F331" s="96" t="s">
        <v>792</v>
      </c>
      <c r="G331" s="138" t="s">
        <v>126</v>
      </c>
      <c r="H331" s="19" t="str">
        <f>IF(E331="","",VLOOKUP(LEFT(E331,5),'Technikai cellák'!B:C,2,0))</f>
        <v>MVM ÉGÁZ-DÉGÁZ Földgázhálózati Zrt.</v>
      </c>
      <c r="I331" s="19" t="str">
        <f>IF(E331="","",VLOOKUP(H331,'Technikai cellák'!$C$1:$D$12,2,0))</f>
        <v>6724 Szeged, Pulcz u. 44.</v>
      </c>
      <c r="J331" s="97">
        <v>4</v>
      </c>
      <c r="K331" s="25" t="str">
        <f t="shared" si="91"/>
        <v>20 alatti</v>
      </c>
      <c r="L331" s="101">
        <f t="shared" si="92"/>
        <v>4</v>
      </c>
      <c r="M331" s="102">
        <f t="shared" si="93"/>
        <v>0</v>
      </c>
      <c r="N331" s="105"/>
      <c r="O331" s="104">
        <f t="shared" si="94"/>
        <v>0</v>
      </c>
      <c r="P331" s="26">
        <f t="shared" si="108"/>
        <v>18578</v>
      </c>
      <c r="Q331" s="21">
        <f t="shared" si="107"/>
        <v>23222</v>
      </c>
      <c r="R331" s="98">
        <v>129</v>
      </c>
      <c r="S331" s="99">
        <v>259</v>
      </c>
      <c r="T331" s="99">
        <v>378</v>
      </c>
      <c r="U331" s="99">
        <v>427</v>
      </c>
      <c r="V331" s="99">
        <v>360</v>
      </c>
      <c r="W331" s="99">
        <v>308</v>
      </c>
      <c r="X331" s="99">
        <v>178</v>
      </c>
      <c r="Y331" s="99">
        <v>63</v>
      </c>
      <c r="Z331" s="99">
        <v>22</v>
      </c>
      <c r="AA331" s="99">
        <v>18</v>
      </c>
      <c r="AB331" s="99">
        <v>20</v>
      </c>
      <c r="AC331" s="100">
        <v>38</v>
      </c>
      <c r="AD331" s="22">
        <f t="shared" si="95"/>
        <v>1362</v>
      </c>
      <c r="AE331" s="20">
        <f t="shared" si="96"/>
        <v>2734</v>
      </c>
      <c r="AF331" s="20">
        <f t="shared" si="97"/>
        <v>3990</v>
      </c>
      <c r="AG331" s="20">
        <f t="shared" si="98"/>
        <v>4507</v>
      </c>
      <c r="AH331" s="20">
        <f t="shared" si="99"/>
        <v>3800</v>
      </c>
      <c r="AI331" s="20">
        <f t="shared" si="100"/>
        <v>3251</v>
      </c>
      <c r="AJ331" s="20">
        <f t="shared" si="101"/>
        <v>1879</v>
      </c>
      <c r="AK331" s="20">
        <f t="shared" si="102"/>
        <v>665</v>
      </c>
      <c r="AL331" s="20">
        <f t="shared" si="103"/>
        <v>232</v>
      </c>
      <c r="AM331" s="20">
        <f t="shared" si="104"/>
        <v>190</v>
      </c>
      <c r="AN331" s="20">
        <f t="shared" si="105"/>
        <v>211</v>
      </c>
      <c r="AO331" s="43">
        <f t="shared" si="106"/>
        <v>401</v>
      </c>
    </row>
    <row r="332" spans="1:41" hidden="1" x14ac:dyDescent="0.2">
      <c r="A332" s="96" t="s">
        <v>739</v>
      </c>
      <c r="B332" s="96" t="s">
        <v>740</v>
      </c>
      <c r="C332" s="96" t="s">
        <v>739</v>
      </c>
      <c r="D332" s="96" t="s">
        <v>740</v>
      </c>
      <c r="E332" s="96" t="s">
        <v>793</v>
      </c>
      <c r="F332" s="96" t="s">
        <v>794</v>
      </c>
      <c r="G332" s="138" t="s">
        <v>126</v>
      </c>
      <c r="H332" s="19" t="str">
        <f>IF(E332="","",VLOOKUP(LEFT(E332,5),'Technikai cellák'!B:C,2,0))</f>
        <v>MVM ÉGÁZ-DÉGÁZ Földgázhálózati Zrt.</v>
      </c>
      <c r="I332" s="19" t="str">
        <f>IF(E332="","",VLOOKUP(H332,'Technikai cellák'!$C$1:$D$12,2,0))</f>
        <v>6724 Szeged, Pulcz u. 44.</v>
      </c>
      <c r="J332" s="97">
        <v>4</v>
      </c>
      <c r="K332" s="25" t="str">
        <f t="shared" si="91"/>
        <v>20 alatti</v>
      </c>
      <c r="L332" s="101">
        <f t="shared" si="92"/>
        <v>4</v>
      </c>
      <c r="M332" s="102">
        <f t="shared" si="93"/>
        <v>0</v>
      </c>
      <c r="N332" s="105"/>
      <c r="O332" s="104">
        <f t="shared" si="94"/>
        <v>0</v>
      </c>
      <c r="P332" s="26">
        <f t="shared" si="108"/>
        <v>9</v>
      </c>
      <c r="Q332" s="21">
        <f t="shared" si="107"/>
        <v>11</v>
      </c>
      <c r="R332" s="98">
        <v>1</v>
      </c>
      <c r="S332" s="99">
        <v>0</v>
      </c>
      <c r="T332" s="99">
        <v>0</v>
      </c>
      <c r="U332" s="99">
        <v>0</v>
      </c>
      <c r="V332" s="99">
        <v>0</v>
      </c>
      <c r="W332" s="99">
        <v>0</v>
      </c>
      <c r="X332" s="99">
        <v>0</v>
      </c>
      <c r="Y332" s="99">
        <v>0</v>
      </c>
      <c r="Z332" s="99">
        <v>0</v>
      </c>
      <c r="AA332" s="99">
        <v>0</v>
      </c>
      <c r="AB332" s="99">
        <v>0</v>
      </c>
      <c r="AC332" s="100">
        <v>0</v>
      </c>
      <c r="AD332" s="22">
        <f t="shared" si="95"/>
        <v>11</v>
      </c>
      <c r="AE332" s="20">
        <f t="shared" si="96"/>
        <v>0</v>
      </c>
      <c r="AF332" s="20">
        <f t="shared" si="97"/>
        <v>0</v>
      </c>
      <c r="AG332" s="20">
        <f t="shared" si="98"/>
        <v>0</v>
      </c>
      <c r="AH332" s="20">
        <f t="shared" si="99"/>
        <v>0</v>
      </c>
      <c r="AI332" s="20">
        <f t="shared" si="100"/>
        <v>0</v>
      </c>
      <c r="AJ332" s="20">
        <f t="shared" si="101"/>
        <v>0</v>
      </c>
      <c r="AK332" s="20">
        <f t="shared" si="102"/>
        <v>0</v>
      </c>
      <c r="AL332" s="20">
        <f t="shared" si="103"/>
        <v>0</v>
      </c>
      <c r="AM332" s="20">
        <f t="shared" si="104"/>
        <v>0</v>
      </c>
      <c r="AN332" s="20">
        <f t="shared" si="105"/>
        <v>0</v>
      </c>
      <c r="AO332" s="43">
        <f t="shared" si="106"/>
        <v>0</v>
      </c>
    </row>
    <row r="333" spans="1:41" hidden="1" x14ac:dyDescent="0.2">
      <c r="A333" s="96" t="s">
        <v>739</v>
      </c>
      <c r="B333" s="96" t="s">
        <v>740</v>
      </c>
      <c r="C333" s="96" t="s">
        <v>739</v>
      </c>
      <c r="D333" s="96" t="s">
        <v>740</v>
      </c>
      <c r="E333" s="96" t="s">
        <v>795</v>
      </c>
      <c r="F333" s="96" t="s">
        <v>796</v>
      </c>
      <c r="G333" s="138" t="s">
        <v>126</v>
      </c>
      <c r="H333" s="19" t="str">
        <f>IF(E333="","",VLOOKUP(LEFT(E333,5),'Technikai cellák'!B:C,2,0))</f>
        <v>MVM ÉGÁZ-DÉGÁZ Földgázhálózati Zrt.</v>
      </c>
      <c r="I333" s="19" t="str">
        <f>IF(E333="","",VLOOKUP(H333,'Technikai cellák'!$C$1:$D$12,2,0))</f>
        <v>6724 Szeged, Pulcz u. 44.</v>
      </c>
      <c r="J333" s="97">
        <v>16</v>
      </c>
      <c r="K333" s="25" t="str">
        <f t="shared" si="91"/>
        <v>20 alatti</v>
      </c>
      <c r="L333" s="101">
        <f t="shared" si="92"/>
        <v>16</v>
      </c>
      <c r="M333" s="102">
        <f t="shared" si="93"/>
        <v>0</v>
      </c>
      <c r="N333" s="105"/>
      <c r="O333" s="104">
        <f t="shared" si="94"/>
        <v>0</v>
      </c>
      <c r="P333" s="26">
        <f t="shared" si="108"/>
        <v>63343</v>
      </c>
      <c r="Q333" s="21">
        <f t="shared" si="107"/>
        <v>79179</v>
      </c>
      <c r="R333" s="98">
        <v>439</v>
      </c>
      <c r="S333" s="99">
        <v>883</v>
      </c>
      <c r="T333" s="99">
        <v>1289</v>
      </c>
      <c r="U333" s="99">
        <v>1457</v>
      </c>
      <c r="V333" s="99">
        <v>1228</v>
      </c>
      <c r="W333" s="99">
        <v>1051</v>
      </c>
      <c r="X333" s="99">
        <v>606</v>
      </c>
      <c r="Y333" s="99">
        <v>215</v>
      </c>
      <c r="Z333" s="99">
        <v>75</v>
      </c>
      <c r="AA333" s="99">
        <v>60</v>
      </c>
      <c r="AB333" s="99">
        <v>67</v>
      </c>
      <c r="AC333" s="100">
        <v>131</v>
      </c>
      <c r="AD333" s="22">
        <f t="shared" si="95"/>
        <v>4634</v>
      </c>
      <c r="AE333" s="20">
        <f t="shared" si="96"/>
        <v>9321</v>
      </c>
      <c r="AF333" s="20">
        <f t="shared" si="97"/>
        <v>13606</v>
      </c>
      <c r="AG333" s="20">
        <f t="shared" si="98"/>
        <v>15380</v>
      </c>
      <c r="AH333" s="20">
        <f t="shared" si="99"/>
        <v>12963</v>
      </c>
      <c r="AI333" s="20">
        <f t="shared" si="100"/>
        <v>11094</v>
      </c>
      <c r="AJ333" s="20">
        <f t="shared" si="101"/>
        <v>6397</v>
      </c>
      <c r="AK333" s="20">
        <f t="shared" si="102"/>
        <v>2269</v>
      </c>
      <c r="AL333" s="20">
        <f t="shared" si="103"/>
        <v>792</v>
      </c>
      <c r="AM333" s="20">
        <f t="shared" si="104"/>
        <v>633</v>
      </c>
      <c r="AN333" s="20">
        <f t="shared" si="105"/>
        <v>707</v>
      </c>
      <c r="AO333" s="43">
        <f t="shared" si="106"/>
        <v>1383</v>
      </c>
    </row>
    <row r="334" spans="1:41" hidden="1" x14ac:dyDescent="0.2">
      <c r="A334" s="96" t="s">
        <v>739</v>
      </c>
      <c r="B334" s="96" t="s">
        <v>740</v>
      </c>
      <c r="C334" s="96" t="s">
        <v>739</v>
      </c>
      <c r="D334" s="96" t="s">
        <v>740</v>
      </c>
      <c r="E334" s="96" t="s">
        <v>797</v>
      </c>
      <c r="F334" s="96" t="s">
        <v>798</v>
      </c>
      <c r="G334" s="138" t="s">
        <v>126</v>
      </c>
      <c r="H334" s="19" t="str">
        <f>IF(E334="","",VLOOKUP(LEFT(E334,5),'Technikai cellák'!B:C,2,0))</f>
        <v>MVM ÉGÁZ-DÉGÁZ Földgázhálózati Zrt.</v>
      </c>
      <c r="I334" s="19" t="str">
        <f>IF(E334="","",VLOOKUP(H334,'Technikai cellák'!$C$1:$D$12,2,0))</f>
        <v>6724 Szeged, Pulcz u. 44.</v>
      </c>
      <c r="J334" s="97">
        <v>16</v>
      </c>
      <c r="K334" s="25" t="str">
        <f t="shared" si="91"/>
        <v>20 alatti</v>
      </c>
      <c r="L334" s="101">
        <f t="shared" si="92"/>
        <v>16</v>
      </c>
      <c r="M334" s="102">
        <f t="shared" si="93"/>
        <v>0</v>
      </c>
      <c r="N334" s="105"/>
      <c r="O334" s="104">
        <f t="shared" si="94"/>
        <v>0</v>
      </c>
      <c r="P334" s="26">
        <f t="shared" si="108"/>
        <v>100263</v>
      </c>
      <c r="Q334" s="21">
        <f t="shared" si="107"/>
        <v>125329</v>
      </c>
      <c r="R334" s="98">
        <v>702</v>
      </c>
      <c r="S334" s="99">
        <v>1412</v>
      </c>
      <c r="T334" s="99">
        <v>2062</v>
      </c>
      <c r="U334" s="99">
        <v>2332</v>
      </c>
      <c r="V334" s="99">
        <v>1964</v>
      </c>
      <c r="W334" s="99">
        <v>1681</v>
      </c>
      <c r="X334" s="99">
        <v>905</v>
      </c>
      <c r="Y334" s="99">
        <v>322</v>
      </c>
      <c r="Z334" s="99">
        <v>108</v>
      </c>
      <c r="AA334" s="99">
        <v>91</v>
      </c>
      <c r="AB334" s="99">
        <v>99</v>
      </c>
      <c r="AC334" s="100">
        <v>195</v>
      </c>
      <c r="AD334" s="22">
        <f t="shared" si="95"/>
        <v>7410</v>
      </c>
      <c r="AE334" s="20">
        <f t="shared" si="96"/>
        <v>14905</v>
      </c>
      <c r="AF334" s="20">
        <f t="shared" si="97"/>
        <v>21766</v>
      </c>
      <c r="AG334" s="20">
        <f t="shared" si="98"/>
        <v>24616</v>
      </c>
      <c r="AH334" s="20">
        <f t="shared" si="99"/>
        <v>20732</v>
      </c>
      <c r="AI334" s="20">
        <f t="shared" si="100"/>
        <v>17744</v>
      </c>
      <c r="AJ334" s="20">
        <f t="shared" si="101"/>
        <v>9553</v>
      </c>
      <c r="AK334" s="20">
        <f t="shared" si="102"/>
        <v>3399</v>
      </c>
      <c r="AL334" s="20">
        <f t="shared" si="103"/>
        <v>1140</v>
      </c>
      <c r="AM334" s="20">
        <f t="shared" si="104"/>
        <v>961</v>
      </c>
      <c r="AN334" s="20">
        <f t="shared" si="105"/>
        <v>1045</v>
      </c>
      <c r="AO334" s="43">
        <f t="shared" si="106"/>
        <v>2058</v>
      </c>
    </row>
    <row r="335" spans="1:41" hidden="1" x14ac:dyDescent="0.2">
      <c r="A335" s="96" t="s">
        <v>739</v>
      </c>
      <c r="B335" s="96" t="s">
        <v>799</v>
      </c>
      <c r="C335" s="96" t="s">
        <v>739</v>
      </c>
      <c r="D335" s="96" t="s">
        <v>799</v>
      </c>
      <c r="E335" s="96" t="s">
        <v>800</v>
      </c>
      <c r="F335" s="96" t="s">
        <v>801</v>
      </c>
      <c r="G335" s="138" t="s">
        <v>126</v>
      </c>
      <c r="H335" s="19" t="str">
        <f>IF(E335="","",VLOOKUP(LEFT(E335,5),'Technikai cellák'!B:C,2,0))</f>
        <v>MVM ÉGÁZ-DÉGÁZ Földgázhálózati Zrt.</v>
      </c>
      <c r="I335" s="19" t="str">
        <f>IF(E335="","",VLOOKUP(H335,'Technikai cellák'!$C$1:$D$12,2,0))</f>
        <v>6724 Szeged, Pulcz u. 44.</v>
      </c>
      <c r="J335" s="97">
        <v>16</v>
      </c>
      <c r="K335" s="25" t="str">
        <f t="shared" si="91"/>
        <v>20 alatti</v>
      </c>
      <c r="L335" s="101">
        <f t="shared" si="92"/>
        <v>16</v>
      </c>
      <c r="M335" s="102">
        <f t="shared" si="93"/>
        <v>0</v>
      </c>
      <c r="N335" s="105"/>
      <c r="O335" s="104">
        <f t="shared" si="94"/>
        <v>0</v>
      </c>
      <c r="P335" s="26">
        <f t="shared" si="108"/>
        <v>18392</v>
      </c>
      <c r="Q335" s="21">
        <f t="shared" si="107"/>
        <v>22990</v>
      </c>
      <c r="R335" s="98">
        <v>179</v>
      </c>
      <c r="S335" s="99">
        <v>431</v>
      </c>
      <c r="T335" s="99">
        <v>810</v>
      </c>
      <c r="U335" s="99">
        <v>447</v>
      </c>
      <c r="V335" s="99">
        <v>226</v>
      </c>
      <c r="W335" s="99">
        <v>0</v>
      </c>
      <c r="X335" s="99">
        <v>0</v>
      </c>
      <c r="Y335" s="99">
        <v>0</v>
      </c>
      <c r="Z335" s="99">
        <v>0</v>
      </c>
      <c r="AA335" s="99">
        <v>0</v>
      </c>
      <c r="AB335" s="99">
        <v>0</v>
      </c>
      <c r="AC335" s="100">
        <v>85</v>
      </c>
      <c r="AD335" s="22">
        <f t="shared" si="95"/>
        <v>1889</v>
      </c>
      <c r="AE335" s="20">
        <f t="shared" si="96"/>
        <v>4550</v>
      </c>
      <c r="AF335" s="20">
        <f t="shared" si="97"/>
        <v>8550</v>
      </c>
      <c r="AG335" s="20">
        <f t="shared" si="98"/>
        <v>4718</v>
      </c>
      <c r="AH335" s="20">
        <f t="shared" si="99"/>
        <v>2386</v>
      </c>
      <c r="AI335" s="20">
        <f t="shared" si="100"/>
        <v>0</v>
      </c>
      <c r="AJ335" s="20">
        <f t="shared" si="101"/>
        <v>0</v>
      </c>
      <c r="AK335" s="20">
        <f t="shared" si="102"/>
        <v>0</v>
      </c>
      <c r="AL335" s="20">
        <f t="shared" si="103"/>
        <v>0</v>
      </c>
      <c r="AM335" s="20">
        <f t="shared" si="104"/>
        <v>0</v>
      </c>
      <c r="AN335" s="20">
        <f t="shared" si="105"/>
        <v>0</v>
      </c>
      <c r="AO335" s="43">
        <f t="shared" si="106"/>
        <v>897</v>
      </c>
    </row>
    <row r="336" spans="1:41" hidden="1" x14ac:dyDescent="0.2">
      <c r="A336" s="96" t="s">
        <v>739</v>
      </c>
      <c r="B336" s="96" t="s">
        <v>802</v>
      </c>
      <c r="C336" s="96" t="s">
        <v>739</v>
      </c>
      <c r="D336" s="96" t="s">
        <v>802</v>
      </c>
      <c r="E336" s="152" t="s">
        <v>3139</v>
      </c>
      <c r="F336" s="96" t="s">
        <v>803</v>
      </c>
      <c r="G336" s="138" t="s">
        <v>126</v>
      </c>
      <c r="H336" s="19" t="str">
        <f>IF(E336="","",VLOOKUP(LEFT(E336,5),'Technikai cellák'!B:C,2,0))</f>
        <v>MVM ÉGÁZ-DÉGÁZ Földgázhálózati Zrt.</v>
      </c>
      <c r="I336" s="19" t="str">
        <f>IF(E336="","",VLOOKUP(H336,'Technikai cellák'!$C$1:$D$12,2,0))</f>
        <v>6724 Szeged, Pulcz u. 44.</v>
      </c>
      <c r="J336" s="97">
        <v>4</v>
      </c>
      <c r="K336" s="25" t="str">
        <f t="shared" si="91"/>
        <v>20 alatti</v>
      </c>
      <c r="L336" s="101">
        <f t="shared" si="92"/>
        <v>4</v>
      </c>
      <c r="M336" s="102">
        <f t="shared" si="93"/>
        <v>0</v>
      </c>
      <c r="N336" s="105"/>
      <c r="O336" s="104">
        <f t="shared" si="94"/>
        <v>0</v>
      </c>
      <c r="P336" s="26">
        <f t="shared" si="108"/>
        <v>4830</v>
      </c>
      <c r="Q336" s="21">
        <f t="shared" si="107"/>
        <v>6038</v>
      </c>
      <c r="R336" s="98">
        <v>7</v>
      </c>
      <c r="S336" s="99">
        <v>18</v>
      </c>
      <c r="T336" s="99">
        <v>16</v>
      </c>
      <c r="U336" s="99">
        <v>22</v>
      </c>
      <c r="V336" s="99">
        <v>68</v>
      </c>
      <c r="W336" s="99">
        <v>36</v>
      </c>
      <c r="X336" s="99">
        <v>390</v>
      </c>
      <c r="Y336" s="99">
        <v>0</v>
      </c>
      <c r="Z336" s="99">
        <v>0</v>
      </c>
      <c r="AA336" s="99">
        <v>0</v>
      </c>
      <c r="AB336" s="99">
        <v>0</v>
      </c>
      <c r="AC336" s="100">
        <v>15</v>
      </c>
      <c r="AD336" s="22">
        <f t="shared" si="95"/>
        <v>74</v>
      </c>
      <c r="AE336" s="20">
        <f t="shared" si="96"/>
        <v>190</v>
      </c>
      <c r="AF336" s="20">
        <f t="shared" si="97"/>
        <v>169</v>
      </c>
      <c r="AG336" s="20">
        <f t="shared" si="98"/>
        <v>232</v>
      </c>
      <c r="AH336" s="20">
        <f t="shared" si="99"/>
        <v>718</v>
      </c>
      <c r="AI336" s="20">
        <f t="shared" si="100"/>
        <v>380</v>
      </c>
      <c r="AJ336" s="20">
        <f t="shared" si="101"/>
        <v>4117</v>
      </c>
      <c r="AK336" s="20">
        <f t="shared" si="102"/>
        <v>0</v>
      </c>
      <c r="AL336" s="20">
        <f t="shared" si="103"/>
        <v>0</v>
      </c>
      <c r="AM336" s="20">
        <f t="shared" si="104"/>
        <v>0</v>
      </c>
      <c r="AN336" s="20">
        <f t="shared" si="105"/>
        <v>0</v>
      </c>
      <c r="AO336" s="43">
        <f t="shared" si="106"/>
        <v>158</v>
      </c>
    </row>
    <row r="337" spans="1:41" hidden="1" x14ac:dyDescent="0.2">
      <c r="A337" s="96" t="s">
        <v>739</v>
      </c>
      <c r="B337" s="96" t="s">
        <v>804</v>
      </c>
      <c r="C337" s="96" t="s">
        <v>739</v>
      </c>
      <c r="D337" s="96" t="s">
        <v>804</v>
      </c>
      <c r="E337" s="152" t="s">
        <v>3140</v>
      </c>
      <c r="F337" s="96" t="s">
        <v>805</v>
      </c>
      <c r="G337" s="138" t="s">
        <v>126</v>
      </c>
      <c r="H337" s="19" t="str">
        <f>IF(E337="","",VLOOKUP(LEFT(E337,5),'Technikai cellák'!B:C,2,0))</f>
        <v>MVM ÉGÁZ-DÉGÁZ Földgázhálózati Zrt.</v>
      </c>
      <c r="I337" s="19" t="str">
        <f>IF(E337="","",VLOOKUP(H337,'Technikai cellák'!$C$1:$D$12,2,0))</f>
        <v>6724 Szeged, Pulcz u. 44.</v>
      </c>
      <c r="J337" s="97">
        <v>4</v>
      </c>
      <c r="K337" s="25" t="str">
        <f t="shared" si="91"/>
        <v>20 alatti</v>
      </c>
      <c r="L337" s="101">
        <f t="shared" si="92"/>
        <v>4</v>
      </c>
      <c r="M337" s="102">
        <f t="shared" si="93"/>
        <v>0</v>
      </c>
      <c r="N337" s="105"/>
      <c r="O337" s="104">
        <f t="shared" si="94"/>
        <v>0</v>
      </c>
      <c r="P337" s="26">
        <f t="shared" si="108"/>
        <v>2998</v>
      </c>
      <c r="Q337" s="21">
        <f t="shared" si="107"/>
        <v>3748</v>
      </c>
      <c r="R337" s="98"/>
      <c r="S337" s="99">
        <v>28</v>
      </c>
      <c r="T337" s="99">
        <v>75</v>
      </c>
      <c r="U337" s="99">
        <v>67</v>
      </c>
      <c r="V337" s="99">
        <v>93</v>
      </c>
      <c r="W337" s="99">
        <v>92</v>
      </c>
      <c r="X337" s="99">
        <v>0</v>
      </c>
      <c r="Y337" s="99">
        <v>0</v>
      </c>
      <c r="Z337" s="99">
        <v>0</v>
      </c>
      <c r="AA337" s="99">
        <v>0</v>
      </c>
      <c r="AB337" s="99">
        <v>0</v>
      </c>
      <c r="AC337" s="100">
        <v>0</v>
      </c>
      <c r="AD337" s="22">
        <f t="shared" si="95"/>
        <v>0</v>
      </c>
      <c r="AE337" s="20">
        <f t="shared" si="96"/>
        <v>296</v>
      </c>
      <c r="AF337" s="20">
        <f t="shared" si="97"/>
        <v>792</v>
      </c>
      <c r="AG337" s="20">
        <f t="shared" si="98"/>
        <v>707</v>
      </c>
      <c r="AH337" s="20">
        <f t="shared" si="99"/>
        <v>982</v>
      </c>
      <c r="AI337" s="20">
        <f t="shared" si="100"/>
        <v>971</v>
      </c>
      <c r="AJ337" s="20">
        <f t="shared" si="101"/>
        <v>0</v>
      </c>
      <c r="AK337" s="20">
        <f t="shared" si="102"/>
        <v>0</v>
      </c>
      <c r="AL337" s="20">
        <f t="shared" si="103"/>
        <v>0</v>
      </c>
      <c r="AM337" s="20">
        <f t="shared" si="104"/>
        <v>0</v>
      </c>
      <c r="AN337" s="20">
        <f t="shared" si="105"/>
        <v>0</v>
      </c>
      <c r="AO337" s="43">
        <f t="shared" si="106"/>
        <v>0</v>
      </c>
    </row>
    <row r="338" spans="1:41" hidden="1" x14ac:dyDescent="0.2">
      <c r="A338" s="96" t="s">
        <v>806</v>
      </c>
      <c r="B338" s="96" t="s">
        <v>807</v>
      </c>
      <c r="C338" s="96" t="s">
        <v>806</v>
      </c>
      <c r="D338" s="96" t="s">
        <v>807</v>
      </c>
      <c r="E338" s="96" t="s">
        <v>808</v>
      </c>
      <c r="F338" s="96" t="s">
        <v>809</v>
      </c>
      <c r="G338" s="96" t="s">
        <v>126</v>
      </c>
      <c r="H338" s="19" t="str">
        <f>IF(E338="","",VLOOKUP(LEFT(E338,5),'Technikai cellák'!B:C,2,0))</f>
        <v>E.ON Dél-dunántúli Gázhálózati Zrt.</v>
      </c>
      <c r="I338" s="19" t="str">
        <f>IF(E338="","",VLOOKUP(H338,'Technikai cellák'!$C$1:$D$12,2,0))</f>
        <v>7626 Pécs, Búza tér 8/a</v>
      </c>
      <c r="J338" s="97">
        <v>4</v>
      </c>
      <c r="K338" s="25" t="str">
        <f t="shared" si="91"/>
        <v>20 alatti</v>
      </c>
      <c r="L338" s="101">
        <f t="shared" si="92"/>
        <v>4</v>
      </c>
      <c r="M338" s="102">
        <f t="shared" si="93"/>
        <v>0</v>
      </c>
      <c r="N338" s="105"/>
      <c r="O338" s="104">
        <f t="shared" si="94"/>
        <v>0</v>
      </c>
      <c r="P338" s="26">
        <f t="shared" si="108"/>
        <v>1698</v>
      </c>
      <c r="Q338" s="21">
        <f t="shared" si="107"/>
        <v>2122</v>
      </c>
      <c r="R338" s="98">
        <v>12</v>
      </c>
      <c r="S338" s="99">
        <v>24</v>
      </c>
      <c r="T338" s="99">
        <v>34</v>
      </c>
      <c r="U338" s="99">
        <v>39</v>
      </c>
      <c r="V338" s="99">
        <v>33</v>
      </c>
      <c r="W338" s="99">
        <v>28</v>
      </c>
      <c r="X338" s="99">
        <v>16</v>
      </c>
      <c r="Y338" s="99">
        <v>6</v>
      </c>
      <c r="Z338" s="99">
        <v>2</v>
      </c>
      <c r="AA338" s="99">
        <v>2</v>
      </c>
      <c r="AB338" s="99">
        <v>2</v>
      </c>
      <c r="AC338" s="100">
        <v>3</v>
      </c>
      <c r="AD338" s="22">
        <f t="shared" si="95"/>
        <v>127</v>
      </c>
      <c r="AE338" s="20">
        <f t="shared" si="96"/>
        <v>253</v>
      </c>
      <c r="AF338" s="20">
        <f t="shared" si="97"/>
        <v>359</v>
      </c>
      <c r="AG338" s="20">
        <f t="shared" si="98"/>
        <v>412</v>
      </c>
      <c r="AH338" s="20">
        <f t="shared" si="99"/>
        <v>348</v>
      </c>
      <c r="AI338" s="20">
        <f t="shared" si="100"/>
        <v>296</v>
      </c>
      <c r="AJ338" s="20">
        <f t="shared" si="101"/>
        <v>169</v>
      </c>
      <c r="AK338" s="20">
        <f t="shared" si="102"/>
        <v>63</v>
      </c>
      <c r="AL338" s="20">
        <f t="shared" si="103"/>
        <v>21</v>
      </c>
      <c r="AM338" s="20">
        <f t="shared" si="104"/>
        <v>21</v>
      </c>
      <c r="AN338" s="20">
        <f t="shared" si="105"/>
        <v>21</v>
      </c>
      <c r="AO338" s="43">
        <f t="shared" si="106"/>
        <v>32</v>
      </c>
    </row>
    <row r="339" spans="1:41" hidden="1" x14ac:dyDescent="0.2">
      <c r="A339" s="96" t="s">
        <v>806</v>
      </c>
      <c r="B339" s="96" t="s">
        <v>807</v>
      </c>
      <c r="C339" s="96" t="s">
        <v>806</v>
      </c>
      <c r="D339" s="96" t="s">
        <v>807</v>
      </c>
      <c r="E339" s="96" t="s">
        <v>810</v>
      </c>
      <c r="F339" s="96" t="s">
        <v>811</v>
      </c>
      <c r="G339" s="96" t="s">
        <v>126</v>
      </c>
      <c r="H339" s="19" t="str">
        <f>IF(E339="","",VLOOKUP(LEFT(E339,5),'Technikai cellák'!B:C,2,0))</f>
        <v>E.ON Közép-dunántúli Gázhálózati Zrt.</v>
      </c>
      <c r="I339" s="19" t="str">
        <f>IF(E339="","",VLOOKUP(H339,'Technikai cellák'!$C$1:$D$12,2,0))</f>
        <v>8800 Nagykanizsa, Zrínyi Miklós út 32.</v>
      </c>
      <c r="J339" s="97">
        <v>4</v>
      </c>
      <c r="K339" s="25" t="str">
        <f t="shared" si="91"/>
        <v>20 alatti</v>
      </c>
      <c r="L339" s="101">
        <f t="shared" si="92"/>
        <v>4</v>
      </c>
      <c r="M339" s="102">
        <f t="shared" si="93"/>
        <v>0</v>
      </c>
      <c r="N339" s="105"/>
      <c r="O339" s="104">
        <f t="shared" si="94"/>
        <v>0</v>
      </c>
      <c r="P339" s="26">
        <f t="shared" si="108"/>
        <v>8446</v>
      </c>
      <c r="Q339" s="21">
        <f t="shared" si="107"/>
        <v>10558</v>
      </c>
      <c r="R339" s="98">
        <v>100</v>
      </c>
      <c r="S339" s="99">
        <v>100</v>
      </c>
      <c r="T339" s="99">
        <v>100</v>
      </c>
      <c r="U339" s="99">
        <v>150</v>
      </c>
      <c r="V339" s="99">
        <v>150</v>
      </c>
      <c r="W339" s="99">
        <v>100</v>
      </c>
      <c r="X339" s="99">
        <v>50</v>
      </c>
      <c r="Y339" s="99">
        <v>50</v>
      </c>
      <c r="Z339" s="99">
        <v>50</v>
      </c>
      <c r="AA339" s="99">
        <v>50</v>
      </c>
      <c r="AB339" s="99">
        <v>50</v>
      </c>
      <c r="AC339" s="100">
        <v>50</v>
      </c>
      <c r="AD339" s="22">
        <f t="shared" si="95"/>
        <v>1056</v>
      </c>
      <c r="AE339" s="20">
        <f t="shared" si="96"/>
        <v>1056</v>
      </c>
      <c r="AF339" s="20">
        <f t="shared" si="97"/>
        <v>1056</v>
      </c>
      <c r="AG339" s="20">
        <f t="shared" si="98"/>
        <v>1583</v>
      </c>
      <c r="AH339" s="20">
        <f t="shared" si="99"/>
        <v>1583</v>
      </c>
      <c r="AI339" s="20">
        <f t="shared" si="100"/>
        <v>1056</v>
      </c>
      <c r="AJ339" s="20">
        <f t="shared" si="101"/>
        <v>528</v>
      </c>
      <c r="AK339" s="20">
        <f t="shared" si="102"/>
        <v>528</v>
      </c>
      <c r="AL339" s="20">
        <f t="shared" si="103"/>
        <v>528</v>
      </c>
      <c r="AM339" s="20">
        <f t="shared" si="104"/>
        <v>528</v>
      </c>
      <c r="AN339" s="20">
        <f t="shared" si="105"/>
        <v>528</v>
      </c>
      <c r="AO339" s="43">
        <f t="shared" si="106"/>
        <v>528</v>
      </c>
    </row>
    <row r="340" spans="1:41" hidden="1" x14ac:dyDescent="0.2">
      <c r="A340" s="96" t="s">
        <v>806</v>
      </c>
      <c r="B340" s="96" t="s">
        <v>807</v>
      </c>
      <c r="C340" s="96" t="s">
        <v>806</v>
      </c>
      <c r="D340" s="96" t="s">
        <v>807</v>
      </c>
      <c r="E340" s="96" t="s">
        <v>812</v>
      </c>
      <c r="F340" s="96" t="s">
        <v>813</v>
      </c>
      <c r="G340" s="96" t="s">
        <v>126</v>
      </c>
      <c r="H340" s="19" t="str">
        <f>IF(E340="","",VLOOKUP(LEFT(E340,5),'Technikai cellák'!B:C,2,0))</f>
        <v>E.ON Dél-dunántúli Gázhálózati Zrt.</v>
      </c>
      <c r="I340" s="19" t="str">
        <f>IF(E340="","",VLOOKUP(H340,'Technikai cellák'!$C$1:$D$12,2,0))</f>
        <v>7626 Pécs, Búza tér 8/a</v>
      </c>
      <c r="J340" s="97">
        <v>16</v>
      </c>
      <c r="K340" s="25" t="str">
        <f t="shared" si="91"/>
        <v>20 alatti</v>
      </c>
      <c r="L340" s="101">
        <f t="shared" si="92"/>
        <v>16</v>
      </c>
      <c r="M340" s="102">
        <f t="shared" si="93"/>
        <v>0</v>
      </c>
      <c r="N340" s="105"/>
      <c r="O340" s="104">
        <f t="shared" si="94"/>
        <v>0</v>
      </c>
      <c r="P340" s="26">
        <f t="shared" si="108"/>
        <v>211116</v>
      </c>
      <c r="Q340" s="21">
        <f t="shared" si="107"/>
        <v>263895</v>
      </c>
      <c r="R340" s="98">
        <v>3730</v>
      </c>
      <c r="S340" s="99">
        <v>3208</v>
      </c>
      <c r="T340" s="99">
        <v>2616</v>
      </c>
      <c r="U340" s="99">
        <v>2998</v>
      </c>
      <c r="V340" s="99">
        <v>2542</v>
      </c>
      <c r="W340" s="99">
        <v>1420</v>
      </c>
      <c r="X340" s="99">
        <v>384</v>
      </c>
      <c r="Y340" s="99">
        <v>388</v>
      </c>
      <c r="Z340" s="99">
        <v>534</v>
      </c>
      <c r="AA340" s="99">
        <v>1230</v>
      </c>
      <c r="AB340" s="99">
        <v>2446</v>
      </c>
      <c r="AC340" s="100">
        <v>3504</v>
      </c>
      <c r="AD340" s="22">
        <f t="shared" si="95"/>
        <v>39373</v>
      </c>
      <c r="AE340" s="20">
        <f t="shared" si="96"/>
        <v>33863</v>
      </c>
      <c r="AF340" s="20">
        <f t="shared" si="97"/>
        <v>27614</v>
      </c>
      <c r="AG340" s="20">
        <f t="shared" si="98"/>
        <v>31646</v>
      </c>
      <c r="AH340" s="20">
        <f t="shared" si="99"/>
        <v>26833</v>
      </c>
      <c r="AI340" s="20">
        <f t="shared" si="100"/>
        <v>14989</v>
      </c>
      <c r="AJ340" s="20">
        <f t="shared" si="101"/>
        <v>4053</v>
      </c>
      <c r="AK340" s="20">
        <f t="shared" si="102"/>
        <v>4096</v>
      </c>
      <c r="AL340" s="20">
        <f t="shared" si="103"/>
        <v>5637</v>
      </c>
      <c r="AM340" s="20">
        <f t="shared" si="104"/>
        <v>12984</v>
      </c>
      <c r="AN340" s="20">
        <f t="shared" si="105"/>
        <v>25819</v>
      </c>
      <c r="AO340" s="43">
        <f t="shared" si="106"/>
        <v>36988</v>
      </c>
    </row>
    <row r="341" spans="1:41" hidden="1" x14ac:dyDescent="0.2">
      <c r="A341" s="96" t="s">
        <v>806</v>
      </c>
      <c r="B341" s="96" t="s">
        <v>807</v>
      </c>
      <c r="C341" s="96" t="s">
        <v>806</v>
      </c>
      <c r="D341" s="96" t="s">
        <v>807</v>
      </c>
      <c r="E341" s="96" t="s">
        <v>814</v>
      </c>
      <c r="F341" s="96" t="s">
        <v>815</v>
      </c>
      <c r="G341" s="96" t="s">
        <v>126</v>
      </c>
      <c r="H341" s="19" t="str">
        <f>IF(E341="","",VLOOKUP(LEFT(E341,5),'Technikai cellák'!B:C,2,0))</f>
        <v>E.ON Dél-dunántúli Gázhálózati Zrt.</v>
      </c>
      <c r="I341" s="19" t="str">
        <f>IF(E341="","",VLOOKUP(H341,'Technikai cellák'!$C$1:$D$12,2,0))</f>
        <v>7626 Pécs, Búza tér 8/a</v>
      </c>
      <c r="J341" s="97">
        <v>6</v>
      </c>
      <c r="K341" s="25" t="str">
        <f t="shared" si="91"/>
        <v>20 alatti</v>
      </c>
      <c r="L341" s="101">
        <f t="shared" si="92"/>
        <v>6</v>
      </c>
      <c r="M341" s="102">
        <f t="shared" si="93"/>
        <v>0</v>
      </c>
      <c r="N341" s="105"/>
      <c r="O341" s="104">
        <f t="shared" si="94"/>
        <v>0</v>
      </c>
      <c r="P341" s="26">
        <f t="shared" si="108"/>
        <v>54045</v>
      </c>
      <c r="Q341" s="21">
        <f t="shared" si="107"/>
        <v>67556</v>
      </c>
      <c r="R341" s="98">
        <v>1194</v>
      </c>
      <c r="S341" s="99">
        <v>1027</v>
      </c>
      <c r="T341" s="99">
        <v>837</v>
      </c>
      <c r="U341" s="99">
        <v>319</v>
      </c>
      <c r="V341" s="99">
        <v>173</v>
      </c>
      <c r="W341" s="99">
        <v>134</v>
      </c>
      <c r="X341" s="99">
        <v>123</v>
      </c>
      <c r="Y341" s="99">
        <v>124</v>
      </c>
      <c r="Z341" s="99">
        <v>171</v>
      </c>
      <c r="AA341" s="99">
        <v>394</v>
      </c>
      <c r="AB341" s="99">
        <v>783</v>
      </c>
      <c r="AC341" s="100">
        <v>1121</v>
      </c>
      <c r="AD341" s="22">
        <f t="shared" si="95"/>
        <v>12604</v>
      </c>
      <c r="AE341" s="20">
        <f t="shared" si="96"/>
        <v>10841</v>
      </c>
      <c r="AF341" s="20">
        <f t="shared" si="97"/>
        <v>8835</v>
      </c>
      <c r="AG341" s="20">
        <f t="shared" si="98"/>
        <v>3367</v>
      </c>
      <c r="AH341" s="20">
        <f t="shared" si="99"/>
        <v>1826</v>
      </c>
      <c r="AI341" s="20">
        <f t="shared" si="100"/>
        <v>1414</v>
      </c>
      <c r="AJ341" s="20">
        <f t="shared" si="101"/>
        <v>1298</v>
      </c>
      <c r="AK341" s="20">
        <f t="shared" si="102"/>
        <v>1309</v>
      </c>
      <c r="AL341" s="20">
        <f t="shared" si="103"/>
        <v>1805</v>
      </c>
      <c r="AM341" s="20">
        <f t="shared" si="104"/>
        <v>4159</v>
      </c>
      <c r="AN341" s="20">
        <f t="shared" si="105"/>
        <v>8265</v>
      </c>
      <c r="AO341" s="43">
        <f t="shared" si="106"/>
        <v>11833</v>
      </c>
    </row>
    <row r="342" spans="1:41" hidden="1" x14ac:dyDescent="0.2">
      <c r="A342" s="96" t="s">
        <v>806</v>
      </c>
      <c r="B342" s="96" t="s">
        <v>807</v>
      </c>
      <c r="C342" s="96" t="s">
        <v>806</v>
      </c>
      <c r="D342" s="96" t="s">
        <v>807</v>
      </c>
      <c r="E342" s="96" t="s">
        <v>816</v>
      </c>
      <c r="F342" s="96" t="s">
        <v>817</v>
      </c>
      <c r="G342" s="96" t="s">
        <v>126</v>
      </c>
      <c r="H342" s="19" t="str">
        <f>IF(E342="","",VLOOKUP(LEFT(E342,5),'Technikai cellák'!B:C,2,0))</f>
        <v>E.ON Dél-dunántúli Gázhálózati Zrt.</v>
      </c>
      <c r="I342" s="19" t="str">
        <f>IF(E342="","",VLOOKUP(H342,'Technikai cellák'!$C$1:$D$12,2,0))</f>
        <v>7626 Pécs, Búza tér 8/a</v>
      </c>
      <c r="J342" s="97">
        <v>4</v>
      </c>
      <c r="K342" s="25" t="str">
        <f t="shared" si="91"/>
        <v>20 alatti</v>
      </c>
      <c r="L342" s="101">
        <f t="shared" si="92"/>
        <v>4</v>
      </c>
      <c r="M342" s="102">
        <f t="shared" si="93"/>
        <v>0</v>
      </c>
      <c r="N342" s="105"/>
      <c r="O342" s="104">
        <f t="shared" si="94"/>
        <v>0</v>
      </c>
      <c r="P342" s="26">
        <f t="shared" si="108"/>
        <v>56586</v>
      </c>
      <c r="Q342" s="21">
        <f t="shared" si="107"/>
        <v>70733</v>
      </c>
      <c r="R342" s="98">
        <v>1026</v>
      </c>
      <c r="S342" s="99">
        <v>882</v>
      </c>
      <c r="T342" s="99">
        <v>720</v>
      </c>
      <c r="U342" s="99">
        <v>800</v>
      </c>
      <c r="V342" s="99">
        <v>500</v>
      </c>
      <c r="W342" s="99">
        <v>400</v>
      </c>
      <c r="X342" s="99">
        <v>150</v>
      </c>
      <c r="Y342" s="99">
        <v>107</v>
      </c>
      <c r="Z342" s="99">
        <v>142</v>
      </c>
      <c r="AA342" s="99">
        <v>337</v>
      </c>
      <c r="AB342" s="99">
        <v>673</v>
      </c>
      <c r="AC342" s="100">
        <v>964</v>
      </c>
      <c r="AD342" s="22">
        <f t="shared" si="95"/>
        <v>10830</v>
      </c>
      <c r="AE342" s="20">
        <f t="shared" si="96"/>
        <v>9310</v>
      </c>
      <c r="AF342" s="20">
        <f t="shared" si="97"/>
        <v>7600</v>
      </c>
      <c r="AG342" s="20">
        <f t="shared" si="98"/>
        <v>8445</v>
      </c>
      <c r="AH342" s="20">
        <f t="shared" si="99"/>
        <v>5278</v>
      </c>
      <c r="AI342" s="20">
        <f t="shared" si="100"/>
        <v>4222</v>
      </c>
      <c r="AJ342" s="20">
        <f t="shared" si="101"/>
        <v>1583</v>
      </c>
      <c r="AK342" s="20">
        <f t="shared" si="102"/>
        <v>1129</v>
      </c>
      <c r="AL342" s="20">
        <f t="shared" si="103"/>
        <v>1499</v>
      </c>
      <c r="AM342" s="20">
        <f t="shared" si="104"/>
        <v>3557</v>
      </c>
      <c r="AN342" s="20">
        <f t="shared" si="105"/>
        <v>7104</v>
      </c>
      <c r="AO342" s="43">
        <f t="shared" si="106"/>
        <v>10176</v>
      </c>
    </row>
    <row r="343" spans="1:41" hidden="1" x14ac:dyDescent="0.2">
      <c r="A343" s="96" t="s">
        <v>806</v>
      </c>
      <c r="B343" s="96" t="s">
        <v>807</v>
      </c>
      <c r="C343" s="96" t="s">
        <v>806</v>
      </c>
      <c r="D343" s="96" t="s">
        <v>807</v>
      </c>
      <c r="E343" s="96" t="s">
        <v>818</v>
      </c>
      <c r="F343" s="96" t="s">
        <v>819</v>
      </c>
      <c r="G343" s="96" t="s">
        <v>126</v>
      </c>
      <c r="H343" s="19" t="str">
        <f>IF(E343="","",VLOOKUP(LEFT(E343,5),'Technikai cellák'!B:C,2,0))</f>
        <v>E.ON Dél-dunántúli Gázhálózati Zrt.</v>
      </c>
      <c r="I343" s="19" t="str">
        <f>IF(E343="","",VLOOKUP(H343,'Technikai cellák'!$C$1:$D$12,2,0))</f>
        <v>7626 Pécs, Búza tér 8/a</v>
      </c>
      <c r="J343" s="97">
        <v>4</v>
      </c>
      <c r="K343" s="25" t="str">
        <f t="shared" si="91"/>
        <v>20 alatti</v>
      </c>
      <c r="L343" s="101">
        <f t="shared" si="92"/>
        <v>4</v>
      </c>
      <c r="M343" s="102">
        <f t="shared" si="93"/>
        <v>0</v>
      </c>
      <c r="N343" s="105"/>
      <c r="O343" s="104">
        <f t="shared" si="94"/>
        <v>0</v>
      </c>
      <c r="P343" s="26">
        <f t="shared" si="108"/>
        <v>12667</v>
      </c>
      <c r="Q343" s="21">
        <f t="shared" si="107"/>
        <v>15834</v>
      </c>
      <c r="R343" s="98">
        <v>200</v>
      </c>
      <c r="S343" s="99">
        <v>200</v>
      </c>
      <c r="T343" s="99">
        <v>200</v>
      </c>
      <c r="U343" s="99">
        <v>250</v>
      </c>
      <c r="V343" s="99">
        <v>250</v>
      </c>
      <c r="W343" s="99">
        <v>150</v>
      </c>
      <c r="X343" s="99">
        <v>50</v>
      </c>
      <c r="Y343" s="99">
        <v>25</v>
      </c>
      <c r="Z343" s="99">
        <v>25</v>
      </c>
      <c r="AA343" s="99">
        <v>25</v>
      </c>
      <c r="AB343" s="99">
        <v>25</v>
      </c>
      <c r="AC343" s="100">
        <v>100</v>
      </c>
      <c r="AD343" s="22">
        <f t="shared" si="95"/>
        <v>2111</v>
      </c>
      <c r="AE343" s="20">
        <f t="shared" si="96"/>
        <v>2111</v>
      </c>
      <c r="AF343" s="20">
        <f t="shared" si="97"/>
        <v>2111</v>
      </c>
      <c r="AG343" s="20">
        <f t="shared" si="98"/>
        <v>2639</v>
      </c>
      <c r="AH343" s="20">
        <f t="shared" si="99"/>
        <v>2639</v>
      </c>
      <c r="AI343" s="20">
        <f t="shared" si="100"/>
        <v>1583</v>
      </c>
      <c r="AJ343" s="20">
        <f t="shared" si="101"/>
        <v>528</v>
      </c>
      <c r="AK343" s="20">
        <f t="shared" si="102"/>
        <v>264</v>
      </c>
      <c r="AL343" s="20">
        <f t="shared" si="103"/>
        <v>264</v>
      </c>
      <c r="AM343" s="20">
        <f t="shared" si="104"/>
        <v>264</v>
      </c>
      <c r="AN343" s="20">
        <f t="shared" si="105"/>
        <v>264</v>
      </c>
      <c r="AO343" s="43">
        <f t="shared" si="106"/>
        <v>1056</v>
      </c>
    </row>
    <row r="344" spans="1:41" hidden="1" x14ac:dyDescent="0.2">
      <c r="A344" s="96" t="s">
        <v>806</v>
      </c>
      <c r="B344" s="96" t="s">
        <v>807</v>
      </c>
      <c r="C344" s="96" t="s">
        <v>806</v>
      </c>
      <c r="D344" s="96" t="s">
        <v>807</v>
      </c>
      <c r="E344" s="96" t="s">
        <v>820</v>
      </c>
      <c r="F344" s="96" t="s">
        <v>821</v>
      </c>
      <c r="G344" s="96" t="s">
        <v>126</v>
      </c>
      <c r="H344" s="19" t="str">
        <f>IF(E344="","",VLOOKUP(LEFT(E344,5),'Technikai cellák'!B:C,2,0))</f>
        <v>E.ON Dél-dunántúli Gázhálózati Zrt.</v>
      </c>
      <c r="I344" s="19" t="str">
        <f>IF(E344="","",VLOOKUP(H344,'Technikai cellák'!$C$1:$D$12,2,0))</f>
        <v>7626 Pécs, Búza tér 8/a</v>
      </c>
      <c r="J344" s="97">
        <v>4</v>
      </c>
      <c r="K344" s="25" t="str">
        <f t="shared" si="91"/>
        <v>20 alatti</v>
      </c>
      <c r="L344" s="101">
        <f t="shared" si="92"/>
        <v>4</v>
      </c>
      <c r="M344" s="102">
        <f t="shared" si="93"/>
        <v>0</v>
      </c>
      <c r="N344" s="105"/>
      <c r="O344" s="104">
        <f t="shared" si="94"/>
        <v>0</v>
      </c>
      <c r="P344" s="26">
        <f t="shared" si="108"/>
        <v>31246</v>
      </c>
      <c r="Q344" s="21">
        <f t="shared" si="107"/>
        <v>39057</v>
      </c>
      <c r="R344" s="98">
        <v>350</v>
      </c>
      <c r="S344" s="99">
        <v>550</v>
      </c>
      <c r="T344" s="99">
        <v>650</v>
      </c>
      <c r="U344" s="99">
        <v>650</v>
      </c>
      <c r="V344" s="99">
        <v>650</v>
      </c>
      <c r="W344" s="99">
        <v>450</v>
      </c>
      <c r="X344" s="99">
        <v>50</v>
      </c>
      <c r="Y344" s="99">
        <v>50</v>
      </c>
      <c r="Z344" s="99">
        <v>50</v>
      </c>
      <c r="AA344" s="99">
        <v>50</v>
      </c>
      <c r="AB344" s="99">
        <v>50</v>
      </c>
      <c r="AC344" s="100">
        <v>150</v>
      </c>
      <c r="AD344" s="22">
        <f t="shared" si="95"/>
        <v>3695</v>
      </c>
      <c r="AE344" s="20">
        <f t="shared" si="96"/>
        <v>5806</v>
      </c>
      <c r="AF344" s="20">
        <f t="shared" si="97"/>
        <v>6861</v>
      </c>
      <c r="AG344" s="20">
        <f t="shared" si="98"/>
        <v>6861</v>
      </c>
      <c r="AH344" s="20">
        <f t="shared" si="99"/>
        <v>6861</v>
      </c>
      <c r="AI344" s="20">
        <f t="shared" si="100"/>
        <v>4750</v>
      </c>
      <c r="AJ344" s="20">
        <f t="shared" si="101"/>
        <v>528</v>
      </c>
      <c r="AK344" s="20">
        <f t="shared" si="102"/>
        <v>528</v>
      </c>
      <c r="AL344" s="20">
        <f t="shared" si="103"/>
        <v>528</v>
      </c>
      <c r="AM344" s="20">
        <f t="shared" si="104"/>
        <v>528</v>
      </c>
      <c r="AN344" s="20">
        <f t="shared" si="105"/>
        <v>528</v>
      </c>
      <c r="AO344" s="43">
        <f t="shared" si="106"/>
        <v>1583</v>
      </c>
    </row>
    <row r="345" spans="1:41" hidden="1" x14ac:dyDescent="0.2">
      <c r="A345" s="96" t="s">
        <v>806</v>
      </c>
      <c r="B345" s="96" t="s">
        <v>807</v>
      </c>
      <c r="C345" s="96" t="s">
        <v>806</v>
      </c>
      <c r="D345" s="96" t="s">
        <v>807</v>
      </c>
      <c r="E345" s="96" t="s">
        <v>822</v>
      </c>
      <c r="F345" s="96" t="s">
        <v>823</v>
      </c>
      <c r="G345" s="96" t="s">
        <v>126</v>
      </c>
      <c r="H345" s="19" t="str">
        <f>IF(E345="","",VLOOKUP(LEFT(E345,5),'Technikai cellák'!B:C,2,0))</f>
        <v>E.ON Közép-dunántúli Gázhálózati Zrt.</v>
      </c>
      <c r="I345" s="19" t="str">
        <f>IF(E345="","",VLOOKUP(H345,'Technikai cellák'!$C$1:$D$12,2,0))</f>
        <v>8800 Nagykanizsa, Zrínyi Miklós út 32.</v>
      </c>
      <c r="J345" s="97">
        <v>4</v>
      </c>
      <c r="K345" s="25" t="str">
        <f t="shared" si="91"/>
        <v>20 alatti</v>
      </c>
      <c r="L345" s="101">
        <f t="shared" si="92"/>
        <v>4</v>
      </c>
      <c r="M345" s="102">
        <f t="shared" si="93"/>
        <v>0</v>
      </c>
      <c r="N345" s="105"/>
      <c r="O345" s="104">
        <f t="shared" si="94"/>
        <v>0</v>
      </c>
      <c r="P345" s="26">
        <f t="shared" si="108"/>
        <v>25335</v>
      </c>
      <c r="Q345" s="21">
        <f t="shared" si="107"/>
        <v>31669</v>
      </c>
      <c r="R345" s="98">
        <v>300</v>
      </c>
      <c r="S345" s="99">
        <v>400</v>
      </c>
      <c r="T345" s="99">
        <v>500</v>
      </c>
      <c r="U345" s="99">
        <v>550</v>
      </c>
      <c r="V345" s="99">
        <v>550</v>
      </c>
      <c r="W345" s="99">
        <v>400</v>
      </c>
      <c r="X345" s="99">
        <v>50</v>
      </c>
      <c r="Y345" s="99">
        <v>50</v>
      </c>
      <c r="Z345" s="99">
        <v>50</v>
      </c>
      <c r="AA345" s="99">
        <v>50</v>
      </c>
      <c r="AB345" s="99">
        <v>50</v>
      </c>
      <c r="AC345" s="100">
        <v>50</v>
      </c>
      <c r="AD345" s="22">
        <f t="shared" si="95"/>
        <v>3167</v>
      </c>
      <c r="AE345" s="20">
        <f t="shared" si="96"/>
        <v>4222</v>
      </c>
      <c r="AF345" s="20">
        <f t="shared" si="97"/>
        <v>5278</v>
      </c>
      <c r="AG345" s="20">
        <f t="shared" si="98"/>
        <v>5806</v>
      </c>
      <c r="AH345" s="20">
        <f t="shared" si="99"/>
        <v>5806</v>
      </c>
      <c r="AI345" s="20">
        <f t="shared" si="100"/>
        <v>4222</v>
      </c>
      <c r="AJ345" s="20">
        <f t="shared" si="101"/>
        <v>528</v>
      </c>
      <c r="AK345" s="20">
        <f t="shared" si="102"/>
        <v>528</v>
      </c>
      <c r="AL345" s="20">
        <f t="shared" si="103"/>
        <v>528</v>
      </c>
      <c r="AM345" s="20">
        <f t="shared" si="104"/>
        <v>528</v>
      </c>
      <c r="AN345" s="20">
        <f t="shared" si="105"/>
        <v>528</v>
      </c>
      <c r="AO345" s="43">
        <f t="shared" si="106"/>
        <v>528</v>
      </c>
    </row>
    <row r="346" spans="1:41" hidden="1" x14ac:dyDescent="0.2">
      <c r="A346" s="96" t="s">
        <v>806</v>
      </c>
      <c r="B346" s="96" t="s">
        <v>807</v>
      </c>
      <c r="C346" s="96" t="s">
        <v>806</v>
      </c>
      <c r="D346" s="96" t="s">
        <v>807</v>
      </c>
      <c r="E346" s="96" t="s">
        <v>824</v>
      </c>
      <c r="F346" s="96" t="s">
        <v>825</v>
      </c>
      <c r="G346" s="96" t="s">
        <v>126</v>
      </c>
      <c r="H346" s="19" t="str">
        <f>IF(E346="","",VLOOKUP(LEFT(E346,5),'Technikai cellák'!B:C,2,0))</f>
        <v>E.ON Közép-dunántúli Gázhálózati Zrt.</v>
      </c>
      <c r="I346" s="19" t="str">
        <f>IF(E346="","",VLOOKUP(H346,'Technikai cellák'!$C$1:$D$12,2,0))</f>
        <v>8800 Nagykanizsa, Zrínyi Miklós út 32.</v>
      </c>
      <c r="J346" s="97">
        <v>4</v>
      </c>
      <c r="K346" s="25" t="str">
        <f t="shared" si="91"/>
        <v>20 alatti</v>
      </c>
      <c r="L346" s="101">
        <f t="shared" si="92"/>
        <v>4</v>
      </c>
      <c r="M346" s="102">
        <f t="shared" si="93"/>
        <v>0</v>
      </c>
      <c r="N346" s="105"/>
      <c r="O346" s="104">
        <f t="shared" si="94"/>
        <v>0</v>
      </c>
      <c r="P346" s="26">
        <f t="shared" si="108"/>
        <v>25335</v>
      </c>
      <c r="Q346" s="21">
        <f t="shared" si="107"/>
        <v>31669</v>
      </c>
      <c r="R346" s="98">
        <v>300</v>
      </c>
      <c r="S346" s="99">
        <v>400</v>
      </c>
      <c r="T346" s="99">
        <v>500</v>
      </c>
      <c r="U346" s="99">
        <v>550</v>
      </c>
      <c r="V346" s="99">
        <v>550</v>
      </c>
      <c r="W346" s="99">
        <v>400</v>
      </c>
      <c r="X346" s="99">
        <v>50</v>
      </c>
      <c r="Y346" s="99">
        <v>50</v>
      </c>
      <c r="Z346" s="99">
        <v>50</v>
      </c>
      <c r="AA346" s="99">
        <v>50</v>
      </c>
      <c r="AB346" s="99">
        <v>50</v>
      </c>
      <c r="AC346" s="100">
        <v>50</v>
      </c>
      <c r="AD346" s="22">
        <f t="shared" si="95"/>
        <v>3167</v>
      </c>
      <c r="AE346" s="20">
        <f t="shared" si="96"/>
        <v>4222</v>
      </c>
      <c r="AF346" s="20">
        <f t="shared" si="97"/>
        <v>5278</v>
      </c>
      <c r="AG346" s="20">
        <f t="shared" si="98"/>
        <v>5806</v>
      </c>
      <c r="AH346" s="20">
        <f t="shared" si="99"/>
        <v>5806</v>
      </c>
      <c r="AI346" s="20">
        <f t="shared" si="100"/>
        <v>4222</v>
      </c>
      <c r="AJ346" s="20">
        <f t="shared" si="101"/>
        <v>528</v>
      </c>
      <c r="AK346" s="20">
        <f t="shared" si="102"/>
        <v>528</v>
      </c>
      <c r="AL346" s="20">
        <f t="shared" si="103"/>
        <v>528</v>
      </c>
      <c r="AM346" s="20">
        <f t="shared" si="104"/>
        <v>528</v>
      </c>
      <c r="AN346" s="20">
        <f t="shared" si="105"/>
        <v>528</v>
      </c>
      <c r="AO346" s="43">
        <f t="shared" si="106"/>
        <v>528</v>
      </c>
    </row>
    <row r="347" spans="1:41" hidden="1" x14ac:dyDescent="0.2">
      <c r="A347" s="96" t="s">
        <v>806</v>
      </c>
      <c r="B347" s="96" t="s">
        <v>807</v>
      </c>
      <c r="C347" s="96" t="s">
        <v>806</v>
      </c>
      <c r="D347" s="96" t="s">
        <v>807</v>
      </c>
      <c r="E347" s="96" t="s">
        <v>826</v>
      </c>
      <c r="F347" s="96" t="s">
        <v>827</v>
      </c>
      <c r="G347" s="96" t="s">
        <v>126</v>
      </c>
      <c r="H347" s="19" t="str">
        <f>IF(E347="","",VLOOKUP(LEFT(E347,5),'Technikai cellák'!B:C,2,0))</f>
        <v>E.ON Közép-dunántúli Gázhálózati Zrt.</v>
      </c>
      <c r="I347" s="19" t="str">
        <f>IF(E347="","",VLOOKUP(H347,'Technikai cellák'!$C$1:$D$12,2,0))</f>
        <v>8800 Nagykanizsa, Zrínyi Miklós út 32.</v>
      </c>
      <c r="J347" s="97">
        <v>4</v>
      </c>
      <c r="K347" s="25" t="str">
        <f t="shared" si="91"/>
        <v>20 alatti</v>
      </c>
      <c r="L347" s="101">
        <f t="shared" si="92"/>
        <v>4</v>
      </c>
      <c r="M347" s="102">
        <f t="shared" si="93"/>
        <v>0</v>
      </c>
      <c r="N347" s="105"/>
      <c r="O347" s="104">
        <f t="shared" si="94"/>
        <v>0</v>
      </c>
      <c r="P347" s="26">
        <f t="shared" si="108"/>
        <v>33778</v>
      </c>
      <c r="Q347" s="21">
        <f t="shared" si="107"/>
        <v>42222</v>
      </c>
      <c r="R347" s="98">
        <v>400</v>
      </c>
      <c r="S347" s="99">
        <v>500</v>
      </c>
      <c r="T347" s="99">
        <v>550</v>
      </c>
      <c r="U347" s="99">
        <v>600</v>
      </c>
      <c r="V347" s="99">
        <v>600</v>
      </c>
      <c r="W347" s="99">
        <v>600</v>
      </c>
      <c r="X347" s="99">
        <v>400</v>
      </c>
      <c r="Y347" s="99">
        <v>150</v>
      </c>
      <c r="Z347" s="99">
        <v>50</v>
      </c>
      <c r="AA347" s="99">
        <v>50</v>
      </c>
      <c r="AB347" s="99">
        <v>50</v>
      </c>
      <c r="AC347" s="100">
        <v>50</v>
      </c>
      <c r="AD347" s="22">
        <f t="shared" si="95"/>
        <v>4222</v>
      </c>
      <c r="AE347" s="20">
        <f t="shared" si="96"/>
        <v>5278</v>
      </c>
      <c r="AF347" s="20">
        <f t="shared" si="97"/>
        <v>5806</v>
      </c>
      <c r="AG347" s="20">
        <f t="shared" si="98"/>
        <v>6333</v>
      </c>
      <c r="AH347" s="20">
        <f t="shared" si="99"/>
        <v>6333</v>
      </c>
      <c r="AI347" s="20">
        <f t="shared" si="100"/>
        <v>6333</v>
      </c>
      <c r="AJ347" s="20">
        <f t="shared" si="101"/>
        <v>4222</v>
      </c>
      <c r="AK347" s="20">
        <f t="shared" si="102"/>
        <v>1583</v>
      </c>
      <c r="AL347" s="20">
        <f t="shared" si="103"/>
        <v>528</v>
      </c>
      <c r="AM347" s="20">
        <f t="shared" si="104"/>
        <v>528</v>
      </c>
      <c r="AN347" s="20">
        <f t="shared" si="105"/>
        <v>528</v>
      </c>
      <c r="AO347" s="43">
        <f t="shared" si="106"/>
        <v>528</v>
      </c>
    </row>
    <row r="348" spans="1:41" hidden="1" x14ac:dyDescent="0.2">
      <c r="A348" s="96" t="s">
        <v>806</v>
      </c>
      <c r="B348" s="96" t="s">
        <v>807</v>
      </c>
      <c r="C348" s="96" t="s">
        <v>806</v>
      </c>
      <c r="D348" s="96" t="s">
        <v>807</v>
      </c>
      <c r="E348" s="96" t="s">
        <v>828</v>
      </c>
      <c r="F348" s="96" t="s">
        <v>829</v>
      </c>
      <c r="G348" s="96" t="s">
        <v>126</v>
      </c>
      <c r="H348" s="19" t="str">
        <f>IF(E348="","",VLOOKUP(LEFT(E348,5),'Technikai cellák'!B:C,2,0))</f>
        <v>E.ON Dél-dunántúli Gázhálózati Zrt.</v>
      </c>
      <c r="I348" s="19" t="str">
        <f>IF(E348="","",VLOOKUP(H348,'Technikai cellák'!$C$1:$D$12,2,0))</f>
        <v>7626 Pécs, Búza tér 8/a</v>
      </c>
      <c r="J348" s="97">
        <v>4</v>
      </c>
      <c r="K348" s="25" t="str">
        <f t="shared" si="91"/>
        <v>20 alatti</v>
      </c>
      <c r="L348" s="101">
        <f t="shared" si="92"/>
        <v>4</v>
      </c>
      <c r="M348" s="102">
        <f t="shared" si="93"/>
        <v>0</v>
      </c>
      <c r="N348" s="105"/>
      <c r="O348" s="104">
        <f t="shared" si="94"/>
        <v>0</v>
      </c>
      <c r="P348" s="26">
        <f t="shared" si="108"/>
        <v>8022</v>
      </c>
      <c r="Q348" s="21">
        <f t="shared" si="107"/>
        <v>10028</v>
      </c>
      <c r="R348" s="98">
        <v>100</v>
      </c>
      <c r="S348" s="99">
        <v>150</v>
      </c>
      <c r="T348" s="99">
        <v>150</v>
      </c>
      <c r="U348" s="99">
        <v>150</v>
      </c>
      <c r="V348" s="99">
        <v>150</v>
      </c>
      <c r="W348" s="99">
        <v>100</v>
      </c>
      <c r="X348" s="99">
        <v>25</v>
      </c>
      <c r="Y348" s="99">
        <v>25</v>
      </c>
      <c r="Z348" s="99">
        <v>25</v>
      </c>
      <c r="AA348" s="99">
        <v>25</v>
      </c>
      <c r="AB348" s="99">
        <v>25</v>
      </c>
      <c r="AC348" s="100">
        <v>25</v>
      </c>
      <c r="AD348" s="22">
        <f t="shared" si="95"/>
        <v>1056</v>
      </c>
      <c r="AE348" s="20">
        <f t="shared" si="96"/>
        <v>1583</v>
      </c>
      <c r="AF348" s="20">
        <f t="shared" si="97"/>
        <v>1583</v>
      </c>
      <c r="AG348" s="20">
        <f t="shared" si="98"/>
        <v>1583</v>
      </c>
      <c r="AH348" s="20">
        <f t="shared" si="99"/>
        <v>1583</v>
      </c>
      <c r="AI348" s="20">
        <f t="shared" si="100"/>
        <v>1056</v>
      </c>
      <c r="AJ348" s="20">
        <f t="shared" si="101"/>
        <v>264</v>
      </c>
      <c r="AK348" s="20">
        <f t="shared" si="102"/>
        <v>264</v>
      </c>
      <c r="AL348" s="20">
        <f t="shared" si="103"/>
        <v>264</v>
      </c>
      <c r="AM348" s="20">
        <f t="shared" si="104"/>
        <v>264</v>
      </c>
      <c r="AN348" s="20">
        <f t="shared" si="105"/>
        <v>264</v>
      </c>
      <c r="AO348" s="43">
        <f t="shared" si="106"/>
        <v>264</v>
      </c>
    </row>
    <row r="349" spans="1:41" hidden="1" x14ac:dyDescent="0.2">
      <c r="A349" s="96" t="s">
        <v>806</v>
      </c>
      <c r="B349" s="96" t="s">
        <v>807</v>
      </c>
      <c r="C349" s="96" t="s">
        <v>806</v>
      </c>
      <c r="D349" s="96" t="s">
        <v>807</v>
      </c>
      <c r="E349" s="96" t="s">
        <v>830</v>
      </c>
      <c r="F349" s="96" t="s">
        <v>831</v>
      </c>
      <c r="G349" s="96" t="s">
        <v>126</v>
      </c>
      <c r="H349" s="19" t="str">
        <f>IF(E349="","",VLOOKUP(LEFT(E349,5),'Technikai cellák'!B:C,2,0))</f>
        <v>E.ON Dél-dunántúli Gázhálózati Zrt.</v>
      </c>
      <c r="I349" s="19" t="str">
        <f>IF(E349="","",VLOOKUP(H349,'Technikai cellák'!$C$1:$D$12,2,0))</f>
        <v>7626 Pécs, Búza tér 8/a</v>
      </c>
      <c r="J349" s="97">
        <v>4</v>
      </c>
      <c r="K349" s="25" t="str">
        <f t="shared" si="91"/>
        <v>20 alatti</v>
      </c>
      <c r="L349" s="101">
        <f t="shared" si="92"/>
        <v>4</v>
      </c>
      <c r="M349" s="102">
        <f t="shared" si="93"/>
        <v>0</v>
      </c>
      <c r="N349" s="105"/>
      <c r="O349" s="104">
        <f t="shared" si="94"/>
        <v>0</v>
      </c>
      <c r="P349" s="26">
        <f t="shared" si="108"/>
        <v>11822</v>
      </c>
      <c r="Q349" s="21">
        <f t="shared" si="107"/>
        <v>14778</v>
      </c>
      <c r="R349" s="98">
        <v>200</v>
      </c>
      <c r="S349" s="99">
        <v>200</v>
      </c>
      <c r="T349" s="99">
        <v>200</v>
      </c>
      <c r="U349" s="99">
        <v>250</v>
      </c>
      <c r="V349" s="99">
        <v>200</v>
      </c>
      <c r="W349" s="99">
        <v>200</v>
      </c>
      <c r="X349" s="99">
        <v>25</v>
      </c>
      <c r="Y349" s="99">
        <v>25</v>
      </c>
      <c r="Z349" s="99">
        <v>25</v>
      </c>
      <c r="AA349" s="99">
        <v>25</v>
      </c>
      <c r="AB349" s="99">
        <v>25</v>
      </c>
      <c r="AC349" s="100">
        <v>25</v>
      </c>
      <c r="AD349" s="22">
        <f t="shared" si="95"/>
        <v>2111</v>
      </c>
      <c r="AE349" s="20">
        <f t="shared" si="96"/>
        <v>2111</v>
      </c>
      <c r="AF349" s="20">
        <f t="shared" si="97"/>
        <v>2111</v>
      </c>
      <c r="AG349" s="20">
        <f t="shared" si="98"/>
        <v>2639</v>
      </c>
      <c r="AH349" s="20">
        <f t="shared" si="99"/>
        <v>2111</v>
      </c>
      <c r="AI349" s="20">
        <f t="shared" si="100"/>
        <v>2111</v>
      </c>
      <c r="AJ349" s="20">
        <f t="shared" si="101"/>
        <v>264</v>
      </c>
      <c r="AK349" s="20">
        <f t="shared" si="102"/>
        <v>264</v>
      </c>
      <c r="AL349" s="20">
        <f t="shared" si="103"/>
        <v>264</v>
      </c>
      <c r="AM349" s="20">
        <f t="shared" si="104"/>
        <v>264</v>
      </c>
      <c r="AN349" s="20">
        <f t="shared" si="105"/>
        <v>264</v>
      </c>
      <c r="AO349" s="43">
        <f t="shared" si="106"/>
        <v>264</v>
      </c>
    </row>
    <row r="350" spans="1:41" hidden="1" x14ac:dyDescent="0.2">
      <c r="A350" s="96" t="s">
        <v>806</v>
      </c>
      <c r="B350" s="96" t="s">
        <v>807</v>
      </c>
      <c r="C350" s="96" t="s">
        <v>806</v>
      </c>
      <c r="D350" s="96" t="s">
        <v>807</v>
      </c>
      <c r="E350" s="96" t="s">
        <v>832</v>
      </c>
      <c r="F350" s="96" t="s">
        <v>833</v>
      </c>
      <c r="G350" s="96" t="s">
        <v>126</v>
      </c>
      <c r="H350" s="19" t="str">
        <f>IF(E350="","",VLOOKUP(LEFT(E350,5),'Technikai cellák'!B:C,2,0))</f>
        <v>E.ON Közép-dunántúli Gázhálózati Zrt.</v>
      </c>
      <c r="I350" s="19" t="str">
        <f>IF(E350="","",VLOOKUP(H350,'Technikai cellák'!$C$1:$D$12,2,0))</f>
        <v>8800 Nagykanizsa, Zrínyi Miklós út 32.</v>
      </c>
      <c r="J350" s="97">
        <v>4</v>
      </c>
      <c r="K350" s="25" t="str">
        <f t="shared" si="91"/>
        <v>20 alatti</v>
      </c>
      <c r="L350" s="101">
        <f t="shared" si="92"/>
        <v>4</v>
      </c>
      <c r="M350" s="102">
        <f t="shared" si="93"/>
        <v>0</v>
      </c>
      <c r="N350" s="105"/>
      <c r="O350" s="104">
        <f t="shared" si="94"/>
        <v>0</v>
      </c>
      <c r="P350" s="26">
        <f t="shared" si="108"/>
        <v>15202</v>
      </c>
      <c r="Q350" s="21">
        <f t="shared" si="107"/>
        <v>19002</v>
      </c>
      <c r="R350" s="98">
        <v>200</v>
      </c>
      <c r="S350" s="99">
        <v>250</v>
      </c>
      <c r="T350" s="99">
        <v>300</v>
      </c>
      <c r="U350" s="99">
        <v>300</v>
      </c>
      <c r="V350" s="99">
        <v>300</v>
      </c>
      <c r="W350" s="99">
        <v>250</v>
      </c>
      <c r="X350" s="99">
        <v>50</v>
      </c>
      <c r="Y350" s="99">
        <v>25</v>
      </c>
      <c r="Z350" s="99">
        <v>25</v>
      </c>
      <c r="AA350" s="99">
        <v>25</v>
      </c>
      <c r="AB350" s="99">
        <v>25</v>
      </c>
      <c r="AC350" s="100">
        <v>50</v>
      </c>
      <c r="AD350" s="22">
        <f t="shared" si="95"/>
        <v>2111</v>
      </c>
      <c r="AE350" s="20">
        <f t="shared" si="96"/>
        <v>2639</v>
      </c>
      <c r="AF350" s="20">
        <f t="shared" si="97"/>
        <v>3167</v>
      </c>
      <c r="AG350" s="20">
        <f t="shared" si="98"/>
        <v>3167</v>
      </c>
      <c r="AH350" s="20">
        <f t="shared" si="99"/>
        <v>3167</v>
      </c>
      <c r="AI350" s="20">
        <f t="shared" si="100"/>
        <v>2639</v>
      </c>
      <c r="AJ350" s="20">
        <f t="shared" si="101"/>
        <v>528</v>
      </c>
      <c r="AK350" s="20">
        <f t="shared" si="102"/>
        <v>264</v>
      </c>
      <c r="AL350" s="20">
        <f t="shared" si="103"/>
        <v>264</v>
      </c>
      <c r="AM350" s="20">
        <f t="shared" si="104"/>
        <v>264</v>
      </c>
      <c r="AN350" s="20">
        <f t="shared" si="105"/>
        <v>264</v>
      </c>
      <c r="AO350" s="43">
        <f t="shared" si="106"/>
        <v>528</v>
      </c>
    </row>
    <row r="351" spans="1:41" hidden="1" x14ac:dyDescent="0.2">
      <c r="A351" s="96" t="s">
        <v>834</v>
      </c>
      <c r="B351" s="96" t="s">
        <v>835</v>
      </c>
      <c r="C351" s="96" t="s">
        <v>834</v>
      </c>
      <c r="D351" s="96" t="s">
        <v>835</v>
      </c>
      <c r="E351" s="96" t="s">
        <v>836</v>
      </c>
      <c r="F351" s="96" t="s">
        <v>837</v>
      </c>
      <c r="G351" s="96" t="s">
        <v>126</v>
      </c>
      <c r="H351" s="19" t="str">
        <f>IF(E351="","",VLOOKUP(LEFT(E351,5),'Technikai cellák'!B:C,2,0))</f>
        <v>MVM ÉGÁZ-DÉGÁZ Földgázhálózati Zrt.</v>
      </c>
      <c r="I351" s="19" t="str">
        <f>IF(E351="","",VLOOKUP(H351,'Technikai cellák'!$C$1:$D$12,2,0))</f>
        <v>6724 Szeged, Pulcz u. 44.</v>
      </c>
      <c r="J351" s="97">
        <v>16</v>
      </c>
      <c r="K351" s="25" t="str">
        <f t="shared" si="91"/>
        <v>20 alatti</v>
      </c>
      <c r="L351" s="101">
        <f t="shared" si="92"/>
        <v>16</v>
      </c>
      <c r="M351" s="102">
        <f t="shared" si="93"/>
        <v>0</v>
      </c>
      <c r="N351" s="105"/>
      <c r="O351" s="104">
        <f t="shared" si="94"/>
        <v>0</v>
      </c>
      <c r="P351" s="26">
        <f t="shared" si="108"/>
        <v>139338</v>
      </c>
      <c r="Q351" s="21">
        <f t="shared" si="107"/>
        <v>174172</v>
      </c>
      <c r="R351" s="98">
        <v>1500</v>
      </c>
      <c r="S351" s="99">
        <v>2000</v>
      </c>
      <c r="T351" s="99">
        <v>2100</v>
      </c>
      <c r="U351" s="99">
        <v>3000</v>
      </c>
      <c r="V351" s="99">
        <v>2600</v>
      </c>
      <c r="W351" s="99">
        <v>2000</v>
      </c>
      <c r="X351" s="99">
        <v>1800</v>
      </c>
      <c r="Y351" s="99">
        <v>300</v>
      </c>
      <c r="Z351" s="99">
        <v>300</v>
      </c>
      <c r="AA351" s="99">
        <v>300</v>
      </c>
      <c r="AB351" s="99">
        <v>300</v>
      </c>
      <c r="AC351" s="100">
        <v>300</v>
      </c>
      <c r="AD351" s="22">
        <f t="shared" si="95"/>
        <v>15834</v>
      </c>
      <c r="AE351" s="20">
        <f t="shared" si="96"/>
        <v>21112</v>
      </c>
      <c r="AF351" s="20">
        <f t="shared" si="97"/>
        <v>22167</v>
      </c>
      <c r="AG351" s="20">
        <f t="shared" si="98"/>
        <v>31667</v>
      </c>
      <c r="AH351" s="20">
        <f t="shared" si="99"/>
        <v>27445</v>
      </c>
      <c r="AI351" s="20">
        <f t="shared" si="100"/>
        <v>21112</v>
      </c>
      <c r="AJ351" s="20">
        <f t="shared" si="101"/>
        <v>19000</v>
      </c>
      <c r="AK351" s="20">
        <f t="shared" si="102"/>
        <v>3167</v>
      </c>
      <c r="AL351" s="20">
        <f t="shared" si="103"/>
        <v>3167</v>
      </c>
      <c r="AM351" s="20">
        <f t="shared" si="104"/>
        <v>3167</v>
      </c>
      <c r="AN351" s="20">
        <f t="shared" si="105"/>
        <v>3167</v>
      </c>
      <c r="AO351" s="43">
        <f t="shared" si="106"/>
        <v>3167</v>
      </c>
    </row>
    <row r="352" spans="1:41" hidden="1" x14ac:dyDescent="0.2">
      <c r="A352" s="96" t="s">
        <v>834</v>
      </c>
      <c r="B352" s="96" t="s">
        <v>838</v>
      </c>
      <c r="C352" s="96" t="s">
        <v>834</v>
      </c>
      <c r="D352" s="96" t="s">
        <v>838</v>
      </c>
      <c r="E352" s="96" t="s">
        <v>839</v>
      </c>
      <c r="F352" s="96" t="s">
        <v>840</v>
      </c>
      <c r="G352" s="96" t="s">
        <v>126</v>
      </c>
      <c r="H352" s="19" t="str">
        <f>IF(E352="","",VLOOKUP(LEFT(E352,5),'Technikai cellák'!B:C,2,0))</f>
        <v>MVM ÉGÁZ-DÉGÁZ Földgázhálózati Zrt.</v>
      </c>
      <c r="I352" s="19" t="str">
        <f>IF(E352="","",VLOOKUP(H352,'Technikai cellák'!$C$1:$D$12,2,0))</f>
        <v>6724 Szeged, Pulcz u. 44.</v>
      </c>
      <c r="J352" s="97">
        <v>4</v>
      </c>
      <c r="K352" s="25" t="str">
        <f t="shared" si="91"/>
        <v>20 alatti</v>
      </c>
      <c r="L352" s="101">
        <f t="shared" si="92"/>
        <v>4</v>
      </c>
      <c r="M352" s="102">
        <f t="shared" si="93"/>
        <v>0</v>
      </c>
      <c r="N352" s="105"/>
      <c r="O352" s="104">
        <f t="shared" si="94"/>
        <v>0</v>
      </c>
      <c r="P352" s="26">
        <f t="shared" si="108"/>
        <v>61519</v>
      </c>
      <c r="Q352" s="21">
        <f t="shared" si="107"/>
        <v>76899</v>
      </c>
      <c r="R352" s="98">
        <v>720</v>
      </c>
      <c r="S352" s="99">
        <v>1000</v>
      </c>
      <c r="T352" s="99">
        <v>1250</v>
      </c>
      <c r="U352" s="99">
        <v>1430</v>
      </c>
      <c r="V352" s="99">
        <v>1060</v>
      </c>
      <c r="W352" s="99">
        <v>850</v>
      </c>
      <c r="X352" s="99">
        <v>470</v>
      </c>
      <c r="Y352" s="99">
        <v>340</v>
      </c>
      <c r="Z352" s="99">
        <v>65</v>
      </c>
      <c r="AA352" s="99">
        <v>40</v>
      </c>
      <c r="AB352" s="99">
        <v>30</v>
      </c>
      <c r="AC352" s="100">
        <v>30</v>
      </c>
      <c r="AD352" s="22">
        <f t="shared" si="95"/>
        <v>7600</v>
      </c>
      <c r="AE352" s="20">
        <f t="shared" si="96"/>
        <v>10556</v>
      </c>
      <c r="AF352" s="20">
        <f t="shared" si="97"/>
        <v>13195</v>
      </c>
      <c r="AG352" s="20">
        <f t="shared" si="98"/>
        <v>15095</v>
      </c>
      <c r="AH352" s="20">
        <f t="shared" si="99"/>
        <v>11189</v>
      </c>
      <c r="AI352" s="20">
        <f t="shared" si="100"/>
        <v>8972</v>
      </c>
      <c r="AJ352" s="20">
        <f t="shared" si="101"/>
        <v>4961</v>
      </c>
      <c r="AK352" s="20">
        <f t="shared" si="102"/>
        <v>3589</v>
      </c>
      <c r="AL352" s="20">
        <f t="shared" si="103"/>
        <v>686</v>
      </c>
      <c r="AM352" s="20">
        <f t="shared" si="104"/>
        <v>422</v>
      </c>
      <c r="AN352" s="20">
        <f t="shared" si="105"/>
        <v>317</v>
      </c>
      <c r="AO352" s="43">
        <f t="shared" si="106"/>
        <v>317</v>
      </c>
    </row>
    <row r="353" spans="1:41" hidden="1" x14ac:dyDescent="0.2">
      <c r="A353" s="96" t="s">
        <v>834</v>
      </c>
      <c r="B353" s="96" t="s">
        <v>841</v>
      </c>
      <c r="C353" s="96" t="s">
        <v>834</v>
      </c>
      <c r="D353" s="96" t="s">
        <v>841</v>
      </c>
      <c r="E353" s="96" t="s">
        <v>842</v>
      </c>
      <c r="F353" s="96" t="s">
        <v>843</v>
      </c>
      <c r="G353" s="96" t="s">
        <v>126</v>
      </c>
      <c r="H353" s="19" t="str">
        <f>IF(E353="","",VLOOKUP(LEFT(E353,5),'Technikai cellák'!B:C,2,0))</f>
        <v>MVM ÉGÁZ-DÉGÁZ Földgázhálózati Zrt.</v>
      </c>
      <c r="I353" s="19" t="str">
        <f>IF(E353="","",VLOOKUP(H353,'Technikai cellák'!$C$1:$D$12,2,0))</f>
        <v>6724 Szeged, Pulcz u. 44.</v>
      </c>
      <c r="J353" s="97">
        <v>10</v>
      </c>
      <c r="K353" s="25" t="str">
        <f t="shared" si="91"/>
        <v>20 alatti</v>
      </c>
      <c r="L353" s="101">
        <f t="shared" si="92"/>
        <v>10</v>
      </c>
      <c r="M353" s="102">
        <f t="shared" si="93"/>
        <v>0</v>
      </c>
      <c r="N353" s="105"/>
      <c r="O353" s="104">
        <f t="shared" si="94"/>
        <v>0</v>
      </c>
      <c r="P353" s="26">
        <f t="shared" si="108"/>
        <v>114846</v>
      </c>
      <c r="Q353" s="21">
        <f t="shared" si="107"/>
        <v>143558</v>
      </c>
      <c r="R353" s="98">
        <v>1100</v>
      </c>
      <c r="S353" s="99">
        <v>1500</v>
      </c>
      <c r="T353" s="99">
        <v>2000</v>
      </c>
      <c r="U353" s="99">
        <v>1800</v>
      </c>
      <c r="V353" s="99">
        <v>1800</v>
      </c>
      <c r="W353" s="99">
        <v>1600</v>
      </c>
      <c r="X353" s="99">
        <v>1000</v>
      </c>
      <c r="Y353" s="99">
        <v>600</v>
      </c>
      <c r="Z353" s="99">
        <v>500</v>
      </c>
      <c r="AA353" s="99">
        <v>500</v>
      </c>
      <c r="AB353" s="99">
        <v>500</v>
      </c>
      <c r="AC353" s="100">
        <v>700</v>
      </c>
      <c r="AD353" s="22">
        <f t="shared" si="95"/>
        <v>11611</v>
      </c>
      <c r="AE353" s="20">
        <f t="shared" si="96"/>
        <v>15834</v>
      </c>
      <c r="AF353" s="20">
        <f t="shared" si="97"/>
        <v>21112</v>
      </c>
      <c r="AG353" s="20">
        <f t="shared" si="98"/>
        <v>19000</v>
      </c>
      <c r="AH353" s="20">
        <f t="shared" si="99"/>
        <v>19000</v>
      </c>
      <c r="AI353" s="20">
        <f t="shared" si="100"/>
        <v>16889</v>
      </c>
      <c r="AJ353" s="20">
        <f t="shared" si="101"/>
        <v>10556</v>
      </c>
      <c r="AK353" s="20">
        <f t="shared" si="102"/>
        <v>6333</v>
      </c>
      <c r="AL353" s="20">
        <f t="shared" si="103"/>
        <v>5278</v>
      </c>
      <c r="AM353" s="20">
        <f t="shared" si="104"/>
        <v>5278</v>
      </c>
      <c r="AN353" s="20">
        <f t="shared" si="105"/>
        <v>5278</v>
      </c>
      <c r="AO353" s="43">
        <f t="shared" si="106"/>
        <v>7389</v>
      </c>
    </row>
    <row r="354" spans="1:41" hidden="1" x14ac:dyDescent="0.2">
      <c r="A354" s="96" t="s">
        <v>834</v>
      </c>
      <c r="B354" s="96" t="s">
        <v>844</v>
      </c>
      <c r="C354" s="96" t="s">
        <v>834</v>
      </c>
      <c r="D354" s="96" t="s">
        <v>844</v>
      </c>
      <c r="E354" s="96" t="s">
        <v>845</v>
      </c>
      <c r="F354" s="96" t="s">
        <v>846</v>
      </c>
      <c r="G354" s="96" t="s">
        <v>126</v>
      </c>
      <c r="H354" s="19" t="str">
        <f>IF(E354="","",VLOOKUP(LEFT(E354,5),'Technikai cellák'!B:C,2,0))</f>
        <v>MVM ÉGÁZ-DÉGÁZ Földgázhálózati Zrt.</v>
      </c>
      <c r="I354" s="19" t="str">
        <f>IF(E354="","",VLOOKUP(H354,'Technikai cellák'!$C$1:$D$12,2,0))</f>
        <v>6724 Szeged, Pulcz u. 44.</v>
      </c>
      <c r="J354" s="97">
        <v>4</v>
      </c>
      <c r="K354" s="25" t="str">
        <f t="shared" si="91"/>
        <v>20 alatti</v>
      </c>
      <c r="L354" s="101">
        <f t="shared" si="92"/>
        <v>4</v>
      </c>
      <c r="M354" s="102">
        <f t="shared" si="93"/>
        <v>0</v>
      </c>
      <c r="N354" s="105"/>
      <c r="O354" s="104">
        <f t="shared" si="94"/>
        <v>0</v>
      </c>
      <c r="P354" s="26">
        <f t="shared" si="108"/>
        <v>74734</v>
      </c>
      <c r="Q354" s="21">
        <f t="shared" si="107"/>
        <v>93418</v>
      </c>
      <c r="R354" s="98">
        <v>830</v>
      </c>
      <c r="S354" s="99">
        <v>1250</v>
      </c>
      <c r="T354" s="99">
        <v>1475</v>
      </c>
      <c r="U354" s="99">
        <v>1490</v>
      </c>
      <c r="V354" s="99">
        <v>1300</v>
      </c>
      <c r="W354" s="99">
        <v>1245</v>
      </c>
      <c r="X354" s="99">
        <v>590</v>
      </c>
      <c r="Y354" s="99">
        <v>150</v>
      </c>
      <c r="Z354" s="99">
        <v>125</v>
      </c>
      <c r="AA354" s="99">
        <v>125</v>
      </c>
      <c r="AB354" s="99">
        <v>125</v>
      </c>
      <c r="AC354" s="100">
        <v>145</v>
      </c>
      <c r="AD354" s="22">
        <f t="shared" si="95"/>
        <v>8761</v>
      </c>
      <c r="AE354" s="20">
        <f t="shared" si="96"/>
        <v>13195</v>
      </c>
      <c r="AF354" s="20">
        <f t="shared" si="97"/>
        <v>15570</v>
      </c>
      <c r="AG354" s="20">
        <f t="shared" si="98"/>
        <v>15728</v>
      </c>
      <c r="AH354" s="20">
        <f t="shared" si="99"/>
        <v>13723</v>
      </c>
      <c r="AI354" s="20">
        <f t="shared" si="100"/>
        <v>13142</v>
      </c>
      <c r="AJ354" s="20">
        <f t="shared" si="101"/>
        <v>6228</v>
      </c>
      <c r="AK354" s="20">
        <f t="shared" si="102"/>
        <v>1583</v>
      </c>
      <c r="AL354" s="20">
        <f t="shared" si="103"/>
        <v>1319</v>
      </c>
      <c r="AM354" s="20">
        <f t="shared" si="104"/>
        <v>1319</v>
      </c>
      <c r="AN354" s="20">
        <f t="shared" si="105"/>
        <v>1319</v>
      </c>
      <c r="AO354" s="43">
        <f t="shared" si="106"/>
        <v>1531</v>
      </c>
    </row>
    <row r="355" spans="1:41" hidden="1" x14ac:dyDescent="0.2">
      <c r="A355" s="96" t="s">
        <v>834</v>
      </c>
      <c r="B355" s="96" t="s">
        <v>847</v>
      </c>
      <c r="C355" s="96" t="s">
        <v>834</v>
      </c>
      <c r="D355" s="96" t="s">
        <v>847</v>
      </c>
      <c r="E355" s="96" t="s">
        <v>848</v>
      </c>
      <c r="F355" s="96" t="s">
        <v>849</v>
      </c>
      <c r="G355" s="96" t="s">
        <v>126</v>
      </c>
      <c r="H355" s="19" t="str">
        <f>IF(E355="","",VLOOKUP(LEFT(E355,5),'Technikai cellák'!B:C,2,0))</f>
        <v>MVM ÉGÁZ-DÉGÁZ Földgázhálózati Zrt.</v>
      </c>
      <c r="I355" s="19" t="str">
        <f>IF(E355="","",VLOOKUP(H355,'Technikai cellák'!$C$1:$D$12,2,0))</f>
        <v>6724 Szeged, Pulcz u. 44.</v>
      </c>
      <c r="J355" s="97">
        <v>6</v>
      </c>
      <c r="K355" s="25" t="str">
        <f t="shared" si="91"/>
        <v>20 alatti</v>
      </c>
      <c r="L355" s="101">
        <f t="shared" si="92"/>
        <v>6</v>
      </c>
      <c r="M355" s="102">
        <f t="shared" si="93"/>
        <v>0</v>
      </c>
      <c r="N355" s="105"/>
      <c r="O355" s="104">
        <f t="shared" si="94"/>
        <v>0</v>
      </c>
      <c r="P355" s="26">
        <f t="shared" si="108"/>
        <v>78535</v>
      </c>
      <c r="Q355" s="21">
        <f t="shared" si="107"/>
        <v>98169</v>
      </c>
      <c r="R355" s="98">
        <v>1500</v>
      </c>
      <c r="S355" s="99">
        <v>1300</v>
      </c>
      <c r="T355" s="99">
        <v>1100</v>
      </c>
      <c r="U355" s="99">
        <v>300</v>
      </c>
      <c r="V355" s="99">
        <v>500</v>
      </c>
      <c r="W355" s="99">
        <v>200</v>
      </c>
      <c r="X355" s="99">
        <v>200</v>
      </c>
      <c r="Y355" s="99">
        <v>200</v>
      </c>
      <c r="Z355" s="99">
        <v>200</v>
      </c>
      <c r="AA355" s="99">
        <v>900</v>
      </c>
      <c r="AB355" s="99">
        <v>1400</v>
      </c>
      <c r="AC355" s="100">
        <v>1500</v>
      </c>
      <c r="AD355" s="22">
        <f t="shared" si="95"/>
        <v>15834</v>
      </c>
      <c r="AE355" s="20">
        <f t="shared" si="96"/>
        <v>13723</v>
      </c>
      <c r="AF355" s="20">
        <f t="shared" si="97"/>
        <v>11611</v>
      </c>
      <c r="AG355" s="20">
        <f t="shared" si="98"/>
        <v>3167</v>
      </c>
      <c r="AH355" s="20">
        <f t="shared" si="99"/>
        <v>5278</v>
      </c>
      <c r="AI355" s="20">
        <f t="shared" si="100"/>
        <v>2111</v>
      </c>
      <c r="AJ355" s="20">
        <f t="shared" si="101"/>
        <v>2111</v>
      </c>
      <c r="AK355" s="20">
        <f t="shared" si="102"/>
        <v>2111</v>
      </c>
      <c r="AL355" s="20">
        <f t="shared" si="103"/>
        <v>2111</v>
      </c>
      <c r="AM355" s="20">
        <f t="shared" si="104"/>
        <v>9500</v>
      </c>
      <c r="AN355" s="20">
        <f t="shared" si="105"/>
        <v>14778</v>
      </c>
      <c r="AO355" s="43">
        <f t="shared" si="106"/>
        <v>15834</v>
      </c>
    </row>
    <row r="356" spans="1:41" hidden="1" x14ac:dyDescent="0.2">
      <c r="A356" s="96" t="s">
        <v>834</v>
      </c>
      <c r="B356" s="96" t="s">
        <v>850</v>
      </c>
      <c r="C356" s="96" t="s">
        <v>834</v>
      </c>
      <c r="D356" s="96" t="s">
        <v>850</v>
      </c>
      <c r="E356" s="96" t="s">
        <v>851</v>
      </c>
      <c r="F356" s="96" t="s">
        <v>852</v>
      </c>
      <c r="G356" s="96" t="s">
        <v>126</v>
      </c>
      <c r="H356" s="19" t="str">
        <f>IF(E356="","",VLOOKUP(LEFT(E356,5),'Technikai cellák'!B:C,2,0))</f>
        <v>MVM ÉGÁZ-DÉGÁZ Földgázhálózati Zrt.</v>
      </c>
      <c r="I356" s="19" t="str">
        <f>IF(E356="","",VLOOKUP(H356,'Technikai cellák'!$C$1:$D$12,2,0))</f>
        <v>6724 Szeged, Pulcz u. 44.</v>
      </c>
      <c r="J356" s="97">
        <v>4</v>
      </c>
      <c r="K356" s="25" t="str">
        <f t="shared" si="91"/>
        <v>20 alatti</v>
      </c>
      <c r="L356" s="101">
        <f t="shared" si="92"/>
        <v>4</v>
      </c>
      <c r="M356" s="102">
        <f t="shared" si="93"/>
        <v>0</v>
      </c>
      <c r="N356" s="105"/>
      <c r="O356" s="104">
        <f t="shared" si="94"/>
        <v>0</v>
      </c>
      <c r="P356" s="26">
        <f t="shared" si="108"/>
        <v>30359</v>
      </c>
      <c r="Q356" s="21">
        <f t="shared" si="107"/>
        <v>37949</v>
      </c>
      <c r="R356" s="98">
        <v>350</v>
      </c>
      <c r="S356" s="99">
        <v>700</v>
      </c>
      <c r="T356" s="99">
        <v>840</v>
      </c>
      <c r="U356" s="99">
        <v>630</v>
      </c>
      <c r="V356" s="99">
        <v>490</v>
      </c>
      <c r="W356" s="99">
        <v>320</v>
      </c>
      <c r="X356" s="99">
        <v>110</v>
      </c>
      <c r="Y356" s="99">
        <v>85</v>
      </c>
      <c r="Z356" s="99">
        <v>20</v>
      </c>
      <c r="AA356" s="99">
        <v>10</v>
      </c>
      <c r="AB356" s="99">
        <v>10</v>
      </c>
      <c r="AC356" s="100">
        <v>30</v>
      </c>
      <c r="AD356" s="22">
        <f t="shared" si="95"/>
        <v>3695</v>
      </c>
      <c r="AE356" s="20">
        <f t="shared" si="96"/>
        <v>7389</v>
      </c>
      <c r="AF356" s="20">
        <f t="shared" si="97"/>
        <v>8867</v>
      </c>
      <c r="AG356" s="20">
        <f t="shared" si="98"/>
        <v>6650</v>
      </c>
      <c r="AH356" s="20">
        <f t="shared" si="99"/>
        <v>5172</v>
      </c>
      <c r="AI356" s="20">
        <f t="shared" si="100"/>
        <v>3378</v>
      </c>
      <c r="AJ356" s="20">
        <f t="shared" si="101"/>
        <v>1161</v>
      </c>
      <c r="AK356" s="20">
        <f t="shared" si="102"/>
        <v>897</v>
      </c>
      <c r="AL356" s="20">
        <f t="shared" si="103"/>
        <v>211</v>
      </c>
      <c r="AM356" s="20">
        <f t="shared" si="104"/>
        <v>106</v>
      </c>
      <c r="AN356" s="20">
        <f t="shared" si="105"/>
        <v>106</v>
      </c>
      <c r="AO356" s="43">
        <f t="shared" si="106"/>
        <v>317</v>
      </c>
    </row>
    <row r="357" spans="1:41" hidden="1" x14ac:dyDescent="0.2">
      <c r="A357" s="96" t="s">
        <v>834</v>
      </c>
      <c r="B357" s="96" t="s">
        <v>850</v>
      </c>
      <c r="C357" s="96" t="s">
        <v>834</v>
      </c>
      <c r="D357" s="96" t="s">
        <v>850</v>
      </c>
      <c r="E357" s="96" t="s">
        <v>853</v>
      </c>
      <c r="F357" s="96" t="s">
        <v>854</v>
      </c>
      <c r="G357" s="96" t="s">
        <v>126</v>
      </c>
      <c r="H357" s="19" t="str">
        <f>IF(E357="","",VLOOKUP(LEFT(E357,5),'Technikai cellák'!B:C,2,0))</f>
        <v>MVM ÉGÁZ-DÉGÁZ Földgázhálózati Zrt.</v>
      </c>
      <c r="I357" s="19" t="str">
        <f>IF(E357="","",VLOOKUP(H357,'Technikai cellák'!$C$1:$D$12,2,0))</f>
        <v>6724 Szeged, Pulcz u. 44.</v>
      </c>
      <c r="J357" s="97">
        <v>6</v>
      </c>
      <c r="K357" s="25" t="str">
        <f t="shared" si="91"/>
        <v>20 alatti</v>
      </c>
      <c r="L357" s="101">
        <f t="shared" si="92"/>
        <v>6</v>
      </c>
      <c r="M357" s="102">
        <f t="shared" si="93"/>
        <v>0</v>
      </c>
      <c r="N357" s="105"/>
      <c r="O357" s="104">
        <f t="shared" si="94"/>
        <v>0</v>
      </c>
      <c r="P357" s="26">
        <f t="shared" si="108"/>
        <v>35468</v>
      </c>
      <c r="Q357" s="21">
        <f t="shared" si="107"/>
        <v>44335</v>
      </c>
      <c r="R357" s="98">
        <v>350</v>
      </c>
      <c r="S357" s="99">
        <v>550</v>
      </c>
      <c r="T357" s="99">
        <v>900</v>
      </c>
      <c r="U357" s="99">
        <v>900</v>
      </c>
      <c r="V357" s="99">
        <v>550</v>
      </c>
      <c r="W357" s="99">
        <v>500</v>
      </c>
      <c r="X357" s="99">
        <v>250</v>
      </c>
      <c r="Y357" s="99">
        <v>150</v>
      </c>
      <c r="Z357" s="99">
        <v>0</v>
      </c>
      <c r="AA357" s="99">
        <v>0</v>
      </c>
      <c r="AB357" s="99">
        <v>0</v>
      </c>
      <c r="AC357" s="100">
        <v>50</v>
      </c>
      <c r="AD357" s="22">
        <f t="shared" si="95"/>
        <v>3695</v>
      </c>
      <c r="AE357" s="20">
        <f t="shared" si="96"/>
        <v>5806</v>
      </c>
      <c r="AF357" s="20">
        <f t="shared" si="97"/>
        <v>9500</v>
      </c>
      <c r="AG357" s="20">
        <f t="shared" si="98"/>
        <v>9500</v>
      </c>
      <c r="AH357" s="20">
        <f t="shared" si="99"/>
        <v>5806</v>
      </c>
      <c r="AI357" s="20">
        <f t="shared" si="100"/>
        <v>5278</v>
      </c>
      <c r="AJ357" s="20">
        <f t="shared" si="101"/>
        <v>2639</v>
      </c>
      <c r="AK357" s="20">
        <f t="shared" si="102"/>
        <v>1583</v>
      </c>
      <c r="AL357" s="20">
        <f t="shared" si="103"/>
        <v>0</v>
      </c>
      <c r="AM357" s="20">
        <f t="shared" si="104"/>
        <v>0</v>
      </c>
      <c r="AN357" s="20">
        <f t="shared" si="105"/>
        <v>0</v>
      </c>
      <c r="AO357" s="43">
        <f t="shared" si="106"/>
        <v>528</v>
      </c>
    </row>
    <row r="358" spans="1:41" hidden="1" x14ac:dyDescent="0.2">
      <c r="A358" s="96" t="s">
        <v>855</v>
      </c>
      <c r="B358" s="96" t="s">
        <v>856</v>
      </c>
      <c r="C358" s="96" t="s">
        <v>855</v>
      </c>
      <c r="D358" s="96" t="s">
        <v>856</v>
      </c>
      <c r="E358" s="96" t="s">
        <v>857</v>
      </c>
      <c r="F358" s="96" t="s">
        <v>858</v>
      </c>
      <c r="G358" s="96" t="s">
        <v>126</v>
      </c>
      <c r="H358" s="19" t="str">
        <f>IF(E358="","",VLOOKUP(LEFT(E358,5),'Technikai cellák'!B:C,2,0))</f>
        <v>TIGÁZ Földgázelosztó Zrt.</v>
      </c>
      <c r="I358" s="19" t="str">
        <f>IF(E358="","",VLOOKUP(H358,'Technikai cellák'!$C$1:$D$12,2,0))</f>
        <v>4200 Hajdúszoboszló, Rákóczi Ferenc út 184.</v>
      </c>
      <c r="J358" s="97">
        <v>40</v>
      </c>
      <c r="K358" s="25" t="str">
        <f t="shared" si="91"/>
        <v>20-99</v>
      </c>
      <c r="L358" s="101">
        <f t="shared" si="92"/>
        <v>0</v>
      </c>
      <c r="M358" s="102">
        <f t="shared" si="93"/>
        <v>420</v>
      </c>
      <c r="N358" s="105">
        <v>420</v>
      </c>
      <c r="O358" s="104">
        <f t="shared" si="94"/>
        <v>0</v>
      </c>
      <c r="P358" s="26">
        <f t="shared" si="108"/>
        <v>282895</v>
      </c>
      <c r="Q358" s="21">
        <f t="shared" si="107"/>
        <v>353619</v>
      </c>
      <c r="R358" s="98">
        <v>2500</v>
      </c>
      <c r="S358" s="99">
        <v>4300</v>
      </c>
      <c r="T358" s="99">
        <v>6400</v>
      </c>
      <c r="U358" s="99">
        <v>7000</v>
      </c>
      <c r="V358" s="99">
        <v>6200</v>
      </c>
      <c r="W358" s="99">
        <v>4200</v>
      </c>
      <c r="X358" s="99">
        <v>2000</v>
      </c>
      <c r="Y358" s="99">
        <v>700</v>
      </c>
      <c r="Z358" s="99"/>
      <c r="AA358" s="99"/>
      <c r="AB358" s="99"/>
      <c r="AC358" s="100">
        <v>200</v>
      </c>
      <c r="AD358" s="22">
        <f t="shared" si="95"/>
        <v>26389</v>
      </c>
      <c r="AE358" s="20">
        <f t="shared" si="96"/>
        <v>45390</v>
      </c>
      <c r="AF358" s="20">
        <f t="shared" si="97"/>
        <v>67557</v>
      </c>
      <c r="AG358" s="20">
        <f t="shared" si="98"/>
        <v>73891</v>
      </c>
      <c r="AH358" s="20">
        <f t="shared" si="99"/>
        <v>65446</v>
      </c>
      <c r="AI358" s="20">
        <f t="shared" si="100"/>
        <v>44334</v>
      </c>
      <c r="AJ358" s="20">
        <f t="shared" si="101"/>
        <v>21112</v>
      </c>
      <c r="AK358" s="20">
        <f t="shared" si="102"/>
        <v>7389</v>
      </c>
      <c r="AL358" s="20">
        <f t="shared" si="103"/>
        <v>0</v>
      </c>
      <c r="AM358" s="20">
        <f t="shared" si="104"/>
        <v>0</v>
      </c>
      <c r="AN358" s="20">
        <f t="shared" si="105"/>
        <v>0</v>
      </c>
      <c r="AO358" s="43">
        <f t="shared" si="106"/>
        <v>2111</v>
      </c>
    </row>
    <row r="359" spans="1:41" hidden="1" x14ac:dyDescent="0.2">
      <c r="A359" s="96" t="s">
        <v>855</v>
      </c>
      <c r="B359" s="96" t="s">
        <v>856</v>
      </c>
      <c r="C359" s="96" t="s">
        <v>855</v>
      </c>
      <c r="D359" s="96" t="s">
        <v>856</v>
      </c>
      <c r="E359" s="96" t="s">
        <v>859</v>
      </c>
      <c r="F359" s="96" t="s">
        <v>860</v>
      </c>
      <c r="G359" s="96" t="s">
        <v>126</v>
      </c>
      <c r="H359" s="19" t="str">
        <f>IF(E359="","",VLOOKUP(LEFT(E359,5),'Technikai cellák'!B:C,2,0))</f>
        <v>TIGÁZ Földgázelosztó Zrt.</v>
      </c>
      <c r="I359" s="19" t="str">
        <f>IF(E359="","",VLOOKUP(H359,'Technikai cellák'!$C$1:$D$12,2,0))</f>
        <v>4200 Hajdúszoboszló, Rákóczi Ferenc út 184.</v>
      </c>
      <c r="J359" s="97">
        <v>65</v>
      </c>
      <c r="K359" s="25" t="str">
        <f t="shared" si="91"/>
        <v>20-99</v>
      </c>
      <c r="L359" s="101">
        <f t="shared" si="92"/>
        <v>0</v>
      </c>
      <c r="M359" s="102">
        <f t="shared" si="93"/>
        <v>683</v>
      </c>
      <c r="N359" s="105">
        <v>683</v>
      </c>
      <c r="O359" s="104">
        <f t="shared" si="94"/>
        <v>0</v>
      </c>
      <c r="P359" s="26">
        <f t="shared" si="108"/>
        <v>620682</v>
      </c>
      <c r="Q359" s="21">
        <f t="shared" si="107"/>
        <v>775853</v>
      </c>
      <c r="R359" s="98">
        <v>5800</v>
      </c>
      <c r="S359" s="99">
        <v>8500</v>
      </c>
      <c r="T359" s="99">
        <v>11000</v>
      </c>
      <c r="U359" s="99">
        <v>14000</v>
      </c>
      <c r="V359" s="99">
        <v>12000</v>
      </c>
      <c r="W359" s="99">
        <v>9500</v>
      </c>
      <c r="X359" s="99">
        <v>4800</v>
      </c>
      <c r="Y359" s="99">
        <v>2000</v>
      </c>
      <c r="Z359" s="99">
        <v>1500</v>
      </c>
      <c r="AA359" s="99">
        <v>1500</v>
      </c>
      <c r="AB359" s="99">
        <v>1400</v>
      </c>
      <c r="AC359" s="100">
        <v>1500</v>
      </c>
      <c r="AD359" s="22">
        <f t="shared" si="95"/>
        <v>61224</v>
      </c>
      <c r="AE359" s="20">
        <f t="shared" si="96"/>
        <v>89724</v>
      </c>
      <c r="AF359" s="20">
        <f t="shared" si="97"/>
        <v>116114</v>
      </c>
      <c r="AG359" s="20">
        <f t="shared" si="98"/>
        <v>147781</v>
      </c>
      <c r="AH359" s="20">
        <f t="shared" si="99"/>
        <v>126670</v>
      </c>
      <c r="AI359" s="20">
        <f t="shared" si="100"/>
        <v>100280</v>
      </c>
      <c r="AJ359" s="20">
        <f t="shared" si="101"/>
        <v>50668</v>
      </c>
      <c r="AK359" s="20">
        <f t="shared" si="102"/>
        <v>21112</v>
      </c>
      <c r="AL359" s="20">
        <f t="shared" si="103"/>
        <v>15834</v>
      </c>
      <c r="AM359" s="20">
        <f t="shared" si="104"/>
        <v>15834</v>
      </c>
      <c r="AN359" s="20">
        <f t="shared" si="105"/>
        <v>14778</v>
      </c>
      <c r="AO359" s="43">
        <f t="shared" si="106"/>
        <v>15834</v>
      </c>
    </row>
    <row r="360" spans="1:41" hidden="1" x14ac:dyDescent="0.2">
      <c r="A360" s="96" t="s">
        <v>855</v>
      </c>
      <c r="B360" s="96" t="s">
        <v>856</v>
      </c>
      <c r="C360" s="96" t="s">
        <v>855</v>
      </c>
      <c r="D360" s="96" t="s">
        <v>856</v>
      </c>
      <c r="E360" s="96" t="s">
        <v>861</v>
      </c>
      <c r="F360" s="96" t="s">
        <v>862</v>
      </c>
      <c r="G360" s="96" t="s">
        <v>126</v>
      </c>
      <c r="H360" s="19" t="str">
        <f>IF(E360="","",VLOOKUP(LEFT(E360,5),'Technikai cellák'!B:C,2,0))</f>
        <v>TIGÁZ Földgázelosztó Zrt.</v>
      </c>
      <c r="I360" s="19" t="str">
        <f>IF(E360="","",VLOOKUP(H360,'Technikai cellák'!$C$1:$D$12,2,0))</f>
        <v>4200 Hajdúszoboszló, Rákóczi Ferenc út 184.</v>
      </c>
      <c r="J360" s="97">
        <v>6</v>
      </c>
      <c r="K360" s="25" t="str">
        <f t="shared" si="91"/>
        <v>20 alatti</v>
      </c>
      <c r="L360" s="101">
        <f t="shared" si="92"/>
        <v>6</v>
      </c>
      <c r="M360" s="102">
        <f t="shared" si="93"/>
        <v>0</v>
      </c>
      <c r="N360" s="105"/>
      <c r="O360" s="104">
        <f t="shared" si="94"/>
        <v>0</v>
      </c>
      <c r="P360" s="26">
        <f t="shared" si="108"/>
        <v>62667</v>
      </c>
      <c r="Q360" s="21">
        <f t="shared" si="107"/>
        <v>78334</v>
      </c>
      <c r="R360" s="98">
        <v>700</v>
      </c>
      <c r="S360" s="99">
        <v>1100</v>
      </c>
      <c r="T360" s="99">
        <v>1300</v>
      </c>
      <c r="U360" s="99">
        <v>1400</v>
      </c>
      <c r="V360" s="99">
        <v>1300</v>
      </c>
      <c r="W360" s="99">
        <v>900</v>
      </c>
      <c r="X360" s="99">
        <v>400</v>
      </c>
      <c r="Y360" s="99">
        <v>130</v>
      </c>
      <c r="Z360" s="99">
        <v>21</v>
      </c>
      <c r="AA360" s="99">
        <v>18</v>
      </c>
      <c r="AB360" s="99">
        <v>20</v>
      </c>
      <c r="AC360" s="100">
        <v>132</v>
      </c>
      <c r="AD360" s="22">
        <f t="shared" si="95"/>
        <v>7389</v>
      </c>
      <c r="AE360" s="20">
        <f t="shared" si="96"/>
        <v>11611</v>
      </c>
      <c r="AF360" s="20">
        <f t="shared" si="97"/>
        <v>13723</v>
      </c>
      <c r="AG360" s="20">
        <f t="shared" si="98"/>
        <v>14778</v>
      </c>
      <c r="AH360" s="20">
        <f t="shared" si="99"/>
        <v>13723</v>
      </c>
      <c r="AI360" s="20">
        <f t="shared" si="100"/>
        <v>9500</v>
      </c>
      <c r="AJ360" s="20">
        <f t="shared" si="101"/>
        <v>4222</v>
      </c>
      <c r="AK360" s="20">
        <f t="shared" si="102"/>
        <v>1372</v>
      </c>
      <c r="AL360" s="20">
        <f t="shared" si="103"/>
        <v>222</v>
      </c>
      <c r="AM360" s="20">
        <f t="shared" si="104"/>
        <v>190</v>
      </c>
      <c r="AN360" s="20">
        <f t="shared" si="105"/>
        <v>211</v>
      </c>
      <c r="AO360" s="43">
        <f t="shared" si="106"/>
        <v>1393</v>
      </c>
    </row>
    <row r="361" spans="1:41" hidden="1" x14ac:dyDescent="0.2">
      <c r="A361" s="96" t="s">
        <v>855</v>
      </c>
      <c r="B361" s="96" t="s">
        <v>856</v>
      </c>
      <c r="C361" s="96" t="s">
        <v>855</v>
      </c>
      <c r="D361" s="96" t="s">
        <v>856</v>
      </c>
      <c r="E361" s="96" t="s">
        <v>863</v>
      </c>
      <c r="F361" s="96" t="s">
        <v>864</v>
      </c>
      <c r="G361" s="96" t="s">
        <v>126</v>
      </c>
      <c r="H361" s="19" t="str">
        <f>IF(E361="","",VLOOKUP(LEFT(E361,5),'Technikai cellák'!B:C,2,0))</f>
        <v>TIGÁZ Földgázelosztó Zrt.</v>
      </c>
      <c r="I361" s="19" t="str">
        <f>IF(E361="","",VLOOKUP(H361,'Technikai cellák'!$C$1:$D$12,2,0))</f>
        <v>4200 Hajdúszoboszló, Rákóczi Ferenc út 184.</v>
      </c>
      <c r="J361" s="97">
        <v>16</v>
      </c>
      <c r="K361" s="25" t="str">
        <f t="shared" si="91"/>
        <v>20 alatti</v>
      </c>
      <c r="L361" s="101">
        <f t="shared" si="92"/>
        <v>16</v>
      </c>
      <c r="M361" s="102">
        <f t="shared" si="93"/>
        <v>0</v>
      </c>
      <c r="N361" s="105"/>
      <c r="O361" s="104">
        <f t="shared" si="94"/>
        <v>0</v>
      </c>
      <c r="P361" s="26">
        <f t="shared" si="108"/>
        <v>98186</v>
      </c>
      <c r="Q361" s="21">
        <f t="shared" si="107"/>
        <v>122733</v>
      </c>
      <c r="R361" s="98">
        <v>910</v>
      </c>
      <c r="S361" s="99">
        <v>1400</v>
      </c>
      <c r="T361" s="99">
        <v>2200</v>
      </c>
      <c r="U361" s="99">
        <v>2160</v>
      </c>
      <c r="V361" s="99">
        <v>1700</v>
      </c>
      <c r="W361" s="99">
        <v>1600</v>
      </c>
      <c r="X361" s="99">
        <v>700</v>
      </c>
      <c r="Y361" s="99">
        <v>400</v>
      </c>
      <c r="Z361" s="99">
        <v>99</v>
      </c>
      <c r="AA361" s="99">
        <v>97</v>
      </c>
      <c r="AB361" s="99">
        <v>100</v>
      </c>
      <c r="AC361" s="100">
        <v>261</v>
      </c>
      <c r="AD361" s="22">
        <f t="shared" si="95"/>
        <v>9606</v>
      </c>
      <c r="AE361" s="20">
        <f t="shared" si="96"/>
        <v>14778</v>
      </c>
      <c r="AF361" s="20">
        <f t="shared" si="97"/>
        <v>23223</v>
      </c>
      <c r="AG361" s="20">
        <f t="shared" si="98"/>
        <v>22801</v>
      </c>
      <c r="AH361" s="20">
        <f t="shared" si="99"/>
        <v>17945</v>
      </c>
      <c r="AI361" s="20">
        <f t="shared" si="100"/>
        <v>16889</v>
      </c>
      <c r="AJ361" s="20">
        <f t="shared" si="101"/>
        <v>7389</v>
      </c>
      <c r="AK361" s="20">
        <f t="shared" si="102"/>
        <v>4222</v>
      </c>
      <c r="AL361" s="20">
        <f t="shared" si="103"/>
        <v>1045</v>
      </c>
      <c r="AM361" s="20">
        <f t="shared" si="104"/>
        <v>1024</v>
      </c>
      <c r="AN361" s="20">
        <f t="shared" si="105"/>
        <v>1056</v>
      </c>
      <c r="AO361" s="43">
        <f t="shared" si="106"/>
        <v>2755</v>
      </c>
    </row>
    <row r="362" spans="1:41" hidden="1" x14ac:dyDescent="0.2">
      <c r="A362" s="96" t="s">
        <v>855</v>
      </c>
      <c r="B362" s="96" t="s">
        <v>856</v>
      </c>
      <c r="C362" s="96" t="s">
        <v>855</v>
      </c>
      <c r="D362" s="96" t="s">
        <v>856</v>
      </c>
      <c r="E362" s="96" t="s">
        <v>865</v>
      </c>
      <c r="F362" s="96" t="s">
        <v>866</v>
      </c>
      <c r="G362" s="96" t="s">
        <v>126</v>
      </c>
      <c r="H362" s="19" t="str">
        <f>IF(E362="","",VLOOKUP(LEFT(E362,5),'Technikai cellák'!B:C,2,0))</f>
        <v>TIGÁZ Földgázelosztó Zrt.</v>
      </c>
      <c r="I362" s="19" t="str">
        <f>IF(E362="","",VLOOKUP(H362,'Technikai cellák'!$C$1:$D$12,2,0))</f>
        <v>4200 Hajdúszoboszló, Rákóczi Ferenc út 184.</v>
      </c>
      <c r="J362" s="97">
        <v>6</v>
      </c>
      <c r="K362" s="25" t="str">
        <f t="shared" si="91"/>
        <v>20 alatti</v>
      </c>
      <c r="L362" s="101">
        <f t="shared" si="92"/>
        <v>6</v>
      </c>
      <c r="M362" s="102">
        <f t="shared" si="93"/>
        <v>0</v>
      </c>
      <c r="N362" s="105"/>
      <c r="O362" s="104">
        <f t="shared" si="94"/>
        <v>0</v>
      </c>
      <c r="P362" s="26">
        <f t="shared" si="108"/>
        <v>30401</v>
      </c>
      <c r="Q362" s="21">
        <f t="shared" si="107"/>
        <v>38001</v>
      </c>
      <c r="R362" s="98">
        <v>200</v>
      </c>
      <c r="S362" s="99">
        <v>460</v>
      </c>
      <c r="T362" s="99">
        <v>760</v>
      </c>
      <c r="U362" s="99">
        <v>800</v>
      </c>
      <c r="V362" s="99">
        <v>600</v>
      </c>
      <c r="W362" s="99">
        <v>440</v>
      </c>
      <c r="X362" s="99">
        <v>200</v>
      </c>
      <c r="Y362" s="99">
        <v>80</v>
      </c>
      <c r="Z362" s="99">
        <v>12</v>
      </c>
      <c r="AA362" s="99">
        <v>10</v>
      </c>
      <c r="AB362" s="99">
        <v>2</v>
      </c>
      <c r="AC362" s="100">
        <v>36</v>
      </c>
      <c r="AD362" s="22">
        <f t="shared" si="95"/>
        <v>2111</v>
      </c>
      <c r="AE362" s="20">
        <f t="shared" si="96"/>
        <v>4856</v>
      </c>
      <c r="AF362" s="20">
        <f t="shared" si="97"/>
        <v>8022</v>
      </c>
      <c r="AG362" s="20">
        <f t="shared" si="98"/>
        <v>8445</v>
      </c>
      <c r="AH362" s="20">
        <f t="shared" si="99"/>
        <v>6333</v>
      </c>
      <c r="AI362" s="20">
        <f t="shared" si="100"/>
        <v>4645</v>
      </c>
      <c r="AJ362" s="20">
        <f t="shared" si="101"/>
        <v>2111</v>
      </c>
      <c r="AK362" s="20">
        <f t="shared" si="102"/>
        <v>844</v>
      </c>
      <c r="AL362" s="20">
        <f t="shared" si="103"/>
        <v>127</v>
      </c>
      <c r="AM362" s="20">
        <f t="shared" si="104"/>
        <v>106</v>
      </c>
      <c r="AN362" s="20">
        <f t="shared" si="105"/>
        <v>21</v>
      </c>
      <c r="AO362" s="43">
        <f t="shared" si="106"/>
        <v>380</v>
      </c>
    </row>
    <row r="363" spans="1:41" hidden="1" x14ac:dyDescent="0.2">
      <c r="A363" s="96" t="s">
        <v>855</v>
      </c>
      <c r="B363" s="96" t="s">
        <v>856</v>
      </c>
      <c r="C363" s="96" t="s">
        <v>855</v>
      </c>
      <c r="D363" s="96" t="s">
        <v>856</v>
      </c>
      <c r="E363" s="96" t="s">
        <v>867</v>
      </c>
      <c r="F363" s="96" t="s">
        <v>868</v>
      </c>
      <c r="G363" s="96" t="s">
        <v>126</v>
      </c>
      <c r="H363" s="19" t="str">
        <f>IF(E363="","",VLOOKUP(LEFT(E363,5),'Technikai cellák'!B:C,2,0))</f>
        <v>TIGÁZ Földgázelosztó Zrt.</v>
      </c>
      <c r="I363" s="19" t="str">
        <f>IF(E363="","",VLOOKUP(H363,'Technikai cellák'!$C$1:$D$12,2,0))</f>
        <v>4200 Hajdúszoboszló, Rákóczi Ferenc út 184.</v>
      </c>
      <c r="J363" s="97">
        <v>4</v>
      </c>
      <c r="K363" s="25" t="str">
        <f t="shared" si="91"/>
        <v>20 alatti</v>
      </c>
      <c r="L363" s="101">
        <f t="shared" si="92"/>
        <v>4</v>
      </c>
      <c r="M363" s="102">
        <f t="shared" si="93"/>
        <v>0</v>
      </c>
      <c r="N363" s="105"/>
      <c r="O363" s="104">
        <f t="shared" si="94"/>
        <v>0</v>
      </c>
      <c r="P363" s="26">
        <f t="shared" si="108"/>
        <v>29150</v>
      </c>
      <c r="Q363" s="21">
        <f t="shared" si="107"/>
        <v>36437</v>
      </c>
      <c r="R363" s="98">
        <v>250</v>
      </c>
      <c r="S363" s="99">
        <v>480</v>
      </c>
      <c r="T363" s="99">
        <v>650</v>
      </c>
      <c r="U363" s="99">
        <v>650</v>
      </c>
      <c r="V363" s="99">
        <v>560</v>
      </c>
      <c r="W363" s="99">
        <v>490</v>
      </c>
      <c r="X363" s="99">
        <v>200</v>
      </c>
      <c r="Y363" s="99">
        <v>130</v>
      </c>
      <c r="Z363" s="99"/>
      <c r="AA363" s="99"/>
      <c r="AB363" s="99"/>
      <c r="AC363" s="100">
        <v>42</v>
      </c>
      <c r="AD363" s="22">
        <f t="shared" si="95"/>
        <v>2639</v>
      </c>
      <c r="AE363" s="20">
        <f t="shared" si="96"/>
        <v>5067</v>
      </c>
      <c r="AF363" s="20">
        <f t="shared" si="97"/>
        <v>6861</v>
      </c>
      <c r="AG363" s="20">
        <f t="shared" si="98"/>
        <v>6861</v>
      </c>
      <c r="AH363" s="20">
        <f t="shared" si="99"/>
        <v>5911</v>
      </c>
      <c r="AI363" s="20">
        <f t="shared" si="100"/>
        <v>5172</v>
      </c>
      <c r="AJ363" s="20">
        <f t="shared" si="101"/>
        <v>2111</v>
      </c>
      <c r="AK363" s="20">
        <f t="shared" si="102"/>
        <v>1372</v>
      </c>
      <c r="AL363" s="20">
        <f t="shared" si="103"/>
        <v>0</v>
      </c>
      <c r="AM363" s="20">
        <f t="shared" si="104"/>
        <v>0</v>
      </c>
      <c r="AN363" s="20">
        <f t="shared" si="105"/>
        <v>0</v>
      </c>
      <c r="AO363" s="43">
        <f t="shared" si="106"/>
        <v>443</v>
      </c>
    </row>
    <row r="364" spans="1:41" hidden="1" x14ac:dyDescent="0.2">
      <c r="A364" s="96" t="s">
        <v>855</v>
      </c>
      <c r="B364" s="96" t="s">
        <v>856</v>
      </c>
      <c r="C364" s="96" t="s">
        <v>855</v>
      </c>
      <c r="D364" s="96" t="s">
        <v>856</v>
      </c>
      <c r="E364" s="96" t="s">
        <v>869</v>
      </c>
      <c r="F364" s="96" t="s">
        <v>870</v>
      </c>
      <c r="G364" s="96" t="s">
        <v>126</v>
      </c>
      <c r="H364" s="19" t="str">
        <f>IF(E364="","",VLOOKUP(LEFT(E364,5),'Technikai cellák'!B:C,2,0))</f>
        <v>TIGÁZ Földgázelosztó Zrt.</v>
      </c>
      <c r="I364" s="19" t="str">
        <f>IF(E364="","",VLOOKUP(H364,'Technikai cellák'!$C$1:$D$12,2,0))</f>
        <v>4200 Hajdúszoboszló, Rákóczi Ferenc út 184.</v>
      </c>
      <c r="J364" s="97">
        <v>25</v>
      </c>
      <c r="K364" s="25" t="str">
        <f t="shared" si="91"/>
        <v>20-99</v>
      </c>
      <c r="L364" s="101">
        <f t="shared" si="92"/>
        <v>0</v>
      </c>
      <c r="M364" s="102">
        <f t="shared" si="93"/>
        <v>263</v>
      </c>
      <c r="N364" s="105">
        <v>263</v>
      </c>
      <c r="O364" s="104">
        <f t="shared" si="94"/>
        <v>0</v>
      </c>
      <c r="P364" s="26">
        <f t="shared" si="108"/>
        <v>266851</v>
      </c>
      <c r="Q364" s="21">
        <f t="shared" si="107"/>
        <v>333564</v>
      </c>
      <c r="R364" s="98">
        <v>1800</v>
      </c>
      <c r="S364" s="99">
        <v>3400</v>
      </c>
      <c r="T364" s="99">
        <v>6000</v>
      </c>
      <c r="U364" s="99">
        <v>7500</v>
      </c>
      <c r="V364" s="99">
        <v>5800</v>
      </c>
      <c r="W364" s="99">
        <v>4600</v>
      </c>
      <c r="X364" s="99">
        <v>2000</v>
      </c>
      <c r="Y364" s="99">
        <v>500</v>
      </c>
      <c r="Z364" s="99"/>
      <c r="AA364" s="99"/>
      <c r="AB364" s="99"/>
      <c r="AC364" s="100"/>
      <c r="AD364" s="22">
        <f t="shared" si="95"/>
        <v>19000</v>
      </c>
      <c r="AE364" s="20">
        <f t="shared" si="96"/>
        <v>35890</v>
      </c>
      <c r="AF364" s="20">
        <f t="shared" si="97"/>
        <v>63335</v>
      </c>
      <c r="AG364" s="20">
        <f t="shared" si="98"/>
        <v>79168</v>
      </c>
      <c r="AH364" s="20">
        <f t="shared" si="99"/>
        <v>61224</v>
      </c>
      <c r="AI364" s="20">
        <f t="shared" si="100"/>
        <v>48557</v>
      </c>
      <c r="AJ364" s="20">
        <f t="shared" si="101"/>
        <v>21112</v>
      </c>
      <c r="AK364" s="20">
        <f t="shared" si="102"/>
        <v>5278</v>
      </c>
      <c r="AL364" s="20">
        <f t="shared" si="103"/>
        <v>0</v>
      </c>
      <c r="AM364" s="20">
        <f t="shared" si="104"/>
        <v>0</v>
      </c>
      <c r="AN364" s="20">
        <f t="shared" si="105"/>
        <v>0</v>
      </c>
      <c r="AO364" s="43">
        <f t="shared" si="106"/>
        <v>0</v>
      </c>
    </row>
    <row r="365" spans="1:41" hidden="1" x14ac:dyDescent="0.2">
      <c r="A365" s="96" t="s">
        <v>855</v>
      </c>
      <c r="B365" s="96" t="s">
        <v>856</v>
      </c>
      <c r="C365" s="96" t="s">
        <v>855</v>
      </c>
      <c r="D365" s="96" t="s">
        <v>856</v>
      </c>
      <c r="E365" s="96" t="s">
        <v>871</v>
      </c>
      <c r="F365" s="96" t="s">
        <v>872</v>
      </c>
      <c r="G365" s="96" t="s">
        <v>126</v>
      </c>
      <c r="H365" s="19" t="str">
        <f>IF(E365="","",VLOOKUP(LEFT(E365,5),'Technikai cellák'!B:C,2,0))</f>
        <v>TIGÁZ Földgázelosztó Zrt.</v>
      </c>
      <c r="I365" s="19" t="str">
        <f>IF(E365="","",VLOOKUP(H365,'Technikai cellák'!$C$1:$D$12,2,0))</f>
        <v>4200 Hajdúszoboszló, Rákóczi Ferenc út 184.</v>
      </c>
      <c r="J365" s="97">
        <v>4</v>
      </c>
      <c r="K365" s="25" t="str">
        <f t="shared" si="91"/>
        <v>20 alatti</v>
      </c>
      <c r="L365" s="101">
        <f t="shared" si="92"/>
        <v>4</v>
      </c>
      <c r="M365" s="102">
        <f t="shared" si="93"/>
        <v>0</v>
      </c>
      <c r="N365" s="105"/>
      <c r="O365" s="104">
        <f t="shared" si="94"/>
        <v>0</v>
      </c>
      <c r="P365" s="26">
        <f t="shared" si="108"/>
        <v>9239</v>
      </c>
      <c r="Q365" s="21">
        <f t="shared" si="107"/>
        <v>11549</v>
      </c>
      <c r="R365" s="98">
        <v>100</v>
      </c>
      <c r="S365" s="99">
        <v>86</v>
      </c>
      <c r="T365" s="99">
        <v>160</v>
      </c>
      <c r="U365" s="99">
        <v>121</v>
      </c>
      <c r="V365" s="99">
        <v>200</v>
      </c>
      <c r="W365" s="99">
        <v>170</v>
      </c>
      <c r="X365" s="99">
        <v>100</v>
      </c>
      <c r="Y365" s="99">
        <v>30</v>
      </c>
      <c r="Z365" s="99">
        <v>30</v>
      </c>
      <c r="AA365" s="99">
        <v>28</v>
      </c>
      <c r="AB365" s="99">
        <v>25</v>
      </c>
      <c r="AC365" s="100">
        <v>44</v>
      </c>
      <c r="AD365" s="22">
        <f t="shared" si="95"/>
        <v>1056</v>
      </c>
      <c r="AE365" s="20">
        <f t="shared" si="96"/>
        <v>908</v>
      </c>
      <c r="AF365" s="20">
        <f t="shared" si="97"/>
        <v>1689</v>
      </c>
      <c r="AG365" s="20">
        <f t="shared" si="98"/>
        <v>1277</v>
      </c>
      <c r="AH365" s="20">
        <f t="shared" si="99"/>
        <v>2111</v>
      </c>
      <c r="AI365" s="20">
        <f t="shared" si="100"/>
        <v>1794</v>
      </c>
      <c r="AJ365" s="20">
        <f t="shared" si="101"/>
        <v>1056</v>
      </c>
      <c r="AK365" s="20">
        <f t="shared" si="102"/>
        <v>317</v>
      </c>
      <c r="AL365" s="20">
        <f t="shared" si="103"/>
        <v>317</v>
      </c>
      <c r="AM365" s="20">
        <f t="shared" si="104"/>
        <v>296</v>
      </c>
      <c r="AN365" s="20">
        <f t="shared" si="105"/>
        <v>264</v>
      </c>
      <c r="AO365" s="43">
        <f t="shared" si="106"/>
        <v>464</v>
      </c>
    </row>
    <row r="366" spans="1:41" hidden="1" x14ac:dyDescent="0.2">
      <c r="A366" s="96" t="s">
        <v>855</v>
      </c>
      <c r="B366" s="96" t="s">
        <v>856</v>
      </c>
      <c r="C366" s="96" t="s">
        <v>855</v>
      </c>
      <c r="D366" s="96" t="s">
        <v>856</v>
      </c>
      <c r="E366" s="96" t="s">
        <v>873</v>
      </c>
      <c r="F366" s="96" t="s">
        <v>874</v>
      </c>
      <c r="G366" s="96" t="s">
        <v>126</v>
      </c>
      <c r="H366" s="19" t="str">
        <f>IF(E366="","",VLOOKUP(LEFT(E366,5),'Technikai cellák'!B:C,2,0))</f>
        <v>TIGÁZ Földgázelosztó Zrt.</v>
      </c>
      <c r="I366" s="19" t="str">
        <f>IF(E366="","",VLOOKUP(H366,'Technikai cellák'!$C$1:$D$12,2,0))</f>
        <v>4200 Hajdúszoboszló, Rákóczi Ferenc út 184.</v>
      </c>
      <c r="J366" s="97">
        <v>6</v>
      </c>
      <c r="K366" s="25" t="str">
        <f t="shared" ref="K366:K428" si="109">IF(J366="","",IF(J366&lt;20,"20 alatti",IF(J366&lt;100,"20-99",IF(J366&lt;500,"100-500","500-"))))</f>
        <v>20 alatti</v>
      </c>
      <c r="L366" s="101">
        <f t="shared" ref="L366:L428" si="110">ROUND(IF(K366="20 alatti",J366*1,0),0)</f>
        <v>6</v>
      </c>
      <c r="M366" s="102">
        <f t="shared" ref="M366:M428" si="111">ROUND(IF(K366="20-99",J366*10.5,0),0)</f>
        <v>0</v>
      </c>
      <c r="N366" s="105"/>
      <c r="O366" s="104">
        <f t="shared" ref="O366:O428" si="112">ROUND((IF(J366&lt;100,0,J366*$C$6)/$C$7),0)</f>
        <v>0</v>
      </c>
      <c r="P366" s="26">
        <f t="shared" si="108"/>
        <v>26187</v>
      </c>
      <c r="Q366" s="21">
        <f t="shared" si="107"/>
        <v>32734</v>
      </c>
      <c r="R366" s="98">
        <v>244</v>
      </c>
      <c r="S366" s="99">
        <v>390</v>
      </c>
      <c r="T366" s="99">
        <v>590</v>
      </c>
      <c r="U366" s="99">
        <v>570</v>
      </c>
      <c r="V366" s="99">
        <v>510</v>
      </c>
      <c r="W366" s="99">
        <v>400</v>
      </c>
      <c r="X366" s="99">
        <v>230</v>
      </c>
      <c r="Y366" s="99">
        <v>112</v>
      </c>
      <c r="Z366" s="99">
        <v>10</v>
      </c>
      <c r="AA366" s="99"/>
      <c r="AB366" s="99"/>
      <c r="AC366" s="100">
        <v>45</v>
      </c>
      <c r="AD366" s="22">
        <f t="shared" si="95"/>
        <v>2576</v>
      </c>
      <c r="AE366" s="20">
        <f t="shared" si="96"/>
        <v>4117</v>
      </c>
      <c r="AF366" s="20">
        <f t="shared" si="97"/>
        <v>6228</v>
      </c>
      <c r="AG366" s="20">
        <f t="shared" si="98"/>
        <v>6017</v>
      </c>
      <c r="AH366" s="20">
        <f t="shared" si="99"/>
        <v>5383</v>
      </c>
      <c r="AI366" s="20">
        <f t="shared" si="100"/>
        <v>4222</v>
      </c>
      <c r="AJ366" s="20">
        <f t="shared" si="101"/>
        <v>2428</v>
      </c>
      <c r="AK366" s="20">
        <f t="shared" si="102"/>
        <v>1182</v>
      </c>
      <c r="AL366" s="20">
        <f t="shared" si="103"/>
        <v>106</v>
      </c>
      <c r="AM366" s="20">
        <f t="shared" si="104"/>
        <v>0</v>
      </c>
      <c r="AN366" s="20">
        <f t="shared" si="105"/>
        <v>0</v>
      </c>
      <c r="AO366" s="43">
        <f t="shared" si="106"/>
        <v>475</v>
      </c>
    </row>
    <row r="367" spans="1:41" hidden="1" x14ac:dyDescent="0.2">
      <c r="A367" s="96" t="s">
        <v>855</v>
      </c>
      <c r="B367" s="96" t="s">
        <v>856</v>
      </c>
      <c r="C367" s="96" t="s">
        <v>855</v>
      </c>
      <c r="D367" s="96" t="s">
        <v>856</v>
      </c>
      <c r="E367" s="96" t="s">
        <v>875</v>
      </c>
      <c r="F367" s="96" t="s">
        <v>876</v>
      </c>
      <c r="G367" s="96" t="s">
        <v>126</v>
      </c>
      <c r="H367" s="19" t="str">
        <f>IF(E367="","",VLOOKUP(LEFT(E367,5),'Technikai cellák'!B:C,2,0))</f>
        <v>TIGÁZ Földgázelosztó Zrt.</v>
      </c>
      <c r="I367" s="19" t="str">
        <f>IF(E367="","",VLOOKUP(H367,'Technikai cellák'!$C$1:$D$12,2,0))</f>
        <v>4200 Hajdúszoboszló, Rákóczi Ferenc út 184.</v>
      </c>
      <c r="J367" s="97">
        <v>6</v>
      </c>
      <c r="K367" s="25" t="str">
        <f t="shared" si="109"/>
        <v>20 alatti</v>
      </c>
      <c r="L367" s="101">
        <f t="shared" si="110"/>
        <v>6</v>
      </c>
      <c r="M367" s="102">
        <f t="shared" si="111"/>
        <v>0</v>
      </c>
      <c r="N367" s="105"/>
      <c r="O367" s="104">
        <f t="shared" si="112"/>
        <v>0</v>
      </c>
      <c r="P367" s="26">
        <f t="shared" si="108"/>
        <v>23798</v>
      </c>
      <c r="Q367" s="21">
        <f t="shared" si="107"/>
        <v>29747</v>
      </c>
      <c r="R367" s="98">
        <v>100</v>
      </c>
      <c r="S367" s="99">
        <v>500</v>
      </c>
      <c r="T367" s="99">
        <v>650</v>
      </c>
      <c r="U367" s="99">
        <v>650</v>
      </c>
      <c r="V367" s="99">
        <v>500</v>
      </c>
      <c r="W367" s="99">
        <v>323</v>
      </c>
      <c r="X367" s="99">
        <v>85</v>
      </c>
      <c r="Y367" s="99"/>
      <c r="Z367" s="99">
        <v>5</v>
      </c>
      <c r="AA367" s="99">
        <v>5</v>
      </c>
      <c r="AB367" s="99"/>
      <c r="AC367" s="100"/>
      <c r="AD367" s="22">
        <f t="shared" si="95"/>
        <v>1056</v>
      </c>
      <c r="AE367" s="20">
        <f t="shared" si="96"/>
        <v>5278</v>
      </c>
      <c r="AF367" s="20">
        <f t="shared" si="97"/>
        <v>6861</v>
      </c>
      <c r="AG367" s="20">
        <f t="shared" si="98"/>
        <v>6861</v>
      </c>
      <c r="AH367" s="20">
        <f t="shared" si="99"/>
        <v>5278</v>
      </c>
      <c r="AI367" s="20">
        <f t="shared" si="100"/>
        <v>3410</v>
      </c>
      <c r="AJ367" s="20">
        <f t="shared" si="101"/>
        <v>897</v>
      </c>
      <c r="AK367" s="20">
        <f t="shared" si="102"/>
        <v>0</v>
      </c>
      <c r="AL367" s="20">
        <f t="shared" si="103"/>
        <v>53</v>
      </c>
      <c r="AM367" s="20">
        <f t="shared" si="104"/>
        <v>53</v>
      </c>
      <c r="AN367" s="20">
        <f t="shared" si="105"/>
        <v>0</v>
      </c>
      <c r="AO367" s="43">
        <f t="shared" si="106"/>
        <v>0</v>
      </c>
    </row>
    <row r="368" spans="1:41" hidden="1" x14ac:dyDescent="0.2">
      <c r="A368" s="96" t="s">
        <v>855</v>
      </c>
      <c r="B368" s="96" t="s">
        <v>856</v>
      </c>
      <c r="C368" s="96" t="s">
        <v>855</v>
      </c>
      <c r="D368" s="96" t="s">
        <v>856</v>
      </c>
      <c r="E368" s="96" t="s">
        <v>877</v>
      </c>
      <c r="F368" s="96" t="s">
        <v>878</v>
      </c>
      <c r="G368" s="96" t="s">
        <v>126</v>
      </c>
      <c r="H368" s="19" t="str">
        <f>IF(E368="","",VLOOKUP(LEFT(E368,5),'Technikai cellák'!B:C,2,0))</f>
        <v>TIGÁZ Földgázelosztó Zrt.</v>
      </c>
      <c r="I368" s="19" t="str">
        <f>IF(E368="","",VLOOKUP(H368,'Technikai cellák'!$C$1:$D$12,2,0))</f>
        <v>4200 Hajdúszoboszló, Rákóczi Ferenc út 184.</v>
      </c>
      <c r="J368" s="97">
        <v>6</v>
      </c>
      <c r="K368" s="25" t="str">
        <f t="shared" si="109"/>
        <v>20 alatti</v>
      </c>
      <c r="L368" s="101">
        <f t="shared" si="110"/>
        <v>6</v>
      </c>
      <c r="M368" s="102">
        <f t="shared" si="111"/>
        <v>0</v>
      </c>
      <c r="N368" s="105"/>
      <c r="O368" s="104">
        <f t="shared" si="112"/>
        <v>0</v>
      </c>
      <c r="P368" s="26">
        <f t="shared" si="108"/>
        <v>254</v>
      </c>
      <c r="Q368" s="21">
        <f t="shared" si="107"/>
        <v>317</v>
      </c>
      <c r="R368" s="98">
        <v>3</v>
      </c>
      <c r="S368" s="99">
        <v>4</v>
      </c>
      <c r="T368" s="99">
        <v>5</v>
      </c>
      <c r="U368" s="99">
        <v>5</v>
      </c>
      <c r="V368" s="99">
        <v>4</v>
      </c>
      <c r="W368" s="99">
        <v>4</v>
      </c>
      <c r="X368" s="99">
        <v>3</v>
      </c>
      <c r="Y368" s="99">
        <v>2</v>
      </c>
      <c r="Z368" s="99"/>
      <c r="AA368" s="99"/>
      <c r="AB368" s="99"/>
      <c r="AC368" s="100"/>
      <c r="AD368" s="22">
        <f t="shared" si="95"/>
        <v>32</v>
      </c>
      <c r="AE368" s="20">
        <f t="shared" si="96"/>
        <v>42</v>
      </c>
      <c r="AF368" s="20">
        <f t="shared" si="97"/>
        <v>53</v>
      </c>
      <c r="AG368" s="20">
        <f t="shared" si="98"/>
        <v>53</v>
      </c>
      <c r="AH368" s="20">
        <f t="shared" si="99"/>
        <v>42</v>
      </c>
      <c r="AI368" s="20">
        <f t="shared" si="100"/>
        <v>42</v>
      </c>
      <c r="AJ368" s="20">
        <f t="shared" si="101"/>
        <v>32</v>
      </c>
      <c r="AK368" s="20">
        <f t="shared" si="102"/>
        <v>21</v>
      </c>
      <c r="AL368" s="20">
        <f t="shared" si="103"/>
        <v>0</v>
      </c>
      <c r="AM368" s="20">
        <f t="shared" si="104"/>
        <v>0</v>
      </c>
      <c r="AN368" s="20">
        <f t="shared" si="105"/>
        <v>0</v>
      </c>
      <c r="AO368" s="43">
        <f t="shared" si="106"/>
        <v>0</v>
      </c>
    </row>
    <row r="369" spans="1:41" hidden="1" x14ac:dyDescent="0.2">
      <c r="A369" s="96" t="s">
        <v>855</v>
      </c>
      <c r="B369" s="96" t="s">
        <v>856</v>
      </c>
      <c r="C369" s="96" t="s">
        <v>855</v>
      </c>
      <c r="D369" s="96" t="s">
        <v>856</v>
      </c>
      <c r="E369" s="96" t="s">
        <v>879</v>
      </c>
      <c r="F369" s="96" t="s">
        <v>880</v>
      </c>
      <c r="G369" s="96" t="s">
        <v>126</v>
      </c>
      <c r="H369" s="19" t="str">
        <f>IF(E369="","",VLOOKUP(LEFT(E369,5),'Technikai cellák'!B:C,2,0))</f>
        <v>TIGÁZ Földgázelosztó Zrt.</v>
      </c>
      <c r="I369" s="19" t="str">
        <f>IF(E369="","",VLOOKUP(H369,'Technikai cellák'!$C$1:$D$12,2,0))</f>
        <v>4200 Hajdúszoboszló, Rákóczi Ferenc út 184.</v>
      </c>
      <c r="J369" s="97">
        <v>10</v>
      </c>
      <c r="K369" s="25" t="str">
        <f t="shared" si="109"/>
        <v>20 alatti</v>
      </c>
      <c r="L369" s="101">
        <f t="shared" si="110"/>
        <v>10</v>
      </c>
      <c r="M369" s="102">
        <f t="shared" si="111"/>
        <v>0</v>
      </c>
      <c r="N369" s="105"/>
      <c r="O369" s="104">
        <f t="shared" si="112"/>
        <v>0</v>
      </c>
      <c r="P369" s="26">
        <f t="shared" si="108"/>
        <v>254</v>
      </c>
      <c r="Q369" s="21">
        <f t="shared" si="107"/>
        <v>317</v>
      </c>
      <c r="R369" s="98">
        <v>3</v>
      </c>
      <c r="S369" s="99">
        <v>4</v>
      </c>
      <c r="T369" s="99">
        <v>5</v>
      </c>
      <c r="U369" s="99">
        <v>5</v>
      </c>
      <c r="V369" s="99">
        <v>4</v>
      </c>
      <c r="W369" s="99">
        <v>4</v>
      </c>
      <c r="X369" s="99">
        <v>3</v>
      </c>
      <c r="Y369" s="99">
        <v>2</v>
      </c>
      <c r="Z369" s="99"/>
      <c r="AA369" s="99"/>
      <c r="AB369" s="99"/>
      <c r="AC369" s="100"/>
      <c r="AD369" s="22">
        <f t="shared" si="95"/>
        <v>32</v>
      </c>
      <c r="AE369" s="20">
        <f t="shared" si="96"/>
        <v>42</v>
      </c>
      <c r="AF369" s="20">
        <f t="shared" si="97"/>
        <v>53</v>
      </c>
      <c r="AG369" s="20">
        <f t="shared" si="98"/>
        <v>53</v>
      </c>
      <c r="AH369" s="20">
        <f t="shared" si="99"/>
        <v>42</v>
      </c>
      <c r="AI369" s="20">
        <f t="shared" si="100"/>
        <v>42</v>
      </c>
      <c r="AJ369" s="20">
        <f t="shared" si="101"/>
        <v>32</v>
      </c>
      <c r="AK369" s="20">
        <f t="shared" si="102"/>
        <v>21</v>
      </c>
      <c r="AL369" s="20">
        <f t="shared" si="103"/>
        <v>0</v>
      </c>
      <c r="AM369" s="20">
        <f t="shared" si="104"/>
        <v>0</v>
      </c>
      <c r="AN369" s="20">
        <f t="shared" si="105"/>
        <v>0</v>
      </c>
      <c r="AO369" s="43">
        <f t="shared" si="106"/>
        <v>0</v>
      </c>
    </row>
    <row r="370" spans="1:41" hidden="1" x14ac:dyDescent="0.2">
      <c r="A370" s="96" t="s">
        <v>855</v>
      </c>
      <c r="B370" s="96" t="s">
        <v>856</v>
      </c>
      <c r="C370" s="96" t="s">
        <v>855</v>
      </c>
      <c r="D370" s="96" t="s">
        <v>856</v>
      </c>
      <c r="E370" s="96" t="s">
        <v>881</v>
      </c>
      <c r="F370" s="96" t="s">
        <v>882</v>
      </c>
      <c r="G370" s="96" t="s">
        <v>126</v>
      </c>
      <c r="H370" s="19" t="str">
        <f>IF(E370="","",VLOOKUP(LEFT(E370,5),'Technikai cellák'!B:C,2,0))</f>
        <v>TIGÁZ Földgázelosztó Zrt.</v>
      </c>
      <c r="I370" s="19" t="str">
        <f>IF(E370="","",VLOOKUP(H370,'Technikai cellák'!$C$1:$D$12,2,0))</f>
        <v>4200 Hajdúszoboszló, Rákóczi Ferenc út 184.</v>
      </c>
      <c r="J370" s="97">
        <v>6</v>
      </c>
      <c r="K370" s="25" t="str">
        <f t="shared" si="109"/>
        <v>20 alatti</v>
      </c>
      <c r="L370" s="101">
        <f t="shared" si="110"/>
        <v>6</v>
      </c>
      <c r="M370" s="102">
        <f t="shared" si="111"/>
        <v>0</v>
      </c>
      <c r="N370" s="105"/>
      <c r="O370" s="104">
        <f t="shared" si="112"/>
        <v>0</v>
      </c>
      <c r="P370" s="26">
        <f t="shared" si="108"/>
        <v>6588</v>
      </c>
      <c r="Q370" s="21">
        <f t="shared" si="107"/>
        <v>8235</v>
      </c>
      <c r="R370" s="98">
        <v>18</v>
      </c>
      <c r="S370" s="99">
        <v>95</v>
      </c>
      <c r="T370" s="99">
        <v>130</v>
      </c>
      <c r="U370" s="99">
        <v>180</v>
      </c>
      <c r="V370" s="99">
        <v>160</v>
      </c>
      <c r="W370" s="99">
        <v>100</v>
      </c>
      <c r="X370" s="99">
        <v>50</v>
      </c>
      <c r="Y370" s="99">
        <v>28</v>
      </c>
      <c r="Z370" s="99">
        <v>5</v>
      </c>
      <c r="AA370" s="99">
        <v>3</v>
      </c>
      <c r="AB370" s="99">
        <v>2</v>
      </c>
      <c r="AC370" s="100">
        <v>9</v>
      </c>
      <c r="AD370" s="22">
        <f t="shared" si="95"/>
        <v>190</v>
      </c>
      <c r="AE370" s="20">
        <f t="shared" si="96"/>
        <v>1003</v>
      </c>
      <c r="AF370" s="20">
        <f t="shared" si="97"/>
        <v>1372</v>
      </c>
      <c r="AG370" s="20">
        <f t="shared" si="98"/>
        <v>1900</v>
      </c>
      <c r="AH370" s="20">
        <f t="shared" si="99"/>
        <v>1689</v>
      </c>
      <c r="AI370" s="20">
        <f t="shared" si="100"/>
        <v>1056</v>
      </c>
      <c r="AJ370" s="20">
        <f t="shared" si="101"/>
        <v>528</v>
      </c>
      <c r="AK370" s="20">
        <f t="shared" si="102"/>
        <v>296</v>
      </c>
      <c r="AL370" s="20">
        <f t="shared" si="103"/>
        <v>53</v>
      </c>
      <c r="AM370" s="20">
        <f t="shared" si="104"/>
        <v>32</v>
      </c>
      <c r="AN370" s="20">
        <f t="shared" si="105"/>
        <v>21</v>
      </c>
      <c r="AO370" s="43">
        <f t="shared" si="106"/>
        <v>95</v>
      </c>
    </row>
    <row r="371" spans="1:41" hidden="1" x14ac:dyDescent="0.2">
      <c r="A371" s="96" t="s">
        <v>855</v>
      </c>
      <c r="B371" s="96" t="s">
        <v>856</v>
      </c>
      <c r="C371" s="96" t="s">
        <v>855</v>
      </c>
      <c r="D371" s="96" t="s">
        <v>856</v>
      </c>
      <c r="E371" s="96" t="s">
        <v>883</v>
      </c>
      <c r="F371" s="96" t="s">
        <v>884</v>
      </c>
      <c r="G371" s="96" t="s">
        <v>126</v>
      </c>
      <c r="H371" s="19" t="str">
        <f>IF(E371="","",VLOOKUP(LEFT(E371,5),'Technikai cellák'!B:C,2,0))</f>
        <v>TIGÁZ Földgázelosztó Zrt.</v>
      </c>
      <c r="I371" s="19" t="str">
        <f>IF(E371="","",VLOOKUP(H371,'Technikai cellák'!$C$1:$D$12,2,0))</f>
        <v>4200 Hajdúszoboszló, Rákóczi Ferenc út 184.</v>
      </c>
      <c r="J371" s="97">
        <v>6</v>
      </c>
      <c r="K371" s="25" t="str">
        <f t="shared" si="109"/>
        <v>20 alatti</v>
      </c>
      <c r="L371" s="101">
        <f t="shared" si="110"/>
        <v>6</v>
      </c>
      <c r="M371" s="102">
        <f t="shared" si="111"/>
        <v>0</v>
      </c>
      <c r="N371" s="105"/>
      <c r="O371" s="104">
        <f t="shared" si="112"/>
        <v>0</v>
      </c>
      <c r="P371" s="26">
        <f t="shared" si="108"/>
        <v>13723</v>
      </c>
      <c r="Q371" s="21">
        <f t="shared" si="107"/>
        <v>17154</v>
      </c>
      <c r="R371" s="98">
        <v>50</v>
      </c>
      <c r="S371" s="99">
        <v>130</v>
      </c>
      <c r="T371" s="99">
        <v>300</v>
      </c>
      <c r="U371" s="99">
        <v>390</v>
      </c>
      <c r="V371" s="99">
        <v>310</v>
      </c>
      <c r="W371" s="99">
        <v>270</v>
      </c>
      <c r="X371" s="99">
        <v>120</v>
      </c>
      <c r="Y371" s="99">
        <v>30</v>
      </c>
      <c r="Z371" s="99">
        <v>8</v>
      </c>
      <c r="AA371" s="99">
        <v>5</v>
      </c>
      <c r="AB371" s="99">
        <v>2</v>
      </c>
      <c r="AC371" s="100">
        <v>10</v>
      </c>
      <c r="AD371" s="22">
        <f t="shared" si="95"/>
        <v>528</v>
      </c>
      <c r="AE371" s="20">
        <f t="shared" si="96"/>
        <v>1372</v>
      </c>
      <c r="AF371" s="20">
        <f t="shared" si="97"/>
        <v>3167</v>
      </c>
      <c r="AG371" s="20">
        <f t="shared" si="98"/>
        <v>4117</v>
      </c>
      <c r="AH371" s="20">
        <f t="shared" si="99"/>
        <v>3272</v>
      </c>
      <c r="AI371" s="20">
        <f t="shared" si="100"/>
        <v>2850</v>
      </c>
      <c r="AJ371" s="20">
        <f t="shared" si="101"/>
        <v>1267</v>
      </c>
      <c r="AK371" s="20">
        <f t="shared" si="102"/>
        <v>317</v>
      </c>
      <c r="AL371" s="20">
        <f t="shared" si="103"/>
        <v>84</v>
      </c>
      <c r="AM371" s="20">
        <f t="shared" si="104"/>
        <v>53</v>
      </c>
      <c r="AN371" s="20">
        <f t="shared" si="105"/>
        <v>21</v>
      </c>
      <c r="AO371" s="43">
        <f t="shared" si="106"/>
        <v>106</v>
      </c>
    </row>
    <row r="372" spans="1:41" hidden="1" x14ac:dyDescent="0.2">
      <c r="A372" s="96" t="s">
        <v>855</v>
      </c>
      <c r="B372" s="96" t="s">
        <v>856</v>
      </c>
      <c r="C372" s="96" t="s">
        <v>855</v>
      </c>
      <c r="D372" s="96" t="s">
        <v>856</v>
      </c>
      <c r="E372" s="96" t="s">
        <v>885</v>
      </c>
      <c r="F372" s="96" t="s">
        <v>886</v>
      </c>
      <c r="G372" s="96" t="s">
        <v>126</v>
      </c>
      <c r="H372" s="19" t="str">
        <f>IF(E372="","",VLOOKUP(LEFT(E372,5),'Technikai cellák'!B:C,2,0))</f>
        <v>TIGÁZ Földgázelosztó Zrt.</v>
      </c>
      <c r="I372" s="19" t="str">
        <f>IF(E372="","",VLOOKUP(H372,'Technikai cellák'!$C$1:$D$12,2,0))</f>
        <v>4200 Hajdúszoboszló, Rákóczi Ferenc út 184.</v>
      </c>
      <c r="J372" s="97">
        <v>6</v>
      </c>
      <c r="K372" s="25" t="str">
        <f t="shared" si="109"/>
        <v>20 alatti</v>
      </c>
      <c r="L372" s="101">
        <f t="shared" si="110"/>
        <v>6</v>
      </c>
      <c r="M372" s="102">
        <f t="shared" si="111"/>
        <v>0</v>
      </c>
      <c r="N372" s="105"/>
      <c r="O372" s="104">
        <f t="shared" si="112"/>
        <v>0</v>
      </c>
      <c r="P372" s="26">
        <f t="shared" si="108"/>
        <v>11418</v>
      </c>
      <c r="Q372" s="21">
        <f t="shared" si="107"/>
        <v>14272</v>
      </c>
      <c r="R372" s="98">
        <v>42</v>
      </c>
      <c r="S372" s="99">
        <v>100</v>
      </c>
      <c r="T372" s="99">
        <v>300</v>
      </c>
      <c r="U372" s="99">
        <v>340</v>
      </c>
      <c r="V372" s="99">
        <v>250</v>
      </c>
      <c r="W372" s="99">
        <v>200</v>
      </c>
      <c r="X372" s="99">
        <v>50</v>
      </c>
      <c r="Y372" s="99">
        <v>30</v>
      </c>
      <c r="Z372" s="99">
        <v>10</v>
      </c>
      <c r="AA372" s="99">
        <v>7</v>
      </c>
      <c r="AB372" s="99">
        <v>8</v>
      </c>
      <c r="AC372" s="100">
        <v>15</v>
      </c>
      <c r="AD372" s="22">
        <f t="shared" si="95"/>
        <v>443</v>
      </c>
      <c r="AE372" s="20">
        <f t="shared" si="96"/>
        <v>1056</v>
      </c>
      <c r="AF372" s="20">
        <f t="shared" si="97"/>
        <v>3167</v>
      </c>
      <c r="AG372" s="20">
        <f t="shared" si="98"/>
        <v>3589</v>
      </c>
      <c r="AH372" s="20">
        <f t="shared" si="99"/>
        <v>2639</v>
      </c>
      <c r="AI372" s="20">
        <f t="shared" si="100"/>
        <v>2111</v>
      </c>
      <c r="AJ372" s="20">
        <f t="shared" si="101"/>
        <v>528</v>
      </c>
      <c r="AK372" s="20">
        <f t="shared" si="102"/>
        <v>317</v>
      </c>
      <c r="AL372" s="20">
        <f t="shared" si="103"/>
        <v>106</v>
      </c>
      <c r="AM372" s="20">
        <f t="shared" si="104"/>
        <v>74</v>
      </c>
      <c r="AN372" s="20">
        <f t="shared" si="105"/>
        <v>84</v>
      </c>
      <c r="AO372" s="43">
        <f t="shared" si="106"/>
        <v>158</v>
      </c>
    </row>
    <row r="373" spans="1:41" hidden="1" x14ac:dyDescent="0.2">
      <c r="A373" s="96" t="s">
        <v>855</v>
      </c>
      <c r="B373" s="96" t="s">
        <v>856</v>
      </c>
      <c r="C373" s="96" t="s">
        <v>855</v>
      </c>
      <c r="D373" s="96" t="s">
        <v>856</v>
      </c>
      <c r="E373" s="96" t="s">
        <v>887</v>
      </c>
      <c r="F373" s="96" t="s">
        <v>888</v>
      </c>
      <c r="G373" s="96" t="s">
        <v>126</v>
      </c>
      <c r="H373" s="19" t="str">
        <f>IF(E373="","",VLOOKUP(LEFT(E373,5),'Technikai cellák'!B:C,2,0))</f>
        <v>TIGÁZ Földgázelosztó Zrt.</v>
      </c>
      <c r="I373" s="19" t="str">
        <f>IF(E373="","",VLOOKUP(H373,'Technikai cellák'!$C$1:$D$12,2,0))</f>
        <v>4200 Hajdúszoboszló, Rákóczi Ferenc út 184.</v>
      </c>
      <c r="J373" s="97">
        <v>16</v>
      </c>
      <c r="K373" s="25" t="str">
        <f t="shared" si="109"/>
        <v>20 alatti</v>
      </c>
      <c r="L373" s="101">
        <f t="shared" si="110"/>
        <v>16</v>
      </c>
      <c r="M373" s="102">
        <f t="shared" si="111"/>
        <v>0</v>
      </c>
      <c r="N373" s="105"/>
      <c r="O373" s="104">
        <f t="shared" si="112"/>
        <v>0</v>
      </c>
      <c r="P373" s="26">
        <f t="shared" si="108"/>
        <v>16088</v>
      </c>
      <c r="Q373" s="21">
        <f t="shared" si="107"/>
        <v>20110</v>
      </c>
      <c r="R373" s="98">
        <v>143</v>
      </c>
      <c r="S373" s="99">
        <v>264</v>
      </c>
      <c r="T373" s="99">
        <v>335</v>
      </c>
      <c r="U373" s="99">
        <v>345</v>
      </c>
      <c r="V373" s="99">
        <v>324</v>
      </c>
      <c r="W373" s="99">
        <v>224</v>
      </c>
      <c r="X373" s="99">
        <v>123</v>
      </c>
      <c r="Y373" s="99">
        <v>42</v>
      </c>
      <c r="Z373" s="99">
        <v>30</v>
      </c>
      <c r="AA373" s="99">
        <v>25</v>
      </c>
      <c r="AB373" s="99">
        <v>20</v>
      </c>
      <c r="AC373" s="100">
        <v>30</v>
      </c>
      <c r="AD373" s="22">
        <v>1510</v>
      </c>
      <c r="AE373" s="20">
        <v>2787</v>
      </c>
      <c r="AF373" s="20">
        <v>3536</v>
      </c>
      <c r="AG373" s="20">
        <v>3642</v>
      </c>
      <c r="AH373" s="20">
        <v>3420</v>
      </c>
      <c r="AI373" s="20">
        <v>2364</v>
      </c>
      <c r="AJ373" s="20">
        <v>1299</v>
      </c>
      <c r="AK373" s="20">
        <v>443</v>
      </c>
      <c r="AL373" s="20">
        <v>317</v>
      </c>
      <c r="AM373" s="20">
        <v>264</v>
      </c>
      <c r="AN373" s="20">
        <v>211</v>
      </c>
      <c r="AO373" s="43">
        <v>317</v>
      </c>
    </row>
    <row r="374" spans="1:41" hidden="1" x14ac:dyDescent="0.2">
      <c r="A374" s="96" t="s">
        <v>855</v>
      </c>
      <c r="B374" s="96" t="s">
        <v>856</v>
      </c>
      <c r="C374" s="96" t="s">
        <v>855</v>
      </c>
      <c r="D374" s="96" t="s">
        <v>856</v>
      </c>
      <c r="E374" s="96" t="s">
        <v>889</v>
      </c>
      <c r="F374" s="96" t="s">
        <v>890</v>
      </c>
      <c r="G374" s="96" t="s">
        <v>126</v>
      </c>
      <c r="H374" s="19" t="str">
        <f>IF(E374="","",VLOOKUP(LEFT(E374,5),'Technikai cellák'!B:C,2,0))</f>
        <v>TIGÁZ Földgázelosztó Zrt.</v>
      </c>
      <c r="I374" s="19" t="str">
        <f>IF(E374="","",VLOOKUP(H374,'Technikai cellák'!$C$1:$D$12,2,0))</f>
        <v>4200 Hajdúszoboszló, Rákóczi Ferenc út 184.</v>
      </c>
      <c r="J374" s="97">
        <v>6</v>
      </c>
      <c r="K374" s="25" t="str">
        <f t="shared" si="109"/>
        <v>20 alatti</v>
      </c>
      <c r="L374" s="101">
        <f t="shared" si="110"/>
        <v>6</v>
      </c>
      <c r="M374" s="102">
        <f t="shared" si="111"/>
        <v>0</v>
      </c>
      <c r="N374" s="105"/>
      <c r="O374" s="104">
        <f t="shared" si="112"/>
        <v>0</v>
      </c>
      <c r="P374" s="26">
        <f t="shared" si="108"/>
        <v>254</v>
      </c>
      <c r="Q374" s="21">
        <f t="shared" si="107"/>
        <v>317</v>
      </c>
      <c r="R374" s="98">
        <v>3</v>
      </c>
      <c r="S374" s="99">
        <v>4</v>
      </c>
      <c r="T374" s="99">
        <v>5</v>
      </c>
      <c r="U374" s="99">
        <v>5</v>
      </c>
      <c r="V374" s="99">
        <v>4</v>
      </c>
      <c r="W374" s="99">
        <v>4</v>
      </c>
      <c r="X374" s="99">
        <v>3</v>
      </c>
      <c r="Y374" s="99">
        <v>2</v>
      </c>
      <c r="Z374" s="99"/>
      <c r="AA374" s="99"/>
      <c r="AB374" s="99"/>
      <c r="AC374" s="100"/>
      <c r="AD374" s="22">
        <f t="shared" si="95"/>
        <v>32</v>
      </c>
      <c r="AE374" s="20">
        <f t="shared" si="96"/>
        <v>42</v>
      </c>
      <c r="AF374" s="20">
        <f t="shared" si="97"/>
        <v>53</v>
      </c>
      <c r="AG374" s="20">
        <f t="shared" si="98"/>
        <v>53</v>
      </c>
      <c r="AH374" s="20">
        <f t="shared" si="99"/>
        <v>42</v>
      </c>
      <c r="AI374" s="20">
        <f t="shared" si="100"/>
        <v>42</v>
      </c>
      <c r="AJ374" s="20">
        <f t="shared" si="101"/>
        <v>32</v>
      </c>
      <c r="AK374" s="20">
        <f t="shared" si="102"/>
        <v>21</v>
      </c>
      <c r="AL374" s="20">
        <f t="shared" si="103"/>
        <v>0</v>
      </c>
      <c r="AM374" s="20">
        <f t="shared" si="104"/>
        <v>0</v>
      </c>
      <c r="AN374" s="20">
        <f t="shared" si="105"/>
        <v>0</v>
      </c>
      <c r="AO374" s="43">
        <f t="shared" si="106"/>
        <v>0</v>
      </c>
    </row>
    <row r="375" spans="1:41" hidden="1" x14ac:dyDescent="0.2">
      <c r="A375" s="96" t="s">
        <v>855</v>
      </c>
      <c r="B375" s="96" t="s">
        <v>856</v>
      </c>
      <c r="C375" s="96" t="s">
        <v>855</v>
      </c>
      <c r="D375" s="96" t="s">
        <v>856</v>
      </c>
      <c r="E375" s="96" t="s">
        <v>891</v>
      </c>
      <c r="F375" s="96" t="s">
        <v>892</v>
      </c>
      <c r="G375" s="96" t="s">
        <v>126</v>
      </c>
      <c r="H375" s="19" t="str">
        <f>IF(E375="","",VLOOKUP(LEFT(E375,5),'Technikai cellák'!B:C,2,0))</f>
        <v>TIGÁZ Földgázelosztó Zrt.</v>
      </c>
      <c r="I375" s="19" t="str">
        <f>IF(E375="","",VLOOKUP(H375,'Technikai cellák'!$C$1:$D$12,2,0))</f>
        <v>4200 Hajdúszoboszló, Rákóczi Ferenc út 184.</v>
      </c>
      <c r="J375" s="97">
        <v>6</v>
      </c>
      <c r="K375" s="25" t="str">
        <f t="shared" si="109"/>
        <v>20 alatti</v>
      </c>
      <c r="L375" s="101">
        <f t="shared" si="110"/>
        <v>6</v>
      </c>
      <c r="M375" s="102">
        <f t="shared" si="111"/>
        <v>0</v>
      </c>
      <c r="N375" s="105"/>
      <c r="O375" s="104">
        <f t="shared" si="112"/>
        <v>0</v>
      </c>
      <c r="P375" s="26">
        <f t="shared" si="108"/>
        <v>7431</v>
      </c>
      <c r="Q375" s="21">
        <f t="shared" si="107"/>
        <v>9289</v>
      </c>
      <c r="R375" s="98">
        <v>30</v>
      </c>
      <c r="S375" s="99">
        <v>100</v>
      </c>
      <c r="T375" s="99">
        <v>140</v>
      </c>
      <c r="U375" s="99">
        <v>200</v>
      </c>
      <c r="V375" s="99">
        <v>170</v>
      </c>
      <c r="W375" s="99">
        <v>100</v>
      </c>
      <c r="X375" s="99">
        <v>35</v>
      </c>
      <c r="Y375" s="99">
        <v>25</v>
      </c>
      <c r="Z375" s="99">
        <v>20</v>
      </c>
      <c r="AA375" s="99">
        <v>20</v>
      </c>
      <c r="AB375" s="99">
        <v>20</v>
      </c>
      <c r="AC375" s="100">
        <v>20</v>
      </c>
      <c r="AD375" s="22">
        <f t="shared" si="95"/>
        <v>317</v>
      </c>
      <c r="AE375" s="20">
        <f t="shared" si="96"/>
        <v>1056</v>
      </c>
      <c r="AF375" s="20">
        <f t="shared" si="97"/>
        <v>1478</v>
      </c>
      <c r="AG375" s="20">
        <f t="shared" si="98"/>
        <v>2111</v>
      </c>
      <c r="AH375" s="20">
        <f t="shared" si="99"/>
        <v>1794</v>
      </c>
      <c r="AI375" s="20">
        <f t="shared" si="100"/>
        <v>1056</v>
      </c>
      <c r="AJ375" s="20">
        <f t="shared" si="101"/>
        <v>369</v>
      </c>
      <c r="AK375" s="20">
        <f t="shared" si="102"/>
        <v>264</v>
      </c>
      <c r="AL375" s="20">
        <f t="shared" si="103"/>
        <v>211</v>
      </c>
      <c r="AM375" s="20">
        <f t="shared" si="104"/>
        <v>211</v>
      </c>
      <c r="AN375" s="20">
        <f t="shared" si="105"/>
        <v>211</v>
      </c>
      <c r="AO375" s="43">
        <f t="shared" si="106"/>
        <v>211</v>
      </c>
    </row>
    <row r="376" spans="1:41" hidden="1" x14ac:dyDescent="0.2">
      <c r="A376" s="96" t="s">
        <v>893</v>
      </c>
      <c r="B376" s="96" t="s">
        <v>894</v>
      </c>
      <c r="C376" s="96" t="s">
        <v>893</v>
      </c>
      <c r="D376" s="96" t="s">
        <v>894</v>
      </c>
      <c r="E376" s="96" t="s">
        <v>895</v>
      </c>
      <c r="F376" s="96" t="s">
        <v>894</v>
      </c>
      <c r="G376" s="96" t="s">
        <v>126</v>
      </c>
      <c r="H376" s="19" t="str">
        <f>IF(E376="","",VLOOKUP(LEFT(E376,5),'Technikai cellák'!B:C,2,0))</f>
        <v>TIGÁZ Földgázelosztó Zrt.</v>
      </c>
      <c r="I376" s="19" t="str">
        <f>IF(E376="","",VLOOKUP(H376,'Technikai cellák'!$C$1:$D$12,2,0))</f>
        <v>4200 Hajdúszoboszló, Rákóczi Ferenc út 184.</v>
      </c>
      <c r="J376" s="97">
        <v>16</v>
      </c>
      <c r="K376" s="25" t="str">
        <f t="shared" si="109"/>
        <v>20 alatti</v>
      </c>
      <c r="L376" s="101">
        <f t="shared" si="110"/>
        <v>16</v>
      </c>
      <c r="M376" s="102">
        <f t="shared" si="111"/>
        <v>0</v>
      </c>
      <c r="N376" s="105"/>
      <c r="O376" s="104">
        <f t="shared" si="112"/>
        <v>0</v>
      </c>
      <c r="P376" s="26">
        <f t="shared" si="108"/>
        <v>185781</v>
      </c>
      <c r="Q376" s="21">
        <f t="shared" si="107"/>
        <v>232226</v>
      </c>
      <c r="R376" s="98">
        <v>2300</v>
      </c>
      <c r="S376" s="99">
        <v>2800</v>
      </c>
      <c r="T376" s="99">
        <v>3600</v>
      </c>
      <c r="U376" s="99">
        <v>3900</v>
      </c>
      <c r="V376" s="99">
        <v>3700</v>
      </c>
      <c r="W376" s="99">
        <v>2300</v>
      </c>
      <c r="X376" s="99">
        <v>700</v>
      </c>
      <c r="Y376" s="99">
        <v>600</v>
      </c>
      <c r="Z376" s="99">
        <v>500</v>
      </c>
      <c r="AA376" s="99">
        <v>500</v>
      </c>
      <c r="AB376" s="99">
        <v>500</v>
      </c>
      <c r="AC376" s="100">
        <v>600</v>
      </c>
      <c r="AD376" s="22">
        <f t="shared" si="95"/>
        <v>24278</v>
      </c>
      <c r="AE376" s="20">
        <f t="shared" si="96"/>
        <v>29556</v>
      </c>
      <c r="AF376" s="20">
        <f t="shared" si="97"/>
        <v>38001</v>
      </c>
      <c r="AG376" s="20">
        <f t="shared" si="98"/>
        <v>41168</v>
      </c>
      <c r="AH376" s="20">
        <f t="shared" si="99"/>
        <v>39056</v>
      </c>
      <c r="AI376" s="20">
        <f t="shared" si="100"/>
        <v>24278</v>
      </c>
      <c r="AJ376" s="20">
        <f t="shared" si="101"/>
        <v>7389</v>
      </c>
      <c r="AK376" s="20">
        <f t="shared" si="102"/>
        <v>6333</v>
      </c>
      <c r="AL376" s="20">
        <f t="shared" si="103"/>
        <v>5278</v>
      </c>
      <c r="AM376" s="20">
        <f t="shared" si="104"/>
        <v>5278</v>
      </c>
      <c r="AN376" s="20">
        <f t="shared" si="105"/>
        <v>5278</v>
      </c>
      <c r="AO376" s="43">
        <f t="shared" si="106"/>
        <v>6333</v>
      </c>
    </row>
    <row r="377" spans="1:41" hidden="1" x14ac:dyDescent="0.2">
      <c r="A377" s="96" t="s">
        <v>893</v>
      </c>
      <c r="B377" s="96" t="s">
        <v>894</v>
      </c>
      <c r="C377" s="96" t="s">
        <v>893</v>
      </c>
      <c r="D377" s="96" t="s">
        <v>894</v>
      </c>
      <c r="E377" s="96" t="s">
        <v>896</v>
      </c>
      <c r="F377" s="96" t="s">
        <v>897</v>
      </c>
      <c r="G377" s="96" t="s">
        <v>126</v>
      </c>
      <c r="H377" s="19" t="str">
        <f>IF(E377="","",VLOOKUP(LEFT(E377,5),'Technikai cellák'!B:C,2,0))</f>
        <v>TIGÁZ Földgázelosztó Zrt.</v>
      </c>
      <c r="I377" s="19" t="str">
        <f>IF(E377="","",VLOOKUP(H377,'Technikai cellák'!$C$1:$D$12,2,0))</f>
        <v>4200 Hajdúszoboszló, Rákóczi Ferenc út 184.</v>
      </c>
      <c r="J377" s="97">
        <v>40</v>
      </c>
      <c r="K377" s="25" t="str">
        <f t="shared" si="109"/>
        <v>20-99</v>
      </c>
      <c r="L377" s="101">
        <f t="shared" si="110"/>
        <v>0</v>
      </c>
      <c r="M377" s="102">
        <f t="shared" si="111"/>
        <v>420</v>
      </c>
      <c r="N377" s="105">
        <v>420</v>
      </c>
      <c r="O377" s="104">
        <f t="shared" si="112"/>
        <v>0</v>
      </c>
      <c r="P377" s="26">
        <f t="shared" si="108"/>
        <v>208584</v>
      </c>
      <c r="Q377" s="21">
        <f t="shared" si="107"/>
        <v>260730</v>
      </c>
      <c r="R377" s="98">
        <v>1700</v>
      </c>
      <c r="S377" s="99">
        <v>3600</v>
      </c>
      <c r="T377" s="99">
        <v>4800</v>
      </c>
      <c r="U377" s="99">
        <v>5000</v>
      </c>
      <c r="V377" s="99">
        <v>4600</v>
      </c>
      <c r="W377" s="99">
        <v>3200</v>
      </c>
      <c r="X377" s="99">
        <v>1400</v>
      </c>
      <c r="Y377" s="99">
        <v>200</v>
      </c>
      <c r="Z377" s="99">
        <v>50</v>
      </c>
      <c r="AA377" s="99">
        <v>50</v>
      </c>
      <c r="AB377" s="99">
        <v>50</v>
      </c>
      <c r="AC377" s="100">
        <v>50</v>
      </c>
      <c r="AD377" s="22">
        <f t="shared" si="95"/>
        <v>17945</v>
      </c>
      <c r="AE377" s="20">
        <f t="shared" si="96"/>
        <v>38001</v>
      </c>
      <c r="AF377" s="20">
        <f t="shared" si="97"/>
        <v>50668</v>
      </c>
      <c r="AG377" s="20">
        <f t="shared" si="98"/>
        <v>52779</v>
      </c>
      <c r="AH377" s="20">
        <f t="shared" si="99"/>
        <v>48557</v>
      </c>
      <c r="AI377" s="20">
        <f t="shared" si="100"/>
        <v>33779</v>
      </c>
      <c r="AJ377" s="20">
        <f t="shared" si="101"/>
        <v>14778</v>
      </c>
      <c r="AK377" s="20">
        <f t="shared" si="102"/>
        <v>2111</v>
      </c>
      <c r="AL377" s="20">
        <f t="shared" si="103"/>
        <v>528</v>
      </c>
      <c r="AM377" s="20">
        <f t="shared" si="104"/>
        <v>528</v>
      </c>
      <c r="AN377" s="20">
        <f t="shared" si="105"/>
        <v>528</v>
      </c>
      <c r="AO377" s="43">
        <f t="shared" si="106"/>
        <v>528</v>
      </c>
    </row>
    <row r="378" spans="1:41" hidden="1" x14ac:dyDescent="0.2">
      <c r="A378" s="96" t="s">
        <v>893</v>
      </c>
      <c r="B378" s="96" t="s">
        <v>898</v>
      </c>
      <c r="C378" s="96" t="s">
        <v>893</v>
      </c>
      <c r="D378" s="96" t="s">
        <v>898</v>
      </c>
      <c r="E378" s="96" t="s">
        <v>899</v>
      </c>
      <c r="F378" s="96" t="s">
        <v>900</v>
      </c>
      <c r="G378" s="96" t="s">
        <v>126</v>
      </c>
      <c r="H378" s="19" t="str">
        <f>IF(E378="","",VLOOKUP(LEFT(E378,5),'Technikai cellák'!B:C,2,0))</f>
        <v>TIGÁZ Földgázelosztó Zrt.</v>
      </c>
      <c r="I378" s="19" t="str">
        <f>IF(E378="","",VLOOKUP(H378,'Technikai cellák'!$C$1:$D$12,2,0))</f>
        <v>4200 Hajdúszoboszló, Rákóczi Ferenc út 184.</v>
      </c>
      <c r="J378" s="97">
        <v>4</v>
      </c>
      <c r="K378" s="25" t="str">
        <f t="shared" si="109"/>
        <v>20 alatti</v>
      </c>
      <c r="L378" s="101">
        <f t="shared" si="110"/>
        <v>4</v>
      </c>
      <c r="M378" s="102">
        <f t="shared" si="111"/>
        <v>0</v>
      </c>
      <c r="N378" s="105"/>
      <c r="O378" s="104">
        <f t="shared" si="112"/>
        <v>0</v>
      </c>
      <c r="P378" s="26">
        <f t="shared" si="108"/>
        <v>8445</v>
      </c>
      <c r="Q378" s="21">
        <f t="shared" si="107"/>
        <v>10556</v>
      </c>
      <c r="R378" s="98">
        <v>90</v>
      </c>
      <c r="S378" s="99">
        <v>130</v>
      </c>
      <c r="T378" s="99">
        <v>150</v>
      </c>
      <c r="U378" s="99">
        <v>160</v>
      </c>
      <c r="V378" s="99">
        <v>150</v>
      </c>
      <c r="W378" s="99">
        <v>130</v>
      </c>
      <c r="X378" s="99">
        <v>90</v>
      </c>
      <c r="Y378" s="99">
        <v>30</v>
      </c>
      <c r="Z378" s="99">
        <v>20</v>
      </c>
      <c r="AA378" s="99">
        <v>10</v>
      </c>
      <c r="AB378" s="99">
        <v>10</v>
      </c>
      <c r="AC378" s="100">
        <v>30</v>
      </c>
      <c r="AD378" s="22">
        <f t="shared" si="95"/>
        <v>950</v>
      </c>
      <c r="AE378" s="20">
        <f t="shared" si="96"/>
        <v>1372</v>
      </c>
      <c r="AF378" s="20">
        <f t="shared" si="97"/>
        <v>1583</v>
      </c>
      <c r="AG378" s="20">
        <f t="shared" si="98"/>
        <v>1689</v>
      </c>
      <c r="AH378" s="20">
        <f t="shared" si="99"/>
        <v>1583</v>
      </c>
      <c r="AI378" s="20">
        <f t="shared" si="100"/>
        <v>1372</v>
      </c>
      <c r="AJ378" s="20">
        <f t="shared" si="101"/>
        <v>950</v>
      </c>
      <c r="AK378" s="20">
        <f t="shared" si="102"/>
        <v>317</v>
      </c>
      <c r="AL378" s="20">
        <f t="shared" si="103"/>
        <v>211</v>
      </c>
      <c r="AM378" s="20">
        <f t="shared" si="104"/>
        <v>106</v>
      </c>
      <c r="AN378" s="20">
        <f t="shared" si="105"/>
        <v>106</v>
      </c>
      <c r="AO378" s="43">
        <f t="shared" si="106"/>
        <v>317</v>
      </c>
    </row>
    <row r="379" spans="1:41" hidden="1" x14ac:dyDescent="0.2">
      <c r="A379" s="96" t="s">
        <v>893</v>
      </c>
      <c r="B379" s="96" t="s">
        <v>901</v>
      </c>
      <c r="C379" s="96" t="s">
        <v>893</v>
      </c>
      <c r="D379" s="96" t="s">
        <v>901</v>
      </c>
      <c r="E379" s="96" t="s">
        <v>902</v>
      </c>
      <c r="F379" s="96" t="s">
        <v>903</v>
      </c>
      <c r="G379" s="96" t="s">
        <v>126</v>
      </c>
      <c r="H379" s="19" t="str">
        <f>IF(E379="","",VLOOKUP(LEFT(E379,5),'Technikai cellák'!B:C,2,0))</f>
        <v>TIGÁZ Földgázelosztó Zrt.</v>
      </c>
      <c r="I379" s="19" t="str">
        <f>IF(E379="","",VLOOKUP(H379,'Technikai cellák'!$C$1:$D$12,2,0))</f>
        <v>4200 Hajdúszoboszló, Rákóczi Ferenc út 184.</v>
      </c>
      <c r="J379" s="97">
        <v>4</v>
      </c>
      <c r="K379" s="25" t="str">
        <f t="shared" si="109"/>
        <v>20 alatti</v>
      </c>
      <c r="L379" s="101">
        <f t="shared" si="110"/>
        <v>4</v>
      </c>
      <c r="M379" s="102">
        <f t="shared" si="111"/>
        <v>0</v>
      </c>
      <c r="N379" s="105"/>
      <c r="O379" s="104">
        <f t="shared" si="112"/>
        <v>0</v>
      </c>
      <c r="P379" s="26">
        <f t="shared" si="108"/>
        <v>13173</v>
      </c>
      <c r="Q379" s="21">
        <f t="shared" si="107"/>
        <v>16466</v>
      </c>
      <c r="R379" s="98">
        <v>160</v>
      </c>
      <c r="S379" s="99">
        <v>200</v>
      </c>
      <c r="T379" s="99">
        <v>220</v>
      </c>
      <c r="U379" s="99">
        <v>240</v>
      </c>
      <c r="V379" s="99">
        <v>220</v>
      </c>
      <c r="W379" s="99">
        <v>200</v>
      </c>
      <c r="X379" s="99">
        <v>160</v>
      </c>
      <c r="Y379" s="99">
        <v>50</v>
      </c>
      <c r="Z379" s="99">
        <v>20</v>
      </c>
      <c r="AA379" s="99">
        <v>20</v>
      </c>
      <c r="AB379" s="99">
        <v>20</v>
      </c>
      <c r="AC379" s="100">
        <v>50</v>
      </c>
      <c r="AD379" s="22">
        <f t="shared" si="95"/>
        <v>1689</v>
      </c>
      <c r="AE379" s="20">
        <f t="shared" si="96"/>
        <v>2111</v>
      </c>
      <c r="AF379" s="20">
        <f t="shared" si="97"/>
        <v>2322</v>
      </c>
      <c r="AG379" s="20">
        <f t="shared" si="98"/>
        <v>2533</v>
      </c>
      <c r="AH379" s="20">
        <f t="shared" si="99"/>
        <v>2322</v>
      </c>
      <c r="AI379" s="20">
        <f t="shared" si="100"/>
        <v>2111</v>
      </c>
      <c r="AJ379" s="20">
        <f t="shared" si="101"/>
        <v>1689</v>
      </c>
      <c r="AK379" s="20">
        <f t="shared" si="102"/>
        <v>528</v>
      </c>
      <c r="AL379" s="20">
        <f t="shared" si="103"/>
        <v>211</v>
      </c>
      <c r="AM379" s="20">
        <f t="shared" si="104"/>
        <v>211</v>
      </c>
      <c r="AN379" s="20">
        <f t="shared" si="105"/>
        <v>211</v>
      </c>
      <c r="AO379" s="43">
        <f t="shared" si="106"/>
        <v>528</v>
      </c>
    </row>
    <row r="380" spans="1:41" hidden="1" x14ac:dyDescent="0.2">
      <c r="A380" s="96" t="s">
        <v>893</v>
      </c>
      <c r="B380" s="96" t="s">
        <v>904</v>
      </c>
      <c r="C380" s="96" t="s">
        <v>893</v>
      </c>
      <c r="D380" s="96" t="s">
        <v>904</v>
      </c>
      <c r="E380" s="96" t="s">
        <v>905</v>
      </c>
      <c r="F380" s="96" t="s">
        <v>906</v>
      </c>
      <c r="G380" s="96" t="s">
        <v>126</v>
      </c>
      <c r="H380" s="19" t="str">
        <f>IF(E380="","",VLOOKUP(LEFT(E380,5),'Technikai cellák'!B:C,2,0))</f>
        <v>TIGÁZ Földgázelosztó Zrt.</v>
      </c>
      <c r="I380" s="19" t="str">
        <f>IF(E380="","",VLOOKUP(H380,'Technikai cellák'!$C$1:$D$12,2,0))</f>
        <v>4200 Hajdúszoboszló, Rákóczi Ferenc út 184.</v>
      </c>
      <c r="J380" s="97">
        <v>16</v>
      </c>
      <c r="K380" s="25" t="str">
        <f t="shared" si="109"/>
        <v>20 alatti</v>
      </c>
      <c r="L380" s="101">
        <f t="shared" si="110"/>
        <v>16</v>
      </c>
      <c r="M380" s="102">
        <f t="shared" si="111"/>
        <v>0</v>
      </c>
      <c r="N380" s="105"/>
      <c r="O380" s="104">
        <f t="shared" si="112"/>
        <v>0</v>
      </c>
      <c r="P380" s="26">
        <f t="shared" si="108"/>
        <v>62487</v>
      </c>
      <c r="Q380" s="21">
        <f t="shared" si="107"/>
        <v>78109</v>
      </c>
      <c r="R380" s="98">
        <v>650</v>
      </c>
      <c r="S380" s="99">
        <v>1030</v>
      </c>
      <c r="T380" s="99">
        <v>1100</v>
      </c>
      <c r="U380" s="99">
        <v>1100</v>
      </c>
      <c r="V380" s="99">
        <v>1100</v>
      </c>
      <c r="W380" s="99">
        <v>1030</v>
      </c>
      <c r="X380" s="99">
        <v>650</v>
      </c>
      <c r="Y380" s="99">
        <v>340</v>
      </c>
      <c r="Z380" s="99">
        <v>80</v>
      </c>
      <c r="AA380" s="99">
        <v>80</v>
      </c>
      <c r="AB380" s="99">
        <v>80</v>
      </c>
      <c r="AC380" s="100">
        <v>160</v>
      </c>
      <c r="AD380" s="22">
        <f t="shared" si="95"/>
        <v>6861</v>
      </c>
      <c r="AE380" s="20">
        <f t="shared" si="96"/>
        <v>10872</v>
      </c>
      <c r="AF380" s="20">
        <f t="shared" si="97"/>
        <v>11611</v>
      </c>
      <c r="AG380" s="20">
        <f t="shared" si="98"/>
        <v>11611</v>
      </c>
      <c r="AH380" s="20">
        <f t="shared" si="99"/>
        <v>11611</v>
      </c>
      <c r="AI380" s="20">
        <f t="shared" si="100"/>
        <v>10872</v>
      </c>
      <c r="AJ380" s="20">
        <f t="shared" si="101"/>
        <v>6861</v>
      </c>
      <c r="AK380" s="20">
        <f t="shared" si="102"/>
        <v>3589</v>
      </c>
      <c r="AL380" s="20">
        <f t="shared" si="103"/>
        <v>844</v>
      </c>
      <c r="AM380" s="20">
        <f t="shared" si="104"/>
        <v>844</v>
      </c>
      <c r="AN380" s="20">
        <f t="shared" si="105"/>
        <v>844</v>
      </c>
      <c r="AO380" s="43">
        <f t="shared" si="106"/>
        <v>1689</v>
      </c>
    </row>
    <row r="381" spans="1:41" hidden="1" x14ac:dyDescent="0.2">
      <c r="A381" s="96" t="s">
        <v>893</v>
      </c>
      <c r="B381" s="96" t="s">
        <v>907</v>
      </c>
      <c r="C381" s="96" t="s">
        <v>893</v>
      </c>
      <c r="D381" s="96" t="s">
        <v>907</v>
      </c>
      <c r="E381" s="96" t="s">
        <v>908</v>
      </c>
      <c r="F381" s="96" t="s">
        <v>906</v>
      </c>
      <c r="G381" s="96" t="s">
        <v>126</v>
      </c>
      <c r="H381" s="19" t="str">
        <f>IF(E381="","",VLOOKUP(LEFT(E381,5),'Technikai cellák'!B:C,2,0))</f>
        <v>TIGÁZ Földgázelosztó Zrt.</v>
      </c>
      <c r="I381" s="19" t="str">
        <f>IF(E381="","",VLOOKUP(H381,'Technikai cellák'!$C$1:$D$12,2,0))</f>
        <v>4200 Hajdúszoboszló, Rákóczi Ferenc út 184.</v>
      </c>
      <c r="J381" s="97">
        <v>4</v>
      </c>
      <c r="K381" s="25" t="str">
        <f t="shared" si="109"/>
        <v>20 alatti</v>
      </c>
      <c r="L381" s="101">
        <f t="shared" si="110"/>
        <v>4</v>
      </c>
      <c r="M381" s="102">
        <f t="shared" si="111"/>
        <v>0</v>
      </c>
      <c r="N381" s="105"/>
      <c r="O381" s="104">
        <f t="shared" si="112"/>
        <v>0</v>
      </c>
      <c r="P381" s="26">
        <f t="shared" si="108"/>
        <v>0</v>
      </c>
      <c r="Q381" s="21">
        <f t="shared" si="107"/>
        <v>0</v>
      </c>
      <c r="R381" s="98">
        <v>0</v>
      </c>
      <c r="S381" s="99">
        <v>0</v>
      </c>
      <c r="T381" s="99">
        <v>0</v>
      </c>
      <c r="U381" s="99">
        <v>0</v>
      </c>
      <c r="V381" s="99">
        <v>0</v>
      </c>
      <c r="W381" s="99">
        <v>0</v>
      </c>
      <c r="X381" s="99">
        <v>0</v>
      </c>
      <c r="Y381" s="99">
        <v>0</v>
      </c>
      <c r="Z381" s="99">
        <v>0</v>
      </c>
      <c r="AA381" s="99">
        <v>0</v>
      </c>
      <c r="AB381" s="99">
        <v>0</v>
      </c>
      <c r="AC381" s="100">
        <v>0</v>
      </c>
      <c r="AD381" s="22">
        <f t="shared" ref="AD381:AD444" si="113">ROUND((R381*$C$6)/$C$7,0)</f>
        <v>0</v>
      </c>
      <c r="AE381" s="20">
        <f t="shared" ref="AE381:AE444" si="114">ROUND((S381*$C$6)/$C$7,0)</f>
        <v>0</v>
      </c>
      <c r="AF381" s="20">
        <f t="shared" ref="AF381:AF444" si="115">ROUND((T381*$C$6)/$C$7,0)</f>
        <v>0</v>
      </c>
      <c r="AG381" s="20">
        <f t="shared" ref="AG381:AG444" si="116">ROUND((U381*$C$6)/$C$7,0)</f>
        <v>0</v>
      </c>
      <c r="AH381" s="20">
        <f t="shared" ref="AH381:AH444" si="117">ROUND((V381*$C$6)/$C$7,0)</f>
        <v>0</v>
      </c>
      <c r="AI381" s="20">
        <f t="shared" ref="AI381:AI444" si="118">ROUND((W381*$C$6)/$C$7,0)</f>
        <v>0</v>
      </c>
      <c r="AJ381" s="20">
        <f t="shared" ref="AJ381:AJ444" si="119">ROUND((X381*$C$6)/$C$7,0)</f>
        <v>0</v>
      </c>
      <c r="AK381" s="20">
        <f t="shared" ref="AK381:AK444" si="120">ROUND((Y381*$C$6)/$C$7,0)</f>
        <v>0</v>
      </c>
      <c r="AL381" s="20">
        <f t="shared" ref="AL381:AL444" si="121">ROUND((Z381*$C$6)/$C$7,0)</f>
        <v>0</v>
      </c>
      <c r="AM381" s="20">
        <f t="shared" ref="AM381:AM444" si="122">ROUND((AA381*$C$6)/$C$7,0)</f>
        <v>0</v>
      </c>
      <c r="AN381" s="20">
        <f t="shared" ref="AN381:AN444" si="123">ROUND((AB381*$C$6)/$C$7,0)</f>
        <v>0</v>
      </c>
      <c r="AO381" s="43">
        <f t="shared" ref="AO381:AO444" si="124">ROUND((AC381*$C$6)/$C$7,0)</f>
        <v>0</v>
      </c>
    </row>
    <row r="382" spans="1:41" hidden="1" x14ac:dyDescent="0.2">
      <c r="A382" s="96" t="s">
        <v>893</v>
      </c>
      <c r="B382" s="96" t="s">
        <v>909</v>
      </c>
      <c r="C382" s="96" t="s">
        <v>893</v>
      </c>
      <c r="D382" s="96" t="s">
        <v>909</v>
      </c>
      <c r="E382" s="96" t="s">
        <v>910</v>
      </c>
      <c r="F382" s="96" t="s">
        <v>911</v>
      </c>
      <c r="G382" s="96" t="s">
        <v>126</v>
      </c>
      <c r="H382" s="19" t="str">
        <f>IF(E382="","",VLOOKUP(LEFT(E382,5),'Technikai cellák'!B:C,2,0))</f>
        <v>TIGÁZ Földgázelosztó Zrt.</v>
      </c>
      <c r="I382" s="19" t="str">
        <f>IF(E382="","",VLOOKUP(H382,'Technikai cellák'!$C$1:$D$12,2,0))</f>
        <v>4200 Hajdúszoboszló, Rákóczi Ferenc út 184.</v>
      </c>
      <c r="J382" s="97">
        <v>4</v>
      </c>
      <c r="K382" s="25" t="str">
        <f t="shared" si="109"/>
        <v>20 alatti</v>
      </c>
      <c r="L382" s="101">
        <f t="shared" si="110"/>
        <v>4</v>
      </c>
      <c r="M382" s="102">
        <f t="shared" si="111"/>
        <v>0</v>
      </c>
      <c r="N382" s="105"/>
      <c r="O382" s="104">
        <f t="shared" si="112"/>
        <v>0</v>
      </c>
      <c r="P382" s="26">
        <f t="shared" si="108"/>
        <v>13174</v>
      </c>
      <c r="Q382" s="21">
        <f t="shared" ref="Q382:Q445" si="125">SUM(AD382:AO382)</f>
        <v>16467</v>
      </c>
      <c r="R382" s="98">
        <v>120</v>
      </c>
      <c r="S382" s="99">
        <v>160</v>
      </c>
      <c r="T382" s="99">
        <v>180</v>
      </c>
      <c r="U382" s="99">
        <v>200</v>
      </c>
      <c r="V382" s="99">
        <v>180</v>
      </c>
      <c r="W382" s="99">
        <v>160</v>
      </c>
      <c r="X382" s="99">
        <v>120</v>
      </c>
      <c r="Y382" s="99">
        <v>100</v>
      </c>
      <c r="Z382" s="99">
        <v>80</v>
      </c>
      <c r="AA382" s="99">
        <v>80</v>
      </c>
      <c r="AB382" s="99">
        <v>80</v>
      </c>
      <c r="AC382" s="100">
        <v>100</v>
      </c>
      <c r="AD382" s="22">
        <f t="shared" si="113"/>
        <v>1267</v>
      </c>
      <c r="AE382" s="20">
        <f t="shared" si="114"/>
        <v>1689</v>
      </c>
      <c r="AF382" s="20">
        <f t="shared" si="115"/>
        <v>1900</v>
      </c>
      <c r="AG382" s="20">
        <f t="shared" si="116"/>
        <v>2111</v>
      </c>
      <c r="AH382" s="20">
        <f t="shared" si="117"/>
        <v>1900</v>
      </c>
      <c r="AI382" s="20">
        <f t="shared" si="118"/>
        <v>1689</v>
      </c>
      <c r="AJ382" s="20">
        <f t="shared" si="119"/>
        <v>1267</v>
      </c>
      <c r="AK382" s="20">
        <f t="shared" si="120"/>
        <v>1056</v>
      </c>
      <c r="AL382" s="20">
        <f t="shared" si="121"/>
        <v>844</v>
      </c>
      <c r="AM382" s="20">
        <f t="shared" si="122"/>
        <v>844</v>
      </c>
      <c r="AN382" s="20">
        <f t="shared" si="123"/>
        <v>844</v>
      </c>
      <c r="AO382" s="43">
        <f t="shared" si="124"/>
        <v>1056</v>
      </c>
    </row>
    <row r="383" spans="1:41" hidden="1" x14ac:dyDescent="0.2">
      <c r="A383" s="96" t="s">
        <v>893</v>
      </c>
      <c r="B383" s="96" t="s">
        <v>912</v>
      </c>
      <c r="C383" s="96" t="s">
        <v>893</v>
      </c>
      <c r="D383" s="96" t="s">
        <v>912</v>
      </c>
      <c r="E383" s="96" t="s">
        <v>913</v>
      </c>
      <c r="F383" s="96" t="s">
        <v>914</v>
      </c>
      <c r="G383" s="96" t="s">
        <v>126</v>
      </c>
      <c r="H383" s="19" t="str">
        <f>IF(E383="","",VLOOKUP(LEFT(E383,5),'Technikai cellák'!B:C,2,0))</f>
        <v>TIGÁZ Földgázelosztó Zrt.</v>
      </c>
      <c r="I383" s="19" t="str">
        <f>IF(E383="","",VLOOKUP(H383,'Technikai cellák'!$C$1:$D$12,2,0))</f>
        <v>4200 Hajdúszoboszló, Rákóczi Ferenc út 184.</v>
      </c>
      <c r="J383" s="97">
        <v>4</v>
      </c>
      <c r="K383" s="25" t="str">
        <f t="shared" si="109"/>
        <v>20 alatti</v>
      </c>
      <c r="L383" s="101">
        <f t="shared" si="110"/>
        <v>4</v>
      </c>
      <c r="M383" s="102">
        <f t="shared" si="111"/>
        <v>0</v>
      </c>
      <c r="N383" s="105"/>
      <c r="O383" s="104">
        <f t="shared" si="112"/>
        <v>0</v>
      </c>
      <c r="P383" s="26">
        <f t="shared" si="108"/>
        <v>2533</v>
      </c>
      <c r="Q383" s="21">
        <f t="shared" si="125"/>
        <v>3166</v>
      </c>
      <c r="R383" s="98">
        <v>20</v>
      </c>
      <c r="S383" s="99">
        <v>35</v>
      </c>
      <c r="T383" s="99">
        <v>45</v>
      </c>
      <c r="U383" s="99">
        <v>55</v>
      </c>
      <c r="V383" s="99">
        <v>45</v>
      </c>
      <c r="W383" s="99">
        <v>35</v>
      </c>
      <c r="X383" s="99">
        <v>20</v>
      </c>
      <c r="Y383" s="99">
        <v>15</v>
      </c>
      <c r="Z383" s="99">
        <v>5</v>
      </c>
      <c r="AA383" s="99">
        <v>5</v>
      </c>
      <c r="AB383" s="99">
        <v>5</v>
      </c>
      <c r="AC383" s="100">
        <v>15</v>
      </c>
      <c r="AD383" s="22">
        <f t="shared" si="113"/>
        <v>211</v>
      </c>
      <c r="AE383" s="20">
        <f t="shared" si="114"/>
        <v>369</v>
      </c>
      <c r="AF383" s="20">
        <f t="shared" si="115"/>
        <v>475</v>
      </c>
      <c r="AG383" s="20">
        <f t="shared" si="116"/>
        <v>581</v>
      </c>
      <c r="AH383" s="20">
        <f t="shared" si="117"/>
        <v>475</v>
      </c>
      <c r="AI383" s="20">
        <f t="shared" si="118"/>
        <v>369</v>
      </c>
      <c r="AJ383" s="20">
        <f t="shared" si="119"/>
        <v>211</v>
      </c>
      <c r="AK383" s="20">
        <f t="shared" si="120"/>
        <v>158</v>
      </c>
      <c r="AL383" s="20">
        <f t="shared" si="121"/>
        <v>53</v>
      </c>
      <c r="AM383" s="20">
        <f t="shared" si="122"/>
        <v>53</v>
      </c>
      <c r="AN383" s="20">
        <f t="shared" si="123"/>
        <v>53</v>
      </c>
      <c r="AO383" s="43">
        <f t="shared" si="124"/>
        <v>158</v>
      </c>
    </row>
    <row r="384" spans="1:41" hidden="1" x14ac:dyDescent="0.2">
      <c r="A384" s="96" t="s">
        <v>893</v>
      </c>
      <c r="B384" s="96" t="s">
        <v>915</v>
      </c>
      <c r="C384" s="96" t="s">
        <v>893</v>
      </c>
      <c r="D384" s="96" t="s">
        <v>915</v>
      </c>
      <c r="E384" s="96" t="s">
        <v>916</v>
      </c>
      <c r="F384" s="96" t="s">
        <v>917</v>
      </c>
      <c r="G384" s="96" t="s">
        <v>126</v>
      </c>
      <c r="H384" s="19" t="str">
        <f>IF(E384="","",VLOOKUP(LEFT(E384,5),'Technikai cellák'!B:C,2,0))</f>
        <v>TIGÁZ Földgázelosztó Zrt.</v>
      </c>
      <c r="I384" s="19" t="str">
        <f>IF(E384="","",VLOOKUP(H384,'Technikai cellák'!$C$1:$D$12,2,0))</f>
        <v>4200 Hajdúszoboszló, Rákóczi Ferenc út 184.</v>
      </c>
      <c r="J384" s="97">
        <v>4</v>
      </c>
      <c r="K384" s="25" t="str">
        <f t="shared" si="109"/>
        <v>20 alatti</v>
      </c>
      <c r="L384" s="101">
        <f t="shared" si="110"/>
        <v>4</v>
      </c>
      <c r="M384" s="102">
        <f t="shared" si="111"/>
        <v>0</v>
      </c>
      <c r="N384" s="105"/>
      <c r="O384" s="104">
        <f t="shared" si="112"/>
        <v>0</v>
      </c>
      <c r="P384" s="26">
        <f t="shared" si="108"/>
        <v>2027</v>
      </c>
      <c r="Q384" s="21">
        <f t="shared" si="125"/>
        <v>2534</v>
      </c>
      <c r="R384" s="98">
        <v>15</v>
      </c>
      <c r="S384" s="99">
        <v>30</v>
      </c>
      <c r="T384" s="99">
        <v>35</v>
      </c>
      <c r="U384" s="99">
        <v>45</v>
      </c>
      <c r="V384" s="99">
        <v>35</v>
      </c>
      <c r="W384" s="99">
        <v>30</v>
      </c>
      <c r="X384" s="99">
        <v>15</v>
      </c>
      <c r="Y384" s="99">
        <v>10</v>
      </c>
      <c r="Z384" s="99">
        <v>5</v>
      </c>
      <c r="AA384" s="99">
        <v>5</v>
      </c>
      <c r="AB384" s="99">
        <v>5</v>
      </c>
      <c r="AC384" s="100">
        <v>10</v>
      </c>
      <c r="AD384" s="22">
        <f t="shared" si="113"/>
        <v>158</v>
      </c>
      <c r="AE384" s="20">
        <f t="shared" si="114"/>
        <v>317</v>
      </c>
      <c r="AF384" s="20">
        <f t="shared" si="115"/>
        <v>369</v>
      </c>
      <c r="AG384" s="20">
        <f t="shared" si="116"/>
        <v>475</v>
      </c>
      <c r="AH384" s="20">
        <f t="shared" si="117"/>
        <v>369</v>
      </c>
      <c r="AI384" s="20">
        <f t="shared" si="118"/>
        <v>317</v>
      </c>
      <c r="AJ384" s="20">
        <f t="shared" si="119"/>
        <v>158</v>
      </c>
      <c r="AK384" s="20">
        <f t="shared" si="120"/>
        <v>106</v>
      </c>
      <c r="AL384" s="20">
        <f t="shared" si="121"/>
        <v>53</v>
      </c>
      <c r="AM384" s="20">
        <f t="shared" si="122"/>
        <v>53</v>
      </c>
      <c r="AN384" s="20">
        <f t="shared" si="123"/>
        <v>53</v>
      </c>
      <c r="AO384" s="43">
        <f t="shared" si="124"/>
        <v>106</v>
      </c>
    </row>
    <row r="385" spans="1:41" hidden="1" x14ac:dyDescent="0.2">
      <c r="A385" s="96" t="s">
        <v>893</v>
      </c>
      <c r="B385" s="96" t="s">
        <v>918</v>
      </c>
      <c r="C385" s="96" t="s">
        <v>893</v>
      </c>
      <c r="D385" s="96" t="s">
        <v>918</v>
      </c>
      <c r="E385" s="96" t="s">
        <v>919</v>
      </c>
      <c r="F385" s="96" t="s">
        <v>920</v>
      </c>
      <c r="G385" s="96" t="s">
        <v>126</v>
      </c>
      <c r="H385" s="19" t="str">
        <f>IF(E385="","",VLOOKUP(LEFT(E385,5),'Technikai cellák'!B:C,2,0))</f>
        <v>TIGÁZ Földgázelosztó Zrt.</v>
      </c>
      <c r="I385" s="19" t="str">
        <f>IF(E385="","",VLOOKUP(H385,'Technikai cellák'!$C$1:$D$12,2,0))</f>
        <v>4200 Hajdúszoboszló, Rákóczi Ferenc út 184.</v>
      </c>
      <c r="J385" s="97">
        <v>4</v>
      </c>
      <c r="K385" s="25" t="str">
        <f t="shared" si="109"/>
        <v>20 alatti</v>
      </c>
      <c r="L385" s="101">
        <f t="shared" si="110"/>
        <v>4</v>
      </c>
      <c r="M385" s="102">
        <f t="shared" si="111"/>
        <v>0</v>
      </c>
      <c r="N385" s="105"/>
      <c r="O385" s="104">
        <f t="shared" si="112"/>
        <v>0</v>
      </c>
      <c r="P385" s="26">
        <f t="shared" si="108"/>
        <v>846</v>
      </c>
      <c r="Q385" s="21">
        <f t="shared" si="125"/>
        <v>1057</v>
      </c>
      <c r="R385" s="98">
        <v>5</v>
      </c>
      <c r="S385" s="99">
        <v>10</v>
      </c>
      <c r="T385" s="99">
        <v>15</v>
      </c>
      <c r="U385" s="99">
        <v>15</v>
      </c>
      <c r="V385" s="99">
        <v>15</v>
      </c>
      <c r="W385" s="99">
        <v>10</v>
      </c>
      <c r="X385" s="99">
        <v>5</v>
      </c>
      <c r="Y385" s="99">
        <v>5</v>
      </c>
      <c r="Z385" s="99">
        <v>5</v>
      </c>
      <c r="AA385" s="99">
        <v>5</v>
      </c>
      <c r="AB385" s="99">
        <v>5</v>
      </c>
      <c r="AC385" s="100">
        <v>5</v>
      </c>
      <c r="AD385" s="22">
        <f t="shared" si="113"/>
        <v>53</v>
      </c>
      <c r="AE385" s="20">
        <f t="shared" si="114"/>
        <v>106</v>
      </c>
      <c r="AF385" s="20">
        <f t="shared" si="115"/>
        <v>158</v>
      </c>
      <c r="AG385" s="20">
        <f t="shared" si="116"/>
        <v>158</v>
      </c>
      <c r="AH385" s="20">
        <f t="shared" si="117"/>
        <v>158</v>
      </c>
      <c r="AI385" s="20">
        <f t="shared" si="118"/>
        <v>106</v>
      </c>
      <c r="AJ385" s="20">
        <f t="shared" si="119"/>
        <v>53</v>
      </c>
      <c r="AK385" s="20">
        <f t="shared" si="120"/>
        <v>53</v>
      </c>
      <c r="AL385" s="20">
        <f t="shared" si="121"/>
        <v>53</v>
      </c>
      <c r="AM385" s="20">
        <f t="shared" si="122"/>
        <v>53</v>
      </c>
      <c r="AN385" s="20">
        <f t="shared" si="123"/>
        <v>53</v>
      </c>
      <c r="AO385" s="43">
        <f t="shared" si="124"/>
        <v>53</v>
      </c>
    </row>
    <row r="386" spans="1:41" hidden="1" x14ac:dyDescent="0.2">
      <c r="A386" s="96" t="s">
        <v>893</v>
      </c>
      <c r="B386" s="96" t="s">
        <v>921</v>
      </c>
      <c r="C386" s="96" t="s">
        <v>893</v>
      </c>
      <c r="D386" s="96" t="s">
        <v>921</v>
      </c>
      <c r="E386" s="96" t="s">
        <v>922</v>
      </c>
      <c r="F386" s="96" t="s">
        <v>923</v>
      </c>
      <c r="G386" s="96" t="s">
        <v>126</v>
      </c>
      <c r="H386" s="19" t="str">
        <f>IF(E386="","",VLOOKUP(LEFT(E386,5),'Technikai cellák'!B:C,2,0))</f>
        <v>TIGÁZ Földgázelosztó Zrt.</v>
      </c>
      <c r="I386" s="19" t="str">
        <f>IF(E386="","",VLOOKUP(H386,'Technikai cellák'!$C$1:$D$12,2,0))</f>
        <v>4200 Hajdúszoboszló, Rákóczi Ferenc út 184.</v>
      </c>
      <c r="J386" s="97">
        <v>4</v>
      </c>
      <c r="K386" s="25" t="str">
        <f t="shared" si="109"/>
        <v>20 alatti</v>
      </c>
      <c r="L386" s="101">
        <f t="shared" si="110"/>
        <v>4</v>
      </c>
      <c r="M386" s="102">
        <f t="shared" si="111"/>
        <v>0</v>
      </c>
      <c r="N386" s="105"/>
      <c r="O386" s="104">
        <f t="shared" si="112"/>
        <v>0</v>
      </c>
      <c r="P386" s="26">
        <f t="shared" si="108"/>
        <v>0</v>
      </c>
      <c r="Q386" s="21">
        <f t="shared" si="125"/>
        <v>0</v>
      </c>
      <c r="R386" s="98">
        <v>0</v>
      </c>
      <c r="S386" s="99">
        <v>0</v>
      </c>
      <c r="T386" s="99">
        <v>0</v>
      </c>
      <c r="U386" s="99">
        <v>0</v>
      </c>
      <c r="V386" s="99">
        <v>0</v>
      </c>
      <c r="W386" s="99">
        <v>0</v>
      </c>
      <c r="X386" s="99">
        <v>0</v>
      </c>
      <c r="Y386" s="99">
        <v>0</v>
      </c>
      <c r="Z386" s="99">
        <v>0</v>
      </c>
      <c r="AA386" s="99">
        <v>0</v>
      </c>
      <c r="AB386" s="99">
        <v>0</v>
      </c>
      <c r="AC386" s="100">
        <v>0</v>
      </c>
      <c r="AD386" s="22">
        <f t="shared" si="113"/>
        <v>0</v>
      </c>
      <c r="AE386" s="20">
        <f t="shared" si="114"/>
        <v>0</v>
      </c>
      <c r="AF386" s="20">
        <f t="shared" si="115"/>
        <v>0</v>
      </c>
      <c r="AG386" s="20">
        <f t="shared" si="116"/>
        <v>0</v>
      </c>
      <c r="AH386" s="20">
        <f t="shared" si="117"/>
        <v>0</v>
      </c>
      <c r="AI386" s="20">
        <f t="shared" si="118"/>
        <v>0</v>
      </c>
      <c r="AJ386" s="20">
        <f t="shared" si="119"/>
        <v>0</v>
      </c>
      <c r="AK386" s="20">
        <f t="shared" si="120"/>
        <v>0</v>
      </c>
      <c r="AL386" s="20">
        <f t="shared" si="121"/>
        <v>0</v>
      </c>
      <c r="AM386" s="20">
        <f t="shared" si="122"/>
        <v>0</v>
      </c>
      <c r="AN386" s="20">
        <f t="shared" si="123"/>
        <v>0</v>
      </c>
      <c r="AO386" s="43">
        <f t="shared" si="124"/>
        <v>0</v>
      </c>
    </row>
    <row r="387" spans="1:41" hidden="1" x14ac:dyDescent="0.2">
      <c r="A387" s="96" t="s">
        <v>893</v>
      </c>
      <c r="B387" s="96" t="s">
        <v>924</v>
      </c>
      <c r="C387" s="96" t="s">
        <v>893</v>
      </c>
      <c r="D387" s="96" t="s">
        <v>924</v>
      </c>
      <c r="E387" s="96" t="s">
        <v>925</v>
      </c>
      <c r="F387" s="96" t="s">
        <v>923</v>
      </c>
      <c r="G387" s="96" t="s">
        <v>126</v>
      </c>
      <c r="H387" s="19" t="str">
        <f>IF(E387="","",VLOOKUP(LEFT(E387,5),'Technikai cellák'!B:C,2,0))</f>
        <v>TIGÁZ Földgázelosztó Zrt.</v>
      </c>
      <c r="I387" s="19" t="str">
        <f>IF(E387="","",VLOOKUP(H387,'Technikai cellák'!$C$1:$D$12,2,0))</f>
        <v>4200 Hajdúszoboszló, Rákóczi Ferenc út 184.</v>
      </c>
      <c r="J387" s="97">
        <v>4</v>
      </c>
      <c r="K387" s="25" t="str">
        <f t="shared" si="109"/>
        <v>20 alatti</v>
      </c>
      <c r="L387" s="101">
        <f t="shared" si="110"/>
        <v>4</v>
      </c>
      <c r="M387" s="102">
        <f t="shared" si="111"/>
        <v>0</v>
      </c>
      <c r="N387" s="105"/>
      <c r="O387" s="104">
        <f t="shared" si="112"/>
        <v>0</v>
      </c>
      <c r="P387" s="26">
        <f t="shared" si="108"/>
        <v>13511</v>
      </c>
      <c r="Q387" s="21">
        <f t="shared" si="125"/>
        <v>16889</v>
      </c>
      <c r="R387" s="98">
        <v>130</v>
      </c>
      <c r="S387" s="99">
        <v>190</v>
      </c>
      <c r="T387" s="99">
        <v>250</v>
      </c>
      <c r="U387" s="99">
        <v>280</v>
      </c>
      <c r="V387" s="99">
        <v>250</v>
      </c>
      <c r="W387" s="99">
        <v>190</v>
      </c>
      <c r="X387" s="99">
        <v>130</v>
      </c>
      <c r="Y387" s="99">
        <v>60</v>
      </c>
      <c r="Z387" s="99">
        <v>20</v>
      </c>
      <c r="AA387" s="99">
        <v>20</v>
      </c>
      <c r="AB387" s="99">
        <v>20</v>
      </c>
      <c r="AC387" s="100">
        <v>60</v>
      </c>
      <c r="AD387" s="22">
        <f t="shared" si="113"/>
        <v>1372</v>
      </c>
      <c r="AE387" s="20">
        <f t="shared" si="114"/>
        <v>2006</v>
      </c>
      <c r="AF387" s="20">
        <f t="shared" si="115"/>
        <v>2639</v>
      </c>
      <c r="AG387" s="20">
        <f t="shared" si="116"/>
        <v>2956</v>
      </c>
      <c r="AH387" s="20">
        <f t="shared" si="117"/>
        <v>2639</v>
      </c>
      <c r="AI387" s="20">
        <f t="shared" si="118"/>
        <v>2006</v>
      </c>
      <c r="AJ387" s="20">
        <f t="shared" si="119"/>
        <v>1372</v>
      </c>
      <c r="AK387" s="20">
        <f t="shared" si="120"/>
        <v>633</v>
      </c>
      <c r="AL387" s="20">
        <f t="shared" si="121"/>
        <v>211</v>
      </c>
      <c r="AM387" s="20">
        <f t="shared" si="122"/>
        <v>211</v>
      </c>
      <c r="AN387" s="20">
        <f t="shared" si="123"/>
        <v>211</v>
      </c>
      <c r="AO387" s="43">
        <f t="shared" si="124"/>
        <v>633</v>
      </c>
    </row>
    <row r="388" spans="1:41" hidden="1" x14ac:dyDescent="0.2">
      <c r="A388" s="96" t="s">
        <v>893</v>
      </c>
      <c r="B388" s="96" t="s">
        <v>926</v>
      </c>
      <c r="C388" s="96" t="s">
        <v>893</v>
      </c>
      <c r="D388" s="96" t="s">
        <v>926</v>
      </c>
      <c r="E388" s="96" t="s">
        <v>927</v>
      </c>
      <c r="F388" s="96" t="s">
        <v>928</v>
      </c>
      <c r="G388" s="96" t="s">
        <v>126</v>
      </c>
      <c r="H388" s="19" t="str">
        <f>IF(E388="","",VLOOKUP(LEFT(E388,5),'Technikai cellák'!B:C,2,0))</f>
        <v>TIGÁZ Földgázelosztó Zrt.</v>
      </c>
      <c r="I388" s="19" t="str">
        <f>IF(E388="","",VLOOKUP(H388,'Technikai cellák'!$C$1:$D$12,2,0))</f>
        <v>4200 Hajdúszoboszló, Rákóczi Ferenc út 184.</v>
      </c>
      <c r="J388" s="97">
        <v>4</v>
      </c>
      <c r="K388" s="25" t="str">
        <f t="shared" si="109"/>
        <v>20 alatti</v>
      </c>
      <c r="L388" s="101">
        <f t="shared" si="110"/>
        <v>4</v>
      </c>
      <c r="M388" s="102">
        <f t="shared" si="111"/>
        <v>0</v>
      </c>
      <c r="N388" s="105"/>
      <c r="O388" s="104">
        <f t="shared" si="112"/>
        <v>0</v>
      </c>
      <c r="P388" s="26">
        <f t="shared" si="108"/>
        <v>4223</v>
      </c>
      <c r="Q388" s="21">
        <f t="shared" si="125"/>
        <v>5279</v>
      </c>
      <c r="R388" s="98">
        <v>40</v>
      </c>
      <c r="S388" s="99">
        <v>60</v>
      </c>
      <c r="T388" s="99">
        <v>80</v>
      </c>
      <c r="U388" s="99">
        <v>90</v>
      </c>
      <c r="V388" s="99">
        <v>80</v>
      </c>
      <c r="W388" s="99">
        <v>50</v>
      </c>
      <c r="X388" s="99">
        <v>30</v>
      </c>
      <c r="Y388" s="99">
        <v>10</v>
      </c>
      <c r="Z388" s="99">
        <v>10</v>
      </c>
      <c r="AA388" s="99">
        <v>10</v>
      </c>
      <c r="AB388" s="99">
        <v>10</v>
      </c>
      <c r="AC388" s="100">
        <v>30</v>
      </c>
      <c r="AD388" s="22">
        <f t="shared" si="113"/>
        <v>422</v>
      </c>
      <c r="AE388" s="20">
        <f t="shared" si="114"/>
        <v>633</v>
      </c>
      <c r="AF388" s="20">
        <f t="shared" si="115"/>
        <v>844</v>
      </c>
      <c r="AG388" s="20">
        <f t="shared" si="116"/>
        <v>950</v>
      </c>
      <c r="AH388" s="20">
        <f t="shared" si="117"/>
        <v>844</v>
      </c>
      <c r="AI388" s="20">
        <f t="shared" si="118"/>
        <v>528</v>
      </c>
      <c r="AJ388" s="20">
        <f t="shared" si="119"/>
        <v>317</v>
      </c>
      <c r="AK388" s="20">
        <f t="shared" si="120"/>
        <v>106</v>
      </c>
      <c r="AL388" s="20">
        <f t="shared" si="121"/>
        <v>106</v>
      </c>
      <c r="AM388" s="20">
        <f t="shared" si="122"/>
        <v>106</v>
      </c>
      <c r="AN388" s="20">
        <f t="shared" si="123"/>
        <v>106</v>
      </c>
      <c r="AO388" s="43">
        <f t="shared" si="124"/>
        <v>317</v>
      </c>
    </row>
    <row r="389" spans="1:41" hidden="1" x14ac:dyDescent="0.2">
      <c r="A389" s="96" t="s">
        <v>893</v>
      </c>
      <c r="B389" s="96" t="s">
        <v>929</v>
      </c>
      <c r="C389" s="96" t="s">
        <v>893</v>
      </c>
      <c r="D389" s="96" t="s">
        <v>929</v>
      </c>
      <c r="E389" s="96" t="s">
        <v>930</v>
      </c>
      <c r="F389" s="96" t="s">
        <v>931</v>
      </c>
      <c r="G389" s="96" t="s">
        <v>126</v>
      </c>
      <c r="H389" s="19" t="str">
        <f>IF(E389="","",VLOOKUP(LEFT(E389,5),'Technikai cellák'!B:C,2,0))</f>
        <v>TIGÁZ Földgázelosztó Zrt.</v>
      </c>
      <c r="I389" s="19" t="str">
        <f>IF(E389="","",VLOOKUP(H389,'Technikai cellák'!$C$1:$D$12,2,0))</f>
        <v>4200 Hajdúszoboszló, Rákóczi Ferenc út 184.</v>
      </c>
      <c r="J389" s="97">
        <v>4</v>
      </c>
      <c r="K389" s="25" t="str">
        <f t="shared" si="109"/>
        <v>20 alatti</v>
      </c>
      <c r="L389" s="101">
        <f t="shared" si="110"/>
        <v>4</v>
      </c>
      <c r="M389" s="102">
        <f t="shared" si="111"/>
        <v>0</v>
      </c>
      <c r="N389" s="105"/>
      <c r="O389" s="104">
        <f t="shared" si="112"/>
        <v>0</v>
      </c>
      <c r="P389" s="26">
        <f t="shared" ref="P389:P452" si="126">ROUND(Q389*$G$9,0)</f>
        <v>9373</v>
      </c>
      <c r="Q389" s="21">
        <f t="shared" si="125"/>
        <v>11716</v>
      </c>
      <c r="R389" s="98">
        <v>70</v>
      </c>
      <c r="S389" s="99">
        <v>140</v>
      </c>
      <c r="T389" s="99">
        <v>180</v>
      </c>
      <c r="U389" s="99">
        <v>200</v>
      </c>
      <c r="V389" s="99">
        <v>180</v>
      </c>
      <c r="W389" s="99">
        <v>140</v>
      </c>
      <c r="X389" s="99">
        <v>80</v>
      </c>
      <c r="Y389" s="99">
        <v>40</v>
      </c>
      <c r="Z389" s="99">
        <v>20</v>
      </c>
      <c r="AA389" s="99">
        <v>15</v>
      </c>
      <c r="AB389" s="99">
        <v>15</v>
      </c>
      <c r="AC389" s="100">
        <v>30</v>
      </c>
      <c r="AD389" s="22">
        <f t="shared" si="113"/>
        <v>739</v>
      </c>
      <c r="AE389" s="20">
        <f t="shared" si="114"/>
        <v>1478</v>
      </c>
      <c r="AF389" s="20">
        <f t="shared" si="115"/>
        <v>1900</v>
      </c>
      <c r="AG389" s="20">
        <f t="shared" si="116"/>
        <v>2111</v>
      </c>
      <c r="AH389" s="20">
        <f t="shared" si="117"/>
        <v>1900</v>
      </c>
      <c r="AI389" s="20">
        <f t="shared" si="118"/>
        <v>1478</v>
      </c>
      <c r="AJ389" s="20">
        <f t="shared" si="119"/>
        <v>844</v>
      </c>
      <c r="AK389" s="20">
        <f t="shared" si="120"/>
        <v>422</v>
      </c>
      <c r="AL389" s="20">
        <f t="shared" si="121"/>
        <v>211</v>
      </c>
      <c r="AM389" s="20">
        <f t="shared" si="122"/>
        <v>158</v>
      </c>
      <c r="AN389" s="20">
        <f t="shared" si="123"/>
        <v>158</v>
      </c>
      <c r="AO389" s="43">
        <f t="shared" si="124"/>
        <v>317</v>
      </c>
    </row>
    <row r="390" spans="1:41" hidden="1" x14ac:dyDescent="0.2">
      <c r="A390" s="96" t="s">
        <v>893</v>
      </c>
      <c r="B390" s="96" t="s">
        <v>932</v>
      </c>
      <c r="C390" s="96" t="s">
        <v>893</v>
      </c>
      <c r="D390" s="96" t="s">
        <v>932</v>
      </c>
      <c r="E390" s="96" t="s">
        <v>933</v>
      </c>
      <c r="F390" s="96" t="s">
        <v>934</v>
      </c>
      <c r="G390" s="96" t="s">
        <v>126</v>
      </c>
      <c r="H390" s="19" t="str">
        <f>IF(E390="","",VLOOKUP(LEFT(E390,5),'Technikai cellák'!B:C,2,0))</f>
        <v>TIGÁZ Földgázelosztó Zrt.</v>
      </c>
      <c r="I390" s="19" t="str">
        <f>IF(E390="","",VLOOKUP(H390,'Technikai cellák'!$C$1:$D$12,2,0))</f>
        <v>4200 Hajdúszoboszló, Rákóczi Ferenc út 184.</v>
      </c>
      <c r="J390" s="97">
        <v>4</v>
      </c>
      <c r="K390" s="25" t="str">
        <f t="shared" si="109"/>
        <v>20 alatti</v>
      </c>
      <c r="L390" s="101">
        <f t="shared" si="110"/>
        <v>4</v>
      </c>
      <c r="M390" s="102">
        <f t="shared" si="111"/>
        <v>0</v>
      </c>
      <c r="N390" s="105"/>
      <c r="O390" s="104">
        <f t="shared" si="112"/>
        <v>0</v>
      </c>
      <c r="P390" s="26">
        <f t="shared" si="126"/>
        <v>10131</v>
      </c>
      <c r="Q390" s="21">
        <f t="shared" si="125"/>
        <v>12664</v>
      </c>
      <c r="R390" s="98">
        <v>80</v>
      </c>
      <c r="S390" s="99">
        <v>150</v>
      </c>
      <c r="T390" s="99">
        <v>200</v>
      </c>
      <c r="U390" s="99">
        <v>210</v>
      </c>
      <c r="V390" s="99">
        <v>200</v>
      </c>
      <c r="W390" s="99">
        <v>150</v>
      </c>
      <c r="X390" s="99">
        <v>80</v>
      </c>
      <c r="Y390" s="99">
        <v>40</v>
      </c>
      <c r="Z390" s="99">
        <v>20</v>
      </c>
      <c r="AA390" s="99">
        <v>15</v>
      </c>
      <c r="AB390" s="99">
        <v>15</v>
      </c>
      <c r="AC390" s="100">
        <v>40</v>
      </c>
      <c r="AD390" s="22">
        <f t="shared" si="113"/>
        <v>844</v>
      </c>
      <c r="AE390" s="20">
        <f t="shared" si="114"/>
        <v>1583</v>
      </c>
      <c r="AF390" s="20">
        <f t="shared" si="115"/>
        <v>2111</v>
      </c>
      <c r="AG390" s="20">
        <f t="shared" si="116"/>
        <v>2217</v>
      </c>
      <c r="AH390" s="20">
        <f t="shared" si="117"/>
        <v>2111</v>
      </c>
      <c r="AI390" s="20">
        <f t="shared" si="118"/>
        <v>1583</v>
      </c>
      <c r="AJ390" s="20">
        <f t="shared" si="119"/>
        <v>844</v>
      </c>
      <c r="AK390" s="20">
        <f t="shared" si="120"/>
        <v>422</v>
      </c>
      <c r="AL390" s="20">
        <f t="shared" si="121"/>
        <v>211</v>
      </c>
      <c r="AM390" s="20">
        <f t="shared" si="122"/>
        <v>158</v>
      </c>
      <c r="AN390" s="20">
        <f t="shared" si="123"/>
        <v>158</v>
      </c>
      <c r="AO390" s="43">
        <f t="shared" si="124"/>
        <v>422</v>
      </c>
    </row>
    <row r="391" spans="1:41" hidden="1" x14ac:dyDescent="0.2">
      <c r="A391" s="96" t="s">
        <v>893</v>
      </c>
      <c r="B391" s="96" t="s">
        <v>935</v>
      </c>
      <c r="C391" s="96" t="s">
        <v>893</v>
      </c>
      <c r="D391" s="96" t="s">
        <v>935</v>
      </c>
      <c r="E391" s="96" t="s">
        <v>936</v>
      </c>
      <c r="F391" s="96" t="s">
        <v>937</v>
      </c>
      <c r="G391" s="96" t="s">
        <v>126</v>
      </c>
      <c r="H391" s="19" t="str">
        <f>IF(E391="","",VLOOKUP(LEFT(E391,5),'Technikai cellák'!B:C,2,0))</f>
        <v>TIGÁZ Földgázelosztó Zrt.</v>
      </c>
      <c r="I391" s="19" t="str">
        <f>IF(E391="","",VLOOKUP(H391,'Technikai cellák'!$C$1:$D$12,2,0))</f>
        <v>4200 Hajdúszoboszló, Rákóczi Ferenc út 184.</v>
      </c>
      <c r="J391" s="97">
        <v>4</v>
      </c>
      <c r="K391" s="25" t="str">
        <f t="shared" si="109"/>
        <v>20 alatti</v>
      </c>
      <c r="L391" s="101">
        <f t="shared" si="110"/>
        <v>4</v>
      </c>
      <c r="M391" s="102">
        <f t="shared" si="111"/>
        <v>0</v>
      </c>
      <c r="N391" s="105"/>
      <c r="O391" s="104">
        <f t="shared" si="112"/>
        <v>0</v>
      </c>
      <c r="P391" s="26">
        <f t="shared" si="126"/>
        <v>5742</v>
      </c>
      <c r="Q391" s="21">
        <f t="shared" si="125"/>
        <v>7177</v>
      </c>
      <c r="R391" s="98">
        <v>40</v>
      </c>
      <c r="S391" s="99">
        <v>80</v>
      </c>
      <c r="T391" s="99">
        <v>110</v>
      </c>
      <c r="U391" s="99">
        <v>130</v>
      </c>
      <c r="V391" s="99">
        <v>110</v>
      </c>
      <c r="W391" s="99">
        <v>80</v>
      </c>
      <c r="X391" s="99">
        <v>60</v>
      </c>
      <c r="Y391" s="99">
        <v>20</v>
      </c>
      <c r="Z391" s="99">
        <v>10</v>
      </c>
      <c r="AA391" s="99">
        <v>10</v>
      </c>
      <c r="AB391" s="99">
        <v>10</v>
      </c>
      <c r="AC391" s="100">
        <v>20</v>
      </c>
      <c r="AD391" s="22">
        <f t="shared" si="113"/>
        <v>422</v>
      </c>
      <c r="AE391" s="20">
        <f t="shared" si="114"/>
        <v>844</v>
      </c>
      <c r="AF391" s="20">
        <f t="shared" si="115"/>
        <v>1161</v>
      </c>
      <c r="AG391" s="20">
        <f t="shared" si="116"/>
        <v>1372</v>
      </c>
      <c r="AH391" s="20">
        <f t="shared" si="117"/>
        <v>1161</v>
      </c>
      <c r="AI391" s="20">
        <f t="shared" si="118"/>
        <v>844</v>
      </c>
      <c r="AJ391" s="20">
        <f t="shared" si="119"/>
        <v>633</v>
      </c>
      <c r="AK391" s="20">
        <f t="shared" si="120"/>
        <v>211</v>
      </c>
      <c r="AL391" s="20">
        <f t="shared" si="121"/>
        <v>106</v>
      </c>
      <c r="AM391" s="20">
        <f t="shared" si="122"/>
        <v>106</v>
      </c>
      <c r="AN391" s="20">
        <f t="shared" si="123"/>
        <v>106</v>
      </c>
      <c r="AO391" s="43">
        <f t="shared" si="124"/>
        <v>211</v>
      </c>
    </row>
    <row r="392" spans="1:41" hidden="1" x14ac:dyDescent="0.2">
      <c r="A392" s="96" t="s">
        <v>893</v>
      </c>
      <c r="B392" s="96" t="s">
        <v>938</v>
      </c>
      <c r="C392" s="96" t="s">
        <v>893</v>
      </c>
      <c r="D392" s="96" t="s">
        <v>938</v>
      </c>
      <c r="E392" s="96" t="s">
        <v>939</v>
      </c>
      <c r="F392" s="96" t="s">
        <v>940</v>
      </c>
      <c r="G392" s="96" t="s">
        <v>126</v>
      </c>
      <c r="H392" s="19" t="str">
        <f>IF(E392="","",VLOOKUP(LEFT(E392,5),'Technikai cellák'!B:C,2,0))</f>
        <v>TIGÁZ Földgázelosztó Zrt.</v>
      </c>
      <c r="I392" s="19" t="str">
        <f>IF(E392="","",VLOOKUP(H392,'Technikai cellák'!$C$1:$D$12,2,0))</f>
        <v>4200 Hajdúszoboszló, Rákóczi Ferenc út 184.</v>
      </c>
      <c r="J392" s="97">
        <v>4</v>
      </c>
      <c r="K392" s="25" t="str">
        <f t="shared" si="109"/>
        <v>20 alatti</v>
      </c>
      <c r="L392" s="101">
        <f t="shared" si="110"/>
        <v>4</v>
      </c>
      <c r="M392" s="102">
        <f t="shared" si="111"/>
        <v>0</v>
      </c>
      <c r="N392" s="105"/>
      <c r="O392" s="104">
        <f t="shared" si="112"/>
        <v>0</v>
      </c>
      <c r="P392" s="26">
        <f t="shared" si="126"/>
        <v>10132</v>
      </c>
      <c r="Q392" s="21">
        <f t="shared" si="125"/>
        <v>12665</v>
      </c>
      <c r="R392" s="98">
        <v>80</v>
      </c>
      <c r="S392" s="99">
        <v>150</v>
      </c>
      <c r="T392" s="99">
        <v>200</v>
      </c>
      <c r="U392" s="99">
        <v>220</v>
      </c>
      <c r="V392" s="99">
        <v>200</v>
      </c>
      <c r="W392" s="99">
        <v>150</v>
      </c>
      <c r="X392" s="99">
        <v>80</v>
      </c>
      <c r="Y392" s="99">
        <v>40</v>
      </c>
      <c r="Z392" s="99">
        <v>20</v>
      </c>
      <c r="AA392" s="99">
        <v>10</v>
      </c>
      <c r="AB392" s="99">
        <v>10</v>
      </c>
      <c r="AC392" s="100">
        <v>40</v>
      </c>
      <c r="AD392" s="22">
        <f t="shared" si="113"/>
        <v>844</v>
      </c>
      <c r="AE392" s="20">
        <f t="shared" si="114"/>
        <v>1583</v>
      </c>
      <c r="AF392" s="20">
        <f t="shared" si="115"/>
        <v>2111</v>
      </c>
      <c r="AG392" s="20">
        <f t="shared" si="116"/>
        <v>2322</v>
      </c>
      <c r="AH392" s="20">
        <f t="shared" si="117"/>
        <v>2111</v>
      </c>
      <c r="AI392" s="20">
        <f t="shared" si="118"/>
        <v>1583</v>
      </c>
      <c r="AJ392" s="20">
        <f t="shared" si="119"/>
        <v>844</v>
      </c>
      <c r="AK392" s="20">
        <f t="shared" si="120"/>
        <v>422</v>
      </c>
      <c r="AL392" s="20">
        <f t="shared" si="121"/>
        <v>211</v>
      </c>
      <c r="AM392" s="20">
        <f t="shared" si="122"/>
        <v>106</v>
      </c>
      <c r="AN392" s="20">
        <f t="shared" si="123"/>
        <v>106</v>
      </c>
      <c r="AO392" s="43">
        <f t="shared" si="124"/>
        <v>422</v>
      </c>
    </row>
    <row r="393" spans="1:41" hidden="1" x14ac:dyDescent="0.2">
      <c r="A393" s="96" t="s">
        <v>893</v>
      </c>
      <c r="B393" s="96" t="s">
        <v>941</v>
      </c>
      <c r="C393" s="96" t="s">
        <v>893</v>
      </c>
      <c r="D393" s="96" t="s">
        <v>941</v>
      </c>
      <c r="E393" s="96" t="s">
        <v>942</v>
      </c>
      <c r="F393" s="96" t="s">
        <v>943</v>
      </c>
      <c r="G393" s="96" t="s">
        <v>126</v>
      </c>
      <c r="H393" s="19" t="str">
        <f>IF(E393="","",VLOOKUP(LEFT(E393,5),'Technikai cellák'!B:C,2,0))</f>
        <v>TIGÁZ Földgázelosztó Zrt.</v>
      </c>
      <c r="I393" s="19" t="str">
        <f>IF(E393="","",VLOOKUP(H393,'Technikai cellák'!$C$1:$D$12,2,0))</f>
        <v>4200 Hajdúszoboszló, Rákóczi Ferenc út 184.</v>
      </c>
      <c r="J393" s="97">
        <v>4</v>
      </c>
      <c r="K393" s="25" t="str">
        <f t="shared" si="109"/>
        <v>20 alatti</v>
      </c>
      <c r="L393" s="101">
        <f t="shared" si="110"/>
        <v>4</v>
      </c>
      <c r="M393" s="102">
        <f t="shared" si="111"/>
        <v>0</v>
      </c>
      <c r="N393" s="105"/>
      <c r="O393" s="104">
        <f t="shared" si="112"/>
        <v>0</v>
      </c>
      <c r="P393" s="26">
        <f t="shared" si="126"/>
        <v>13511</v>
      </c>
      <c r="Q393" s="21">
        <f t="shared" si="125"/>
        <v>16889</v>
      </c>
      <c r="R393" s="98">
        <v>100</v>
      </c>
      <c r="S393" s="99">
        <v>200</v>
      </c>
      <c r="T393" s="99">
        <v>250</v>
      </c>
      <c r="U393" s="99">
        <v>290</v>
      </c>
      <c r="V393" s="99">
        <v>250</v>
      </c>
      <c r="W393" s="99">
        <v>200</v>
      </c>
      <c r="X393" s="99">
        <v>120</v>
      </c>
      <c r="Y393" s="99">
        <v>70</v>
      </c>
      <c r="Z393" s="99">
        <v>40</v>
      </c>
      <c r="AA393" s="99">
        <v>20</v>
      </c>
      <c r="AB393" s="99">
        <v>20</v>
      </c>
      <c r="AC393" s="100">
        <v>40</v>
      </c>
      <c r="AD393" s="22">
        <f t="shared" si="113"/>
        <v>1056</v>
      </c>
      <c r="AE393" s="20">
        <f t="shared" si="114"/>
        <v>2111</v>
      </c>
      <c r="AF393" s="20">
        <f t="shared" si="115"/>
        <v>2639</v>
      </c>
      <c r="AG393" s="20">
        <f t="shared" si="116"/>
        <v>3061</v>
      </c>
      <c r="AH393" s="20">
        <f t="shared" si="117"/>
        <v>2639</v>
      </c>
      <c r="AI393" s="20">
        <f t="shared" si="118"/>
        <v>2111</v>
      </c>
      <c r="AJ393" s="20">
        <f t="shared" si="119"/>
        <v>1267</v>
      </c>
      <c r="AK393" s="20">
        <f t="shared" si="120"/>
        <v>739</v>
      </c>
      <c r="AL393" s="20">
        <f t="shared" si="121"/>
        <v>422</v>
      </c>
      <c r="AM393" s="20">
        <f t="shared" si="122"/>
        <v>211</v>
      </c>
      <c r="AN393" s="20">
        <f t="shared" si="123"/>
        <v>211</v>
      </c>
      <c r="AO393" s="43">
        <f t="shared" si="124"/>
        <v>422</v>
      </c>
    </row>
    <row r="394" spans="1:41" hidden="1" x14ac:dyDescent="0.2">
      <c r="A394" s="96" t="s">
        <v>893</v>
      </c>
      <c r="B394" s="96" t="s">
        <v>944</v>
      </c>
      <c r="C394" s="96" t="s">
        <v>893</v>
      </c>
      <c r="D394" s="96" t="s">
        <v>944</v>
      </c>
      <c r="E394" s="96" t="s">
        <v>945</v>
      </c>
      <c r="F394" s="96" t="s">
        <v>946</v>
      </c>
      <c r="G394" s="96" t="s">
        <v>126</v>
      </c>
      <c r="H394" s="19" t="str">
        <f>IF(E394="","",VLOOKUP(LEFT(E394,5),'Technikai cellák'!B:C,2,0))</f>
        <v>TIGÁZ Földgázelosztó Zrt.</v>
      </c>
      <c r="I394" s="19" t="str">
        <f>IF(E394="","",VLOOKUP(H394,'Technikai cellák'!$C$1:$D$12,2,0))</f>
        <v>4200 Hajdúszoboszló, Rákóczi Ferenc út 184.</v>
      </c>
      <c r="J394" s="97">
        <v>4</v>
      </c>
      <c r="K394" s="25" t="str">
        <f t="shared" si="109"/>
        <v>20 alatti</v>
      </c>
      <c r="L394" s="101">
        <f t="shared" si="110"/>
        <v>4</v>
      </c>
      <c r="M394" s="102">
        <f t="shared" si="111"/>
        <v>0</v>
      </c>
      <c r="N394" s="105"/>
      <c r="O394" s="104">
        <f t="shared" si="112"/>
        <v>0</v>
      </c>
      <c r="P394" s="26">
        <f t="shared" si="126"/>
        <v>2533</v>
      </c>
      <c r="Q394" s="21">
        <f t="shared" si="125"/>
        <v>3166</v>
      </c>
      <c r="R394" s="98">
        <v>25</v>
      </c>
      <c r="S394" s="99">
        <v>40</v>
      </c>
      <c r="T394" s="99">
        <v>60</v>
      </c>
      <c r="U394" s="99">
        <v>60</v>
      </c>
      <c r="V394" s="99">
        <v>40</v>
      </c>
      <c r="W394" s="99">
        <v>25</v>
      </c>
      <c r="X394" s="99">
        <v>15</v>
      </c>
      <c r="Y394" s="99">
        <v>5</v>
      </c>
      <c r="Z394" s="99">
        <v>5</v>
      </c>
      <c r="AA394" s="99">
        <v>5</v>
      </c>
      <c r="AB394" s="99">
        <v>5</v>
      </c>
      <c r="AC394" s="100">
        <v>15</v>
      </c>
      <c r="AD394" s="22">
        <f t="shared" si="113"/>
        <v>264</v>
      </c>
      <c r="AE394" s="20">
        <f t="shared" si="114"/>
        <v>422</v>
      </c>
      <c r="AF394" s="20">
        <f t="shared" si="115"/>
        <v>633</v>
      </c>
      <c r="AG394" s="20">
        <f t="shared" si="116"/>
        <v>633</v>
      </c>
      <c r="AH394" s="20">
        <f t="shared" si="117"/>
        <v>422</v>
      </c>
      <c r="AI394" s="20">
        <f t="shared" si="118"/>
        <v>264</v>
      </c>
      <c r="AJ394" s="20">
        <f t="shared" si="119"/>
        <v>158</v>
      </c>
      <c r="AK394" s="20">
        <f t="shared" si="120"/>
        <v>53</v>
      </c>
      <c r="AL394" s="20">
        <f t="shared" si="121"/>
        <v>53</v>
      </c>
      <c r="AM394" s="20">
        <f t="shared" si="122"/>
        <v>53</v>
      </c>
      <c r="AN394" s="20">
        <f t="shared" si="123"/>
        <v>53</v>
      </c>
      <c r="AO394" s="43">
        <f t="shared" si="124"/>
        <v>158</v>
      </c>
    </row>
    <row r="395" spans="1:41" hidden="1" x14ac:dyDescent="0.2">
      <c r="A395" s="96" t="s">
        <v>893</v>
      </c>
      <c r="B395" s="96" t="s">
        <v>947</v>
      </c>
      <c r="C395" s="96" t="s">
        <v>893</v>
      </c>
      <c r="D395" s="96" t="s">
        <v>947</v>
      </c>
      <c r="E395" s="96" t="s">
        <v>948</v>
      </c>
      <c r="F395" s="96" t="s">
        <v>949</v>
      </c>
      <c r="G395" s="96" t="s">
        <v>126</v>
      </c>
      <c r="H395" s="19" t="str">
        <f>IF(E395="","",VLOOKUP(LEFT(E395,5),'Technikai cellák'!B:C,2,0))</f>
        <v>TIGÁZ Földgázelosztó Zrt.</v>
      </c>
      <c r="I395" s="19" t="str">
        <f>IF(E395="","",VLOOKUP(H395,'Technikai cellák'!$C$1:$D$12,2,0))</f>
        <v>4200 Hajdúszoboszló, Rákóczi Ferenc út 184.</v>
      </c>
      <c r="J395" s="97">
        <v>6</v>
      </c>
      <c r="K395" s="25" t="str">
        <f t="shared" si="109"/>
        <v>20 alatti</v>
      </c>
      <c r="L395" s="101">
        <f t="shared" si="110"/>
        <v>6</v>
      </c>
      <c r="M395" s="102">
        <f t="shared" si="111"/>
        <v>0</v>
      </c>
      <c r="N395" s="105"/>
      <c r="O395" s="104">
        <f t="shared" si="112"/>
        <v>0</v>
      </c>
      <c r="P395" s="26">
        <f t="shared" si="126"/>
        <v>29558</v>
      </c>
      <c r="Q395" s="21">
        <f t="shared" si="125"/>
        <v>36947</v>
      </c>
      <c r="R395" s="98">
        <v>320</v>
      </c>
      <c r="S395" s="99">
        <v>490</v>
      </c>
      <c r="T395" s="99">
        <v>530</v>
      </c>
      <c r="U395" s="99">
        <v>550</v>
      </c>
      <c r="V395" s="99">
        <v>530</v>
      </c>
      <c r="W395" s="99">
        <v>490</v>
      </c>
      <c r="X395" s="99">
        <v>320</v>
      </c>
      <c r="Y395" s="99">
        <v>150</v>
      </c>
      <c r="Z395" s="99">
        <v>30</v>
      </c>
      <c r="AA395" s="99">
        <v>30</v>
      </c>
      <c r="AB395" s="99">
        <v>30</v>
      </c>
      <c r="AC395" s="100">
        <v>30</v>
      </c>
      <c r="AD395" s="22">
        <f t="shared" si="113"/>
        <v>3378</v>
      </c>
      <c r="AE395" s="20">
        <f t="shared" si="114"/>
        <v>5172</v>
      </c>
      <c r="AF395" s="20">
        <f t="shared" si="115"/>
        <v>5595</v>
      </c>
      <c r="AG395" s="20">
        <f t="shared" si="116"/>
        <v>5806</v>
      </c>
      <c r="AH395" s="20">
        <f t="shared" si="117"/>
        <v>5595</v>
      </c>
      <c r="AI395" s="20">
        <f t="shared" si="118"/>
        <v>5172</v>
      </c>
      <c r="AJ395" s="20">
        <f t="shared" si="119"/>
        <v>3378</v>
      </c>
      <c r="AK395" s="20">
        <f t="shared" si="120"/>
        <v>1583</v>
      </c>
      <c r="AL395" s="20">
        <f t="shared" si="121"/>
        <v>317</v>
      </c>
      <c r="AM395" s="20">
        <f t="shared" si="122"/>
        <v>317</v>
      </c>
      <c r="AN395" s="20">
        <f t="shared" si="123"/>
        <v>317</v>
      </c>
      <c r="AO395" s="43">
        <f t="shared" si="124"/>
        <v>317</v>
      </c>
    </row>
    <row r="396" spans="1:41" hidden="1" x14ac:dyDescent="0.2">
      <c r="A396" s="96" t="s">
        <v>893</v>
      </c>
      <c r="B396" s="96" t="s">
        <v>950</v>
      </c>
      <c r="C396" s="96" t="s">
        <v>893</v>
      </c>
      <c r="D396" s="96" t="s">
        <v>950</v>
      </c>
      <c r="E396" s="96" t="s">
        <v>951</v>
      </c>
      <c r="F396" s="96" t="s">
        <v>952</v>
      </c>
      <c r="G396" s="96" t="s">
        <v>126</v>
      </c>
      <c r="H396" s="19" t="str">
        <f>IF(E396="","",VLOOKUP(LEFT(E396,5),'Technikai cellák'!B:C,2,0))</f>
        <v>TIGÁZ Földgázelosztó Zrt.</v>
      </c>
      <c r="I396" s="19" t="str">
        <f>IF(E396="","",VLOOKUP(H396,'Technikai cellák'!$C$1:$D$12,2,0))</f>
        <v>4200 Hajdúszoboszló, Rákóczi Ferenc út 184.</v>
      </c>
      <c r="J396" s="97">
        <v>4</v>
      </c>
      <c r="K396" s="25" t="str">
        <f t="shared" si="109"/>
        <v>20 alatti</v>
      </c>
      <c r="L396" s="101">
        <f t="shared" si="110"/>
        <v>4</v>
      </c>
      <c r="M396" s="102">
        <f t="shared" si="111"/>
        <v>0</v>
      </c>
      <c r="N396" s="105"/>
      <c r="O396" s="104">
        <f t="shared" si="112"/>
        <v>0</v>
      </c>
      <c r="P396" s="26">
        <f t="shared" si="126"/>
        <v>5066</v>
      </c>
      <c r="Q396" s="21">
        <f t="shared" si="125"/>
        <v>6332</v>
      </c>
      <c r="R396" s="98">
        <v>50</v>
      </c>
      <c r="S396" s="99">
        <v>60</v>
      </c>
      <c r="T396" s="99">
        <v>80</v>
      </c>
      <c r="U396" s="99">
        <v>90</v>
      </c>
      <c r="V396" s="99">
        <v>80</v>
      </c>
      <c r="W396" s="99">
        <v>60</v>
      </c>
      <c r="X396" s="99">
        <v>50</v>
      </c>
      <c r="Y396" s="99">
        <v>30</v>
      </c>
      <c r="Z396" s="99">
        <v>20</v>
      </c>
      <c r="AA396" s="99">
        <v>20</v>
      </c>
      <c r="AB396" s="99">
        <v>20</v>
      </c>
      <c r="AC396" s="100">
        <v>40</v>
      </c>
      <c r="AD396" s="22">
        <f t="shared" si="113"/>
        <v>528</v>
      </c>
      <c r="AE396" s="20">
        <f t="shared" si="114"/>
        <v>633</v>
      </c>
      <c r="AF396" s="20">
        <f t="shared" si="115"/>
        <v>844</v>
      </c>
      <c r="AG396" s="20">
        <f t="shared" si="116"/>
        <v>950</v>
      </c>
      <c r="AH396" s="20">
        <f t="shared" si="117"/>
        <v>844</v>
      </c>
      <c r="AI396" s="20">
        <f t="shared" si="118"/>
        <v>633</v>
      </c>
      <c r="AJ396" s="20">
        <f t="shared" si="119"/>
        <v>528</v>
      </c>
      <c r="AK396" s="20">
        <f t="shared" si="120"/>
        <v>317</v>
      </c>
      <c r="AL396" s="20">
        <f t="shared" si="121"/>
        <v>211</v>
      </c>
      <c r="AM396" s="20">
        <f t="shared" si="122"/>
        <v>211</v>
      </c>
      <c r="AN396" s="20">
        <f t="shared" si="123"/>
        <v>211</v>
      </c>
      <c r="AO396" s="43">
        <f t="shared" si="124"/>
        <v>422</v>
      </c>
    </row>
    <row r="397" spans="1:41" hidden="1" x14ac:dyDescent="0.2">
      <c r="A397" s="96" t="s">
        <v>893</v>
      </c>
      <c r="B397" s="96" t="s">
        <v>953</v>
      </c>
      <c r="C397" s="96" t="s">
        <v>893</v>
      </c>
      <c r="D397" s="96" t="s">
        <v>953</v>
      </c>
      <c r="E397" s="96" t="s">
        <v>954</v>
      </c>
      <c r="F397" s="96" t="s">
        <v>955</v>
      </c>
      <c r="G397" s="96" t="s">
        <v>126</v>
      </c>
      <c r="H397" s="19" t="str">
        <f>IF(E397="","",VLOOKUP(LEFT(E397,5),'Technikai cellák'!B:C,2,0))</f>
        <v>TIGÁZ Földgázelosztó Zrt.</v>
      </c>
      <c r="I397" s="19" t="str">
        <f>IF(E397="","",VLOOKUP(H397,'Technikai cellák'!$C$1:$D$12,2,0))</f>
        <v>4200 Hajdúszoboszló, Rákóczi Ferenc út 184.</v>
      </c>
      <c r="J397" s="97">
        <v>4</v>
      </c>
      <c r="K397" s="25" t="str">
        <f t="shared" si="109"/>
        <v>20 alatti</v>
      </c>
      <c r="L397" s="101">
        <f t="shared" si="110"/>
        <v>4</v>
      </c>
      <c r="M397" s="102">
        <f t="shared" si="111"/>
        <v>0</v>
      </c>
      <c r="N397" s="105"/>
      <c r="O397" s="104">
        <f t="shared" si="112"/>
        <v>0</v>
      </c>
      <c r="P397" s="26">
        <f t="shared" si="126"/>
        <v>16888</v>
      </c>
      <c r="Q397" s="21">
        <f t="shared" si="125"/>
        <v>21110</v>
      </c>
      <c r="R397" s="98">
        <v>150</v>
      </c>
      <c r="S397" s="99">
        <v>250</v>
      </c>
      <c r="T397" s="99">
        <v>300</v>
      </c>
      <c r="U397" s="99">
        <v>320</v>
      </c>
      <c r="V397" s="99">
        <v>300</v>
      </c>
      <c r="W397" s="99">
        <v>250</v>
      </c>
      <c r="X397" s="99">
        <v>150</v>
      </c>
      <c r="Y397" s="99">
        <v>80</v>
      </c>
      <c r="Z397" s="99">
        <v>40</v>
      </c>
      <c r="AA397" s="99">
        <v>40</v>
      </c>
      <c r="AB397" s="99">
        <v>40</v>
      </c>
      <c r="AC397" s="100">
        <v>80</v>
      </c>
      <c r="AD397" s="22">
        <f t="shared" si="113"/>
        <v>1583</v>
      </c>
      <c r="AE397" s="20">
        <f t="shared" si="114"/>
        <v>2639</v>
      </c>
      <c r="AF397" s="20">
        <f t="shared" si="115"/>
        <v>3167</v>
      </c>
      <c r="AG397" s="20">
        <f t="shared" si="116"/>
        <v>3378</v>
      </c>
      <c r="AH397" s="20">
        <f t="shared" si="117"/>
        <v>3167</v>
      </c>
      <c r="AI397" s="20">
        <f t="shared" si="118"/>
        <v>2639</v>
      </c>
      <c r="AJ397" s="20">
        <f t="shared" si="119"/>
        <v>1583</v>
      </c>
      <c r="AK397" s="20">
        <f t="shared" si="120"/>
        <v>844</v>
      </c>
      <c r="AL397" s="20">
        <f t="shared" si="121"/>
        <v>422</v>
      </c>
      <c r="AM397" s="20">
        <f t="shared" si="122"/>
        <v>422</v>
      </c>
      <c r="AN397" s="20">
        <f t="shared" si="123"/>
        <v>422</v>
      </c>
      <c r="AO397" s="43">
        <f t="shared" si="124"/>
        <v>844</v>
      </c>
    </row>
    <row r="398" spans="1:41" hidden="1" x14ac:dyDescent="0.2">
      <c r="A398" s="96" t="s">
        <v>893</v>
      </c>
      <c r="B398" s="96" t="s">
        <v>956</v>
      </c>
      <c r="C398" s="96" t="s">
        <v>893</v>
      </c>
      <c r="D398" s="96" t="s">
        <v>956</v>
      </c>
      <c r="E398" s="96" t="s">
        <v>957</v>
      </c>
      <c r="F398" s="96" t="s">
        <v>958</v>
      </c>
      <c r="G398" s="96" t="s">
        <v>126</v>
      </c>
      <c r="H398" s="19" t="str">
        <f>IF(E398="","",VLOOKUP(LEFT(E398,5),'Technikai cellák'!B:C,2,0))</f>
        <v>TIGÁZ Földgázelosztó Zrt.</v>
      </c>
      <c r="I398" s="19" t="str">
        <f>IF(E398="","",VLOOKUP(H398,'Technikai cellák'!$C$1:$D$12,2,0))</f>
        <v>4200 Hajdúszoboszló, Rákóczi Ferenc út 184.</v>
      </c>
      <c r="J398" s="97">
        <v>4</v>
      </c>
      <c r="K398" s="25" t="str">
        <f t="shared" si="109"/>
        <v>20 alatti</v>
      </c>
      <c r="L398" s="101">
        <f t="shared" si="110"/>
        <v>4</v>
      </c>
      <c r="M398" s="102">
        <f t="shared" si="111"/>
        <v>0</v>
      </c>
      <c r="N398" s="105"/>
      <c r="O398" s="104">
        <f t="shared" si="112"/>
        <v>0</v>
      </c>
      <c r="P398" s="26">
        <f t="shared" si="126"/>
        <v>2618</v>
      </c>
      <c r="Q398" s="21">
        <f t="shared" si="125"/>
        <v>3273</v>
      </c>
      <c r="R398" s="98">
        <v>20</v>
      </c>
      <c r="S398" s="99">
        <v>40</v>
      </c>
      <c r="T398" s="99">
        <v>50</v>
      </c>
      <c r="U398" s="99">
        <v>60</v>
      </c>
      <c r="V398" s="99">
        <v>50</v>
      </c>
      <c r="W398" s="99">
        <v>40</v>
      </c>
      <c r="X398" s="99">
        <v>20</v>
      </c>
      <c r="Y398" s="99">
        <v>5</v>
      </c>
      <c r="Z398" s="99">
        <v>5</v>
      </c>
      <c r="AA398" s="99">
        <v>5</v>
      </c>
      <c r="AB398" s="99">
        <v>5</v>
      </c>
      <c r="AC398" s="100">
        <v>10</v>
      </c>
      <c r="AD398" s="22">
        <f t="shared" si="113"/>
        <v>211</v>
      </c>
      <c r="AE398" s="20">
        <f t="shared" si="114"/>
        <v>422</v>
      </c>
      <c r="AF398" s="20">
        <f t="shared" si="115"/>
        <v>528</v>
      </c>
      <c r="AG398" s="20">
        <f t="shared" si="116"/>
        <v>633</v>
      </c>
      <c r="AH398" s="20">
        <f t="shared" si="117"/>
        <v>528</v>
      </c>
      <c r="AI398" s="20">
        <f t="shared" si="118"/>
        <v>422</v>
      </c>
      <c r="AJ398" s="20">
        <f t="shared" si="119"/>
        <v>211</v>
      </c>
      <c r="AK398" s="20">
        <f t="shared" si="120"/>
        <v>53</v>
      </c>
      <c r="AL398" s="20">
        <f t="shared" si="121"/>
        <v>53</v>
      </c>
      <c r="AM398" s="20">
        <f t="shared" si="122"/>
        <v>53</v>
      </c>
      <c r="AN398" s="20">
        <f t="shared" si="123"/>
        <v>53</v>
      </c>
      <c r="AO398" s="43">
        <f t="shared" si="124"/>
        <v>106</v>
      </c>
    </row>
    <row r="399" spans="1:41" hidden="1" x14ac:dyDescent="0.2">
      <c r="A399" s="96" t="s">
        <v>893</v>
      </c>
      <c r="B399" s="96" t="s">
        <v>959</v>
      </c>
      <c r="C399" s="96" t="s">
        <v>893</v>
      </c>
      <c r="D399" s="96" t="s">
        <v>959</v>
      </c>
      <c r="E399" s="96" t="s">
        <v>960</v>
      </c>
      <c r="F399" s="96" t="s">
        <v>961</v>
      </c>
      <c r="G399" s="96" t="s">
        <v>126</v>
      </c>
      <c r="H399" s="19" t="str">
        <f>IF(E399="","",VLOOKUP(LEFT(E399,5),'Technikai cellák'!B:C,2,0))</f>
        <v>TIGÁZ Földgázelosztó Zrt.</v>
      </c>
      <c r="I399" s="19" t="str">
        <f>IF(E399="","",VLOOKUP(H399,'Technikai cellák'!$C$1:$D$12,2,0))</f>
        <v>4200 Hajdúszoboszló, Rákóczi Ferenc út 184.</v>
      </c>
      <c r="J399" s="97">
        <v>4</v>
      </c>
      <c r="K399" s="25" t="str">
        <f t="shared" si="109"/>
        <v>20 alatti</v>
      </c>
      <c r="L399" s="101">
        <f t="shared" si="110"/>
        <v>4</v>
      </c>
      <c r="M399" s="102">
        <f t="shared" si="111"/>
        <v>0</v>
      </c>
      <c r="N399" s="105"/>
      <c r="O399" s="104">
        <f t="shared" si="112"/>
        <v>0</v>
      </c>
      <c r="P399" s="26">
        <f t="shared" si="126"/>
        <v>6248</v>
      </c>
      <c r="Q399" s="21">
        <f t="shared" si="125"/>
        <v>7810</v>
      </c>
      <c r="R399" s="98">
        <v>60</v>
      </c>
      <c r="S399" s="99">
        <v>90</v>
      </c>
      <c r="T399" s="99">
        <v>110</v>
      </c>
      <c r="U399" s="99">
        <v>120</v>
      </c>
      <c r="V399" s="99">
        <v>110</v>
      </c>
      <c r="W399" s="99">
        <v>90</v>
      </c>
      <c r="X399" s="99">
        <v>40</v>
      </c>
      <c r="Y399" s="99">
        <v>20</v>
      </c>
      <c r="Z399" s="99">
        <v>20</v>
      </c>
      <c r="AA399" s="99">
        <v>20</v>
      </c>
      <c r="AB399" s="99">
        <v>20</v>
      </c>
      <c r="AC399" s="100">
        <v>40</v>
      </c>
      <c r="AD399" s="22">
        <f t="shared" si="113"/>
        <v>633</v>
      </c>
      <c r="AE399" s="20">
        <f t="shared" si="114"/>
        <v>950</v>
      </c>
      <c r="AF399" s="20">
        <f t="shared" si="115"/>
        <v>1161</v>
      </c>
      <c r="AG399" s="20">
        <f t="shared" si="116"/>
        <v>1267</v>
      </c>
      <c r="AH399" s="20">
        <f t="shared" si="117"/>
        <v>1161</v>
      </c>
      <c r="AI399" s="20">
        <f t="shared" si="118"/>
        <v>950</v>
      </c>
      <c r="AJ399" s="20">
        <f t="shared" si="119"/>
        <v>422</v>
      </c>
      <c r="AK399" s="20">
        <f t="shared" si="120"/>
        <v>211</v>
      </c>
      <c r="AL399" s="20">
        <f t="shared" si="121"/>
        <v>211</v>
      </c>
      <c r="AM399" s="20">
        <f t="shared" si="122"/>
        <v>211</v>
      </c>
      <c r="AN399" s="20">
        <f t="shared" si="123"/>
        <v>211</v>
      </c>
      <c r="AO399" s="43">
        <f t="shared" si="124"/>
        <v>422</v>
      </c>
    </row>
    <row r="400" spans="1:41" hidden="1" x14ac:dyDescent="0.2">
      <c r="A400" s="96" t="s">
        <v>893</v>
      </c>
      <c r="B400" s="96" t="s">
        <v>962</v>
      </c>
      <c r="C400" s="96" t="s">
        <v>893</v>
      </c>
      <c r="D400" s="96" t="s">
        <v>962</v>
      </c>
      <c r="E400" s="96" t="s">
        <v>963</v>
      </c>
      <c r="F400" s="96" t="s">
        <v>964</v>
      </c>
      <c r="G400" s="96" t="s">
        <v>126</v>
      </c>
      <c r="H400" s="19" t="str">
        <f>IF(E400="","",VLOOKUP(LEFT(E400,5),'Technikai cellák'!B:C,2,0))</f>
        <v>TIGÁZ Földgázelosztó Zrt.</v>
      </c>
      <c r="I400" s="19" t="str">
        <f>IF(E400="","",VLOOKUP(H400,'Technikai cellák'!$C$1:$D$12,2,0))</f>
        <v>4200 Hajdúszoboszló, Rákóczi Ferenc út 184.</v>
      </c>
      <c r="J400" s="97">
        <v>4</v>
      </c>
      <c r="K400" s="25" t="str">
        <f t="shared" si="109"/>
        <v>20 alatti</v>
      </c>
      <c r="L400" s="101">
        <f t="shared" si="110"/>
        <v>4</v>
      </c>
      <c r="M400" s="102">
        <f t="shared" si="111"/>
        <v>0</v>
      </c>
      <c r="N400" s="105"/>
      <c r="O400" s="104">
        <f t="shared" si="112"/>
        <v>0</v>
      </c>
      <c r="P400" s="26">
        <f t="shared" si="126"/>
        <v>4983</v>
      </c>
      <c r="Q400" s="21">
        <f t="shared" si="125"/>
        <v>6229</v>
      </c>
      <c r="R400" s="98">
        <v>40</v>
      </c>
      <c r="S400" s="99">
        <v>70</v>
      </c>
      <c r="T400" s="99">
        <v>90</v>
      </c>
      <c r="U400" s="99">
        <v>110</v>
      </c>
      <c r="V400" s="99">
        <v>90</v>
      </c>
      <c r="W400" s="99">
        <v>70</v>
      </c>
      <c r="X400" s="99">
        <v>40</v>
      </c>
      <c r="Y400" s="99">
        <v>30</v>
      </c>
      <c r="Z400" s="99">
        <v>10</v>
      </c>
      <c r="AA400" s="99">
        <v>10</v>
      </c>
      <c r="AB400" s="99">
        <v>10</v>
      </c>
      <c r="AC400" s="100">
        <v>20</v>
      </c>
      <c r="AD400" s="22">
        <f t="shared" si="113"/>
        <v>422</v>
      </c>
      <c r="AE400" s="20">
        <f t="shared" si="114"/>
        <v>739</v>
      </c>
      <c r="AF400" s="20">
        <f t="shared" si="115"/>
        <v>950</v>
      </c>
      <c r="AG400" s="20">
        <f t="shared" si="116"/>
        <v>1161</v>
      </c>
      <c r="AH400" s="20">
        <f t="shared" si="117"/>
        <v>950</v>
      </c>
      <c r="AI400" s="20">
        <f t="shared" si="118"/>
        <v>739</v>
      </c>
      <c r="AJ400" s="20">
        <f t="shared" si="119"/>
        <v>422</v>
      </c>
      <c r="AK400" s="20">
        <f t="shared" si="120"/>
        <v>317</v>
      </c>
      <c r="AL400" s="20">
        <f t="shared" si="121"/>
        <v>106</v>
      </c>
      <c r="AM400" s="20">
        <f t="shared" si="122"/>
        <v>106</v>
      </c>
      <c r="AN400" s="20">
        <f t="shared" si="123"/>
        <v>106</v>
      </c>
      <c r="AO400" s="43">
        <f t="shared" si="124"/>
        <v>211</v>
      </c>
    </row>
    <row r="401" spans="1:41" hidden="1" x14ac:dyDescent="0.2">
      <c r="A401" s="96" t="s">
        <v>893</v>
      </c>
      <c r="B401" s="96" t="s">
        <v>965</v>
      </c>
      <c r="C401" s="96" t="s">
        <v>893</v>
      </c>
      <c r="D401" s="96" t="s">
        <v>965</v>
      </c>
      <c r="E401" s="96" t="s">
        <v>966</v>
      </c>
      <c r="F401" s="96" t="s">
        <v>967</v>
      </c>
      <c r="G401" s="96" t="s">
        <v>126</v>
      </c>
      <c r="H401" s="19" t="str">
        <f>IF(E401="","",VLOOKUP(LEFT(E401,5),'Technikai cellák'!B:C,2,0))</f>
        <v>TIGÁZ Földgázelosztó Zrt.</v>
      </c>
      <c r="I401" s="19" t="str">
        <f>IF(E401="","",VLOOKUP(H401,'Technikai cellák'!$C$1:$D$12,2,0))</f>
        <v>4200 Hajdúszoboszló, Rákóczi Ferenc út 184.</v>
      </c>
      <c r="J401" s="97">
        <v>4</v>
      </c>
      <c r="K401" s="25" t="str">
        <f t="shared" si="109"/>
        <v>20 alatti</v>
      </c>
      <c r="L401" s="101">
        <f t="shared" si="110"/>
        <v>4</v>
      </c>
      <c r="M401" s="102">
        <f t="shared" si="111"/>
        <v>0</v>
      </c>
      <c r="N401" s="105"/>
      <c r="O401" s="104">
        <f t="shared" si="112"/>
        <v>0</v>
      </c>
      <c r="P401" s="26">
        <f t="shared" si="126"/>
        <v>8022</v>
      </c>
      <c r="Q401" s="21">
        <f t="shared" si="125"/>
        <v>10028</v>
      </c>
      <c r="R401" s="98">
        <v>80</v>
      </c>
      <c r="S401" s="99">
        <v>120</v>
      </c>
      <c r="T401" s="99">
        <v>150</v>
      </c>
      <c r="U401" s="99">
        <v>150</v>
      </c>
      <c r="V401" s="99">
        <v>150</v>
      </c>
      <c r="W401" s="99">
        <v>120</v>
      </c>
      <c r="X401" s="99">
        <v>80</v>
      </c>
      <c r="Y401" s="99">
        <v>30</v>
      </c>
      <c r="Z401" s="99">
        <v>20</v>
      </c>
      <c r="AA401" s="99">
        <v>10</v>
      </c>
      <c r="AB401" s="99">
        <v>10</v>
      </c>
      <c r="AC401" s="100">
        <v>30</v>
      </c>
      <c r="AD401" s="22">
        <f t="shared" si="113"/>
        <v>844</v>
      </c>
      <c r="AE401" s="20">
        <f t="shared" si="114"/>
        <v>1267</v>
      </c>
      <c r="AF401" s="20">
        <f t="shared" si="115"/>
        <v>1583</v>
      </c>
      <c r="AG401" s="20">
        <f t="shared" si="116"/>
        <v>1583</v>
      </c>
      <c r="AH401" s="20">
        <f t="shared" si="117"/>
        <v>1583</v>
      </c>
      <c r="AI401" s="20">
        <f t="shared" si="118"/>
        <v>1267</v>
      </c>
      <c r="AJ401" s="20">
        <f t="shared" si="119"/>
        <v>844</v>
      </c>
      <c r="AK401" s="20">
        <f t="shared" si="120"/>
        <v>317</v>
      </c>
      <c r="AL401" s="20">
        <f t="shared" si="121"/>
        <v>211</v>
      </c>
      <c r="AM401" s="20">
        <f t="shared" si="122"/>
        <v>106</v>
      </c>
      <c r="AN401" s="20">
        <f t="shared" si="123"/>
        <v>106</v>
      </c>
      <c r="AO401" s="43">
        <f t="shared" si="124"/>
        <v>317</v>
      </c>
    </row>
    <row r="402" spans="1:41" hidden="1" x14ac:dyDescent="0.2">
      <c r="A402" s="96" t="s">
        <v>893</v>
      </c>
      <c r="B402" s="96" t="s">
        <v>968</v>
      </c>
      <c r="C402" s="96" t="s">
        <v>893</v>
      </c>
      <c r="D402" s="96" t="s">
        <v>968</v>
      </c>
      <c r="E402" s="96" t="s">
        <v>969</v>
      </c>
      <c r="F402" s="96" t="s">
        <v>970</v>
      </c>
      <c r="G402" s="96" t="s">
        <v>126</v>
      </c>
      <c r="H402" s="19" t="str">
        <f>IF(E402="","",VLOOKUP(LEFT(E402,5),'Technikai cellák'!B:C,2,0))</f>
        <v>TIGÁZ Földgázelosztó Zrt.</v>
      </c>
      <c r="I402" s="19" t="str">
        <f>IF(E402="","",VLOOKUP(H402,'Technikai cellák'!$C$1:$D$12,2,0))</f>
        <v>4200 Hajdúszoboszló, Rákóczi Ferenc út 184.</v>
      </c>
      <c r="J402" s="97">
        <v>6</v>
      </c>
      <c r="K402" s="25" t="str">
        <f t="shared" si="109"/>
        <v>20 alatti</v>
      </c>
      <c r="L402" s="101">
        <f t="shared" si="110"/>
        <v>6</v>
      </c>
      <c r="M402" s="102">
        <f t="shared" si="111"/>
        <v>0</v>
      </c>
      <c r="N402" s="105"/>
      <c r="O402" s="104">
        <f t="shared" si="112"/>
        <v>0</v>
      </c>
      <c r="P402" s="26">
        <f t="shared" si="126"/>
        <v>2533</v>
      </c>
      <c r="Q402" s="21">
        <f t="shared" si="125"/>
        <v>3166</v>
      </c>
      <c r="R402" s="98">
        <v>20</v>
      </c>
      <c r="S402" s="99">
        <v>35</v>
      </c>
      <c r="T402" s="99">
        <v>45</v>
      </c>
      <c r="U402" s="99">
        <v>55</v>
      </c>
      <c r="V402" s="99">
        <v>45</v>
      </c>
      <c r="W402" s="99">
        <v>35</v>
      </c>
      <c r="X402" s="99">
        <v>20</v>
      </c>
      <c r="Y402" s="99">
        <v>15</v>
      </c>
      <c r="Z402" s="99">
        <v>5</v>
      </c>
      <c r="AA402" s="99">
        <v>5</v>
      </c>
      <c r="AB402" s="99">
        <v>5</v>
      </c>
      <c r="AC402" s="100">
        <v>15</v>
      </c>
      <c r="AD402" s="22">
        <f t="shared" si="113"/>
        <v>211</v>
      </c>
      <c r="AE402" s="20">
        <f t="shared" si="114"/>
        <v>369</v>
      </c>
      <c r="AF402" s="20">
        <f t="shared" si="115"/>
        <v>475</v>
      </c>
      <c r="AG402" s="20">
        <f t="shared" si="116"/>
        <v>581</v>
      </c>
      <c r="AH402" s="20">
        <f t="shared" si="117"/>
        <v>475</v>
      </c>
      <c r="AI402" s="20">
        <f t="shared" si="118"/>
        <v>369</v>
      </c>
      <c r="AJ402" s="20">
        <f t="shared" si="119"/>
        <v>211</v>
      </c>
      <c r="AK402" s="20">
        <f t="shared" si="120"/>
        <v>158</v>
      </c>
      <c r="AL402" s="20">
        <f t="shared" si="121"/>
        <v>53</v>
      </c>
      <c r="AM402" s="20">
        <f t="shared" si="122"/>
        <v>53</v>
      </c>
      <c r="AN402" s="20">
        <f t="shared" si="123"/>
        <v>53</v>
      </c>
      <c r="AO402" s="43">
        <f t="shared" si="124"/>
        <v>158</v>
      </c>
    </row>
    <row r="403" spans="1:41" hidden="1" x14ac:dyDescent="0.2">
      <c r="A403" s="96" t="s">
        <v>893</v>
      </c>
      <c r="B403" s="96" t="s">
        <v>894</v>
      </c>
      <c r="C403" s="96" t="s">
        <v>893</v>
      </c>
      <c r="D403" s="96" t="s">
        <v>894</v>
      </c>
      <c r="E403" s="96" t="s">
        <v>971</v>
      </c>
      <c r="F403" s="96" t="s">
        <v>972</v>
      </c>
      <c r="G403" s="96" t="s">
        <v>126</v>
      </c>
      <c r="H403" s="19" t="str">
        <f>IF(E403="","",VLOOKUP(LEFT(E403,5),'Technikai cellák'!B:C,2,0))</f>
        <v>TIGÁZ Földgázelosztó Zrt.</v>
      </c>
      <c r="I403" s="19" t="str">
        <f>IF(E403="","",VLOOKUP(H403,'Technikai cellák'!$C$1:$D$12,2,0))</f>
        <v>4200 Hajdúszoboszló, Rákóczi Ferenc út 184.</v>
      </c>
      <c r="J403" s="97">
        <v>8</v>
      </c>
      <c r="K403" s="25" t="str">
        <f t="shared" si="109"/>
        <v>20 alatti</v>
      </c>
      <c r="L403" s="101">
        <f t="shared" si="110"/>
        <v>8</v>
      </c>
      <c r="M403" s="102">
        <f t="shared" si="111"/>
        <v>0</v>
      </c>
      <c r="N403" s="105"/>
      <c r="O403" s="104">
        <f t="shared" si="112"/>
        <v>0</v>
      </c>
      <c r="P403" s="26">
        <f t="shared" si="126"/>
        <v>34622</v>
      </c>
      <c r="Q403" s="21">
        <f t="shared" si="125"/>
        <v>43278</v>
      </c>
      <c r="R403" s="98">
        <v>370</v>
      </c>
      <c r="S403" s="99">
        <v>420</v>
      </c>
      <c r="T403" s="99">
        <v>500</v>
      </c>
      <c r="U403" s="99">
        <v>510</v>
      </c>
      <c r="V403" s="99">
        <v>450</v>
      </c>
      <c r="W403" s="99">
        <v>400</v>
      </c>
      <c r="X403" s="99">
        <v>300</v>
      </c>
      <c r="Y403" s="99">
        <v>225</v>
      </c>
      <c r="Z403" s="99">
        <v>200</v>
      </c>
      <c r="AA403" s="99">
        <v>200</v>
      </c>
      <c r="AB403" s="99">
        <v>225</v>
      </c>
      <c r="AC403" s="100">
        <v>300</v>
      </c>
      <c r="AD403" s="22">
        <f t="shared" si="113"/>
        <v>3906</v>
      </c>
      <c r="AE403" s="20">
        <f t="shared" si="114"/>
        <v>4433</v>
      </c>
      <c r="AF403" s="20">
        <f t="shared" si="115"/>
        <v>5278</v>
      </c>
      <c r="AG403" s="20">
        <f t="shared" si="116"/>
        <v>5383</v>
      </c>
      <c r="AH403" s="20">
        <f t="shared" si="117"/>
        <v>4750</v>
      </c>
      <c r="AI403" s="20">
        <f t="shared" si="118"/>
        <v>4222</v>
      </c>
      <c r="AJ403" s="20">
        <f t="shared" si="119"/>
        <v>3167</v>
      </c>
      <c r="AK403" s="20">
        <f t="shared" si="120"/>
        <v>2375</v>
      </c>
      <c r="AL403" s="20">
        <f t="shared" si="121"/>
        <v>2111</v>
      </c>
      <c r="AM403" s="20">
        <f t="shared" si="122"/>
        <v>2111</v>
      </c>
      <c r="AN403" s="20">
        <f t="shared" si="123"/>
        <v>2375</v>
      </c>
      <c r="AO403" s="43">
        <f t="shared" si="124"/>
        <v>3167</v>
      </c>
    </row>
    <row r="404" spans="1:41" hidden="1" x14ac:dyDescent="0.2">
      <c r="A404" s="96" t="s">
        <v>893</v>
      </c>
      <c r="B404" s="96" t="s">
        <v>973</v>
      </c>
      <c r="C404" s="96" t="s">
        <v>893</v>
      </c>
      <c r="D404" s="96" t="s">
        <v>973</v>
      </c>
      <c r="E404" s="96" t="s">
        <v>974</v>
      </c>
      <c r="F404" s="96" t="s">
        <v>975</v>
      </c>
      <c r="G404" s="96" t="s">
        <v>126</v>
      </c>
      <c r="H404" s="19" t="str">
        <f>IF(E404="","",VLOOKUP(LEFT(E404,5),'Technikai cellák'!B:C,2,0))</f>
        <v>TIGÁZ Földgázelosztó Zrt.</v>
      </c>
      <c r="I404" s="19" t="str">
        <f>IF(E404="","",VLOOKUP(H404,'Technikai cellák'!$C$1:$D$12,2,0))</f>
        <v>4200 Hajdúszoboszló, Rákóczi Ferenc út 184.</v>
      </c>
      <c r="J404" s="97">
        <v>4</v>
      </c>
      <c r="K404" s="25" t="str">
        <f t="shared" si="109"/>
        <v>20 alatti</v>
      </c>
      <c r="L404" s="101">
        <f t="shared" si="110"/>
        <v>4</v>
      </c>
      <c r="M404" s="102">
        <f t="shared" si="111"/>
        <v>0</v>
      </c>
      <c r="N404" s="105"/>
      <c r="O404" s="104">
        <f t="shared" si="112"/>
        <v>0</v>
      </c>
      <c r="P404" s="26">
        <f t="shared" si="126"/>
        <v>21957</v>
      </c>
      <c r="Q404" s="21">
        <f t="shared" si="125"/>
        <v>27446</v>
      </c>
      <c r="R404" s="98">
        <v>150</v>
      </c>
      <c r="S404" s="99">
        <v>340</v>
      </c>
      <c r="T404" s="99">
        <v>440</v>
      </c>
      <c r="U404" s="99">
        <v>460</v>
      </c>
      <c r="V404" s="99">
        <v>440</v>
      </c>
      <c r="W404" s="99">
        <v>350</v>
      </c>
      <c r="X404" s="99">
        <v>210</v>
      </c>
      <c r="Y404" s="99">
        <v>85</v>
      </c>
      <c r="Z404" s="99">
        <v>40</v>
      </c>
      <c r="AA404" s="99">
        <v>20</v>
      </c>
      <c r="AB404" s="99">
        <v>20</v>
      </c>
      <c r="AC404" s="100">
        <v>45</v>
      </c>
      <c r="AD404" s="22">
        <f t="shared" si="113"/>
        <v>1583</v>
      </c>
      <c r="AE404" s="20">
        <f t="shared" si="114"/>
        <v>3589</v>
      </c>
      <c r="AF404" s="20">
        <f t="shared" si="115"/>
        <v>4645</v>
      </c>
      <c r="AG404" s="20">
        <f t="shared" si="116"/>
        <v>4856</v>
      </c>
      <c r="AH404" s="20">
        <f t="shared" si="117"/>
        <v>4645</v>
      </c>
      <c r="AI404" s="20">
        <f t="shared" si="118"/>
        <v>3695</v>
      </c>
      <c r="AJ404" s="20">
        <f t="shared" si="119"/>
        <v>2217</v>
      </c>
      <c r="AK404" s="20">
        <f t="shared" si="120"/>
        <v>897</v>
      </c>
      <c r="AL404" s="20">
        <f t="shared" si="121"/>
        <v>422</v>
      </c>
      <c r="AM404" s="20">
        <f t="shared" si="122"/>
        <v>211</v>
      </c>
      <c r="AN404" s="20">
        <f t="shared" si="123"/>
        <v>211</v>
      </c>
      <c r="AO404" s="43">
        <f t="shared" si="124"/>
        <v>475</v>
      </c>
    </row>
    <row r="405" spans="1:41" hidden="1" x14ac:dyDescent="0.2">
      <c r="A405" s="96" t="s">
        <v>976</v>
      </c>
      <c r="B405" s="96" t="s">
        <v>977</v>
      </c>
      <c r="C405" s="96" t="s">
        <v>976</v>
      </c>
      <c r="D405" s="96" t="s">
        <v>977</v>
      </c>
      <c r="E405" s="96" t="s">
        <v>978</v>
      </c>
      <c r="F405" s="96" t="s">
        <v>977</v>
      </c>
      <c r="G405" s="96" t="s">
        <v>126</v>
      </c>
      <c r="H405" s="19" t="str">
        <f>IF(E405="","",VLOOKUP(LEFT(E405,5),'Technikai cellák'!B:C,2,0))</f>
        <v>E.ON Dél-dunántúli Gázhálózati Zrt.</v>
      </c>
      <c r="I405" s="19" t="str">
        <f>IF(E405="","",VLOOKUP(H405,'Technikai cellák'!$C$1:$D$12,2,0))</f>
        <v>7626 Pécs, Búza tér 8/a</v>
      </c>
      <c r="J405" s="97">
        <v>10</v>
      </c>
      <c r="K405" s="25" t="str">
        <f t="shared" si="109"/>
        <v>20 alatti</v>
      </c>
      <c r="L405" s="101">
        <f t="shared" si="110"/>
        <v>10</v>
      </c>
      <c r="M405" s="102">
        <f t="shared" si="111"/>
        <v>0</v>
      </c>
      <c r="N405" s="105"/>
      <c r="O405" s="104">
        <f t="shared" si="112"/>
        <v>0</v>
      </c>
      <c r="P405" s="26">
        <f t="shared" si="126"/>
        <v>157450</v>
      </c>
      <c r="Q405" s="21">
        <f t="shared" si="125"/>
        <v>196813</v>
      </c>
      <c r="R405" s="98">
        <v>1122</v>
      </c>
      <c r="S405" s="99">
        <v>2922</v>
      </c>
      <c r="T405" s="99">
        <v>3471</v>
      </c>
      <c r="U405" s="99">
        <v>3116</v>
      </c>
      <c r="V405" s="99">
        <v>2650</v>
      </c>
      <c r="W405" s="99">
        <v>2616</v>
      </c>
      <c r="X405" s="99">
        <v>1645</v>
      </c>
      <c r="Y405" s="99">
        <v>1007</v>
      </c>
      <c r="Z405" s="99">
        <v>96</v>
      </c>
      <c r="AA405" s="99">
        <v>0</v>
      </c>
      <c r="AB405" s="99">
        <v>0</v>
      </c>
      <c r="AC405" s="100">
        <v>0</v>
      </c>
      <c r="AD405" s="22">
        <f t="shared" si="113"/>
        <v>11844</v>
      </c>
      <c r="AE405" s="20">
        <f t="shared" si="114"/>
        <v>30844</v>
      </c>
      <c r="AF405" s="20">
        <f t="shared" si="115"/>
        <v>36639</v>
      </c>
      <c r="AG405" s="20">
        <f t="shared" si="116"/>
        <v>32892</v>
      </c>
      <c r="AH405" s="20">
        <f t="shared" si="117"/>
        <v>27973</v>
      </c>
      <c r="AI405" s="20">
        <f t="shared" si="118"/>
        <v>27614</v>
      </c>
      <c r="AJ405" s="20">
        <f t="shared" si="119"/>
        <v>17364</v>
      </c>
      <c r="AK405" s="20">
        <f t="shared" si="120"/>
        <v>10630</v>
      </c>
      <c r="AL405" s="20">
        <f t="shared" si="121"/>
        <v>1013</v>
      </c>
      <c r="AM405" s="20">
        <f t="shared" si="122"/>
        <v>0</v>
      </c>
      <c r="AN405" s="20">
        <f t="shared" si="123"/>
        <v>0</v>
      </c>
      <c r="AO405" s="43">
        <f t="shared" si="124"/>
        <v>0</v>
      </c>
    </row>
    <row r="406" spans="1:41" hidden="1" x14ac:dyDescent="0.2">
      <c r="A406" s="96" t="s">
        <v>976</v>
      </c>
      <c r="B406" s="96" t="s">
        <v>977</v>
      </c>
      <c r="C406" s="96" t="s">
        <v>976</v>
      </c>
      <c r="D406" s="96" t="s">
        <v>977</v>
      </c>
      <c r="E406" s="96" t="s">
        <v>979</v>
      </c>
      <c r="F406" s="96" t="s">
        <v>980</v>
      </c>
      <c r="G406" s="96" t="s">
        <v>126</v>
      </c>
      <c r="H406" s="19" t="str">
        <f>IF(E406="","",VLOOKUP(LEFT(E406,5),'Technikai cellák'!B:C,2,0))</f>
        <v>E.ON Dél-dunántúli Gázhálózati Zrt.</v>
      </c>
      <c r="I406" s="19" t="str">
        <f>IF(E406="","",VLOOKUP(H406,'Technikai cellák'!$C$1:$D$12,2,0))</f>
        <v>7626 Pécs, Búza tér 8/a</v>
      </c>
      <c r="J406" s="97">
        <v>10</v>
      </c>
      <c r="K406" s="25" t="str">
        <f t="shared" si="109"/>
        <v>20 alatti</v>
      </c>
      <c r="L406" s="101">
        <f t="shared" si="110"/>
        <v>10</v>
      </c>
      <c r="M406" s="102">
        <f t="shared" si="111"/>
        <v>0</v>
      </c>
      <c r="N406" s="105"/>
      <c r="O406" s="104">
        <f t="shared" si="112"/>
        <v>0</v>
      </c>
      <c r="P406" s="26">
        <f t="shared" si="126"/>
        <v>77243</v>
      </c>
      <c r="Q406" s="21">
        <f t="shared" si="125"/>
        <v>96554</v>
      </c>
      <c r="R406" s="98">
        <v>1011</v>
      </c>
      <c r="S406" s="99">
        <v>961</v>
      </c>
      <c r="T406" s="99">
        <v>1464</v>
      </c>
      <c r="U406" s="99">
        <v>1507</v>
      </c>
      <c r="V406" s="99">
        <v>1314</v>
      </c>
      <c r="W406" s="99">
        <v>1372</v>
      </c>
      <c r="X406" s="99">
        <v>555</v>
      </c>
      <c r="Y406" s="99">
        <v>295</v>
      </c>
      <c r="Z406" s="99">
        <v>166</v>
      </c>
      <c r="AA406" s="99">
        <v>170</v>
      </c>
      <c r="AB406" s="99">
        <v>131</v>
      </c>
      <c r="AC406" s="100">
        <v>201</v>
      </c>
      <c r="AD406" s="22">
        <f t="shared" si="113"/>
        <v>10672</v>
      </c>
      <c r="AE406" s="20">
        <f t="shared" si="114"/>
        <v>10144</v>
      </c>
      <c r="AF406" s="20">
        <f t="shared" si="115"/>
        <v>15454</v>
      </c>
      <c r="AG406" s="20">
        <f t="shared" si="116"/>
        <v>15908</v>
      </c>
      <c r="AH406" s="20">
        <f t="shared" si="117"/>
        <v>13870</v>
      </c>
      <c r="AI406" s="20">
        <f t="shared" si="118"/>
        <v>14483</v>
      </c>
      <c r="AJ406" s="20">
        <f t="shared" si="119"/>
        <v>5858</v>
      </c>
      <c r="AK406" s="20">
        <f t="shared" si="120"/>
        <v>3114</v>
      </c>
      <c r="AL406" s="20">
        <f t="shared" si="121"/>
        <v>1752</v>
      </c>
      <c r="AM406" s="20">
        <f t="shared" si="122"/>
        <v>1794</v>
      </c>
      <c r="AN406" s="20">
        <f t="shared" si="123"/>
        <v>1383</v>
      </c>
      <c r="AO406" s="43">
        <f t="shared" si="124"/>
        <v>2122</v>
      </c>
    </row>
    <row r="407" spans="1:41" hidden="1" x14ac:dyDescent="0.2">
      <c r="A407" s="96" t="s">
        <v>976</v>
      </c>
      <c r="B407" s="96" t="s">
        <v>977</v>
      </c>
      <c r="C407" s="96" t="s">
        <v>976</v>
      </c>
      <c r="D407" s="96" t="s">
        <v>977</v>
      </c>
      <c r="E407" s="96" t="s">
        <v>981</v>
      </c>
      <c r="F407" s="96" t="s">
        <v>982</v>
      </c>
      <c r="G407" s="96" t="s">
        <v>126</v>
      </c>
      <c r="H407" s="19" t="str">
        <f>IF(E407="","",VLOOKUP(LEFT(E407,5),'Technikai cellák'!B:C,2,0))</f>
        <v>E.ON Közép-dunántúli Gázhálózati Zrt.</v>
      </c>
      <c r="I407" s="19" t="str">
        <f>IF(E407="","",VLOOKUP(H407,'Technikai cellák'!$C$1:$D$12,2,0))</f>
        <v>8800 Nagykanizsa, Zrínyi Miklós út 32.</v>
      </c>
      <c r="J407" s="97">
        <v>4</v>
      </c>
      <c r="K407" s="25" t="str">
        <f t="shared" si="109"/>
        <v>20 alatti</v>
      </c>
      <c r="L407" s="101">
        <f t="shared" si="110"/>
        <v>4</v>
      </c>
      <c r="M407" s="102">
        <f t="shared" si="111"/>
        <v>0</v>
      </c>
      <c r="N407" s="105"/>
      <c r="O407" s="104">
        <f t="shared" si="112"/>
        <v>0</v>
      </c>
      <c r="P407" s="26">
        <f t="shared" si="126"/>
        <v>51066</v>
      </c>
      <c r="Q407" s="21">
        <f t="shared" si="125"/>
        <v>63833</v>
      </c>
      <c r="R407" s="98">
        <v>566</v>
      </c>
      <c r="S407" s="99">
        <v>794</v>
      </c>
      <c r="T407" s="99">
        <v>1105</v>
      </c>
      <c r="U407" s="99">
        <v>977</v>
      </c>
      <c r="V407" s="99">
        <v>897</v>
      </c>
      <c r="W407" s="99">
        <v>908</v>
      </c>
      <c r="X407" s="99">
        <v>440</v>
      </c>
      <c r="Y407" s="99">
        <v>271</v>
      </c>
      <c r="Z407" s="99">
        <v>16</v>
      </c>
      <c r="AA407" s="99">
        <v>0</v>
      </c>
      <c r="AB407" s="99">
        <v>0</v>
      </c>
      <c r="AC407" s="100">
        <v>73</v>
      </c>
      <c r="AD407" s="22">
        <f t="shared" si="113"/>
        <v>5975</v>
      </c>
      <c r="AE407" s="20">
        <f t="shared" si="114"/>
        <v>8381</v>
      </c>
      <c r="AF407" s="20">
        <f t="shared" si="115"/>
        <v>11664</v>
      </c>
      <c r="AG407" s="20">
        <f t="shared" si="116"/>
        <v>10313</v>
      </c>
      <c r="AH407" s="20">
        <f t="shared" si="117"/>
        <v>9469</v>
      </c>
      <c r="AI407" s="20">
        <f t="shared" si="118"/>
        <v>9585</v>
      </c>
      <c r="AJ407" s="20">
        <f t="shared" si="119"/>
        <v>4645</v>
      </c>
      <c r="AK407" s="20">
        <f t="shared" si="120"/>
        <v>2861</v>
      </c>
      <c r="AL407" s="20">
        <f t="shared" si="121"/>
        <v>169</v>
      </c>
      <c r="AM407" s="20">
        <f t="shared" si="122"/>
        <v>0</v>
      </c>
      <c r="AN407" s="20">
        <f t="shared" si="123"/>
        <v>0</v>
      </c>
      <c r="AO407" s="43">
        <f t="shared" si="124"/>
        <v>771</v>
      </c>
    </row>
    <row r="408" spans="1:41" hidden="1" x14ac:dyDescent="0.2">
      <c r="A408" s="96" t="s">
        <v>976</v>
      </c>
      <c r="B408" s="96" t="s">
        <v>977</v>
      </c>
      <c r="C408" s="96" t="s">
        <v>976</v>
      </c>
      <c r="D408" s="96" t="s">
        <v>977</v>
      </c>
      <c r="E408" s="96" t="s">
        <v>983</v>
      </c>
      <c r="F408" s="96" t="s">
        <v>984</v>
      </c>
      <c r="G408" s="96" t="s">
        <v>126</v>
      </c>
      <c r="H408" s="19" t="str">
        <f>IF(E408="","",VLOOKUP(LEFT(E408,5),'Technikai cellák'!B:C,2,0))</f>
        <v>E.ON Közép-dunántúli Gázhálózati Zrt.</v>
      </c>
      <c r="I408" s="19" t="str">
        <f>IF(E408="","",VLOOKUP(H408,'Technikai cellák'!$C$1:$D$12,2,0))</f>
        <v>8800 Nagykanizsa, Zrínyi Miklós út 32.</v>
      </c>
      <c r="J408" s="97">
        <v>4</v>
      </c>
      <c r="K408" s="25" t="str">
        <f t="shared" si="109"/>
        <v>20 alatti</v>
      </c>
      <c r="L408" s="101">
        <f t="shared" si="110"/>
        <v>4</v>
      </c>
      <c r="M408" s="102">
        <f t="shared" si="111"/>
        <v>0</v>
      </c>
      <c r="N408" s="105"/>
      <c r="O408" s="104">
        <f t="shared" si="112"/>
        <v>0</v>
      </c>
      <c r="P408" s="26">
        <f t="shared" si="126"/>
        <v>54568</v>
      </c>
      <c r="Q408" s="21">
        <f t="shared" si="125"/>
        <v>68210</v>
      </c>
      <c r="R408" s="98">
        <v>564</v>
      </c>
      <c r="S408" s="99">
        <v>873</v>
      </c>
      <c r="T408" s="99">
        <v>1209</v>
      </c>
      <c r="U408" s="99">
        <v>1064</v>
      </c>
      <c r="V408" s="99">
        <v>980</v>
      </c>
      <c r="W408" s="99">
        <v>995</v>
      </c>
      <c r="X408" s="99">
        <v>428</v>
      </c>
      <c r="Y408" s="99">
        <v>263</v>
      </c>
      <c r="Z408" s="99">
        <v>15</v>
      </c>
      <c r="AA408" s="99">
        <v>0</v>
      </c>
      <c r="AB408" s="99">
        <v>0</v>
      </c>
      <c r="AC408" s="100">
        <v>71</v>
      </c>
      <c r="AD408" s="22">
        <f t="shared" si="113"/>
        <v>5953</v>
      </c>
      <c r="AE408" s="20">
        <f t="shared" si="114"/>
        <v>9215</v>
      </c>
      <c r="AF408" s="20">
        <f t="shared" si="115"/>
        <v>12762</v>
      </c>
      <c r="AG408" s="20">
        <f t="shared" si="116"/>
        <v>11231</v>
      </c>
      <c r="AH408" s="20">
        <f t="shared" si="117"/>
        <v>10345</v>
      </c>
      <c r="AI408" s="20">
        <f t="shared" si="118"/>
        <v>10503</v>
      </c>
      <c r="AJ408" s="20">
        <f t="shared" si="119"/>
        <v>4518</v>
      </c>
      <c r="AK408" s="20">
        <f t="shared" si="120"/>
        <v>2776</v>
      </c>
      <c r="AL408" s="20">
        <f t="shared" si="121"/>
        <v>158</v>
      </c>
      <c r="AM408" s="20">
        <f t="shared" si="122"/>
        <v>0</v>
      </c>
      <c r="AN408" s="20">
        <f t="shared" si="123"/>
        <v>0</v>
      </c>
      <c r="AO408" s="43">
        <f t="shared" si="124"/>
        <v>749</v>
      </c>
    </row>
    <row r="409" spans="1:41" hidden="1" x14ac:dyDescent="0.2">
      <c r="A409" s="96" t="s">
        <v>976</v>
      </c>
      <c r="B409" s="96" t="s">
        <v>977</v>
      </c>
      <c r="C409" s="96" t="s">
        <v>976</v>
      </c>
      <c r="D409" s="96" t="s">
        <v>977</v>
      </c>
      <c r="E409" s="96" t="s">
        <v>985</v>
      </c>
      <c r="F409" s="96" t="s">
        <v>986</v>
      </c>
      <c r="G409" s="96" t="s">
        <v>126</v>
      </c>
      <c r="H409" s="19" t="str">
        <f>IF(E409="","",VLOOKUP(LEFT(E409,5),'Technikai cellák'!B:C,2,0))</f>
        <v>E.ON Közép-dunántúli Gázhálózati Zrt.</v>
      </c>
      <c r="I409" s="19" t="str">
        <f>IF(E409="","",VLOOKUP(H409,'Technikai cellák'!$C$1:$D$12,2,0))</f>
        <v>8800 Nagykanizsa, Zrínyi Miklós út 32.</v>
      </c>
      <c r="J409" s="97">
        <v>16</v>
      </c>
      <c r="K409" s="25" t="str">
        <f t="shared" si="109"/>
        <v>20 alatti</v>
      </c>
      <c r="L409" s="101">
        <f t="shared" si="110"/>
        <v>16</v>
      </c>
      <c r="M409" s="102">
        <f t="shared" si="111"/>
        <v>0</v>
      </c>
      <c r="N409" s="105"/>
      <c r="O409" s="104">
        <f t="shared" si="112"/>
        <v>0</v>
      </c>
      <c r="P409" s="26">
        <f t="shared" si="126"/>
        <v>82369</v>
      </c>
      <c r="Q409" s="21">
        <f t="shared" si="125"/>
        <v>102961</v>
      </c>
      <c r="R409" s="98">
        <v>701</v>
      </c>
      <c r="S409" s="99">
        <v>1172</v>
      </c>
      <c r="T409" s="99">
        <v>1760</v>
      </c>
      <c r="U409" s="99">
        <v>1792</v>
      </c>
      <c r="V409" s="99">
        <v>1536</v>
      </c>
      <c r="W409" s="99">
        <v>1438</v>
      </c>
      <c r="X409" s="99">
        <v>499</v>
      </c>
      <c r="Y409" s="99">
        <v>283</v>
      </c>
      <c r="Z409" s="99">
        <v>156</v>
      </c>
      <c r="AA409" s="99">
        <v>99</v>
      </c>
      <c r="AB409" s="99">
        <v>111</v>
      </c>
      <c r="AC409" s="100">
        <v>207</v>
      </c>
      <c r="AD409" s="22">
        <f t="shared" si="113"/>
        <v>7400</v>
      </c>
      <c r="AE409" s="20">
        <f t="shared" si="114"/>
        <v>12371</v>
      </c>
      <c r="AF409" s="20">
        <f t="shared" si="115"/>
        <v>18578</v>
      </c>
      <c r="AG409" s="20">
        <f t="shared" si="116"/>
        <v>18916</v>
      </c>
      <c r="AH409" s="20">
        <f t="shared" si="117"/>
        <v>16214</v>
      </c>
      <c r="AI409" s="20">
        <f t="shared" si="118"/>
        <v>15179</v>
      </c>
      <c r="AJ409" s="20">
        <f t="shared" si="119"/>
        <v>5267</v>
      </c>
      <c r="AK409" s="20">
        <f t="shared" si="120"/>
        <v>2987</v>
      </c>
      <c r="AL409" s="20">
        <f t="shared" si="121"/>
        <v>1647</v>
      </c>
      <c r="AM409" s="20">
        <f t="shared" si="122"/>
        <v>1045</v>
      </c>
      <c r="AN409" s="20">
        <f t="shared" si="123"/>
        <v>1172</v>
      </c>
      <c r="AO409" s="43">
        <f t="shared" si="124"/>
        <v>2185</v>
      </c>
    </row>
    <row r="410" spans="1:41" hidden="1" x14ac:dyDescent="0.2">
      <c r="A410" s="96" t="s">
        <v>976</v>
      </c>
      <c r="B410" s="96" t="s">
        <v>977</v>
      </c>
      <c r="C410" s="96" t="s">
        <v>976</v>
      </c>
      <c r="D410" s="96" t="s">
        <v>977</v>
      </c>
      <c r="E410" s="96" t="s">
        <v>987</v>
      </c>
      <c r="F410" s="96" t="s">
        <v>988</v>
      </c>
      <c r="G410" s="96" t="s">
        <v>126</v>
      </c>
      <c r="H410" s="19" t="str">
        <f>IF(E410="","",VLOOKUP(LEFT(E410,5),'Technikai cellák'!B:C,2,0))</f>
        <v>E.ON Közép-dunántúli Gázhálózati Zrt.</v>
      </c>
      <c r="I410" s="19" t="str">
        <f>IF(E410="","",VLOOKUP(H410,'Technikai cellák'!$C$1:$D$12,2,0))</f>
        <v>8800 Nagykanizsa, Zrínyi Miklós út 32.</v>
      </c>
      <c r="J410" s="97">
        <v>25</v>
      </c>
      <c r="K410" s="25" t="str">
        <f t="shared" si="109"/>
        <v>20-99</v>
      </c>
      <c r="L410" s="101">
        <f t="shared" si="110"/>
        <v>0</v>
      </c>
      <c r="M410" s="102">
        <f t="shared" si="111"/>
        <v>263</v>
      </c>
      <c r="N410" s="105">
        <v>263</v>
      </c>
      <c r="O410" s="104">
        <f t="shared" si="112"/>
        <v>0</v>
      </c>
      <c r="P410" s="26">
        <f t="shared" si="126"/>
        <v>118891</v>
      </c>
      <c r="Q410" s="21">
        <f t="shared" si="125"/>
        <v>148614</v>
      </c>
      <c r="R410" s="98">
        <v>1604</v>
      </c>
      <c r="S410" s="99">
        <v>2073</v>
      </c>
      <c r="T410" s="99">
        <v>2903</v>
      </c>
      <c r="U410" s="99">
        <v>2854</v>
      </c>
      <c r="V410" s="99">
        <v>2197</v>
      </c>
      <c r="W410" s="99">
        <v>2325</v>
      </c>
      <c r="X410" s="99">
        <v>82</v>
      </c>
      <c r="Y410" s="99">
        <v>0</v>
      </c>
      <c r="Z410" s="99">
        <v>0</v>
      </c>
      <c r="AA410" s="99">
        <v>0</v>
      </c>
      <c r="AB410" s="99">
        <v>0</v>
      </c>
      <c r="AC410" s="100">
        <v>41</v>
      </c>
      <c r="AD410" s="22">
        <f t="shared" si="113"/>
        <v>16931</v>
      </c>
      <c r="AE410" s="20">
        <f t="shared" si="114"/>
        <v>21882</v>
      </c>
      <c r="AF410" s="20">
        <f t="shared" si="115"/>
        <v>30643</v>
      </c>
      <c r="AG410" s="20">
        <f t="shared" si="116"/>
        <v>30126</v>
      </c>
      <c r="AH410" s="20">
        <f t="shared" si="117"/>
        <v>23191</v>
      </c>
      <c r="AI410" s="20">
        <f t="shared" si="118"/>
        <v>24542</v>
      </c>
      <c r="AJ410" s="20">
        <f t="shared" si="119"/>
        <v>866</v>
      </c>
      <c r="AK410" s="20">
        <f t="shared" si="120"/>
        <v>0</v>
      </c>
      <c r="AL410" s="20">
        <f t="shared" si="121"/>
        <v>0</v>
      </c>
      <c r="AM410" s="20">
        <f t="shared" si="122"/>
        <v>0</v>
      </c>
      <c r="AN410" s="20">
        <f t="shared" si="123"/>
        <v>0</v>
      </c>
      <c r="AO410" s="43">
        <f t="shared" si="124"/>
        <v>433</v>
      </c>
    </row>
    <row r="411" spans="1:41" hidden="1" x14ac:dyDescent="0.2">
      <c r="A411" s="96" t="s">
        <v>976</v>
      </c>
      <c r="B411" s="96" t="s">
        <v>977</v>
      </c>
      <c r="C411" s="96" t="s">
        <v>976</v>
      </c>
      <c r="D411" s="96" t="s">
        <v>977</v>
      </c>
      <c r="E411" s="96" t="s">
        <v>989</v>
      </c>
      <c r="F411" s="96" t="s">
        <v>977</v>
      </c>
      <c r="G411" s="96" t="s">
        <v>126</v>
      </c>
      <c r="H411" s="19" t="str">
        <f>IF(E411="","",VLOOKUP(LEFT(E411,5),'Technikai cellák'!B:C,2,0))</f>
        <v>E.ON Dél-dunántúli Gázhálózati Zrt.</v>
      </c>
      <c r="I411" s="19" t="str">
        <f>IF(E411="","",VLOOKUP(H411,'Technikai cellák'!$C$1:$D$12,2,0))</f>
        <v>7626 Pécs, Búza tér 8/a</v>
      </c>
      <c r="J411" s="97">
        <v>16</v>
      </c>
      <c r="K411" s="25" t="str">
        <f t="shared" si="109"/>
        <v>20 alatti</v>
      </c>
      <c r="L411" s="101">
        <f t="shared" si="110"/>
        <v>16</v>
      </c>
      <c r="M411" s="102">
        <f t="shared" si="111"/>
        <v>0</v>
      </c>
      <c r="N411" s="105"/>
      <c r="O411" s="104">
        <f t="shared" si="112"/>
        <v>0</v>
      </c>
      <c r="P411" s="26">
        <f t="shared" si="126"/>
        <v>210440</v>
      </c>
      <c r="Q411" s="21">
        <f t="shared" si="125"/>
        <v>263050</v>
      </c>
      <c r="R411" s="98">
        <v>922</v>
      </c>
      <c r="S411" s="99">
        <v>4593</v>
      </c>
      <c r="T411" s="99">
        <v>4921</v>
      </c>
      <c r="U411" s="99">
        <v>4873</v>
      </c>
      <c r="V411" s="99">
        <v>3997</v>
      </c>
      <c r="W411" s="99">
        <v>3732</v>
      </c>
      <c r="X411" s="99">
        <v>1882</v>
      </c>
      <c r="Y411" s="99">
        <v>0</v>
      </c>
      <c r="Z411" s="99">
        <v>0</v>
      </c>
      <c r="AA411" s="99">
        <v>0</v>
      </c>
      <c r="AB411" s="99">
        <v>0</v>
      </c>
      <c r="AC411" s="100">
        <v>0</v>
      </c>
      <c r="AD411" s="22">
        <f t="shared" si="113"/>
        <v>9732</v>
      </c>
      <c r="AE411" s="20">
        <f t="shared" si="114"/>
        <v>48483</v>
      </c>
      <c r="AF411" s="20">
        <f t="shared" si="115"/>
        <v>51945</v>
      </c>
      <c r="AG411" s="20">
        <f t="shared" si="116"/>
        <v>51438</v>
      </c>
      <c r="AH411" s="20">
        <f t="shared" si="117"/>
        <v>42192</v>
      </c>
      <c r="AI411" s="20">
        <f t="shared" si="118"/>
        <v>39394</v>
      </c>
      <c r="AJ411" s="20">
        <f t="shared" si="119"/>
        <v>19866</v>
      </c>
      <c r="AK411" s="20">
        <f t="shared" si="120"/>
        <v>0</v>
      </c>
      <c r="AL411" s="20">
        <f t="shared" si="121"/>
        <v>0</v>
      </c>
      <c r="AM411" s="20">
        <f t="shared" si="122"/>
        <v>0</v>
      </c>
      <c r="AN411" s="20">
        <f t="shared" si="123"/>
        <v>0</v>
      </c>
      <c r="AO411" s="43">
        <f t="shared" si="124"/>
        <v>0</v>
      </c>
    </row>
    <row r="412" spans="1:41" hidden="1" x14ac:dyDescent="0.2">
      <c r="A412" s="96" t="s">
        <v>976</v>
      </c>
      <c r="B412" s="96" t="s">
        <v>977</v>
      </c>
      <c r="C412" s="96" t="s">
        <v>976</v>
      </c>
      <c r="D412" s="96" t="s">
        <v>977</v>
      </c>
      <c r="E412" s="96" t="s">
        <v>990</v>
      </c>
      <c r="F412" s="96" t="s">
        <v>977</v>
      </c>
      <c r="G412" s="96" t="s">
        <v>126</v>
      </c>
      <c r="H412" s="19" t="str">
        <f>IF(E412="","",VLOOKUP(LEFT(E412,5),'Technikai cellák'!B:C,2,0))</f>
        <v>E.ON Dél-dunántúli Gázhálózati Zrt.</v>
      </c>
      <c r="I412" s="19" t="str">
        <f>IF(E412="","",VLOOKUP(H412,'Technikai cellák'!$C$1:$D$12,2,0))</f>
        <v>7626 Pécs, Búza tér 8/a</v>
      </c>
      <c r="J412" s="97">
        <v>25</v>
      </c>
      <c r="K412" s="25" t="str">
        <f t="shared" si="109"/>
        <v>20-99</v>
      </c>
      <c r="L412" s="101">
        <f t="shared" si="110"/>
        <v>0</v>
      </c>
      <c r="M412" s="102">
        <f t="shared" si="111"/>
        <v>263</v>
      </c>
      <c r="N412" s="105">
        <v>263</v>
      </c>
      <c r="O412" s="104">
        <f t="shared" si="112"/>
        <v>0</v>
      </c>
      <c r="P412" s="26">
        <f t="shared" si="126"/>
        <v>80798</v>
      </c>
      <c r="Q412" s="21">
        <f t="shared" si="125"/>
        <v>100998</v>
      </c>
      <c r="R412" s="98">
        <v>625</v>
      </c>
      <c r="S412" s="99">
        <v>1408</v>
      </c>
      <c r="T412" s="99">
        <v>1788</v>
      </c>
      <c r="U412" s="99">
        <v>1921</v>
      </c>
      <c r="V412" s="99">
        <v>1602</v>
      </c>
      <c r="W412" s="99">
        <v>1411</v>
      </c>
      <c r="X412" s="99">
        <v>813</v>
      </c>
      <c r="Y412" s="99">
        <v>0</v>
      </c>
      <c r="Z412" s="99">
        <v>0</v>
      </c>
      <c r="AA412" s="99">
        <v>0</v>
      </c>
      <c r="AB412" s="99">
        <v>0</v>
      </c>
      <c r="AC412" s="100">
        <v>0</v>
      </c>
      <c r="AD412" s="22">
        <f t="shared" si="113"/>
        <v>6597</v>
      </c>
      <c r="AE412" s="20">
        <f t="shared" si="114"/>
        <v>14863</v>
      </c>
      <c r="AF412" s="20">
        <f t="shared" si="115"/>
        <v>18874</v>
      </c>
      <c r="AG412" s="20">
        <f t="shared" si="116"/>
        <v>20278</v>
      </c>
      <c r="AH412" s="20">
        <f t="shared" si="117"/>
        <v>16910</v>
      </c>
      <c r="AI412" s="20">
        <f t="shared" si="118"/>
        <v>14894</v>
      </c>
      <c r="AJ412" s="20">
        <f t="shared" si="119"/>
        <v>8582</v>
      </c>
      <c r="AK412" s="20">
        <f t="shared" si="120"/>
        <v>0</v>
      </c>
      <c r="AL412" s="20">
        <f t="shared" si="121"/>
        <v>0</v>
      </c>
      <c r="AM412" s="20">
        <f t="shared" si="122"/>
        <v>0</v>
      </c>
      <c r="AN412" s="20">
        <f t="shared" si="123"/>
        <v>0</v>
      </c>
      <c r="AO412" s="43">
        <f t="shared" si="124"/>
        <v>0</v>
      </c>
    </row>
    <row r="413" spans="1:41" hidden="1" x14ac:dyDescent="0.2">
      <c r="A413" s="96" t="s">
        <v>976</v>
      </c>
      <c r="B413" s="96" t="s">
        <v>977</v>
      </c>
      <c r="C413" s="96" t="s">
        <v>976</v>
      </c>
      <c r="D413" s="96" t="s">
        <v>977</v>
      </c>
      <c r="E413" s="96" t="s">
        <v>991</v>
      </c>
      <c r="F413" s="96" t="s">
        <v>992</v>
      </c>
      <c r="G413" s="96" t="s">
        <v>126</v>
      </c>
      <c r="H413" s="19" t="str">
        <f>IF(E413="","",VLOOKUP(LEFT(E413,5),'Technikai cellák'!B:C,2,0))</f>
        <v>E.ON Dél-dunántúli Gázhálózati Zrt.</v>
      </c>
      <c r="I413" s="19" t="str">
        <f>IF(E413="","",VLOOKUP(H413,'Technikai cellák'!$C$1:$D$12,2,0))</f>
        <v>7626 Pécs, Búza tér 8/a</v>
      </c>
      <c r="J413" s="97">
        <v>4</v>
      </c>
      <c r="K413" s="25" t="str">
        <f t="shared" si="109"/>
        <v>20 alatti</v>
      </c>
      <c r="L413" s="101">
        <f t="shared" si="110"/>
        <v>4</v>
      </c>
      <c r="M413" s="102">
        <f t="shared" si="111"/>
        <v>0</v>
      </c>
      <c r="N413" s="105"/>
      <c r="O413" s="104">
        <f t="shared" si="112"/>
        <v>0</v>
      </c>
      <c r="P413" s="26">
        <f t="shared" si="126"/>
        <v>13816</v>
      </c>
      <c r="Q413" s="21">
        <f t="shared" si="125"/>
        <v>17270</v>
      </c>
      <c r="R413" s="98">
        <v>110</v>
      </c>
      <c r="S413" s="99">
        <v>264</v>
      </c>
      <c r="T413" s="99">
        <v>256</v>
      </c>
      <c r="U413" s="99">
        <v>312</v>
      </c>
      <c r="V413" s="99">
        <v>286</v>
      </c>
      <c r="W413" s="99">
        <v>288</v>
      </c>
      <c r="X413" s="99">
        <v>100</v>
      </c>
      <c r="Y413" s="99">
        <v>10</v>
      </c>
      <c r="Z413" s="99">
        <v>0</v>
      </c>
      <c r="AA413" s="99">
        <v>0</v>
      </c>
      <c r="AB413" s="99">
        <v>0</v>
      </c>
      <c r="AC413" s="100">
        <v>10</v>
      </c>
      <c r="AD413" s="22">
        <f t="shared" si="113"/>
        <v>1161</v>
      </c>
      <c r="AE413" s="20">
        <f t="shared" si="114"/>
        <v>2787</v>
      </c>
      <c r="AF413" s="20">
        <f t="shared" si="115"/>
        <v>2702</v>
      </c>
      <c r="AG413" s="20">
        <f t="shared" si="116"/>
        <v>3293</v>
      </c>
      <c r="AH413" s="20">
        <f t="shared" si="117"/>
        <v>3019</v>
      </c>
      <c r="AI413" s="20">
        <f t="shared" si="118"/>
        <v>3040</v>
      </c>
      <c r="AJ413" s="20">
        <f t="shared" si="119"/>
        <v>1056</v>
      </c>
      <c r="AK413" s="20">
        <f t="shared" si="120"/>
        <v>106</v>
      </c>
      <c r="AL413" s="20">
        <f t="shared" si="121"/>
        <v>0</v>
      </c>
      <c r="AM413" s="20">
        <f t="shared" si="122"/>
        <v>0</v>
      </c>
      <c r="AN413" s="20">
        <f t="shared" si="123"/>
        <v>0</v>
      </c>
      <c r="AO413" s="43">
        <f t="shared" si="124"/>
        <v>106</v>
      </c>
    </row>
    <row r="414" spans="1:41" hidden="1" x14ac:dyDescent="0.2">
      <c r="A414" s="96" t="s">
        <v>976</v>
      </c>
      <c r="B414" s="96" t="s">
        <v>977</v>
      </c>
      <c r="C414" s="96" t="s">
        <v>976</v>
      </c>
      <c r="D414" s="96" t="s">
        <v>977</v>
      </c>
      <c r="E414" s="96" t="s">
        <v>993</v>
      </c>
      <c r="F414" s="96" t="s">
        <v>994</v>
      </c>
      <c r="G414" s="96" t="s">
        <v>126</v>
      </c>
      <c r="H414" s="19" t="str">
        <f>IF(E414="","",VLOOKUP(LEFT(E414,5),'Technikai cellák'!B:C,2,0))</f>
        <v>E.ON Dél-dunántúli Gázhálózati Zrt.</v>
      </c>
      <c r="I414" s="19" t="str">
        <f>IF(E414="","",VLOOKUP(H414,'Technikai cellák'!$C$1:$D$12,2,0))</f>
        <v>7626 Pécs, Búza tér 8/a</v>
      </c>
      <c r="J414" s="97">
        <v>4</v>
      </c>
      <c r="K414" s="25" t="str">
        <f t="shared" si="109"/>
        <v>20 alatti</v>
      </c>
      <c r="L414" s="101">
        <f t="shared" si="110"/>
        <v>4</v>
      </c>
      <c r="M414" s="102">
        <f t="shared" si="111"/>
        <v>0</v>
      </c>
      <c r="N414" s="105"/>
      <c r="O414" s="104">
        <f t="shared" si="112"/>
        <v>0</v>
      </c>
      <c r="P414" s="26">
        <f t="shared" si="126"/>
        <v>0</v>
      </c>
      <c r="Q414" s="21">
        <f t="shared" si="125"/>
        <v>0</v>
      </c>
      <c r="R414" s="98">
        <v>0</v>
      </c>
      <c r="S414" s="99">
        <v>0</v>
      </c>
      <c r="T414" s="99">
        <v>0</v>
      </c>
      <c r="U414" s="99">
        <v>0</v>
      </c>
      <c r="V414" s="99">
        <v>0</v>
      </c>
      <c r="W414" s="99">
        <v>0</v>
      </c>
      <c r="X414" s="99">
        <v>0</v>
      </c>
      <c r="Y414" s="99">
        <v>0</v>
      </c>
      <c r="Z414" s="99">
        <v>0</v>
      </c>
      <c r="AA414" s="99">
        <v>0</v>
      </c>
      <c r="AB414" s="99">
        <v>0</v>
      </c>
      <c r="AC414" s="100">
        <v>0</v>
      </c>
      <c r="AD414" s="22">
        <f t="shared" si="113"/>
        <v>0</v>
      </c>
      <c r="AE414" s="20">
        <f t="shared" si="114"/>
        <v>0</v>
      </c>
      <c r="AF414" s="20">
        <f t="shared" si="115"/>
        <v>0</v>
      </c>
      <c r="AG414" s="20">
        <f t="shared" si="116"/>
        <v>0</v>
      </c>
      <c r="AH414" s="20">
        <f t="shared" si="117"/>
        <v>0</v>
      </c>
      <c r="AI414" s="20">
        <f t="shared" si="118"/>
        <v>0</v>
      </c>
      <c r="AJ414" s="20">
        <f t="shared" si="119"/>
        <v>0</v>
      </c>
      <c r="AK414" s="20">
        <f t="shared" si="120"/>
        <v>0</v>
      </c>
      <c r="AL414" s="20">
        <f t="shared" si="121"/>
        <v>0</v>
      </c>
      <c r="AM414" s="20">
        <f t="shared" si="122"/>
        <v>0</v>
      </c>
      <c r="AN414" s="20">
        <f t="shared" si="123"/>
        <v>0</v>
      </c>
      <c r="AO414" s="43">
        <f t="shared" si="124"/>
        <v>0</v>
      </c>
    </row>
    <row r="415" spans="1:41" hidden="1" x14ac:dyDescent="0.2">
      <c r="A415" s="96" t="s">
        <v>976</v>
      </c>
      <c r="B415" s="96" t="s">
        <v>977</v>
      </c>
      <c r="C415" s="96" t="s">
        <v>976</v>
      </c>
      <c r="D415" s="96" t="s">
        <v>977</v>
      </c>
      <c r="E415" s="96" t="s">
        <v>995</v>
      </c>
      <c r="F415" s="96" t="s">
        <v>996</v>
      </c>
      <c r="G415" s="96" t="s">
        <v>126</v>
      </c>
      <c r="H415" s="19" t="str">
        <f>IF(E415="","",VLOOKUP(LEFT(E415,5),'Technikai cellák'!B:C,2,0))</f>
        <v>E.ON Dél-dunántúli Gázhálózati Zrt.</v>
      </c>
      <c r="I415" s="19" t="str">
        <f>IF(E415="","",VLOOKUP(H415,'Technikai cellák'!$C$1:$D$12,2,0))</f>
        <v>7626 Pécs, Búza tér 8/a</v>
      </c>
      <c r="J415" s="97">
        <v>4</v>
      </c>
      <c r="K415" s="25" t="str">
        <f t="shared" si="109"/>
        <v>20 alatti</v>
      </c>
      <c r="L415" s="101">
        <f t="shared" si="110"/>
        <v>4</v>
      </c>
      <c r="M415" s="102">
        <f t="shared" si="111"/>
        <v>0</v>
      </c>
      <c r="N415" s="105"/>
      <c r="O415" s="104">
        <f t="shared" si="112"/>
        <v>0</v>
      </c>
      <c r="P415" s="26">
        <f t="shared" si="126"/>
        <v>5354</v>
      </c>
      <c r="Q415" s="21">
        <f t="shared" si="125"/>
        <v>6693</v>
      </c>
      <c r="R415" s="98">
        <v>69</v>
      </c>
      <c r="S415" s="99">
        <v>12</v>
      </c>
      <c r="T415" s="99">
        <v>7</v>
      </c>
      <c r="U415" s="99">
        <v>64</v>
      </c>
      <c r="V415" s="99">
        <v>122</v>
      </c>
      <c r="W415" s="99">
        <v>89</v>
      </c>
      <c r="X415" s="99">
        <v>104</v>
      </c>
      <c r="Y415" s="99">
        <v>71</v>
      </c>
      <c r="Z415" s="99">
        <v>68</v>
      </c>
      <c r="AA415" s="99">
        <v>5</v>
      </c>
      <c r="AB415" s="99">
        <v>3</v>
      </c>
      <c r="AC415" s="100">
        <v>20</v>
      </c>
      <c r="AD415" s="22">
        <f t="shared" si="113"/>
        <v>728</v>
      </c>
      <c r="AE415" s="20">
        <f t="shared" si="114"/>
        <v>127</v>
      </c>
      <c r="AF415" s="20">
        <f t="shared" si="115"/>
        <v>74</v>
      </c>
      <c r="AG415" s="20">
        <f t="shared" si="116"/>
        <v>676</v>
      </c>
      <c r="AH415" s="20">
        <f t="shared" si="117"/>
        <v>1288</v>
      </c>
      <c r="AI415" s="20">
        <f t="shared" si="118"/>
        <v>939</v>
      </c>
      <c r="AJ415" s="20">
        <f t="shared" si="119"/>
        <v>1098</v>
      </c>
      <c r="AK415" s="20">
        <f t="shared" si="120"/>
        <v>749</v>
      </c>
      <c r="AL415" s="20">
        <f t="shared" si="121"/>
        <v>718</v>
      </c>
      <c r="AM415" s="20">
        <f t="shared" si="122"/>
        <v>53</v>
      </c>
      <c r="AN415" s="20">
        <f t="shared" si="123"/>
        <v>32</v>
      </c>
      <c r="AO415" s="43">
        <f t="shared" si="124"/>
        <v>211</v>
      </c>
    </row>
    <row r="416" spans="1:41" hidden="1" x14ac:dyDescent="0.2">
      <c r="A416" s="96" t="s">
        <v>976</v>
      </c>
      <c r="B416" s="96" t="s">
        <v>977</v>
      </c>
      <c r="C416" s="96" t="s">
        <v>976</v>
      </c>
      <c r="D416" s="96" t="s">
        <v>977</v>
      </c>
      <c r="E416" s="96" t="s">
        <v>997</v>
      </c>
      <c r="F416" s="96" t="s">
        <v>998</v>
      </c>
      <c r="G416" s="96" t="s">
        <v>126</v>
      </c>
      <c r="H416" s="19" t="str">
        <f>IF(E416="","",VLOOKUP(LEFT(E416,5),'Technikai cellák'!B:C,2,0))</f>
        <v>E.ON Dél-dunántúli Gázhálózati Zrt.</v>
      </c>
      <c r="I416" s="19" t="str">
        <f>IF(E416="","",VLOOKUP(H416,'Technikai cellák'!$C$1:$D$12,2,0))</f>
        <v>7626 Pécs, Búza tér 8/a</v>
      </c>
      <c r="J416" s="97">
        <v>16</v>
      </c>
      <c r="K416" s="25" t="str">
        <f t="shared" si="109"/>
        <v>20 alatti</v>
      </c>
      <c r="L416" s="101">
        <f t="shared" si="110"/>
        <v>16</v>
      </c>
      <c r="M416" s="102">
        <f t="shared" si="111"/>
        <v>0</v>
      </c>
      <c r="N416" s="105"/>
      <c r="O416" s="104">
        <f t="shared" si="112"/>
        <v>0</v>
      </c>
      <c r="P416" s="26">
        <f t="shared" si="126"/>
        <v>3413</v>
      </c>
      <c r="Q416" s="21">
        <f t="shared" si="125"/>
        <v>4266</v>
      </c>
      <c r="R416" s="98">
        <v>9</v>
      </c>
      <c r="S416" s="99">
        <v>10</v>
      </c>
      <c r="T416" s="99">
        <v>70</v>
      </c>
      <c r="U416" s="99">
        <v>138</v>
      </c>
      <c r="V416" s="99">
        <v>109</v>
      </c>
      <c r="W416" s="99">
        <v>68</v>
      </c>
      <c r="X416" s="99">
        <v>0</v>
      </c>
      <c r="Y416" s="99">
        <v>0</v>
      </c>
      <c r="Z416" s="99">
        <v>0</v>
      </c>
      <c r="AA416" s="99">
        <v>0</v>
      </c>
      <c r="AB416" s="99">
        <v>0</v>
      </c>
      <c r="AC416" s="100">
        <v>0</v>
      </c>
      <c r="AD416" s="22">
        <f t="shared" si="113"/>
        <v>95</v>
      </c>
      <c r="AE416" s="20">
        <f t="shared" si="114"/>
        <v>106</v>
      </c>
      <c r="AF416" s="20">
        <f t="shared" si="115"/>
        <v>739</v>
      </c>
      <c r="AG416" s="20">
        <f t="shared" si="116"/>
        <v>1457</v>
      </c>
      <c r="AH416" s="20">
        <f t="shared" si="117"/>
        <v>1151</v>
      </c>
      <c r="AI416" s="20">
        <f t="shared" si="118"/>
        <v>718</v>
      </c>
      <c r="AJ416" s="20">
        <f t="shared" si="119"/>
        <v>0</v>
      </c>
      <c r="AK416" s="20">
        <f t="shared" si="120"/>
        <v>0</v>
      </c>
      <c r="AL416" s="20">
        <f t="shared" si="121"/>
        <v>0</v>
      </c>
      <c r="AM416" s="20">
        <f t="shared" si="122"/>
        <v>0</v>
      </c>
      <c r="AN416" s="20">
        <f t="shared" si="123"/>
        <v>0</v>
      </c>
      <c r="AO416" s="43">
        <f t="shared" si="124"/>
        <v>0</v>
      </c>
    </row>
    <row r="417" spans="1:41" hidden="1" x14ac:dyDescent="0.2">
      <c r="A417" s="96" t="s">
        <v>976</v>
      </c>
      <c r="B417" s="96" t="s">
        <v>977</v>
      </c>
      <c r="C417" s="96" t="s">
        <v>976</v>
      </c>
      <c r="D417" s="96" t="s">
        <v>977</v>
      </c>
      <c r="E417" s="96" t="s">
        <v>999</v>
      </c>
      <c r="F417" s="96" t="s">
        <v>1000</v>
      </c>
      <c r="G417" s="96" t="s">
        <v>126</v>
      </c>
      <c r="H417" s="19" t="str">
        <f>IF(E417="","",VLOOKUP(LEFT(E417,5),'Technikai cellák'!B:C,2,0))</f>
        <v>E.ON Dél-dunántúli Gázhálózati Zrt.</v>
      </c>
      <c r="I417" s="19" t="str">
        <f>IF(E417="","",VLOOKUP(H417,'Technikai cellák'!$C$1:$D$12,2,0))</f>
        <v>7626 Pécs, Búza tér 8/a</v>
      </c>
      <c r="J417" s="97">
        <v>4</v>
      </c>
      <c r="K417" s="25" t="str">
        <f t="shared" si="109"/>
        <v>20 alatti</v>
      </c>
      <c r="L417" s="101">
        <f t="shared" si="110"/>
        <v>4</v>
      </c>
      <c r="M417" s="102">
        <f t="shared" si="111"/>
        <v>0</v>
      </c>
      <c r="N417" s="105"/>
      <c r="O417" s="104">
        <f t="shared" si="112"/>
        <v>0</v>
      </c>
      <c r="P417" s="26">
        <f t="shared" si="126"/>
        <v>853</v>
      </c>
      <c r="Q417" s="21">
        <f t="shared" si="125"/>
        <v>1066</v>
      </c>
      <c r="R417" s="98">
        <v>8</v>
      </c>
      <c r="S417" s="99">
        <v>11</v>
      </c>
      <c r="T417" s="99">
        <v>14</v>
      </c>
      <c r="U417" s="99">
        <v>28</v>
      </c>
      <c r="V417" s="99">
        <v>26</v>
      </c>
      <c r="W417" s="99">
        <v>12</v>
      </c>
      <c r="X417" s="99">
        <v>0</v>
      </c>
      <c r="Y417" s="99">
        <v>0</v>
      </c>
      <c r="Z417" s="99">
        <v>0</v>
      </c>
      <c r="AA417" s="99">
        <v>0</v>
      </c>
      <c r="AB417" s="99">
        <v>0</v>
      </c>
      <c r="AC417" s="100">
        <v>2</v>
      </c>
      <c r="AD417" s="22">
        <f t="shared" si="113"/>
        <v>84</v>
      </c>
      <c r="AE417" s="20">
        <f t="shared" si="114"/>
        <v>116</v>
      </c>
      <c r="AF417" s="20">
        <f t="shared" si="115"/>
        <v>148</v>
      </c>
      <c r="AG417" s="20">
        <f t="shared" si="116"/>
        <v>296</v>
      </c>
      <c r="AH417" s="20">
        <f t="shared" si="117"/>
        <v>274</v>
      </c>
      <c r="AI417" s="20">
        <f t="shared" si="118"/>
        <v>127</v>
      </c>
      <c r="AJ417" s="20">
        <f t="shared" si="119"/>
        <v>0</v>
      </c>
      <c r="AK417" s="20">
        <f t="shared" si="120"/>
        <v>0</v>
      </c>
      <c r="AL417" s="20">
        <f t="shared" si="121"/>
        <v>0</v>
      </c>
      <c r="AM417" s="20">
        <f t="shared" si="122"/>
        <v>0</v>
      </c>
      <c r="AN417" s="20">
        <f t="shared" si="123"/>
        <v>0</v>
      </c>
      <c r="AO417" s="43">
        <f t="shared" si="124"/>
        <v>21</v>
      </c>
    </row>
    <row r="418" spans="1:41" hidden="1" x14ac:dyDescent="0.2">
      <c r="A418" s="96" t="s">
        <v>976</v>
      </c>
      <c r="B418" s="96" t="s">
        <v>977</v>
      </c>
      <c r="C418" s="96" t="s">
        <v>976</v>
      </c>
      <c r="D418" s="96" t="s">
        <v>977</v>
      </c>
      <c r="E418" s="96" t="s">
        <v>1001</v>
      </c>
      <c r="F418" s="96" t="s">
        <v>1002</v>
      </c>
      <c r="G418" s="96" t="s">
        <v>126</v>
      </c>
      <c r="H418" s="19" t="str">
        <f>IF(E418="","",VLOOKUP(LEFT(E418,5),'Technikai cellák'!B:C,2,0))</f>
        <v>E.ON Dél-dunántúli Gázhálózati Zrt.</v>
      </c>
      <c r="I418" s="19" t="str">
        <f>IF(E418="","",VLOOKUP(H418,'Technikai cellák'!$C$1:$D$12,2,0))</f>
        <v>7626 Pécs, Búza tér 8/a</v>
      </c>
      <c r="J418" s="97">
        <v>4</v>
      </c>
      <c r="K418" s="25" t="str">
        <f t="shared" si="109"/>
        <v>20 alatti</v>
      </c>
      <c r="L418" s="101">
        <f t="shared" si="110"/>
        <v>4</v>
      </c>
      <c r="M418" s="102">
        <f t="shared" si="111"/>
        <v>0</v>
      </c>
      <c r="N418" s="105"/>
      <c r="O418" s="104">
        <f t="shared" si="112"/>
        <v>0</v>
      </c>
      <c r="P418" s="26">
        <f t="shared" si="126"/>
        <v>1722</v>
      </c>
      <c r="Q418" s="21">
        <f t="shared" si="125"/>
        <v>2153</v>
      </c>
      <c r="R418" s="98">
        <v>0</v>
      </c>
      <c r="S418" s="99">
        <v>2</v>
      </c>
      <c r="T418" s="99">
        <v>69</v>
      </c>
      <c r="U418" s="99">
        <v>74</v>
      </c>
      <c r="V418" s="99">
        <v>57</v>
      </c>
      <c r="W418" s="99">
        <v>2</v>
      </c>
      <c r="X418" s="99">
        <v>0</v>
      </c>
      <c r="Y418" s="99">
        <v>0</v>
      </c>
      <c r="Z418" s="99">
        <v>0</v>
      </c>
      <c r="AA418" s="99">
        <v>0</v>
      </c>
      <c r="AB418" s="99">
        <v>0</v>
      </c>
      <c r="AC418" s="100">
        <v>0</v>
      </c>
      <c r="AD418" s="22">
        <f t="shared" si="113"/>
        <v>0</v>
      </c>
      <c r="AE418" s="20">
        <f t="shared" si="114"/>
        <v>21</v>
      </c>
      <c r="AF418" s="20">
        <f t="shared" si="115"/>
        <v>728</v>
      </c>
      <c r="AG418" s="20">
        <f t="shared" si="116"/>
        <v>781</v>
      </c>
      <c r="AH418" s="20">
        <f t="shared" si="117"/>
        <v>602</v>
      </c>
      <c r="AI418" s="20">
        <f t="shared" si="118"/>
        <v>21</v>
      </c>
      <c r="AJ418" s="20">
        <f t="shared" si="119"/>
        <v>0</v>
      </c>
      <c r="AK418" s="20">
        <f t="shared" si="120"/>
        <v>0</v>
      </c>
      <c r="AL418" s="20">
        <f t="shared" si="121"/>
        <v>0</v>
      </c>
      <c r="AM418" s="20">
        <f t="shared" si="122"/>
        <v>0</v>
      </c>
      <c r="AN418" s="20">
        <f t="shared" si="123"/>
        <v>0</v>
      </c>
      <c r="AO418" s="43">
        <f t="shared" si="124"/>
        <v>0</v>
      </c>
    </row>
    <row r="419" spans="1:41" hidden="1" x14ac:dyDescent="0.2">
      <c r="A419" s="96" t="s">
        <v>976</v>
      </c>
      <c r="B419" s="96" t="s">
        <v>977</v>
      </c>
      <c r="C419" s="96" t="s">
        <v>976</v>
      </c>
      <c r="D419" s="96" t="s">
        <v>977</v>
      </c>
      <c r="E419" s="96" t="s">
        <v>1003</v>
      </c>
      <c r="F419" s="96" t="s">
        <v>1004</v>
      </c>
      <c r="G419" s="96" t="s">
        <v>126</v>
      </c>
      <c r="H419" s="19" t="str">
        <f>IF(E419="","",VLOOKUP(LEFT(E419,5),'Technikai cellák'!B:C,2,0))</f>
        <v>E.ON Dél-dunántúli Gázhálózati Zrt.</v>
      </c>
      <c r="I419" s="19" t="str">
        <f>IF(E419="","",VLOOKUP(H419,'Technikai cellák'!$C$1:$D$12,2,0))</f>
        <v>7626 Pécs, Búza tér 8/a</v>
      </c>
      <c r="J419" s="97">
        <v>4</v>
      </c>
      <c r="K419" s="25" t="str">
        <f t="shared" si="109"/>
        <v>20 alatti</v>
      </c>
      <c r="L419" s="101">
        <f t="shared" si="110"/>
        <v>4</v>
      </c>
      <c r="M419" s="102">
        <f t="shared" si="111"/>
        <v>0</v>
      </c>
      <c r="N419" s="105"/>
      <c r="O419" s="104">
        <f t="shared" si="112"/>
        <v>0</v>
      </c>
      <c r="P419" s="26">
        <f t="shared" si="126"/>
        <v>6924</v>
      </c>
      <c r="Q419" s="21">
        <f t="shared" si="125"/>
        <v>8655</v>
      </c>
      <c r="R419" s="98">
        <v>16</v>
      </c>
      <c r="S419" s="99">
        <v>78</v>
      </c>
      <c r="T419" s="99">
        <v>160</v>
      </c>
      <c r="U419" s="99">
        <v>232</v>
      </c>
      <c r="V419" s="99">
        <v>175</v>
      </c>
      <c r="W419" s="99">
        <v>114</v>
      </c>
      <c r="X419" s="99">
        <v>20</v>
      </c>
      <c r="Y419" s="99">
        <v>0</v>
      </c>
      <c r="Z419" s="99"/>
      <c r="AA419" s="99">
        <v>0</v>
      </c>
      <c r="AB419" s="99">
        <v>9</v>
      </c>
      <c r="AC419" s="100">
        <v>16</v>
      </c>
      <c r="AD419" s="22">
        <f t="shared" si="113"/>
        <v>169</v>
      </c>
      <c r="AE419" s="20">
        <f t="shared" si="114"/>
        <v>823</v>
      </c>
      <c r="AF419" s="20">
        <f t="shared" si="115"/>
        <v>1689</v>
      </c>
      <c r="AG419" s="20">
        <f t="shared" si="116"/>
        <v>2449</v>
      </c>
      <c r="AH419" s="20">
        <f t="shared" si="117"/>
        <v>1847</v>
      </c>
      <c r="AI419" s="20">
        <f t="shared" si="118"/>
        <v>1203</v>
      </c>
      <c r="AJ419" s="20">
        <f t="shared" si="119"/>
        <v>211</v>
      </c>
      <c r="AK419" s="20">
        <f t="shared" si="120"/>
        <v>0</v>
      </c>
      <c r="AL419" s="20">
        <f t="shared" si="121"/>
        <v>0</v>
      </c>
      <c r="AM419" s="20">
        <f t="shared" si="122"/>
        <v>0</v>
      </c>
      <c r="AN419" s="20">
        <f t="shared" si="123"/>
        <v>95</v>
      </c>
      <c r="AO419" s="43">
        <f t="shared" si="124"/>
        <v>169</v>
      </c>
    </row>
    <row r="420" spans="1:41" hidden="1" x14ac:dyDescent="0.2">
      <c r="A420" s="96" t="s">
        <v>976</v>
      </c>
      <c r="B420" s="96" t="s">
        <v>977</v>
      </c>
      <c r="C420" s="96" t="s">
        <v>976</v>
      </c>
      <c r="D420" s="96" t="s">
        <v>977</v>
      </c>
      <c r="E420" s="96" t="s">
        <v>1005</v>
      </c>
      <c r="F420" s="96" t="s">
        <v>1006</v>
      </c>
      <c r="G420" s="96" t="s">
        <v>126</v>
      </c>
      <c r="H420" s="19" t="str">
        <f>IF(E420="","",VLOOKUP(LEFT(E420,5),'Technikai cellák'!B:C,2,0))</f>
        <v>E.ON Dél-dunántúli Gázhálózati Zrt.</v>
      </c>
      <c r="I420" s="19" t="str">
        <f>IF(E420="","",VLOOKUP(H420,'Technikai cellák'!$C$1:$D$12,2,0))</f>
        <v>7626 Pécs, Búza tér 8/a</v>
      </c>
      <c r="J420" s="97">
        <v>4</v>
      </c>
      <c r="K420" s="25" t="str">
        <f t="shared" si="109"/>
        <v>20 alatti</v>
      </c>
      <c r="L420" s="101">
        <f t="shared" si="110"/>
        <v>4</v>
      </c>
      <c r="M420" s="102">
        <f t="shared" si="111"/>
        <v>0</v>
      </c>
      <c r="N420" s="105"/>
      <c r="O420" s="104">
        <f t="shared" si="112"/>
        <v>0</v>
      </c>
      <c r="P420" s="26">
        <f t="shared" si="126"/>
        <v>0</v>
      </c>
      <c r="Q420" s="21">
        <f t="shared" si="125"/>
        <v>0</v>
      </c>
      <c r="R420" s="98">
        <v>0</v>
      </c>
      <c r="S420" s="99">
        <v>0</v>
      </c>
      <c r="T420" s="99">
        <v>0</v>
      </c>
      <c r="U420" s="99">
        <v>0</v>
      </c>
      <c r="V420" s="99">
        <v>0</v>
      </c>
      <c r="W420" s="99">
        <v>0</v>
      </c>
      <c r="X420" s="99">
        <v>0</v>
      </c>
      <c r="Y420" s="99">
        <v>0</v>
      </c>
      <c r="Z420" s="99">
        <v>0</v>
      </c>
      <c r="AA420" s="99">
        <v>0</v>
      </c>
      <c r="AB420" s="99">
        <v>0</v>
      </c>
      <c r="AC420" s="100">
        <v>0</v>
      </c>
      <c r="AD420" s="22">
        <f t="shared" si="113"/>
        <v>0</v>
      </c>
      <c r="AE420" s="20">
        <f t="shared" si="114"/>
        <v>0</v>
      </c>
      <c r="AF420" s="20">
        <f t="shared" si="115"/>
        <v>0</v>
      </c>
      <c r="AG420" s="20">
        <f t="shared" si="116"/>
        <v>0</v>
      </c>
      <c r="AH420" s="20">
        <f t="shared" si="117"/>
        <v>0</v>
      </c>
      <c r="AI420" s="20">
        <f t="shared" si="118"/>
        <v>0</v>
      </c>
      <c r="AJ420" s="20">
        <f t="shared" si="119"/>
        <v>0</v>
      </c>
      <c r="AK420" s="20">
        <f t="shared" si="120"/>
        <v>0</v>
      </c>
      <c r="AL420" s="20">
        <f t="shared" si="121"/>
        <v>0</v>
      </c>
      <c r="AM420" s="20">
        <f t="shared" si="122"/>
        <v>0</v>
      </c>
      <c r="AN420" s="20">
        <f t="shared" si="123"/>
        <v>0</v>
      </c>
      <c r="AO420" s="43">
        <f t="shared" si="124"/>
        <v>0</v>
      </c>
    </row>
    <row r="421" spans="1:41" hidden="1" x14ac:dyDescent="0.2">
      <c r="A421" s="96" t="s">
        <v>976</v>
      </c>
      <c r="B421" s="96" t="s">
        <v>977</v>
      </c>
      <c r="C421" s="96" t="s">
        <v>976</v>
      </c>
      <c r="D421" s="96" t="s">
        <v>977</v>
      </c>
      <c r="E421" s="96" t="s">
        <v>1007</v>
      </c>
      <c r="F421" s="96" t="s">
        <v>1008</v>
      </c>
      <c r="G421" s="96" t="s">
        <v>126</v>
      </c>
      <c r="H421" s="19" t="str">
        <f>IF(E421="","",VLOOKUP(LEFT(E421,5),'Technikai cellák'!B:C,2,0))</f>
        <v>E.ON Dél-dunántúli Gázhálózati Zrt.</v>
      </c>
      <c r="I421" s="19" t="str">
        <f>IF(E421="","",VLOOKUP(H421,'Technikai cellák'!$C$1:$D$12,2,0))</f>
        <v>7626 Pécs, Búza tér 8/a</v>
      </c>
      <c r="J421" s="97">
        <v>6</v>
      </c>
      <c r="K421" s="25" t="str">
        <f t="shared" si="109"/>
        <v>20 alatti</v>
      </c>
      <c r="L421" s="101">
        <f t="shared" si="110"/>
        <v>6</v>
      </c>
      <c r="M421" s="102">
        <f t="shared" si="111"/>
        <v>0</v>
      </c>
      <c r="N421" s="105"/>
      <c r="O421" s="104">
        <f t="shared" si="112"/>
        <v>0</v>
      </c>
      <c r="P421" s="26">
        <f t="shared" si="126"/>
        <v>29496</v>
      </c>
      <c r="Q421" s="21">
        <f t="shared" si="125"/>
        <v>36870</v>
      </c>
      <c r="R421" s="98">
        <v>390</v>
      </c>
      <c r="S421" s="99">
        <v>421</v>
      </c>
      <c r="T421" s="99">
        <v>483</v>
      </c>
      <c r="U421" s="99">
        <v>704</v>
      </c>
      <c r="V421" s="99">
        <v>522</v>
      </c>
      <c r="W421" s="99">
        <v>336</v>
      </c>
      <c r="X421" s="99">
        <v>51</v>
      </c>
      <c r="Y421" s="99">
        <v>115</v>
      </c>
      <c r="Z421" s="99">
        <v>96</v>
      </c>
      <c r="AA421" s="99">
        <v>139</v>
      </c>
      <c r="AB421" s="99">
        <v>108</v>
      </c>
      <c r="AC421" s="100">
        <v>128</v>
      </c>
      <c r="AD421" s="22">
        <f t="shared" si="113"/>
        <v>4117</v>
      </c>
      <c r="AE421" s="20">
        <f t="shared" si="114"/>
        <v>4444</v>
      </c>
      <c r="AF421" s="20">
        <f t="shared" si="115"/>
        <v>5098</v>
      </c>
      <c r="AG421" s="20">
        <f t="shared" si="116"/>
        <v>7431</v>
      </c>
      <c r="AH421" s="20">
        <f t="shared" si="117"/>
        <v>5510</v>
      </c>
      <c r="AI421" s="20">
        <f t="shared" si="118"/>
        <v>3547</v>
      </c>
      <c r="AJ421" s="20">
        <f t="shared" si="119"/>
        <v>538</v>
      </c>
      <c r="AK421" s="20">
        <f t="shared" si="120"/>
        <v>1214</v>
      </c>
      <c r="AL421" s="20">
        <f t="shared" si="121"/>
        <v>1013</v>
      </c>
      <c r="AM421" s="20">
        <f t="shared" si="122"/>
        <v>1467</v>
      </c>
      <c r="AN421" s="20">
        <f t="shared" si="123"/>
        <v>1140</v>
      </c>
      <c r="AO421" s="43">
        <f t="shared" si="124"/>
        <v>1351</v>
      </c>
    </row>
    <row r="422" spans="1:41" hidden="1" x14ac:dyDescent="0.2">
      <c r="A422" s="96" t="s">
        <v>976</v>
      </c>
      <c r="B422" s="96" t="s">
        <v>977</v>
      </c>
      <c r="C422" s="96" t="s">
        <v>976</v>
      </c>
      <c r="D422" s="96" t="s">
        <v>977</v>
      </c>
      <c r="E422" s="96" t="s">
        <v>1009</v>
      </c>
      <c r="F422" s="96" t="s">
        <v>1010</v>
      </c>
      <c r="G422" s="96" t="s">
        <v>126</v>
      </c>
      <c r="H422" s="19" t="str">
        <f>IF(E422="","",VLOOKUP(LEFT(E422,5),'Technikai cellák'!B:C,2,0))</f>
        <v>E.ON Közép-dunántúli Gázhálózati Zrt.</v>
      </c>
      <c r="I422" s="19" t="str">
        <f>IF(E422="","",VLOOKUP(H422,'Technikai cellák'!$C$1:$D$12,2,0))</f>
        <v>8800 Nagykanizsa, Zrínyi Miklós út 32.</v>
      </c>
      <c r="J422" s="97">
        <v>4</v>
      </c>
      <c r="K422" s="25" t="str">
        <f t="shared" si="109"/>
        <v>20 alatti</v>
      </c>
      <c r="L422" s="101">
        <f t="shared" si="110"/>
        <v>4</v>
      </c>
      <c r="M422" s="102">
        <f t="shared" si="111"/>
        <v>0</v>
      </c>
      <c r="N422" s="105"/>
      <c r="O422" s="104">
        <f t="shared" si="112"/>
        <v>0</v>
      </c>
      <c r="P422" s="26">
        <f t="shared" si="126"/>
        <v>0</v>
      </c>
      <c r="Q422" s="21">
        <f t="shared" si="125"/>
        <v>0</v>
      </c>
      <c r="R422" s="98">
        <v>0</v>
      </c>
      <c r="S422" s="99">
        <v>0</v>
      </c>
      <c r="T422" s="99">
        <v>0</v>
      </c>
      <c r="U422" s="99">
        <v>0</v>
      </c>
      <c r="V422" s="99">
        <v>0</v>
      </c>
      <c r="W422" s="99">
        <v>0</v>
      </c>
      <c r="X422" s="99">
        <v>0</v>
      </c>
      <c r="Y422" s="99">
        <v>0</v>
      </c>
      <c r="Z422" s="99">
        <v>0</v>
      </c>
      <c r="AA422" s="99">
        <v>0</v>
      </c>
      <c r="AB422" s="99">
        <v>0</v>
      </c>
      <c r="AC422" s="100">
        <v>0</v>
      </c>
      <c r="AD422" s="22">
        <f t="shared" si="113"/>
        <v>0</v>
      </c>
      <c r="AE422" s="20">
        <f t="shared" si="114"/>
        <v>0</v>
      </c>
      <c r="AF422" s="20">
        <f t="shared" si="115"/>
        <v>0</v>
      </c>
      <c r="AG422" s="20">
        <f t="shared" si="116"/>
        <v>0</v>
      </c>
      <c r="AH422" s="20">
        <f t="shared" si="117"/>
        <v>0</v>
      </c>
      <c r="AI422" s="20">
        <f t="shared" si="118"/>
        <v>0</v>
      </c>
      <c r="AJ422" s="20">
        <f t="shared" si="119"/>
        <v>0</v>
      </c>
      <c r="AK422" s="20">
        <f t="shared" si="120"/>
        <v>0</v>
      </c>
      <c r="AL422" s="20">
        <f t="shared" si="121"/>
        <v>0</v>
      </c>
      <c r="AM422" s="20">
        <f t="shared" si="122"/>
        <v>0</v>
      </c>
      <c r="AN422" s="20">
        <f t="shared" si="123"/>
        <v>0</v>
      </c>
      <c r="AO422" s="43">
        <f t="shared" si="124"/>
        <v>0</v>
      </c>
    </row>
    <row r="423" spans="1:41" hidden="1" x14ac:dyDescent="0.2">
      <c r="A423" s="96" t="s">
        <v>976</v>
      </c>
      <c r="B423" s="96" t="s">
        <v>977</v>
      </c>
      <c r="C423" s="96" t="s">
        <v>976</v>
      </c>
      <c r="D423" s="96" t="s">
        <v>977</v>
      </c>
      <c r="E423" s="96" t="s">
        <v>1011</v>
      </c>
      <c r="F423" s="96" t="s">
        <v>1012</v>
      </c>
      <c r="G423" s="96" t="s">
        <v>126</v>
      </c>
      <c r="H423" s="19" t="str">
        <f>IF(E423="","",VLOOKUP(LEFT(E423,5),'Technikai cellák'!B:C,2,0))</f>
        <v>E.ON Közép-dunántúli Gázhálózati Zrt.</v>
      </c>
      <c r="I423" s="19" t="str">
        <f>IF(E423="","",VLOOKUP(H423,'Technikai cellák'!$C$1:$D$12,2,0))</f>
        <v>8800 Nagykanizsa, Zrínyi Miklós út 32.</v>
      </c>
      <c r="J423" s="97">
        <v>4</v>
      </c>
      <c r="K423" s="25" t="str">
        <f t="shared" si="109"/>
        <v>20 alatti</v>
      </c>
      <c r="L423" s="101">
        <f t="shared" si="110"/>
        <v>4</v>
      </c>
      <c r="M423" s="102">
        <f t="shared" si="111"/>
        <v>0</v>
      </c>
      <c r="N423" s="105"/>
      <c r="O423" s="104">
        <f t="shared" si="112"/>
        <v>0</v>
      </c>
      <c r="P423" s="26">
        <f t="shared" si="126"/>
        <v>21796</v>
      </c>
      <c r="Q423" s="21">
        <f t="shared" si="125"/>
        <v>27245</v>
      </c>
      <c r="R423" s="98">
        <v>167</v>
      </c>
      <c r="S423" s="99">
        <v>336</v>
      </c>
      <c r="T423" s="99">
        <v>443</v>
      </c>
      <c r="U423" s="99">
        <v>543</v>
      </c>
      <c r="V423" s="99">
        <v>455</v>
      </c>
      <c r="W423" s="99">
        <v>467</v>
      </c>
      <c r="X423" s="99">
        <v>103</v>
      </c>
      <c r="Y423" s="99">
        <v>60</v>
      </c>
      <c r="Z423" s="99">
        <v>0</v>
      </c>
      <c r="AA423" s="99">
        <v>0</v>
      </c>
      <c r="AB423" s="99">
        <v>0</v>
      </c>
      <c r="AC423" s="100">
        <v>7</v>
      </c>
      <c r="AD423" s="22">
        <f t="shared" si="113"/>
        <v>1763</v>
      </c>
      <c r="AE423" s="20">
        <f t="shared" si="114"/>
        <v>3547</v>
      </c>
      <c r="AF423" s="20">
        <f t="shared" si="115"/>
        <v>4676</v>
      </c>
      <c r="AG423" s="20">
        <f t="shared" si="116"/>
        <v>5732</v>
      </c>
      <c r="AH423" s="20">
        <f t="shared" si="117"/>
        <v>4803</v>
      </c>
      <c r="AI423" s="20">
        <f t="shared" si="118"/>
        <v>4930</v>
      </c>
      <c r="AJ423" s="20">
        <f t="shared" si="119"/>
        <v>1087</v>
      </c>
      <c r="AK423" s="20">
        <f t="shared" si="120"/>
        <v>633</v>
      </c>
      <c r="AL423" s="20">
        <f t="shared" si="121"/>
        <v>0</v>
      </c>
      <c r="AM423" s="20">
        <f t="shared" si="122"/>
        <v>0</v>
      </c>
      <c r="AN423" s="20">
        <f t="shared" si="123"/>
        <v>0</v>
      </c>
      <c r="AO423" s="43">
        <f t="shared" si="124"/>
        <v>74</v>
      </c>
    </row>
    <row r="424" spans="1:41" hidden="1" x14ac:dyDescent="0.2">
      <c r="A424" s="96" t="s">
        <v>976</v>
      </c>
      <c r="B424" s="96" t="s">
        <v>977</v>
      </c>
      <c r="C424" s="96" t="s">
        <v>976</v>
      </c>
      <c r="D424" s="96" t="s">
        <v>977</v>
      </c>
      <c r="E424" s="96" t="s">
        <v>1013</v>
      </c>
      <c r="F424" s="96" t="s">
        <v>1014</v>
      </c>
      <c r="G424" s="96" t="s">
        <v>126</v>
      </c>
      <c r="H424" s="19" t="str">
        <f>IF(E424="","",VLOOKUP(LEFT(E424,5),'Technikai cellák'!B:C,2,0))</f>
        <v>E.ON Közép-dunántúli Gázhálózati Zrt.</v>
      </c>
      <c r="I424" s="19" t="str">
        <f>IF(E424="","",VLOOKUP(H424,'Technikai cellák'!$C$1:$D$12,2,0))</f>
        <v>8800 Nagykanizsa, Zrínyi Miklós út 32.</v>
      </c>
      <c r="J424" s="97">
        <v>4</v>
      </c>
      <c r="K424" s="25" t="str">
        <f t="shared" si="109"/>
        <v>20 alatti</v>
      </c>
      <c r="L424" s="101">
        <f t="shared" si="110"/>
        <v>4</v>
      </c>
      <c r="M424" s="102">
        <f t="shared" si="111"/>
        <v>0</v>
      </c>
      <c r="N424" s="105"/>
      <c r="O424" s="104">
        <f t="shared" si="112"/>
        <v>0</v>
      </c>
      <c r="P424" s="26">
        <f t="shared" si="126"/>
        <v>4534</v>
      </c>
      <c r="Q424" s="21">
        <f t="shared" si="125"/>
        <v>5668</v>
      </c>
      <c r="R424" s="98">
        <v>44</v>
      </c>
      <c r="S424" s="99">
        <v>81</v>
      </c>
      <c r="T424" s="99">
        <v>97</v>
      </c>
      <c r="U424" s="99">
        <v>128</v>
      </c>
      <c r="V424" s="99">
        <v>111</v>
      </c>
      <c r="W424" s="99">
        <v>74</v>
      </c>
      <c r="X424" s="99">
        <v>0</v>
      </c>
      <c r="Y424" s="99">
        <v>0</v>
      </c>
      <c r="Z424" s="99">
        <v>0</v>
      </c>
      <c r="AA424" s="99">
        <v>0</v>
      </c>
      <c r="AB424" s="99">
        <v>0</v>
      </c>
      <c r="AC424" s="100">
        <v>2</v>
      </c>
      <c r="AD424" s="22">
        <f t="shared" si="113"/>
        <v>464</v>
      </c>
      <c r="AE424" s="20">
        <f t="shared" si="114"/>
        <v>855</v>
      </c>
      <c r="AF424" s="20">
        <f t="shared" si="115"/>
        <v>1024</v>
      </c>
      <c r="AG424" s="20">
        <f t="shared" si="116"/>
        <v>1351</v>
      </c>
      <c r="AH424" s="20">
        <f t="shared" si="117"/>
        <v>1172</v>
      </c>
      <c r="AI424" s="20">
        <f t="shared" si="118"/>
        <v>781</v>
      </c>
      <c r="AJ424" s="20">
        <f t="shared" si="119"/>
        <v>0</v>
      </c>
      <c r="AK424" s="20">
        <f t="shared" si="120"/>
        <v>0</v>
      </c>
      <c r="AL424" s="20">
        <f t="shared" si="121"/>
        <v>0</v>
      </c>
      <c r="AM424" s="20">
        <f t="shared" si="122"/>
        <v>0</v>
      </c>
      <c r="AN424" s="20">
        <f t="shared" si="123"/>
        <v>0</v>
      </c>
      <c r="AO424" s="43">
        <f t="shared" si="124"/>
        <v>21</v>
      </c>
    </row>
    <row r="425" spans="1:41" hidden="1" x14ac:dyDescent="0.2">
      <c r="A425" s="96" t="s">
        <v>976</v>
      </c>
      <c r="B425" s="96" t="s">
        <v>977</v>
      </c>
      <c r="C425" s="96" t="s">
        <v>976</v>
      </c>
      <c r="D425" s="96" t="s">
        <v>977</v>
      </c>
      <c r="E425" s="96" t="s">
        <v>1015</v>
      </c>
      <c r="F425" s="96" t="s">
        <v>1016</v>
      </c>
      <c r="G425" s="96" t="s">
        <v>126</v>
      </c>
      <c r="H425" s="19" t="str">
        <f>IF(E425="","",VLOOKUP(LEFT(E425,5),'Technikai cellák'!B:C,2,0))</f>
        <v>E.ON Közép-dunántúli Gázhálózati Zrt.</v>
      </c>
      <c r="I425" s="19" t="str">
        <f>IF(E425="","",VLOOKUP(H425,'Technikai cellák'!$C$1:$D$12,2,0))</f>
        <v>8800 Nagykanizsa, Zrínyi Miklós út 32.</v>
      </c>
      <c r="J425" s="97">
        <v>4</v>
      </c>
      <c r="K425" s="25" t="str">
        <f t="shared" si="109"/>
        <v>20 alatti</v>
      </c>
      <c r="L425" s="101">
        <f t="shared" si="110"/>
        <v>4</v>
      </c>
      <c r="M425" s="102">
        <f t="shared" si="111"/>
        <v>0</v>
      </c>
      <c r="N425" s="105"/>
      <c r="O425" s="104">
        <f t="shared" si="112"/>
        <v>0</v>
      </c>
      <c r="P425" s="26">
        <f t="shared" si="126"/>
        <v>2331</v>
      </c>
      <c r="Q425" s="21">
        <f t="shared" si="125"/>
        <v>2914</v>
      </c>
      <c r="R425" s="98">
        <v>0</v>
      </c>
      <c r="S425" s="99">
        <v>14</v>
      </c>
      <c r="T425" s="99">
        <v>10</v>
      </c>
      <c r="U425" s="99">
        <v>78</v>
      </c>
      <c r="V425" s="99">
        <v>84</v>
      </c>
      <c r="W425" s="99">
        <v>77</v>
      </c>
      <c r="X425" s="99">
        <v>13</v>
      </c>
      <c r="Y425" s="99">
        <v>0</v>
      </c>
      <c r="Z425" s="99">
        <v>0</v>
      </c>
      <c r="AA425" s="99">
        <v>0</v>
      </c>
      <c r="AB425" s="99">
        <v>0</v>
      </c>
      <c r="AC425" s="100">
        <v>0</v>
      </c>
      <c r="AD425" s="22">
        <f t="shared" si="113"/>
        <v>0</v>
      </c>
      <c r="AE425" s="20">
        <f t="shared" si="114"/>
        <v>148</v>
      </c>
      <c r="AF425" s="20">
        <f t="shared" si="115"/>
        <v>106</v>
      </c>
      <c r="AG425" s="20">
        <f t="shared" si="116"/>
        <v>823</v>
      </c>
      <c r="AH425" s="20">
        <f t="shared" si="117"/>
        <v>887</v>
      </c>
      <c r="AI425" s="20">
        <f t="shared" si="118"/>
        <v>813</v>
      </c>
      <c r="AJ425" s="20">
        <f t="shared" si="119"/>
        <v>137</v>
      </c>
      <c r="AK425" s="20">
        <f t="shared" si="120"/>
        <v>0</v>
      </c>
      <c r="AL425" s="20">
        <f t="shared" si="121"/>
        <v>0</v>
      </c>
      <c r="AM425" s="20">
        <f t="shared" si="122"/>
        <v>0</v>
      </c>
      <c r="AN425" s="20">
        <f t="shared" si="123"/>
        <v>0</v>
      </c>
      <c r="AO425" s="43">
        <f t="shared" si="124"/>
        <v>0</v>
      </c>
    </row>
    <row r="426" spans="1:41" hidden="1" x14ac:dyDescent="0.2">
      <c r="A426" s="96" t="s">
        <v>976</v>
      </c>
      <c r="B426" s="96" t="s">
        <v>977</v>
      </c>
      <c r="C426" s="96" t="s">
        <v>976</v>
      </c>
      <c r="D426" s="96" t="s">
        <v>977</v>
      </c>
      <c r="E426" s="96" t="s">
        <v>1017</v>
      </c>
      <c r="F426" s="96" t="s">
        <v>1018</v>
      </c>
      <c r="G426" s="96" t="s">
        <v>126</v>
      </c>
      <c r="H426" s="19" t="str">
        <f>IF(E426="","",VLOOKUP(LEFT(E426,5),'Technikai cellák'!B:C,2,0))</f>
        <v>E.ON Közép-dunántúli Gázhálózati Zrt.</v>
      </c>
      <c r="I426" s="19" t="str">
        <f>IF(E426="","",VLOOKUP(H426,'Technikai cellák'!$C$1:$D$12,2,0))</f>
        <v>8800 Nagykanizsa, Zrínyi Miklós út 32.</v>
      </c>
      <c r="J426" s="97">
        <v>4</v>
      </c>
      <c r="K426" s="25" t="str">
        <f t="shared" si="109"/>
        <v>20 alatti</v>
      </c>
      <c r="L426" s="101">
        <f t="shared" si="110"/>
        <v>4</v>
      </c>
      <c r="M426" s="102">
        <f t="shared" si="111"/>
        <v>0</v>
      </c>
      <c r="N426" s="105"/>
      <c r="O426" s="104">
        <f t="shared" si="112"/>
        <v>0</v>
      </c>
      <c r="P426" s="26">
        <f t="shared" si="126"/>
        <v>5481</v>
      </c>
      <c r="Q426" s="21">
        <f t="shared" si="125"/>
        <v>6851</v>
      </c>
      <c r="R426" s="98">
        <v>0</v>
      </c>
      <c r="S426" s="99">
        <v>86</v>
      </c>
      <c r="T426" s="99">
        <v>122</v>
      </c>
      <c r="U426" s="99">
        <v>144</v>
      </c>
      <c r="V426" s="99">
        <v>130</v>
      </c>
      <c r="W426" s="99">
        <v>121</v>
      </c>
      <c r="X426" s="99">
        <v>46</v>
      </c>
      <c r="Y426" s="99">
        <v>0</v>
      </c>
      <c r="Z426" s="99">
        <v>0</v>
      </c>
      <c r="AA426" s="99">
        <v>0</v>
      </c>
      <c r="AB426" s="99">
        <v>0</v>
      </c>
      <c r="AC426" s="100">
        <v>0</v>
      </c>
      <c r="AD426" s="22">
        <f t="shared" si="113"/>
        <v>0</v>
      </c>
      <c r="AE426" s="20">
        <f t="shared" si="114"/>
        <v>908</v>
      </c>
      <c r="AF426" s="20">
        <f t="shared" si="115"/>
        <v>1288</v>
      </c>
      <c r="AG426" s="20">
        <f t="shared" si="116"/>
        <v>1520</v>
      </c>
      <c r="AH426" s="20">
        <f t="shared" si="117"/>
        <v>1372</v>
      </c>
      <c r="AI426" s="20">
        <f t="shared" si="118"/>
        <v>1277</v>
      </c>
      <c r="AJ426" s="20">
        <f t="shared" si="119"/>
        <v>486</v>
      </c>
      <c r="AK426" s="20">
        <f t="shared" si="120"/>
        <v>0</v>
      </c>
      <c r="AL426" s="20">
        <f t="shared" si="121"/>
        <v>0</v>
      </c>
      <c r="AM426" s="20">
        <f t="shared" si="122"/>
        <v>0</v>
      </c>
      <c r="AN426" s="20">
        <f t="shared" si="123"/>
        <v>0</v>
      </c>
      <c r="AO426" s="43">
        <f t="shared" si="124"/>
        <v>0</v>
      </c>
    </row>
    <row r="427" spans="1:41" hidden="1" x14ac:dyDescent="0.2">
      <c r="A427" s="96" t="s">
        <v>976</v>
      </c>
      <c r="B427" s="96" t="s">
        <v>977</v>
      </c>
      <c r="C427" s="96" t="s">
        <v>976</v>
      </c>
      <c r="D427" s="96" t="s">
        <v>977</v>
      </c>
      <c r="E427" s="96" t="s">
        <v>1019</v>
      </c>
      <c r="F427" s="96" t="s">
        <v>1020</v>
      </c>
      <c r="G427" s="96" t="s">
        <v>126</v>
      </c>
      <c r="H427" s="19" t="str">
        <f>IF(E427="","",VLOOKUP(LEFT(E427,5),'Technikai cellák'!B:C,2,0))</f>
        <v>E.ON Közép-dunántúli Gázhálózati Zrt.</v>
      </c>
      <c r="I427" s="19" t="str">
        <f>IF(E427="","",VLOOKUP(H427,'Technikai cellák'!$C$1:$D$12,2,0))</f>
        <v>8800 Nagykanizsa, Zrínyi Miklós út 32.</v>
      </c>
      <c r="J427" s="97">
        <v>4</v>
      </c>
      <c r="K427" s="25" t="str">
        <f t="shared" si="109"/>
        <v>20 alatti</v>
      </c>
      <c r="L427" s="101">
        <f t="shared" si="110"/>
        <v>4</v>
      </c>
      <c r="M427" s="102">
        <f t="shared" si="111"/>
        <v>0</v>
      </c>
      <c r="N427" s="105"/>
      <c r="O427" s="104">
        <f t="shared" si="112"/>
        <v>0</v>
      </c>
      <c r="P427" s="26">
        <f t="shared" si="126"/>
        <v>146</v>
      </c>
      <c r="Q427" s="21">
        <f t="shared" si="125"/>
        <v>182</v>
      </c>
      <c r="R427" s="98">
        <v>2</v>
      </c>
      <c r="S427" s="99">
        <v>2</v>
      </c>
      <c r="T427" s="99">
        <v>2</v>
      </c>
      <c r="U427" s="99">
        <v>2</v>
      </c>
      <c r="V427" s="99">
        <v>2</v>
      </c>
      <c r="W427" s="99">
        <v>1</v>
      </c>
      <c r="X427" s="99">
        <v>1</v>
      </c>
      <c r="Y427" s="99">
        <v>1</v>
      </c>
      <c r="Z427" s="99">
        <v>1</v>
      </c>
      <c r="AA427" s="99">
        <v>1</v>
      </c>
      <c r="AB427" s="99">
        <v>1</v>
      </c>
      <c r="AC427" s="100">
        <v>1</v>
      </c>
      <c r="AD427" s="22">
        <f t="shared" si="113"/>
        <v>21</v>
      </c>
      <c r="AE427" s="20">
        <f t="shared" si="114"/>
        <v>21</v>
      </c>
      <c r="AF427" s="20">
        <f t="shared" si="115"/>
        <v>21</v>
      </c>
      <c r="AG427" s="20">
        <f t="shared" si="116"/>
        <v>21</v>
      </c>
      <c r="AH427" s="20">
        <f t="shared" si="117"/>
        <v>21</v>
      </c>
      <c r="AI427" s="20">
        <f t="shared" si="118"/>
        <v>11</v>
      </c>
      <c r="AJ427" s="20">
        <f t="shared" si="119"/>
        <v>11</v>
      </c>
      <c r="AK427" s="20">
        <f t="shared" si="120"/>
        <v>11</v>
      </c>
      <c r="AL427" s="20">
        <f t="shared" si="121"/>
        <v>11</v>
      </c>
      <c r="AM427" s="20">
        <f t="shared" si="122"/>
        <v>11</v>
      </c>
      <c r="AN427" s="20">
        <f t="shared" si="123"/>
        <v>11</v>
      </c>
      <c r="AO427" s="43">
        <f t="shared" si="124"/>
        <v>11</v>
      </c>
    </row>
    <row r="428" spans="1:41" hidden="1" x14ac:dyDescent="0.2">
      <c r="A428" s="96" t="s">
        <v>976</v>
      </c>
      <c r="B428" s="96" t="s">
        <v>977</v>
      </c>
      <c r="C428" s="96" t="s">
        <v>976</v>
      </c>
      <c r="D428" s="96" t="s">
        <v>977</v>
      </c>
      <c r="E428" s="96" t="s">
        <v>1021</v>
      </c>
      <c r="F428" s="96" t="s">
        <v>1022</v>
      </c>
      <c r="G428" s="96" t="s">
        <v>126</v>
      </c>
      <c r="H428" s="19" t="str">
        <f>IF(E428="","",VLOOKUP(LEFT(E428,5),'Technikai cellák'!B:C,2,0))</f>
        <v>E.ON Közép-dunántúli Gázhálózati Zrt.</v>
      </c>
      <c r="I428" s="19" t="str">
        <f>IF(E428="","",VLOOKUP(H428,'Technikai cellák'!$C$1:$D$12,2,0))</f>
        <v>8800 Nagykanizsa, Zrínyi Miklós út 32.</v>
      </c>
      <c r="J428" s="97">
        <v>4</v>
      </c>
      <c r="K428" s="25" t="str">
        <f t="shared" si="109"/>
        <v>20 alatti</v>
      </c>
      <c r="L428" s="101">
        <f t="shared" si="110"/>
        <v>4</v>
      </c>
      <c r="M428" s="102">
        <f t="shared" si="111"/>
        <v>0</v>
      </c>
      <c r="N428" s="105"/>
      <c r="O428" s="104">
        <f t="shared" si="112"/>
        <v>0</v>
      </c>
      <c r="P428" s="26">
        <f t="shared" si="126"/>
        <v>3766</v>
      </c>
      <c r="Q428" s="21">
        <f t="shared" si="125"/>
        <v>4707</v>
      </c>
      <c r="R428" s="98">
        <v>0</v>
      </c>
      <c r="S428" s="99">
        <v>35</v>
      </c>
      <c r="T428" s="99">
        <v>106</v>
      </c>
      <c r="U428" s="99">
        <v>161</v>
      </c>
      <c r="V428" s="99">
        <v>125</v>
      </c>
      <c r="W428" s="99">
        <v>18</v>
      </c>
      <c r="X428" s="99">
        <v>0</v>
      </c>
      <c r="Y428" s="99">
        <v>0</v>
      </c>
      <c r="Z428" s="99">
        <v>0</v>
      </c>
      <c r="AA428" s="99">
        <v>0</v>
      </c>
      <c r="AB428" s="99">
        <v>0</v>
      </c>
      <c r="AC428" s="100">
        <v>1</v>
      </c>
      <c r="AD428" s="22">
        <f t="shared" si="113"/>
        <v>0</v>
      </c>
      <c r="AE428" s="20">
        <f t="shared" si="114"/>
        <v>369</v>
      </c>
      <c r="AF428" s="20">
        <f t="shared" si="115"/>
        <v>1119</v>
      </c>
      <c r="AG428" s="20">
        <f t="shared" si="116"/>
        <v>1699</v>
      </c>
      <c r="AH428" s="20">
        <f t="shared" si="117"/>
        <v>1319</v>
      </c>
      <c r="AI428" s="20">
        <f t="shared" si="118"/>
        <v>190</v>
      </c>
      <c r="AJ428" s="20">
        <f t="shared" si="119"/>
        <v>0</v>
      </c>
      <c r="AK428" s="20">
        <f t="shared" si="120"/>
        <v>0</v>
      </c>
      <c r="AL428" s="20">
        <f t="shared" si="121"/>
        <v>0</v>
      </c>
      <c r="AM428" s="20">
        <f t="shared" si="122"/>
        <v>0</v>
      </c>
      <c r="AN428" s="20">
        <f t="shared" si="123"/>
        <v>0</v>
      </c>
      <c r="AO428" s="43">
        <f t="shared" si="124"/>
        <v>11</v>
      </c>
    </row>
    <row r="429" spans="1:41" hidden="1" x14ac:dyDescent="0.2">
      <c r="A429" s="96" t="s">
        <v>976</v>
      </c>
      <c r="B429" s="96" t="s">
        <v>977</v>
      </c>
      <c r="C429" s="96" t="s">
        <v>976</v>
      </c>
      <c r="D429" s="96" t="s">
        <v>977</v>
      </c>
      <c r="E429" s="96" t="s">
        <v>1023</v>
      </c>
      <c r="F429" s="96" t="s">
        <v>1024</v>
      </c>
      <c r="G429" s="96" t="s">
        <v>126</v>
      </c>
      <c r="H429" s="19" t="str">
        <f>IF(E429="","",VLOOKUP(LEFT(E429,5),'Technikai cellák'!B:C,2,0))</f>
        <v>E.ON Közép-dunántúli Gázhálózati Zrt.</v>
      </c>
      <c r="I429" s="19" t="str">
        <f>IF(E429="","",VLOOKUP(H429,'Technikai cellák'!$C$1:$D$12,2,0))</f>
        <v>8800 Nagykanizsa, Zrínyi Miklós út 32.</v>
      </c>
      <c r="J429" s="97">
        <v>4</v>
      </c>
      <c r="K429" s="25" t="str">
        <f t="shared" ref="K429:K492" si="127">IF(J429="","",IF(J429&lt;20,"20 alatti",IF(J429&lt;100,"20-99",IF(J429&lt;500,"100-500","500-"))))</f>
        <v>20 alatti</v>
      </c>
      <c r="L429" s="101">
        <f t="shared" ref="L429:L492" si="128">ROUND(IF(K429="20 alatti",J429*1,0),0)</f>
        <v>4</v>
      </c>
      <c r="M429" s="102">
        <f t="shared" ref="M429:M492" si="129">ROUND(IF(K429="20-99",J429*10.5,0),0)</f>
        <v>0</v>
      </c>
      <c r="N429" s="105"/>
      <c r="O429" s="104">
        <f t="shared" ref="O429:O492" si="130">ROUND((IF(J429&lt;100,0,J429*$C$6)/$C$7),0)</f>
        <v>0</v>
      </c>
      <c r="P429" s="26">
        <f t="shared" si="126"/>
        <v>15378</v>
      </c>
      <c r="Q429" s="21">
        <f t="shared" si="125"/>
        <v>19223</v>
      </c>
      <c r="R429" s="98">
        <v>122</v>
      </c>
      <c r="S429" s="99">
        <v>226</v>
      </c>
      <c r="T429" s="99">
        <v>349</v>
      </c>
      <c r="U429" s="99">
        <v>352</v>
      </c>
      <c r="V429" s="99">
        <v>325</v>
      </c>
      <c r="W429" s="99">
        <v>269</v>
      </c>
      <c r="X429" s="99">
        <v>123</v>
      </c>
      <c r="Y429" s="99">
        <v>49</v>
      </c>
      <c r="Z429" s="99">
        <v>0</v>
      </c>
      <c r="AA429" s="99">
        <v>0</v>
      </c>
      <c r="AB429" s="99">
        <v>0</v>
      </c>
      <c r="AC429" s="100">
        <v>6</v>
      </c>
      <c r="AD429" s="22">
        <f t="shared" si="113"/>
        <v>1288</v>
      </c>
      <c r="AE429" s="20">
        <f t="shared" si="114"/>
        <v>2386</v>
      </c>
      <c r="AF429" s="20">
        <f t="shared" si="115"/>
        <v>3684</v>
      </c>
      <c r="AG429" s="20">
        <f t="shared" si="116"/>
        <v>3716</v>
      </c>
      <c r="AH429" s="20">
        <f t="shared" si="117"/>
        <v>3431</v>
      </c>
      <c r="AI429" s="20">
        <f t="shared" si="118"/>
        <v>2840</v>
      </c>
      <c r="AJ429" s="20">
        <f t="shared" si="119"/>
        <v>1298</v>
      </c>
      <c r="AK429" s="20">
        <f t="shared" si="120"/>
        <v>517</v>
      </c>
      <c r="AL429" s="20">
        <f t="shared" si="121"/>
        <v>0</v>
      </c>
      <c r="AM429" s="20">
        <f t="shared" si="122"/>
        <v>0</v>
      </c>
      <c r="AN429" s="20">
        <f t="shared" si="123"/>
        <v>0</v>
      </c>
      <c r="AO429" s="43">
        <f t="shared" si="124"/>
        <v>63</v>
      </c>
    </row>
    <row r="430" spans="1:41" hidden="1" x14ac:dyDescent="0.2">
      <c r="A430" s="96" t="s">
        <v>976</v>
      </c>
      <c r="B430" s="96" t="s">
        <v>977</v>
      </c>
      <c r="C430" s="96" t="s">
        <v>976</v>
      </c>
      <c r="D430" s="96" t="s">
        <v>977</v>
      </c>
      <c r="E430" s="96" t="s">
        <v>1025</v>
      </c>
      <c r="F430" s="96" t="s">
        <v>1026</v>
      </c>
      <c r="G430" s="96" t="s">
        <v>126</v>
      </c>
      <c r="H430" s="19" t="str">
        <f>IF(E430="","",VLOOKUP(LEFT(E430,5),'Technikai cellák'!B:C,2,0))</f>
        <v>E.ON Közép-dunántúli Gázhálózati Zrt.</v>
      </c>
      <c r="I430" s="19" t="str">
        <f>IF(E430="","",VLOOKUP(H430,'Technikai cellák'!$C$1:$D$12,2,0))</f>
        <v>8800 Nagykanizsa, Zrínyi Miklós út 32.</v>
      </c>
      <c r="J430" s="97">
        <v>16</v>
      </c>
      <c r="K430" s="25" t="str">
        <f t="shared" si="127"/>
        <v>20 alatti</v>
      </c>
      <c r="L430" s="101">
        <f t="shared" si="128"/>
        <v>16</v>
      </c>
      <c r="M430" s="102">
        <f t="shared" si="129"/>
        <v>0</v>
      </c>
      <c r="N430" s="105"/>
      <c r="O430" s="104">
        <f t="shared" si="130"/>
        <v>0</v>
      </c>
      <c r="P430" s="26">
        <f t="shared" si="126"/>
        <v>63453</v>
      </c>
      <c r="Q430" s="21">
        <f t="shared" si="125"/>
        <v>79316</v>
      </c>
      <c r="R430" s="98">
        <v>817</v>
      </c>
      <c r="S430" s="99">
        <v>1020</v>
      </c>
      <c r="T430" s="99">
        <v>1446</v>
      </c>
      <c r="U430" s="99">
        <v>1378</v>
      </c>
      <c r="V430" s="99">
        <v>1277</v>
      </c>
      <c r="W430" s="99">
        <v>1091</v>
      </c>
      <c r="X430" s="99">
        <v>139</v>
      </c>
      <c r="Y430" s="99">
        <v>42</v>
      </c>
      <c r="Z430" s="99">
        <v>60</v>
      </c>
      <c r="AA430" s="99">
        <v>122</v>
      </c>
      <c r="AB430" s="99">
        <v>74</v>
      </c>
      <c r="AC430" s="100">
        <v>48</v>
      </c>
      <c r="AD430" s="22">
        <f t="shared" si="113"/>
        <v>8624</v>
      </c>
      <c r="AE430" s="20">
        <f t="shared" si="114"/>
        <v>10767</v>
      </c>
      <c r="AF430" s="20">
        <f t="shared" si="115"/>
        <v>15264</v>
      </c>
      <c r="AG430" s="20">
        <f t="shared" si="116"/>
        <v>14546</v>
      </c>
      <c r="AH430" s="20">
        <f t="shared" si="117"/>
        <v>13480</v>
      </c>
      <c r="AI430" s="20">
        <f t="shared" si="118"/>
        <v>11516</v>
      </c>
      <c r="AJ430" s="20">
        <f t="shared" si="119"/>
        <v>1467</v>
      </c>
      <c r="AK430" s="20">
        <f t="shared" si="120"/>
        <v>443</v>
      </c>
      <c r="AL430" s="20">
        <f t="shared" si="121"/>
        <v>633</v>
      </c>
      <c r="AM430" s="20">
        <f t="shared" si="122"/>
        <v>1288</v>
      </c>
      <c r="AN430" s="20">
        <f t="shared" si="123"/>
        <v>781</v>
      </c>
      <c r="AO430" s="43">
        <f t="shared" si="124"/>
        <v>507</v>
      </c>
    </row>
    <row r="431" spans="1:41" hidden="1" x14ac:dyDescent="0.2">
      <c r="A431" s="96" t="s">
        <v>976</v>
      </c>
      <c r="B431" s="96" t="s">
        <v>977</v>
      </c>
      <c r="C431" s="96" t="s">
        <v>976</v>
      </c>
      <c r="D431" s="96" t="s">
        <v>977</v>
      </c>
      <c r="E431" s="96" t="s">
        <v>1027</v>
      </c>
      <c r="F431" s="96" t="s">
        <v>1028</v>
      </c>
      <c r="G431" s="96" t="s">
        <v>126</v>
      </c>
      <c r="H431" s="19" t="str">
        <f>IF(E431="","",VLOOKUP(LEFT(E431,5),'Technikai cellák'!B:C,2,0))</f>
        <v>E.ON Közép-dunántúli Gázhálózati Zrt.</v>
      </c>
      <c r="I431" s="19" t="str">
        <f>IF(E431="","",VLOOKUP(H431,'Technikai cellák'!$C$1:$D$12,2,0))</f>
        <v>8800 Nagykanizsa, Zrínyi Miklós út 32.</v>
      </c>
      <c r="J431" s="97">
        <v>4</v>
      </c>
      <c r="K431" s="25" t="str">
        <f t="shared" si="127"/>
        <v>20 alatti</v>
      </c>
      <c r="L431" s="101">
        <f t="shared" si="128"/>
        <v>4</v>
      </c>
      <c r="M431" s="102">
        <f t="shared" si="129"/>
        <v>0</v>
      </c>
      <c r="N431" s="105"/>
      <c r="O431" s="104">
        <f t="shared" si="130"/>
        <v>0</v>
      </c>
      <c r="P431" s="26">
        <f t="shared" si="126"/>
        <v>8859</v>
      </c>
      <c r="Q431" s="21">
        <f t="shared" si="125"/>
        <v>11074</v>
      </c>
      <c r="R431" s="98">
        <v>32</v>
      </c>
      <c r="S431" s="99">
        <v>97</v>
      </c>
      <c r="T431" s="99">
        <v>154</v>
      </c>
      <c r="U431" s="99">
        <v>229</v>
      </c>
      <c r="V431" s="99">
        <v>277</v>
      </c>
      <c r="W431" s="99">
        <v>122</v>
      </c>
      <c r="X431" s="99">
        <v>40</v>
      </c>
      <c r="Y431" s="99">
        <v>25</v>
      </c>
      <c r="Z431" s="99">
        <v>21</v>
      </c>
      <c r="AA431" s="99">
        <v>25</v>
      </c>
      <c r="AB431" s="99">
        <v>19</v>
      </c>
      <c r="AC431" s="100">
        <v>8</v>
      </c>
      <c r="AD431" s="22">
        <f t="shared" si="113"/>
        <v>338</v>
      </c>
      <c r="AE431" s="20">
        <f t="shared" si="114"/>
        <v>1024</v>
      </c>
      <c r="AF431" s="20">
        <f t="shared" si="115"/>
        <v>1626</v>
      </c>
      <c r="AG431" s="20">
        <f t="shared" si="116"/>
        <v>2417</v>
      </c>
      <c r="AH431" s="20">
        <f t="shared" si="117"/>
        <v>2924</v>
      </c>
      <c r="AI431" s="20">
        <f t="shared" si="118"/>
        <v>1288</v>
      </c>
      <c r="AJ431" s="20">
        <f t="shared" si="119"/>
        <v>422</v>
      </c>
      <c r="AK431" s="20">
        <f t="shared" si="120"/>
        <v>264</v>
      </c>
      <c r="AL431" s="20">
        <f t="shared" si="121"/>
        <v>222</v>
      </c>
      <c r="AM431" s="20">
        <f t="shared" si="122"/>
        <v>264</v>
      </c>
      <c r="AN431" s="20">
        <f t="shared" si="123"/>
        <v>201</v>
      </c>
      <c r="AO431" s="43">
        <f t="shared" si="124"/>
        <v>84</v>
      </c>
    </row>
    <row r="432" spans="1:41" hidden="1" x14ac:dyDescent="0.2">
      <c r="A432" s="96" t="s">
        <v>976</v>
      </c>
      <c r="B432" s="96" t="s">
        <v>977</v>
      </c>
      <c r="C432" s="96" t="s">
        <v>976</v>
      </c>
      <c r="D432" s="96" t="s">
        <v>977</v>
      </c>
      <c r="E432" s="96" t="s">
        <v>1029</v>
      </c>
      <c r="F432" s="96" t="s">
        <v>1030</v>
      </c>
      <c r="G432" s="96" t="s">
        <v>126</v>
      </c>
      <c r="H432" s="19" t="str">
        <f>IF(E432="","",VLOOKUP(LEFT(E432,5),'Technikai cellák'!B:C,2,0))</f>
        <v>E.ON Közép-dunántúli Gázhálózati Zrt.</v>
      </c>
      <c r="I432" s="19" t="str">
        <f>IF(E432="","",VLOOKUP(H432,'Technikai cellák'!$C$1:$D$12,2,0))</f>
        <v>8800 Nagykanizsa, Zrínyi Miklós út 32.</v>
      </c>
      <c r="J432" s="97">
        <v>6</v>
      </c>
      <c r="K432" s="25" t="str">
        <f t="shared" si="127"/>
        <v>20 alatti</v>
      </c>
      <c r="L432" s="101">
        <f t="shared" si="128"/>
        <v>6</v>
      </c>
      <c r="M432" s="102">
        <f t="shared" si="129"/>
        <v>0</v>
      </c>
      <c r="N432" s="105"/>
      <c r="O432" s="104">
        <f t="shared" si="130"/>
        <v>0</v>
      </c>
      <c r="P432" s="26">
        <f t="shared" si="126"/>
        <v>0</v>
      </c>
      <c r="Q432" s="21">
        <f t="shared" si="125"/>
        <v>0</v>
      </c>
      <c r="R432" s="98">
        <v>0</v>
      </c>
      <c r="S432" s="99">
        <v>0</v>
      </c>
      <c r="T432" s="99">
        <v>0</v>
      </c>
      <c r="U432" s="99">
        <v>0</v>
      </c>
      <c r="V432" s="99">
        <v>0</v>
      </c>
      <c r="W432" s="99">
        <v>0</v>
      </c>
      <c r="X432" s="99">
        <v>0</v>
      </c>
      <c r="Y432" s="99">
        <v>0</v>
      </c>
      <c r="Z432" s="99">
        <v>0</v>
      </c>
      <c r="AA432" s="99">
        <v>0</v>
      </c>
      <c r="AB432" s="99">
        <v>0</v>
      </c>
      <c r="AC432" s="100">
        <v>0</v>
      </c>
      <c r="AD432" s="22">
        <f t="shared" si="113"/>
        <v>0</v>
      </c>
      <c r="AE432" s="20">
        <f t="shared" si="114"/>
        <v>0</v>
      </c>
      <c r="AF432" s="20">
        <f t="shared" si="115"/>
        <v>0</v>
      </c>
      <c r="AG432" s="20">
        <f t="shared" si="116"/>
        <v>0</v>
      </c>
      <c r="AH432" s="20">
        <f t="shared" si="117"/>
        <v>0</v>
      </c>
      <c r="AI432" s="20">
        <f t="shared" si="118"/>
        <v>0</v>
      </c>
      <c r="AJ432" s="20">
        <f t="shared" si="119"/>
        <v>0</v>
      </c>
      <c r="AK432" s="20">
        <f t="shared" si="120"/>
        <v>0</v>
      </c>
      <c r="AL432" s="20">
        <f t="shared" si="121"/>
        <v>0</v>
      </c>
      <c r="AM432" s="20">
        <f t="shared" si="122"/>
        <v>0</v>
      </c>
      <c r="AN432" s="20">
        <f t="shared" si="123"/>
        <v>0</v>
      </c>
      <c r="AO432" s="43">
        <f t="shared" si="124"/>
        <v>0</v>
      </c>
    </row>
    <row r="433" spans="1:41" hidden="1" x14ac:dyDescent="0.2">
      <c r="A433" s="96" t="s">
        <v>976</v>
      </c>
      <c r="B433" s="96" t="s">
        <v>977</v>
      </c>
      <c r="C433" s="96" t="s">
        <v>976</v>
      </c>
      <c r="D433" s="96" t="s">
        <v>977</v>
      </c>
      <c r="E433" s="96" t="s">
        <v>1031</v>
      </c>
      <c r="F433" s="96" t="s">
        <v>1032</v>
      </c>
      <c r="G433" s="96" t="s">
        <v>126</v>
      </c>
      <c r="H433" s="19" t="str">
        <f>IF(E433="","",VLOOKUP(LEFT(E433,5),'Technikai cellák'!B:C,2,0))</f>
        <v>E.ON Közép-dunántúli Gázhálózati Zrt.</v>
      </c>
      <c r="I433" s="19" t="str">
        <f>IF(E433="","",VLOOKUP(H433,'Technikai cellák'!$C$1:$D$12,2,0))</f>
        <v>8800 Nagykanizsa, Zrínyi Miklós út 32.</v>
      </c>
      <c r="J433" s="97">
        <v>4</v>
      </c>
      <c r="K433" s="25" t="str">
        <f t="shared" si="127"/>
        <v>20 alatti</v>
      </c>
      <c r="L433" s="101">
        <f t="shared" si="128"/>
        <v>4</v>
      </c>
      <c r="M433" s="102">
        <f t="shared" si="129"/>
        <v>0</v>
      </c>
      <c r="N433" s="105"/>
      <c r="O433" s="104">
        <f t="shared" si="130"/>
        <v>0</v>
      </c>
      <c r="P433" s="26">
        <f t="shared" si="126"/>
        <v>3581</v>
      </c>
      <c r="Q433" s="21">
        <f t="shared" si="125"/>
        <v>4476</v>
      </c>
      <c r="R433" s="98">
        <v>23</v>
      </c>
      <c r="S433" s="99">
        <v>45</v>
      </c>
      <c r="T433" s="99">
        <v>96</v>
      </c>
      <c r="U433" s="99">
        <v>79</v>
      </c>
      <c r="V433" s="99">
        <v>80</v>
      </c>
      <c r="W433" s="99">
        <v>64</v>
      </c>
      <c r="X433" s="99">
        <v>27</v>
      </c>
      <c r="Y433" s="99">
        <v>1</v>
      </c>
      <c r="Z433" s="99">
        <v>0</v>
      </c>
      <c r="AA433" s="99">
        <v>1</v>
      </c>
      <c r="AB433" s="99">
        <v>0</v>
      </c>
      <c r="AC433" s="100">
        <v>8</v>
      </c>
      <c r="AD433" s="22">
        <f t="shared" si="113"/>
        <v>243</v>
      </c>
      <c r="AE433" s="20">
        <f t="shared" si="114"/>
        <v>475</v>
      </c>
      <c r="AF433" s="20">
        <f t="shared" si="115"/>
        <v>1013</v>
      </c>
      <c r="AG433" s="20">
        <f t="shared" si="116"/>
        <v>834</v>
      </c>
      <c r="AH433" s="20">
        <f t="shared" si="117"/>
        <v>844</v>
      </c>
      <c r="AI433" s="20">
        <f t="shared" si="118"/>
        <v>676</v>
      </c>
      <c r="AJ433" s="20">
        <f t="shared" si="119"/>
        <v>285</v>
      </c>
      <c r="AK433" s="20">
        <f t="shared" si="120"/>
        <v>11</v>
      </c>
      <c r="AL433" s="20">
        <f t="shared" si="121"/>
        <v>0</v>
      </c>
      <c r="AM433" s="20">
        <f t="shared" si="122"/>
        <v>11</v>
      </c>
      <c r="AN433" s="20">
        <f t="shared" si="123"/>
        <v>0</v>
      </c>
      <c r="AO433" s="43">
        <f t="shared" si="124"/>
        <v>84</v>
      </c>
    </row>
    <row r="434" spans="1:41" hidden="1" x14ac:dyDescent="0.2">
      <c r="A434" s="96" t="s">
        <v>976</v>
      </c>
      <c r="B434" s="96" t="s">
        <v>977</v>
      </c>
      <c r="C434" s="96" t="s">
        <v>976</v>
      </c>
      <c r="D434" s="96" t="s">
        <v>977</v>
      </c>
      <c r="E434" s="96" t="s">
        <v>1033</v>
      </c>
      <c r="F434" s="96" t="s">
        <v>1034</v>
      </c>
      <c r="G434" s="96" t="s">
        <v>126</v>
      </c>
      <c r="H434" s="19" t="str">
        <f>IF(E434="","",VLOOKUP(LEFT(E434,5),'Technikai cellák'!B:C,2,0))</f>
        <v>E.ON Közép-dunántúli Gázhálózati Zrt.</v>
      </c>
      <c r="I434" s="19" t="str">
        <f>IF(E434="","",VLOOKUP(H434,'Technikai cellák'!$C$1:$D$12,2,0))</f>
        <v>8800 Nagykanizsa, Zrínyi Miklós út 32.</v>
      </c>
      <c r="J434" s="97">
        <v>4</v>
      </c>
      <c r="K434" s="25" t="str">
        <f t="shared" si="127"/>
        <v>20 alatti</v>
      </c>
      <c r="L434" s="101">
        <f t="shared" si="128"/>
        <v>4</v>
      </c>
      <c r="M434" s="102">
        <f t="shared" si="129"/>
        <v>0</v>
      </c>
      <c r="N434" s="105"/>
      <c r="O434" s="104">
        <f t="shared" si="130"/>
        <v>0</v>
      </c>
      <c r="P434" s="26">
        <f t="shared" si="126"/>
        <v>20402</v>
      </c>
      <c r="Q434" s="21">
        <f t="shared" si="125"/>
        <v>25503</v>
      </c>
      <c r="R434" s="98">
        <v>256</v>
      </c>
      <c r="S434" s="99">
        <v>313</v>
      </c>
      <c r="T434" s="99">
        <v>448</v>
      </c>
      <c r="U434" s="99">
        <v>436</v>
      </c>
      <c r="V434" s="99">
        <v>358</v>
      </c>
      <c r="W434" s="99">
        <v>352</v>
      </c>
      <c r="X434" s="99">
        <v>159</v>
      </c>
      <c r="Y434" s="99">
        <v>65</v>
      </c>
      <c r="Z434" s="99">
        <v>12</v>
      </c>
      <c r="AA434" s="99">
        <v>0</v>
      </c>
      <c r="AB434" s="99">
        <v>1</v>
      </c>
      <c r="AC434" s="100">
        <v>16</v>
      </c>
      <c r="AD434" s="22">
        <f t="shared" si="113"/>
        <v>2702</v>
      </c>
      <c r="AE434" s="20">
        <f t="shared" si="114"/>
        <v>3304</v>
      </c>
      <c r="AF434" s="20">
        <f t="shared" si="115"/>
        <v>4729</v>
      </c>
      <c r="AG434" s="20">
        <f t="shared" si="116"/>
        <v>4602</v>
      </c>
      <c r="AH434" s="20">
        <f t="shared" si="117"/>
        <v>3779</v>
      </c>
      <c r="AI434" s="20">
        <f t="shared" si="118"/>
        <v>3716</v>
      </c>
      <c r="AJ434" s="20">
        <f t="shared" si="119"/>
        <v>1678</v>
      </c>
      <c r="AK434" s="20">
        <f t="shared" si="120"/>
        <v>686</v>
      </c>
      <c r="AL434" s="20">
        <f t="shared" si="121"/>
        <v>127</v>
      </c>
      <c r="AM434" s="20">
        <f t="shared" si="122"/>
        <v>0</v>
      </c>
      <c r="AN434" s="20">
        <f t="shared" si="123"/>
        <v>11</v>
      </c>
      <c r="AO434" s="43">
        <f t="shared" si="124"/>
        <v>169</v>
      </c>
    </row>
    <row r="435" spans="1:41" hidden="1" x14ac:dyDescent="0.2">
      <c r="A435" s="96" t="s">
        <v>976</v>
      </c>
      <c r="B435" s="96" t="s">
        <v>977</v>
      </c>
      <c r="C435" s="96" t="s">
        <v>976</v>
      </c>
      <c r="D435" s="96" t="s">
        <v>977</v>
      </c>
      <c r="E435" s="96" t="s">
        <v>1035</v>
      </c>
      <c r="F435" s="96" t="s">
        <v>1036</v>
      </c>
      <c r="G435" s="96" t="s">
        <v>126</v>
      </c>
      <c r="H435" s="19" t="str">
        <f>IF(E435="","",VLOOKUP(LEFT(E435,5),'Technikai cellák'!B:C,2,0))</f>
        <v>E.ON Közép-dunántúli Gázhálózati Zrt.</v>
      </c>
      <c r="I435" s="19" t="str">
        <f>IF(E435="","",VLOOKUP(H435,'Technikai cellák'!$C$1:$D$12,2,0))</f>
        <v>8800 Nagykanizsa, Zrínyi Miklós út 32.</v>
      </c>
      <c r="J435" s="97">
        <v>4</v>
      </c>
      <c r="K435" s="25" t="str">
        <f t="shared" si="127"/>
        <v>20 alatti</v>
      </c>
      <c r="L435" s="101">
        <f t="shared" si="128"/>
        <v>4</v>
      </c>
      <c r="M435" s="102">
        <f t="shared" si="129"/>
        <v>0</v>
      </c>
      <c r="N435" s="105"/>
      <c r="O435" s="104">
        <f t="shared" si="130"/>
        <v>0</v>
      </c>
      <c r="P435" s="26">
        <f t="shared" si="126"/>
        <v>1927</v>
      </c>
      <c r="Q435" s="21">
        <f t="shared" si="125"/>
        <v>2409</v>
      </c>
      <c r="R435" s="98">
        <v>10</v>
      </c>
      <c r="S435" s="99">
        <v>10</v>
      </c>
      <c r="T435" s="99">
        <v>10</v>
      </c>
      <c r="U435" s="99">
        <v>10</v>
      </c>
      <c r="V435" s="99">
        <v>100</v>
      </c>
      <c r="W435" s="99">
        <v>88</v>
      </c>
      <c r="X435" s="99">
        <v>0</v>
      </c>
      <c r="Y435" s="99">
        <v>0</v>
      </c>
      <c r="Z435" s="99">
        <v>0</v>
      </c>
      <c r="AA435" s="99">
        <v>0</v>
      </c>
      <c r="AB435" s="99">
        <v>0</v>
      </c>
      <c r="AC435" s="100">
        <v>0</v>
      </c>
      <c r="AD435" s="22">
        <f t="shared" si="113"/>
        <v>106</v>
      </c>
      <c r="AE435" s="20">
        <f t="shared" si="114"/>
        <v>106</v>
      </c>
      <c r="AF435" s="20">
        <f t="shared" si="115"/>
        <v>106</v>
      </c>
      <c r="AG435" s="20">
        <f t="shared" si="116"/>
        <v>106</v>
      </c>
      <c r="AH435" s="20">
        <f t="shared" si="117"/>
        <v>1056</v>
      </c>
      <c r="AI435" s="20">
        <f t="shared" si="118"/>
        <v>929</v>
      </c>
      <c r="AJ435" s="20">
        <f t="shared" si="119"/>
        <v>0</v>
      </c>
      <c r="AK435" s="20">
        <f t="shared" si="120"/>
        <v>0</v>
      </c>
      <c r="AL435" s="20">
        <f t="shared" si="121"/>
        <v>0</v>
      </c>
      <c r="AM435" s="20">
        <f t="shared" si="122"/>
        <v>0</v>
      </c>
      <c r="AN435" s="20">
        <f t="shared" si="123"/>
        <v>0</v>
      </c>
      <c r="AO435" s="43">
        <f t="shared" si="124"/>
        <v>0</v>
      </c>
    </row>
    <row r="436" spans="1:41" hidden="1" x14ac:dyDescent="0.2">
      <c r="A436" s="96" t="s">
        <v>976</v>
      </c>
      <c r="B436" s="96" t="s">
        <v>977</v>
      </c>
      <c r="C436" s="96" t="s">
        <v>976</v>
      </c>
      <c r="D436" s="96" t="s">
        <v>977</v>
      </c>
      <c r="E436" s="96" t="s">
        <v>1037</v>
      </c>
      <c r="F436" s="96" t="s">
        <v>1038</v>
      </c>
      <c r="G436" s="96" t="s">
        <v>126</v>
      </c>
      <c r="H436" s="19" t="str">
        <f>IF(E436="","",VLOOKUP(LEFT(E436,5),'Technikai cellák'!B:C,2,0))</f>
        <v>E.ON Közép-dunántúli Gázhálózati Zrt.</v>
      </c>
      <c r="I436" s="19" t="str">
        <f>IF(E436="","",VLOOKUP(H436,'Technikai cellák'!$C$1:$D$12,2,0))</f>
        <v>8800 Nagykanizsa, Zrínyi Miklós út 32.</v>
      </c>
      <c r="J436" s="97">
        <v>4</v>
      </c>
      <c r="K436" s="25" t="str">
        <f t="shared" si="127"/>
        <v>20 alatti</v>
      </c>
      <c r="L436" s="101">
        <f t="shared" si="128"/>
        <v>4</v>
      </c>
      <c r="M436" s="102">
        <f t="shared" si="129"/>
        <v>0</v>
      </c>
      <c r="N436" s="105"/>
      <c r="O436" s="104">
        <f t="shared" si="130"/>
        <v>0</v>
      </c>
      <c r="P436" s="26">
        <f t="shared" si="126"/>
        <v>16475</v>
      </c>
      <c r="Q436" s="21">
        <f t="shared" si="125"/>
        <v>20594</v>
      </c>
      <c r="R436" s="98">
        <v>150</v>
      </c>
      <c r="S436" s="99">
        <v>207</v>
      </c>
      <c r="T436" s="99">
        <v>312</v>
      </c>
      <c r="U436" s="99">
        <v>316</v>
      </c>
      <c r="V436" s="99">
        <v>326</v>
      </c>
      <c r="W436" s="99">
        <v>266</v>
      </c>
      <c r="X436" s="99">
        <v>132</v>
      </c>
      <c r="Y436" s="99">
        <v>58</v>
      </c>
      <c r="Z436" s="99">
        <v>45</v>
      </c>
      <c r="AA436" s="99">
        <v>48</v>
      </c>
      <c r="AB436" s="99">
        <v>45</v>
      </c>
      <c r="AC436" s="100">
        <v>46</v>
      </c>
      <c r="AD436" s="22">
        <f t="shared" si="113"/>
        <v>1583</v>
      </c>
      <c r="AE436" s="20">
        <f t="shared" si="114"/>
        <v>2185</v>
      </c>
      <c r="AF436" s="20">
        <f t="shared" si="115"/>
        <v>3293</v>
      </c>
      <c r="AG436" s="20">
        <f t="shared" si="116"/>
        <v>3336</v>
      </c>
      <c r="AH436" s="20">
        <f t="shared" si="117"/>
        <v>3441</v>
      </c>
      <c r="AI436" s="20">
        <f t="shared" si="118"/>
        <v>2808</v>
      </c>
      <c r="AJ436" s="20">
        <f t="shared" si="119"/>
        <v>1393</v>
      </c>
      <c r="AK436" s="20">
        <f t="shared" si="120"/>
        <v>612</v>
      </c>
      <c r="AL436" s="20">
        <f t="shared" si="121"/>
        <v>475</v>
      </c>
      <c r="AM436" s="20">
        <f t="shared" si="122"/>
        <v>507</v>
      </c>
      <c r="AN436" s="20">
        <f t="shared" si="123"/>
        <v>475</v>
      </c>
      <c r="AO436" s="43">
        <f t="shared" si="124"/>
        <v>486</v>
      </c>
    </row>
    <row r="437" spans="1:41" hidden="1" x14ac:dyDescent="0.2">
      <c r="A437" s="96" t="s">
        <v>1039</v>
      </c>
      <c r="B437" s="96" t="s">
        <v>1040</v>
      </c>
      <c r="C437" s="96" t="s">
        <v>1039</v>
      </c>
      <c r="D437" s="96" t="s">
        <v>1040</v>
      </c>
      <c r="E437" s="96" t="s">
        <v>1041</v>
      </c>
      <c r="F437" s="96" t="s">
        <v>1042</v>
      </c>
      <c r="G437" s="96" t="s">
        <v>126</v>
      </c>
      <c r="H437" s="19" t="str">
        <f>IF(E437="","",VLOOKUP(LEFT(E437,5),'Technikai cellák'!B:C,2,0))</f>
        <v>TIGÁZ Földgázelosztó Zrt.</v>
      </c>
      <c r="I437" s="19" t="str">
        <f>IF(E437="","",VLOOKUP(H437,'Technikai cellák'!$C$1:$D$12,2,0))</f>
        <v>4200 Hajdúszoboszló, Rákóczi Ferenc út 184.</v>
      </c>
      <c r="J437" s="97">
        <v>4</v>
      </c>
      <c r="K437" s="25" t="str">
        <f t="shared" si="127"/>
        <v>20 alatti</v>
      </c>
      <c r="L437" s="101">
        <f t="shared" si="128"/>
        <v>4</v>
      </c>
      <c r="M437" s="102">
        <f t="shared" si="129"/>
        <v>0</v>
      </c>
      <c r="N437" s="105"/>
      <c r="O437" s="104">
        <f t="shared" si="130"/>
        <v>0</v>
      </c>
      <c r="P437" s="26">
        <f t="shared" si="126"/>
        <v>7430</v>
      </c>
      <c r="Q437" s="21">
        <f t="shared" si="125"/>
        <v>9287</v>
      </c>
      <c r="R437" s="98">
        <v>90</v>
      </c>
      <c r="S437" s="99">
        <v>160</v>
      </c>
      <c r="T437" s="99">
        <v>160</v>
      </c>
      <c r="U437" s="99">
        <v>160</v>
      </c>
      <c r="V437" s="99">
        <v>130</v>
      </c>
      <c r="W437" s="99">
        <v>90</v>
      </c>
      <c r="X437" s="99">
        <v>15</v>
      </c>
      <c r="Y437" s="99">
        <v>15</v>
      </c>
      <c r="Z437" s="99">
        <v>15</v>
      </c>
      <c r="AA437" s="99">
        <v>15</v>
      </c>
      <c r="AB437" s="99">
        <v>15</v>
      </c>
      <c r="AC437" s="100">
        <v>15</v>
      </c>
      <c r="AD437" s="22">
        <f t="shared" si="113"/>
        <v>950</v>
      </c>
      <c r="AE437" s="20">
        <f t="shared" si="114"/>
        <v>1689</v>
      </c>
      <c r="AF437" s="20">
        <f t="shared" si="115"/>
        <v>1689</v>
      </c>
      <c r="AG437" s="20">
        <f t="shared" si="116"/>
        <v>1689</v>
      </c>
      <c r="AH437" s="20">
        <f t="shared" si="117"/>
        <v>1372</v>
      </c>
      <c r="AI437" s="20">
        <f t="shared" si="118"/>
        <v>950</v>
      </c>
      <c r="AJ437" s="20">
        <f t="shared" si="119"/>
        <v>158</v>
      </c>
      <c r="AK437" s="20">
        <f t="shared" si="120"/>
        <v>158</v>
      </c>
      <c r="AL437" s="20">
        <f t="shared" si="121"/>
        <v>158</v>
      </c>
      <c r="AM437" s="20">
        <f t="shared" si="122"/>
        <v>158</v>
      </c>
      <c r="AN437" s="20">
        <f t="shared" si="123"/>
        <v>158</v>
      </c>
      <c r="AO437" s="43">
        <f t="shared" si="124"/>
        <v>158</v>
      </c>
    </row>
    <row r="438" spans="1:41" hidden="1" x14ac:dyDescent="0.2">
      <c r="A438" s="96" t="s">
        <v>1039</v>
      </c>
      <c r="B438" s="96" t="s">
        <v>1040</v>
      </c>
      <c r="C438" s="96" t="s">
        <v>1039</v>
      </c>
      <c r="D438" s="96" t="s">
        <v>1040</v>
      </c>
      <c r="E438" s="96" t="s">
        <v>1043</v>
      </c>
      <c r="F438" s="96" t="s">
        <v>1044</v>
      </c>
      <c r="G438" s="96" t="s">
        <v>126</v>
      </c>
      <c r="H438" s="19" t="str">
        <f>IF(E438="","",VLOOKUP(LEFT(E438,5),'Technikai cellák'!B:C,2,0))</f>
        <v>TIGÁZ Földgázelosztó Zrt.</v>
      </c>
      <c r="I438" s="19" t="str">
        <f>IF(E438="","",VLOOKUP(H438,'Technikai cellák'!$C$1:$D$12,2,0))</f>
        <v>4200 Hajdúszoboszló, Rákóczi Ferenc út 184.</v>
      </c>
      <c r="J438" s="97">
        <v>4</v>
      </c>
      <c r="K438" s="25" t="str">
        <f t="shared" si="127"/>
        <v>20 alatti</v>
      </c>
      <c r="L438" s="101">
        <f t="shared" si="128"/>
        <v>4</v>
      </c>
      <c r="M438" s="102">
        <f t="shared" si="129"/>
        <v>0</v>
      </c>
      <c r="N438" s="105"/>
      <c r="O438" s="104">
        <f t="shared" si="130"/>
        <v>0</v>
      </c>
      <c r="P438" s="26">
        <f t="shared" si="126"/>
        <v>6162</v>
      </c>
      <c r="Q438" s="21">
        <f t="shared" si="125"/>
        <v>7703</v>
      </c>
      <c r="R438" s="98">
        <v>20</v>
      </c>
      <c r="S438" s="99">
        <v>80</v>
      </c>
      <c r="T438" s="99">
        <v>160</v>
      </c>
      <c r="U438" s="99">
        <v>160</v>
      </c>
      <c r="V438" s="99">
        <v>130</v>
      </c>
      <c r="W438" s="99">
        <v>90</v>
      </c>
      <c r="X438" s="99">
        <v>15</v>
      </c>
      <c r="Y438" s="99">
        <v>15</v>
      </c>
      <c r="Z438" s="99">
        <v>15</v>
      </c>
      <c r="AA438" s="99">
        <v>15</v>
      </c>
      <c r="AB438" s="99">
        <v>15</v>
      </c>
      <c r="AC438" s="100">
        <v>15</v>
      </c>
      <c r="AD438" s="22">
        <f t="shared" si="113"/>
        <v>211</v>
      </c>
      <c r="AE438" s="20">
        <f t="shared" si="114"/>
        <v>844</v>
      </c>
      <c r="AF438" s="20">
        <f t="shared" si="115"/>
        <v>1689</v>
      </c>
      <c r="AG438" s="20">
        <f t="shared" si="116"/>
        <v>1689</v>
      </c>
      <c r="AH438" s="20">
        <f t="shared" si="117"/>
        <v>1372</v>
      </c>
      <c r="AI438" s="20">
        <f t="shared" si="118"/>
        <v>950</v>
      </c>
      <c r="AJ438" s="20">
        <f t="shared" si="119"/>
        <v>158</v>
      </c>
      <c r="AK438" s="20">
        <f t="shared" si="120"/>
        <v>158</v>
      </c>
      <c r="AL438" s="20">
        <f t="shared" si="121"/>
        <v>158</v>
      </c>
      <c r="AM438" s="20">
        <f t="shared" si="122"/>
        <v>158</v>
      </c>
      <c r="AN438" s="20">
        <f t="shared" si="123"/>
        <v>158</v>
      </c>
      <c r="AO438" s="43">
        <f t="shared" si="124"/>
        <v>158</v>
      </c>
    </row>
    <row r="439" spans="1:41" hidden="1" x14ac:dyDescent="0.2">
      <c r="A439" s="96" t="s">
        <v>1039</v>
      </c>
      <c r="B439" s="96" t="s">
        <v>1040</v>
      </c>
      <c r="C439" s="96" t="s">
        <v>1039</v>
      </c>
      <c r="D439" s="96" t="s">
        <v>1040</v>
      </c>
      <c r="E439" s="96" t="s">
        <v>1045</v>
      </c>
      <c r="F439" s="96" t="s">
        <v>1046</v>
      </c>
      <c r="G439" s="96" t="s">
        <v>126</v>
      </c>
      <c r="H439" s="19" t="str">
        <f>IF(E439="","",VLOOKUP(LEFT(E439,5),'Technikai cellák'!B:C,2,0))</f>
        <v>TIGÁZ Földgázelosztó Zrt.</v>
      </c>
      <c r="I439" s="19" t="str">
        <f>IF(E439="","",VLOOKUP(H439,'Technikai cellák'!$C$1:$D$12,2,0))</f>
        <v>4200 Hajdúszoboszló, Rákóczi Ferenc út 184.</v>
      </c>
      <c r="J439" s="97">
        <v>4</v>
      </c>
      <c r="K439" s="25" t="str">
        <f t="shared" si="127"/>
        <v>20 alatti</v>
      </c>
      <c r="L439" s="101">
        <f t="shared" si="128"/>
        <v>4</v>
      </c>
      <c r="M439" s="102">
        <f t="shared" si="129"/>
        <v>0</v>
      </c>
      <c r="N439" s="105"/>
      <c r="O439" s="104">
        <f t="shared" si="130"/>
        <v>0</v>
      </c>
      <c r="P439" s="26">
        <f t="shared" si="126"/>
        <v>46446</v>
      </c>
      <c r="Q439" s="21">
        <f t="shared" si="125"/>
        <v>58058</v>
      </c>
      <c r="R439" s="98">
        <v>450</v>
      </c>
      <c r="S439" s="99">
        <v>950</v>
      </c>
      <c r="T439" s="99">
        <v>1300</v>
      </c>
      <c r="U439" s="99">
        <v>1300</v>
      </c>
      <c r="V439" s="99">
        <v>950</v>
      </c>
      <c r="W439" s="99">
        <v>450</v>
      </c>
      <c r="X439" s="99">
        <v>100</v>
      </c>
      <c r="Y439" s="99">
        <v>0</v>
      </c>
      <c r="Z439" s="99">
        <v>0</v>
      </c>
      <c r="AA439" s="99">
        <v>0</v>
      </c>
      <c r="AB439" s="99">
        <v>0</v>
      </c>
      <c r="AC439" s="100">
        <v>0</v>
      </c>
      <c r="AD439" s="22">
        <f t="shared" si="113"/>
        <v>4750</v>
      </c>
      <c r="AE439" s="20">
        <f t="shared" si="114"/>
        <v>10028</v>
      </c>
      <c r="AF439" s="20">
        <f t="shared" si="115"/>
        <v>13723</v>
      </c>
      <c r="AG439" s="20">
        <f t="shared" si="116"/>
        <v>13723</v>
      </c>
      <c r="AH439" s="20">
        <f t="shared" si="117"/>
        <v>10028</v>
      </c>
      <c r="AI439" s="20">
        <f t="shared" si="118"/>
        <v>4750</v>
      </c>
      <c r="AJ439" s="20">
        <f t="shared" si="119"/>
        <v>1056</v>
      </c>
      <c r="AK439" s="20">
        <f t="shared" si="120"/>
        <v>0</v>
      </c>
      <c r="AL439" s="20">
        <f t="shared" si="121"/>
        <v>0</v>
      </c>
      <c r="AM439" s="20">
        <f t="shared" si="122"/>
        <v>0</v>
      </c>
      <c r="AN439" s="20">
        <f t="shared" si="123"/>
        <v>0</v>
      </c>
      <c r="AO439" s="43">
        <f t="shared" si="124"/>
        <v>0</v>
      </c>
    </row>
    <row r="440" spans="1:41" hidden="1" x14ac:dyDescent="0.2">
      <c r="A440" s="96" t="s">
        <v>1039</v>
      </c>
      <c r="B440" s="96" t="s">
        <v>1040</v>
      </c>
      <c r="C440" s="96" t="s">
        <v>1039</v>
      </c>
      <c r="D440" s="96" t="s">
        <v>1040</v>
      </c>
      <c r="E440" s="96" t="s">
        <v>1047</v>
      </c>
      <c r="F440" s="96" t="s">
        <v>1048</v>
      </c>
      <c r="G440" s="96" t="s">
        <v>126</v>
      </c>
      <c r="H440" s="19" t="str">
        <f>IF(E440="","",VLOOKUP(LEFT(E440,5),'Technikai cellák'!B:C,2,0))</f>
        <v>TIGÁZ Földgázelosztó Zrt.</v>
      </c>
      <c r="I440" s="19" t="str">
        <f>IF(E440="","",VLOOKUP(H440,'Technikai cellák'!$C$1:$D$12,2,0))</f>
        <v>4200 Hajdúszoboszló, Rákóczi Ferenc út 184.</v>
      </c>
      <c r="J440" s="97">
        <v>8</v>
      </c>
      <c r="K440" s="25" t="str">
        <f t="shared" si="127"/>
        <v>20 alatti</v>
      </c>
      <c r="L440" s="101">
        <f t="shared" si="128"/>
        <v>8</v>
      </c>
      <c r="M440" s="102">
        <f t="shared" si="129"/>
        <v>0</v>
      </c>
      <c r="N440" s="105"/>
      <c r="O440" s="104">
        <f t="shared" si="130"/>
        <v>0</v>
      </c>
      <c r="P440" s="26">
        <f t="shared" si="126"/>
        <v>3970</v>
      </c>
      <c r="Q440" s="21">
        <f t="shared" si="125"/>
        <v>4963</v>
      </c>
      <c r="R440" s="98">
        <v>15</v>
      </c>
      <c r="S440" s="99">
        <v>90</v>
      </c>
      <c r="T440" s="99">
        <v>100</v>
      </c>
      <c r="U440" s="99">
        <v>100</v>
      </c>
      <c r="V440" s="99">
        <v>90</v>
      </c>
      <c r="W440" s="99">
        <v>45</v>
      </c>
      <c r="X440" s="99">
        <v>5</v>
      </c>
      <c r="Y440" s="99">
        <v>5</v>
      </c>
      <c r="Z440" s="99">
        <v>5</v>
      </c>
      <c r="AA440" s="99">
        <v>5</v>
      </c>
      <c r="AB440" s="99">
        <v>5</v>
      </c>
      <c r="AC440" s="100">
        <v>5</v>
      </c>
      <c r="AD440" s="22">
        <f t="shared" si="113"/>
        <v>158</v>
      </c>
      <c r="AE440" s="20">
        <f t="shared" si="114"/>
        <v>950</v>
      </c>
      <c r="AF440" s="20">
        <f t="shared" si="115"/>
        <v>1056</v>
      </c>
      <c r="AG440" s="20">
        <f t="shared" si="116"/>
        <v>1056</v>
      </c>
      <c r="AH440" s="20">
        <f t="shared" si="117"/>
        <v>950</v>
      </c>
      <c r="AI440" s="20">
        <f t="shared" si="118"/>
        <v>475</v>
      </c>
      <c r="AJ440" s="20">
        <f t="shared" si="119"/>
        <v>53</v>
      </c>
      <c r="AK440" s="20">
        <f t="shared" si="120"/>
        <v>53</v>
      </c>
      <c r="AL440" s="20">
        <f t="shared" si="121"/>
        <v>53</v>
      </c>
      <c r="AM440" s="20">
        <f t="shared" si="122"/>
        <v>53</v>
      </c>
      <c r="AN440" s="20">
        <f t="shared" si="123"/>
        <v>53</v>
      </c>
      <c r="AO440" s="43">
        <f t="shared" si="124"/>
        <v>53</v>
      </c>
    </row>
    <row r="441" spans="1:41" hidden="1" x14ac:dyDescent="0.2">
      <c r="A441" s="96" t="s">
        <v>1039</v>
      </c>
      <c r="B441" s="96" t="s">
        <v>1040</v>
      </c>
      <c r="C441" s="96" t="s">
        <v>1039</v>
      </c>
      <c r="D441" s="96" t="s">
        <v>1040</v>
      </c>
      <c r="E441" s="96" t="s">
        <v>1049</v>
      </c>
      <c r="F441" s="96" t="s">
        <v>1050</v>
      </c>
      <c r="G441" s="96" t="s">
        <v>126</v>
      </c>
      <c r="H441" s="19" t="str">
        <f>IF(E441="","",VLOOKUP(LEFT(E441,5),'Technikai cellák'!B:C,2,0))</f>
        <v>MVM FŐGÁZ Földgázhálózati Kft.</v>
      </c>
      <c r="I441" s="19" t="str">
        <f>IF(E441="","",VLOOKUP(H441,'Technikai cellák'!$C$1:$D$12,2,0))</f>
        <v>1081 Budapest, II. János Pál pápa tér 20.</v>
      </c>
      <c r="J441" s="97">
        <v>4</v>
      </c>
      <c r="K441" s="25" t="str">
        <f t="shared" si="127"/>
        <v>20 alatti</v>
      </c>
      <c r="L441" s="101">
        <f t="shared" si="128"/>
        <v>4</v>
      </c>
      <c r="M441" s="102">
        <f t="shared" si="129"/>
        <v>0</v>
      </c>
      <c r="N441" s="105"/>
      <c r="O441" s="104">
        <f t="shared" si="130"/>
        <v>0</v>
      </c>
      <c r="P441" s="26">
        <f t="shared" si="126"/>
        <v>0</v>
      </c>
      <c r="Q441" s="21">
        <f t="shared" si="125"/>
        <v>0</v>
      </c>
      <c r="R441" s="98">
        <v>0</v>
      </c>
      <c r="S441" s="99">
        <v>0</v>
      </c>
      <c r="T441" s="99">
        <v>0</v>
      </c>
      <c r="U441" s="99">
        <v>0</v>
      </c>
      <c r="V441" s="99">
        <v>0</v>
      </c>
      <c r="W441" s="99">
        <v>0</v>
      </c>
      <c r="X441" s="99">
        <v>0</v>
      </c>
      <c r="Y441" s="99">
        <v>0</v>
      </c>
      <c r="Z441" s="99">
        <v>0</v>
      </c>
      <c r="AA441" s="99">
        <v>0</v>
      </c>
      <c r="AB441" s="99">
        <v>0</v>
      </c>
      <c r="AC441" s="100">
        <v>0</v>
      </c>
      <c r="AD441" s="22">
        <f t="shared" si="113"/>
        <v>0</v>
      </c>
      <c r="AE441" s="20">
        <f t="shared" si="114"/>
        <v>0</v>
      </c>
      <c r="AF441" s="20">
        <f t="shared" si="115"/>
        <v>0</v>
      </c>
      <c r="AG441" s="20">
        <f t="shared" si="116"/>
        <v>0</v>
      </c>
      <c r="AH441" s="20">
        <f t="shared" si="117"/>
        <v>0</v>
      </c>
      <c r="AI441" s="20">
        <f t="shared" si="118"/>
        <v>0</v>
      </c>
      <c r="AJ441" s="20">
        <f t="shared" si="119"/>
        <v>0</v>
      </c>
      <c r="AK441" s="20">
        <f t="shared" si="120"/>
        <v>0</v>
      </c>
      <c r="AL441" s="20">
        <f t="shared" si="121"/>
        <v>0</v>
      </c>
      <c r="AM441" s="20">
        <f t="shared" si="122"/>
        <v>0</v>
      </c>
      <c r="AN441" s="20">
        <f t="shared" si="123"/>
        <v>0</v>
      </c>
      <c r="AO441" s="43">
        <f t="shared" si="124"/>
        <v>0</v>
      </c>
    </row>
    <row r="442" spans="1:41" hidden="1" x14ac:dyDescent="0.2">
      <c r="A442" s="96" t="s">
        <v>1039</v>
      </c>
      <c r="B442" s="96" t="s">
        <v>1040</v>
      </c>
      <c r="C442" s="96" t="s">
        <v>1039</v>
      </c>
      <c r="D442" s="96" t="s">
        <v>1040</v>
      </c>
      <c r="E442" s="96" t="s">
        <v>1051</v>
      </c>
      <c r="F442" s="96" t="s">
        <v>1052</v>
      </c>
      <c r="G442" s="96" t="s">
        <v>126</v>
      </c>
      <c r="H442" s="19" t="str">
        <f>IF(E442="","",VLOOKUP(LEFT(E442,5),'Technikai cellák'!B:C,2,0))</f>
        <v>MVM FŐGÁZ Földgázhálózati Kft.</v>
      </c>
      <c r="I442" s="19" t="str">
        <f>IF(E442="","",VLOOKUP(H442,'Technikai cellák'!$C$1:$D$12,2,0))</f>
        <v>1081 Budapest, II. János Pál pápa tér 20.</v>
      </c>
      <c r="J442" s="97">
        <v>4</v>
      </c>
      <c r="K442" s="25" t="str">
        <f t="shared" si="127"/>
        <v>20 alatti</v>
      </c>
      <c r="L442" s="101">
        <f t="shared" si="128"/>
        <v>4</v>
      </c>
      <c r="M442" s="102">
        <f t="shared" si="129"/>
        <v>0</v>
      </c>
      <c r="N442" s="105"/>
      <c r="O442" s="104">
        <f t="shared" si="130"/>
        <v>0</v>
      </c>
      <c r="P442" s="26">
        <f t="shared" si="126"/>
        <v>0</v>
      </c>
      <c r="Q442" s="21">
        <f t="shared" si="125"/>
        <v>0</v>
      </c>
      <c r="R442" s="98">
        <v>0</v>
      </c>
      <c r="S442" s="99">
        <v>0</v>
      </c>
      <c r="T442" s="99">
        <v>0</v>
      </c>
      <c r="U442" s="99">
        <v>0</v>
      </c>
      <c r="V442" s="99">
        <v>0</v>
      </c>
      <c r="W442" s="99">
        <v>0</v>
      </c>
      <c r="X442" s="99">
        <v>0</v>
      </c>
      <c r="Y442" s="99">
        <v>0</v>
      </c>
      <c r="Z442" s="99">
        <v>0</v>
      </c>
      <c r="AA442" s="99">
        <v>0</v>
      </c>
      <c r="AB442" s="99">
        <v>0</v>
      </c>
      <c r="AC442" s="100">
        <v>0</v>
      </c>
      <c r="AD442" s="22">
        <f t="shared" si="113"/>
        <v>0</v>
      </c>
      <c r="AE442" s="20">
        <f t="shared" si="114"/>
        <v>0</v>
      </c>
      <c r="AF442" s="20">
        <f t="shared" si="115"/>
        <v>0</v>
      </c>
      <c r="AG442" s="20">
        <f t="shared" si="116"/>
        <v>0</v>
      </c>
      <c r="AH442" s="20">
        <f t="shared" si="117"/>
        <v>0</v>
      </c>
      <c r="AI442" s="20">
        <f t="shared" si="118"/>
        <v>0</v>
      </c>
      <c r="AJ442" s="20">
        <f t="shared" si="119"/>
        <v>0</v>
      </c>
      <c r="AK442" s="20">
        <f t="shared" si="120"/>
        <v>0</v>
      </c>
      <c r="AL442" s="20">
        <f t="shared" si="121"/>
        <v>0</v>
      </c>
      <c r="AM442" s="20">
        <f t="shared" si="122"/>
        <v>0</v>
      </c>
      <c r="AN442" s="20">
        <f t="shared" si="123"/>
        <v>0</v>
      </c>
      <c r="AO442" s="43">
        <f t="shared" si="124"/>
        <v>0</v>
      </c>
    </row>
    <row r="443" spans="1:41" hidden="1" x14ac:dyDescent="0.2">
      <c r="A443" s="96" t="s">
        <v>1039</v>
      </c>
      <c r="B443" s="96" t="s">
        <v>1040</v>
      </c>
      <c r="C443" s="96" t="s">
        <v>1039</v>
      </c>
      <c r="D443" s="96" t="s">
        <v>1040</v>
      </c>
      <c r="E443" s="96" t="s">
        <v>1053</v>
      </c>
      <c r="F443" s="96" t="s">
        <v>1054</v>
      </c>
      <c r="G443" s="96" t="s">
        <v>126</v>
      </c>
      <c r="H443" s="19" t="str">
        <f>IF(E443="","",VLOOKUP(LEFT(E443,5),'Technikai cellák'!B:C,2,0))</f>
        <v>MVM FŐGÁZ Földgázhálózati Kft.</v>
      </c>
      <c r="I443" s="19" t="str">
        <f>IF(E443="","",VLOOKUP(H443,'Technikai cellák'!$C$1:$D$12,2,0))</f>
        <v>1081 Budapest, II. János Pál pápa tér 20.</v>
      </c>
      <c r="J443" s="97">
        <v>4</v>
      </c>
      <c r="K443" s="25" t="str">
        <f t="shared" si="127"/>
        <v>20 alatti</v>
      </c>
      <c r="L443" s="101">
        <f t="shared" si="128"/>
        <v>4</v>
      </c>
      <c r="M443" s="102">
        <f t="shared" si="129"/>
        <v>0</v>
      </c>
      <c r="N443" s="105"/>
      <c r="O443" s="104">
        <f t="shared" si="130"/>
        <v>0</v>
      </c>
      <c r="P443" s="26">
        <f t="shared" si="126"/>
        <v>0</v>
      </c>
      <c r="Q443" s="21">
        <f t="shared" si="125"/>
        <v>0</v>
      </c>
      <c r="R443" s="98">
        <v>0</v>
      </c>
      <c r="S443" s="99">
        <v>0</v>
      </c>
      <c r="T443" s="99">
        <v>0</v>
      </c>
      <c r="U443" s="99">
        <v>0</v>
      </c>
      <c r="V443" s="99">
        <v>0</v>
      </c>
      <c r="W443" s="99">
        <v>0</v>
      </c>
      <c r="X443" s="99">
        <v>0</v>
      </c>
      <c r="Y443" s="99">
        <v>0</v>
      </c>
      <c r="Z443" s="99">
        <v>0</v>
      </c>
      <c r="AA443" s="99">
        <v>0</v>
      </c>
      <c r="AB443" s="99">
        <v>0</v>
      </c>
      <c r="AC443" s="100">
        <v>0</v>
      </c>
      <c r="AD443" s="22">
        <f t="shared" si="113"/>
        <v>0</v>
      </c>
      <c r="AE443" s="20">
        <f t="shared" si="114"/>
        <v>0</v>
      </c>
      <c r="AF443" s="20">
        <f t="shared" si="115"/>
        <v>0</v>
      </c>
      <c r="AG443" s="20">
        <f t="shared" si="116"/>
        <v>0</v>
      </c>
      <c r="AH443" s="20">
        <f t="shared" si="117"/>
        <v>0</v>
      </c>
      <c r="AI443" s="20">
        <f t="shared" si="118"/>
        <v>0</v>
      </c>
      <c r="AJ443" s="20">
        <f t="shared" si="119"/>
        <v>0</v>
      </c>
      <c r="AK443" s="20">
        <f t="shared" si="120"/>
        <v>0</v>
      </c>
      <c r="AL443" s="20">
        <f t="shared" si="121"/>
        <v>0</v>
      </c>
      <c r="AM443" s="20">
        <f t="shared" si="122"/>
        <v>0</v>
      </c>
      <c r="AN443" s="20">
        <f t="shared" si="123"/>
        <v>0</v>
      </c>
      <c r="AO443" s="43">
        <f t="shared" si="124"/>
        <v>0</v>
      </c>
    </row>
    <row r="444" spans="1:41" hidden="1" x14ac:dyDescent="0.2">
      <c r="A444" s="96" t="s">
        <v>1039</v>
      </c>
      <c r="B444" s="96" t="s">
        <v>1040</v>
      </c>
      <c r="C444" s="96" t="s">
        <v>1039</v>
      </c>
      <c r="D444" s="96" t="s">
        <v>1040</v>
      </c>
      <c r="E444" s="96" t="s">
        <v>1055</v>
      </c>
      <c r="F444" s="96" t="s">
        <v>1056</v>
      </c>
      <c r="G444" s="96" t="s">
        <v>126</v>
      </c>
      <c r="H444" s="19" t="str">
        <f>IF(E444="","",VLOOKUP(LEFT(E444,5),'Technikai cellák'!B:C,2,0))</f>
        <v>MVM FŐGÁZ Földgázhálózati Kft.</v>
      </c>
      <c r="I444" s="19" t="str">
        <f>IF(E444="","",VLOOKUP(H444,'Technikai cellák'!$C$1:$D$12,2,0))</f>
        <v>1081 Budapest, II. János Pál pápa tér 20.</v>
      </c>
      <c r="J444" s="97">
        <v>4</v>
      </c>
      <c r="K444" s="25" t="str">
        <f t="shared" si="127"/>
        <v>20 alatti</v>
      </c>
      <c r="L444" s="101">
        <f t="shared" si="128"/>
        <v>4</v>
      </c>
      <c r="M444" s="102">
        <f t="shared" si="129"/>
        <v>0</v>
      </c>
      <c r="N444" s="105"/>
      <c r="O444" s="104">
        <f t="shared" si="130"/>
        <v>0</v>
      </c>
      <c r="P444" s="26">
        <f t="shared" si="126"/>
        <v>0</v>
      </c>
      <c r="Q444" s="21">
        <f t="shared" si="125"/>
        <v>0</v>
      </c>
      <c r="R444" s="98">
        <v>0</v>
      </c>
      <c r="S444" s="99">
        <v>0</v>
      </c>
      <c r="T444" s="99">
        <v>0</v>
      </c>
      <c r="U444" s="99">
        <v>0</v>
      </c>
      <c r="V444" s="99">
        <v>0</v>
      </c>
      <c r="W444" s="99">
        <v>0</v>
      </c>
      <c r="X444" s="99">
        <v>0</v>
      </c>
      <c r="Y444" s="99">
        <v>0</v>
      </c>
      <c r="Z444" s="99">
        <v>0</v>
      </c>
      <c r="AA444" s="99">
        <v>0</v>
      </c>
      <c r="AB444" s="99">
        <v>0</v>
      </c>
      <c r="AC444" s="100">
        <v>0</v>
      </c>
      <c r="AD444" s="22">
        <f t="shared" si="113"/>
        <v>0</v>
      </c>
      <c r="AE444" s="20">
        <f t="shared" si="114"/>
        <v>0</v>
      </c>
      <c r="AF444" s="20">
        <f t="shared" si="115"/>
        <v>0</v>
      </c>
      <c r="AG444" s="20">
        <f t="shared" si="116"/>
        <v>0</v>
      </c>
      <c r="AH444" s="20">
        <f t="shared" si="117"/>
        <v>0</v>
      </c>
      <c r="AI444" s="20">
        <f t="shared" si="118"/>
        <v>0</v>
      </c>
      <c r="AJ444" s="20">
        <f t="shared" si="119"/>
        <v>0</v>
      </c>
      <c r="AK444" s="20">
        <f t="shared" si="120"/>
        <v>0</v>
      </c>
      <c r="AL444" s="20">
        <f t="shared" si="121"/>
        <v>0</v>
      </c>
      <c r="AM444" s="20">
        <f t="shared" si="122"/>
        <v>0</v>
      </c>
      <c r="AN444" s="20">
        <f t="shared" si="123"/>
        <v>0</v>
      </c>
      <c r="AO444" s="43">
        <f t="shared" si="124"/>
        <v>0</v>
      </c>
    </row>
    <row r="445" spans="1:41" hidden="1" x14ac:dyDescent="0.2">
      <c r="A445" s="96" t="s">
        <v>1039</v>
      </c>
      <c r="B445" s="96" t="s">
        <v>1040</v>
      </c>
      <c r="C445" s="96" t="s">
        <v>1039</v>
      </c>
      <c r="D445" s="96" t="s">
        <v>1040</v>
      </c>
      <c r="E445" s="96" t="s">
        <v>1057</v>
      </c>
      <c r="F445" s="96" t="s">
        <v>1058</v>
      </c>
      <c r="G445" s="96" t="s">
        <v>126</v>
      </c>
      <c r="H445" s="19" t="str">
        <f>IF(E445="","",VLOOKUP(LEFT(E445,5),'Technikai cellák'!B:C,2,0))</f>
        <v>MVM FŐGÁZ Földgázhálózati Kft.</v>
      </c>
      <c r="I445" s="19" t="str">
        <f>IF(E445="","",VLOOKUP(H445,'Technikai cellák'!$C$1:$D$12,2,0))</f>
        <v>1081 Budapest, II. János Pál pápa tér 20.</v>
      </c>
      <c r="J445" s="97">
        <v>4</v>
      </c>
      <c r="K445" s="25" t="str">
        <f t="shared" si="127"/>
        <v>20 alatti</v>
      </c>
      <c r="L445" s="101">
        <f t="shared" si="128"/>
        <v>4</v>
      </c>
      <c r="M445" s="102">
        <f t="shared" si="129"/>
        <v>0</v>
      </c>
      <c r="N445" s="105"/>
      <c r="O445" s="104">
        <f t="shared" si="130"/>
        <v>0</v>
      </c>
      <c r="P445" s="26">
        <f t="shared" si="126"/>
        <v>0</v>
      </c>
      <c r="Q445" s="21">
        <f t="shared" si="125"/>
        <v>0</v>
      </c>
      <c r="R445" s="98">
        <v>0</v>
      </c>
      <c r="S445" s="99">
        <v>0</v>
      </c>
      <c r="T445" s="99">
        <v>0</v>
      </c>
      <c r="U445" s="99">
        <v>0</v>
      </c>
      <c r="V445" s="99">
        <v>0</v>
      </c>
      <c r="W445" s="99">
        <v>0</v>
      </c>
      <c r="X445" s="99">
        <v>0</v>
      </c>
      <c r="Y445" s="99">
        <v>0</v>
      </c>
      <c r="Z445" s="99">
        <v>0</v>
      </c>
      <c r="AA445" s="99">
        <v>0</v>
      </c>
      <c r="AB445" s="99">
        <v>0</v>
      </c>
      <c r="AC445" s="100">
        <v>0</v>
      </c>
      <c r="AD445" s="22">
        <f t="shared" ref="AD445:AD508" si="131">ROUND((R445*$C$6)/$C$7,0)</f>
        <v>0</v>
      </c>
      <c r="AE445" s="20">
        <f t="shared" ref="AE445:AE508" si="132">ROUND((S445*$C$6)/$C$7,0)</f>
        <v>0</v>
      </c>
      <c r="AF445" s="20">
        <f t="shared" ref="AF445:AF508" si="133">ROUND((T445*$C$6)/$C$7,0)</f>
        <v>0</v>
      </c>
      <c r="AG445" s="20">
        <f t="shared" ref="AG445:AG508" si="134">ROUND((U445*$C$6)/$C$7,0)</f>
        <v>0</v>
      </c>
      <c r="AH445" s="20">
        <f t="shared" ref="AH445:AH508" si="135">ROUND((V445*$C$6)/$C$7,0)</f>
        <v>0</v>
      </c>
      <c r="AI445" s="20">
        <f t="shared" ref="AI445:AI508" si="136">ROUND((W445*$C$6)/$C$7,0)</f>
        <v>0</v>
      </c>
      <c r="AJ445" s="20">
        <f t="shared" ref="AJ445:AJ508" si="137">ROUND((X445*$C$6)/$C$7,0)</f>
        <v>0</v>
      </c>
      <c r="AK445" s="20">
        <f t="shared" ref="AK445:AK508" si="138">ROUND((Y445*$C$6)/$C$7,0)</f>
        <v>0</v>
      </c>
      <c r="AL445" s="20">
        <f t="shared" ref="AL445:AL508" si="139">ROUND((Z445*$C$6)/$C$7,0)</f>
        <v>0</v>
      </c>
      <c r="AM445" s="20">
        <f t="shared" ref="AM445:AM508" si="140">ROUND((AA445*$C$6)/$C$7,0)</f>
        <v>0</v>
      </c>
      <c r="AN445" s="20">
        <f t="shared" ref="AN445:AN508" si="141">ROUND((AB445*$C$6)/$C$7,0)</f>
        <v>0</v>
      </c>
      <c r="AO445" s="43">
        <f t="shared" ref="AO445:AO508" si="142">ROUND((AC445*$C$6)/$C$7,0)</f>
        <v>0</v>
      </c>
    </row>
    <row r="446" spans="1:41" hidden="1" x14ac:dyDescent="0.2">
      <c r="A446" s="96" t="s">
        <v>1039</v>
      </c>
      <c r="B446" s="96" t="s">
        <v>1040</v>
      </c>
      <c r="C446" s="96" t="s">
        <v>1039</v>
      </c>
      <c r="D446" s="96" t="s">
        <v>1040</v>
      </c>
      <c r="E446" s="96" t="s">
        <v>1059</v>
      </c>
      <c r="F446" s="96" t="s">
        <v>1060</v>
      </c>
      <c r="G446" s="96" t="s">
        <v>126</v>
      </c>
      <c r="H446" s="19" t="str">
        <f>IF(E446="","",VLOOKUP(LEFT(E446,5),'Technikai cellák'!B:C,2,0))</f>
        <v>TIGÁZ Földgázelosztó Zrt.</v>
      </c>
      <c r="I446" s="19" t="str">
        <f>IF(E446="","",VLOOKUP(H446,'Technikai cellák'!$C$1:$D$12,2,0))</f>
        <v>4200 Hajdúszoboszló, Rákóczi Ferenc út 184.</v>
      </c>
      <c r="J446" s="97">
        <v>4</v>
      </c>
      <c r="K446" s="25" t="str">
        <f t="shared" si="127"/>
        <v>20 alatti</v>
      </c>
      <c r="L446" s="101">
        <f t="shared" si="128"/>
        <v>4</v>
      </c>
      <c r="M446" s="102">
        <f t="shared" si="129"/>
        <v>0</v>
      </c>
      <c r="N446" s="105"/>
      <c r="O446" s="104">
        <f t="shared" si="130"/>
        <v>0</v>
      </c>
      <c r="P446" s="26">
        <f t="shared" si="126"/>
        <v>3970</v>
      </c>
      <c r="Q446" s="21">
        <f t="shared" ref="Q446:Q509" si="143">SUM(AD446:AO446)</f>
        <v>4963</v>
      </c>
      <c r="R446" s="98">
        <v>15</v>
      </c>
      <c r="S446" s="99">
        <v>90</v>
      </c>
      <c r="T446" s="99">
        <v>100</v>
      </c>
      <c r="U446" s="99">
        <v>100</v>
      </c>
      <c r="V446" s="99">
        <v>90</v>
      </c>
      <c r="W446" s="99">
        <v>45</v>
      </c>
      <c r="X446" s="99">
        <v>5</v>
      </c>
      <c r="Y446" s="99">
        <v>5</v>
      </c>
      <c r="Z446" s="99">
        <v>5</v>
      </c>
      <c r="AA446" s="99">
        <v>5</v>
      </c>
      <c r="AB446" s="99">
        <v>5</v>
      </c>
      <c r="AC446" s="100">
        <v>5</v>
      </c>
      <c r="AD446" s="22">
        <f t="shared" si="131"/>
        <v>158</v>
      </c>
      <c r="AE446" s="20">
        <f t="shared" si="132"/>
        <v>950</v>
      </c>
      <c r="AF446" s="20">
        <f t="shared" si="133"/>
        <v>1056</v>
      </c>
      <c r="AG446" s="20">
        <f t="shared" si="134"/>
        <v>1056</v>
      </c>
      <c r="AH446" s="20">
        <f t="shared" si="135"/>
        <v>950</v>
      </c>
      <c r="AI446" s="20">
        <f t="shared" si="136"/>
        <v>475</v>
      </c>
      <c r="AJ446" s="20">
        <f t="shared" si="137"/>
        <v>53</v>
      </c>
      <c r="AK446" s="20">
        <f t="shared" si="138"/>
        <v>53</v>
      </c>
      <c r="AL446" s="20">
        <f t="shared" si="139"/>
        <v>53</v>
      </c>
      <c r="AM446" s="20">
        <f t="shared" si="140"/>
        <v>53</v>
      </c>
      <c r="AN446" s="20">
        <f t="shared" si="141"/>
        <v>53</v>
      </c>
      <c r="AO446" s="43">
        <f t="shared" si="142"/>
        <v>53</v>
      </c>
    </row>
    <row r="447" spans="1:41" hidden="1" x14ac:dyDescent="0.2">
      <c r="A447" s="96" t="s">
        <v>1039</v>
      </c>
      <c r="B447" s="96" t="s">
        <v>1040</v>
      </c>
      <c r="C447" s="96" t="s">
        <v>1039</v>
      </c>
      <c r="D447" s="96" t="s">
        <v>1040</v>
      </c>
      <c r="E447" s="130" t="s">
        <v>3130</v>
      </c>
      <c r="F447" s="96" t="s">
        <v>1061</v>
      </c>
      <c r="G447" s="96" t="s">
        <v>126</v>
      </c>
      <c r="H447" s="19" t="str">
        <f>IF(E447="","",VLOOKUP(LEFT(E447,5),'Technikai cellák'!B:C,2,0))</f>
        <v>MVM FŐGÁZ Földgázhálózati Kft.</v>
      </c>
      <c r="I447" s="19" t="str">
        <f>IF(E447="","",VLOOKUP(H447,'Technikai cellák'!$C$1:$D$12,2,0))</f>
        <v>1081 Budapest, II. János Pál pápa tér 20.</v>
      </c>
      <c r="J447" s="97">
        <v>4</v>
      </c>
      <c r="K447" s="25" t="str">
        <f t="shared" si="127"/>
        <v>20 alatti</v>
      </c>
      <c r="L447" s="101">
        <f t="shared" si="128"/>
        <v>4</v>
      </c>
      <c r="M447" s="102">
        <f t="shared" si="129"/>
        <v>0</v>
      </c>
      <c r="N447" s="105"/>
      <c r="O447" s="104">
        <f t="shared" si="130"/>
        <v>0</v>
      </c>
      <c r="P447" s="26">
        <f t="shared" si="126"/>
        <v>0</v>
      </c>
      <c r="Q447" s="21">
        <f t="shared" si="143"/>
        <v>0</v>
      </c>
      <c r="R447" s="98">
        <v>0</v>
      </c>
      <c r="S447" s="99">
        <v>0</v>
      </c>
      <c r="T447" s="99">
        <v>0</v>
      </c>
      <c r="U447" s="99">
        <v>0</v>
      </c>
      <c r="V447" s="99">
        <v>0</v>
      </c>
      <c r="W447" s="99">
        <v>0</v>
      </c>
      <c r="X447" s="99">
        <v>0</v>
      </c>
      <c r="Y447" s="99">
        <v>0</v>
      </c>
      <c r="Z447" s="99">
        <v>0</v>
      </c>
      <c r="AA447" s="99">
        <v>0</v>
      </c>
      <c r="AB447" s="99">
        <v>0</v>
      </c>
      <c r="AC447" s="100">
        <v>0</v>
      </c>
      <c r="AD447" s="22">
        <f t="shared" si="131"/>
        <v>0</v>
      </c>
      <c r="AE447" s="20">
        <f t="shared" si="132"/>
        <v>0</v>
      </c>
      <c r="AF447" s="20">
        <f t="shared" si="133"/>
        <v>0</v>
      </c>
      <c r="AG447" s="20">
        <f t="shared" si="134"/>
        <v>0</v>
      </c>
      <c r="AH447" s="20">
        <f t="shared" si="135"/>
        <v>0</v>
      </c>
      <c r="AI447" s="20">
        <f t="shared" si="136"/>
        <v>0</v>
      </c>
      <c r="AJ447" s="20">
        <f t="shared" si="137"/>
        <v>0</v>
      </c>
      <c r="AK447" s="20">
        <f t="shared" si="138"/>
        <v>0</v>
      </c>
      <c r="AL447" s="20">
        <f t="shared" si="139"/>
        <v>0</v>
      </c>
      <c r="AM447" s="20">
        <f t="shared" si="140"/>
        <v>0</v>
      </c>
      <c r="AN447" s="20">
        <f t="shared" si="141"/>
        <v>0</v>
      </c>
      <c r="AO447" s="43">
        <f t="shared" si="142"/>
        <v>0</v>
      </c>
    </row>
    <row r="448" spans="1:41" hidden="1" x14ac:dyDescent="0.2">
      <c r="A448" s="96" t="s">
        <v>1039</v>
      </c>
      <c r="B448" s="96" t="s">
        <v>1040</v>
      </c>
      <c r="C448" s="96" t="s">
        <v>1039</v>
      </c>
      <c r="D448" s="96" t="s">
        <v>1040</v>
      </c>
      <c r="E448" s="96" t="s">
        <v>1062</v>
      </c>
      <c r="F448" s="96" t="s">
        <v>1063</v>
      </c>
      <c r="G448" s="96" t="s">
        <v>126</v>
      </c>
      <c r="H448" s="19" t="str">
        <f>IF(E448="","",VLOOKUP(LEFT(E448,5),'Technikai cellák'!B:C,2,0))</f>
        <v>TIGÁZ Földgázelosztó Zrt.</v>
      </c>
      <c r="I448" s="19" t="str">
        <f>IF(E448="","",VLOOKUP(H448,'Technikai cellák'!$C$1:$D$12,2,0))</f>
        <v>4200 Hajdúszoboszló, Rákóczi Ferenc út 184.</v>
      </c>
      <c r="J448" s="97">
        <v>4</v>
      </c>
      <c r="K448" s="25" t="str">
        <f t="shared" si="127"/>
        <v>20 alatti</v>
      </c>
      <c r="L448" s="101">
        <f t="shared" si="128"/>
        <v>4</v>
      </c>
      <c r="M448" s="102">
        <f t="shared" si="129"/>
        <v>0</v>
      </c>
      <c r="N448" s="105"/>
      <c r="O448" s="104">
        <f t="shared" si="130"/>
        <v>0</v>
      </c>
      <c r="P448" s="26">
        <f t="shared" si="126"/>
        <v>3970</v>
      </c>
      <c r="Q448" s="21">
        <f t="shared" si="143"/>
        <v>4963</v>
      </c>
      <c r="R448" s="98">
        <v>15</v>
      </c>
      <c r="S448" s="99">
        <v>90</v>
      </c>
      <c r="T448" s="99">
        <v>100</v>
      </c>
      <c r="U448" s="99">
        <v>100</v>
      </c>
      <c r="V448" s="99">
        <v>90</v>
      </c>
      <c r="W448" s="99">
        <v>45</v>
      </c>
      <c r="X448" s="99">
        <v>5</v>
      </c>
      <c r="Y448" s="99">
        <v>5</v>
      </c>
      <c r="Z448" s="99">
        <v>5</v>
      </c>
      <c r="AA448" s="99">
        <v>5</v>
      </c>
      <c r="AB448" s="99">
        <v>5</v>
      </c>
      <c r="AC448" s="100">
        <v>5</v>
      </c>
      <c r="AD448" s="22">
        <f t="shared" si="131"/>
        <v>158</v>
      </c>
      <c r="AE448" s="20">
        <f t="shared" si="132"/>
        <v>950</v>
      </c>
      <c r="AF448" s="20">
        <f t="shared" si="133"/>
        <v>1056</v>
      </c>
      <c r="AG448" s="20">
        <f t="shared" si="134"/>
        <v>1056</v>
      </c>
      <c r="AH448" s="20">
        <f t="shared" si="135"/>
        <v>950</v>
      </c>
      <c r="AI448" s="20">
        <f t="shared" si="136"/>
        <v>475</v>
      </c>
      <c r="AJ448" s="20">
        <f t="shared" si="137"/>
        <v>53</v>
      </c>
      <c r="AK448" s="20">
        <f t="shared" si="138"/>
        <v>53</v>
      </c>
      <c r="AL448" s="20">
        <f t="shared" si="139"/>
        <v>53</v>
      </c>
      <c r="AM448" s="20">
        <f t="shared" si="140"/>
        <v>53</v>
      </c>
      <c r="AN448" s="20">
        <f t="shared" si="141"/>
        <v>53</v>
      </c>
      <c r="AO448" s="43">
        <f t="shared" si="142"/>
        <v>53</v>
      </c>
    </row>
    <row r="449" spans="1:41" hidden="1" x14ac:dyDescent="0.2">
      <c r="A449" s="96" t="s">
        <v>1039</v>
      </c>
      <c r="B449" s="96" t="s">
        <v>1040</v>
      </c>
      <c r="C449" s="96" t="s">
        <v>1039</v>
      </c>
      <c r="D449" s="96" t="s">
        <v>1040</v>
      </c>
      <c r="E449" s="96" t="s">
        <v>1064</v>
      </c>
      <c r="F449" s="96" t="s">
        <v>1065</v>
      </c>
      <c r="G449" s="96" t="s">
        <v>126</v>
      </c>
      <c r="H449" s="19" t="str">
        <f>IF(E449="","",VLOOKUP(LEFT(E449,5),'Technikai cellák'!B:C,2,0))</f>
        <v>MVM FŐGÁZ Földgázhálózati Kft.</v>
      </c>
      <c r="I449" s="19" t="str">
        <f>IF(E449="","",VLOOKUP(H449,'Technikai cellák'!$C$1:$D$12,2,0))</f>
        <v>1081 Budapest, II. János Pál pápa tér 20.</v>
      </c>
      <c r="J449" s="97">
        <v>4</v>
      </c>
      <c r="K449" s="25" t="str">
        <f t="shared" si="127"/>
        <v>20 alatti</v>
      </c>
      <c r="L449" s="101">
        <f t="shared" si="128"/>
        <v>4</v>
      </c>
      <c r="M449" s="102">
        <f t="shared" si="129"/>
        <v>0</v>
      </c>
      <c r="N449" s="105"/>
      <c r="O449" s="104">
        <f t="shared" si="130"/>
        <v>0</v>
      </c>
      <c r="P449" s="26">
        <f t="shared" si="126"/>
        <v>0</v>
      </c>
      <c r="Q449" s="21">
        <f t="shared" si="143"/>
        <v>0</v>
      </c>
      <c r="R449" s="98">
        <v>0</v>
      </c>
      <c r="S449" s="99">
        <v>0</v>
      </c>
      <c r="T449" s="99">
        <v>0</v>
      </c>
      <c r="U449" s="99">
        <v>0</v>
      </c>
      <c r="V449" s="99">
        <v>0</v>
      </c>
      <c r="W449" s="99">
        <v>0</v>
      </c>
      <c r="X449" s="99">
        <v>0</v>
      </c>
      <c r="Y449" s="99">
        <v>0</v>
      </c>
      <c r="Z449" s="99">
        <v>0</v>
      </c>
      <c r="AA449" s="99">
        <v>0</v>
      </c>
      <c r="AB449" s="99">
        <v>0</v>
      </c>
      <c r="AC449" s="100">
        <v>0</v>
      </c>
      <c r="AD449" s="22">
        <f t="shared" si="131"/>
        <v>0</v>
      </c>
      <c r="AE449" s="20">
        <f t="shared" si="132"/>
        <v>0</v>
      </c>
      <c r="AF449" s="20">
        <f t="shared" si="133"/>
        <v>0</v>
      </c>
      <c r="AG449" s="20">
        <f t="shared" si="134"/>
        <v>0</v>
      </c>
      <c r="AH449" s="20">
        <f t="shared" si="135"/>
        <v>0</v>
      </c>
      <c r="AI449" s="20">
        <f t="shared" si="136"/>
        <v>0</v>
      </c>
      <c r="AJ449" s="20">
        <f t="shared" si="137"/>
        <v>0</v>
      </c>
      <c r="AK449" s="20">
        <f t="shared" si="138"/>
        <v>0</v>
      </c>
      <c r="AL449" s="20">
        <f t="shared" si="139"/>
        <v>0</v>
      </c>
      <c r="AM449" s="20">
        <f t="shared" si="140"/>
        <v>0</v>
      </c>
      <c r="AN449" s="20">
        <f t="shared" si="141"/>
        <v>0</v>
      </c>
      <c r="AO449" s="43">
        <f t="shared" si="142"/>
        <v>0</v>
      </c>
    </row>
    <row r="450" spans="1:41" hidden="1" x14ac:dyDescent="0.2">
      <c r="A450" s="96" t="s">
        <v>1039</v>
      </c>
      <c r="B450" s="96" t="s">
        <v>1040</v>
      </c>
      <c r="C450" s="96" t="s">
        <v>1039</v>
      </c>
      <c r="D450" s="96" t="s">
        <v>1040</v>
      </c>
      <c r="E450" s="96" t="s">
        <v>1066</v>
      </c>
      <c r="F450" s="96" t="s">
        <v>1067</v>
      </c>
      <c r="G450" s="96" t="s">
        <v>126</v>
      </c>
      <c r="H450" s="19" t="str">
        <f>IF(E450="","",VLOOKUP(LEFT(E450,5),'Technikai cellák'!B:C,2,0))</f>
        <v>TIGÁZ Földgázelosztó Zrt.</v>
      </c>
      <c r="I450" s="19" t="str">
        <f>IF(E450="","",VLOOKUP(H450,'Technikai cellák'!$C$1:$D$12,2,0))</f>
        <v>4200 Hajdúszoboszló, Rákóczi Ferenc út 184.</v>
      </c>
      <c r="J450" s="97">
        <v>4</v>
      </c>
      <c r="K450" s="25" t="str">
        <f t="shared" si="127"/>
        <v>20 alatti</v>
      </c>
      <c r="L450" s="101">
        <f t="shared" si="128"/>
        <v>4</v>
      </c>
      <c r="M450" s="102">
        <f t="shared" si="129"/>
        <v>0</v>
      </c>
      <c r="N450" s="105"/>
      <c r="O450" s="104">
        <f t="shared" si="130"/>
        <v>0</v>
      </c>
      <c r="P450" s="26">
        <f t="shared" si="126"/>
        <v>3970</v>
      </c>
      <c r="Q450" s="21">
        <f t="shared" si="143"/>
        <v>4963</v>
      </c>
      <c r="R450" s="98">
        <v>15</v>
      </c>
      <c r="S450" s="99">
        <v>90</v>
      </c>
      <c r="T450" s="99">
        <v>100</v>
      </c>
      <c r="U450" s="99">
        <v>100</v>
      </c>
      <c r="V450" s="99">
        <v>90</v>
      </c>
      <c r="W450" s="99">
        <v>45</v>
      </c>
      <c r="X450" s="99">
        <v>5</v>
      </c>
      <c r="Y450" s="99">
        <v>5</v>
      </c>
      <c r="Z450" s="99">
        <v>5</v>
      </c>
      <c r="AA450" s="99">
        <v>5</v>
      </c>
      <c r="AB450" s="99">
        <v>5</v>
      </c>
      <c r="AC450" s="100">
        <v>5</v>
      </c>
      <c r="AD450" s="22">
        <f t="shared" si="131"/>
        <v>158</v>
      </c>
      <c r="AE450" s="20">
        <f t="shared" si="132"/>
        <v>950</v>
      </c>
      <c r="AF450" s="20">
        <f t="shared" si="133"/>
        <v>1056</v>
      </c>
      <c r="AG450" s="20">
        <f t="shared" si="134"/>
        <v>1056</v>
      </c>
      <c r="AH450" s="20">
        <f t="shared" si="135"/>
        <v>950</v>
      </c>
      <c r="AI450" s="20">
        <f t="shared" si="136"/>
        <v>475</v>
      </c>
      <c r="AJ450" s="20">
        <f t="shared" si="137"/>
        <v>53</v>
      </c>
      <c r="AK450" s="20">
        <f t="shared" si="138"/>
        <v>53</v>
      </c>
      <c r="AL450" s="20">
        <f t="shared" si="139"/>
        <v>53</v>
      </c>
      <c r="AM450" s="20">
        <f t="shared" si="140"/>
        <v>53</v>
      </c>
      <c r="AN450" s="20">
        <f t="shared" si="141"/>
        <v>53</v>
      </c>
      <c r="AO450" s="43">
        <f t="shared" si="142"/>
        <v>53</v>
      </c>
    </row>
    <row r="451" spans="1:41" hidden="1" x14ac:dyDescent="0.2">
      <c r="A451" s="96" t="s">
        <v>1039</v>
      </c>
      <c r="B451" s="96" t="s">
        <v>1040</v>
      </c>
      <c r="C451" s="96" t="s">
        <v>1039</v>
      </c>
      <c r="D451" s="96" t="s">
        <v>1040</v>
      </c>
      <c r="E451" s="96" t="s">
        <v>1068</v>
      </c>
      <c r="F451" s="96" t="s">
        <v>1069</v>
      </c>
      <c r="G451" s="96" t="s">
        <v>126</v>
      </c>
      <c r="H451" s="19" t="str">
        <f>IF(E451="","",VLOOKUP(LEFT(E451,5),'Technikai cellák'!B:C,2,0))</f>
        <v>TIGÁZ Földgázelosztó Zrt.</v>
      </c>
      <c r="I451" s="19" t="str">
        <f>IF(E451="","",VLOOKUP(H451,'Technikai cellák'!$C$1:$D$12,2,0))</f>
        <v>4200 Hajdúszoboszló, Rákóczi Ferenc út 184.</v>
      </c>
      <c r="J451" s="97">
        <v>4</v>
      </c>
      <c r="K451" s="25" t="str">
        <f t="shared" si="127"/>
        <v>20 alatti</v>
      </c>
      <c r="L451" s="101">
        <f t="shared" si="128"/>
        <v>4</v>
      </c>
      <c r="M451" s="102">
        <f t="shared" si="129"/>
        <v>0</v>
      </c>
      <c r="N451" s="105"/>
      <c r="O451" s="104">
        <f t="shared" si="130"/>
        <v>0</v>
      </c>
      <c r="P451" s="26">
        <f t="shared" si="126"/>
        <v>33778</v>
      </c>
      <c r="Q451" s="21">
        <f t="shared" si="143"/>
        <v>42223</v>
      </c>
      <c r="R451" s="98">
        <v>150</v>
      </c>
      <c r="S451" s="99">
        <v>650</v>
      </c>
      <c r="T451" s="99">
        <v>800</v>
      </c>
      <c r="U451" s="99">
        <v>800</v>
      </c>
      <c r="V451" s="99">
        <v>800</v>
      </c>
      <c r="W451" s="99">
        <v>650</v>
      </c>
      <c r="X451" s="99">
        <v>150</v>
      </c>
      <c r="Y451" s="99">
        <v>0</v>
      </c>
      <c r="Z451" s="99">
        <v>0</v>
      </c>
      <c r="AA451" s="99">
        <v>0</v>
      </c>
      <c r="AB451" s="99">
        <v>0</v>
      </c>
      <c r="AC451" s="100">
        <v>0</v>
      </c>
      <c r="AD451" s="22">
        <f t="shared" si="131"/>
        <v>1583</v>
      </c>
      <c r="AE451" s="20">
        <f t="shared" si="132"/>
        <v>6861</v>
      </c>
      <c r="AF451" s="20">
        <f t="shared" si="133"/>
        <v>8445</v>
      </c>
      <c r="AG451" s="20">
        <f t="shared" si="134"/>
        <v>8445</v>
      </c>
      <c r="AH451" s="20">
        <f t="shared" si="135"/>
        <v>8445</v>
      </c>
      <c r="AI451" s="20">
        <f t="shared" si="136"/>
        <v>6861</v>
      </c>
      <c r="AJ451" s="20">
        <f t="shared" si="137"/>
        <v>1583</v>
      </c>
      <c r="AK451" s="20">
        <f t="shared" si="138"/>
        <v>0</v>
      </c>
      <c r="AL451" s="20">
        <f t="shared" si="139"/>
        <v>0</v>
      </c>
      <c r="AM451" s="20">
        <f t="shared" si="140"/>
        <v>0</v>
      </c>
      <c r="AN451" s="20">
        <f t="shared" si="141"/>
        <v>0</v>
      </c>
      <c r="AO451" s="43">
        <f t="shared" si="142"/>
        <v>0</v>
      </c>
    </row>
    <row r="452" spans="1:41" hidden="1" x14ac:dyDescent="0.2">
      <c r="A452" s="96" t="s">
        <v>1039</v>
      </c>
      <c r="B452" s="96" t="s">
        <v>1040</v>
      </c>
      <c r="C452" s="96" t="s">
        <v>1039</v>
      </c>
      <c r="D452" s="96" t="s">
        <v>1040</v>
      </c>
      <c r="E452" s="96" t="s">
        <v>1070</v>
      </c>
      <c r="F452" s="96" t="s">
        <v>1071</v>
      </c>
      <c r="G452" s="96" t="s">
        <v>126</v>
      </c>
      <c r="H452" s="19" t="str">
        <f>IF(E452="","",VLOOKUP(LEFT(E452,5),'Technikai cellák'!B:C,2,0))</f>
        <v>TIGÁZ Földgázelosztó Zrt.</v>
      </c>
      <c r="I452" s="19" t="str">
        <f>IF(E452="","",VLOOKUP(H452,'Technikai cellák'!$C$1:$D$12,2,0))</f>
        <v>4200 Hajdúszoboszló, Rákóczi Ferenc út 184.</v>
      </c>
      <c r="J452" s="97">
        <v>4</v>
      </c>
      <c r="K452" s="25" t="str">
        <f t="shared" si="127"/>
        <v>20 alatti</v>
      </c>
      <c r="L452" s="101">
        <f t="shared" si="128"/>
        <v>4</v>
      </c>
      <c r="M452" s="102">
        <f t="shared" si="129"/>
        <v>0</v>
      </c>
      <c r="N452" s="105"/>
      <c r="O452" s="104">
        <f t="shared" si="130"/>
        <v>0</v>
      </c>
      <c r="P452" s="26">
        <f t="shared" si="126"/>
        <v>50242</v>
      </c>
      <c r="Q452" s="21">
        <f t="shared" si="143"/>
        <v>62802</v>
      </c>
      <c r="R452" s="98">
        <v>150</v>
      </c>
      <c r="S452" s="99">
        <v>600</v>
      </c>
      <c r="T452" s="99">
        <v>850</v>
      </c>
      <c r="U452" s="99">
        <v>850</v>
      </c>
      <c r="V452" s="99">
        <v>850</v>
      </c>
      <c r="W452" s="99">
        <v>850</v>
      </c>
      <c r="X452" s="99">
        <v>600</v>
      </c>
      <c r="Y452" s="99">
        <v>150</v>
      </c>
      <c r="Z452" s="99">
        <v>150</v>
      </c>
      <c r="AA452" s="99">
        <v>150</v>
      </c>
      <c r="AB452" s="99">
        <v>150</v>
      </c>
      <c r="AC452" s="100">
        <v>600</v>
      </c>
      <c r="AD452" s="22">
        <f t="shared" si="131"/>
        <v>1583</v>
      </c>
      <c r="AE452" s="20">
        <f t="shared" si="132"/>
        <v>6333</v>
      </c>
      <c r="AF452" s="20">
        <f t="shared" si="133"/>
        <v>8972</v>
      </c>
      <c r="AG452" s="20">
        <f t="shared" si="134"/>
        <v>8972</v>
      </c>
      <c r="AH452" s="20">
        <f t="shared" si="135"/>
        <v>8972</v>
      </c>
      <c r="AI452" s="20">
        <f t="shared" si="136"/>
        <v>8972</v>
      </c>
      <c r="AJ452" s="20">
        <f t="shared" si="137"/>
        <v>6333</v>
      </c>
      <c r="AK452" s="20">
        <f t="shared" si="138"/>
        <v>1583</v>
      </c>
      <c r="AL452" s="20">
        <f t="shared" si="139"/>
        <v>1583</v>
      </c>
      <c r="AM452" s="20">
        <f t="shared" si="140"/>
        <v>1583</v>
      </c>
      <c r="AN452" s="20">
        <f t="shared" si="141"/>
        <v>1583</v>
      </c>
      <c r="AO452" s="43">
        <f t="shared" si="142"/>
        <v>6333</v>
      </c>
    </row>
    <row r="453" spans="1:41" hidden="1" x14ac:dyDescent="0.2">
      <c r="A453" s="96" t="s">
        <v>1039</v>
      </c>
      <c r="B453" s="96" t="s">
        <v>1040</v>
      </c>
      <c r="C453" s="96" t="s">
        <v>1039</v>
      </c>
      <c r="D453" s="96" t="s">
        <v>1040</v>
      </c>
      <c r="E453" s="96" t="s">
        <v>1072</v>
      </c>
      <c r="F453" s="96" t="s">
        <v>1073</v>
      </c>
      <c r="G453" s="96" t="s">
        <v>126</v>
      </c>
      <c r="H453" s="19" t="str">
        <f>IF(E453="","",VLOOKUP(LEFT(E453,5),'Technikai cellák'!B:C,2,0))</f>
        <v>TIGÁZ Földgázelosztó Zrt.</v>
      </c>
      <c r="I453" s="19" t="str">
        <f>IF(E453="","",VLOOKUP(H453,'Technikai cellák'!$C$1:$D$12,2,0))</f>
        <v>4200 Hajdúszoboszló, Rákóczi Ferenc út 184.</v>
      </c>
      <c r="J453" s="97">
        <v>4</v>
      </c>
      <c r="K453" s="25" t="str">
        <f t="shared" si="127"/>
        <v>20 alatti</v>
      </c>
      <c r="L453" s="101">
        <f t="shared" si="128"/>
        <v>4</v>
      </c>
      <c r="M453" s="102">
        <f t="shared" si="129"/>
        <v>0</v>
      </c>
      <c r="N453" s="105"/>
      <c r="O453" s="104">
        <f t="shared" si="130"/>
        <v>0</v>
      </c>
      <c r="P453" s="26">
        <f t="shared" ref="P453:P514" si="144">ROUND(Q453*$G$9,0)</f>
        <v>7430</v>
      </c>
      <c r="Q453" s="21">
        <f t="shared" si="143"/>
        <v>9287</v>
      </c>
      <c r="R453" s="98">
        <v>90</v>
      </c>
      <c r="S453" s="99">
        <v>160</v>
      </c>
      <c r="T453" s="99">
        <v>160</v>
      </c>
      <c r="U453" s="99">
        <v>160</v>
      </c>
      <c r="V453" s="99">
        <v>130</v>
      </c>
      <c r="W453" s="99">
        <v>90</v>
      </c>
      <c r="X453" s="99">
        <v>15</v>
      </c>
      <c r="Y453" s="99">
        <v>15</v>
      </c>
      <c r="Z453" s="99">
        <v>15</v>
      </c>
      <c r="AA453" s="99">
        <v>15</v>
      </c>
      <c r="AB453" s="99">
        <v>15</v>
      </c>
      <c r="AC453" s="100">
        <v>15</v>
      </c>
      <c r="AD453" s="22">
        <f t="shared" si="131"/>
        <v>950</v>
      </c>
      <c r="AE453" s="20">
        <f t="shared" si="132"/>
        <v>1689</v>
      </c>
      <c r="AF453" s="20">
        <f t="shared" si="133"/>
        <v>1689</v>
      </c>
      <c r="AG453" s="20">
        <f t="shared" si="134"/>
        <v>1689</v>
      </c>
      <c r="AH453" s="20">
        <f t="shared" si="135"/>
        <v>1372</v>
      </c>
      <c r="AI453" s="20">
        <f t="shared" si="136"/>
        <v>950</v>
      </c>
      <c r="AJ453" s="20">
        <f t="shared" si="137"/>
        <v>158</v>
      </c>
      <c r="AK453" s="20">
        <f t="shared" si="138"/>
        <v>158</v>
      </c>
      <c r="AL453" s="20">
        <f t="shared" si="139"/>
        <v>158</v>
      </c>
      <c r="AM453" s="20">
        <f t="shared" si="140"/>
        <v>158</v>
      </c>
      <c r="AN453" s="20">
        <f t="shared" si="141"/>
        <v>158</v>
      </c>
      <c r="AO453" s="43">
        <f t="shared" si="142"/>
        <v>158</v>
      </c>
    </row>
    <row r="454" spans="1:41" hidden="1" x14ac:dyDescent="0.2">
      <c r="A454" s="96" t="s">
        <v>1039</v>
      </c>
      <c r="B454" s="96" t="s">
        <v>1040</v>
      </c>
      <c r="C454" s="96" t="s">
        <v>1039</v>
      </c>
      <c r="D454" s="96" t="s">
        <v>1040</v>
      </c>
      <c r="E454" s="96" t="s">
        <v>1074</v>
      </c>
      <c r="F454" s="96" t="s">
        <v>1063</v>
      </c>
      <c r="G454" s="96" t="s">
        <v>126</v>
      </c>
      <c r="H454" s="19" t="str">
        <f>IF(E454="","",VLOOKUP(LEFT(E454,5),'Technikai cellák'!B:C,2,0))</f>
        <v>TIGÁZ Földgázelosztó Zrt.</v>
      </c>
      <c r="I454" s="19" t="str">
        <f>IF(E454="","",VLOOKUP(H454,'Technikai cellák'!$C$1:$D$12,2,0))</f>
        <v>4200 Hajdúszoboszló, Rákóczi Ferenc út 184.</v>
      </c>
      <c r="J454" s="97">
        <v>4</v>
      </c>
      <c r="K454" s="25" t="str">
        <f t="shared" si="127"/>
        <v>20 alatti</v>
      </c>
      <c r="L454" s="101">
        <f t="shared" si="128"/>
        <v>4</v>
      </c>
      <c r="M454" s="102">
        <f t="shared" si="129"/>
        <v>0</v>
      </c>
      <c r="N454" s="105"/>
      <c r="O454" s="104">
        <f t="shared" si="130"/>
        <v>0</v>
      </c>
      <c r="P454" s="26">
        <f t="shared" si="144"/>
        <v>3970</v>
      </c>
      <c r="Q454" s="21">
        <f t="shared" si="143"/>
        <v>4963</v>
      </c>
      <c r="R454" s="98">
        <v>15</v>
      </c>
      <c r="S454" s="99">
        <v>90</v>
      </c>
      <c r="T454" s="99">
        <v>100</v>
      </c>
      <c r="U454" s="99">
        <v>100</v>
      </c>
      <c r="V454" s="99">
        <v>90</v>
      </c>
      <c r="W454" s="99">
        <v>45</v>
      </c>
      <c r="X454" s="99">
        <v>5</v>
      </c>
      <c r="Y454" s="99">
        <v>5</v>
      </c>
      <c r="Z454" s="99">
        <v>5</v>
      </c>
      <c r="AA454" s="99">
        <v>5</v>
      </c>
      <c r="AB454" s="99">
        <v>5</v>
      </c>
      <c r="AC454" s="100">
        <v>5</v>
      </c>
      <c r="AD454" s="22">
        <f t="shared" si="131"/>
        <v>158</v>
      </c>
      <c r="AE454" s="20">
        <f t="shared" si="132"/>
        <v>950</v>
      </c>
      <c r="AF454" s="20">
        <f t="shared" si="133"/>
        <v>1056</v>
      </c>
      <c r="AG454" s="20">
        <f t="shared" si="134"/>
        <v>1056</v>
      </c>
      <c r="AH454" s="20">
        <f t="shared" si="135"/>
        <v>950</v>
      </c>
      <c r="AI454" s="20">
        <f t="shared" si="136"/>
        <v>475</v>
      </c>
      <c r="AJ454" s="20">
        <f t="shared" si="137"/>
        <v>53</v>
      </c>
      <c r="AK454" s="20">
        <f t="shared" si="138"/>
        <v>53</v>
      </c>
      <c r="AL454" s="20">
        <f t="shared" si="139"/>
        <v>53</v>
      </c>
      <c r="AM454" s="20">
        <f t="shared" si="140"/>
        <v>53</v>
      </c>
      <c r="AN454" s="20">
        <f t="shared" si="141"/>
        <v>53</v>
      </c>
      <c r="AO454" s="43">
        <f t="shared" si="142"/>
        <v>53</v>
      </c>
    </row>
    <row r="455" spans="1:41" hidden="1" x14ac:dyDescent="0.2">
      <c r="A455" s="96" t="s">
        <v>1039</v>
      </c>
      <c r="B455" s="96" t="s">
        <v>1040</v>
      </c>
      <c r="C455" s="96" t="s">
        <v>1039</v>
      </c>
      <c r="D455" s="96" t="s">
        <v>1040</v>
      </c>
      <c r="E455" s="96" t="s">
        <v>1075</v>
      </c>
      <c r="F455" s="96" t="s">
        <v>1076</v>
      </c>
      <c r="G455" s="96" t="s">
        <v>126</v>
      </c>
      <c r="H455" s="19" t="str">
        <f>IF(E455="","",VLOOKUP(LEFT(E455,5),'Technikai cellák'!B:C,2,0))</f>
        <v>TIGÁZ Földgázelosztó Zrt.</v>
      </c>
      <c r="I455" s="19" t="str">
        <f>IF(E455="","",VLOOKUP(H455,'Technikai cellák'!$C$1:$D$12,2,0))</f>
        <v>4200 Hajdúszoboszló, Rákóczi Ferenc út 184.</v>
      </c>
      <c r="J455" s="97">
        <v>4</v>
      </c>
      <c r="K455" s="25" t="str">
        <f t="shared" si="127"/>
        <v>20 alatti</v>
      </c>
      <c r="L455" s="101">
        <f t="shared" si="128"/>
        <v>4</v>
      </c>
      <c r="M455" s="102">
        <f t="shared" si="129"/>
        <v>0</v>
      </c>
      <c r="N455" s="105"/>
      <c r="O455" s="104">
        <f t="shared" si="130"/>
        <v>0</v>
      </c>
      <c r="P455" s="26">
        <f t="shared" si="144"/>
        <v>0</v>
      </c>
      <c r="Q455" s="21">
        <f t="shared" si="143"/>
        <v>0</v>
      </c>
      <c r="R455" s="98">
        <v>0</v>
      </c>
      <c r="S455" s="99">
        <v>0</v>
      </c>
      <c r="T455" s="99">
        <v>0</v>
      </c>
      <c r="U455" s="99">
        <v>0</v>
      </c>
      <c r="V455" s="99">
        <v>0</v>
      </c>
      <c r="W455" s="99">
        <v>0</v>
      </c>
      <c r="X455" s="99">
        <v>0</v>
      </c>
      <c r="Y455" s="99">
        <v>0</v>
      </c>
      <c r="Z455" s="99">
        <v>0</v>
      </c>
      <c r="AA455" s="99">
        <v>0</v>
      </c>
      <c r="AB455" s="99">
        <v>0</v>
      </c>
      <c r="AC455" s="100">
        <v>0</v>
      </c>
      <c r="AD455" s="22">
        <f t="shared" si="131"/>
        <v>0</v>
      </c>
      <c r="AE455" s="20">
        <f t="shared" si="132"/>
        <v>0</v>
      </c>
      <c r="AF455" s="20">
        <f t="shared" si="133"/>
        <v>0</v>
      </c>
      <c r="AG455" s="20">
        <f t="shared" si="134"/>
        <v>0</v>
      </c>
      <c r="AH455" s="20">
        <f t="shared" si="135"/>
        <v>0</v>
      </c>
      <c r="AI455" s="20">
        <f t="shared" si="136"/>
        <v>0</v>
      </c>
      <c r="AJ455" s="20">
        <f t="shared" si="137"/>
        <v>0</v>
      </c>
      <c r="AK455" s="20">
        <f t="shared" si="138"/>
        <v>0</v>
      </c>
      <c r="AL455" s="20">
        <f t="shared" si="139"/>
        <v>0</v>
      </c>
      <c r="AM455" s="20">
        <f t="shared" si="140"/>
        <v>0</v>
      </c>
      <c r="AN455" s="20">
        <f t="shared" si="141"/>
        <v>0</v>
      </c>
      <c r="AO455" s="43">
        <f t="shared" si="142"/>
        <v>0</v>
      </c>
    </row>
    <row r="456" spans="1:41" hidden="1" x14ac:dyDescent="0.2">
      <c r="A456" s="96" t="s">
        <v>1039</v>
      </c>
      <c r="B456" s="96" t="s">
        <v>1040</v>
      </c>
      <c r="C456" s="96" t="s">
        <v>1039</v>
      </c>
      <c r="D456" s="96" t="s">
        <v>1040</v>
      </c>
      <c r="E456" s="96" t="s">
        <v>1077</v>
      </c>
      <c r="F456" s="96" t="s">
        <v>1078</v>
      </c>
      <c r="G456" s="96" t="s">
        <v>126</v>
      </c>
      <c r="H456" s="19" t="str">
        <f>IF(E456="","",VLOOKUP(LEFT(E456,5),'Technikai cellák'!B:C,2,0))</f>
        <v>TIGÁZ Földgázelosztó Zrt.</v>
      </c>
      <c r="I456" s="19" t="str">
        <f>IF(E456="","",VLOOKUP(H456,'Technikai cellák'!$C$1:$D$12,2,0))</f>
        <v>4200 Hajdúszoboszló, Rákóczi Ferenc út 184.</v>
      </c>
      <c r="J456" s="97">
        <v>4</v>
      </c>
      <c r="K456" s="25" t="str">
        <f t="shared" si="127"/>
        <v>20 alatti</v>
      </c>
      <c r="L456" s="101">
        <f t="shared" si="128"/>
        <v>4</v>
      </c>
      <c r="M456" s="102">
        <f t="shared" si="129"/>
        <v>0</v>
      </c>
      <c r="N456" s="105"/>
      <c r="O456" s="104">
        <f t="shared" si="130"/>
        <v>0</v>
      </c>
      <c r="P456" s="26">
        <f t="shared" si="144"/>
        <v>11483</v>
      </c>
      <c r="Q456" s="21">
        <f t="shared" si="143"/>
        <v>14354</v>
      </c>
      <c r="R456" s="98">
        <v>170</v>
      </c>
      <c r="S456" s="99">
        <v>200</v>
      </c>
      <c r="T456" s="99">
        <v>210</v>
      </c>
      <c r="U456" s="99">
        <v>210</v>
      </c>
      <c r="V456" s="99">
        <v>200</v>
      </c>
      <c r="W456" s="99">
        <v>170</v>
      </c>
      <c r="X456" s="99">
        <v>70</v>
      </c>
      <c r="Y456" s="99">
        <v>15</v>
      </c>
      <c r="Z456" s="99">
        <v>15</v>
      </c>
      <c r="AA456" s="99">
        <v>15</v>
      </c>
      <c r="AB456" s="99">
        <v>15</v>
      </c>
      <c r="AC456" s="100">
        <v>70</v>
      </c>
      <c r="AD456" s="22">
        <f t="shared" si="131"/>
        <v>1794</v>
      </c>
      <c r="AE456" s="20">
        <f t="shared" si="132"/>
        <v>2111</v>
      </c>
      <c r="AF456" s="20">
        <f t="shared" si="133"/>
        <v>2217</v>
      </c>
      <c r="AG456" s="20">
        <f t="shared" si="134"/>
        <v>2217</v>
      </c>
      <c r="AH456" s="20">
        <f t="shared" si="135"/>
        <v>2111</v>
      </c>
      <c r="AI456" s="20">
        <f t="shared" si="136"/>
        <v>1794</v>
      </c>
      <c r="AJ456" s="20">
        <f t="shared" si="137"/>
        <v>739</v>
      </c>
      <c r="AK456" s="20">
        <f t="shared" si="138"/>
        <v>158</v>
      </c>
      <c r="AL456" s="20">
        <f t="shared" si="139"/>
        <v>158</v>
      </c>
      <c r="AM456" s="20">
        <f t="shared" si="140"/>
        <v>158</v>
      </c>
      <c r="AN456" s="20">
        <f t="shared" si="141"/>
        <v>158</v>
      </c>
      <c r="AO456" s="43">
        <f t="shared" si="142"/>
        <v>739</v>
      </c>
    </row>
    <row r="457" spans="1:41" hidden="1" x14ac:dyDescent="0.2">
      <c r="A457" s="96" t="s">
        <v>1039</v>
      </c>
      <c r="B457" s="96" t="s">
        <v>1040</v>
      </c>
      <c r="C457" s="96" t="s">
        <v>1039</v>
      </c>
      <c r="D457" s="96" t="s">
        <v>1040</v>
      </c>
      <c r="E457" s="96" t="s">
        <v>1079</v>
      </c>
      <c r="F457" s="96" t="s">
        <v>1080</v>
      </c>
      <c r="G457" s="96" t="s">
        <v>126</v>
      </c>
      <c r="H457" s="19" t="str">
        <f>IF(E457="","",VLOOKUP(LEFT(E457,5),'Technikai cellák'!B:C,2,0))</f>
        <v>E.ON Dél-dunántúli Gázhálózati Zrt.</v>
      </c>
      <c r="I457" s="19" t="str">
        <f>IF(E457="","",VLOOKUP(H457,'Technikai cellák'!$C$1:$D$12,2,0))</f>
        <v>7626 Pécs, Búza tér 8/a</v>
      </c>
      <c r="J457" s="97">
        <v>8</v>
      </c>
      <c r="K457" s="25" t="str">
        <f t="shared" si="127"/>
        <v>20 alatti</v>
      </c>
      <c r="L457" s="101">
        <f t="shared" si="128"/>
        <v>8</v>
      </c>
      <c r="M457" s="102">
        <f t="shared" si="129"/>
        <v>0</v>
      </c>
      <c r="N457" s="105"/>
      <c r="O457" s="104">
        <f t="shared" si="130"/>
        <v>0</v>
      </c>
      <c r="P457" s="26">
        <f t="shared" si="144"/>
        <v>3882</v>
      </c>
      <c r="Q457" s="21">
        <f t="shared" si="143"/>
        <v>4853</v>
      </c>
      <c r="R457" s="98">
        <v>0</v>
      </c>
      <c r="S457" s="99">
        <v>0</v>
      </c>
      <c r="T457" s="99">
        <v>0</v>
      </c>
      <c r="U457" s="99">
        <v>0</v>
      </c>
      <c r="V457" s="99">
        <v>0</v>
      </c>
      <c r="W457" s="99">
        <v>0</v>
      </c>
      <c r="X457" s="99">
        <v>80</v>
      </c>
      <c r="Y457" s="99">
        <v>80</v>
      </c>
      <c r="Z457" s="99">
        <v>80</v>
      </c>
      <c r="AA457" s="99">
        <v>80</v>
      </c>
      <c r="AB457" s="99">
        <v>80</v>
      </c>
      <c r="AC457" s="100">
        <v>60</v>
      </c>
      <c r="AD457" s="22">
        <f t="shared" si="131"/>
        <v>0</v>
      </c>
      <c r="AE457" s="20">
        <f t="shared" si="132"/>
        <v>0</v>
      </c>
      <c r="AF457" s="20">
        <f t="shared" si="133"/>
        <v>0</v>
      </c>
      <c r="AG457" s="20">
        <f t="shared" si="134"/>
        <v>0</v>
      </c>
      <c r="AH457" s="20">
        <f t="shared" si="135"/>
        <v>0</v>
      </c>
      <c r="AI457" s="20">
        <f t="shared" si="136"/>
        <v>0</v>
      </c>
      <c r="AJ457" s="20">
        <f t="shared" si="137"/>
        <v>844</v>
      </c>
      <c r="AK457" s="20">
        <f t="shared" si="138"/>
        <v>844</v>
      </c>
      <c r="AL457" s="20">
        <f t="shared" si="139"/>
        <v>844</v>
      </c>
      <c r="AM457" s="20">
        <f t="shared" si="140"/>
        <v>844</v>
      </c>
      <c r="AN457" s="20">
        <f t="shared" si="141"/>
        <v>844</v>
      </c>
      <c r="AO457" s="43">
        <f t="shared" si="142"/>
        <v>633</v>
      </c>
    </row>
    <row r="458" spans="1:41" hidden="1" x14ac:dyDescent="0.2">
      <c r="A458" s="96" t="s">
        <v>1039</v>
      </c>
      <c r="B458" s="96" t="s">
        <v>1040</v>
      </c>
      <c r="C458" s="96" t="s">
        <v>1039</v>
      </c>
      <c r="D458" s="96" t="s">
        <v>1040</v>
      </c>
      <c r="E458" s="96" t="s">
        <v>1081</v>
      </c>
      <c r="F458" s="96" t="s">
        <v>1082</v>
      </c>
      <c r="G458" s="96" t="s">
        <v>126</v>
      </c>
      <c r="H458" s="19" t="str">
        <f>IF(E458="","",VLOOKUP(LEFT(E458,5),'Technikai cellák'!B:C,2,0))</f>
        <v>TIGÁZ Földgázelosztó Zrt.</v>
      </c>
      <c r="I458" s="19" t="str">
        <f>IF(E458="","",VLOOKUP(H458,'Technikai cellák'!$C$1:$D$12,2,0))</f>
        <v>4200 Hajdúszoboszló, Rákóczi Ferenc út 184.</v>
      </c>
      <c r="J458" s="97">
        <v>40</v>
      </c>
      <c r="K458" s="25" t="str">
        <f t="shared" si="127"/>
        <v>20-99</v>
      </c>
      <c r="L458" s="101">
        <f t="shared" si="128"/>
        <v>0</v>
      </c>
      <c r="M458" s="102">
        <f t="shared" si="129"/>
        <v>420</v>
      </c>
      <c r="N458" s="105">
        <v>420</v>
      </c>
      <c r="O458" s="104">
        <f t="shared" si="130"/>
        <v>0</v>
      </c>
      <c r="P458" s="26">
        <f t="shared" si="144"/>
        <v>73975</v>
      </c>
      <c r="Q458" s="21">
        <f t="shared" si="143"/>
        <v>92469</v>
      </c>
      <c r="R458" s="98">
        <v>800</v>
      </c>
      <c r="S458" s="99">
        <v>1500</v>
      </c>
      <c r="T458" s="99">
        <v>1700</v>
      </c>
      <c r="U458" s="99">
        <v>1700</v>
      </c>
      <c r="V458" s="99">
        <v>1500</v>
      </c>
      <c r="W458" s="99">
        <v>800</v>
      </c>
      <c r="X458" s="99">
        <v>600</v>
      </c>
      <c r="Y458" s="99">
        <v>20</v>
      </c>
      <c r="Z458" s="99">
        <v>20</v>
      </c>
      <c r="AA458" s="99">
        <v>20</v>
      </c>
      <c r="AB458" s="99">
        <v>20</v>
      </c>
      <c r="AC458" s="100">
        <v>80</v>
      </c>
      <c r="AD458" s="22">
        <f t="shared" si="131"/>
        <v>8445</v>
      </c>
      <c r="AE458" s="20">
        <f t="shared" si="132"/>
        <v>15834</v>
      </c>
      <c r="AF458" s="20">
        <f t="shared" si="133"/>
        <v>17945</v>
      </c>
      <c r="AG458" s="20">
        <f t="shared" si="134"/>
        <v>17945</v>
      </c>
      <c r="AH458" s="20">
        <f t="shared" si="135"/>
        <v>15834</v>
      </c>
      <c r="AI458" s="20">
        <f t="shared" si="136"/>
        <v>8445</v>
      </c>
      <c r="AJ458" s="20">
        <f t="shared" si="137"/>
        <v>6333</v>
      </c>
      <c r="AK458" s="20">
        <f t="shared" si="138"/>
        <v>211</v>
      </c>
      <c r="AL458" s="20">
        <f t="shared" si="139"/>
        <v>211</v>
      </c>
      <c r="AM458" s="20">
        <f t="shared" si="140"/>
        <v>211</v>
      </c>
      <c r="AN458" s="20">
        <f t="shared" si="141"/>
        <v>211</v>
      </c>
      <c r="AO458" s="43">
        <f t="shared" si="142"/>
        <v>844</v>
      </c>
    </row>
    <row r="459" spans="1:41" hidden="1" x14ac:dyDescent="0.2">
      <c r="A459" s="96" t="s">
        <v>1039</v>
      </c>
      <c r="B459" s="96" t="s">
        <v>1040</v>
      </c>
      <c r="C459" s="96" t="s">
        <v>1039</v>
      </c>
      <c r="D459" s="96" t="s">
        <v>1040</v>
      </c>
      <c r="E459" s="96" t="s">
        <v>1083</v>
      </c>
      <c r="F459" s="96" t="s">
        <v>1084</v>
      </c>
      <c r="G459" s="96" t="s">
        <v>126</v>
      </c>
      <c r="H459" s="19" t="str">
        <f>IF(E459="","",VLOOKUP(LEFT(E459,5),'Technikai cellák'!B:C,2,0))</f>
        <v>TIGÁZ Földgázelosztó Zrt.</v>
      </c>
      <c r="I459" s="19" t="str">
        <f>IF(E459="","",VLOOKUP(H459,'Technikai cellák'!$C$1:$D$12,2,0))</f>
        <v>4200 Hajdúszoboszló, Rákóczi Ferenc út 184.</v>
      </c>
      <c r="J459" s="97">
        <v>4</v>
      </c>
      <c r="K459" s="25" t="str">
        <f t="shared" si="127"/>
        <v>20 alatti</v>
      </c>
      <c r="L459" s="101">
        <f t="shared" si="128"/>
        <v>4</v>
      </c>
      <c r="M459" s="102">
        <f t="shared" si="129"/>
        <v>0</v>
      </c>
      <c r="N459" s="105"/>
      <c r="O459" s="104">
        <f t="shared" si="130"/>
        <v>0</v>
      </c>
      <c r="P459" s="26">
        <f t="shared" si="144"/>
        <v>0</v>
      </c>
      <c r="Q459" s="21">
        <f t="shared" si="143"/>
        <v>0</v>
      </c>
      <c r="R459" s="98">
        <v>0</v>
      </c>
      <c r="S459" s="99">
        <v>0</v>
      </c>
      <c r="T459" s="99">
        <v>0</v>
      </c>
      <c r="U459" s="99">
        <v>0</v>
      </c>
      <c r="V459" s="99">
        <v>0</v>
      </c>
      <c r="W459" s="99">
        <v>0</v>
      </c>
      <c r="X459" s="99">
        <v>0</v>
      </c>
      <c r="Y459" s="99">
        <v>0</v>
      </c>
      <c r="Z459" s="99">
        <v>0</v>
      </c>
      <c r="AA459" s="99">
        <v>0</v>
      </c>
      <c r="AB459" s="99">
        <v>0</v>
      </c>
      <c r="AC459" s="100">
        <v>0</v>
      </c>
      <c r="AD459" s="22">
        <f t="shared" si="131"/>
        <v>0</v>
      </c>
      <c r="AE459" s="20">
        <f t="shared" si="132"/>
        <v>0</v>
      </c>
      <c r="AF459" s="20">
        <f t="shared" si="133"/>
        <v>0</v>
      </c>
      <c r="AG459" s="20">
        <f t="shared" si="134"/>
        <v>0</v>
      </c>
      <c r="AH459" s="20">
        <f t="shared" si="135"/>
        <v>0</v>
      </c>
      <c r="AI459" s="20">
        <f t="shared" si="136"/>
        <v>0</v>
      </c>
      <c r="AJ459" s="20">
        <f t="shared" si="137"/>
        <v>0</v>
      </c>
      <c r="AK459" s="20">
        <f t="shared" si="138"/>
        <v>0</v>
      </c>
      <c r="AL459" s="20">
        <f t="shared" si="139"/>
        <v>0</v>
      </c>
      <c r="AM459" s="20">
        <f t="shared" si="140"/>
        <v>0</v>
      </c>
      <c r="AN459" s="20">
        <f t="shared" si="141"/>
        <v>0</v>
      </c>
      <c r="AO459" s="43">
        <f t="shared" si="142"/>
        <v>0</v>
      </c>
    </row>
    <row r="460" spans="1:41" hidden="1" x14ac:dyDescent="0.2">
      <c r="A460" s="96" t="s">
        <v>1039</v>
      </c>
      <c r="B460" s="96" t="s">
        <v>1040</v>
      </c>
      <c r="C460" s="96" t="s">
        <v>1039</v>
      </c>
      <c r="D460" s="96" t="s">
        <v>1040</v>
      </c>
      <c r="E460" s="96" t="s">
        <v>1085</v>
      </c>
      <c r="F460" s="96" t="s">
        <v>1086</v>
      </c>
      <c r="G460" s="96" t="s">
        <v>126</v>
      </c>
      <c r="H460" s="19" t="str">
        <f>IF(E460="","",VLOOKUP(LEFT(E460,5),'Technikai cellák'!B:C,2,0))</f>
        <v>TIGÁZ Földgázelosztó Zrt.</v>
      </c>
      <c r="I460" s="19" t="str">
        <f>IF(E460="","",VLOOKUP(H460,'Technikai cellák'!$C$1:$D$12,2,0))</f>
        <v>4200 Hajdúszoboszló, Rákóczi Ferenc út 184.</v>
      </c>
      <c r="J460" s="97">
        <v>4</v>
      </c>
      <c r="K460" s="25" t="str">
        <f t="shared" si="127"/>
        <v>20 alatti</v>
      </c>
      <c r="L460" s="101">
        <f t="shared" si="128"/>
        <v>4</v>
      </c>
      <c r="M460" s="102">
        <f t="shared" si="129"/>
        <v>0</v>
      </c>
      <c r="N460" s="105"/>
      <c r="O460" s="104">
        <f t="shared" si="130"/>
        <v>0</v>
      </c>
      <c r="P460" s="26">
        <f t="shared" si="144"/>
        <v>14862</v>
      </c>
      <c r="Q460" s="21">
        <f t="shared" si="143"/>
        <v>18578</v>
      </c>
      <c r="R460" s="98">
        <v>180</v>
      </c>
      <c r="S460" s="99">
        <v>250</v>
      </c>
      <c r="T460" s="99">
        <v>300</v>
      </c>
      <c r="U460" s="99">
        <v>300</v>
      </c>
      <c r="V460" s="99">
        <v>250</v>
      </c>
      <c r="W460" s="99">
        <v>180</v>
      </c>
      <c r="X460" s="99">
        <v>70</v>
      </c>
      <c r="Y460" s="99">
        <v>40</v>
      </c>
      <c r="Z460" s="99">
        <v>40</v>
      </c>
      <c r="AA460" s="99">
        <v>40</v>
      </c>
      <c r="AB460" s="99">
        <v>40</v>
      </c>
      <c r="AC460" s="100">
        <v>70</v>
      </c>
      <c r="AD460" s="22">
        <f t="shared" si="131"/>
        <v>1900</v>
      </c>
      <c r="AE460" s="20">
        <f t="shared" si="132"/>
        <v>2639</v>
      </c>
      <c r="AF460" s="20">
        <f t="shared" si="133"/>
        <v>3167</v>
      </c>
      <c r="AG460" s="20">
        <f t="shared" si="134"/>
        <v>3167</v>
      </c>
      <c r="AH460" s="20">
        <f t="shared" si="135"/>
        <v>2639</v>
      </c>
      <c r="AI460" s="20">
        <f t="shared" si="136"/>
        <v>1900</v>
      </c>
      <c r="AJ460" s="20">
        <f t="shared" si="137"/>
        <v>739</v>
      </c>
      <c r="AK460" s="20">
        <f t="shared" si="138"/>
        <v>422</v>
      </c>
      <c r="AL460" s="20">
        <f t="shared" si="139"/>
        <v>422</v>
      </c>
      <c r="AM460" s="20">
        <f t="shared" si="140"/>
        <v>422</v>
      </c>
      <c r="AN460" s="20">
        <f t="shared" si="141"/>
        <v>422</v>
      </c>
      <c r="AO460" s="43">
        <f t="shared" si="142"/>
        <v>739</v>
      </c>
    </row>
    <row r="461" spans="1:41" hidden="1" x14ac:dyDescent="0.2">
      <c r="A461" s="96" t="s">
        <v>1039</v>
      </c>
      <c r="B461" s="96" t="s">
        <v>1040</v>
      </c>
      <c r="C461" s="96" t="s">
        <v>1039</v>
      </c>
      <c r="D461" s="96" t="s">
        <v>1040</v>
      </c>
      <c r="E461" s="96" t="s">
        <v>1087</v>
      </c>
      <c r="F461" s="96" t="s">
        <v>1040</v>
      </c>
      <c r="G461" s="96" t="s">
        <v>126</v>
      </c>
      <c r="H461" s="19" t="str">
        <f>IF(E461="","",VLOOKUP(LEFT(E461,5),'Technikai cellák'!B:C,2,0))</f>
        <v>MVM FŐGÁZ Földgázhálózati Kft.</v>
      </c>
      <c r="I461" s="19" t="str">
        <f>IF(E461="","",VLOOKUP(H461,'Technikai cellák'!$C$1:$D$12,2,0))</f>
        <v>1081 Budapest, II. János Pál pápa tér 20.</v>
      </c>
      <c r="J461" s="97">
        <v>25</v>
      </c>
      <c r="K461" s="25" t="str">
        <f t="shared" si="127"/>
        <v>20-99</v>
      </c>
      <c r="L461" s="101">
        <f t="shared" si="128"/>
        <v>0</v>
      </c>
      <c r="M461" s="102">
        <f t="shared" si="129"/>
        <v>263</v>
      </c>
      <c r="N461" s="105">
        <v>263</v>
      </c>
      <c r="O461" s="104">
        <f t="shared" si="130"/>
        <v>0</v>
      </c>
      <c r="P461" s="26">
        <f t="shared" si="144"/>
        <v>194226</v>
      </c>
      <c r="Q461" s="21">
        <f t="shared" si="143"/>
        <v>242783</v>
      </c>
      <c r="R461" s="98">
        <v>900</v>
      </c>
      <c r="S461" s="99">
        <v>4100</v>
      </c>
      <c r="T461" s="99">
        <v>4800</v>
      </c>
      <c r="U461" s="99">
        <v>5800</v>
      </c>
      <c r="V461" s="99">
        <v>4000</v>
      </c>
      <c r="W461" s="99">
        <v>2500</v>
      </c>
      <c r="X461" s="99">
        <v>900</v>
      </c>
      <c r="Y461" s="99">
        <v>0</v>
      </c>
      <c r="Z461" s="99">
        <v>0</v>
      </c>
      <c r="AA461" s="99">
        <v>0</v>
      </c>
      <c r="AB461" s="99">
        <v>0</v>
      </c>
      <c r="AC461" s="100">
        <v>0</v>
      </c>
      <c r="AD461" s="22">
        <f t="shared" si="131"/>
        <v>9500</v>
      </c>
      <c r="AE461" s="20">
        <f t="shared" si="132"/>
        <v>43279</v>
      </c>
      <c r="AF461" s="20">
        <f t="shared" si="133"/>
        <v>50668</v>
      </c>
      <c r="AG461" s="20">
        <f t="shared" si="134"/>
        <v>61224</v>
      </c>
      <c r="AH461" s="20">
        <f t="shared" si="135"/>
        <v>42223</v>
      </c>
      <c r="AI461" s="20">
        <f t="shared" si="136"/>
        <v>26389</v>
      </c>
      <c r="AJ461" s="20">
        <f t="shared" si="137"/>
        <v>9500</v>
      </c>
      <c r="AK461" s="20">
        <f t="shared" si="138"/>
        <v>0</v>
      </c>
      <c r="AL461" s="20">
        <f t="shared" si="139"/>
        <v>0</v>
      </c>
      <c r="AM461" s="20">
        <f t="shared" si="140"/>
        <v>0</v>
      </c>
      <c r="AN461" s="20">
        <f t="shared" si="141"/>
        <v>0</v>
      </c>
      <c r="AO461" s="43">
        <f t="shared" si="142"/>
        <v>0</v>
      </c>
    </row>
    <row r="462" spans="1:41" hidden="1" x14ac:dyDescent="0.2">
      <c r="A462" s="96" t="s">
        <v>1039</v>
      </c>
      <c r="B462" s="96" t="s">
        <v>1040</v>
      </c>
      <c r="C462" s="96" t="s">
        <v>1039</v>
      </c>
      <c r="D462" s="96" t="s">
        <v>1040</v>
      </c>
      <c r="E462" s="96" t="s">
        <v>1088</v>
      </c>
      <c r="F462" s="96" t="s">
        <v>1089</v>
      </c>
      <c r="G462" s="96" t="s">
        <v>126</v>
      </c>
      <c r="H462" s="19" t="str">
        <f>IF(E462="","",VLOOKUP(LEFT(E462,5),'Technikai cellák'!B:C,2,0))</f>
        <v>MVM FŐGÁZ Földgázhálózati Kft.</v>
      </c>
      <c r="I462" s="19" t="str">
        <f>IF(E462="","",VLOOKUP(H462,'Technikai cellák'!$C$1:$D$12,2,0))</f>
        <v>1081 Budapest, II. János Pál pápa tér 20.</v>
      </c>
      <c r="J462" s="97">
        <v>28</v>
      </c>
      <c r="K462" s="25" t="str">
        <f t="shared" si="127"/>
        <v>20-99</v>
      </c>
      <c r="L462" s="101">
        <f t="shared" si="128"/>
        <v>0</v>
      </c>
      <c r="M462" s="102">
        <f t="shared" si="129"/>
        <v>294</v>
      </c>
      <c r="N462" s="105">
        <v>294</v>
      </c>
      <c r="O462" s="104">
        <f t="shared" si="130"/>
        <v>0</v>
      </c>
      <c r="P462" s="26">
        <f t="shared" si="144"/>
        <v>221166</v>
      </c>
      <c r="Q462" s="21">
        <f t="shared" si="143"/>
        <v>276457</v>
      </c>
      <c r="R462" s="98">
        <v>2880</v>
      </c>
      <c r="S462" s="99">
        <v>4700</v>
      </c>
      <c r="T462" s="99">
        <v>5000</v>
      </c>
      <c r="U462" s="99">
        <v>5000</v>
      </c>
      <c r="V462" s="99">
        <v>4700</v>
      </c>
      <c r="W462" s="99">
        <v>3180</v>
      </c>
      <c r="X462" s="99">
        <v>580</v>
      </c>
      <c r="Y462" s="99">
        <v>30</v>
      </c>
      <c r="Z462" s="99">
        <v>30</v>
      </c>
      <c r="AA462" s="99">
        <v>30</v>
      </c>
      <c r="AB462" s="99">
        <v>30</v>
      </c>
      <c r="AC462" s="100">
        <v>30</v>
      </c>
      <c r="AD462" s="22">
        <f t="shared" si="131"/>
        <v>30401</v>
      </c>
      <c r="AE462" s="20">
        <f t="shared" si="132"/>
        <v>49612</v>
      </c>
      <c r="AF462" s="20">
        <f t="shared" si="133"/>
        <v>52779</v>
      </c>
      <c r="AG462" s="20">
        <f t="shared" si="134"/>
        <v>52779</v>
      </c>
      <c r="AH462" s="20">
        <f t="shared" si="135"/>
        <v>49612</v>
      </c>
      <c r="AI462" s="20">
        <f t="shared" si="136"/>
        <v>33567</v>
      </c>
      <c r="AJ462" s="20">
        <f t="shared" si="137"/>
        <v>6122</v>
      </c>
      <c r="AK462" s="20">
        <f t="shared" si="138"/>
        <v>317</v>
      </c>
      <c r="AL462" s="20">
        <f t="shared" si="139"/>
        <v>317</v>
      </c>
      <c r="AM462" s="20">
        <f t="shared" si="140"/>
        <v>317</v>
      </c>
      <c r="AN462" s="20">
        <f t="shared" si="141"/>
        <v>317</v>
      </c>
      <c r="AO462" s="43">
        <f t="shared" si="142"/>
        <v>317</v>
      </c>
    </row>
    <row r="463" spans="1:41" hidden="1" x14ac:dyDescent="0.2">
      <c r="A463" s="96" t="s">
        <v>1039</v>
      </c>
      <c r="B463" s="96" t="s">
        <v>1040</v>
      </c>
      <c r="C463" s="96" t="s">
        <v>1039</v>
      </c>
      <c r="D463" s="96" t="s">
        <v>1040</v>
      </c>
      <c r="E463" s="96" t="s">
        <v>1090</v>
      </c>
      <c r="F463" s="96" t="s">
        <v>1091</v>
      </c>
      <c r="G463" s="96" t="s">
        <v>126</v>
      </c>
      <c r="H463" s="19" t="str">
        <f>IF(E463="","",VLOOKUP(LEFT(E463,5),'Technikai cellák'!B:C,2,0))</f>
        <v>MVM FŐGÁZ Földgázhálózati Kft.</v>
      </c>
      <c r="I463" s="19" t="str">
        <f>IF(E463="","",VLOOKUP(H463,'Technikai cellák'!$C$1:$D$12,2,0))</f>
        <v>1081 Budapest, II. János Pál pápa tér 20.</v>
      </c>
      <c r="J463" s="97">
        <v>16</v>
      </c>
      <c r="K463" s="25" t="str">
        <f t="shared" si="127"/>
        <v>20 alatti</v>
      </c>
      <c r="L463" s="101">
        <f t="shared" si="128"/>
        <v>16</v>
      </c>
      <c r="M463" s="102">
        <f t="shared" si="129"/>
        <v>0</v>
      </c>
      <c r="N463" s="105"/>
      <c r="O463" s="104">
        <f t="shared" si="130"/>
        <v>0</v>
      </c>
      <c r="P463" s="26">
        <f t="shared" si="144"/>
        <v>100914</v>
      </c>
      <c r="Q463" s="21">
        <f t="shared" si="143"/>
        <v>126142</v>
      </c>
      <c r="R463" s="98">
        <v>900</v>
      </c>
      <c r="S463" s="99">
        <v>1850</v>
      </c>
      <c r="T463" s="99">
        <v>2150</v>
      </c>
      <c r="U463" s="99">
        <v>2200</v>
      </c>
      <c r="V463" s="99">
        <v>2200</v>
      </c>
      <c r="W463" s="99">
        <v>1750</v>
      </c>
      <c r="X463" s="99">
        <v>900</v>
      </c>
      <c r="Y463" s="99">
        <v>0</v>
      </c>
      <c r="Z463" s="99">
        <v>0</v>
      </c>
      <c r="AA463" s="99">
        <v>0</v>
      </c>
      <c r="AB463" s="99">
        <v>0</v>
      </c>
      <c r="AC463" s="100">
        <v>0</v>
      </c>
      <c r="AD463" s="22">
        <f t="shared" si="131"/>
        <v>9500</v>
      </c>
      <c r="AE463" s="20">
        <f t="shared" si="132"/>
        <v>19528</v>
      </c>
      <c r="AF463" s="20">
        <f t="shared" si="133"/>
        <v>22695</v>
      </c>
      <c r="AG463" s="20">
        <f t="shared" si="134"/>
        <v>23223</v>
      </c>
      <c r="AH463" s="20">
        <f t="shared" si="135"/>
        <v>23223</v>
      </c>
      <c r="AI463" s="20">
        <f t="shared" si="136"/>
        <v>18473</v>
      </c>
      <c r="AJ463" s="20">
        <f t="shared" si="137"/>
        <v>9500</v>
      </c>
      <c r="AK463" s="20">
        <f t="shared" si="138"/>
        <v>0</v>
      </c>
      <c r="AL463" s="20">
        <f t="shared" si="139"/>
        <v>0</v>
      </c>
      <c r="AM463" s="20">
        <f t="shared" si="140"/>
        <v>0</v>
      </c>
      <c r="AN463" s="20">
        <f t="shared" si="141"/>
        <v>0</v>
      </c>
      <c r="AO463" s="43">
        <f t="shared" si="142"/>
        <v>0</v>
      </c>
    </row>
    <row r="464" spans="1:41" hidden="1" x14ac:dyDescent="0.2">
      <c r="A464" s="96" t="s">
        <v>1039</v>
      </c>
      <c r="B464" s="96" t="s">
        <v>1040</v>
      </c>
      <c r="C464" s="96" t="s">
        <v>1039</v>
      </c>
      <c r="D464" s="96" t="s">
        <v>1040</v>
      </c>
      <c r="E464" s="96" t="s">
        <v>1092</v>
      </c>
      <c r="F464" s="96" t="s">
        <v>1093</v>
      </c>
      <c r="G464" s="96" t="s">
        <v>126</v>
      </c>
      <c r="H464" s="19" t="str">
        <f>IF(E464="","",VLOOKUP(LEFT(E464,5),'Technikai cellák'!B:C,2,0))</f>
        <v>MVM ÉGÁZ-DÉGÁZ Földgázhálózati Zrt.</v>
      </c>
      <c r="I464" s="19" t="str">
        <f>IF(E464="","",VLOOKUP(H464,'Technikai cellák'!$C$1:$D$12,2,0))</f>
        <v>6724 Szeged, Pulcz u. 44.</v>
      </c>
      <c r="J464" s="97">
        <v>4</v>
      </c>
      <c r="K464" s="25" t="str">
        <f t="shared" si="127"/>
        <v>20 alatti</v>
      </c>
      <c r="L464" s="101">
        <f t="shared" si="128"/>
        <v>4</v>
      </c>
      <c r="M464" s="102">
        <f t="shared" si="129"/>
        <v>0</v>
      </c>
      <c r="N464" s="105"/>
      <c r="O464" s="104">
        <f t="shared" si="130"/>
        <v>0</v>
      </c>
      <c r="P464" s="26">
        <f t="shared" si="144"/>
        <v>3970</v>
      </c>
      <c r="Q464" s="21">
        <f t="shared" si="143"/>
        <v>4963</v>
      </c>
      <c r="R464" s="98">
        <v>15</v>
      </c>
      <c r="S464" s="99">
        <v>90</v>
      </c>
      <c r="T464" s="99">
        <v>100</v>
      </c>
      <c r="U464" s="99">
        <v>100</v>
      </c>
      <c r="V464" s="99">
        <v>90</v>
      </c>
      <c r="W464" s="99">
        <v>45</v>
      </c>
      <c r="X464" s="99">
        <v>5</v>
      </c>
      <c r="Y464" s="99">
        <v>5</v>
      </c>
      <c r="Z464" s="99">
        <v>5</v>
      </c>
      <c r="AA464" s="99">
        <v>5</v>
      </c>
      <c r="AB464" s="99">
        <v>5</v>
      </c>
      <c r="AC464" s="100">
        <v>5</v>
      </c>
      <c r="AD464" s="22">
        <f t="shared" si="131"/>
        <v>158</v>
      </c>
      <c r="AE464" s="20">
        <f t="shared" si="132"/>
        <v>950</v>
      </c>
      <c r="AF464" s="20">
        <f t="shared" si="133"/>
        <v>1056</v>
      </c>
      <c r="AG464" s="20">
        <f t="shared" si="134"/>
        <v>1056</v>
      </c>
      <c r="AH464" s="20">
        <f t="shared" si="135"/>
        <v>950</v>
      </c>
      <c r="AI464" s="20">
        <f t="shared" si="136"/>
        <v>475</v>
      </c>
      <c r="AJ464" s="20">
        <f t="shared" si="137"/>
        <v>53</v>
      </c>
      <c r="AK464" s="20">
        <f t="shared" si="138"/>
        <v>53</v>
      </c>
      <c r="AL464" s="20">
        <f t="shared" si="139"/>
        <v>53</v>
      </c>
      <c r="AM464" s="20">
        <f t="shared" si="140"/>
        <v>53</v>
      </c>
      <c r="AN464" s="20">
        <f t="shared" si="141"/>
        <v>53</v>
      </c>
      <c r="AO464" s="43">
        <f t="shared" si="142"/>
        <v>53</v>
      </c>
    </row>
    <row r="465" spans="1:41" hidden="1" x14ac:dyDescent="0.2">
      <c r="A465" s="96" t="s">
        <v>1039</v>
      </c>
      <c r="B465" s="96" t="s">
        <v>1040</v>
      </c>
      <c r="C465" s="96" t="s">
        <v>1039</v>
      </c>
      <c r="D465" s="96" t="s">
        <v>1040</v>
      </c>
      <c r="E465" s="96" t="s">
        <v>1094</v>
      </c>
      <c r="F465" s="96" t="s">
        <v>1095</v>
      </c>
      <c r="G465" s="96" t="s">
        <v>126</v>
      </c>
      <c r="H465" s="19" t="str">
        <f>IF(E465="","",VLOOKUP(LEFT(E465,5),'Technikai cellák'!B:C,2,0))</f>
        <v>MVM FŐGÁZ Földgázhálózati Kft.</v>
      </c>
      <c r="I465" s="19" t="str">
        <f>IF(E465="","",VLOOKUP(H465,'Technikai cellák'!$C$1:$D$12,2,0))</f>
        <v>1081 Budapest, II. János Pál pápa tér 20.</v>
      </c>
      <c r="J465" s="97">
        <v>100</v>
      </c>
      <c r="K465" s="25" t="str">
        <f t="shared" si="127"/>
        <v>100-500</v>
      </c>
      <c r="L465" s="101">
        <f t="shared" si="128"/>
        <v>0</v>
      </c>
      <c r="M465" s="102">
        <f t="shared" si="129"/>
        <v>0</v>
      </c>
      <c r="N465" s="105"/>
      <c r="O465" s="104">
        <f t="shared" si="130"/>
        <v>1056</v>
      </c>
      <c r="P465" s="26">
        <f t="shared" si="144"/>
        <v>0</v>
      </c>
      <c r="Q465" s="21">
        <f t="shared" si="143"/>
        <v>0</v>
      </c>
      <c r="R465" s="98">
        <v>0</v>
      </c>
      <c r="S465" s="99">
        <v>0</v>
      </c>
      <c r="T465" s="99">
        <v>0</v>
      </c>
      <c r="U465" s="99">
        <v>0</v>
      </c>
      <c r="V465" s="99">
        <v>0</v>
      </c>
      <c r="W465" s="99">
        <v>0</v>
      </c>
      <c r="X465" s="99">
        <v>0</v>
      </c>
      <c r="Y465" s="99">
        <v>0</v>
      </c>
      <c r="Z465" s="99">
        <v>0</v>
      </c>
      <c r="AA465" s="99">
        <v>0</v>
      </c>
      <c r="AB465" s="99">
        <v>0</v>
      </c>
      <c r="AC465" s="100">
        <v>0</v>
      </c>
      <c r="AD465" s="22">
        <f t="shared" si="131"/>
        <v>0</v>
      </c>
      <c r="AE465" s="20">
        <f t="shared" si="132"/>
        <v>0</v>
      </c>
      <c r="AF465" s="20">
        <f t="shared" si="133"/>
        <v>0</v>
      </c>
      <c r="AG465" s="20">
        <f t="shared" si="134"/>
        <v>0</v>
      </c>
      <c r="AH465" s="20">
        <f t="shared" si="135"/>
        <v>0</v>
      </c>
      <c r="AI465" s="20">
        <f t="shared" si="136"/>
        <v>0</v>
      </c>
      <c r="AJ465" s="20">
        <f t="shared" si="137"/>
        <v>0</v>
      </c>
      <c r="AK465" s="20">
        <f t="shared" si="138"/>
        <v>0</v>
      </c>
      <c r="AL465" s="20">
        <f t="shared" si="139"/>
        <v>0</v>
      </c>
      <c r="AM465" s="20">
        <f t="shared" si="140"/>
        <v>0</v>
      </c>
      <c r="AN465" s="20">
        <f t="shared" si="141"/>
        <v>0</v>
      </c>
      <c r="AO465" s="43">
        <f t="shared" si="142"/>
        <v>0</v>
      </c>
    </row>
    <row r="466" spans="1:41" hidden="1" x14ac:dyDescent="0.2">
      <c r="A466" s="96" t="s">
        <v>1039</v>
      </c>
      <c r="B466" s="96" t="s">
        <v>1040</v>
      </c>
      <c r="C466" s="96" t="s">
        <v>1039</v>
      </c>
      <c r="D466" s="96" t="s">
        <v>1040</v>
      </c>
      <c r="E466" s="96" t="s">
        <v>1096</v>
      </c>
      <c r="F466" s="96" t="s">
        <v>1097</v>
      </c>
      <c r="G466" s="96" t="s">
        <v>126</v>
      </c>
      <c r="H466" s="19" t="str">
        <f>IF(E466="","",VLOOKUP(LEFT(E466,5),'Technikai cellák'!B:C,2,0))</f>
        <v>TIGÁZ Földgázelosztó Zrt.</v>
      </c>
      <c r="I466" s="19" t="str">
        <f>IF(E466="","",VLOOKUP(H466,'Technikai cellák'!$C$1:$D$12,2,0))</f>
        <v>4200 Hajdúszoboszló, Rákóczi Ferenc út 184.</v>
      </c>
      <c r="J466" s="97">
        <v>4</v>
      </c>
      <c r="K466" s="25" t="str">
        <f t="shared" si="127"/>
        <v>20 alatti</v>
      </c>
      <c r="L466" s="101">
        <f t="shared" si="128"/>
        <v>4</v>
      </c>
      <c r="M466" s="102">
        <f t="shared" si="129"/>
        <v>0</v>
      </c>
      <c r="N466" s="105"/>
      <c r="O466" s="104">
        <f t="shared" si="130"/>
        <v>0</v>
      </c>
      <c r="P466" s="26">
        <f t="shared" si="144"/>
        <v>1018</v>
      </c>
      <c r="Q466" s="21">
        <f t="shared" si="143"/>
        <v>1272</v>
      </c>
      <c r="R466" s="98">
        <v>10</v>
      </c>
      <c r="S466" s="99">
        <v>10</v>
      </c>
      <c r="T466" s="99">
        <v>10</v>
      </c>
      <c r="U466" s="99">
        <v>10</v>
      </c>
      <c r="V466" s="99">
        <v>10</v>
      </c>
      <c r="W466" s="99">
        <v>10</v>
      </c>
      <c r="X466" s="99">
        <v>10</v>
      </c>
      <c r="Y466" s="99">
        <v>10</v>
      </c>
      <c r="Z466" s="99">
        <v>10</v>
      </c>
      <c r="AA466" s="99">
        <v>10</v>
      </c>
      <c r="AB466" s="99">
        <v>10</v>
      </c>
      <c r="AC466" s="100">
        <v>10</v>
      </c>
      <c r="AD466" s="22">
        <f t="shared" si="131"/>
        <v>106</v>
      </c>
      <c r="AE466" s="20">
        <f t="shared" si="132"/>
        <v>106</v>
      </c>
      <c r="AF466" s="20">
        <f t="shared" si="133"/>
        <v>106</v>
      </c>
      <c r="AG466" s="20">
        <f t="shared" si="134"/>
        <v>106</v>
      </c>
      <c r="AH466" s="20">
        <f t="shared" si="135"/>
        <v>106</v>
      </c>
      <c r="AI466" s="20">
        <f t="shared" si="136"/>
        <v>106</v>
      </c>
      <c r="AJ466" s="20">
        <f t="shared" si="137"/>
        <v>106</v>
      </c>
      <c r="AK466" s="20">
        <f t="shared" si="138"/>
        <v>106</v>
      </c>
      <c r="AL466" s="20">
        <f t="shared" si="139"/>
        <v>106</v>
      </c>
      <c r="AM466" s="20">
        <f t="shared" si="140"/>
        <v>106</v>
      </c>
      <c r="AN466" s="20">
        <f t="shared" si="141"/>
        <v>106</v>
      </c>
      <c r="AO466" s="43">
        <f t="shared" si="142"/>
        <v>106</v>
      </c>
    </row>
    <row r="467" spans="1:41" hidden="1" x14ac:dyDescent="0.2">
      <c r="A467" s="96" t="s">
        <v>1039</v>
      </c>
      <c r="B467" s="96" t="s">
        <v>1040</v>
      </c>
      <c r="C467" s="96" t="s">
        <v>1039</v>
      </c>
      <c r="D467" s="96" t="s">
        <v>1040</v>
      </c>
      <c r="E467" s="96" t="s">
        <v>1098</v>
      </c>
      <c r="F467" s="96" t="s">
        <v>1097</v>
      </c>
      <c r="G467" s="96" t="s">
        <v>126</v>
      </c>
      <c r="H467" s="19" t="str">
        <f>IF(E467="","",VLOOKUP(LEFT(E467,5),'Technikai cellák'!B:C,2,0))</f>
        <v>TIGÁZ Földgázelosztó Zrt.</v>
      </c>
      <c r="I467" s="19" t="str">
        <f>IF(E467="","",VLOOKUP(H467,'Technikai cellák'!$C$1:$D$12,2,0))</f>
        <v>4200 Hajdúszoboszló, Rákóczi Ferenc út 184.</v>
      </c>
      <c r="J467" s="97">
        <v>4</v>
      </c>
      <c r="K467" s="25" t="str">
        <f t="shared" si="127"/>
        <v>20 alatti</v>
      </c>
      <c r="L467" s="101">
        <f t="shared" si="128"/>
        <v>4</v>
      </c>
      <c r="M467" s="102">
        <f t="shared" si="129"/>
        <v>0</v>
      </c>
      <c r="N467" s="105"/>
      <c r="O467" s="104">
        <f t="shared" si="130"/>
        <v>0</v>
      </c>
      <c r="P467" s="26">
        <f t="shared" si="144"/>
        <v>12582</v>
      </c>
      <c r="Q467" s="21">
        <f t="shared" si="143"/>
        <v>15727</v>
      </c>
      <c r="R467" s="98">
        <v>180</v>
      </c>
      <c r="S467" s="99">
        <v>280</v>
      </c>
      <c r="T467" s="99">
        <v>300</v>
      </c>
      <c r="U467" s="99">
        <v>300</v>
      </c>
      <c r="V467" s="99">
        <v>250</v>
      </c>
      <c r="W467" s="99">
        <v>90</v>
      </c>
      <c r="X467" s="99">
        <v>15</v>
      </c>
      <c r="Y467" s="99">
        <v>15</v>
      </c>
      <c r="Z467" s="99">
        <v>15</v>
      </c>
      <c r="AA467" s="99">
        <v>15</v>
      </c>
      <c r="AB467" s="99">
        <v>15</v>
      </c>
      <c r="AC467" s="100">
        <v>15</v>
      </c>
      <c r="AD467" s="22">
        <f t="shared" si="131"/>
        <v>1900</v>
      </c>
      <c r="AE467" s="20">
        <f t="shared" si="132"/>
        <v>2956</v>
      </c>
      <c r="AF467" s="20">
        <f t="shared" si="133"/>
        <v>3167</v>
      </c>
      <c r="AG467" s="20">
        <f t="shared" si="134"/>
        <v>3167</v>
      </c>
      <c r="AH467" s="20">
        <f t="shared" si="135"/>
        <v>2639</v>
      </c>
      <c r="AI467" s="20">
        <f t="shared" si="136"/>
        <v>950</v>
      </c>
      <c r="AJ467" s="20">
        <f t="shared" si="137"/>
        <v>158</v>
      </c>
      <c r="AK467" s="20">
        <f t="shared" si="138"/>
        <v>158</v>
      </c>
      <c r="AL467" s="20">
        <f t="shared" si="139"/>
        <v>158</v>
      </c>
      <c r="AM467" s="20">
        <f t="shared" si="140"/>
        <v>158</v>
      </c>
      <c r="AN467" s="20">
        <f t="shared" si="141"/>
        <v>158</v>
      </c>
      <c r="AO467" s="43">
        <f t="shared" si="142"/>
        <v>158</v>
      </c>
    </row>
    <row r="468" spans="1:41" hidden="1" x14ac:dyDescent="0.2">
      <c r="A468" s="96" t="s">
        <v>1039</v>
      </c>
      <c r="B468" s="96" t="s">
        <v>1040</v>
      </c>
      <c r="C468" s="96" t="s">
        <v>1039</v>
      </c>
      <c r="D468" s="96" t="s">
        <v>1040</v>
      </c>
      <c r="E468" s="96" t="s">
        <v>1099</v>
      </c>
      <c r="F468" s="96" t="s">
        <v>1100</v>
      </c>
      <c r="G468" s="96" t="s">
        <v>126</v>
      </c>
      <c r="H468" s="19" t="str">
        <f>IF(E468="","",VLOOKUP(LEFT(E468,5),'Technikai cellák'!B:C,2,0))</f>
        <v>TIGÁZ Földgázelosztó Zrt.</v>
      </c>
      <c r="I468" s="19" t="str">
        <f>IF(E468="","",VLOOKUP(H468,'Technikai cellák'!$C$1:$D$12,2,0))</f>
        <v>4200 Hajdúszoboszló, Rákóczi Ferenc út 184.</v>
      </c>
      <c r="J468" s="97">
        <v>4</v>
      </c>
      <c r="K468" s="25" t="str">
        <f t="shared" si="127"/>
        <v>20 alatti</v>
      </c>
      <c r="L468" s="101">
        <f t="shared" si="128"/>
        <v>4</v>
      </c>
      <c r="M468" s="102">
        <f t="shared" si="129"/>
        <v>0</v>
      </c>
      <c r="N468" s="105"/>
      <c r="O468" s="104">
        <f t="shared" si="130"/>
        <v>0</v>
      </c>
      <c r="P468" s="26">
        <f t="shared" si="144"/>
        <v>7430</v>
      </c>
      <c r="Q468" s="21">
        <f t="shared" si="143"/>
        <v>9287</v>
      </c>
      <c r="R468" s="98">
        <v>90</v>
      </c>
      <c r="S468" s="99">
        <v>160</v>
      </c>
      <c r="T468" s="99">
        <v>160</v>
      </c>
      <c r="U468" s="99">
        <v>160</v>
      </c>
      <c r="V468" s="99">
        <v>130</v>
      </c>
      <c r="W468" s="99">
        <v>90</v>
      </c>
      <c r="X468" s="99">
        <v>15</v>
      </c>
      <c r="Y468" s="99">
        <v>15</v>
      </c>
      <c r="Z468" s="99">
        <v>15</v>
      </c>
      <c r="AA468" s="99">
        <v>15</v>
      </c>
      <c r="AB468" s="99">
        <v>15</v>
      </c>
      <c r="AC468" s="100">
        <v>15</v>
      </c>
      <c r="AD468" s="22">
        <f t="shared" si="131"/>
        <v>950</v>
      </c>
      <c r="AE468" s="20">
        <f t="shared" si="132"/>
        <v>1689</v>
      </c>
      <c r="AF468" s="20">
        <f t="shared" si="133"/>
        <v>1689</v>
      </c>
      <c r="AG468" s="20">
        <f t="shared" si="134"/>
        <v>1689</v>
      </c>
      <c r="AH468" s="20">
        <f t="shared" si="135"/>
        <v>1372</v>
      </c>
      <c r="AI468" s="20">
        <f t="shared" si="136"/>
        <v>950</v>
      </c>
      <c r="AJ468" s="20">
        <f t="shared" si="137"/>
        <v>158</v>
      </c>
      <c r="AK468" s="20">
        <f t="shared" si="138"/>
        <v>158</v>
      </c>
      <c r="AL468" s="20">
        <f t="shared" si="139"/>
        <v>158</v>
      </c>
      <c r="AM468" s="20">
        <f t="shared" si="140"/>
        <v>158</v>
      </c>
      <c r="AN468" s="20">
        <f t="shared" si="141"/>
        <v>158</v>
      </c>
      <c r="AO468" s="43">
        <f t="shared" si="142"/>
        <v>158</v>
      </c>
    </row>
    <row r="469" spans="1:41" hidden="1" x14ac:dyDescent="0.2">
      <c r="A469" s="96" t="s">
        <v>1039</v>
      </c>
      <c r="B469" s="96" t="s">
        <v>1101</v>
      </c>
      <c r="C469" s="96" t="s">
        <v>1039</v>
      </c>
      <c r="D469" s="96" t="s">
        <v>1101</v>
      </c>
      <c r="E469" s="96" t="s">
        <v>1102</v>
      </c>
      <c r="F469" s="96" t="s">
        <v>1103</v>
      </c>
      <c r="G469" s="96" t="s">
        <v>126</v>
      </c>
      <c r="H469" s="19" t="str">
        <f>IF(E469="","",VLOOKUP(LEFT(E469,5),'Technikai cellák'!B:C,2,0))</f>
        <v>MVM FŐGÁZ Földgázhálózati Kft.</v>
      </c>
      <c r="I469" s="19" t="str">
        <f>IF(E469="","",VLOOKUP(H469,'Technikai cellák'!$C$1:$D$12,2,0))</f>
        <v>1081 Budapest, II. János Pál pápa tér 20.</v>
      </c>
      <c r="J469" s="97">
        <v>4</v>
      </c>
      <c r="K469" s="25" t="str">
        <f t="shared" si="127"/>
        <v>20 alatti</v>
      </c>
      <c r="L469" s="101">
        <f t="shared" si="128"/>
        <v>4</v>
      </c>
      <c r="M469" s="102">
        <f t="shared" si="129"/>
        <v>0</v>
      </c>
      <c r="N469" s="105"/>
      <c r="O469" s="104">
        <f t="shared" si="130"/>
        <v>0</v>
      </c>
      <c r="P469" s="26">
        <f t="shared" si="144"/>
        <v>1018</v>
      </c>
      <c r="Q469" s="21">
        <f t="shared" si="143"/>
        <v>1272</v>
      </c>
      <c r="R469" s="98">
        <v>10</v>
      </c>
      <c r="S469" s="99">
        <v>10</v>
      </c>
      <c r="T469" s="99">
        <v>10</v>
      </c>
      <c r="U469" s="99">
        <v>10</v>
      </c>
      <c r="V469" s="99">
        <v>10</v>
      </c>
      <c r="W469" s="99">
        <v>10</v>
      </c>
      <c r="X469" s="99">
        <v>10</v>
      </c>
      <c r="Y469" s="99">
        <v>10</v>
      </c>
      <c r="Z469" s="99">
        <v>10</v>
      </c>
      <c r="AA469" s="99">
        <v>10</v>
      </c>
      <c r="AB469" s="99">
        <v>10</v>
      </c>
      <c r="AC469" s="100">
        <v>10</v>
      </c>
      <c r="AD469" s="22">
        <f t="shared" si="131"/>
        <v>106</v>
      </c>
      <c r="AE469" s="20">
        <f t="shared" si="132"/>
        <v>106</v>
      </c>
      <c r="AF469" s="20">
        <f t="shared" si="133"/>
        <v>106</v>
      </c>
      <c r="AG469" s="20">
        <f t="shared" si="134"/>
        <v>106</v>
      </c>
      <c r="AH469" s="20">
        <f t="shared" si="135"/>
        <v>106</v>
      </c>
      <c r="AI469" s="20">
        <f t="shared" si="136"/>
        <v>106</v>
      </c>
      <c r="AJ469" s="20">
        <f t="shared" si="137"/>
        <v>106</v>
      </c>
      <c r="AK469" s="20">
        <f t="shared" si="138"/>
        <v>106</v>
      </c>
      <c r="AL469" s="20">
        <f t="shared" si="139"/>
        <v>106</v>
      </c>
      <c r="AM469" s="20">
        <f t="shared" si="140"/>
        <v>106</v>
      </c>
      <c r="AN469" s="20">
        <f t="shared" si="141"/>
        <v>106</v>
      </c>
      <c r="AO469" s="43">
        <f t="shared" si="142"/>
        <v>106</v>
      </c>
    </row>
    <row r="470" spans="1:41" hidden="1" x14ac:dyDescent="0.2">
      <c r="A470" s="96" t="s">
        <v>1039</v>
      </c>
      <c r="B470" s="96" t="s">
        <v>1104</v>
      </c>
      <c r="C470" s="96" t="s">
        <v>1039</v>
      </c>
      <c r="D470" s="96" t="s">
        <v>1104</v>
      </c>
      <c r="E470" s="96" t="s">
        <v>1105</v>
      </c>
      <c r="F470" s="96" t="s">
        <v>1046</v>
      </c>
      <c r="G470" s="96" t="s">
        <v>126</v>
      </c>
      <c r="H470" s="19" t="str">
        <f>IF(E470="","",VLOOKUP(LEFT(E470,5),'Technikai cellák'!B:C,2,0))</f>
        <v>TIGÁZ Földgázelosztó Zrt.</v>
      </c>
      <c r="I470" s="19" t="str">
        <f>IF(E470="","",VLOOKUP(H470,'Technikai cellák'!$C$1:$D$12,2,0))</f>
        <v>4200 Hajdúszoboszló, Rákóczi Ferenc út 184.</v>
      </c>
      <c r="J470" s="97">
        <v>4</v>
      </c>
      <c r="K470" s="25" t="str">
        <f t="shared" si="127"/>
        <v>20 alatti</v>
      </c>
      <c r="L470" s="101">
        <f t="shared" si="128"/>
        <v>4</v>
      </c>
      <c r="M470" s="102">
        <f t="shared" si="129"/>
        <v>0</v>
      </c>
      <c r="N470" s="105"/>
      <c r="O470" s="104">
        <f t="shared" si="130"/>
        <v>0</v>
      </c>
      <c r="P470" s="26">
        <f t="shared" si="144"/>
        <v>7430</v>
      </c>
      <c r="Q470" s="21">
        <f t="shared" si="143"/>
        <v>9287</v>
      </c>
      <c r="R470" s="98">
        <v>90</v>
      </c>
      <c r="S470" s="99">
        <v>160</v>
      </c>
      <c r="T470" s="99">
        <v>160</v>
      </c>
      <c r="U470" s="99">
        <v>160</v>
      </c>
      <c r="V470" s="99">
        <v>130</v>
      </c>
      <c r="W470" s="99">
        <v>90</v>
      </c>
      <c r="X470" s="99">
        <v>15</v>
      </c>
      <c r="Y470" s="99">
        <v>15</v>
      </c>
      <c r="Z470" s="99">
        <v>15</v>
      </c>
      <c r="AA470" s="99">
        <v>15</v>
      </c>
      <c r="AB470" s="99">
        <v>15</v>
      </c>
      <c r="AC470" s="100">
        <v>15</v>
      </c>
      <c r="AD470" s="22">
        <f t="shared" si="131"/>
        <v>950</v>
      </c>
      <c r="AE470" s="20">
        <f t="shared" si="132"/>
        <v>1689</v>
      </c>
      <c r="AF470" s="20">
        <f t="shared" si="133"/>
        <v>1689</v>
      </c>
      <c r="AG470" s="20">
        <f t="shared" si="134"/>
        <v>1689</v>
      </c>
      <c r="AH470" s="20">
        <f t="shared" si="135"/>
        <v>1372</v>
      </c>
      <c r="AI470" s="20">
        <f t="shared" si="136"/>
        <v>950</v>
      </c>
      <c r="AJ470" s="20">
        <f t="shared" si="137"/>
        <v>158</v>
      </c>
      <c r="AK470" s="20">
        <f t="shared" si="138"/>
        <v>158</v>
      </c>
      <c r="AL470" s="20">
        <f t="shared" si="139"/>
        <v>158</v>
      </c>
      <c r="AM470" s="20">
        <f t="shared" si="140"/>
        <v>158</v>
      </c>
      <c r="AN470" s="20">
        <f t="shared" si="141"/>
        <v>158</v>
      </c>
      <c r="AO470" s="43">
        <f t="shared" si="142"/>
        <v>158</v>
      </c>
    </row>
    <row r="471" spans="1:41" hidden="1" x14ac:dyDescent="0.2">
      <c r="A471" s="96" t="s">
        <v>1039</v>
      </c>
      <c r="B471" s="96" t="s">
        <v>1106</v>
      </c>
      <c r="C471" s="96" t="s">
        <v>1039</v>
      </c>
      <c r="D471" s="96" t="s">
        <v>1106</v>
      </c>
      <c r="E471" s="96" t="s">
        <v>1107</v>
      </c>
      <c r="F471" s="96" t="s">
        <v>1046</v>
      </c>
      <c r="G471" s="96" t="s">
        <v>126</v>
      </c>
      <c r="H471" s="19" t="str">
        <f>IF(E471="","",VLOOKUP(LEFT(E471,5),'Technikai cellák'!B:C,2,0))</f>
        <v>TIGÁZ Földgázelosztó Zrt.</v>
      </c>
      <c r="I471" s="19" t="str">
        <f>IF(E471="","",VLOOKUP(H471,'Technikai cellák'!$C$1:$D$12,2,0))</f>
        <v>4200 Hajdúszoboszló, Rákóczi Ferenc út 184.</v>
      </c>
      <c r="J471" s="97">
        <v>4</v>
      </c>
      <c r="K471" s="25" t="str">
        <f t="shared" si="127"/>
        <v>20 alatti</v>
      </c>
      <c r="L471" s="101">
        <f t="shared" si="128"/>
        <v>4</v>
      </c>
      <c r="M471" s="102">
        <f t="shared" si="129"/>
        <v>0</v>
      </c>
      <c r="N471" s="105"/>
      <c r="O471" s="104">
        <f t="shared" si="130"/>
        <v>0</v>
      </c>
      <c r="P471" s="26">
        <f t="shared" si="144"/>
        <v>7430</v>
      </c>
      <c r="Q471" s="21">
        <f t="shared" si="143"/>
        <v>9287</v>
      </c>
      <c r="R471" s="98">
        <v>90</v>
      </c>
      <c r="S471" s="99">
        <v>160</v>
      </c>
      <c r="T471" s="99">
        <v>160</v>
      </c>
      <c r="U471" s="99">
        <v>160</v>
      </c>
      <c r="V471" s="99">
        <v>130</v>
      </c>
      <c r="W471" s="99">
        <v>90</v>
      </c>
      <c r="X471" s="99">
        <v>15</v>
      </c>
      <c r="Y471" s="99">
        <v>15</v>
      </c>
      <c r="Z471" s="99">
        <v>15</v>
      </c>
      <c r="AA471" s="99">
        <v>15</v>
      </c>
      <c r="AB471" s="99">
        <v>15</v>
      </c>
      <c r="AC471" s="100">
        <v>15</v>
      </c>
      <c r="AD471" s="22">
        <f t="shared" si="131"/>
        <v>950</v>
      </c>
      <c r="AE471" s="20">
        <f t="shared" si="132"/>
        <v>1689</v>
      </c>
      <c r="AF471" s="20">
        <f t="shared" si="133"/>
        <v>1689</v>
      </c>
      <c r="AG471" s="20">
        <f t="shared" si="134"/>
        <v>1689</v>
      </c>
      <c r="AH471" s="20">
        <f t="shared" si="135"/>
        <v>1372</v>
      </c>
      <c r="AI471" s="20">
        <f t="shared" si="136"/>
        <v>950</v>
      </c>
      <c r="AJ471" s="20">
        <f t="shared" si="137"/>
        <v>158</v>
      </c>
      <c r="AK471" s="20">
        <f t="shared" si="138"/>
        <v>158</v>
      </c>
      <c r="AL471" s="20">
        <f t="shared" si="139"/>
        <v>158</v>
      </c>
      <c r="AM471" s="20">
        <f t="shared" si="140"/>
        <v>158</v>
      </c>
      <c r="AN471" s="20">
        <f t="shared" si="141"/>
        <v>158</v>
      </c>
      <c r="AO471" s="43">
        <f t="shared" si="142"/>
        <v>158</v>
      </c>
    </row>
    <row r="472" spans="1:41" hidden="1" x14ac:dyDescent="0.2">
      <c r="A472" s="96" t="s">
        <v>1039</v>
      </c>
      <c r="B472" s="96" t="s">
        <v>1108</v>
      </c>
      <c r="C472" s="96" t="s">
        <v>1039</v>
      </c>
      <c r="D472" s="96" t="s">
        <v>1108</v>
      </c>
      <c r="E472" s="96" t="s">
        <v>1109</v>
      </c>
      <c r="F472" s="96" t="s">
        <v>1110</v>
      </c>
      <c r="G472" s="96" t="s">
        <v>126</v>
      </c>
      <c r="H472" s="19" t="str">
        <f>IF(E472="","",VLOOKUP(LEFT(E472,5),'Technikai cellák'!B:C,2,0))</f>
        <v>MVM FŐGÁZ Földgázhálózati Kft.</v>
      </c>
      <c r="I472" s="19" t="str">
        <f>IF(E472="","",VLOOKUP(H472,'Technikai cellák'!$C$1:$D$12,2,0))</f>
        <v>1081 Budapest, II. János Pál pápa tér 20.</v>
      </c>
      <c r="J472" s="97">
        <v>4</v>
      </c>
      <c r="K472" s="25" t="str">
        <f t="shared" si="127"/>
        <v>20 alatti</v>
      </c>
      <c r="L472" s="101">
        <f t="shared" si="128"/>
        <v>4</v>
      </c>
      <c r="M472" s="102">
        <f t="shared" si="129"/>
        <v>0</v>
      </c>
      <c r="N472" s="105"/>
      <c r="O472" s="104">
        <f t="shared" si="130"/>
        <v>0</v>
      </c>
      <c r="P472" s="26">
        <f t="shared" si="144"/>
        <v>1018</v>
      </c>
      <c r="Q472" s="21">
        <f t="shared" si="143"/>
        <v>1272</v>
      </c>
      <c r="R472" s="98">
        <v>10</v>
      </c>
      <c r="S472" s="99">
        <v>10</v>
      </c>
      <c r="T472" s="99">
        <v>10</v>
      </c>
      <c r="U472" s="99">
        <v>10</v>
      </c>
      <c r="V472" s="99">
        <v>10</v>
      </c>
      <c r="W472" s="99">
        <v>10</v>
      </c>
      <c r="X472" s="99">
        <v>10</v>
      </c>
      <c r="Y472" s="99">
        <v>10</v>
      </c>
      <c r="Z472" s="99">
        <v>10</v>
      </c>
      <c r="AA472" s="99">
        <v>10</v>
      </c>
      <c r="AB472" s="99">
        <v>10</v>
      </c>
      <c r="AC472" s="100">
        <v>10</v>
      </c>
      <c r="AD472" s="22">
        <f t="shared" si="131"/>
        <v>106</v>
      </c>
      <c r="AE472" s="20">
        <f t="shared" si="132"/>
        <v>106</v>
      </c>
      <c r="AF472" s="20">
        <f t="shared" si="133"/>
        <v>106</v>
      </c>
      <c r="AG472" s="20">
        <f t="shared" si="134"/>
        <v>106</v>
      </c>
      <c r="AH472" s="20">
        <f t="shared" si="135"/>
        <v>106</v>
      </c>
      <c r="AI472" s="20">
        <f t="shared" si="136"/>
        <v>106</v>
      </c>
      <c r="AJ472" s="20">
        <f t="shared" si="137"/>
        <v>106</v>
      </c>
      <c r="AK472" s="20">
        <f t="shared" si="138"/>
        <v>106</v>
      </c>
      <c r="AL472" s="20">
        <f t="shared" si="139"/>
        <v>106</v>
      </c>
      <c r="AM472" s="20">
        <f t="shared" si="140"/>
        <v>106</v>
      </c>
      <c r="AN472" s="20">
        <f t="shared" si="141"/>
        <v>106</v>
      </c>
      <c r="AO472" s="43">
        <f t="shared" si="142"/>
        <v>106</v>
      </c>
    </row>
    <row r="473" spans="1:41" hidden="1" x14ac:dyDescent="0.2">
      <c r="A473" s="96" t="s">
        <v>1039</v>
      </c>
      <c r="B473" s="96" t="s">
        <v>1111</v>
      </c>
      <c r="C473" s="96" t="s">
        <v>1039</v>
      </c>
      <c r="D473" s="96" t="s">
        <v>1111</v>
      </c>
      <c r="E473" s="96" t="s">
        <v>1112</v>
      </c>
      <c r="F473" s="96" t="s">
        <v>1113</v>
      </c>
      <c r="G473" s="96" t="s">
        <v>126</v>
      </c>
      <c r="H473" s="19" t="str">
        <f>IF(E473="","",VLOOKUP(LEFT(E473,5),'Technikai cellák'!B:C,2,0))</f>
        <v>TIGÁZ Földgázelosztó Zrt.</v>
      </c>
      <c r="I473" s="19" t="str">
        <f>IF(E473="","",VLOOKUP(H473,'Technikai cellák'!$C$1:$D$12,2,0))</f>
        <v>4200 Hajdúszoboszló, Rákóczi Ferenc út 184.</v>
      </c>
      <c r="J473" s="97">
        <v>4</v>
      </c>
      <c r="K473" s="25" t="str">
        <f t="shared" si="127"/>
        <v>20 alatti</v>
      </c>
      <c r="L473" s="101">
        <f t="shared" si="128"/>
        <v>4</v>
      </c>
      <c r="M473" s="102">
        <f t="shared" si="129"/>
        <v>0</v>
      </c>
      <c r="N473" s="105"/>
      <c r="O473" s="104">
        <f t="shared" si="130"/>
        <v>0</v>
      </c>
      <c r="P473" s="26">
        <f t="shared" si="144"/>
        <v>7430</v>
      </c>
      <c r="Q473" s="21">
        <f t="shared" si="143"/>
        <v>9287</v>
      </c>
      <c r="R473" s="98">
        <v>90</v>
      </c>
      <c r="S473" s="99">
        <v>160</v>
      </c>
      <c r="T473" s="99">
        <v>160</v>
      </c>
      <c r="U473" s="99">
        <v>160</v>
      </c>
      <c r="V473" s="99">
        <v>130</v>
      </c>
      <c r="W473" s="99">
        <v>90</v>
      </c>
      <c r="X473" s="99">
        <v>15</v>
      </c>
      <c r="Y473" s="99">
        <v>15</v>
      </c>
      <c r="Z473" s="99">
        <v>15</v>
      </c>
      <c r="AA473" s="99">
        <v>15</v>
      </c>
      <c r="AB473" s="99">
        <v>15</v>
      </c>
      <c r="AC473" s="100">
        <v>15</v>
      </c>
      <c r="AD473" s="22">
        <f t="shared" si="131"/>
        <v>950</v>
      </c>
      <c r="AE473" s="20">
        <f t="shared" si="132"/>
        <v>1689</v>
      </c>
      <c r="AF473" s="20">
        <f t="shared" si="133"/>
        <v>1689</v>
      </c>
      <c r="AG473" s="20">
        <f t="shared" si="134"/>
        <v>1689</v>
      </c>
      <c r="AH473" s="20">
        <f t="shared" si="135"/>
        <v>1372</v>
      </c>
      <c r="AI473" s="20">
        <f t="shared" si="136"/>
        <v>950</v>
      </c>
      <c r="AJ473" s="20">
        <f t="shared" si="137"/>
        <v>158</v>
      </c>
      <c r="AK473" s="20">
        <f t="shared" si="138"/>
        <v>158</v>
      </c>
      <c r="AL473" s="20">
        <f t="shared" si="139"/>
        <v>158</v>
      </c>
      <c r="AM473" s="20">
        <f t="shared" si="140"/>
        <v>158</v>
      </c>
      <c r="AN473" s="20">
        <f t="shared" si="141"/>
        <v>158</v>
      </c>
      <c r="AO473" s="43">
        <f t="shared" si="142"/>
        <v>158</v>
      </c>
    </row>
    <row r="474" spans="1:41" hidden="1" x14ac:dyDescent="0.2">
      <c r="A474" s="96" t="s">
        <v>1114</v>
      </c>
      <c r="B474" s="96" t="s">
        <v>1115</v>
      </c>
      <c r="C474" s="96" t="s">
        <v>1114</v>
      </c>
      <c r="D474" s="96" t="s">
        <v>1115</v>
      </c>
      <c r="E474" s="96" t="s">
        <v>1116</v>
      </c>
      <c r="F474" s="96" t="s">
        <v>1115</v>
      </c>
      <c r="G474" s="96" t="s">
        <v>126</v>
      </c>
      <c r="H474" s="19" t="str">
        <f>IF(E474="","",VLOOKUP(LEFT(E474,5),'Technikai cellák'!B:C,2,0))</f>
        <v>TIGÁZ Földgázelosztó Zrt.</v>
      </c>
      <c r="I474" s="19" t="str">
        <f>IF(E474="","",VLOOKUP(H474,'Technikai cellák'!$C$1:$D$12,2,0))</f>
        <v>4200 Hajdúszoboszló, Rákóczi Ferenc út 184.</v>
      </c>
      <c r="J474" s="97">
        <v>25</v>
      </c>
      <c r="K474" s="25" t="str">
        <f t="shared" si="127"/>
        <v>20-99</v>
      </c>
      <c r="L474" s="101">
        <f t="shared" si="128"/>
        <v>0</v>
      </c>
      <c r="M474" s="102">
        <f t="shared" si="129"/>
        <v>263</v>
      </c>
      <c r="N474" s="105">
        <v>263</v>
      </c>
      <c r="O474" s="104">
        <f t="shared" si="130"/>
        <v>0</v>
      </c>
      <c r="P474" s="26">
        <f t="shared" si="144"/>
        <v>380010</v>
      </c>
      <c r="Q474" s="21">
        <f t="shared" si="143"/>
        <v>475012</v>
      </c>
      <c r="R474" s="98">
        <v>12500</v>
      </c>
      <c r="S474" s="99">
        <v>6500</v>
      </c>
      <c r="T474" s="99">
        <v>6000</v>
      </c>
      <c r="U474" s="99">
        <v>3000</v>
      </c>
      <c r="V474" s="99">
        <v>2000</v>
      </c>
      <c r="W474" s="99">
        <v>0</v>
      </c>
      <c r="X474" s="99">
        <v>0</v>
      </c>
      <c r="Y474" s="99">
        <v>0</v>
      </c>
      <c r="Z474" s="99">
        <v>2000</v>
      </c>
      <c r="AA474" s="99">
        <v>2000</v>
      </c>
      <c r="AB474" s="99">
        <v>4000</v>
      </c>
      <c r="AC474" s="100">
        <v>7000</v>
      </c>
      <c r="AD474" s="22">
        <f t="shared" si="131"/>
        <v>131947</v>
      </c>
      <c r="AE474" s="20">
        <f t="shared" si="132"/>
        <v>68613</v>
      </c>
      <c r="AF474" s="20">
        <f t="shared" si="133"/>
        <v>63335</v>
      </c>
      <c r="AG474" s="20">
        <f t="shared" si="134"/>
        <v>31667</v>
      </c>
      <c r="AH474" s="20">
        <f t="shared" si="135"/>
        <v>21112</v>
      </c>
      <c r="AI474" s="20">
        <f t="shared" si="136"/>
        <v>0</v>
      </c>
      <c r="AJ474" s="20">
        <f t="shared" si="137"/>
        <v>0</v>
      </c>
      <c r="AK474" s="20">
        <f t="shared" si="138"/>
        <v>0</v>
      </c>
      <c r="AL474" s="20">
        <f t="shared" si="139"/>
        <v>21112</v>
      </c>
      <c r="AM474" s="20">
        <f t="shared" si="140"/>
        <v>21112</v>
      </c>
      <c r="AN474" s="20">
        <f t="shared" si="141"/>
        <v>42223</v>
      </c>
      <c r="AO474" s="43">
        <f t="shared" si="142"/>
        <v>73891</v>
      </c>
    </row>
    <row r="475" spans="1:41" hidden="1" x14ac:dyDescent="0.2">
      <c r="A475" s="96" t="s">
        <v>1114</v>
      </c>
      <c r="B475" s="96" t="s">
        <v>1117</v>
      </c>
      <c r="C475" s="96" t="s">
        <v>1114</v>
      </c>
      <c r="D475" s="96" t="s">
        <v>1117</v>
      </c>
      <c r="E475" s="96" t="s">
        <v>1118</v>
      </c>
      <c r="F475" s="96" t="s">
        <v>1119</v>
      </c>
      <c r="G475" s="96" t="s">
        <v>126</v>
      </c>
      <c r="H475" s="19" t="str">
        <f>IF(E475="","",VLOOKUP(LEFT(E475,5),'Technikai cellák'!B:C,2,0))</f>
        <v>TIGÁZ Földgázelosztó Zrt.</v>
      </c>
      <c r="I475" s="19" t="str">
        <f>IF(E475="","",VLOOKUP(H475,'Technikai cellák'!$C$1:$D$12,2,0))</f>
        <v>4200 Hajdúszoboszló, Rákóczi Ferenc út 184.</v>
      </c>
      <c r="J475" s="97">
        <v>32</v>
      </c>
      <c r="K475" s="25" t="str">
        <f t="shared" si="127"/>
        <v>20-99</v>
      </c>
      <c r="L475" s="101">
        <f t="shared" si="128"/>
        <v>0</v>
      </c>
      <c r="M475" s="102">
        <f t="shared" si="129"/>
        <v>336</v>
      </c>
      <c r="N475" s="105">
        <v>336</v>
      </c>
      <c r="O475" s="104">
        <f t="shared" si="130"/>
        <v>0</v>
      </c>
      <c r="P475" s="26">
        <f t="shared" si="144"/>
        <v>177591</v>
      </c>
      <c r="Q475" s="21">
        <f t="shared" si="143"/>
        <v>221989</v>
      </c>
      <c r="R475" s="98">
        <v>5300</v>
      </c>
      <c r="S475" s="99">
        <v>4800</v>
      </c>
      <c r="T475" s="99">
        <v>3700</v>
      </c>
      <c r="U475" s="99">
        <v>2300</v>
      </c>
      <c r="V475" s="99">
        <v>480</v>
      </c>
      <c r="W475" s="99">
        <v>50</v>
      </c>
      <c r="X475" s="99">
        <v>40</v>
      </c>
      <c r="Y475" s="99">
        <v>100</v>
      </c>
      <c r="Z475" s="99">
        <v>100</v>
      </c>
      <c r="AA475" s="99">
        <v>1200</v>
      </c>
      <c r="AB475" s="99">
        <v>1160</v>
      </c>
      <c r="AC475" s="100">
        <v>1800</v>
      </c>
      <c r="AD475" s="22">
        <f t="shared" si="131"/>
        <v>55946</v>
      </c>
      <c r="AE475" s="20">
        <f t="shared" si="132"/>
        <v>50668</v>
      </c>
      <c r="AF475" s="20">
        <f t="shared" si="133"/>
        <v>39056</v>
      </c>
      <c r="AG475" s="20">
        <f t="shared" si="134"/>
        <v>24278</v>
      </c>
      <c r="AH475" s="20">
        <f t="shared" si="135"/>
        <v>5067</v>
      </c>
      <c r="AI475" s="20">
        <f t="shared" si="136"/>
        <v>528</v>
      </c>
      <c r="AJ475" s="20">
        <f t="shared" si="137"/>
        <v>422</v>
      </c>
      <c r="AK475" s="20">
        <f t="shared" si="138"/>
        <v>1056</v>
      </c>
      <c r="AL475" s="20">
        <f t="shared" si="139"/>
        <v>1056</v>
      </c>
      <c r="AM475" s="20">
        <f t="shared" si="140"/>
        <v>12667</v>
      </c>
      <c r="AN475" s="20">
        <f t="shared" si="141"/>
        <v>12245</v>
      </c>
      <c r="AO475" s="43">
        <f t="shared" si="142"/>
        <v>19000</v>
      </c>
    </row>
    <row r="476" spans="1:41" hidden="1" x14ac:dyDescent="0.2">
      <c r="A476" s="96" t="s">
        <v>1114</v>
      </c>
      <c r="B476" s="96" t="s">
        <v>1120</v>
      </c>
      <c r="C476" s="96" t="s">
        <v>1114</v>
      </c>
      <c r="D476" s="96" t="s">
        <v>1120</v>
      </c>
      <c r="E476" s="96" t="s">
        <v>1121</v>
      </c>
      <c r="F476" s="96" t="s">
        <v>1122</v>
      </c>
      <c r="G476" s="96" t="s">
        <v>126</v>
      </c>
      <c r="H476" s="19" t="str">
        <f>IF(E476="","",VLOOKUP(LEFT(E476,5),'Technikai cellák'!B:C,2,0))</f>
        <v>TIGÁZ Földgázelosztó Zrt.</v>
      </c>
      <c r="I476" s="19" t="str">
        <f>IF(E476="","",VLOOKUP(H476,'Technikai cellák'!$C$1:$D$12,2,0))</f>
        <v>4200 Hajdúszoboszló, Rákóczi Ferenc út 184.</v>
      </c>
      <c r="J476" s="97">
        <v>25</v>
      </c>
      <c r="K476" s="25" t="str">
        <f t="shared" si="127"/>
        <v>20-99</v>
      </c>
      <c r="L476" s="101">
        <f t="shared" si="128"/>
        <v>0</v>
      </c>
      <c r="M476" s="102">
        <f t="shared" si="129"/>
        <v>263</v>
      </c>
      <c r="N476" s="105">
        <v>263</v>
      </c>
      <c r="O476" s="104">
        <f t="shared" si="130"/>
        <v>0</v>
      </c>
      <c r="P476" s="26">
        <f t="shared" si="144"/>
        <v>164670</v>
      </c>
      <c r="Q476" s="21">
        <f t="shared" si="143"/>
        <v>205838</v>
      </c>
      <c r="R476" s="98">
        <v>4800</v>
      </c>
      <c r="S476" s="99">
        <v>3700</v>
      </c>
      <c r="T476" s="99">
        <v>2650</v>
      </c>
      <c r="U476" s="99">
        <v>1600</v>
      </c>
      <c r="V476" s="99">
        <v>500</v>
      </c>
      <c r="W476" s="99">
        <v>300</v>
      </c>
      <c r="X476" s="99">
        <v>200</v>
      </c>
      <c r="Y476" s="99">
        <v>200</v>
      </c>
      <c r="Z476" s="99">
        <v>200</v>
      </c>
      <c r="AA476" s="99">
        <v>1000</v>
      </c>
      <c r="AB476" s="99">
        <v>2000</v>
      </c>
      <c r="AC476" s="100">
        <v>2350</v>
      </c>
      <c r="AD476" s="22">
        <f t="shared" si="131"/>
        <v>50668</v>
      </c>
      <c r="AE476" s="20">
        <f t="shared" si="132"/>
        <v>39056</v>
      </c>
      <c r="AF476" s="20">
        <f t="shared" si="133"/>
        <v>27973</v>
      </c>
      <c r="AG476" s="20">
        <f t="shared" si="134"/>
        <v>16889</v>
      </c>
      <c r="AH476" s="20">
        <f t="shared" si="135"/>
        <v>5278</v>
      </c>
      <c r="AI476" s="20">
        <f t="shared" si="136"/>
        <v>3167</v>
      </c>
      <c r="AJ476" s="20">
        <f t="shared" si="137"/>
        <v>2111</v>
      </c>
      <c r="AK476" s="20">
        <f t="shared" si="138"/>
        <v>2111</v>
      </c>
      <c r="AL476" s="20">
        <f t="shared" si="139"/>
        <v>2111</v>
      </c>
      <c r="AM476" s="20">
        <f t="shared" si="140"/>
        <v>10556</v>
      </c>
      <c r="AN476" s="20">
        <f t="shared" si="141"/>
        <v>21112</v>
      </c>
      <c r="AO476" s="43">
        <f t="shared" si="142"/>
        <v>24806</v>
      </c>
    </row>
    <row r="477" spans="1:41" hidden="1" x14ac:dyDescent="0.2">
      <c r="A477" s="96" t="s">
        <v>1114</v>
      </c>
      <c r="B477" s="96" t="s">
        <v>1123</v>
      </c>
      <c r="C477" s="96" t="s">
        <v>1114</v>
      </c>
      <c r="D477" s="96" t="s">
        <v>1123</v>
      </c>
      <c r="E477" s="96" t="s">
        <v>1124</v>
      </c>
      <c r="F477" s="96" t="s">
        <v>1125</v>
      </c>
      <c r="G477" s="96" t="s">
        <v>126</v>
      </c>
      <c r="H477" s="19" t="str">
        <f>IF(E477="","",VLOOKUP(LEFT(E477,5),'Technikai cellák'!B:C,2,0))</f>
        <v>TIGÁZ Földgázelosztó Zrt.</v>
      </c>
      <c r="I477" s="19" t="str">
        <f>IF(E477="","",VLOOKUP(H477,'Technikai cellák'!$C$1:$D$12,2,0))</f>
        <v>4200 Hajdúszoboszló, Rákóczi Ferenc út 184.</v>
      </c>
      <c r="J477" s="97">
        <v>25</v>
      </c>
      <c r="K477" s="25" t="str">
        <f t="shared" si="127"/>
        <v>20-99</v>
      </c>
      <c r="L477" s="101">
        <f t="shared" si="128"/>
        <v>0</v>
      </c>
      <c r="M477" s="102">
        <f t="shared" si="129"/>
        <v>263</v>
      </c>
      <c r="N477" s="105">
        <v>263</v>
      </c>
      <c r="O477" s="104">
        <f t="shared" si="130"/>
        <v>0</v>
      </c>
      <c r="P477" s="26">
        <f t="shared" si="144"/>
        <v>109780</v>
      </c>
      <c r="Q477" s="21">
        <f t="shared" si="143"/>
        <v>137225</v>
      </c>
      <c r="R477" s="98">
        <v>2600</v>
      </c>
      <c r="S477" s="99">
        <v>2000</v>
      </c>
      <c r="T477" s="99">
        <v>1800</v>
      </c>
      <c r="U477" s="99">
        <v>700</v>
      </c>
      <c r="V477" s="99">
        <v>100</v>
      </c>
      <c r="W477" s="99">
        <v>0</v>
      </c>
      <c r="X477" s="99">
        <v>0</v>
      </c>
      <c r="Y477" s="99">
        <v>0</v>
      </c>
      <c r="Z477" s="99">
        <v>0</v>
      </c>
      <c r="AA477" s="99">
        <v>900</v>
      </c>
      <c r="AB477" s="99">
        <v>1800</v>
      </c>
      <c r="AC477" s="100">
        <v>3100</v>
      </c>
      <c r="AD477" s="22">
        <f t="shared" si="131"/>
        <v>27445</v>
      </c>
      <c r="AE477" s="20">
        <f t="shared" si="132"/>
        <v>21112</v>
      </c>
      <c r="AF477" s="20">
        <f t="shared" si="133"/>
        <v>19000</v>
      </c>
      <c r="AG477" s="20">
        <f t="shared" si="134"/>
        <v>7389</v>
      </c>
      <c r="AH477" s="20">
        <f t="shared" si="135"/>
        <v>1056</v>
      </c>
      <c r="AI477" s="20">
        <f t="shared" si="136"/>
        <v>0</v>
      </c>
      <c r="AJ477" s="20">
        <f t="shared" si="137"/>
        <v>0</v>
      </c>
      <c r="AK477" s="20">
        <f t="shared" si="138"/>
        <v>0</v>
      </c>
      <c r="AL477" s="20">
        <f t="shared" si="139"/>
        <v>0</v>
      </c>
      <c r="AM477" s="20">
        <f t="shared" si="140"/>
        <v>9500</v>
      </c>
      <c r="AN477" s="20">
        <f t="shared" si="141"/>
        <v>19000</v>
      </c>
      <c r="AO477" s="43">
        <f t="shared" si="142"/>
        <v>32723</v>
      </c>
    </row>
    <row r="478" spans="1:41" hidden="1" x14ac:dyDescent="0.2">
      <c r="A478" s="96" t="s">
        <v>1114</v>
      </c>
      <c r="B478" s="96" t="s">
        <v>1126</v>
      </c>
      <c r="C478" s="96" t="s">
        <v>1114</v>
      </c>
      <c r="D478" s="96" t="s">
        <v>1126</v>
      </c>
      <c r="E478" s="96" t="s">
        <v>1127</v>
      </c>
      <c r="F478" s="96" t="s">
        <v>1128</v>
      </c>
      <c r="G478" s="96" t="s">
        <v>126</v>
      </c>
      <c r="H478" s="19" t="str">
        <f>IF(E478="","",VLOOKUP(LEFT(E478,5),'Technikai cellák'!B:C,2,0))</f>
        <v>TIGÁZ Földgázelosztó Zrt.</v>
      </c>
      <c r="I478" s="19" t="str">
        <f>IF(E478="","",VLOOKUP(H478,'Technikai cellák'!$C$1:$D$12,2,0))</f>
        <v>4200 Hajdúszoboszló, Rákóczi Ferenc út 184.</v>
      </c>
      <c r="J478" s="97">
        <v>4</v>
      </c>
      <c r="K478" s="25" t="str">
        <f t="shared" si="127"/>
        <v>20 alatti</v>
      </c>
      <c r="L478" s="101">
        <f t="shared" si="128"/>
        <v>4</v>
      </c>
      <c r="M478" s="102">
        <f t="shared" si="129"/>
        <v>0</v>
      </c>
      <c r="N478" s="105"/>
      <c r="O478" s="104">
        <f t="shared" si="130"/>
        <v>0</v>
      </c>
      <c r="P478" s="26">
        <f t="shared" si="144"/>
        <v>32227</v>
      </c>
      <c r="Q478" s="21">
        <f t="shared" si="143"/>
        <v>40284</v>
      </c>
      <c r="R478" s="98">
        <v>318</v>
      </c>
      <c r="S478" s="99">
        <v>318</v>
      </c>
      <c r="T478" s="99">
        <v>318</v>
      </c>
      <c r="U478" s="99">
        <v>318</v>
      </c>
      <c r="V478" s="99">
        <v>318</v>
      </c>
      <c r="W478" s="99">
        <v>318</v>
      </c>
      <c r="X478" s="99">
        <v>318</v>
      </c>
      <c r="Y478" s="99">
        <v>318</v>
      </c>
      <c r="Z478" s="99">
        <v>318</v>
      </c>
      <c r="AA478" s="99">
        <v>318</v>
      </c>
      <c r="AB478" s="99">
        <v>318</v>
      </c>
      <c r="AC478" s="100">
        <v>318</v>
      </c>
      <c r="AD478" s="22">
        <f t="shared" si="131"/>
        <v>3357</v>
      </c>
      <c r="AE478" s="20">
        <f t="shared" si="132"/>
        <v>3357</v>
      </c>
      <c r="AF478" s="20">
        <f t="shared" si="133"/>
        <v>3357</v>
      </c>
      <c r="AG478" s="20">
        <f t="shared" si="134"/>
        <v>3357</v>
      </c>
      <c r="AH478" s="20">
        <f t="shared" si="135"/>
        <v>3357</v>
      </c>
      <c r="AI478" s="20">
        <f t="shared" si="136"/>
        <v>3357</v>
      </c>
      <c r="AJ478" s="20">
        <f t="shared" si="137"/>
        <v>3357</v>
      </c>
      <c r="AK478" s="20">
        <f t="shared" si="138"/>
        <v>3357</v>
      </c>
      <c r="AL478" s="20">
        <f t="shared" si="139"/>
        <v>3357</v>
      </c>
      <c r="AM478" s="20">
        <f t="shared" si="140"/>
        <v>3357</v>
      </c>
      <c r="AN478" s="20">
        <f t="shared" si="141"/>
        <v>3357</v>
      </c>
      <c r="AO478" s="43">
        <f t="shared" si="142"/>
        <v>3357</v>
      </c>
    </row>
    <row r="479" spans="1:41" hidden="1" x14ac:dyDescent="0.2">
      <c r="A479" s="96" t="s">
        <v>1114</v>
      </c>
      <c r="B479" s="96" t="s">
        <v>1129</v>
      </c>
      <c r="C479" s="96" t="s">
        <v>1114</v>
      </c>
      <c r="D479" s="96" t="s">
        <v>1129</v>
      </c>
      <c r="E479" s="96" t="s">
        <v>1130</v>
      </c>
      <c r="F479" s="96" t="s">
        <v>1131</v>
      </c>
      <c r="G479" s="96" t="s">
        <v>126</v>
      </c>
      <c r="H479" s="19" t="str">
        <f>IF(E479="","",VLOOKUP(LEFT(E479,5),'Technikai cellák'!B:C,2,0))</f>
        <v>TIGÁZ Földgázelosztó Zrt.</v>
      </c>
      <c r="I479" s="19" t="str">
        <f>IF(E479="","",VLOOKUP(H479,'Technikai cellák'!$C$1:$D$12,2,0))</f>
        <v>4200 Hajdúszoboszló, Rákóczi Ferenc út 184.</v>
      </c>
      <c r="J479" s="97">
        <v>4</v>
      </c>
      <c r="K479" s="25" t="str">
        <f t="shared" si="127"/>
        <v>20 alatti</v>
      </c>
      <c r="L479" s="101">
        <f t="shared" si="128"/>
        <v>4</v>
      </c>
      <c r="M479" s="102">
        <f t="shared" si="129"/>
        <v>0</v>
      </c>
      <c r="N479" s="105"/>
      <c r="O479" s="104">
        <f t="shared" si="130"/>
        <v>0</v>
      </c>
      <c r="P479" s="26">
        <f t="shared" si="144"/>
        <v>98899</v>
      </c>
      <c r="Q479" s="21">
        <f t="shared" si="143"/>
        <v>123624</v>
      </c>
      <c r="R479" s="98">
        <v>976</v>
      </c>
      <c r="S479" s="99">
        <v>976</v>
      </c>
      <c r="T479" s="99">
        <v>976</v>
      </c>
      <c r="U479" s="99">
        <v>976</v>
      </c>
      <c r="V479" s="99">
        <v>976</v>
      </c>
      <c r="W479" s="99">
        <v>976</v>
      </c>
      <c r="X479" s="99">
        <v>976</v>
      </c>
      <c r="Y479" s="99">
        <v>976</v>
      </c>
      <c r="Z479" s="99">
        <v>976</v>
      </c>
      <c r="AA479" s="99">
        <v>976</v>
      </c>
      <c r="AB479" s="99">
        <v>976</v>
      </c>
      <c r="AC479" s="100">
        <v>976</v>
      </c>
      <c r="AD479" s="22">
        <f t="shared" si="131"/>
        <v>10302</v>
      </c>
      <c r="AE479" s="20">
        <f t="shared" si="132"/>
        <v>10302</v>
      </c>
      <c r="AF479" s="20">
        <f t="shared" si="133"/>
        <v>10302</v>
      </c>
      <c r="AG479" s="20">
        <f t="shared" si="134"/>
        <v>10302</v>
      </c>
      <c r="AH479" s="20">
        <f t="shared" si="135"/>
        <v>10302</v>
      </c>
      <c r="AI479" s="20">
        <f t="shared" si="136"/>
        <v>10302</v>
      </c>
      <c r="AJ479" s="20">
        <f t="shared" si="137"/>
        <v>10302</v>
      </c>
      <c r="AK479" s="20">
        <f t="shared" si="138"/>
        <v>10302</v>
      </c>
      <c r="AL479" s="20">
        <f t="shared" si="139"/>
        <v>10302</v>
      </c>
      <c r="AM479" s="20">
        <f t="shared" si="140"/>
        <v>10302</v>
      </c>
      <c r="AN479" s="20">
        <f t="shared" si="141"/>
        <v>10302</v>
      </c>
      <c r="AO479" s="43">
        <f t="shared" si="142"/>
        <v>10302</v>
      </c>
    </row>
    <row r="480" spans="1:41" hidden="1" x14ac:dyDescent="0.2">
      <c r="A480" s="96" t="s">
        <v>1114</v>
      </c>
      <c r="B480" s="96" t="s">
        <v>1132</v>
      </c>
      <c r="C480" s="96" t="s">
        <v>1114</v>
      </c>
      <c r="D480" s="96" t="s">
        <v>1132</v>
      </c>
      <c r="E480" s="96" t="s">
        <v>1133</v>
      </c>
      <c r="F480" s="96" t="s">
        <v>1134</v>
      </c>
      <c r="G480" s="96" t="s">
        <v>126</v>
      </c>
      <c r="H480" s="19" t="str">
        <f>IF(E480="","",VLOOKUP(LEFT(E480,5),'Technikai cellák'!B:C,2,0))</f>
        <v>TIGÁZ Földgázelosztó Zrt.</v>
      </c>
      <c r="I480" s="19" t="str">
        <f>IF(E480="","",VLOOKUP(H480,'Technikai cellák'!$C$1:$D$12,2,0))</f>
        <v>4200 Hajdúszoboszló, Rákóczi Ferenc út 184.</v>
      </c>
      <c r="J480" s="97">
        <v>4</v>
      </c>
      <c r="K480" s="25" t="str">
        <f t="shared" si="127"/>
        <v>20 alatti</v>
      </c>
      <c r="L480" s="101">
        <f t="shared" si="128"/>
        <v>4</v>
      </c>
      <c r="M480" s="102">
        <f t="shared" si="129"/>
        <v>0</v>
      </c>
      <c r="N480" s="105"/>
      <c r="O480" s="104">
        <f t="shared" si="130"/>
        <v>0</v>
      </c>
      <c r="P480" s="26">
        <f t="shared" si="144"/>
        <v>2938</v>
      </c>
      <c r="Q480" s="21">
        <f t="shared" si="143"/>
        <v>3672</v>
      </c>
      <c r="R480" s="98">
        <v>29</v>
      </c>
      <c r="S480" s="99">
        <v>29</v>
      </c>
      <c r="T480" s="99">
        <v>29</v>
      </c>
      <c r="U480" s="99">
        <v>29</v>
      </c>
      <c r="V480" s="99">
        <v>29</v>
      </c>
      <c r="W480" s="99">
        <v>29</v>
      </c>
      <c r="X480" s="99">
        <v>29</v>
      </c>
      <c r="Y480" s="99">
        <v>29</v>
      </c>
      <c r="Z480" s="99">
        <v>29</v>
      </c>
      <c r="AA480" s="99">
        <v>29</v>
      </c>
      <c r="AB480" s="99">
        <v>29</v>
      </c>
      <c r="AC480" s="100">
        <v>29</v>
      </c>
      <c r="AD480" s="22">
        <f t="shared" si="131"/>
        <v>306</v>
      </c>
      <c r="AE480" s="20">
        <f t="shared" si="132"/>
        <v>306</v>
      </c>
      <c r="AF480" s="20">
        <f t="shared" si="133"/>
        <v>306</v>
      </c>
      <c r="AG480" s="20">
        <f t="shared" si="134"/>
        <v>306</v>
      </c>
      <c r="AH480" s="20">
        <f t="shared" si="135"/>
        <v>306</v>
      </c>
      <c r="AI480" s="20">
        <f t="shared" si="136"/>
        <v>306</v>
      </c>
      <c r="AJ480" s="20">
        <f t="shared" si="137"/>
        <v>306</v>
      </c>
      <c r="AK480" s="20">
        <f t="shared" si="138"/>
        <v>306</v>
      </c>
      <c r="AL480" s="20">
        <f t="shared" si="139"/>
        <v>306</v>
      </c>
      <c r="AM480" s="20">
        <f t="shared" si="140"/>
        <v>306</v>
      </c>
      <c r="AN480" s="20">
        <f t="shared" si="141"/>
        <v>306</v>
      </c>
      <c r="AO480" s="43">
        <f t="shared" si="142"/>
        <v>306</v>
      </c>
    </row>
    <row r="481" spans="1:41" hidden="1" x14ac:dyDescent="0.2">
      <c r="A481" s="96" t="s">
        <v>1114</v>
      </c>
      <c r="B481" s="96" t="s">
        <v>1135</v>
      </c>
      <c r="C481" s="96" t="s">
        <v>1114</v>
      </c>
      <c r="D481" s="96" t="s">
        <v>1135</v>
      </c>
      <c r="E481" s="96" t="s">
        <v>1136</v>
      </c>
      <c r="F481" s="96" t="s">
        <v>1137</v>
      </c>
      <c r="G481" s="96" t="s">
        <v>126</v>
      </c>
      <c r="H481" s="19" t="str">
        <f>IF(E481="","",VLOOKUP(LEFT(E481,5),'Technikai cellák'!B:C,2,0))</f>
        <v>TIGÁZ Földgázelosztó Zrt.</v>
      </c>
      <c r="I481" s="19" t="str">
        <f>IF(E481="","",VLOOKUP(H481,'Technikai cellák'!$C$1:$D$12,2,0))</f>
        <v>4200 Hajdúszoboszló, Rákóczi Ferenc út 184.</v>
      </c>
      <c r="J481" s="97">
        <v>4</v>
      </c>
      <c r="K481" s="25" t="str">
        <f t="shared" si="127"/>
        <v>20 alatti</v>
      </c>
      <c r="L481" s="101">
        <f t="shared" si="128"/>
        <v>4</v>
      </c>
      <c r="M481" s="102">
        <f t="shared" si="129"/>
        <v>0</v>
      </c>
      <c r="N481" s="105"/>
      <c r="O481" s="104">
        <f t="shared" si="130"/>
        <v>0</v>
      </c>
      <c r="P481" s="26">
        <f t="shared" si="144"/>
        <v>2938</v>
      </c>
      <c r="Q481" s="21">
        <f t="shared" si="143"/>
        <v>3672</v>
      </c>
      <c r="R481" s="98">
        <v>29</v>
      </c>
      <c r="S481" s="99">
        <v>29</v>
      </c>
      <c r="T481" s="99">
        <v>29</v>
      </c>
      <c r="U481" s="99">
        <v>29</v>
      </c>
      <c r="V481" s="99">
        <v>29</v>
      </c>
      <c r="W481" s="99">
        <v>29</v>
      </c>
      <c r="X481" s="99">
        <v>29</v>
      </c>
      <c r="Y481" s="99">
        <v>29</v>
      </c>
      <c r="Z481" s="99">
        <v>29</v>
      </c>
      <c r="AA481" s="99">
        <v>29</v>
      </c>
      <c r="AB481" s="99">
        <v>29</v>
      </c>
      <c r="AC481" s="100">
        <v>29</v>
      </c>
      <c r="AD481" s="22">
        <f t="shared" si="131"/>
        <v>306</v>
      </c>
      <c r="AE481" s="20">
        <f t="shared" si="132"/>
        <v>306</v>
      </c>
      <c r="AF481" s="20">
        <f t="shared" si="133"/>
        <v>306</v>
      </c>
      <c r="AG481" s="20">
        <f t="shared" si="134"/>
        <v>306</v>
      </c>
      <c r="AH481" s="20">
        <f t="shared" si="135"/>
        <v>306</v>
      </c>
      <c r="AI481" s="20">
        <f t="shared" si="136"/>
        <v>306</v>
      </c>
      <c r="AJ481" s="20">
        <f t="shared" si="137"/>
        <v>306</v>
      </c>
      <c r="AK481" s="20">
        <f t="shared" si="138"/>
        <v>306</v>
      </c>
      <c r="AL481" s="20">
        <f t="shared" si="139"/>
        <v>306</v>
      </c>
      <c r="AM481" s="20">
        <f t="shared" si="140"/>
        <v>306</v>
      </c>
      <c r="AN481" s="20">
        <f t="shared" si="141"/>
        <v>306</v>
      </c>
      <c r="AO481" s="43">
        <f t="shared" si="142"/>
        <v>306</v>
      </c>
    </row>
    <row r="482" spans="1:41" hidden="1" x14ac:dyDescent="0.2">
      <c r="A482" s="96" t="s">
        <v>1114</v>
      </c>
      <c r="B482" s="96" t="s">
        <v>1138</v>
      </c>
      <c r="C482" s="96" t="s">
        <v>1114</v>
      </c>
      <c r="D482" s="96" t="s">
        <v>1138</v>
      </c>
      <c r="E482" s="96" t="s">
        <v>1139</v>
      </c>
      <c r="F482" s="96" t="s">
        <v>1140</v>
      </c>
      <c r="G482" s="96" t="s">
        <v>126</v>
      </c>
      <c r="H482" s="19" t="str">
        <f>IF(E482="","",VLOOKUP(LEFT(E482,5),'Technikai cellák'!B:C,2,0))</f>
        <v>TIGÁZ Földgázelosztó Zrt.</v>
      </c>
      <c r="I482" s="19" t="str">
        <f>IF(E482="","",VLOOKUP(H482,'Technikai cellák'!$C$1:$D$12,2,0))</f>
        <v>4200 Hajdúszoboszló, Rákóczi Ferenc út 184.</v>
      </c>
      <c r="J482" s="97">
        <v>4</v>
      </c>
      <c r="K482" s="25" t="str">
        <f t="shared" si="127"/>
        <v>20 alatti</v>
      </c>
      <c r="L482" s="101">
        <f t="shared" si="128"/>
        <v>4</v>
      </c>
      <c r="M482" s="102">
        <f t="shared" si="129"/>
        <v>0</v>
      </c>
      <c r="N482" s="105"/>
      <c r="O482" s="104">
        <f t="shared" si="130"/>
        <v>0</v>
      </c>
      <c r="P482" s="26">
        <f t="shared" si="144"/>
        <v>2938</v>
      </c>
      <c r="Q482" s="21">
        <f t="shared" si="143"/>
        <v>3672</v>
      </c>
      <c r="R482" s="98">
        <v>29</v>
      </c>
      <c r="S482" s="99">
        <v>29</v>
      </c>
      <c r="T482" s="99">
        <v>29</v>
      </c>
      <c r="U482" s="99">
        <v>29</v>
      </c>
      <c r="V482" s="99">
        <v>29</v>
      </c>
      <c r="W482" s="99">
        <v>29</v>
      </c>
      <c r="X482" s="99">
        <v>29</v>
      </c>
      <c r="Y482" s="99">
        <v>29</v>
      </c>
      <c r="Z482" s="99">
        <v>29</v>
      </c>
      <c r="AA482" s="99">
        <v>29</v>
      </c>
      <c r="AB482" s="99">
        <v>29</v>
      </c>
      <c r="AC482" s="100">
        <v>29</v>
      </c>
      <c r="AD482" s="22">
        <f t="shared" si="131"/>
        <v>306</v>
      </c>
      <c r="AE482" s="20">
        <f t="shared" si="132"/>
        <v>306</v>
      </c>
      <c r="AF482" s="20">
        <f t="shared" si="133"/>
        <v>306</v>
      </c>
      <c r="AG482" s="20">
        <f t="shared" si="134"/>
        <v>306</v>
      </c>
      <c r="AH482" s="20">
        <f t="shared" si="135"/>
        <v>306</v>
      </c>
      <c r="AI482" s="20">
        <f t="shared" si="136"/>
        <v>306</v>
      </c>
      <c r="AJ482" s="20">
        <f t="shared" si="137"/>
        <v>306</v>
      </c>
      <c r="AK482" s="20">
        <f t="shared" si="138"/>
        <v>306</v>
      </c>
      <c r="AL482" s="20">
        <f t="shared" si="139"/>
        <v>306</v>
      </c>
      <c r="AM482" s="20">
        <f t="shared" si="140"/>
        <v>306</v>
      </c>
      <c r="AN482" s="20">
        <f t="shared" si="141"/>
        <v>306</v>
      </c>
      <c r="AO482" s="43">
        <f t="shared" si="142"/>
        <v>306</v>
      </c>
    </row>
    <row r="483" spans="1:41" hidden="1" x14ac:dyDescent="0.2">
      <c r="A483" s="96" t="s">
        <v>1114</v>
      </c>
      <c r="B483" s="96" t="s">
        <v>1141</v>
      </c>
      <c r="C483" s="96" t="s">
        <v>1114</v>
      </c>
      <c r="D483" s="96" t="s">
        <v>1141</v>
      </c>
      <c r="E483" s="96" t="s">
        <v>1142</v>
      </c>
      <c r="F483" s="96" t="s">
        <v>1143</v>
      </c>
      <c r="G483" s="96" t="s">
        <v>126</v>
      </c>
      <c r="H483" s="19" t="str">
        <f>IF(E483="","",VLOOKUP(LEFT(E483,5),'Technikai cellák'!B:C,2,0))</f>
        <v>TIGÁZ Földgázelosztó Zrt.</v>
      </c>
      <c r="I483" s="19" t="str">
        <f>IF(E483="","",VLOOKUP(H483,'Technikai cellák'!$C$1:$D$12,2,0))</f>
        <v>4200 Hajdúszoboszló, Rákóczi Ferenc út 184.</v>
      </c>
      <c r="J483" s="97">
        <v>4</v>
      </c>
      <c r="K483" s="25" t="str">
        <f t="shared" si="127"/>
        <v>20 alatti</v>
      </c>
      <c r="L483" s="101">
        <f t="shared" si="128"/>
        <v>4</v>
      </c>
      <c r="M483" s="102">
        <f t="shared" si="129"/>
        <v>0</v>
      </c>
      <c r="N483" s="105"/>
      <c r="O483" s="104">
        <f t="shared" si="130"/>
        <v>0</v>
      </c>
      <c r="P483" s="26">
        <f t="shared" si="144"/>
        <v>2938</v>
      </c>
      <c r="Q483" s="21">
        <f t="shared" si="143"/>
        <v>3672</v>
      </c>
      <c r="R483" s="98">
        <v>29</v>
      </c>
      <c r="S483" s="99">
        <v>29</v>
      </c>
      <c r="T483" s="99">
        <v>29</v>
      </c>
      <c r="U483" s="99">
        <v>29</v>
      </c>
      <c r="V483" s="99">
        <v>29</v>
      </c>
      <c r="W483" s="99">
        <v>29</v>
      </c>
      <c r="X483" s="99">
        <v>29</v>
      </c>
      <c r="Y483" s="99">
        <v>29</v>
      </c>
      <c r="Z483" s="99">
        <v>29</v>
      </c>
      <c r="AA483" s="99">
        <v>29</v>
      </c>
      <c r="AB483" s="99">
        <v>29</v>
      </c>
      <c r="AC483" s="100">
        <v>29</v>
      </c>
      <c r="AD483" s="22">
        <f t="shared" si="131"/>
        <v>306</v>
      </c>
      <c r="AE483" s="20">
        <f t="shared" si="132"/>
        <v>306</v>
      </c>
      <c r="AF483" s="20">
        <f t="shared" si="133"/>
        <v>306</v>
      </c>
      <c r="AG483" s="20">
        <f t="shared" si="134"/>
        <v>306</v>
      </c>
      <c r="AH483" s="20">
        <f t="shared" si="135"/>
        <v>306</v>
      </c>
      <c r="AI483" s="20">
        <f t="shared" si="136"/>
        <v>306</v>
      </c>
      <c r="AJ483" s="20">
        <f t="shared" si="137"/>
        <v>306</v>
      </c>
      <c r="AK483" s="20">
        <f t="shared" si="138"/>
        <v>306</v>
      </c>
      <c r="AL483" s="20">
        <f t="shared" si="139"/>
        <v>306</v>
      </c>
      <c r="AM483" s="20">
        <f t="shared" si="140"/>
        <v>306</v>
      </c>
      <c r="AN483" s="20">
        <f t="shared" si="141"/>
        <v>306</v>
      </c>
      <c r="AO483" s="43">
        <f t="shared" si="142"/>
        <v>306</v>
      </c>
    </row>
    <row r="484" spans="1:41" hidden="1" x14ac:dyDescent="0.2">
      <c r="A484" s="96" t="s">
        <v>1114</v>
      </c>
      <c r="B484" s="96" t="s">
        <v>1144</v>
      </c>
      <c r="C484" s="96" t="s">
        <v>1114</v>
      </c>
      <c r="D484" s="96" t="s">
        <v>1144</v>
      </c>
      <c r="E484" s="96" t="s">
        <v>1145</v>
      </c>
      <c r="F484" s="96" t="s">
        <v>1146</v>
      </c>
      <c r="G484" s="96" t="s">
        <v>126</v>
      </c>
      <c r="H484" s="19" t="str">
        <f>IF(E484="","",VLOOKUP(LEFT(E484,5),'Technikai cellák'!B:C,2,0))</f>
        <v>TIGÁZ Földgázelosztó Zrt.</v>
      </c>
      <c r="I484" s="19" t="str">
        <f>IF(E484="","",VLOOKUP(H484,'Technikai cellák'!$C$1:$D$12,2,0))</f>
        <v>4200 Hajdúszoboszló, Rákóczi Ferenc út 184.</v>
      </c>
      <c r="J484" s="97">
        <v>8</v>
      </c>
      <c r="K484" s="25" t="str">
        <f t="shared" si="127"/>
        <v>20 alatti</v>
      </c>
      <c r="L484" s="101">
        <f t="shared" si="128"/>
        <v>8</v>
      </c>
      <c r="M484" s="102">
        <f t="shared" si="129"/>
        <v>0</v>
      </c>
      <c r="N484" s="105"/>
      <c r="O484" s="104">
        <f t="shared" si="130"/>
        <v>0</v>
      </c>
      <c r="P484" s="26">
        <f t="shared" si="144"/>
        <v>5875</v>
      </c>
      <c r="Q484" s="21">
        <f t="shared" si="143"/>
        <v>7344</v>
      </c>
      <c r="R484" s="98">
        <v>58</v>
      </c>
      <c r="S484" s="99">
        <v>58</v>
      </c>
      <c r="T484" s="99">
        <v>58</v>
      </c>
      <c r="U484" s="99">
        <v>58</v>
      </c>
      <c r="V484" s="99">
        <v>58</v>
      </c>
      <c r="W484" s="99">
        <v>58</v>
      </c>
      <c r="X484" s="99">
        <v>58</v>
      </c>
      <c r="Y484" s="99">
        <v>58</v>
      </c>
      <c r="Z484" s="99">
        <v>58</v>
      </c>
      <c r="AA484" s="99">
        <v>58</v>
      </c>
      <c r="AB484" s="99">
        <v>58</v>
      </c>
      <c r="AC484" s="100">
        <v>58</v>
      </c>
      <c r="AD484" s="22">
        <f t="shared" si="131"/>
        <v>612</v>
      </c>
      <c r="AE484" s="20">
        <f t="shared" si="132"/>
        <v>612</v>
      </c>
      <c r="AF484" s="20">
        <f t="shared" si="133"/>
        <v>612</v>
      </c>
      <c r="AG484" s="20">
        <f t="shared" si="134"/>
        <v>612</v>
      </c>
      <c r="AH484" s="20">
        <f t="shared" si="135"/>
        <v>612</v>
      </c>
      <c r="AI484" s="20">
        <f t="shared" si="136"/>
        <v>612</v>
      </c>
      <c r="AJ484" s="20">
        <f t="shared" si="137"/>
        <v>612</v>
      </c>
      <c r="AK484" s="20">
        <f t="shared" si="138"/>
        <v>612</v>
      </c>
      <c r="AL484" s="20">
        <f t="shared" si="139"/>
        <v>612</v>
      </c>
      <c r="AM484" s="20">
        <f t="shared" si="140"/>
        <v>612</v>
      </c>
      <c r="AN484" s="20">
        <f t="shared" si="141"/>
        <v>612</v>
      </c>
      <c r="AO484" s="43">
        <f t="shared" si="142"/>
        <v>612</v>
      </c>
    </row>
    <row r="485" spans="1:41" hidden="1" x14ac:dyDescent="0.2">
      <c r="A485" s="96" t="s">
        <v>1114</v>
      </c>
      <c r="B485" s="96" t="s">
        <v>1147</v>
      </c>
      <c r="C485" s="96" t="s">
        <v>1114</v>
      </c>
      <c r="D485" s="96" t="s">
        <v>1147</v>
      </c>
      <c r="E485" s="96" t="s">
        <v>1148</v>
      </c>
      <c r="F485" s="96" t="s">
        <v>1149</v>
      </c>
      <c r="G485" s="96" t="s">
        <v>126</v>
      </c>
      <c r="H485" s="19" t="str">
        <f>IF(E485="","",VLOOKUP(LEFT(E485,5),'Technikai cellák'!B:C,2,0))</f>
        <v>TIGÁZ Földgázelosztó Zrt.</v>
      </c>
      <c r="I485" s="19" t="str">
        <f>IF(E485="","",VLOOKUP(H485,'Technikai cellák'!$C$1:$D$12,2,0))</f>
        <v>4200 Hajdúszoboszló, Rákóczi Ferenc út 184.</v>
      </c>
      <c r="J485" s="97">
        <v>8</v>
      </c>
      <c r="K485" s="25" t="str">
        <f t="shared" si="127"/>
        <v>20 alatti</v>
      </c>
      <c r="L485" s="101">
        <f t="shared" si="128"/>
        <v>8</v>
      </c>
      <c r="M485" s="102">
        <f t="shared" si="129"/>
        <v>0</v>
      </c>
      <c r="N485" s="105"/>
      <c r="O485" s="104">
        <f t="shared" si="130"/>
        <v>0</v>
      </c>
      <c r="P485" s="26">
        <f t="shared" si="144"/>
        <v>5875</v>
      </c>
      <c r="Q485" s="21">
        <f t="shared" si="143"/>
        <v>7344</v>
      </c>
      <c r="R485" s="98">
        <v>58</v>
      </c>
      <c r="S485" s="99">
        <v>58</v>
      </c>
      <c r="T485" s="99">
        <v>58</v>
      </c>
      <c r="U485" s="99">
        <v>58</v>
      </c>
      <c r="V485" s="99">
        <v>58</v>
      </c>
      <c r="W485" s="99">
        <v>58</v>
      </c>
      <c r="X485" s="99">
        <v>58</v>
      </c>
      <c r="Y485" s="99">
        <v>58</v>
      </c>
      <c r="Z485" s="99">
        <v>58</v>
      </c>
      <c r="AA485" s="99">
        <v>58</v>
      </c>
      <c r="AB485" s="99">
        <v>58</v>
      </c>
      <c r="AC485" s="100">
        <v>58</v>
      </c>
      <c r="AD485" s="22">
        <f t="shared" si="131"/>
        <v>612</v>
      </c>
      <c r="AE485" s="20">
        <f t="shared" si="132"/>
        <v>612</v>
      </c>
      <c r="AF485" s="20">
        <f t="shared" si="133"/>
        <v>612</v>
      </c>
      <c r="AG485" s="20">
        <f t="shared" si="134"/>
        <v>612</v>
      </c>
      <c r="AH485" s="20">
        <f t="shared" si="135"/>
        <v>612</v>
      </c>
      <c r="AI485" s="20">
        <f t="shared" si="136"/>
        <v>612</v>
      </c>
      <c r="AJ485" s="20">
        <f t="shared" si="137"/>
        <v>612</v>
      </c>
      <c r="AK485" s="20">
        <f t="shared" si="138"/>
        <v>612</v>
      </c>
      <c r="AL485" s="20">
        <f t="shared" si="139"/>
        <v>612</v>
      </c>
      <c r="AM485" s="20">
        <f t="shared" si="140"/>
        <v>612</v>
      </c>
      <c r="AN485" s="20">
        <f t="shared" si="141"/>
        <v>612</v>
      </c>
      <c r="AO485" s="43">
        <f t="shared" si="142"/>
        <v>612</v>
      </c>
    </row>
    <row r="486" spans="1:41" hidden="1" x14ac:dyDescent="0.2">
      <c r="A486" s="96" t="s">
        <v>1114</v>
      </c>
      <c r="B486" s="96" t="s">
        <v>1150</v>
      </c>
      <c r="C486" s="96" t="s">
        <v>1114</v>
      </c>
      <c r="D486" s="96" t="s">
        <v>1150</v>
      </c>
      <c r="E486" s="96" t="s">
        <v>1151</v>
      </c>
      <c r="F486" s="96" t="s">
        <v>1152</v>
      </c>
      <c r="G486" s="96" t="s">
        <v>126</v>
      </c>
      <c r="H486" s="19" t="str">
        <f>IF(E486="","",VLOOKUP(LEFT(E486,5),'Technikai cellák'!B:C,2,0))</f>
        <v>TIGÁZ Földgázelosztó Zrt.</v>
      </c>
      <c r="I486" s="19" t="str">
        <f>IF(E486="","",VLOOKUP(H486,'Technikai cellák'!$C$1:$D$12,2,0))</f>
        <v>4200 Hajdúszoboszló, Rákóczi Ferenc út 184.</v>
      </c>
      <c r="J486" s="97">
        <v>4</v>
      </c>
      <c r="K486" s="25" t="str">
        <f t="shared" si="127"/>
        <v>20 alatti</v>
      </c>
      <c r="L486" s="101">
        <f t="shared" si="128"/>
        <v>4</v>
      </c>
      <c r="M486" s="102">
        <f t="shared" si="129"/>
        <v>0</v>
      </c>
      <c r="N486" s="105"/>
      <c r="O486" s="104">
        <f t="shared" si="130"/>
        <v>0</v>
      </c>
      <c r="P486" s="26">
        <f t="shared" si="144"/>
        <v>2938</v>
      </c>
      <c r="Q486" s="21">
        <f t="shared" si="143"/>
        <v>3672</v>
      </c>
      <c r="R486" s="98">
        <v>29</v>
      </c>
      <c r="S486" s="99">
        <v>29</v>
      </c>
      <c r="T486" s="99">
        <v>29</v>
      </c>
      <c r="U486" s="99">
        <v>29</v>
      </c>
      <c r="V486" s="99">
        <v>29</v>
      </c>
      <c r="W486" s="99">
        <v>29</v>
      </c>
      <c r="X486" s="99">
        <v>29</v>
      </c>
      <c r="Y486" s="99">
        <v>29</v>
      </c>
      <c r="Z486" s="99">
        <v>29</v>
      </c>
      <c r="AA486" s="99">
        <v>29</v>
      </c>
      <c r="AB486" s="99">
        <v>29</v>
      </c>
      <c r="AC486" s="100">
        <v>29</v>
      </c>
      <c r="AD486" s="22">
        <f t="shared" si="131"/>
        <v>306</v>
      </c>
      <c r="AE486" s="20">
        <f t="shared" si="132"/>
        <v>306</v>
      </c>
      <c r="AF486" s="20">
        <f t="shared" si="133"/>
        <v>306</v>
      </c>
      <c r="AG486" s="20">
        <f t="shared" si="134"/>
        <v>306</v>
      </c>
      <c r="AH486" s="20">
        <f t="shared" si="135"/>
        <v>306</v>
      </c>
      <c r="AI486" s="20">
        <f t="shared" si="136"/>
        <v>306</v>
      </c>
      <c r="AJ486" s="20">
        <f t="shared" si="137"/>
        <v>306</v>
      </c>
      <c r="AK486" s="20">
        <f t="shared" si="138"/>
        <v>306</v>
      </c>
      <c r="AL486" s="20">
        <f t="shared" si="139"/>
        <v>306</v>
      </c>
      <c r="AM486" s="20">
        <f t="shared" si="140"/>
        <v>306</v>
      </c>
      <c r="AN486" s="20">
        <f t="shared" si="141"/>
        <v>306</v>
      </c>
      <c r="AO486" s="43">
        <f t="shared" si="142"/>
        <v>306</v>
      </c>
    </row>
    <row r="487" spans="1:41" hidden="1" x14ac:dyDescent="0.2">
      <c r="A487" s="96" t="s">
        <v>1114</v>
      </c>
      <c r="B487" s="96" t="s">
        <v>1153</v>
      </c>
      <c r="C487" s="96" t="s">
        <v>1114</v>
      </c>
      <c r="D487" s="96" t="s">
        <v>1153</v>
      </c>
      <c r="E487" s="96" t="s">
        <v>1154</v>
      </c>
      <c r="F487" s="96" t="s">
        <v>1155</v>
      </c>
      <c r="G487" s="96" t="s">
        <v>126</v>
      </c>
      <c r="H487" s="19" t="str">
        <f>IF(E487="","",VLOOKUP(LEFT(E487,5),'Technikai cellák'!B:C,2,0))</f>
        <v>TIGÁZ Földgázelosztó Zrt.</v>
      </c>
      <c r="I487" s="19" t="str">
        <f>IF(E487="","",VLOOKUP(H487,'Technikai cellák'!$C$1:$D$12,2,0))</f>
        <v>4200 Hajdúszoboszló, Rákóczi Ferenc út 184.</v>
      </c>
      <c r="J487" s="97">
        <v>4</v>
      </c>
      <c r="K487" s="25" t="str">
        <f t="shared" si="127"/>
        <v>20 alatti</v>
      </c>
      <c r="L487" s="101">
        <f t="shared" si="128"/>
        <v>4</v>
      </c>
      <c r="M487" s="102">
        <f t="shared" si="129"/>
        <v>0</v>
      </c>
      <c r="N487" s="105"/>
      <c r="O487" s="104">
        <f t="shared" si="130"/>
        <v>0</v>
      </c>
      <c r="P487" s="26">
        <f t="shared" si="144"/>
        <v>2938</v>
      </c>
      <c r="Q487" s="21">
        <f t="shared" si="143"/>
        <v>3672</v>
      </c>
      <c r="R487" s="98">
        <v>29</v>
      </c>
      <c r="S487" s="99">
        <v>29</v>
      </c>
      <c r="T487" s="99">
        <v>29</v>
      </c>
      <c r="U487" s="99">
        <v>29</v>
      </c>
      <c r="V487" s="99">
        <v>29</v>
      </c>
      <c r="W487" s="99">
        <v>29</v>
      </c>
      <c r="X487" s="99">
        <v>29</v>
      </c>
      <c r="Y487" s="99">
        <v>29</v>
      </c>
      <c r="Z487" s="99">
        <v>29</v>
      </c>
      <c r="AA487" s="99">
        <v>29</v>
      </c>
      <c r="AB487" s="99">
        <v>29</v>
      </c>
      <c r="AC487" s="100">
        <v>29</v>
      </c>
      <c r="AD487" s="22">
        <f t="shared" si="131"/>
        <v>306</v>
      </c>
      <c r="AE487" s="20">
        <f t="shared" si="132"/>
        <v>306</v>
      </c>
      <c r="AF487" s="20">
        <f t="shared" si="133"/>
        <v>306</v>
      </c>
      <c r="AG487" s="20">
        <f t="shared" si="134"/>
        <v>306</v>
      </c>
      <c r="AH487" s="20">
        <f t="shared" si="135"/>
        <v>306</v>
      </c>
      <c r="AI487" s="20">
        <f t="shared" si="136"/>
        <v>306</v>
      </c>
      <c r="AJ487" s="20">
        <f t="shared" si="137"/>
        <v>306</v>
      </c>
      <c r="AK487" s="20">
        <f t="shared" si="138"/>
        <v>306</v>
      </c>
      <c r="AL487" s="20">
        <f t="shared" si="139"/>
        <v>306</v>
      </c>
      <c r="AM487" s="20">
        <f t="shared" si="140"/>
        <v>306</v>
      </c>
      <c r="AN487" s="20">
        <f t="shared" si="141"/>
        <v>306</v>
      </c>
      <c r="AO487" s="43">
        <f t="shared" si="142"/>
        <v>306</v>
      </c>
    </row>
    <row r="488" spans="1:41" hidden="1" x14ac:dyDescent="0.2">
      <c r="A488" s="96" t="s">
        <v>1114</v>
      </c>
      <c r="B488" s="96" t="s">
        <v>1156</v>
      </c>
      <c r="C488" s="96" t="s">
        <v>1114</v>
      </c>
      <c r="D488" s="96" t="s">
        <v>1156</v>
      </c>
      <c r="E488" s="96" t="s">
        <v>1157</v>
      </c>
      <c r="F488" s="96" t="s">
        <v>1158</v>
      </c>
      <c r="G488" s="96" t="s">
        <v>126</v>
      </c>
      <c r="H488" s="19" t="str">
        <f>IF(E488="","",VLOOKUP(LEFT(E488,5),'Technikai cellák'!B:C,2,0))</f>
        <v>TIGÁZ Földgázelosztó Zrt.</v>
      </c>
      <c r="I488" s="19" t="str">
        <f>IF(E488="","",VLOOKUP(H488,'Technikai cellák'!$C$1:$D$12,2,0))</f>
        <v>4200 Hajdúszoboszló, Rákóczi Ferenc út 184.</v>
      </c>
      <c r="J488" s="97">
        <v>4</v>
      </c>
      <c r="K488" s="25" t="str">
        <f t="shared" si="127"/>
        <v>20 alatti</v>
      </c>
      <c r="L488" s="101">
        <f t="shared" si="128"/>
        <v>4</v>
      </c>
      <c r="M488" s="102">
        <f t="shared" si="129"/>
        <v>0</v>
      </c>
      <c r="N488" s="105"/>
      <c r="O488" s="104">
        <f t="shared" si="130"/>
        <v>0</v>
      </c>
      <c r="P488" s="26">
        <f t="shared" si="144"/>
        <v>2938</v>
      </c>
      <c r="Q488" s="21">
        <f t="shared" si="143"/>
        <v>3672</v>
      </c>
      <c r="R488" s="98">
        <v>29</v>
      </c>
      <c r="S488" s="99">
        <v>29</v>
      </c>
      <c r="T488" s="99">
        <v>29</v>
      </c>
      <c r="U488" s="99">
        <v>29</v>
      </c>
      <c r="V488" s="99">
        <v>29</v>
      </c>
      <c r="W488" s="99">
        <v>29</v>
      </c>
      <c r="X488" s="99">
        <v>29</v>
      </c>
      <c r="Y488" s="99">
        <v>29</v>
      </c>
      <c r="Z488" s="99">
        <v>29</v>
      </c>
      <c r="AA488" s="99">
        <v>29</v>
      </c>
      <c r="AB488" s="99">
        <v>29</v>
      </c>
      <c r="AC488" s="100">
        <v>29</v>
      </c>
      <c r="AD488" s="22">
        <f t="shared" si="131"/>
        <v>306</v>
      </c>
      <c r="AE488" s="20">
        <f t="shared" si="132"/>
        <v>306</v>
      </c>
      <c r="AF488" s="20">
        <f t="shared" si="133"/>
        <v>306</v>
      </c>
      <c r="AG488" s="20">
        <f t="shared" si="134"/>
        <v>306</v>
      </c>
      <c r="AH488" s="20">
        <f t="shared" si="135"/>
        <v>306</v>
      </c>
      <c r="AI488" s="20">
        <f t="shared" si="136"/>
        <v>306</v>
      </c>
      <c r="AJ488" s="20">
        <f t="shared" si="137"/>
        <v>306</v>
      </c>
      <c r="AK488" s="20">
        <f t="shared" si="138"/>
        <v>306</v>
      </c>
      <c r="AL488" s="20">
        <f t="shared" si="139"/>
        <v>306</v>
      </c>
      <c r="AM488" s="20">
        <f t="shared" si="140"/>
        <v>306</v>
      </c>
      <c r="AN488" s="20">
        <f t="shared" si="141"/>
        <v>306</v>
      </c>
      <c r="AO488" s="43">
        <f t="shared" si="142"/>
        <v>306</v>
      </c>
    </row>
    <row r="489" spans="1:41" hidden="1" x14ac:dyDescent="0.2">
      <c r="A489" s="96" t="s">
        <v>1114</v>
      </c>
      <c r="B489" s="96" t="s">
        <v>1159</v>
      </c>
      <c r="C489" s="96" t="s">
        <v>1114</v>
      </c>
      <c r="D489" s="96" t="s">
        <v>1159</v>
      </c>
      <c r="E489" s="96" t="s">
        <v>1160</v>
      </c>
      <c r="F489" s="96" t="s">
        <v>1161</v>
      </c>
      <c r="G489" s="96" t="s">
        <v>126</v>
      </c>
      <c r="H489" s="19" t="str">
        <f>IF(E489="","",VLOOKUP(LEFT(E489,5),'Technikai cellák'!B:C,2,0))</f>
        <v>TIGÁZ Földgázelosztó Zrt.</v>
      </c>
      <c r="I489" s="19" t="str">
        <f>IF(E489="","",VLOOKUP(H489,'Technikai cellák'!$C$1:$D$12,2,0))</f>
        <v>4200 Hajdúszoboszló, Rákóczi Ferenc út 184.</v>
      </c>
      <c r="J489" s="97">
        <v>4</v>
      </c>
      <c r="K489" s="25" t="str">
        <f t="shared" si="127"/>
        <v>20 alatti</v>
      </c>
      <c r="L489" s="101">
        <f t="shared" si="128"/>
        <v>4</v>
      </c>
      <c r="M489" s="102">
        <f t="shared" si="129"/>
        <v>0</v>
      </c>
      <c r="N489" s="105"/>
      <c r="O489" s="104">
        <f t="shared" si="130"/>
        <v>0</v>
      </c>
      <c r="P489" s="26">
        <f t="shared" si="144"/>
        <v>2938</v>
      </c>
      <c r="Q489" s="21">
        <f t="shared" si="143"/>
        <v>3672</v>
      </c>
      <c r="R489" s="98">
        <v>29</v>
      </c>
      <c r="S489" s="99">
        <v>29</v>
      </c>
      <c r="T489" s="99">
        <v>29</v>
      </c>
      <c r="U489" s="99">
        <v>29</v>
      </c>
      <c r="V489" s="99">
        <v>29</v>
      </c>
      <c r="W489" s="99">
        <v>29</v>
      </c>
      <c r="X489" s="99">
        <v>29</v>
      </c>
      <c r="Y489" s="99">
        <v>29</v>
      </c>
      <c r="Z489" s="99">
        <v>29</v>
      </c>
      <c r="AA489" s="99">
        <v>29</v>
      </c>
      <c r="AB489" s="99">
        <v>29</v>
      </c>
      <c r="AC489" s="100">
        <v>29</v>
      </c>
      <c r="AD489" s="22">
        <f t="shared" si="131"/>
        <v>306</v>
      </c>
      <c r="AE489" s="20">
        <f t="shared" si="132"/>
        <v>306</v>
      </c>
      <c r="AF489" s="20">
        <f t="shared" si="133"/>
        <v>306</v>
      </c>
      <c r="AG489" s="20">
        <f t="shared" si="134"/>
        <v>306</v>
      </c>
      <c r="AH489" s="20">
        <f t="shared" si="135"/>
        <v>306</v>
      </c>
      <c r="AI489" s="20">
        <f t="shared" si="136"/>
        <v>306</v>
      </c>
      <c r="AJ489" s="20">
        <f t="shared" si="137"/>
        <v>306</v>
      </c>
      <c r="AK489" s="20">
        <f t="shared" si="138"/>
        <v>306</v>
      </c>
      <c r="AL489" s="20">
        <f t="shared" si="139"/>
        <v>306</v>
      </c>
      <c r="AM489" s="20">
        <f t="shared" si="140"/>
        <v>306</v>
      </c>
      <c r="AN489" s="20">
        <f t="shared" si="141"/>
        <v>306</v>
      </c>
      <c r="AO489" s="43">
        <f t="shared" si="142"/>
        <v>306</v>
      </c>
    </row>
    <row r="490" spans="1:41" hidden="1" x14ac:dyDescent="0.2">
      <c r="A490" s="96" t="s">
        <v>1114</v>
      </c>
      <c r="B490" s="96" t="s">
        <v>1162</v>
      </c>
      <c r="C490" s="96" t="s">
        <v>1114</v>
      </c>
      <c r="D490" s="96" t="s">
        <v>1162</v>
      </c>
      <c r="E490" s="96" t="s">
        <v>1163</v>
      </c>
      <c r="F490" s="96" t="s">
        <v>1164</v>
      </c>
      <c r="G490" s="96" t="s">
        <v>126</v>
      </c>
      <c r="H490" s="19" t="str">
        <f>IF(E490="","",VLOOKUP(LEFT(E490,5),'Technikai cellák'!B:C,2,0))</f>
        <v>TIGÁZ Földgázelosztó Zrt.</v>
      </c>
      <c r="I490" s="19" t="str">
        <f>IF(E490="","",VLOOKUP(H490,'Technikai cellák'!$C$1:$D$12,2,0))</f>
        <v>4200 Hajdúszoboszló, Rákóczi Ferenc út 184.</v>
      </c>
      <c r="J490" s="97">
        <v>4</v>
      </c>
      <c r="K490" s="25" t="str">
        <f t="shared" si="127"/>
        <v>20 alatti</v>
      </c>
      <c r="L490" s="101">
        <f t="shared" si="128"/>
        <v>4</v>
      </c>
      <c r="M490" s="102">
        <f t="shared" si="129"/>
        <v>0</v>
      </c>
      <c r="N490" s="105"/>
      <c r="O490" s="104">
        <f t="shared" si="130"/>
        <v>0</v>
      </c>
      <c r="P490" s="26">
        <f t="shared" si="144"/>
        <v>2938</v>
      </c>
      <c r="Q490" s="21">
        <f t="shared" si="143"/>
        <v>3672</v>
      </c>
      <c r="R490" s="98">
        <v>29</v>
      </c>
      <c r="S490" s="99">
        <v>29</v>
      </c>
      <c r="T490" s="99">
        <v>29</v>
      </c>
      <c r="U490" s="99">
        <v>29</v>
      </c>
      <c r="V490" s="99">
        <v>29</v>
      </c>
      <c r="W490" s="99">
        <v>29</v>
      </c>
      <c r="X490" s="99">
        <v>29</v>
      </c>
      <c r="Y490" s="99">
        <v>29</v>
      </c>
      <c r="Z490" s="99">
        <v>29</v>
      </c>
      <c r="AA490" s="99">
        <v>29</v>
      </c>
      <c r="AB490" s="99">
        <v>29</v>
      </c>
      <c r="AC490" s="100">
        <v>29</v>
      </c>
      <c r="AD490" s="22">
        <f t="shared" si="131"/>
        <v>306</v>
      </c>
      <c r="AE490" s="20">
        <f t="shared" si="132"/>
        <v>306</v>
      </c>
      <c r="AF490" s="20">
        <f t="shared" si="133"/>
        <v>306</v>
      </c>
      <c r="AG490" s="20">
        <f t="shared" si="134"/>
        <v>306</v>
      </c>
      <c r="AH490" s="20">
        <f t="shared" si="135"/>
        <v>306</v>
      </c>
      <c r="AI490" s="20">
        <f t="shared" si="136"/>
        <v>306</v>
      </c>
      <c r="AJ490" s="20">
        <f t="shared" si="137"/>
        <v>306</v>
      </c>
      <c r="AK490" s="20">
        <f t="shared" si="138"/>
        <v>306</v>
      </c>
      <c r="AL490" s="20">
        <f t="shared" si="139"/>
        <v>306</v>
      </c>
      <c r="AM490" s="20">
        <f t="shared" si="140"/>
        <v>306</v>
      </c>
      <c r="AN490" s="20">
        <f t="shared" si="141"/>
        <v>306</v>
      </c>
      <c r="AO490" s="43">
        <f t="shared" si="142"/>
        <v>306</v>
      </c>
    </row>
    <row r="491" spans="1:41" hidden="1" x14ac:dyDescent="0.2">
      <c r="A491" s="96" t="s">
        <v>1114</v>
      </c>
      <c r="B491" s="96" t="s">
        <v>1165</v>
      </c>
      <c r="C491" s="96" t="s">
        <v>1114</v>
      </c>
      <c r="D491" s="96" t="s">
        <v>1165</v>
      </c>
      <c r="E491" s="96" t="s">
        <v>1166</v>
      </c>
      <c r="F491" s="96" t="s">
        <v>1167</v>
      </c>
      <c r="G491" s="96" t="s">
        <v>126</v>
      </c>
      <c r="H491" s="19" t="str">
        <f>IF(E491="","",VLOOKUP(LEFT(E491,5),'Technikai cellák'!B:C,2,0))</f>
        <v>TIGÁZ Földgázelosztó Zrt.</v>
      </c>
      <c r="I491" s="19" t="str">
        <f>IF(E491="","",VLOOKUP(H491,'Technikai cellák'!$C$1:$D$12,2,0))</f>
        <v>4200 Hajdúszoboszló, Rákóczi Ferenc út 184.</v>
      </c>
      <c r="J491" s="97">
        <v>4</v>
      </c>
      <c r="K491" s="25" t="str">
        <f t="shared" si="127"/>
        <v>20 alatti</v>
      </c>
      <c r="L491" s="101">
        <f t="shared" si="128"/>
        <v>4</v>
      </c>
      <c r="M491" s="102">
        <f t="shared" si="129"/>
        <v>0</v>
      </c>
      <c r="N491" s="105"/>
      <c r="O491" s="104">
        <f t="shared" si="130"/>
        <v>0</v>
      </c>
      <c r="P491" s="26">
        <f t="shared" si="144"/>
        <v>2938</v>
      </c>
      <c r="Q491" s="21">
        <f t="shared" si="143"/>
        <v>3672</v>
      </c>
      <c r="R491" s="98">
        <v>29</v>
      </c>
      <c r="S491" s="99">
        <v>29</v>
      </c>
      <c r="T491" s="99">
        <v>29</v>
      </c>
      <c r="U491" s="99">
        <v>29</v>
      </c>
      <c r="V491" s="99">
        <v>29</v>
      </c>
      <c r="W491" s="99">
        <v>29</v>
      </c>
      <c r="X491" s="99">
        <v>29</v>
      </c>
      <c r="Y491" s="99">
        <v>29</v>
      </c>
      <c r="Z491" s="99">
        <v>29</v>
      </c>
      <c r="AA491" s="99">
        <v>29</v>
      </c>
      <c r="AB491" s="99">
        <v>29</v>
      </c>
      <c r="AC491" s="100">
        <v>29</v>
      </c>
      <c r="AD491" s="22">
        <f t="shared" si="131"/>
        <v>306</v>
      </c>
      <c r="AE491" s="20">
        <f t="shared" si="132"/>
        <v>306</v>
      </c>
      <c r="AF491" s="20">
        <f t="shared" si="133"/>
        <v>306</v>
      </c>
      <c r="AG491" s="20">
        <f t="shared" si="134"/>
        <v>306</v>
      </c>
      <c r="AH491" s="20">
        <f t="shared" si="135"/>
        <v>306</v>
      </c>
      <c r="AI491" s="20">
        <f t="shared" si="136"/>
        <v>306</v>
      </c>
      <c r="AJ491" s="20">
        <f t="shared" si="137"/>
        <v>306</v>
      </c>
      <c r="AK491" s="20">
        <f t="shared" si="138"/>
        <v>306</v>
      </c>
      <c r="AL491" s="20">
        <f t="shared" si="139"/>
        <v>306</v>
      </c>
      <c r="AM491" s="20">
        <f t="shared" si="140"/>
        <v>306</v>
      </c>
      <c r="AN491" s="20">
        <f t="shared" si="141"/>
        <v>306</v>
      </c>
      <c r="AO491" s="43">
        <f t="shared" si="142"/>
        <v>306</v>
      </c>
    </row>
    <row r="492" spans="1:41" hidden="1" x14ac:dyDescent="0.2">
      <c r="A492" s="96" t="s">
        <v>1114</v>
      </c>
      <c r="B492" s="96" t="s">
        <v>1168</v>
      </c>
      <c r="C492" s="96" t="s">
        <v>1114</v>
      </c>
      <c r="D492" s="96" t="s">
        <v>1168</v>
      </c>
      <c r="E492" s="96" t="s">
        <v>1169</v>
      </c>
      <c r="F492" s="96" t="s">
        <v>1170</v>
      </c>
      <c r="G492" s="96" t="s">
        <v>126</v>
      </c>
      <c r="H492" s="19" t="str">
        <f>IF(E492="","",VLOOKUP(LEFT(E492,5),'Technikai cellák'!B:C,2,0))</f>
        <v>TIGÁZ Földgázelosztó Zrt.</v>
      </c>
      <c r="I492" s="19" t="str">
        <f>IF(E492="","",VLOOKUP(H492,'Technikai cellák'!$C$1:$D$12,2,0))</f>
        <v>4200 Hajdúszoboszló, Rákóczi Ferenc út 184.</v>
      </c>
      <c r="J492" s="97">
        <v>4</v>
      </c>
      <c r="K492" s="25" t="str">
        <f t="shared" si="127"/>
        <v>20 alatti</v>
      </c>
      <c r="L492" s="101">
        <f t="shared" si="128"/>
        <v>4</v>
      </c>
      <c r="M492" s="102">
        <f t="shared" si="129"/>
        <v>0</v>
      </c>
      <c r="N492" s="105"/>
      <c r="O492" s="104">
        <f t="shared" si="130"/>
        <v>0</v>
      </c>
      <c r="P492" s="26">
        <f t="shared" si="144"/>
        <v>2938</v>
      </c>
      <c r="Q492" s="21">
        <f t="shared" si="143"/>
        <v>3672</v>
      </c>
      <c r="R492" s="98">
        <v>29</v>
      </c>
      <c r="S492" s="99">
        <v>29</v>
      </c>
      <c r="T492" s="99">
        <v>29</v>
      </c>
      <c r="U492" s="99">
        <v>29</v>
      </c>
      <c r="V492" s="99">
        <v>29</v>
      </c>
      <c r="W492" s="99">
        <v>29</v>
      </c>
      <c r="X492" s="99">
        <v>29</v>
      </c>
      <c r="Y492" s="99">
        <v>29</v>
      </c>
      <c r="Z492" s="99">
        <v>29</v>
      </c>
      <c r="AA492" s="99">
        <v>29</v>
      </c>
      <c r="AB492" s="99">
        <v>29</v>
      </c>
      <c r="AC492" s="100">
        <v>29</v>
      </c>
      <c r="AD492" s="22">
        <f t="shared" si="131"/>
        <v>306</v>
      </c>
      <c r="AE492" s="20">
        <f t="shared" si="132"/>
        <v>306</v>
      </c>
      <c r="AF492" s="20">
        <f t="shared" si="133"/>
        <v>306</v>
      </c>
      <c r="AG492" s="20">
        <f t="shared" si="134"/>
        <v>306</v>
      </c>
      <c r="AH492" s="20">
        <f t="shared" si="135"/>
        <v>306</v>
      </c>
      <c r="AI492" s="20">
        <f t="shared" si="136"/>
        <v>306</v>
      </c>
      <c r="AJ492" s="20">
        <f t="shared" si="137"/>
        <v>306</v>
      </c>
      <c r="AK492" s="20">
        <f t="shared" si="138"/>
        <v>306</v>
      </c>
      <c r="AL492" s="20">
        <f t="shared" si="139"/>
        <v>306</v>
      </c>
      <c r="AM492" s="20">
        <f t="shared" si="140"/>
        <v>306</v>
      </c>
      <c r="AN492" s="20">
        <f t="shared" si="141"/>
        <v>306</v>
      </c>
      <c r="AO492" s="43">
        <f t="shared" si="142"/>
        <v>306</v>
      </c>
    </row>
    <row r="493" spans="1:41" hidden="1" x14ac:dyDescent="0.2">
      <c r="A493" s="96" t="s">
        <v>1114</v>
      </c>
      <c r="B493" s="96" t="s">
        <v>1171</v>
      </c>
      <c r="C493" s="96" t="s">
        <v>1114</v>
      </c>
      <c r="D493" s="96" t="s">
        <v>1171</v>
      </c>
      <c r="E493" s="96" t="s">
        <v>1172</v>
      </c>
      <c r="F493" s="96" t="s">
        <v>1173</v>
      </c>
      <c r="G493" s="96" t="s">
        <v>126</v>
      </c>
      <c r="H493" s="19" t="str">
        <f>IF(E493="","",VLOOKUP(LEFT(E493,5),'Technikai cellák'!B:C,2,0))</f>
        <v>TIGÁZ Földgázelosztó Zrt.</v>
      </c>
      <c r="I493" s="19" t="str">
        <f>IF(E493="","",VLOOKUP(H493,'Technikai cellák'!$C$1:$D$12,2,0))</f>
        <v>4200 Hajdúszoboszló, Rákóczi Ferenc út 184.</v>
      </c>
      <c r="J493" s="97">
        <v>4</v>
      </c>
      <c r="K493" s="25" t="str">
        <f t="shared" ref="K493:K554" si="145">IF(J493="","",IF(J493&lt;20,"20 alatti",IF(J493&lt;100,"20-99",IF(J493&lt;500,"100-500","500-"))))</f>
        <v>20 alatti</v>
      </c>
      <c r="L493" s="101">
        <f t="shared" ref="L493:L554" si="146">ROUND(IF(K493="20 alatti",J493*1,0),0)</f>
        <v>4</v>
      </c>
      <c r="M493" s="102">
        <f t="shared" ref="M493:M554" si="147">ROUND(IF(K493="20-99",J493*10.5,0),0)</f>
        <v>0</v>
      </c>
      <c r="N493" s="105"/>
      <c r="O493" s="104">
        <f t="shared" ref="O493:O554" si="148">ROUND((IF(J493&lt;100,0,J493*$C$6)/$C$7),0)</f>
        <v>0</v>
      </c>
      <c r="P493" s="26">
        <f t="shared" si="144"/>
        <v>2938</v>
      </c>
      <c r="Q493" s="21">
        <f t="shared" si="143"/>
        <v>3672</v>
      </c>
      <c r="R493" s="98">
        <v>29</v>
      </c>
      <c r="S493" s="99">
        <v>29</v>
      </c>
      <c r="T493" s="99">
        <v>29</v>
      </c>
      <c r="U493" s="99">
        <v>29</v>
      </c>
      <c r="V493" s="99">
        <v>29</v>
      </c>
      <c r="W493" s="99">
        <v>29</v>
      </c>
      <c r="X493" s="99">
        <v>29</v>
      </c>
      <c r="Y493" s="99">
        <v>29</v>
      </c>
      <c r="Z493" s="99">
        <v>29</v>
      </c>
      <c r="AA493" s="99">
        <v>29</v>
      </c>
      <c r="AB493" s="99">
        <v>29</v>
      </c>
      <c r="AC493" s="100">
        <v>29</v>
      </c>
      <c r="AD493" s="22">
        <f t="shared" si="131"/>
        <v>306</v>
      </c>
      <c r="AE493" s="20">
        <f t="shared" si="132"/>
        <v>306</v>
      </c>
      <c r="AF493" s="20">
        <f t="shared" si="133"/>
        <v>306</v>
      </c>
      <c r="AG493" s="20">
        <f t="shared" si="134"/>
        <v>306</v>
      </c>
      <c r="AH493" s="20">
        <f t="shared" si="135"/>
        <v>306</v>
      </c>
      <c r="AI493" s="20">
        <f t="shared" si="136"/>
        <v>306</v>
      </c>
      <c r="AJ493" s="20">
        <f t="shared" si="137"/>
        <v>306</v>
      </c>
      <c r="AK493" s="20">
        <f t="shared" si="138"/>
        <v>306</v>
      </c>
      <c r="AL493" s="20">
        <f t="shared" si="139"/>
        <v>306</v>
      </c>
      <c r="AM493" s="20">
        <f t="shared" si="140"/>
        <v>306</v>
      </c>
      <c r="AN493" s="20">
        <f t="shared" si="141"/>
        <v>306</v>
      </c>
      <c r="AO493" s="43">
        <f t="shared" si="142"/>
        <v>306</v>
      </c>
    </row>
    <row r="494" spans="1:41" hidden="1" x14ac:dyDescent="0.2">
      <c r="A494" s="96" t="s">
        <v>1114</v>
      </c>
      <c r="B494" s="96" t="s">
        <v>1174</v>
      </c>
      <c r="C494" s="96" t="s">
        <v>1114</v>
      </c>
      <c r="D494" s="96" t="s">
        <v>1174</v>
      </c>
      <c r="E494" s="96" t="s">
        <v>1175</v>
      </c>
      <c r="F494" s="96" t="s">
        <v>1176</v>
      </c>
      <c r="G494" s="96" t="s">
        <v>126</v>
      </c>
      <c r="H494" s="19" t="str">
        <f>IF(E494="","",VLOOKUP(LEFT(E494,5),'Technikai cellák'!B:C,2,0))</f>
        <v>TIGÁZ Földgázelosztó Zrt.</v>
      </c>
      <c r="I494" s="19" t="str">
        <f>IF(E494="","",VLOOKUP(H494,'Technikai cellák'!$C$1:$D$12,2,0))</f>
        <v>4200 Hajdúszoboszló, Rákóczi Ferenc út 184.</v>
      </c>
      <c r="J494" s="97">
        <v>4</v>
      </c>
      <c r="K494" s="25" t="str">
        <f t="shared" si="145"/>
        <v>20 alatti</v>
      </c>
      <c r="L494" s="101">
        <f t="shared" si="146"/>
        <v>4</v>
      </c>
      <c r="M494" s="102">
        <f t="shared" si="147"/>
        <v>0</v>
      </c>
      <c r="N494" s="105"/>
      <c r="O494" s="104">
        <f t="shared" si="148"/>
        <v>0</v>
      </c>
      <c r="P494" s="26">
        <f t="shared" si="144"/>
        <v>25334</v>
      </c>
      <c r="Q494" s="21">
        <f t="shared" si="143"/>
        <v>31668</v>
      </c>
      <c r="R494" s="98">
        <v>250</v>
      </c>
      <c r="S494" s="99">
        <v>250</v>
      </c>
      <c r="T494" s="99">
        <v>250</v>
      </c>
      <c r="U494" s="99">
        <v>250</v>
      </c>
      <c r="V494" s="99">
        <v>250</v>
      </c>
      <c r="W494" s="99">
        <v>250</v>
      </c>
      <c r="X494" s="99">
        <v>250</v>
      </c>
      <c r="Y494" s="99">
        <v>250</v>
      </c>
      <c r="Z494" s="99">
        <v>250</v>
      </c>
      <c r="AA494" s="99">
        <v>250</v>
      </c>
      <c r="AB494" s="99">
        <v>250</v>
      </c>
      <c r="AC494" s="100">
        <v>250</v>
      </c>
      <c r="AD494" s="22">
        <f t="shared" si="131"/>
        <v>2639</v>
      </c>
      <c r="AE494" s="20">
        <f t="shared" si="132"/>
        <v>2639</v>
      </c>
      <c r="AF494" s="20">
        <f t="shared" si="133"/>
        <v>2639</v>
      </c>
      <c r="AG494" s="20">
        <f t="shared" si="134"/>
        <v>2639</v>
      </c>
      <c r="AH494" s="20">
        <f t="shared" si="135"/>
        <v>2639</v>
      </c>
      <c r="AI494" s="20">
        <f t="shared" si="136"/>
        <v>2639</v>
      </c>
      <c r="AJ494" s="20">
        <f t="shared" si="137"/>
        <v>2639</v>
      </c>
      <c r="AK494" s="20">
        <f t="shared" si="138"/>
        <v>2639</v>
      </c>
      <c r="AL494" s="20">
        <f t="shared" si="139"/>
        <v>2639</v>
      </c>
      <c r="AM494" s="20">
        <f t="shared" si="140"/>
        <v>2639</v>
      </c>
      <c r="AN494" s="20">
        <f t="shared" si="141"/>
        <v>2639</v>
      </c>
      <c r="AO494" s="43">
        <f t="shared" si="142"/>
        <v>2639</v>
      </c>
    </row>
    <row r="495" spans="1:41" hidden="1" x14ac:dyDescent="0.2">
      <c r="A495" s="96" t="s">
        <v>1114</v>
      </c>
      <c r="B495" s="96" t="s">
        <v>1177</v>
      </c>
      <c r="C495" s="96" t="s">
        <v>1114</v>
      </c>
      <c r="D495" s="96" t="s">
        <v>1177</v>
      </c>
      <c r="E495" s="96" t="s">
        <v>1178</v>
      </c>
      <c r="F495" s="96" t="s">
        <v>1179</v>
      </c>
      <c r="G495" s="96" t="s">
        <v>126</v>
      </c>
      <c r="H495" s="19" t="str">
        <f>IF(E495="","",VLOOKUP(LEFT(E495,5),'Technikai cellák'!B:C,2,0))</f>
        <v>TIGÁZ Földgázelosztó Zrt.</v>
      </c>
      <c r="I495" s="19" t="str">
        <f>IF(E495="","",VLOOKUP(H495,'Technikai cellák'!$C$1:$D$12,2,0))</f>
        <v>4200 Hajdúszoboszló, Rákóczi Ferenc út 184.</v>
      </c>
      <c r="J495" s="97">
        <v>4</v>
      </c>
      <c r="K495" s="25" t="str">
        <f t="shared" si="145"/>
        <v>20 alatti</v>
      </c>
      <c r="L495" s="101">
        <f t="shared" si="146"/>
        <v>4</v>
      </c>
      <c r="M495" s="102">
        <f t="shared" si="147"/>
        <v>0</v>
      </c>
      <c r="N495" s="105"/>
      <c r="O495" s="104">
        <f t="shared" si="148"/>
        <v>0</v>
      </c>
      <c r="P495" s="26">
        <f t="shared" si="144"/>
        <v>25334</v>
      </c>
      <c r="Q495" s="21">
        <f t="shared" si="143"/>
        <v>31668</v>
      </c>
      <c r="R495" s="98">
        <v>250</v>
      </c>
      <c r="S495" s="99">
        <v>250</v>
      </c>
      <c r="T495" s="99">
        <v>250</v>
      </c>
      <c r="U495" s="99">
        <v>250</v>
      </c>
      <c r="V495" s="99">
        <v>250</v>
      </c>
      <c r="W495" s="99">
        <v>250</v>
      </c>
      <c r="X495" s="99">
        <v>250</v>
      </c>
      <c r="Y495" s="99">
        <v>250</v>
      </c>
      <c r="Z495" s="99">
        <v>250</v>
      </c>
      <c r="AA495" s="99">
        <v>250</v>
      </c>
      <c r="AB495" s="99">
        <v>250</v>
      </c>
      <c r="AC495" s="100">
        <v>250</v>
      </c>
      <c r="AD495" s="22">
        <f t="shared" si="131"/>
        <v>2639</v>
      </c>
      <c r="AE495" s="20">
        <f t="shared" si="132"/>
        <v>2639</v>
      </c>
      <c r="AF495" s="20">
        <f t="shared" si="133"/>
        <v>2639</v>
      </c>
      <c r="AG495" s="20">
        <f t="shared" si="134"/>
        <v>2639</v>
      </c>
      <c r="AH495" s="20">
        <f t="shared" si="135"/>
        <v>2639</v>
      </c>
      <c r="AI495" s="20">
        <f t="shared" si="136"/>
        <v>2639</v>
      </c>
      <c r="AJ495" s="20">
        <f t="shared" si="137"/>
        <v>2639</v>
      </c>
      <c r="AK495" s="20">
        <f t="shared" si="138"/>
        <v>2639</v>
      </c>
      <c r="AL495" s="20">
        <f t="shared" si="139"/>
        <v>2639</v>
      </c>
      <c r="AM495" s="20">
        <f t="shared" si="140"/>
        <v>2639</v>
      </c>
      <c r="AN495" s="20">
        <f t="shared" si="141"/>
        <v>2639</v>
      </c>
      <c r="AO495" s="43">
        <f t="shared" si="142"/>
        <v>2639</v>
      </c>
    </row>
    <row r="496" spans="1:41" hidden="1" x14ac:dyDescent="0.2">
      <c r="A496" s="96" t="s">
        <v>1114</v>
      </c>
      <c r="B496" s="96" t="s">
        <v>1180</v>
      </c>
      <c r="C496" s="96" t="s">
        <v>1114</v>
      </c>
      <c r="D496" s="96" t="s">
        <v>1180</v>
      </c>
      <c r="E496" s="96" t="s">
        <v>1181</v>
      </c>
      <c r="F496" s="96" t="s">
        <v>1182</v>
      </c>
      <c r="G496" s="96" t="s">
        <v>126</v>
      </c>
      <c r="H496" s="19" t="str">
        <f>IF(E496="","",VLOOKUP(LEFT(E496,5),'Technikai cellák'!B:C,2,0))</f>
        <v>TIGÁZ Földgázelosztó Zrt.</v>
      </c>
      <c r="I496" s="19" t="str">
        <f>IF(E496="","",VLOOKUP(H496,'Technikai cellák'!$C$1:$D$12,2,0))</f>
        <v>4200 Hajdúszoboszló, Rákóczi Ferenc út 184.</v>
      </c>
      <c r="J496" s="97">
        <v>4</v>
      </c>
      <c r="K496" s="25" t="str">
        <f t="shared" si="145"/>
        <v>20 alatti</v>
      </c>
      <c r="L496" s="101">
        <f t="shared" si="146"/>
        <v>4</v>
      </c>
      <c r="M496" s="102">
        <f t="shared" si="147"/>
        <v>0</v>
      </c>
      <c r="N496" s="105"/>
      <c r="O496" s="104">
        <f t="shared" si="148"/>
        <v>0</v>
      </c>
      <c r="P496" s="26">
        <f t="shared" si="144"/>
        <v>6787</v>
      </c>
      <c r="Q496" s="21">
        <f t="shared" si="143"/>
        <v>8484</v>
      </c>
      <c r="R496" s="98">
        <v>67</v>
      </c>
      <c r="S496" s="99">
        <v>67</v>
      </c>
      <c r="T496" s="99">
        <v>67</v>
      </c>
      <c r="U496" s="99">
        <v>67</v>
      </c>
      <c r="V496" s="99">
        <v>67</v>
      </c>
      <c r="W496" s="99">
        <v>67</v>
      </c>
      <c r="X496" s="99">
        <v>67</v>
      </c>
      <c r="Y496" s="99">
        <v>67</v>
      </c>
      <c r="Z496" s="99">
        <v>67</v>
      </c>
      <c r="AA496" s="99">
        <v>67</v>
      </c>
      <c r="AB496" s="99">
        <v>67</v>
      </c>
      <c r="AC496" s="100">
        <v>67</v>
      </c>
      <c r="AD496" s="22">
        <f t="shared" si="131"/>
        <v>707</v>
      </c>
      <c r="AE496" s="20">
        <f t="shared" si="132"/>
        <v>707</v>
      </c>
      <c r="AF496" s="20">
        <f t="shared" si="133"/>
        <v>707</v>
      </c>
      <c r="AG496" s="20">
        <f t="shared" si="134"/>
        <v>707</v>
      </c>
      <c r="AH496" s="20">
        <f t="shared" si="135"/>
        <v>707</v>
      </c>
      <c r="AI496" s="20">
        <f t="shared" si="136"/>
        <v>707</v>
      </c>
      <c r="AJ496" s="20">
        <f t="shared" si="137"/>
        <v>707</v>
      </c>
      <c r="AK496" s="20">
        <f t="shared" si="138"/>
        <v>707</v>
      </c>
      <c r="AL496" s="20">
        <f t="shared" si="139"/>
        <v>707</v>
      </c>
      <c r="AM496" s="20">
        <f t="shared" si="140"/>
        <v>707</v>
      </c>
      <c r="AN496" s="20">
        <f t="shared" si="141"/>
        <v>707</v>
      </c>
      <c r="AO496" s="43">
        <f t="shared" si="142"/>
        <v>707</v>
      </c>
    </row>
    <row r="497" spans="1:41" hidden="1" x14ac:dyDescent="0.2">
      <c r="A497" s="96" t="s">
        <v>1114</v>
      </c>
      <c r="B497" s="96" t="s">
        <v>1183</v>
      </c>
      <c r="C497" s="96" t="s">
        <v>1114</v>
      </c>
      <c r="D497" s="96" t="s">
        <v>1183</v>
      </c>
      <c r="E497" s="96" t="s">
        <v>1184</v>
      </c>
      <c r="F497" s="96" t="s">
        <v>1185</v>
      </c>
      <c r="G497" s="96" t="s">
        <v>126</v>
      </c>
      <c r="H497" s="19" t="str">
        <f>IF(E497="","",VLOOKUP(LEFT(E497,5),'Technikai cellák'!B:C,2,0))</f>
        <v>TIGÁZ Földgázelosztó Zrt.</v>
      </c>
      <c r="I497" s="19" t="str">
        <f>IF(E497="","",VLOOKUP(H497,'Technikai cellák'!$C$1:$D$12,2,0))</f>
        <v>4200 Hajdúszoboszló, Rákóczi Ferenc út 184.</v>
      </c>
      <c r="J497" s="97">
        <v>4</v>
      </c>
      <c r="K497" s="25" t="str">
        <f t="shared" si="145"/>
        <v>20 alatti</v>
      </c>
      <c r="L497" s="101">
        <f t="shared" si="146"/>
        <v>4</v>
      </c>
      <c r="M497" s="102">
        <f t="shared" si="147"/>
        <v>0</v>
      </c>
      <c r="N497" s="105"/>
      <c r="O497" s="104">
        <f t="shared" si="148"/>
        <v>0</v>
      </c>
      <c r="P497" s="26">
        <f t="shared" si="144"/>
        <v>3341</v>
      </c>
      <c r="Q497" s="21">
        <f t="shared" si="143"/>
        <v>4176</v>
      </c>
      <c r="R497" s="98">
        <v>33</v>
      </c>
      <c r="S497" s="99">
        <v>33</v>
      </c>
      <c r="T497" s="99">
        <v>33</v>
      </c>
      <c r="U497" s="99">
        <v>33</v>
      </c>
      <c r="V497" s="99">
        <v>33</v>
      </c>
      <c r="W497" s="99">
        <v>33</v>
      </c>
      <c r="X497" s="99">
        <v>33</v>
      </c>
      <c r="Y497" s="99">
        <v>33</v>
      </c>
      <c r="Z497" s="99">
        <v>33</v>
      </c>
      <c r="AA497" s="99">
        <v>33</v>
      </c>
      <c r="AB497" s="99">
        <v>33</v>
      </c>
      <c r="AC497" s="100">
        <v>33</v>
      </c>
      <c r="AD497" s="22">
        <f t="shared" si="131"/>
        <v>348</v>
      </c>
      <c r="AE497" s="20">
        <f t="shared" si="132"/>
        <v>348</v>
      </c>
      <c r="AF497" s="20">
        <f t="shared" si="133"/>
        <v>348</v>
      </c>
      <c r="AG497" s="20">
        <f t="shared" si="134"/>
        <v>348</v>
      </c>
      <c r="AH497" s="20">
        <f t="shared" si="135"/>
        <v>348</v>
      </c>
      <c r="AI497" s="20">
        <f t="shared" si="136"/>
        <v>348</v>
      </c>
      <c r="AJ497" s="20">
        <f t="shared" si="137"/>
        <v>348</v>
      </c>
      <c r="AK497" s="20">
        <f t="shared" si="138"/>
        <v>348</v>
      </c>
      <c r="AL497" s="20">
        <f t="shared" si="139"/>
        <v>348</v>
      </c>
      <c r="AM497" s="20">
        <f t="shared" si="140"/>
        <v>348</v>
      </c>
      <c r="AN497" s="20">
        <f t="shared" si="141"/>
        <v>348</v>
      </c>
      <c r="AO497" s="43">
        <f t="shared" si="142"/>
        <v>348</v>
      </c>
    </row>
    <row r="498" spans="1:41" hidden="1" x14ac:dyDescent="0.2">
      <c r="A498" s="96" t="s">
        <v>1114</v>
      </c>
      <c r="B498" s="96" t="s">
        <v>1186</v>
      </c>
      <c r="C498" s="96" t="s">
        <v>1114</v>
      </c>
      <c r="D498" s="96" t="s">
        <v>1186</v>
      </c>
      <c r="E498" s="96" t="s">
        <v>1187</v>
      </c>
      <c r="F498" s="96" t="s">
        <v>1188</v>
      </c>
      <c r="G498" s="96" t="s">
        <v>126</v>
      </c>
      <c r="H498" s="19" t="str">
        <f>IF(E498="","",VLOOKUP(LEFT(E498,5),'Technikai cellák'!B:C,2,0))</f>
        <v>TIGÁZ Földgázelosztó Zrt.</v>
      </c>
      <c r="I498" s="19" t="str">
        <f>IF(E498="","",VLOOKUP(H498,'Technikai cellák'!$C$1:$D$12,2,0))</f>
        <v>4200 Hajdúszoboszló, Rákóczi Ferenc út 184.</v>
      </c>
      <c r="J498" s="97">
        <v>4</v>
      </c>
      <c r="K498" s="25" t="str">
        <f t="shared" si="145"/>
        <v>20 alatti</v>
      </c>
      <c r="L498" s="101">
        <f t="shared" si="146"/>
        <v>4</v>
      </c>
      <c r="M498" s="102">
        <f t="shared" si="147"/>
        <v>0</v>
      </c>
      <c r="N498" s="105"/>
      <c r="O498" s="104">
        <f t="shared" si="148"/>
        <v>0</v>
      </c>
      <c r="P498" s="26">
        <f t="shared" si="144"/>
        <v>69216</v>
      </c>
      <c r="Q498" s="21">
        <f t="shared" si="143"/>
        <v>86520</v>
      </c>
      <c r="R498" s="98">
        <v>683</v>
      </c>
      <c r="S498" s="99">
        <v>683</v>
      </c>
      <c r="T498" s="99">
        <v>683</v>
      </c>
      <c r="U498" s="99">
        <v>683</v>
      </c>
      <c r="V498" s="99">
        <v>683</v>
      </c>
      <c r="W498" s="99">
        <v>683</v>
      </c>
      <c r="X498" s="99">
        <v>683</v>
      </c>
      <c r="Y498" s="99">
        <v>683</v>
      </c>
      <c r="Z498" s="99">
        <v>683</v>
      </c>
      <c r="AA498" s="99">
        <v>683</v>
      </c>
      <c r="AB498" s="99">
        <v>683</v>
      </c>
      <c r="AC498" s="100">
        <v>683</v>
      </c>
      <c r="AD498" s="22">
        <f t="shared" si="131"/>
        <v>7210</v>
      </c>
      <c r="AE498" s="20">
        <f t="shared" si="132"/>
        <v>7210</v>
      </c>
      <c r="AF498" s="20">
        <f t="shared" si="133"/>
        <v>7210</v>
      </c>
      <c r="AG498" s="20">
        <f t="shared" si="134"/>
        <v>7210</v>
      </c>
      <c r="AH498" s="20">
        <f t="shared" si="135"/>
        <v>7210</v>
      </c>
      <c r="AI498" s="20">
        <f t="shared" si="136"/>
        <v>7210</v>
      </c>
      <c r="AJ498" s="20">
        <f t="shared" si="137"/>
        <v>7210</v>
      </c>
      <c r="AK498" s="20">
        <f t="shared" si="138"/>
        <v>7210</v>
      </c>
      <c r="AL498" s="20">
        <f t="shared" si="139"/>
        <v>7210</v>
      </c>
      <c r="AM498" s="20">
        <f t="shared" si="140"/>
        <v>7210</v>
      </c>
      <c r="AN498" s="20">
        <f t="shared" si="141"/>
        <v>7210</v>
      </c>
      <c r="AO498" s="43">
        <f t="shared" si="142"/>
        <v>7210</v>
      </c>
    </row>
    <row r="499" spans="1:41" hidden="1" x14ac:dyDescent="0.2">
      <c r="A499" s="96" t="s">
        <v>1114</v>
      </c>
      <c r="B499" s="96" t="s">
        <v>1189</v>
      </c>
      <c r="C499" s="96" t="s">
        <v>1114</v>
      </c>
      <c r="D499" s="96" t="s">
        <v>1189</v>
      </c>
      <c r="E499" s="96" t="s">
        <v>1190</v>
      </c>
      <c r="F499" s="96" t="s">
        <v>1191</v>
      </c>
      <c r="G499" s="96" t="s">
        <v>126</v>
      </c>
      <c r="H499" s="19" t="str">
        <f>IF(E499="","",VLOOKUP(LEFT(E499,5),'Technikai cellák'!B:C,2,0))</f>
        <v>TIGÁZ Földgázelosztó Zrt.</v>
      </c>
      <c r="I499" s="19" t="str">
        <f>IF(E499="","",VLOOKUP(H499,'Technikai cellák'!$C$1:$D$12,2,0))</f>
        <v>4200 Hajdúszoboszló, Rákóczi Ferenc út 184.</v>
      </c>
      <c r="J499" s="97">
        <v>4</v>
      </c>
      <c r="K499" s="25" t="str">
        <f t="shared" si="145"/>
        <v>20 alatti</v>
      </c>
      <c r="L499" s="101">
        <f t="shared" si="146"/>
        <v>4</v>
      </c>
      <c r="M499" s="102">
        <f t="shared" si="147"/>
        <v>0</v>
      </c>
      <c r="N499" s="105"/>
      <c r="O499" s="104">
        <f t="shared" si="148"/>
        <v>0</v>
      </c>
      <c r="P499" s="26">
        <f t="shared" si="144"/>
        <v>806</v>
      </c>
      <c r="Q499" s="21">
        <f t="shared" si="143"/>
        <v>1008</v>
      </c>
      <c r="R499" s="98">
        <v>8</v>
      </c>
      <c r="S499" s="99">
        <v>8</v>
      </c>
      <c r="T499" s="99">
        <v>8</v>
      </c>
      <c r="U499" s="99">
        <v>8</v>
      </c>
      <c r="V499" s="99">
        <v>8</v>
      </c>
      <c r="W499" s="99">
        <v>8</v>
      </c>
      <c r="X499" s="99">
        <v>8</v>
      </c>
      <c r="Y499" s="99">
        <v>8</v>
      </c>
      <c r="Z499" s="99">
        <v>8</v>
      </c>
      <c r="AA499" s="99">
        <v>8</v>
      </c>
      <c r="AB499" s="99">
        <v>8</v>
      </c>
      <c r="AC499" s="100">
        <v>8</v>
      </c>
      <c r="AD499" s="22">
        <f t="shared" si="131"/>
        <v>84</v>
      </c>
      <c r="AE499" s="20">
        <f t="shared" si="132"/>
        <v>84</v>
      </c>
      <c r="AF499" s="20">
        <f t="shared" si="133"/>
        <v>84</v>
      </c>
      <c r="AG499" s="20">
        <f t="shared" si="134"/>
        <v>84</v>
      </c>
      <c r="AH499" s="20">
        <f t="shared" si="135"/>
        <v>84</v>
      </c>
      <c r="AI499" s="20">
        <f t="shared" si="136"/>
        <v>84</v>
      </c>
      <c r="AJ499" s="20">
        <f t="shared" si="137"/>
        <v>84</v>
      </c>
      <c r="AK499" s="20">
        <f t="shared" si="138"/>
        <v>84</v>
      </c>
      <c r="AL499" s="20">
        <f t="shared" si="139"/>
        <v>84</v>
      </c>
      <c r="AM499" s="20">
        <f t="shared" si="140"/>
        <v>84</v>
      </c>
      <c r="AN499" s="20">
        <f t="shared" si="141"/>
        <v>84</v>
      </c>
      <c r="AO499" s="43">
        <f t="shared" si="142"/>
        <v>84</v>
      </c>
    </row>
    <row r="500" spans="1:41" hidden="1" x14ac:dyDescent="0.2">
      <c r="A500" s="96" t="s">
        <v>1114</v>
      </c>
      <c r="B500" s="96" t="s">
        <v>1192</v>
      </c>
      <c r="C500" s="96" t="s">
        <v>1114</v>
      </c>
      <c r="D500" s="96" t="s">
        <v>1192</v>
      </c>
      <c r="E500" s="96" t="s">
        <v>1193</v>
      </c>
      <c r="F500" s="96" t="s">
        <v>1194</v>
      </c>
      <c r="G500" s="96" t="s">
        <v>126</v>
      </c>
      <c r="H500" s="19" t="str">
        <f>IF(E500="","",VLOOKUP(LEFT(E500,5),'Technikai cellák'!B:C,2,0))</f>
        <v>TIGÁZ Földgázelosztó Zrt.</v>
      </c>
      <c r="I500" s="19" t="str">
        <f>IF(E500="","",VLOOKUP(H500,'Technikai cellák'!$C$1:$D$12,2,0))</f>
        <v>4200 Hajdúszoboszló, Rákóczi Ferenc út 184.</v>
      </c>
      <c r="J500" s="97">
        <v>4</v>
      </c>
      <c r="K500" s="25" t="str">
        <f t="shared" si="145"/>
        <v>20 alatti</v>
      </c>
      <c r="L500" s="101">
        <f t="shared" si="146"/>
        <v>4</v>
      </c>
      <c r="M500" s="102">
        <f t="shared" si="147"/>
        <v>0</v>
      </c>
      <c r="N500" s="105"/>
      <c r="O500" s="104">
        <f t="shared" si="148"/>
        <v>0</v>
      </c>
      <c r="P500" s="26">
        <f t="shared" si="144"/>
        <v>806</v>
      </c>
      <c r="Q500" s="21">
        <f t="shared" si="143"/>
        <v>1008</v>
      </c>
      <c r="R500" s="98">
        <v>8</v>
      </c>
      <c r="S500" s="99">
        <v>8</v>
      </c>
      <c r="T500" s="99">
        <v>8</v>
      </c>
      <c r="U500" s="99">
        <v>8</v>
      </c>
      <c r="V500" s="99">
        <v>8</v>
      </c>
      <c r="W500" s="99">
        <v>8</v>
      </c>
      <c r="X500" s="99">
        <v>8</v>
      </c>
      <c r="Y500" s="99">
        <v>8</v>
      </c>
      <c r="Z500" s="99">
        <v>8</v>
      </c>
      <c r="AA500" s="99">
        <v>8</v>
      </c>
      <c r="AB500" s="99">
        <v>8</v>
      </c>
      <c r="AC500" s="100">
        <v>8</v>
      </c>
      <c r="AD500" s="22">
        <f t="shared" si="131"/>
        <v>84</v>
      </c>
      <c r="AE500" s="20">
        <f t="shared" si="132"/>
        <v>84</v>
      </c>
      <c r="AF500" s="20">
        <f t="shared" si="133"/>
        <v>84</v>
      </c>
      <c r="AG500" s="20">
        <f t="shared" si="134"/>
        <v>84</v>
      </c>
      <c r="AH500" s="20">
        <f t="shared" si="135"/>
        <v>84</v>
      </c>
      <c r="AI500" s="20">
        <f t="shared" si="136"/>
        <v>84</v>
      </c>
      <c r="AJ500" s="20">
        <f t="shared" si="137"/>
        <v>84</v>
      </c>
      <c r="AK500" s="20">
        <f t="shared" si="138"/>
        <v>84</v>
      </c>
      <c r="AL500" s="20">
        <f t="shared" si="139"/>
        <v>84</v>
      </c>
      <c r="AM500" s="20">
        <f t="shared" si="140"/>
        <v>84</v>
      </c>
      <c r="AN500" s="20">
        <f t="shared" si="141"/>
        <v>84</v>
      </c>
      <c r="AO500" s="43">
        <f t="shared" si="142"/>
        <v>84</v>
      </c>
    </row>
    <row r="501" spans="1:41" hidden="1" x14ac:dyDescent="0.2">
      <c r="A501" s="96" t="s">
        <v>1114</v>
      </c>
      <c r="B501" s="96" t="s">
        <v>1195</v>
      </c>
      <c r="C501" s="96" t="s">
        <v>1114</v>
      </c>
      <c r="D501" s="96" t="s">
        <v>1195</v>
      </c>
      <c r="E501" s="96" t="s">
        <v>1196</v>
      </c>
      <c r="F501" s="96" t="s">
        <v>1197</v>
      </c>
      <c r="G501" s="96" t="s">
        <v>126</v>
      </c>
      <c r="H501" s="19" t="str">
        <f>IF(E501="","",VLOOKUP(LEFT(E501,5),'Technikai cellák'!B:C,2,0))</f>
        <v>TIGÁZ Földgázelosztó Zrt.</v>
      </c>
      <c r="I501" s="19" t="str">
        <f>IF(E501="","",VLOOKUP(H501,'Technikai cellák'!$C$1:$D$12,2,0))</f>
        <v>4200 Hajdúszoboszló, Rákóczi Ferenc út 184.</v>
      </c>
      <c r="J501" s="97">
        <v>4</v>
      </c>
      <c r="K501" s="25" t="str">
        <f t="shared" si="145"/>
        <v>20 alatti</v>
      </c>
      <c r="L501" s="101">
        <f t="shared" si="146"/>
        <v>4</v>
      </c>
      <c r="M501" s="102">
        <f t="shared" si="147"/>
        <v>0</v>
      </c>
      <c r="N501" s="105"/>
      <c r="O501" s="104">
        <f t="shared" si="148"/>
        <v>0</v>
      </c>
      <c r="P501" s="26">
        <f t="shared" si="144"/>
        <v>1315</v>
      </c>
      <c r="Q501" s="21">
        <f t="shared" si="143"/>
        <v>1644</v>
      </c>
      <c r="R501" s="98">
        <v>13</v>
      </c>
      <c r="S501" s="99">
        <v>13</v>
      </c>
      <c r="T501" s="99">
        <v>13</v>
      </c>
      <c r="U501" s="99">
        <v>13</v>
      </c>
      <c r="V501" s="99">
        <v>13</v>
      </c>
      <c r="W501" s="99">
        <v>13</v>
      </c>
      <c r="X501" s="99">
        <v>13</v>
      </c>
      <c r="Y501" s="99">
        <v>13</v>
      </c>
      <c r="Z501" s="99">
        <v>13</v>
      </c>
      <c r="AA501" s="99">
        <v>13</v>
      </c>
      <c r="AB501" s="99">
        <v>13</v>
      </c>
      <c r="AC501" s="100">
        <v>13</v>
      </c>
      <c r="AD501" s="22">
        <f t="shared" si="131"/>
        <v>137</v>
      </c>
      <c r="AE501" s="20">
        <f t="shared" si="132"/>
        <v>137</v>
      </c>
      <c r="AF501" s="20">
        <f t="shared" si="133"/>
        <v>137</v>
      </c>
      <c r="AG501" s="20">
        <f t="shared" si="134"/>
        <v>137</v>
      </c>
      <c r="AH501" s="20">
        <f t="shared" si="135"/>
        <v>137</v>
      </c>
      <c r="AI501" s="20">
        <f t="shared" si="136"/>
        <v>137</v>
      </c>
      <c r="AJ501" s="20">
        <f t="shared" si="137"/>
        <v>137</v>
      </c>
      <c r="AK501" s="20">
        <f t="shared" si="138"/>
        <v>137</v>
      </c>
      <c r="AL501" s="20">
        <f t="shared" si="139"/>
        <v>137</v>
      </c>
      <c r="AM501" s="20">
        <f t="shared" si="140"/>
        <v>137</v>
      </c>
      <c r="AN501" s="20">
        <f t="shared" si="141"/>
        <v>137</v>
      </c>
      <c r="AO501" s="43">
        <f t="shared" si="142"/>
        <v>137</v>
      </c>
    </row>
    <row r="502" spans="1:41" hidden="1" x14ac:dyDescent="0.2">
      <c r="A502" s="96" t="s">
        <v>1114</v>
      </c>
      <c r="B502" s="96" t="s">
        <v>1198</v>
      </c>
      <c r="C502" s="96" t="s">
        <v>1114</v>
      </c>
      <c r="D502" s="96" t="s">
        <v>1198</v>
      </c>
      <c r="E502" s="96" t="s">
        <v>1199</v>
      </c>
      <c r="F502" s="96" t="s">
        <v>1200</v>
      </c>
      <c r="G502" s="96" t="s">
        <v>126</v>
      </c>
      <c r="H502" s="19" t="str">
        <f>IF(E502="","",VLOOKUP(LEFT(E502,5),'Technikai cellák'!B:C,2,0))</f>
        <v>TIGÁZ Földgázelosztó Zrt.</v>
      </c>
      <c r="I502" s="19" t="str">
        <f>IF(E502="","",VLOOKUP(H502,'Technikai cellák'!$C$1:$D$12,2,0))</f>
        <v>4200 Hajdúszoboszló, Rákóczi Ferenc út 184.</v>
      </c>
      <c r="J502" s="97">
        <v>4</v>
      </c>
      <c r="K502" s="25" t="str">
        <f t="shared" si="145"/>
        <v>20 alatti</v>
      </c>
      <c r="L502" s="101">
        <f t="shared" si="146"/>
        <v>4</v>
      </c>
      <c r="M502" s="102">
        <f t="shared" si="147"/>
        <v>0</v>
      </c>
      <c r="N502" s="105"/>
      <c r="O502" s="104">
        <f t="shared" si="148"/>
        <v>0</v>
      </c>
      <c r="P502" s="26">
        <f t="shared" si="144"/>
        <v>71750</v>
      </c>
      <c r="Q502" s="21">
        <f t="shared" si="143"/>
        <v>89688</v>
      </c>
      <c r="R502" s="98">
        <v>708</v>
      </c>
      <c r="S502" s="99">
        <v>708</v>
      </c>
      <c r="T502" s="99">
        <v>708</v>
      </c>
      <c r="U502" s="99">
        <v>708</v>
      </c>
      <c r="V502" s="99">
        <v>708</v>
      </c>
      <c r="W502" s="99">
        <v>708</v>
      </c>
      <c r="X502" s="99">
        <v>708</v>
      </c>
      <c r="Y502" s="99">
        <v>708</v>
      </c>
      <c r="Z502" s="99">
        <v>708</v>
      </c>
      <c r="AA502" s="99">
        <v>708</v>
      </c>
      <c r="AB502" s="99">
        <v>708</v>
      </c>
      <c r="AC502" s="100">
        <v>708</v>
      </c>
      <c r="AD502" s="22">
        <f t="shared" si="131"/>
        <v>7474</v>
      </c>
      <c r="AE502" s="20">
        <f t="shared" si="132"/>
        <v>7474</v>
      </c>
      <c r="AF502" s="20">
        <f t="shared" si="133"/>
        <v>7474</v>
      </c>
      <c r="AG502" s="20">
        <f t="shared" si="134"/>
        <v>7474</v>
      </c>
      <c r="AH502" s="20">
        <f t="shared" si="135"/>
        <v>7474</v>
      </c>
      <c r="AI502" s="20">
        <f t="shared" si="136"/>
        <v>7474</v>
      </c>
      <c r="AJ502" s="20">
        <f t="shared" si="137"/>
        <v>7474</v>
      </c>
      <c r="AK502" s="20">
        <f t="shared" si="138"/>
        <v>7474</v>
      </c>
      <c r="AL502" s="20">
        <f t="shared" si="139"/>
        <v>7474</v>
      </c>
      <c r="AM502" s="20">
        <f t="shared" si="140"/>
        <v>7474</v>
      </c>
      <c r="AN502" s="20">
        <f t="shared" si="141"/>
        <v>7474</v>
      </c>
      <c r="AO502" s="43">
        <f t="shared" si="142"/>
        <v>7474</v>
      </c>
    </row>
    <row r="503" spans="1:41" hidden="1" x14ac:dyDescent="0.2">
      <c r="A503" s="96" t="s">
        <v>1114</v>
      </c>
      <c r="B503" s="96" t="s">
        <v>1201</v>
      </c>
      <c r="C503" s="96" t="s">
        <v>1114</v>
      </c>
      <c r="D503" s="96" t="s">
        <v>1201</v>
      </c>
      <c r="E503" s="96" t="s">
        <v>1202</v>
      </c>
      <c r="F503" s="96" t="s">
        <v>1203</v>
      </c>
      <c r="G503" s="96" t="s">
        <v>126</v>
      </c>
      <c r="H503" s="19" t="str">
        <f>IF(E503="","",VLOOKUP(LEFT(E503,5),'Technikai cellák'!B:C,2,0))</f>
        <v>TIGÁZ Földgázelosztó Zrt.</v>
      </c>
      <c r="I503" s="19" t="str">
        <f>IF(E503="","",VLOOKUP(H503,'Technikai cellák'!$C$1:$D$12,2,0))</f>
        <v>4200 Hajdúszoboszló, Rákóczi Ferenc út 184.</v>
      </c>
      <c r="J503" s="97">
        <v>4</v>
      </c>
      <c r="K503" s="25" t="str">
        <f t="shared" si="145"/>
        <v>20 alatti</v>
      </c>
      <c r="L503" s="101">
        <f t="shared" si="146"/>
        <v>4</v>
      </c>
      <c r="M503" s="102">
        <f t="shared" si="147"/>
        <v>0</v>
      </c>
      <c r="N503" s="105"/>
      <c r="O503" s="104">
        <f t="shared" si="148"/>
        <v>0</v>
      </c>
      <c r="P503" s="26">
        <f t="shared" si="144"/>
        <v>126672</v>
      </c>
      <c r="Q503" s="21">
        <f t="shared" si="143"/>
        <v>158340</v>
      </c>
      <c r="R503" s="98">
        <v>1250</v>
      </c>
      <c r="S503" s="99">
        <v>1250</v>
      </c>
      <c r="T503" s="99">
        <v>1250</v>
      </c>
      <c r="U503" s="99">
        <v>1250</v>
      </c>
      <c r="V503" s="99">
        <v>1250</v>
      </c>
      <c r="W503" s="99">
        <v>1250</v>
      </c>
      <c r="X503" s="99">
        <v>1250</v>
      </c>
      <c r="Y503" s="99">
        <v>1250</v>
      </c>
      <c r="Z503" s="99">
        <v>1250</v>
      </c>
      <c r="AA503" s="99">
        <v>1250</v>
      </c>
      <c r="AB503" s="99">
        <v>1250</v>
      </c>
      <c r="AC503" s="100">
        <v>1250</v>
      </c>
      <c r="AD503" s="22">
        <f t="shared" si="131"/>
        <v>13195</v>
      </c>
      <c r="AE503" s="20">
        <f t="shared" si="132"/>
        <v>13195</v>
      </c>
      <c r="AF503" s="20">
        <f t="shared" si="133"/>
        <v>13195</v>
      </c>
      <c r="AG503" s="20">
        <f t="shared" si="134"/>
        <v>13195</v>
      </c>
      <c r="AH503" s="20">
        <f t="shared" si="135"/>
        <v>13195</v>
      </c>
      <c r="AI503" s="20">
        <f t="shared" si="136"/>
        <v>13195</v>
      </c>
      <c r="AJ503" s="20">
        <f t="shared" si="137"/>
        <v>13195</v>
      </c>
      <c r="AK503" s="20">
        <f t="shared" si="138"/>
        <v>13195</v>
      </c>
      <c r="AL503" s="20">
        <f t="shared" si="139"/>
        <v>13195</v>
      </c>
      <c r="AM503" s="20">
        <f t="shared" si="140"/>
        <v>13195</v>
      </c>
      <c r="AN503" s="20">
        <f t="shared" si="141"/>
        <v>13195</v>
      </c>
      <c r="AO503" s="43">
        <f t="shared" si="142"/>
        <v>13195</v>
      </c>
    </row>
    <row r="504" spans="1:41" hidden="1" x14ac:dyDescent="0.2">
      <c r="A504" s="96" t="s">
        <v>1114</v>
      </c>
      <c r="B504" s="96" t="s">
        <v>1204</v>
      </c>
      <c r="C504" s="96" t="s">
        <v>1114</v>
      </c>
      <c r="D504" s="96" t="s">
        <v>1204</v>
      </c>
      <c r="E504" s="96" t="s">
        <v>1205</v>
      </c>
      <c r="F504" s="96" t="s">
        <v>1206</v>
      </c>
      <c r="G504" s="96" t="s">
        <v>126</v>
      </c>
      <c r="H504" s="19" t="str">
        <f>IF(E504="","",VLOOKUP(LEFT(E504,5),'Technikai cellák'!B:C,2,0))</f>
        <v>TIGÁZ Földgázelosztó Zrt.</v>
      </c>
      <c r="I504" s="19" t="str">
        <f>IF(E504="","",VLOOKUP(H504,'Technikai cellák'!$C$1:$D$12,2,0))</f>
        <v>4200 Hajdúszoboszló, Rákóczi Ferenc út 184.</v>
      </c>
      <c r="J504" s="97">
        <v>4</v>
      </c>
      <c r="K504" s="25" t="str">
        <f t="shared" si="145"/>
        <v>20 alatti</v>
      </c>
      <c r="L504" s="101">
        <f t="shared" si="146"/>
        <v>4</v>
      </c>
      <c r="M504" s="102">
        <f t="shared" si="147"/>
        <v>0</v>
      </c>
      <c r="N504" s="105"/>
      <c r="O504" s="104">
        <f t="shared" si="148"/>
        <v>0</v>
      </c>
      <c r="P504" s="26">
        <f t="shared" si="144"/>
        <v>2534</v>
      </c>
      <c r="Q504" s="21">
        <f t="shared" si="143"/>
        <v>3168</v>
      </c>
      <c r="R504" s="98">
        <v>25</v>
      </c>
      <c r="S504" s="99">
        <v>25</v>
      </c>
      <c r="T504" s="99">
        <v>25</v>
      </c>
      <c r="U504" s="99">
        <v>25</v>
      </c>
      <c r="V504" s="99">
        <v>25</v>
      </c>
      <c r="W504" s="99">
        <v>25</v>
      </c>
      <c r="X504" s="99">
        <v>25</v>
      </c>
      <c r="Y504" s="99">
        <v>25</v>
      </c>
      <c r="Z504" s="99">
        <v>25</v>
      </c>
      <c r="AA504" s="99">
        <v>25</v>
      </c>
      <c r="AB504" s="99">
        <v>25</v>
      </c>
      <c r="AC504" s="100">
        <v>25</v>
      </c>
      <c r="AD504" s="22">
        <f t="shared" si="131"/>
        <v>264</v>
      </c>
      <c r="AE504" s="20">
        <f t="shared" si="132"/>
        <v>264</v>
      </c>
      <c r="AF504" s="20">
        <f t="shared" si="133"/>
        <v>264</v>
      </c>
      <c r="AG504" s="20">
        <f t="shared" si="134"/>
        <v>264</v>
      </c>
      <c r="AH504" s="20">
        <f t="shared" si="135"/>
        <v>264</v>
      </c>
      <c r="AI504" s="20">
        <f t="shared" si="136"/>
        <v>264</v>
      </c>
      <c r="AJ504" s="20">
        <f t="shared" si="137"/>
        <v>264</v>
      </c>
      <c r="AK504" s="20">
        <f t="shared" si="138"/>
        <v>264</v>
      </c>
      <c r="AL504" s="20">
        <f t="shared" si="139"/>
        <v>264</v>
      </c>
      <c r="AM504" s="20">
        <f t="shared" si="140"/>
        <v>264</v>
      </c>
      <c r="AN504" s="20">
        <f t="shared" si="141"/>
        <v>264</v>
      </c>
      <c r="AO504" s="43">
        <f t="shared" si="142"/>
        <v>264</v>
      </c>
    </row>
    <row r="505" spans="1:41" hidden="1" x14ac:dyDescent="0.2">
      <c r="A505" s="96" t="s">
        <v>1114</v>
      </c>
      <c r="B505" s="96" t="s">
        <v>1207</v>
      </c>
      <c r="C505" s="96" t="s">
        <v>1114</v>
      </c>
      <c r="D505" s="96" t="s">
        <v>1207</v>
      </c>
      <c r="E505" s="96" t="s">
        <v>1208</v>
      </c>
      <c r="F505" s="96" t="s">
        <v>1209</v>
      </c>
      <c r="G505" s="96" t="s">
        <v>126</v>
      </c>
      <c r="H505" s="19" t="str">
        <f>IF(E505="","",VLOOKUP(LEFT(E505,5),'Technikai cellák'!B:C,2,0))</f>
        <v>TIGÁZ Földgázelosztó Zrt.</v>
      </c>
      <c r="I505" s="19" t="str">
        <f>IF(E505="","",VLOOKUP(H505,'Technikai cellák'!$C$1:$D$12,2,0))</f>
        <v>4200 Hajdúszoboszló, Rákóczi Ferenc út 184.</v>
      </c>
      <c r="J505" s="97">
        <v>4</v>
      </c>
      <c r="K505" s="25" t="str">
        <f t="shared" si="145"/>
        <v>20 alatti</v>
      </c>
      <c r="L505" s="101">
        <f t="shared" si="146"/>
        <v>4</v>
      </c>
      <c r="M505" s="102">
        <f t="shared" si="147"/>
        <v>0</v>
      </c>
      <c r="N505" s="105"/>
      <c r="O505" s="104">
        <f t="shared" si="148"/>
        <v>0</v>
      </c>
      <c r="P505" s="26">
        <f t="shared" si="144"/>
        <v>4253</v>
      </c>
      <c r="Q505" s="21">
        <f t="shared" si="143"/>
        <v>5316</v>
      </c>
      <c r="R505" s="98">
        <v>42</v>
      </c>
      <c r="S505" s="99">
        <v>42</v>
      </c>
      <c r="T505" s="99">
        <v>42</v>
      </c>
      <c r="U505" s="99">
        <v>42</v>
      </c>
      <c r="V505" s="99">
        <v>42</v>
      </c>
      <c r="W505" s="99">
        <v>42</v>
      </c>
      <c r="X505" s="99">
        <v>42</v>
      </c>
      <c r="Y505" s="99">
        <v>42</v>
      </c>
      <c r="Z505" s="99">
        <v>42</v>
      </c>
      <c r="AA505" s="99">
        <v>42</v>
      </c>
      <c r="AB505" s="99">
        <v>42</v>
      </c>
      <c r="AC505" s="100">
        <v>42</v>
      </c>
      <c r="AD505" s="22">
        <f t="shared" si="131"/>
        <v>443</v>
      </c>
      <c r="AE505" s="20">
        <f t="shared" si="132"/>
        <v>443</v>
      </c>
      <c r="AF505" s="20">
        <f t="shared" si="133"/>
        <v>443</v>
      </c>
      <c r="AG505" s="20">
        <f t="shared" si="134"/>
        <v>443</v>
      </c>
      <c r="AH505" s="20">
        <f t="shared" si="135"/>
        <v>443</v>
      </c>
      <c r="AI505" s="20">
        <f t="shared" si="136"/>
        <v>443</v>
      </c>
      <c r="AJ505" s="20">
        <f t="shared" si="137"/>
        <v>443</v>
      </c>
      <c r="AK505" s="20">
        <f t="shared" si="138"/>
        <v>443</v>
      </c>
      <c r="AL505" s="20">
        <f t="shared" si="139"/>
        <v>443</v>
      </c>
      <c r="AM505" s="20">
        <f t="shared" si="140"/>
        <v>443</v>
      </c>
      <c r="AN505" s="20">
        <f t="shared" si="141"/>
        <v>443</v>
      </c>
      <c r="AO505" s="43">
        <f t="shared" si="142"/>
        <v>443</v>
      </c>
    </row>
    <row r="506" spans="1:41" hidden="1" x14ac:dyDescent="0.2">
      <c r="A506" s="96" t="s">
        <v>1114</v>
      </c>
      <c r="B506" s="96" t="s">
        <v>1210</v>
      </c>
      <c r="C506" s="96" t="s">
        <v>1114</v>
      </c>
      <c r="D506" s="96" t="s">
        <v>1210</v>
      </c>
      <c r="E506" s="96" t="s">
        <v>1211</v>
      </c>
      <c r="F506" s="96" t="s">
        <v>1212</v>
      </c>
      <c r="G506" s="96" t="s">
        <v>126</v>
      </c>
      <c r="H506" s="19" t="str">
        <f>IF(E506="","",VLOOKUP(LEFT(E506,5),'Technikai cellák'!B:C,2,0))</f>
        <v>TIGÁZ Földgázelosztó Zrt.</v>
      </c>
      <c r="I506" s="19" t="str">
        <f>IF(E506="","",VLOOKUP(H506,'Technikai cellák'!$C$1:$D$12,2,0))</f>
        <v>4200 Hajdúszoboszló, Rákóczi Ferenc út 184.</v>
      </c>
      <c r="J506" s="97">
        <v>4</v>
      </c>
      <c r="K506" s="25" t="str">
        <f t="shared" si="145"/>
        <v>20 alatti</v>
      </c>
      <c r="L506" s="101">
        <f t="shared" si="146"/>
        <v>4</v>
      </c>
      <c r="M506" s="102">
        <f t="shared" si="147"/>
        <v>0</v>
      </c>
      <c r="N506" s="105"/>
      <c r="O506" s="104">
        <f t="shared" si="148"/>
        <v>0</v>
      </c>
      <c r="P506" s="26">
        <f t="shared" si="144"/>
        <v>2938</v>
      </c>
      <c r="Q506" s="21">
        <f t="shared" si="143"/>
        <v>3672</v>
      </c>
      <c r="R506" s="98">
        <v>29</v>
      </c>
      <c r="S506" s="99">
        <v>29</v>
      </c>
      <c r="T506" s="99">
        <v>29</v>
      </c>
      <c r="U506" s="99">
        <v>29</v>
      </c>
      <c r="V506" s="99">
        <v>29</v>
      </c>
      <c r="W506" s="99">
        <v>29</v>
      </c>
      <c r="X506" s="99">
        <v>29</v>
      </c>
      <c r="Y506" s="99">
        <v>29</v>
      </c>
      <c r="Z506" s="99">
        <v>29</v>
      </c>
      <c r="AA506" s="99">
        <v>29</v>
      </c>
      <c r="AB506" s="99">
        <v>29</v>
      </c>
      <c r="AC506" s="100">
        <v>29</v>
      </c>
      <c r="AD506" s="22">
        <f t="shared" si="131"/>
        <v>306</v>
      </c>
      <c r="AE506" s="20">
        <f t="shared" si="132"/>
        <v>306</v>
      </c>
      <c r="AF506" s="20">
        <f t="shared" si="133"/>
        <v>306</v>
      </c>
      <c r="AG506" s="20">
        <f t="shared" si="134"/>
        <v>306</v>
      </c>
      <c r="AH506" s="20">
        <f t="shared" si="135"/>
        <v>306</v>
      </c>
      <c r="AI506" s="20">
        <f t="shared" si="136"/>
        <v>306</v>
      </c>
      <c r="AJ506" s="20">
        <f t="shared" si="137"/>
        <v>306</v>
      </c>
      <c r="AK506" s="20">
        <f t="shared" si="138"/>
        <v>306</v>
      </c>
      <c r="AL506" s="20">
        <f t="shared" si="139"/>
        <v>306</v>
      </c>
      <c r="AM506" s="20">
        <f t="shared" si="140"/>
        <v>306</v>
      </c>
      <c r="AN506" s="20">
        <f t="shared" si="141"/>
        <v>306</v>
      </c>
      <c r="AO506" s="43">
        <f t="shared" si="142"/>
        <v>306</v>
      </c>
    </row>
    <row r="507" spans="1:41" hidden="1" x14ac:dyDescent="0.2">
      <c r="A507" s="96" t="s">
        <v>1114</v>
      </c>
      <c r="B507" s="96" t="s">
        <v>1213</v>
      </c>
      <c r="C507" s="96" t="s">
        <v>1114</v>
      </c>
      <c r="D507" s="96" t="s">
        <v>1213</v>
      </c>
      <c r="E507" s="96" t="s">
        <v>1214</v>
      </c>
      <c r="F507" s="96" t="s">
        <v>1215</v>
      </c>
      <c r="G507" s="96" t="s">
        <v>126</v>
      </c>
      <c r="H507" s="19" t="str">
        <f>IF(E507="","",VLOOKUP(LEFT(E507,5),'Technikai cellák'!B:C,2,0))</f>
        <v>MVM ÉGÁZ-DÉGÁZ Földgázhálózati Zrt.</v>
      </c>
      <c r="I507" s="19" t="str">
        <f>IF(E507="","",VLOOKUP(H507,'Technikai cellák'!$C$1:$D$12,2,0))</f>
        <v>6724 Szeged, Pulcz u. 44.</v>
      </c>
      <c r="J507" s="97">
        <v>4</v>
      </c>
      <c r="K507" s="25" t="str">
        <f t="shared" si="145"/>
        <v>20 alatti</v>
      </c>
      <c r="L507" s="101">
        <f t="shared" si="146"/>
        <v>4</v>
      </c>
      <c r="M507" s="102">
        <f t="shared" si="147"/>
        <v>0</v>
      </c>
      <c r="N507" s="105"/>
      <c r="O507" s="104">
        <f t="shared" si="148"/>
        <v>0</v>
      </c>
      <c r="P507" s="26">
        <f t="shared" si="144"/>
        <v>2938</v>
      </c>
      <c r="Q507" s="21">
        <f t="shared" si="143"/>
        <v>3672</v>
      </c>
      <c r="R507" s="98">
        <v>29</v>
      </c>
      <c r="S507" s="99">
        <v>29</v>
      </c>
      <c r="T507" s="99">
        <v>29</v>
      </c>
      <c r="U507" s="99">
        <v>29</v>
      </c>
      <c r="V507" s="99">
        <v>29</v>
      </c>
      <c r="W507" s="99">
        <v>29</v>
      </c>
      <c r="X507" s="99">
        <v>29</v>
      </c>
      <c r="Y507" s="99">
        <v>29</v>
      </c>
      <c r="Z507" s="99">
        <v>29</v>
      </c>
      <c r="AA507" s="99">
        <v>29</v>
      </c>
      <c r="AB507" s="99">
        <v>29</v>
      </c>
      <c r="AC507" s="100">
        <v>29</v>
      </c>
      <c r="AD507" s="22">
        <f t="shared" si="131"/>
        <v>306</v>
      </c>
      <c r="AE507" s="20">
        <f t="shared" si="132"/>
        <v>306</v>
      </c>
      <c r="AF507" s="20">
        <f t="shared" si="133"/>
        <v>306</v>
      </c>
      <c r="AG507" s="20">
        <f t="shared" si="134"/>
        <v>306</v>
      </c>
      <c r="AH507" s="20">
        <f t="shared" si="135"/>
        <v>306</v>
      </c>
      <c r="AI507" s="20">
        <f t="shared" si="136"/>
        <v>306</v>
      </c>
      <c r="AJ507" s="20">
        <f t="shared" si="137"/>
        <v>306</v>
      </c>
      <c r="AK507" s="20">
        <f t="shared" si="138"/>
        <v>306</v>
      </c>
      <c r="AL507" s="20">
        <f t="shared" si="139"/>
        <v>306</v>
      </c>
      <c r="AM507" s="20">
        <f t="shared" si="140"/>
        <v>306</v>
      </c>
      <c r="AN507" s="20">
        <f t="shared" si="141"/>
        <v>306</v>
      </c>
      <c r="AO507" s="43">
        <f t="shared" si="142"/>
        <v>306</v>
      </c>
    </row>
    <row r="508" spans="1:41" hidden="1" x14ac:dyDescent="0.2">
      <c r="A508" s="96" t="s">
        <v>1114</v>
      </c>
      <c r="B508" s="96" t="s">
        <v>1216</v>
      </c>
      <c r="C508" s="96" t="s">
        <v>1114</v>
      </c>
      <c r="D508" s="96" t="s">
        <v>1216</v>
      </c>
      <c r="E508" s="96" t="s">
        <v>1217</v>
      </c>
      <c r="F508" s="96" t="s">
        <v>1218</v>
      </c>
      <c r="G508" s="96" t="s">
        <v>126</v>
      </c>
      <c r="H508" s="19" t="str">
        <f>IF(E508="","",VLOOKUP(LEFT(E508,5),'Technikai cellák'!B:C,2,0))</f>
        <v>TIGÁZ Földgázelosztó Zrt.</v>
      </c>
      <c r="I508" s="19" t="str">
        <f>IF(E508="","",VLOOKUP(H508,'Technikai cellák'!$C$1:$D$12,2,0))</f>
        <v>4200 Hajdúszoboszló, Rákóczi Ferenc út 184.</v>
      </c>
      <c r="J508" s="97">
        <v>4</v>
      </c>
      <c r="K508" s="25" t="str">
        <f t="shared" si="145"/>
        <v>20 alatti</v>
      </c>
      <c r="L508" s="101">
        <f t="shared" si="146"/>
        <v>4</v>
      </c>
      <c r="M508" s="102">
        <f t="shared" si="147"/>
        <v>0</v>
      </c>
      <c r="N508" s="105"/>
      <c r="O508" s="104">
        <f t="shared" si="148"/>
        <v>0</v>
      </c>
      <c r="P508" s="26">
        <f t="shared" si="144"/>
        <v>2938</v>
      </c>
      <c r="Q508" s="21">
        <f t="shared" si="143"/>
        <v>3672</v>
      </c>
      <c r="R508" s="98">
        <v>29</v>
      </c>
      <c r="S508" s="99">
        <v>29</v>
      </c>
      <c r="T508" s="99">
        <v>29</v>
      </c>
      <c r="U508" s="99">
        <v>29</v>
      </c>
      <c r="V508" s="99">
        <v>29</v>
      </c>
      <c r="W508" s="99">
        <v>29</v>
      </c>
      <c r="X508" s="99">
        <v>29</v>
      </c>
      <c r="Y508" s="99">
        <v>29</v>
      </c>
      <c r="Z508" s="99">
        <v>29</v>
      </c>
      <c r="AA508" s="99">
        <v>29</v>
      </c>
      <c r="AB508" s="99">
        <v>29</v>
      </c>
      <c r="AC508" s="100">
        <v>29</v>
      </c>
      <c r="AD508" s="22">
        <f t="shared" si="131"/>
        <v>306</v>
      </c>
      <c r="AE508" s="20">
        <f t="shared" si="132"/>
        <v>306</v>
      </c>
      <c r="AF508" s="20">
        <f t="shared" si="133"/>
        <v>306</v>
      </c>
      <c r="AG508" s="20">
        <f t="shared" si="134"/>
        <v>306</v>
      </c>
      <c r="AH508" s="20">
        <f t="shared" si="135"/>
        <v>306</v>
      </c>
      <c r="AI508" s="20">
        <f t="shared" si="136"/>
        <v>306</v>
      </c>
      <c r="AJ508" s="20">
        <f t="shared" si="137"/>
        <v>306</v>
      </c>
      <c r="AK508" s="20">
        <f t="shared" si="138"/>
        <v>306</v>
      </c>
      <c r="AL508" s="20">
        <f t="shared" si="139"/>
        <v>306</v>
      </c>
      <c r="AM508" s="20">
        <f t="shared" si="140"/>
        <v>306</v>
      </c>
      <c r="AN508" s="20">
        <f t="shared" si="141"/>
        <v>306</v>
      </c>
      <c r="AO508" s="43">
        <f t="shared" si="142"/>
        <v>306</v>
      </c>
    </row>
    <row r="509" spans="1:41" hidden="1" x14ac:dyDescent="0.2">
      <c r="A509" s="96" t="s">
        <v>1114</v>
      </c>
      <c r="B509" s="96" t="s">
        <v>1219</v>
      </c>
      <c r="C509" s="96" t="s">
        <v>1114</v>
      </c>
      <c r="D509" s="96" t="s">
        <v>1219</v>
      </c>
      <c r="E509" s="96" t="s">
        <v>1220</v>
      </c>
      <c r="F509" s="96" t="s">
        <v>1221</v>
      </c>
      <c r="G509" s="96" t="s">
        <v>126</v>
      </c>
      <c r="H509" s="19" t="str">
        <f>IF(E509="","",VLOOKUP(LEFT(E509,5),'Technikai cellák'!B:C,2,0))</f>
        <v>TIGÁZ Földgázelosztó Zrt.</v>
      </c>
      <c r="I509" s="19" t="str">
        <f>IF(E509="","",VLOOKUP(H509,'Technikai cellák'!$C$1:$D$12,2,0))</f>
        <v>4200 Hajdúszoboszló, Rákóczi Ferenc út 184.</v>
      </c>
      <c r="J509" s="97">
        <v>4</v>
      </c>
      <c r="K509" s="25" t="str">
        <f t="shared" si="145"/>
        <v>20 alatti</v>
      </c>
      <c r="L509" s="101">
        <f t="shared" si="146"/>
        <v>4</v>
      </c>
      <c r="M509" s="102">
        <f t="shared" si="147"/>
        <v>0</v>
      </c>
      <c r="N509" s="105"/>
      <c r="O509" s="104">
        <f t="shared" si="148"/>
        <v>0</v>
      </c>
      <c r="P509" s="26">
        <f t="shared" si="144"/>
        <v>2938</v>
      </c>
      <c r="Q509" s="21">
        <f t="shared" si="143"/>
        <v>3672</v>
      </c>
      <c r="R509" s="98">
        <v>29</v>
      </c>
      <c r="S509" s="99">
        <v>29</v>
      </c>
      <c r="T509" s="99">
        <v>29</v>
      </c>
      <c r="U509" s="99">
        <v>29</v>
      </c>
      <c r="V509" s="99">
        <v>29</v>
      </c>
      <c r="W509" s="99">
        <v>29</v>
      </c>
      <c r="X509" s="99">
        <v>29</v>
      </c>
      <c r="Y509" s="99">
        <v>29</v>
      </c>
      <c r="Z509" s="99">
        <v>29</v>
      </c>
      <c r="AA509" s="99">
        <v>29</v>
      </c>
      <c r="AB509" s="99">
        <v>29</v>
      </c>
      <c r="AC509" s="100">
        <v>29</v>
      </c>
      <c r="AD509" s="22">
        <f t="shared" ref="AD509:AD570" si="149">ROUND((R509*$C$6)/$C$7,0)</f>
        <v>306</v>
      </c>
      <c r="AE509" s="20">
        <f t="shared" ref="AE509:AE570" si="150">ROUND((S509*$C$6)/$C$7,0)</f>
        <v>306</v>
      </c>
      <c r="AF509" s="20">
        <f t="shared" ref="AF509:AF570" si="151">ROUND((T509*$C$6)/$C$7,0)</f>
        <v>306</v>
      </c>
      <c r="AG509" s="20">
        <f t="shared" ref="AG509:AG570" si="152">ROUND((U509*$C$6)/$C$7,0)</f>
        <v>306</v>
      </c>
      <c r="AH509" s="20">
        <f t="shared" ref="AH509:AH570" si="153">ROUND((V509*$C$6)/$C$7,0)</f>
        <v>306</v>
      </c>
      <c r="AI509" s="20">
        <f t="shared" ref="AI509:AI570" si="154">ROUND((W509*$C$6)/$C$7,0)</f>
        <v>306</v>
      </c>
      <c r="AJ509" s="20">
        <f t="shared" ref="AJ509:AJ570" si="155">ROUND((X509*$C$6)/$C$7,0)</f>
        <v>306</v>
      </c>
      <c r="AK509" s="20">
        <f t="shared" ref="AK509:AK570" si="156">ROUND((Y509*$C$6)/$C$7,0)</f>
        <v>306</v>
      </c>
      <c r="AL509" s="20">
        <f t="shared" ref="AL509:AL570" si="157">ROUND((Z509*$C$6)/$C$7,0)</f>
        <v>306</v>
      </c>
      <c r="AM509" s="20">
        <f t="shared" ref="AM509:AM570" si="158">ROUND((AA509*$C$6)/$C$7,0)</f>
        <v>306</v>
      </c>
      <c r="AN509" s="20">
        <f t="shared" ref="AN509:AN570" si="159">ROUND((AB509*$C$6)/$C$7,0)</f>
        <v>306</v>
      </c>
      <c r="AO509" s="43">
        <f t="shared" ref="AO509:AO570" si="160">ROUND((AC509*$C$6)/$C$7,0)</f>
        <v>306</v>
      </c>
    </row>
    <row r="510" spans="1:41" hidden="1" x14ac:dyDescent="0.2">
      <c r="A510" s="96" t="s">
        <v>1114</v>
      </c>
      <c r="B510" s="96" t="s">
        <v>1222</v>
      </c>
      <c r="C510" s="96" t="s">
        <v>1114</v>
      </c>
      <c r="D510" s="96" t="s">
        <v>1222</v>
      </c>
      <c r="E510" s="96" t="s">
        <v>1223</v>
      </c>
      <c r="F510" s="96" t="s">
        <v>1224</v>
      </c>
      <c r="G510" s="96" t="s">
        <v>126</v>
      </c>
      <c r="H510" s="19" t="str">
        <f>IF(E510="","",VLOOKUP(LEFT(E510,5),'Technikai cellák'!B:C,2,0))</f>
        <v>TIGÁZ Földgázelosztó Zrt.</v>
      </c>
      <c r="I510" s="19" t="str">
        <f>IF(E510="","",VLOOKUP(H510,'Technikai cellák'!$C$1:$D$12,2,0))</f>
        <v>4200 Hajdúszoboszló, Rákóczi Ferenc út 184.</v>
      </c>
      <c r="J510" s="97">
        <v>4</v>
      </c>
      <c r="K510" s="25" t="str">
        <f t="shared" si="145"/>
        <v>20 alatti</v>
      </c>
      <c r="L510" s="101">
        <f t="shared" si="146"/>
        <v>4</v>
      </c>
      <c r="M510" s="102">
        <f t="shared" si="147"/>
        <v>0</v>
      </c>
      <c r="N510" s="105"/>
      <c r="O510" s="104">
        <f t="shared" si="148"/>
        <v>0</v>
      </c>
      <c r="P510" s="26">
        <f t="shared" si="144"/>
        <v>2938</v>
      </c>
      <c r="Q510" s="21">
        <f t="shared" ref="Q510:Q571" si="161">SUM(AD510:AO510)</f>
        <v>3672</v>
      </c>
      <c r="R510" s="98">
        <v>29</v>
      </c>
      <c r="S510" s="99">
        <v>29</v>
      </c>
      <c r="T510" s="99">
        <v>29</v>
      </c>
      <c r="U510" s="99">
        <v>29</v>
      </c>
      <c r="V510" s="99">
        <v>29</v>
      </c>
      <c r="W510" s="99">
        <v>29</v>
      </c>
      <c r="X510" s="99">
        <v>29</v>
      </c>
      <c r="Y510" s="99">
        <v>29</v>
      </c>
      <c r="Z510" s="99">
        <v>29</v>
      </c>
      <c r="AA510" s="99">
        <v>29</v>
      </c>
      <c r="AB510" s="99">
        <v>29</v>
      </c>
      <c r="AC510" s="100">
        <v>29</v>
      </c>
      <c r="AD510" s="22">
        <f t="shared" si="149"/>
        <v>306</v>
      </c>
      <c r="AE510" s="20">
        <f t="shared" si="150"/>
        <v>306</v>
      </c>
      <c r="AF510" s="20">
        <f t="shared" si="151"/>
        <v>306</v>
      </c>
      <c r="AG510" s="20">
        <f t="shared" si="152"/>
        <v>306</v>
      </c>
      <c r="AH510" s="20">
        <f t="shared" si="153"/>
        <v>306</v>
      </c>
      <c r="AI510" s="20">
        <f t="shared" si="154"/>
        <v>306</v>
      </c>
      <c r="AJ510" s="20">
        <f t="shared" si="155"/>
        <v>306</v>
      </c>
      <c r="AK510" s="20">
        <f t="shared" si="156"/>
        <v>306</v>
      </c>
      <c r="AL510" s="20">
        <f t="shared" si="157"/>
        <v>306</v>
      </c>
      <c r="AM510" s="20">
        <f t="shared" si="158"/>
        <v>306</v>
      </c>
      <c r="AN510" s="20">
        <f t="shared" si="159"/>
        <v>306</v>
      </c>
      <c r="AO510" s="43">
        <f t="shared" si="160"/>
        <v>306</v>
      </c>
    </row>
    <row r="511" spans="1:41" hidden="1" x14ac:dyDescent="0.2">
      <c r="A511" s="96" t="s">
        <v>1114</v>
      </c>
      <c r="B511" s="96" t="s">
        <v>1225</v>
      </c>
      <c r="C511" s="96" t="s">
        <v>1114</v>
      </c>
      <c r="D511" s="96" t="s">
        <v>1225</v>
      </c>
      <c r="E511" s="96" t="s">
        <v>1226</v>
      </c>
      <c r="F511" s="96" t="s">
        <v>1227</v>
      </c>
      <c r="G511" s="96" t="s">
        <v>126</v>
      </c>
      <c r="H511" s="19" t="str">
        <f>IF(E511="","",VLOOKUP(LEFT(E511,5),'Technikai cellák'!B:C,2,0))</f>
        <v>TIGÁZ Földgázelosztó Zrt.</v>
      </c>
      <c r="I511" s="19" t="str">
        <f>IF(E511="","",VLOOKUP(H511,'Technikai cellák'!$C$1:$D$12,2,0))</f>
        <v>4200 Hajdúszoboszló, Rákóczi Ferenc út 184.</v>
      </c>
      <c r="J511" s="97">
        <v>4</v>
      </c>
      <c r="K511" s="25" t="str">
        <f t="shared" si="145"/>
        <v>20 alatti</v>
      </c>
      <c r="L511" s="101">
        <f t="shared" si="146"/>
        <v>4</v>
      </c>
      <c r="M511" s="102">
        <f t="shared" si="147"/>
        <v>0</v>
      </c>
      <c r="N511" s="105"/>
      <c r="O511" s="104">
        <f t="shared" si="148"/>
        <v>0</v>
      </c>
      <c r="P511" s="26">
        <f t="shared" si="144"/>
        <v>2938</v>
      </c>
      <c r="Q511" s="21">
        <f t="shared" si="161"/>
        <v>3672</v>
      </c>
      <c r="R511" s="98">
        <v>29</v>
      </c>
      <c r="S511" s="99">
        <v>29</v>
      </c>
      <c r="T511" s="99">
        <v>29</v>
      </c>
      <c r="U511" s="99">
        <v>29</v>
      </c>
      <c r="V511" s="99">
        <v>29</v>
      </c>
      <c r="W511" s="99">
        <v>29</v>
      </c>
      <c r="X511" s="99">
        <v>29</v>
      </c>
      <c r="Y511" s="99">
        <v>29</v>
      </c>
      <c r="Z511" s="99">
        <v>29</v>
      </c>
      <c r="AA511" s="99">
        <v>29</v>
      </c>
      <c r="AB511" s="99">
        <v>29</v>
      </c>
      <c r="AC511" s="100">
        <v>29</v>
      </c>
      <c r="AD511" s="22">
        <f t="shared" si="149"/>
        <v>306</v>
      </c>
      <c r="AE511" s="20">
        <f t="shared" si="150"/>
        <v>306</v>
      </c>
      <c r="AF511" s="20">
        <f t="shared" si="151"/>
        <v>306</v>
      </c>
      <c r="AG511" s="20">
        <f t="shared" si="152"/>
        <v>306</v>
      </c>
      <c r="AH511" s="20">
        <f t="shared" si="153"/>
        <v>306</v>
      </c>
      <c r="AI511" s="20">
        <f t="shared" si="154"/>
        <v>306</v>
      </c>
      <c r="AJ511" s="20">
        <f t="shared" si="155"/>
        <v>306</v>
      </c>
      <c r="AK511" s="20">
        <f t="shared" si="156"/>
        <v>306</v>
      </c>
      <c r="AL511" s="20">
        <f t="shared" si="157"/>
        <v>306</v>
      </c>
      <c r="AM511" s="20">
        <f t="shared" si="158"/>
        <v>306</v>
      </c>
      <c r="AN511" s="20">
        <f t="shared" si="159"/>
        <v>306</v>
      </c>
      <c r="AO511" s="43">
        <f t="shared" si="160"/>
        <v>306</v>
      </c>
    </row>
    <row r="512" spans="1:41" hidden="1" x14ac:dyDescent="0.2">
      <c r="A512" s="96" t="s">
        <v>1114</v>
      </c>
      <c r="B512" s="96" t="s">
        <v>1228</v>
      </c>
      <c r="C512" s="96" t="s">
        <v>1114</v>
      </c>
      <c r="D512" s="96" t="s">
        <v>1228</v>
      </c>
      <c r="E512" s="96" t="s">
        <v>1229</v>
      </c>
      <c r="F512" s="96" t="s">
        <v>1230</v>
      </c>
      <c r="G512" s="96" t="s">
        <v>126</v>
      </c>
      <c r="H512" s="19" t="str">
        <f>IF(E512="","",VLOOKUP(LEFT(E512,5),'Technikai cellák'!B:C,2,0))</f>
        <v>TIGÁZ Földgázelosztó Zrt.</v>
      </c>
      <c r="I512" s="19" t="str">
        <f>IF(E512="","",VLOOKUP(H512,'Technikai cellák'!$C$1:$D$12,2,0))</f>
        <v>4200 Hajdúszoboszló, Rákóczi Ferenc út 184.</v>
      </c>
      <c r="J512" s="97">
        <v>4</v>
      </c>
      <c r="K512" s="25" t="str">
        <f t="shared" si="145"/>
        <v>20 alatti</v>
      </c>
      <c r="L512" s="101">
        <f t="shared" si="146"/>
        <v>4</v>
      </c>
      <c r="M512" s="102">
        <f t="shared" si="147"/>
        <v>0</v>
      </c>
      <c r="N512" s="105"/>
      <c r="O512" s="104">
        <f t="shared" si="148"/>
        <v>0</v>
      </c>
      <c r="P512" s="26">
        <f t="shared" si="144"/>
        <v>2938</v>
      </c>
      <c r="Q512" s="21">
        <f t="shared" si="161"/>
        <v>3672</v>
      </c>
      <c r="R512" s="98">
        <v>29</v>
      </c>
      <c r="S512" s="99">
        <v>29</v>
      </c>
      <c r="T512" s="99">
        <v>29</v>
      </c>
      <c r="U512" s="99">
        <v>29</v>
      </c>
      <c r="V512" s="99">
        <v>29</v>
      </c>
      <c r="W512" s="99">
        <v>29</v>
      </c>
      <c r="X512" s="99">
        <v>29</v>
      </c>
      <c r="Y512" s="99">
        <v>29</v>
      </c>
      <c r="Z512" s="99">
        <v>29</v>
      </c>
      <c r="AA512" s="99">
        <v>29</v>
      </c>
      <c r="AB512" s="99">
        <v>29</v>
      </c>
      <c r="AC512" s="100">
        <v>29</v>
      </c>
      <c r="AD512" s="22">
        <f t="shared" si="149"/>
        <v>306</v>
      </c>
      <c r="AE512" s="20">
        <f t="shared" si="150"/>
        <v>306</v>
      </c>
      <c r="AF512" s="20">
        <f t="shared" si="151"/>
        <v>306</v>
      </c>
      <c r="AG512" s="20">
        <f t="shared" si="152"/>
        <v>306</v>
      </c>
      <c r="AH512" s="20">
        <f t="shared" si="153"/>
        <v>306</v>
      </c>
      <c r="AI512" s="20">
        <f t="shared" si="154"/>
        <v>306</v>
      </c>
      <c r="AJ512" s="20">
        <f t="shared" si="155"/>
        <v>306</v>
      </c>
      <c r="AK512" s="20">
        <f t="shared" si="156"/>
        <v>306</v>
      </c>
      <c r="AL512" s="20">
        <f t="shared" si="157"/>
        <v>306</v>
      </c>
      <c r="AM512" s="20">
        <f t="shared" si="158"/>
        <v>306</v>
      </c>
      <c r="AN512" s="20">
        <f t="shared" si="159"/>
        <v>306</v>
      </c>
      <c r="AO512" s="43">
        <f t="shared" si="160"/>
        <v>306</v>
      </c>
    </row>
    <row r="513" spans="1:41" hidden="1" x14ac:dyDescent="0.2">
      <c r="A513" s="96" t="s">
        <v>1114</v>
      </c>
      <c r="B513" s="96" t="s">
        <v>1231</v>
      </c>
      <c r="C513" s="96" t="s">
        <v>1114</v>
      </c>
      <c r="D513" s="96" t="s">
        <v>1231</v>
      </c>
      <c r="E513" s="96" t="s">
        <v>1232</v>
      </c>
      <c r="F513" s="96" t="s">
        <v>1233</v>
      </c>
      <c r="G513" s="96" t="s">
        <v>126</v>
      </c>
      <c r="H513" s="19" t="str">
        <f>IF(E513="","",VLOOKUP(LEFT(E513,5),'Technikai cellák'!B:C,2,0))</f>
        <v>TIGÁZ Földgázelosztó Zrt.</v>
      </c>
      <c r="I513" s="19" t="str">
        <f>IF(E513="","",VLOOKUP(H513,'Technikai cellák'!$C$1:$D$12,2,0))</f>
        <v>4200 Hajdúszoboszló, Rákóczi Ferenc út 184.</v>
      </c>
      <c r="J513" s="97">
        <v>4</v>
      </c>
      <c r="K513" s="25" t="str">
        <f t="shared" si="145"/>
        <v>20 alatti</v>
      </c>
      <c r="L513" s="101">
        <f t="shared" si="146"/>
        <v>4</v>
      </c>
      <c r="M513" s="102">
        <f t="shared" si="147"/>
        <v>0</v>
      </c>
      <c r="N513" s="105"/>
      <c r="O513" s="104">
        <f t="shared" si="148"/>
        <v>0</v>
      </c>
      <c r="P513" s="26">
        <f t="shared" si="144"/>
        <v>2938</v>
      </c>
      <c r="Q513" s="21">
        <f t="shared" si="161"/>
        <v>3672</v>
      </c>
      <c r="R513" s="98">
        <v>29</v>
      </c>
      <c r="S513" s="99">
        <v>29</v>
      </c>
      <c r="T513" s="99">
        <v>29</v>
      </c>
      <c r="U513" s="99">
        <v>29</v>
      </c>
      <c r="V513" s="99">
        <v>29</v>
      </c>
      <c r="W513" s="99">
        <v>29</v>
      </c>
      <c r="X513" s="99">
        <v>29</v>
      </c>
      <c r="Y513" s="99">
        <v>29</v>
      </c>
      <c r="Z513" s="99">
        <v>29</v>
      </c>
      <c r="AA513" s="99">
        <v>29</v>
      </c>
      <c r="AB513" s="99">
        <v>29</v>
      </c>
      <c r="AC513" s="100">
        <v>29</v>
      </c>
      <c r="AD513" s="22">
        <f t="shared" si="149"/>
        <v>306</v>
      </c>
      <c r="AE513" s="20">
        <f t="shared" si="150"/>
        <v>306</v>
      </c>
      <c r="AF513" s="20">
        <f t="shared" si="151"/>
        <v>306</v>
      </c>
      <c r="AG513" s="20">
        <f t="shared" si="152"/>
        <v>306</v>
      </c>
      <c r="AH513" s="20">
        <f t="shared" si="153"/>
        <v>306</v>
      </c>
      <c r="AI513" s="20">
        <f t="shared" si="154"/>
        <v>306</v>
      </c>
      <c r="AJ513" s="20">
        <f t="shared" si="155"/>
        <v>306</v>
      </c>
      <c r="AK513" s="20">
        <f t="shared" si="156"/>
        <v>306</v>
      </c>
      <c r="AL513" s="20">
        <f t="shared" si="157"/>
        <v>306</v>
      </c>
      <c r="AM513" s="20">
        <f t="shared" si="158"/>
        <v>306</v>
      </c>
      <c r="AN513" s="20">
        <f t="shared" si="159"/>
        <v>306</v>
      </c>
      <c r="AO513" s="43">
        <f t="shared" si="160"/>
        <v>306</v>
      </c>
    </row>
    <row r="514" spans="1:41" hidden="1" x14ac:dyDescent="0.2">
      <c r="A514" s="96" t="s">
        <v>1114</v>
      </c>
      <c r="B514" s="96" t="s">
        <v>1234</v>
      </c>
      <c r="C514" s="96" t="s">
        <v>1114</v>
      </c>
      <c r="D514" s="96" t="s">
        <v>1234</v>
      </c>
      <c r="E514" s="96" t="s">
        <v>1235</v>
      </c>
      <c r="F514" s="96" t="s">
        <v>1236</v>
      </c>
      <c r="G514" s="96" t="s">
        <v>126</v>
      </c>
      <c r="H514" s="19" t="str">
        <f>IF(E514="","",VLOOKUP(LEFT(E514,5),'Technikai cellák'!B:C,2,0))</f>
        <v>MVM ÉGÁZ-DÉGÁZ Földgázhálózati Zrt.</v>
      </c>
      <c r="I514" s="19" t="str">
        <f>IF(E514="","",VLOOKUP(H514,'Technikai cellák'!$C$1:$D$12,2,0))</f>
        <v>6724 Szeged, Pulcz u. 44.</v>
      </c>
      <c r="J514" s="97">
        <v>4</v>
      </c>
      <c r="K514" s="25" t="str">
        <f t="shared" si="145"/>
        <v>20 alatti</v>
      </c>
      <c r="L514" s="101">
        <f t="shared" si="146"/>
        <v>4</v>
      </c>
      <c r="M514" s="102">
        <f t="shared" si="147"/>
        <v>0</v>
      </c>
      <c r="N514" s="105"/>
      <c r="O514" s="104">
        <f t="shared" si="148"/>
        <v>0</v>
      </c>
      <c r="P514" s="26">
        <f t="shared" si="144"/>
        <v>2938</v>
      </c>
      <c r="Q514" s="21">
        <f t="shared" si="161"/>
        <v>3672</v>
      </c>
      <c r="R514" s="98">
        <v>29</v>
      </c>
      <c r="S514" s="99">
        <v>29</v>
      </c>
      <c r="T514" s="99">
        <v>29</v>
      </c>
      <c r="U514" s="99">
        <v>29</v>
      </c>
      <c r="V514" s="99">
        <v>29</v>
      </c>
      <c r="W514" s="99">
        <v>29</v>
      </c>
      <c r="X514" s="99">
        <v>29</v>
      </c>
      <c r="Y514" s="99">
        <v>29</v>
      </c>
      <c r="Z514" s="99">
        <v>29</v>
      </c>
      <c r="AA514" s="99">
        <v>29</v>
      </c>
      <c r="AB514" s="99">
        <v>29</v>
      </c>
      <c r="AC514" s="100">
        <v>29</v>
      </c>
      <c r="AD514" s="22">
        <f t="shared" si="149"/>
        <v>306</v>
      </c>
      <c r="AE514" s="20">
        <f t="shared" si="150"/>
        <v>306</v>
      </c>
      <c r="AF514" s="20">
        <f t="shared" si="151"/>
        <v>306</v>
      </c>
      <c r="AG514" s="20">
        <f t="shared" si="152"/>
        <v>306</v>
      </c>
      <c r="AH514" s="20">
        <f t="shared" si="153"/>
        <v>306</v>
      </c>
      <c r="AI514" s="20">
        <f t="shared" si="154"/>
        <v>306</v>
      </c>
      <c r="AJ514" s="20">
        <f t="shared" si="155"/>
        <v>306</v>
      </c>
      <c r="AK514" s="20">
        <f t="shared" si="156"/>
        <v>306</v>
      </c>
      <c r="AL514" s="20">
        <f t="shared" si="157"/>
        <v>306</v>
      </c>
      <c r="AM514" s="20">
        <f t="shared" si="158"/>
        <v>306</v>
      </c>
      <c r="AN514" s="20">
        <f t="shared" si="159"/>
        <v>306</v>
      </c>
      <c r="AO514" s="43">
        <f t="shared" si="160"/>
        <v>306</v>
      </c>
    </row>
    <row r="515" spans="1:41" hidden="1" x14ac:dyDescent="0.2">
      <c r="A515" s="96" t="s">
        <v>1114</v>
      </c>
      <c r="B515" s="96" t="s">
        <v>1237</v>
      </c>
      <c r="C515" s="96" t="s">
        <v>1114</v>
      </c>
      <c r="D515" s="96" t="s">
        <v>1237</v>
      </c>
      <c r="E515" s="96" t="s">
        <v>1238</v>
      </c>
      <c r="F515" s="96" t="s">
        <v>1239</v>
      </c>
      <c r="G515" s="96" t="s">
        <v>126</v>
      </c>
      <c r="H515" s="19" t="str">
        <f>IF(E515="","",VLOOKUP(LEFT(E515,5),'Technikai cellák'!B:C,2,0))</f>
        <v>TIGÁZ Földgázelosztó Zrt.</v>
      </c>
      <c r="I515" s="19" t="str">
        <f>IF(E515="","",VLOOKUP(H515,'Technikai cellák'!$C$1:$D$12,2,0))</f>
        <v>4200 Hajdúszoboszló, Rákóczi Ferenc út 184.</v>
      </c>
      <c r="J515" s="97">
        <v>4</v>
      </c>
      <c r="K515" s="25" t="str">
        <f t="shared" si="145"/>
        <v>20 alatti</v>
      </c>
      <c r="L515" s="101">
        <f t="shared" si="146"/>
        <v>4</v>
      </c>
      <c r="M515" s="102">
        <f t="shared" si="147"/>
        <v>0</v>
      </c>
      <c r="N515" s="105"/>
      <c r="O515" s="104">
        <f t="shared" si="148"/>
        <v>0</v>
      </c>
      <c r="P515" s="26">
        <f t="shared" ref="P515:P578" si="162">ROUND(Q515*$G$9,0)</f>
        <v>2938</v>
      </c>
      <c r="Q515" s="21">
        <f t="shared" si="161"/>
        <v>3672</v>
      </c>
      <c r="R515" s="98">
        <v>29</v>
      </c>
      <c r="S515" s="99">
        <v>29</v>
      </c>
      <c r="T515" s="99">
        <v>29</v>
      </c>
      <c r="U515" s="99">
        <v>29</v>
      </c>
      <c r="V515" s="99">
        <v>29</v>
      </c>
      <c r="W515" s="99">
        <v>29</v>
      </c>
      <c r="X515" s="99">
        <v>29</v>
      </c>
      <c r="Y515" s="99">
        <v>29</v>
      </c>
      <c r="Z515" s="99">
        <v>29</v>
      </c>
      <c r="AA515" s="99">
        <v>29</v>
      </c>
      <c r="AB515" s="99">
        <v>29</v>
      </c>
      <c r="AC515" s="100">
        <v>29</v>
      </c>
      <c r="AD515" s="22">
        <f t="shared" si="149"/>
        <v>306</v>
      </c>
      <c r="AE515" s="20">
        <f t="shared" si="150"/>
        <v>306</v>
      </c>
      <c r="AF515" s="20">
        <f t="shared" si="151"/>
        <v>306</v>
      </c>
      <c r="AG515" s="20">
        <f t="shared" si="152"/>
        <v>306</v>
      </c>
      <c r="AH515" s="20">
        <f t="shared" si="153"/>
        <v>306</v>
      </c>
      <c r="AI515" s="20">
        <f t="shared" si="154"/>
        <v>306</v>
      </c>
      <c r="AJ515" s="20">
        <f t="shared" si="155"/>
        <v>306</v>
      </c>
      <c r="AK515" s="20">
        <f t="shared" si="156"/>
        <v>306</v>
      </c>
      <c r="AL515" s="20">
        <f t="shared" si="157"/>
        <v>306</v>
      </c>
      <c r="AM515" s="20">
        <f t="shared" si="158"/>
        <v>306</v>
      </c>
      <c r="AN515" s="20">
        <f t="shared" si="159"/>
        <v>306</v>
      </c>
      <c r="AO515" s="43">
        <f t="shared" si="160"/>
        <v>306</v>
      </c>
    </row>
    <row r="516" spans="1:41" hidden="1" x14ac:dyDescent="0.2">
      <c r="A516" s="96" t="s">
        <v>1114</v>
      </c>
      <c r="B516" s="96" t="s">
        <v>1240</v>
      </c>
      <c r="C516" s="96" t="s">
        <v>1114</v>
      </c>
      <c r="D516" s="96" t="s">
        <v>1240</v>
      </c>
      <c r="E516" s="96" t="s">
        <v>1241</v>
      </c>
      <c r="F516" s="96" t="s">
        <v>1242</v>
      </c>
      <c r="G516" s="96" t="s">
        <v>126</v>
      </c>
      <c r="H516" s="19" t="str">
        <f>IF(E516="","",VLOOKUP(LEFT(E516,5),'Technikai cellák'!B:C,2,0))</f>
        <v>TIGÁZ Földgázelosztó Zrt.</v>
      </c>
      <c r="I516" s="19" t="str">
        <f>IF(E516="","",VLOOKUP(H516,'Technikai cellák'!$C$1:$D$12,2,0))</f>
        <v>4200 Hajdúszoboszló, Rákóczi Ferenc út 184.</v>
      </c>
      <c r="J516" s="97">
        <v>4</v>
      </c>
      <c r="K516" s="25" t="str">
        <f t="shared" si="145"/>
        <v>20 alatti</v>
      </c>
      <c r="L516" s="101">
        <f t="shared" si="146"/>
        <v>4</v>
      </c>
      <c r="M516" s="102">
        <f t="shared" si="147"/>
        <v>0</v>
      </c>
      <c r="N516" s="105"/>
      <c r="O516" s="104">
        <f t="shared" si="148"/>
        <v>0</v>
      </c>
      <c r="P516" s="26">
        <f t="shared" si="162"/>
        <v>2938</v>
      </c>
      <c r="Q516" s="21">
        <f t="shared" si="161"/>
        <v>3672</v>
      </c>
      <c r="R516" s="98">
        <v>29</v>
      </c>
      <c r="S516" s="99">
        <v>29</v>
      </c>
      <c r="T516" s="99">
        <v>29</v>
      </c>
      <c r="U516" s="99">
        <v>29</v>
      </c>
      <c r="V516" s="99">
        <v>29</v>
      </c>
      <c r="W516" s="99">
        <v>29</v>
      </c>
      <c r="X516" s="99">
        <v>29</v>
      </c>
      <c r="Y516" s="99">
        <v>29</v>
      </c>
      <c r="Z516" s="99">
        <v>29</v>
      </c>
      <c r="AA516" s="99">
        <v>29</v>
      </c>
      <c r="AB516" s="99">
        <v>29</v>
      </c>
      <c r="AC516" s="100">
        <v>29</v>
      </c>
      <c r="AD516" s="22">
        <f t="shared" si="149"/>
        <v>306</v>
      </c>
      <c r="AE516" s="20">
        <f t="shared" si="150"/>
        <v>306</v>
      </c>
      <c r="AF516" s="20">
        <f t="shared" si="151"/>
        <v>306</v>
      </c>
      <c r="AG516" s="20">
        <f t="shared" si="152"/>
        <v>306</v>
      </c>
      <c r="AH516" s="20">
        <f t="shared" si="153"/>
        <v>306</v>
      </c>
      <c r="AI516" s="20">
        <f t="shared" si="154"/>
        <v>306</v>
      </c>
      <c r="AJ516" s="20">
        <f t="shared" si="155"/>
        <v>306</v>
      </c>
      <c r="AK516" s="20">
        <f t="shared" si="156"/>
        <v>306</v>
      </c>
      <c r="AL516" s="20">
        <f t="shared" si="157"/>
        <v>306</v>
      </c>
      <c r="AM516" s="20">
        <f t="shared" si="158"/>
        <v>306</v>
      </c>
      <c r="AN516" s="20">
        <f t="shared" si="159"/>
        <v>306</v>
      </c>
      <c r="AO516" s="43">
        <f t="shared" si="160"/>
        <v>306</v>
      </c>
    </row>
    <row r="517" spans="1:41" hidden="1" x14ac:dyDescent="0.2">
      <c r="A517" s="96" t="s">
        <v>1114</v>
      </c>
      <c r="B517" s="96" t="s">
        <v>1243</v>
      </c>
      <c r="C517" s="96" t="s">
        <v>1114</v>
      </c>
      <c r="D517" s="96" t="s">
        <v>1243</v>
      </c>
      <c r="E517" s="96" t="s">
        <v>1244</v>
      </c>
      <c r="F517" s="96" t="s">
        <v>1245</v>
      </c>
      <c r="G517" s="96" t="s">
        <v>126</v>
      </c>
      <c r="H517" s="19" t="str">
        <f>IF(E517="","",VLOOKUP(LEFT(E517,5),'Technikai cellák'!B:C,2,0))</f>
        <v>TIGÁZ Földgázelosztó Zrt.</v>
      </c>
      <c r="I517" s="19" t="str">
        <f>IF(E517="","",VLOOKUP(H517,'Technikai cellák'!$C$1:$D$12,2,0))</f>
        <v>4200 Hajdúszoboszló, Rákóczi Ferenc út 184.</v>
      </c>
      <c r="J517" s="97">
        <v>4</v>
      </c>
      <c r="K517" s="25" t="str">
        <f t="shared" si="145"/>
        <v>20 alatti</v>
      </c>
      <c r="L517" s="101">
        <f t="shared" si="146"/>
        <v>4</v>
      </c>
      <c r="M517" s="102">
        <f t="shared" si="147"/>
        <v>0</v>
      </c>
      <c r="N517" s="105"/>
      <c r="O517" s="104">
        <f t="shared" si="148"/>
        <v>0</v>
      </c>
      <c r="P517" s="26">
        <f t="shared" si="162"/>
        <v>41970</v>
      </c>
      <c r="Q517" s="21">
        <f t="shared" si="161"/>
        <v>52463</v>
      </c>
      <c r="R517" s="98">
        <v>150</v>
      </c>
      <c r="S517" s="99">
        <v>800</v>
      </c>
      <c r="T517" s="99">
        <v>800</v>
      </c>
      <c r="U517" s="99">
        <v>1200</v>
      </c>
      <c r="V517" s="99">
        <v>900</v>
      </c>
      <c r="W517" s="99">
        <v>530</v>
      </c>
      <c r="X517" s="99">
        <v>250</v>
      </c>
      <c r="Y517" s="99">
        <v>200</v>
      </c>
      <c r="Z517" s="99">
        <v>0</v>
      </c>
      <c r="AA517" s="99">
        <v>0</v>
      </c>
      <c r="AB517" s="99">
        <v>0</v>
      </c>
      <c r="AC517" s="100">
        <v>140</v>
      </c>
      <c r="AD517" s="22">
        <f t="shared" si="149"/>
        <v>1583</v>
      </c>
      <c r="AE517" s="20">
        <f t="shared" si="150"/>
        <v>8445</v>
      </c>
      <c r="AF517" s="20">
        <f t="shared" si="151"/>
        <v>8445</v>
      </c>
      <c r="AG517" s="20">
        <f t="shared" si="152"/>
        <v>12667</v>
      </c>
      <c r="AH517" s="20">
        <f t="shared" si="153"/>
        <v>9500</v>
      </c>
      <c r="AI517" s="20">
        <f t="shared" si="154"/>
        <v>5595</v>
      </c>
      <c r="AJ517" s="20">
        <f t="shared" si="155"/>
        <v>2639</v>
      </c>
      <c r="AK517" s="20">
        <f t="shared" si="156"/>
        <v>2111</v>
      </c>
      <c r="AL517" s="20">
        <f t="shared" si="157"/>
        <v>0</v>
      </c>
      <c r="AM517" s="20">
        <f t="shared" si="158"/>
        <v>0</v>
      </c>
      <c r="AN517" s="20">
        <f t="shared" si="159"/>
        <v>0</v>
      </c>
      <c r="AO517" s="43">
        <f t="shared" si="160"/>
        <v>1478</v>
      </c>
    </row>
    <row r="518" spans="1:41" hidden="1" x14ac:dyDescent="0.2">
      <c r="A518" s="96" t="s">
        <v>1246</v>
      </c>
      <c r="B518" s="96" t="s">
        <v>1247</v>
      </c>
      <c r="C518" s="96" t="s">
        <v>1246</v>
      </c>
      <c r="D518" s="96" t="s">
        <v>1247</v>
      </c>
      <c r="E518" s="96" t="s">
        <v>1248</v>
      </c>
      <c r="F518" s="96" t="s">
        <v>1249</v>
      </c>
      <c r="G518" s="96" t="s">
        <v>126</v>
      </c>
      <c r="H518" s="19" t="str">
        <f>IF(E518="","",VLOOKUP(LEFT(E518,5),'Technikai cellák'!B:C,2,0))</f>
        <v>MVM ÉGÁZ-DÉGÁZ Földgázhálózati Zrt.</v>
      </c>
      <c r="I518" s="19" t="str">
        <f>IF(E518="","",VLOOKUP(H518,'Technikai cellák'!$C$1:$D$12,2,0))</f>
        <v>6724 Szeged, Pulcz u. 44.</v>
      </c>
      <c r="J518" s="97">
        <v>58</v>
      </c>
      <c r="K518" s="25" t="str">
        <f t="shared" si="145"/>
        <v>20-99</v>
      </c>
      <c r="L518" s="101">
        <f t="shared" si="146"/>
        <v>0</v>
      </c>
      <c r="M518" s="102">
        <f t="shared" si="147"/>
        <v>609</v>
      </c>
      <c r="N518" s="105">
        <v>609</v>
      </c>
      <c r="O518" s="104">
        <f t="shared" si="148"/>
        <v>0</v>
      </c>
      <c r="P518" s="26">
        <f t="shared" si="162"/>
        <v>315019</v>
      </c>
      <c r="Q518" s="21">
        <f t="shared" si="161"/>
        <v>393774</v>
      </c>
      <c r="R518" s="98">
        <v>1435</v>
      </c>
      <c r="S518" s="99">
        <v>5211</v>
      </c>
      <c r="T518" s="99">
        <v>7398</v>
      </c>
      <c r="U518" s="99">
        <v>9589</v>
      </c>
      <c r="V518" s="99">
        <v>6718</v>
      </c>
      <c r="W518" s="99">
        <v>4808</v>
      </c>
      <c r="X518" s="99">
        <v>1144</v>
      </c>
      <c r="Y518" s="99">
        <v>342</v>
      </c>
      <c r="Z518" s="99">
        <v>166</v>
      </c>
      <c r="AA518" s="99">
        <v>246</v>
      </c>
      <c r="AB518" s="99">
        <v>143</v>
      </c>
      <c r="AC518" s="100">
        <v>104</v>
      </c>
      <c r="AD518" s="22">
        <f t="shared" si="149"/>
        <v>15148</v>
      </c>
      <c r="AE518" s="20">
        <f t="shared" si="150"/>
        <v>55006</v>
      </c>
      <c r="AF518" s="20">
        <f t="shared" si="151"/>
        <v>78092</v>
      </c>
      <c r="AG518" s="20">
        <f t="shared" si="152"/>
        <v>101220</v>
      </c>
      <c r="AH518" s="20">
        <f t="shared" si="153"/>
        <v>70914</v>
      </c>
      <c r="AI518" s="20">
        <f t="shared" si="154"/>
        <v>50752</v>
      </c>
      <c r="AJ518" s="20">
        <f t="shared" si="155"/>
        <v>12076</v>
      </c>
      <c r="AK518" s="20">
        <f t="shared" si="156"/>
        <v>3610</v>
      </c>
      <c r="AL518" s="20">
        <f t="shared" si="157"/>
        <v>1752</v>
      </c>
      <c r="AM518" s="20">
        <f t="shared" si="158"/>
        <v>2597</v>
      </c>
      <c r="AN518" s="20">
        <f t="shared" si="159"/>
        <v>1509</v>
      </c>
      <c r="AO518" s="43">
        <f t="shared" si="160"/>
        <v>1098</v>
      </c>
    </row>
    <row r="519" spans="1:41" hidden="1" x14ac:dyDescent="0.2">
      <c r="A519" s="96" t="s">
        <v>1246</v>
      </c>
      <c r="B519" s="96" t="s">
        <v>1247</v>
      </c>
      <c r="C519" s="96" t="s">
        <v>1246</v>
      </c>
      <c r="D519" s="96" t="s">
        <v>1247</v>
      </c>
      <c r="E519" s="96" t="s">
        <v>1250</v>
      </c>
      <c r="F519" s="96" t="s">
        <v>1247</v>
      </c>
      <c r="G519" s="96" t="s">
        <v>126</v>
      </c>
      <c r="H519" s="19" t="str">
        <f>IF(E519="","",VLOOKUP(LEFT(E519,5),'Technikai cellák'!B:C,2,0))</f>
        <v>MVM ÉGÁZ-DÉGÁZ Földgázhálózati Zrt.</v>
      </c>
      <c r="I519" s="19" t="str">
        <f>IF(E519="","",VLOOKUP(H519,'Technikai cellák'!$C$1:$D$12,2,0))</f>
        <v>6724 Szeged, Pulcz u. 44.</v>
      </c>
      <c r="J519" s="97">
        <v>65</v>
      </c>
      <c r="K519" s="25" t="str">
        <f t="shared" si="145"/>
        <v>20-99</v>
      </c>
      <c r="L519" s="101">
        <f t="shared" si="146"/>
        <v>0</v>
      </c>
      <c r="M519" s="102">
        <f t="shared" si="147"/>
        <v>683</v>
      </c>
      <c r="N519" s="105">
        <v>683</v>
      </c>
      <c r="O519" s="104">
        <f t="shared" si="148"/>
        <v>0</v>
      </c>
      <c r="P519" s="26">
        <f t="shared" si="162"/>
        <v>428776</v>
      </c>
      <c r="Q519" s="21">
        <f t="shared" si="161"/>
        <v>535970</v>
      </c>
      <c r="R519" s="98">
        <v>2865</v>
      </c>
      <c r="S519" s="99">
        <v>6397</v>
      </c>
      <c r="T519" s="99">
        <v>9775</v>
      </c>
      <c r="U519" s="99">
        <v>12293</v>
      </c>
      <c r="V519" s="99">
        <v>8571</v>
      </c>
      <c r="W519" s="99">
        <v>9961</v>
      </c>
      <c r="X519" s="99">
        <v>885</v>
      </c>
      <c r="Y519" s="99">
        <v>0</v>
      </c>
      <c r="Z519" s="99">
        <v>0</v>
      </c>
      <c r="AA519" s="99">
        <v>0</v>
      </c>
      <c r="AB519" s="99">
        <v>0</v>
      </c>
      <c r="AC519" s="100">
        <v>28</v>
      </c>
      <c r="AD519" s="22">
        <f t="shared" si="149"/>
        <v>30242</v>
      </c>
      <c r="AE519" s="20">
        <f t="shared" si="150"/>
        <v>67525</v>
      </c>
      <c r="AF519" s="20">
        <f t="shared" si="151"/>
        <v>103183</v>
      </c>
      <c r="AG519" s="20">
        <f t="shared" si="152"/>
        <v>129762</v>
      </c>
      <c r="AH519" s="20">
        <f t="shared" si="153"/>
        <v>90474</v>
      </c>
      <c r="AI519" s="20">
        <f t="shared" si="154"/>
        <v>105146</v>
      </c>
      <c r="AJ519" s="20">
        <f t="shared" si="155"/>
        <v>9342</v>
      </c>
      <c r="AK519" s="20">
        <f t="shared" si="156"/>
        <v>0</v>
      </c>
      <c r="AL519" s="20">
        <f t="shared" si="157"/>
        <v>0</v>
      </c>
      <c r="AM519" s="20">
        <f t="shared" si="158"/>
        <v>0</v>
      </c>
      <c r="AN519" s="20">
        <f t="shared" si="159"/>
        <v>0</v>
      </c>
      <c r="AO519" s="43">
        <f t="shared" si="160"/>
        <v>296</v>
      </c>
    </row>
    <row r="520" spans="1:41" hidden="1" x14ac:dyDescent="0.2">
      <c r="A520" s="96" t="s">
        <v>1246</v>
      </c>
      <c r="B520" s="96" t="s">
        <v>1247</v>
      </c>
      <c r="C520" s="96" t="s">
        <v>1246</v>
      </c>
      <c r="D520" s="96" t="s">
        <v>1247</v>
      </c>
      <c r="E520" s="96" t="s">
        <v>1251</v>
      </c>
      <c r="F520" s="96" t="s">
        <v>1252</v>
      </c>
      <c r="G520" s="96" t="s">
        <v>126</v>
      </c>
      <c r="H520" s="19" t="str">
        <f>IF(E520="","",VLOOKUP(LEFT(E520,5),'Technikai cellák'!B:C,2,0))</f>
        <v>MVM ÉGÁZ-DÉGÁZ Földgázhálózati Zrt.</v>
      </c>
      <c r="I520" s="19" t="str">
        <f>IF(E520="","",VLOOKUP(H520,'Technikai cellák'!$C$1:$D$12,2,0))</f>
        <v>6724 Szeged, Pulcz u. 44.</v>
      </c>
      <c r="J520" s="97">
        <v>10</v>
      </c>
      <c r="K520" s="25" t="str">
        <f t="shared" si="145"/>
        <v>20 alatti</v>
      </c>
      <c r="L520" s="101">
        <f t="shared" si="146"/>
        <v>10</v>
      </c>
      <c r="M520" s="102">
        <f t="shared" si="147"/>
        <v>0</v>
      </c>
      <c r="N520" s="105"/>
      <c r="O520" s="104">
        <f t="shared" si="148"/>
        <v>0</v>
      </c>
      <c r="P520" s="26">
        <f t="shared" si="162"/>
        <v>84446</v>
      </c>
      <c r="Q520" s="21">
        <f t="shared" si="161"/>
        <v>105558</v>
      </c>
      <c r="R520" s="98">
        <v>2793</v>
      </c>
      <c r="S520" s="99">
        <v>2441</v>
      </c>
      <c r="T520" s="99">
        <v>1991</v>
      </c>
      <c r="U520" s="99">
        <v>759</v>
      </c>
      <c r="V520" s="99">
        <v>805</v>
      </c>
      <c r="W520" s="99">
        <v>703</v>
      </c>
      <c r="X520" s="99">
        <v>508</v>
      </c>
      <c r="Y520" s="99">
        <v>0</v>
      </c>
      <c r="Z520" s="99">
        <v>0</v>
      </c>
      <c r="AA520" s="99">
        <v>0</v>
      </c>
      <c r="AB520" s="99">
        <v>0</v>
      </c>
      <c r="AC520" s="100">
        <v>0</v>
      </c>
      <c r="AD520" s="22">
        <f t="shared" si="149"/>
        <v>29482</v>
      </c>
      <c r="AE520" s="20">
        <f t="shared" si="150"/>
        <v>25767</v>
      </c>
      <c r="AF520" s="20">
        <f t="shared" si="151"/>
        <v>21017</v>
      </c>
      <c r="AG520" s="20">
        <f t="shared" si="152"/>
        <v>8012</v>
      </c>
      <c r="AH520" s="20">
        <f t="shared" si="153"/>
        <v>8497</v>
      </c>
      <c r="AI520" s="20">
        <f t="shared" si="154"/>
        <v>7421</v>
      </c>
      <c r="AJ520" s="20">
        <f t="shared" si="155"/>
        <v>5362</v>
      </c>
      <c r="AK520" s="20">
        <f t="shared" si="156"/>
        <v>0</v>
      </c>
      <c r="AL520" s="20">
        <f t="shared" si="157"/>
        <v>0</v>
      </c>
      <c r="AM520" s="20">
        <f t="shared" si="158"/>
        <v>0</v>
      </c>
      <c r="AN520" s="20">
        <f t="shared" si="159"/>
        <v>0</v>
      </c>
      <c r="AO520" s="43">
        <f t="shared" si="160"/>
        <v>0</v>
      </c>
    </row>
    <row r="521" spans="1:41" hidden="1" x14ac:dyDescent="0.2">
      <c r="A521" s="96" t="s">
        <v>1246</v>
      </c>
      <c r="B521" s="96" t="s">
        <v>1247</v>
      </c>
      <c r="C521" s="96" t="s">
        <v>1246</v>
      </c>
      <c r="D521" s="96" t="s">
        <v>1247</v>
      </c>
      <c r="E521" s="96" t="s">
        <v>1253</v>
      </c>
      <c r="F521" s="96" t="s">
        <v>1254</v>
      </c>
      <c r="G521" s="96" t="s">
        <v>126</v>
      </c>
      <c r="H521" s="19" t="str">
        <f>IF(E521="","",VLOOKUP(LEFT(E521,5),'Technikai cellák'!B:C,2,0))</f>
        <v>MVM ÉGÁZ-DÉGÁZ Földgázhálózati Zrt.</v>
      </c>
      <c r="I521" s="19" t="str">
        <f>IF(E521="","",VLOOKUP(H521,'Technikai cellák'!$C$1:$D$12,2,0))</f>
        <v>6724 Szeged, Pulcz u. 44.</v>
      </c>
      <c r="J521" s="97">
        <v>8</v>
      </c>
      <c r="K521" s="25" t="str">
        <f t="shared" si="145"/>
        <v>20 alatti</v>
      </c>
      <c r="L521" s="101">
        <f t="shared" si="146"/>
        <v>8</v>
      </c>
      <c r="M521" s="102">
        <f t="shared" si="147"/>
        <v>0</v>
      </c>
      <c r="N521" s="105"/>
      <c r="O521" s="104">
        <f t="shared" si="148"/>
        <v>0</v>
      </c>
      <c r="P521" s="26">
        <f t="shared" si="162"/>
        <v>54890</v>
      </c>
      <c r="Q521" s="21">
        <f t="shared" si="161"/>
        <v>68613</v>
      </c>
      <c r="R521" s="98">
        <v>2135</v>
      </c>
      <c r="S521" s="99">
        <v>1838</v>
      </c>
      <c r="T521" s="99">
        <v>1498</v>
      </c>
      <c r="U521" s="99">
        <v>571</v>
      </c>
      <c r="V521" s="99">
        <v>310</v>
      </c>
      <c r="W521" s="99">
        <v>0</v>
      </c>
      <c r="X521" s="99">
        <v>0</v>
      </c>
      <c r="Y521" s="99">
        <v>0</v>
      </c>
      <c r="Z521" s="99">
        <v>0</v>
      </c>
      <c r="AA521" s="99">
        <v>0</v>
      </c>
      <c r="AB521" s="99">
        <v>0</v>
      </c>
      <c r="AC521" s="100">
        <v>148</v>
      </c>
      <c r="AD521" s="22">
        <f t="shared" si="149"/>
        <v>22537</v>
      </c>
      <c r="AE521" s="20">
        <f t="shared" si="150"/>
        <v>19402</v>
      </c>
      <c r="AF521" s="20">
        <f t="shared" si="151"/>
        <v>15813</v>
      </c>
      <c r="AG521" s="20">
        <f t="shared" si="152"/>
        <v>6027</v>
      </c>
      <c r="AH521" s="20">
        <f t="shared" si="153"/>
        <v>3272</v>
      </c>
      <c r="AI521" s="20">
        <f t="shared" si="154"/>
        <v>0</v>
      </c>
      <c r="AJ521" s="20">
        <f t="shared" si="155"/>
        <v>0</v>
      </c>
      <c r="AK521" s="20">
        <f t="shared" si="156"/>
        <v>0</v>
      </c>
      <c r="AL521" s="20">
        <f t="shared" si="157"/>
        <v>0</v>
      </c>
      <c r="AM521" s="20">
        <f t="shared" si="158"/>
        <v>0</v>
      </c>
      <c r="AN521" s="20">
        <f t="shared" si="159"/>
        <v>0</v>
      </c>
      <c r="AO521" s="43">
        <f t="shared" si="160"/>
        <v>1562</v>
      </c>
    </row>
    <row r="522" spans="1:41" hidden="1" x14ac:dyDescent="0.2">
      <c r="A522" s="96" t="s">
        <v>1246</v>
      </c>
      <c r="B522" s="96" t="s">
        <v>1247</v>
      </c>
      <c r="C522" s="96" t="s">
        <v>1246</v>
      </c>
      <c r="D522" s="96" t="s">
        <v>1247</v>
      </c>
      <c r="E522" s="96" t="s">
        <v>1255</v>
      </c>
      <c r="F522" s="96" t="s">
        <v>1256</v>
      </c>
      <c r="G522" s="96" t="s">
        <v>126</v>
      </c>
      <c r="H522" s="19" t="str">
        <f>IF(E522="","",VLOOKUP(LEFT(E522,5),'Technikai cellák'!B:C,2,0))</f>
        <v>MVM ÉGÁZ-DÉGÁZ Földgázhálózati Zrt.</v>
      </c>
      <c r="I522" s="19" t="str">
        <f>IF(E522="","",VLOOKUP(H522,'Technikai cellák'!$C$1:$D$12,2,0))</f>
        <v>6724 Szeged, Pulcz u. 44.</v>
      </c>
      <c r="J522" s="97">
        <v>4</v>
      </c>
      <c r="K522" s="25" t="str">
        <f t="shared" si="145"/>
        <v>20 alatti</v>
      </c>
      <c r="L522" s="101">
        <f t="shared" si="146"/>
        <v>4</v>
      </c>
      <c r="M522" s="102">
        <f t="shared" si="147"/>
        <v>0</v>
      </c>
      <c r="N522" s="105"/>
      <c r="O522" s="104">
        <f t="shared" si="148"/>
        <v>0</v>
      </c>
      <c r="P522" s="26">
        <f t="shared" si="162"/>
        <v>46446</v>
      </c>
      <c r="Q522" s="21">
        <f t="shared" si="161"/>
        <v>58058</v>
      </c>
      <c r="R522" s="98">
        <v>1815</v>
      </c>
      <c r="S522" s="99">
        <v>1560</v>
      </c>
      <c r="T522" s="99">
        <v>1272</v>
      </c>
      <c r="U522" s="99">
        <v>485</v>
      </c>
      <c r="V522" s="99">
        <v>264</v>
      </c>
      <c r="W522" s="99">
        <v>104</v>
      </c>
      <c r="X522" s="99">
        <v>0</v>
      </c>
      <c r="Y522" s="99">
        <v>0</v>
      </c>
      <c r="Z522" s="99">
        <v>0</v>
      </c>
      <c r="AA522" s="99">
        <v>0</v>
      </c>
      <c r="AB522" s="99">
        <v>0</v>
      </c>
      <c r="AC522" s="100">
        <v>0</v>
      </c>
      <c r="AD522" s="22">
        <f t="shared" si="149"/>
        <v>19159</v>
      </c>
      <c r="AE522" s="20">
        <f t="shared" si="150"/>
        <v>16467</v>
      </c>
      <c r="AF522" s="20">
        <f t="shared" si="151"/>
        <v>13427</v>
      </c>
      <c r="AG522" s="20">
        <f t="shared" si="152"/>
        <v>5120</v>
      </c>
      <c r="AH522" s="20">
        <f t="shared" si="153"/>
        <v>2787</v>
      </c>
      <c r="AI522" s="20">
        <f t="shared" si="154"/>
        <v>1098</v>
      </c>
      <c r="AJ522" s="20">
        <f t="shared" si="155"/>
        <v>0</v>
      </c>
      <c r="AK522" s="20">
        <f t="shared" si="156"/>
        <v>0</v>
      </c>
      <c r="AL522" s="20">
        <f t="shared" si="157"/>
        <v>0</v>
      </c>
      <c r="AM522" s="20">
        <f t="shared" si="158"/>
        <v>0</v>
      </c>
      <c r="AN522" s="20">
        <f t="shared" si="159"/>
        <v>0</v>
      </c>
      <c r="AO522" s="43">
        <f t="shared" si="160"/>
        <v>0</v>
      </c>
    </row>
    <row r="523" spans="1:41" hidden="1" x14ac:dyDescent="0.2">
      <c r="A523" s="96" t="s">
        <v>1257</v>
      </c>
      <c r="B523" s="96" t="s">
        <v>1258</v>
      </c>
      <c r="C523" s="96" t="s">
        <v>1257</v>
      </c>
      <c r="D523" s="96" t="s">
        <v>1258</v>
      </c>
      <c r="E523" s="96" t="s">
        <v>1259</v>
      </c>
      <c r="F523" s="96" t="s">
        <v>1260</v>
      </c>
      <c r="G523" s="96" t="s">
        <v>126</v>
      </c>
      <c r="H523" s="19" t="str">
        <f>IF(E523="","",VLOOKUP(LEFT(E523,5),'Technikai cellák'!B:C,2,0))</f>
        <v>E.ON Közép-dunántúli Gázhálózati Zrt.</v>
      </c>
      <c r="I523" s="19" t="str">
        <f>IF(E523="","",VLOOKUP(H523,'Technikai cellák'!$C$1:$D$12,2,0))</f>
        <v>8800 Nagykanizsa, Zrínyi Miklós út 32.</v>
      </c>
      <c r="J523" s="97">
        <v>25</v>
      </c>
      <c r="K523" s="25" t="str">
        <f t="shared" si="145"/>
        <v>20-99</v>
      </c>
      <c r="L523" s="101">
        <f t="shared" si="146"/>
        <v>0</v>
      </c>
      <c r="M523" s="102">
        <f t="shared" si="147"/>
        <v>263</v>
      </c>
      <c r="N523" s="105">
        <v>263</v>
      </c>
      <c r="O523" s="104">
        <f t="shared" si="148"/>
        <v>0</v>
      </c>
      <c r="P523" s="26">
        <f t="shared" si="162"/>
        <v>192978</v>
      </c>
      <c r="Q523" s="21">
        <f t="shared" si="161"/>
        <v>241222</v>
      </c>
      <c r="R523" s="98">
        <v>1337</v>
      </c>
      <c r="S523" s="99">
        <v>2690</v>
      </c>
      <c r="T523" s="99">
        <v>3926</v>
      </c>
      <c r="U523" s="99">
        <v>4440</v>
      </c>
      <c r="V523" s="99">
        <v>3741</v>
      </c>
      <c r="W523" s="99">
        <v>3202</v>
      </c>
      <c r="X523" s="99">
        <v>1847</v>
      </c>
      <c r="Y523" s="99">
        <v>656</v>
      </c>
      <c r="Z523" s="99">
        <v>229</v>
      </c>
      <c r="AA523" s="99">
        <v>183</v>
      </c>
      <c r="AB523" s="99">
        <v>203</v>
      </c>
      <c r="AC523" s="100">
        <v>398</v>
      </c>
      <c r="AD523" s="22">
        <f t="shared" si="149"/>
        <v>14113</v>
      </c>
      <c r="AE523" s="20">
        <f t="shared" si="150"/>
        <v>28395</v>
      </c>
      <c r="AF523" s="20">
        <f t="shared" si="151"/>
        <v>41442</v>
      </c>
      <c r="AG523" s="20">
        <f t="shared" si="152"/>
        <v>46868</v>
      </c>
      <c r="AH523" s="20">
        <f t="shared" si="153"/>
        <v>39489</v>
      </c>
      <c r="AI523" s="20">
        <f t="shared" si="154"/>
        <v>33800</v>
      </c>
      <c r="AJ523" s="20">
        <f t="shared" si="155"/>
        <v>19497</v>
      </c>
      <c r="AK523" s="20">
        <f t="shared" si="156"/>
        <v>6925</v>
      </c>
      <c r="AL523" s="20">
        <f t="shared" si="157"/>
        <v>2417</v>
      </c>
      <c r="AM523" s="20">
        <f t="shared" si="158"/>
        <v>1932</v>
      </c>
      <c r="AN523" s="20">
        <f t="shared" si="159"/>
        <v>2143</v>
      </c>
      <c r="AO523" s="43">
        <f t="shared" si="160"/>
        <v>4201</v>
      </c>
    </row>
    <row r="524" spans="1:41" hidden="1" x14ac:dyDescent="0.2">
      <c r="A524" s="96" t="s">
        <v>1257</v>
      </c>
      <c r="B524" s="96" t="s">
        <v>1258</v>
      </c>
      <c r="C524" s="96" t="s">
        <v>1257</v>
      </c>
      <c r="D524" s="96" t="s">
        <v>1258</v>
      </c>
      <c r="E524" s="96" t="s">
        <v>1261</v>
      </c>
      <c r="F524" s="96" t="s">
        <v>1262</v>
      </c>
      <c r="G524" s="96" t="s">
        <v>126</v>
      </c>
      <c r="H524" s="19" t="str">
        <f>IF(E524="","",VLOOKUP(LEFT(E524,5),'Technikai cellák'!B:C,2,0))</f>
        <v>E.ON Közép-dunántúli Gázhálózati Zrt.</v>
      </c>
      <c r="I524" s="19" t="str">
        <f>IF(E524="","",VLOOKUP(H524,'Technikai cellák'!$C$1:$D$12,2,0))</f>
        <v>8800 Nagykanizsa, Zrínyi Miklós út 32.</v>
      </c>
      <c r="J524" s="97">
        <v>4</v>
      </c>
      <c r="K524" s="25" t="str">
        <f t="shared" si="145"/>
        <v>20 alatti</v>
      </c>
      <c r="L524" s="101">
        <f t="shared" si="146"/>
        <v>4</v>
      </c>
      <c r="M524" s="102">
        <f t="shared" si="147"/>
        <v>0</v>
      </c>
      <c r="N524" s="105"/>
      <c r="O524" s="104">
        <f t="shared" si="148"/>
        <v>0</v>
      </c>
      <c r="P524" s="26">
        <f t="shared" si="162"/>
        <v>10733</v>
      </c>
      <c r="Q524" s="21">
        <f t="shared" si="161"/>
        <v>13416</v>
      </c>
      <c r="R524" s="98">
        <v>77</v>
      </c>
      <c r="S524" s="99">
        <v>157</v>
      </c>
      <c r="T524" s="99">
        <v>210</v>
      </c>
      <c r="U524" s="99">
        <v>353</v>
      </c>
      <c r="V524" s="99">
        <v>174</v>
      </c>
      <c r="W524" s="99">
        <v>126</v>
      </c>
      <c r="X524" s="99">
        <v>37</v>
      </c>
      <c r="Y524" s="99">
        <v>9</v>
      </c>
      <c r="Z524" s="99">
        <v>4</v>
      </c>
      <c r="AA524" s="99">
        <v>4</v>
      </c>
      <c r="AB524" s="99">
        <v>4</v>
      </c>
      <c r="AC524" s="100">
        <v>116</v>
      </c>
      <c r="AD524" s="22">
        <f t="shared" si="149"/>
        <v>813</v>
      </c>
      <c r="AE524" s="20">
        <f t="shared" si="150"/>
        <v>1657</v>
      </c>
      <c r="AF524" s="20">
        <f t="shared" si="151"/>
        <v>2217</v>
      </c>
      <c r="AG524" s="20">
        <f t="shared" si="152"/>
        <v>3726</v>
      </c>
      <c r="AH524" s="20">
        <f t="shared" si="153"/>
        <v>1837</v>
      </c>
      <c r="AI524" s="20">
        <f t="shared" si="154"/>
        <v>1330</v>
      </c>
      <c r="AJ524" s="20">
        <f t="shared" si="155"/>
        <v>391</v>
      </c>
      <c r="AK524" s="20">
        <f t="shared" si="156"/>
        <v>95</v>
      </c>
      <c r="AL524" s="20">
        <f t="shared" si="157"/>
        <v>42</v>
      </c>
      <c r="AM524" s="20">
        <f t="shared" si="158"/>
        <v>42</v>
      </c>
      <c r="AN524" s="20">
        <f t="shared" si="159"/>
        <v>42</v>
      </c>
      <c r="AO524" s="43">
        <f t="shared" si="160"/>
        <v>1224</v>
      </c>
    </row>
    <row r="525" spans="1:41" hidden="1" x14ac:dyDescent="0.2">
      <c r="A525" s="96" t="s">
        <v>1257</v>
      </c>
      <c r="B525" s="96" t="s">
        <v>1258</v>
      </c>
      <c r="C525" s="96" t="s">
        <v>1257</v>
      </c>
      <c r="D525" s="96" t="s">
        <v>1258</v>
      </c>
      <c r="E525" s="96" t="s">
        <v>1263</v>
      </c>
      <c r="F525" s="96" t="s">
        <v>1264</v>
      </c>
      <c r="G525" s="96" t="s">
        <v>126</v>
      </c>
      <c r="H525" s="19" t="str">
        <f>IF(E525="","",VLOOKUP(LEFT(E525,5),'Technikai cellák'!B:C,2,0))</f>
        <v>E.ON Közép-dunántúli Gázhálózati Zrt.</v>
      </c>
      <c r="I525" s="19" t="str">
        <f>IF(E525="","",VLOOKUP(H525,'Technikai cellák'!$C$1:$D$12,2,0))</f>
        <v>8800 Nagykanizsa, Zrínyi Miklós út 32.</v>
      </c>
      <c r="J525" s="97">
        <v>4</v>
      </c>
      <c r="K525" s="25" t="str">
        <f t="shared" si="145"/>
        <v>20 alatti</v>
      </c>
      <c r="L525" s="101">
        <f t="shared" si="146"/>
        <v>4</v>
      </c>
      <c r="M525" s="102">
        <f t="shared" si="147"/>
        <v>0</v>
      </c>
      <c r="N525" s="105"/>
      <c r="O525" s="104">
        <f t="shared" si="148"/>
        <v>0</v>
      </c>
      <c r="P525" s="26">
        <f t="shared" si="162"/>
        <v>3361</v>
      </c>
      <c r="Q525" s="21">
        <f t="shared" si="161"/>
        <v>4201</v>
      </c>
      <c r="R525" s="98">
        <v>11</v>
      </c>
      <c r="S525" s="99">
        <v>122</v>
      </c>
      <c r="T525" s="99">
        <v>133</v>
      </c>
      <c r="U525" s="99">
        <v>45</v>
      </c>
      <c r="V525" s="99">
        <v>31</v>
      </c>
      <c r="W525" s="99">
        <v>27</v>
      </c>
      <c r="X525" s="99">
        <v>15</v>
      </c>
      <c r="Y525" s="99">
        <v>5</v>
      </c>
      <c r="Z525" s="99">
        <v>2</v>
      </c>
      <c r="AA525" s="99">
        <v>2</v>
      </c>
      <c r="AB525" s="99">
        <v>2</v>
      </c>
      <c r="AC525" s="100">
        <v>3</v>
      </c>
      <c r="AD525" s="22">
        <f t="shared" si="149"/>
        <v>116</v>
      </c>
      <c r="AE525" s="20">
        <f t="shared" si="150"/>
        <v>1288</v>
      </c>
      <c r="AF525" s="20">
        <f t="shared" si="151"/>
        <v>1404</v>
      </c>
      <c r="AG525" s="20">
        <f t="shared" si="152"/>
        <v>475</v>
      </c>
      <c r="AH525" s="20">
        <f t="shared" si="153"/>
        <v>327</v>
      </c>
      <c r="AI525" s="20">
        <f t="shared" si="154"/>
        <v>285</v>
      </c>
      <c r="AJ525" s="20">
        <f t="shared" si="155"/>
        <v>158</v>
      </c>
      <c r="AK525" s="20">
        <f t="shared" si="156"/>
        <v>53</v>
      </c>
      <c r="AL525" s="20">
        <f t="shared" si="157"/>
        <v>21</v>
      </c>
      <c r="AM525" s="20">
        <f t="shared" si="158"/>
        <v>21</v>
      </c>
      <c r="AN525" s="20">
        <f t="shared" si="159"/>
        <v>21</v>
      </c>
      <c r="AO525" s="43">
        <f t="shared" si="160"/>
        <v>32</v>
      </c>
    </row>
    <row r="526" spans="1:41" hidden="1" x14ac:dyDescent="0.2">
      <c r="A526" s="96" t="s">
        <v>1257</v>
      </c>
      <c r="B526" s="96" t="s">
        <v>1258</v>
      </c>
      <c r="C526" s="96" t="s">
        <v>1257</v>
      </c>
      <c r="D526" s="96" t="s">
        <v>1258</v>
      </c>
      <c r="E526" s="96" t="s">
        <v>1265</v>
      </c>
      <c r="F526" s="96" t="s">
        <v>1266</v>
      </c>
      <c r="G526" s="96" t="s">
        <v>126</v>
      </c>
      <c r="H526" s="19" t="str">
        <f>IF(E526="","",VLOOKUP(LEFT(E526,5),'Technikai cellák'!B:C,2,0))</f>
        <v>E.ON Közép-dunántúli Gázhálózati Zrt.</v>
      </c>
      <c r="I526" s="19" t="str">
        <f>IF(E526="","",VLOOKUP(H526,'Technikai cellák'!$C$1:$D$12,2,0))</f>
        <v>8800 Nagykanizsa, Zrínyi Miklós út 32.</v>
      </c>
      <c r="J526" s="97">
        <v>4</v>
      </c>
      <c r="K526" s="25" t="str">
        <f t="shared" si="145"/>
        <v>20 alatti</v>
      </c>
      <c r="L526" s="101">
        <f t="shared" si="146"/>
        <v>4</v>
      </c>
      <c r="M526" s="102">
        <f t="shared" si="147"/>
        <v>0</v>
      </c>
      <c r="N526" s="105"/>
      <c r="O526" s="104">
        <f t="shared" si="148"/>
        <v>0</v>
      </c>
      <c r="P526" s="26">
        <f t="shared" si="162"/>
        <v>9651</v>
      </c>
      <c r="Q526" s="21">
        <f t="shared" si="161"/>
        <v>12064</v>
      </c>
      <c r="R526" s="98">
        <v>73</v>
      </c>
      <c r="S526" s="99">
        <v>149</v>
      </c>
      <c r="T526" s="99">
        <v>299</v>
      </c>
      <c r="U526" s="99">
        <v>267</v>
      </c>
      <c r="V526" s="99">
        <v>165</v>
      </c>
      <c r="W526" s="99">
        <v>119</v>
      </c>
      <c r="X526" s="99">
        <v>35</v>
      </c>
      <c r="Y526" s="99">
        <v>9</v>
      </c>
      <c r="Z526" s="99">
        <v>4</v>
      </c>
      <c r="AA526" s="99">
        <v>4</v>
      </c>
      <c r="AB526" s="99">
        <v>4</v>
      </c>
      <c r="AC526" s="100">
        <v>15</v>
      </c>
      <c r="AD526" s="22">
        <f t="shared" si="149"/>
        <v>771</v>
      </c>
      <c r="AE526" s="20">
        <f t="shared" si="150"/>
        <v>1573</v>
      </c>
      <c r="AF526" s="20">
        <f t="shared" si="151"/>
        <v>3156</v>
      </c>
      <c r="AG526" s="20">
        <f t="shared" si="152"/>
        <v>2818</v>
      </c>
      <c r="AH526" s="20">
        <f t="shared" si="153"/>
        <v>1742</v>
      </c>
      <c r="AI526" s="20">
        <f t="shared" si="154"/>
        <v>1256</v>
      </c>
      <c r="AJ526" s="20">
        <f t="shared" si="155"/>
        <v>369</v>
      </c>
      <c r="AK526" s="20">
        <f t="shared" si="156"/>
        <v>95</v>
      </c>
      <c r="AL526" s="20">
        <f t="shared" si="157"/>
        <v>42</v>
      </c>
      <c r="AM526" s="20">
        <f t="shared" si="158"/>
        <v>42</v>
      </c>
      <c r="AN526" s="20">
        <f t="shared" si="159"/>
        <v>42</v>
      </c>
      <c r="AO526" s="43">
        <f t="shared" si="160"/>
        <v>158</v>
      </c>
    </row>
    <row r="527" spans="1:41" hidden="1" x14ac:dyDescent="0.2">
      <c r="A527" s="96" t="s">
        <v>1257</v>
      </c>
      <c r="B527" s="96" t="s">
        <v>1258</v>
      </c>
      <c r="C527" s="96" t="s">
        <v>1257</v>
      </c>
      <c r="D527" s="96" t="s">
        <v>1258</v>
      </c>
      <c r="E527" s="96" t="s">
        <v>1267</v>
      </c>
      <c r="F527" s="96" t="s">
        <v>1268</v>
      </c>
      <c r="G527" s="96" t="s">
        <v>126</v>
      </c>
      <c r="H527" s="19" t="str">
        <f>IF(E527="","",VLOOKUP(LEFT(E527,5),'Technikai cellák'!B:C,2,0))</f>
        <v>E.ON Közép-dunántúli Gázhálózati Zrt.</v>
      </c>
      <c r="I527" s="19" t="str">
        <f>IF(E527="","",VLOOKUP(H527,'Technikai cellák'!$C$1:$D$12,2,0))</f>
        <v>8800 Nagykanizsa, Zrínyi Miklós út 32.</v>
      </c>
      <c r="J527" s="97">
        <v>16</v>
      </c>
      <c r="K527" s="25" t="str">
        <f t="shared" si="145"/>
        <v>20 alatti</v>
      </c>
      <c r="L527" s="101">
        <f t="shared" si="146"/>
        <v>16</v>
      </c>
      <c r="M527" s="102">
        <f t="shared" si="147"/>
        <v>0</v>
      </c>
      <c r="N527" s="105"/>
      <c r="O527" s="104">
        <f t="shared" si="148"/>
        <v>0</v>
      </c>
      <c r="P527" s="26">
        <f t="shared" si="162"/>
        <v>10218</v>
      </c>
      <c r="Q527" s="21">
        <f t="shared" si="161"/>
        <v>12773</v>
      </c>
      <c r="R527" s="98">
        <v>89</v>
      </c>
      <c r="S527" s="99">
        <v>182</v>
      </c>
      <c r="T527" s="99">
        <v>244</v>
      </c>
      <c r="U527" s="99">
        <v>258</v>
      </c>
      <c r="V527" s="99">
        <v>202</v>
      </c>
      <c r="W527" s="99">
        <v>147</v>
      </c>
      <c r="X527" s="99">
        <v>43</v>
      </c>
      <c r="Y527" s="99">
        <v>11</v>
      </c>
      <c r="Z527" s="99">
        <v>5</v>
      </c>
      <c r="AA527" s="99">
        <v>5</v>
      </c>
      <c r="AB527" s="99">
        <v>5</v>
      </c>
      <c r="AC527" s="100">
        <v>19</v>
      </c>
      <c r="AD527" s="22">
        <f t="shared" si="149"/>
        <v>939</v>
      </c>
      <c r="AE527" s="20">
        <f t="shared" si="150"/>
        <v>1921</v>
      </c>
      <c r="AF527" s="20">
        <f t="shared" si="151"/>
        <v>2576</v>
      </c>
      <c r="AG527" s="20">
        <f t="shared" si="152"/>
        <v>2723</v>
      </c>
      <c r="AH527" s="20">
        <f t="shared" si="153"/>
        <v>2132</v>
      </c>
      <c r="AI527" s="20">
        <f t="shared" si="154"/>
        <v>1552</v>
      </c>
      <c r="AJ527" s="20">
        <f t="shared" si="155"/>
        <v>454</v>
      </c>
      <c r="AK527" s="20">
        <f t="shared" si="156"/>
        <v>116</v>
      </c>
      <c r="AL527" s="20">
        <f t="shared" si="157"/>
        <v>53</v>
      </c>
      <c r="AM527" s="20">
        <f t="shared" si="158"/>
        <v>53</v>
      </c>
      <c r="AN527" s="20">
        <f t="shared" si="159"/>
        <v>53</v>
      </c>
      <c r="AO527" s="43">
        <f t="shared" si="160"/>
        <v>201</v>
      </c>
    </row>
    <row r="528" spans="1:41" hidden="1" x14ac:dyDescent="0.2">
      <c r="A528" s="96" t="s">
        <v>1257</v>
      </c>
      <c r="B528" s="96" t="s">
        <v>1258</v>
      </c>
      <c r="C528" s="96" t="s">
        <v>1257</v>
      </c>
      <c r="D528" s="96" t="s">
        <v>1258</v>
      </c>
      <c r="E528" s="96" t="s">
        <v>1269</v>
      </c>
      <c r="F528" s="96" t="s">
        <v>1270</v>
      </c>
      <c r="G528" s="96" t="s">
        <v>126</v>
      </c>
      <c r="H528" s="19" t="str">
        <f>IF(E528="","",VLOOKUP(LEFT(E528,5),'Technikai cellák'!B:C,2,0))</f>
        <v>E.ON Közép-dunántúli Gázhálózati Zrt.</v>
      </c>
      <c r="I528" s="19" t="str">
        <f>IF(E528="","",VLOOKUP(H528,'Technikai cellák'!$C$1:$D$12,2,0))</f>
        <v>8800 Nagykanizsa, Zrínyi Miklós út 32.</v>
      </c>
      <c r="J528" s="97">
        <v>16</v>
      </c>
      <c r="K528" s="25" t="str">
        <f t="shared" si="145"/>
        <v>20 alatti</v>
      </c>
      <c r="L528" s="101">
        <f t="shared" si="146"/>
        <v>16</v>
      </c>
      <c r="M528" s="102">
        <f t="shared" si="147"/>
        <v>0</v>
      </c>
      <c r="N528" s="105"/>
      <c r="O528" s="104">
        <f t="shared" si="148"/>
        <v>0</v>
      </c>
      <c r="P528" s="26">
        <f t="shared" si="162"/>
        <v>136955</v>
      </c>
      <c r="Q528" s="21">
        <f t="shared" si="161"/>
        <v>171194</v>
      </c>
      <c r="R528" s="98">
        <v>8498</v>
      </c>
      <c r="S528" s="99">
        <v>1019</v>
      </c>
      <c r="T528" s="99">
        <v>1429</v>
      </c>
      <c r="U528" s="99">
        <v>2439</v>
      </c>
      <c r="V528" s="99">
        <v>1528</v>
      </c>
      <c r="W528" s="99">
        <v>818</v>
      </c>
      <c r="X528" s="99">
        <v>242</v>
      </c>
      <c r="Y528" s="99">
        <v>61</v>
      </c>
      <c r="Z528" s="99">
        <v>26</v>
      </c>
      <c r="AA528" s="99">
        <v>26</v>
      </c>
      <c r="AB528" s="99">
        <v>28</v>
      </c>
      <c r="AC528" s="100">
        <v>104</v>
      </c>
      <c r="AD528" s="22">
        <f t="shared" si="149"/>
        <v>89703</v>
      </c>
      <c r="AE528" s="20">
        <f t="shared" si="150"/>
        <v>10756</v>
      </c>
      <c r="AF528" s="20">
        <f t="shared" si="151"/>
        <v>15084</v>
      </c>
      <c r="AG528" s="20">
        <f t="shared" si="152"/>
        <v>25746</v>
      </c>
      <c r="AH528" s="20">
        <f t="shared" si="153"/>
        <v>16129</v>
      </c>
      <c r="AI528" s="20">
        <f t="shared" si="154"/>
        <v>8635</v>
      </c>
      <c r="AJ528" s="20">
        <f t="shared" si="155"/>
        <v>2555</v>
      </c>
      <c r="AK528" s="20">
        <f t="shared" si="156"/>
        <v>644</v>
      </c>
      <c r="AL528" s="20">
        <f t="shared" si="157"/>
        <v>274</v>
      </c>
      <c r="AM528" s="20">
        <f t="shared" si="158"/>
        <v>274</v>
      </c>
      <c r="AN528" s="20">
        <f t="shared" si="159"/>
        <v>296</v>
      </c>
      <c r="AO528" s="43">
        <f t="shared" si="160"/>
        <v>1098</v>
      </c>
    </row>
    <row r="529" spans="1:41" hidden="1" x14ac:dyDescent="0.2">
      <c r="A529" s="96" t="s">
        <v>1257</v>
      </c>
      <c r="B529" s="96" t="s">
        <v>1258</v>
      </c>
      <c r="C529" s="96" t="s">
        <v>1257</v>
      </c>
      <c r="D529" s="96" t="s">
        <v>1258</v>
      </c>
      <c r="E529" s="96" t="s">
        <v>1271</v>
      </c>
      <c r="F529" s="96" t="s">
        <v>1272</v>
      </c>
      <c r="G529" s="96" t="s">
        <v>126</v>
      </c>
      <c r="H529" s="19" t="str">
        <f>IF(E529="","",VLOOKUP(LEFT(E529,5),'Technikai cellák'!B:C,2,0))</f>
        <v>E.ON Közép-dunántúli Gázhálózati Zrt.</v>
      </c>
      <c r="I529" s="19" t="str">
        <f>IF(E529="","",VLOOKUP(H529,'Technikai cellák'!$C$1:$D$12,2,0))</f>
        <v>8800 Nagykanizsa, Zrínyi Miklós út 32.</v>
      </c>
      <c r="J529" s="97">
        <v>6</v>
      </c>
      <c r="K529" s="25" t="str">
        <f t="shared" si="145"/>
        <v>20 alatti</v>
      </c>
      <c r="L529" s="101">
        <f t="shared" si="146"/>
        <v>6</v>
      </c>
      <c r="M529" s="102">
        <f t="shared" si="147"/>
        <v>0</v>
      </c>
      <c r="N529" s="105"/>
      <c r="O529" s="104">
        <f t="shared" si="148"/>
        <v>0</v>
      </c>
      <c r="P529" s="26">
        <f t="shared" si="162"/>
        <v>3885</v>
      </c>
      <c r="Q529" s="21">
        <f t="shared" si="161"/>
        <v>4856</v>
      </c>
      <c r="R529" s="98">
        <v>29</v>
      </c>
      <c r="S529" s="99">
        <v>59</v>
      </c>
      <c r="T529" s="99">
        <v>86</v>
      </c>
      <c r="U529" s="99">
        <v>97</v>
      </c>
      <c r="V529" s="99">
        <v>63</v>
      </c>
      <c r="W529" s="99">
        <v>50</v>
      </c>
      <c r="X529" s="99">
        <v>40</v>
      </c>
      <c r="Y529" s="99">
        <v>14</v>
      </c>
      <c r="Z529" s="99">
        <v>5</v>
      </c>
      <c r="AA529" s="99">
        <v>4</v>
      </c>
      <c r="AB529" s="99">
        <v>4</v>
      </c>
      <c r="AC529" s="100">
        <v>9</v>
      </c>
      <c r="AD529" s="22">
        <f t="shared" si="149"/>
        <v>306</v>
      </c>
      <c r="AE529" s="20">
        <f t="shared" si="150"/>
        <v>623</v>
      </c>
      <c r="AF529" s="20">
        <f t="shared" si="151"/>
        <v>908</v>
      </c>
      <c r="AG529" s="20">
        <f t="shared" si="152"/>
        <v>1024</v>
      </c>
      <c r="AH529" s="20">
        <f t="shared" si="153"/>
        <v>665</v>
      </c>
      <c r="AI529" s="20">
        <f t="shared" si="154"/>
        <v>528</v>
      </c>
      <c r="AJ529" s="20">
        <f t="shared" si="155"/>
        <v>422</v>
      </c>
      <c r="AK529" s="20">
        <f t="shared" si="156"/>
        <v>148</v>
      </c>
      <c r="AL529" s="20">
        <f t="shared" si="157"/>
        <v>53</v>
      </c>
      <c r="AM529" s="20">
        <f t="shared" si="158"/>
        <v>42</v>
      </c>
      <c r="AN529" s="20">
        <f t="shared" si="159"/>
        <v>42</v>
      </c>
      <c r="AO529" s="43">
        <f t="shared" si="160"/>
        <v>95</v>
      </c>
    </row>
    <row r="530" spans="1:41" hidden="1" x14ac:dyDescent="0.2">
      <c r="A530" s="96" t="s">
        <v>1257</v>
      </c>
      <c r="B530" s="96" t="s">
        <v>1258</v>
      </c>
      <c r="C530" s="96" t="s">
        <v>1257</v>
      </c>
      <c r="D530" s="96" t="s">
        <v>1258</v>
      </c>
      <c r="E530" s="96" t="s">
        <v>1273</v>
      </c>
      <c r="F530" s="96" t="s">
        <v>1274</v>
      </c>
      <c r="G530" s="96" t="s">
        <v>126</v>
      </c>
      <c r="H530" s="19" t="str">
        <f>IF(E530="","",VLOOKUP(LEFT(E530,5),'Technikai cellák'!B:C,2,0))</f>
        <v>E.ON Közép-dunántúli Gázhálózati Zrt.</v>
      </c>
      <c r="I530" s="19" t="str">
        <f>IF(E530="","",VLOOKUP(H530,'Technikai cellák'!$C$1:$D$12,2,0))</f>
        <v>8800 Nagykanizsa, Zrínyi Miklós út 32.</v>
      </c>
      <c r="J530" s="97">
        <v>4</v>
      </c>
      <c r="K530" s="25" t="str">
        <f t="shared" si="145"/>
        <v>20 alatti</v>
      </c>
      <c r="L530" s="101">
        <f t="shared" si="146"/>
        <v>4</v>
      </c>
      <c r="M530" s="102">
        <f t="shared" si="147"/>
        <v>0</v>
      </c>
      <c r="N530" s="105"/>
      <c r="O530" s="104">
        <f t="shared" si="148"/>
        <v>0</v>
      </c>
      <c r="P530" s="26">
        <f t="shared" si="162"/>
        <v>15538</v>
      </c>
      <c r="Q530" s="21">
        <f t="shared" si="161"/>
        <v>19423</v>
      </c>
      <c r="R530" s="98">
        <v>191</v>
      </c>
      <c r="S530" s="99">
        <v>387</v>
      </c>
      <c r="T530" s="99">
        <v>350</v>
      </c>
      <c r="U530" s="99">
        <v>365</v>
      </c>
      <c r="V530" s="99">
        <v>207</v>
      </c>
      <c r="W530" s="99">
        <v>150</v>
      </c>
      <c r="X530" s="99">
        <v>45</v>
      </c>
      <c r="Y530" s="99">
        <v>11</v>
      </c>
      <c r="Z530" s="99">
        <v>5</v>
      </c>
      <c r="AA530" s="99">
        <v>5</v>
      </c>
      <c r="AB530" s="99">
        <v>5</v>
      </c>
      <c r="AC530" s="100">
        <v>119</v>
      </c>
      <c r="AD530" s="22">
        <f t="shared" si="149"/>
        <v>2016</v>
      </c>
      <c r="AE530" s="20">
        <f t="shared" si="150"/>
        <v>4085</v>
      </c>
      <c r="AF530" s="20">
        <f t="shared" si="151"/>
        <v>3695</v>
      </c>
      <c r="AG530" s="20">
        <f t="shared" si="152"/>
        <v>3853</v>
      </c>
      <c r="AH530" s="20">
        <f t="shared" si="153"/>
        <v>2185</v>
      </c>
      <c r="AI530" s="20">
        <f t="shared" si="154"/>
        <v>1583</v>
      </c>
      <c r="AJ530" s="20">
        <f t="shared" si="155"/>
        <v>475</v>
      </c>
      <c r="AK530" s="20">
        <f t="shared" si="156"/>
        <v>116</v>
      </c>
      <c r="AL530" s="20">
        <f t="shared" si="157"/>
        <v>53</v>
      </c>
      <c r="AM530" s="20">
        <f t="shared" si="158"/>
        <v>53</v>
      </c>
      <c r="AN530" s="20">
        <f t="shared" si="159"/>
        <v>53</v>
      </c>
      <c r="AO530" s="43">
        <f t="shared" si="160"/>
        <v>1256</v>
      </c>
    </row>
    <row r="531" spans="1:41" hidden="1" x14ac:dyDescent="0.2">
      <c r="A531" s="96" t="s">
        <v>1257</v>
      </c>
      <c r="B531" s="96" t="s">
        <v>1258</v>
      </c>
      <c r="C531" s="96" t="s">
        <v>1257</v>
      </c>
      <c r="D531" s="96" t="s">
        <v>1258</v>
      </c>
      <c r="E531" s="96" t="s">
        <v>1275</v>
      </c>
      <c r="F531" s="96" t="s">
        <v>1276</v>
      </c>
      <c r="G531" s="96" t="s">
        <v>126</v>
      </c>
      <c r="H531" s="19" t="str">
        <f>IF(E531="","",VLOOKUP(LEFT(E531,5),'Technikai cellák'!B:C,2,0))</f>
        <v>E.ON Közép-dunántúli Gázhálózati Zrt.</v>
      </c>
      <c r="I531" s="19" t="str">
        <f>IF(E531="","",VLOOKUP(H531,'Technikai cellák'!$C$1:$D$12,2,0))</f>
        <v>8800 Nagykanizsa, Zrínyi Miklós út 32.</v>
      </c>
      <c r="J531" s="97">
        <v>4</v>
      </c>
      <c r="K531" s="25" t="str">
        <f t="shared" si="145"/>
        <v>20 alatti</v>
      </c>
      <c r="L531" s="101">
        <f t="shared" si="146"/>
        <v>4</v>
      </c>
      <c r="M531" s="102">
        <f t="shared" si="147"/>
        <v>0</v>
      </c>
      <c r="N531" s="105"/>
      <c r="O531" s="104">
        <f t="shared" si="148"/>
        <v>0</v>
      </c>
      <c r="P531" s="26">
        <f t="shared" si="162"/>
        <v>6105</v>
      </c>
      <c r="Q531" s="21">
        <f t="shared" si="161"/>
        <v>7631</v>
      </c>
      <c r="R531" s="98">
        <v>97</v>
      </c>
      <c r="S531" s="99">
        <v>125</v>
      </c>
      <c r="T531" s="99">
        <v>125</v>
      </c>
      <c r="U531" s="99">
        <v>150</v>
      </c>
      <c r="V531" s="99">
        <v>110</v>
      </c>
      <c r="W531" s="99">
        <v>70</v>
      </c>
      <c r="X531" s="99">
        <v>20</v>
      </c>
      <c r="Y531" s="99">
        <v>5</v>
      </c>
      <c r="Z531" s="99">
        <v>5</v>
      </c>
      <c r="AA531" s="99">
        <v>5</v>
      </c>
      <c r="AB531" s="99">
        <v>-20</v>
      </c>
      <c r="AC531" s="100">
        <v>31</v>
      </c>
      <c r="AD531" s="22">
        <f t="shared" si="149"/>
        <v>1024</v>
      </c>
      <c r="AE531" s="20">
        <f t="shared" si="150"/>
        <v>1319</v>
      </c>
      <c r="AF531" s="20">
        <f t="shared" si="151"/>
        <v>1319</v>
      </c>
      <c r="AG531" s="20">
        <f t="shared" si="152"/>
        <v>1583</v>
      </c>
      <c r="AH531" s="20">
        <f t="shared" si="153"/>
        <v>1161</v>
      </c>
      <c r="AI531" s="20">
        <f t="shared" si="154"/>
        <v>739</v>
      </c>
      <c r="AJ531" s="20">
        <f t="shared" si="155"/>
        <v>211</v>
      </c>
      <c r="AK531" s="20">
        <f t="shared" si="156"/>
        <v>53</v>
      </c>
      <c r="AL531" s="20">
        <f t="shared" si="157"/>
        <v>53</v>
      </c>
      <c r="AM531" s="20">
        <f t="shared" si="158"/>
        <v>53</v>
      </c>
      <c r="AN531" s="20">
        <f t="shared" si="159"/>
        <v>-211</v>
      </c>
      <c r="AO531" s="43">
        <f t="shared" si="160"/>
        <v>327</v>
      </c>
    </row>
    <row r="532" spans="1:41" hidden="1" x14ac:dyDescent="0.2">
      <c r="A532" s="96" t="s">
        <v>1257</v>
      </c>
      <c r="B532" s="96" t="s">
        <v>1258</v>
      </c>
      <c r="C532" s="96" t="s">
        <v>1257</v>
      </c>
      <c r="D532" s="96" t="s">
        <v>1258</v>
      </c>
      <c r="E532" s="96" t="s">
        <v>1277</v>
      </c>
      <c r="F532" s="96" t="s">
        <v>1276</v>
      </c>
      <c r="G532" s="96" t="s">
        <v>126</v>
      </c>
      <c r="H532" s="19" t="str">
        <f>IF(E532="","",VLOOKUP(LEFT(E532,5),'Technikai cellák'!B:C,2,0))</f>
        <v>E.ON Közép-dunántúli Gázhálózati Zrt.</v>
      </c>
      <c r="I532" s="19" t="str">
        <f>IF(E532="","",VLOOKUP(H532,'Technikai cellák'!$C$1:$D$12,2,0))</f>
        <v>8800 Nagykanizsa, Zrínyi Miklós út 32.</v>
      </c>
      <c r="J532" s="97">
        <v>4</v>
      </c>
      <c r="K532" s="25" t="str">
        <f t="shared" si="145"/>
        <v>20 alatti</v>
      </c>
      <c r="L532" s="101">
        <f t="shared" si="146"/>
        <v>4</v>
      </c>
      <c r="M532" s="102">
        <f t="shared" si="147"/>
        <v>0</v>
      </c>
      <c r="N532" s="105"/>
      <c r="O532" s="104">
        <f t="shared" si="148"/>
        <v>0</v>
      </c>
      <c r="P532" s="26">
        <f t="shared" si="162"/>
        <v>8927</v>
      </c>
      <c r="Q532" s="21">
        <f t="shared" si="161"/>
        <v>11159</v>
      </c>
      <c r="R532" s="98">
        <v>156</v>
      </c>
      <c r="S532" s="99">
        <v>214</v>
      </c>
      <c r="T532" s="99">
        <v>253</v>
      </c>
      <c r="U532" s="99">
        <v>161</v>
      </c>
      <c r="V532" s="99">
        <v>126</v>
      </c>
      <c r="W532" s="99">
        <v>92</v>
      </c>
      <c r="X532" s="99">
        <v>27</v>
      </c>
      <c r="Y532" s="99">
        <v>7</v>
      </c>
      <c r="Z532" s="99">
        <v>3</v>
      </c>
      <c r="AA532" s="99">
        <v>3</v>
      </c>
      <c r="AB532" s="99">
        <v>3</v>
      </c>
      <c r="AC532" s="100">
        <v>12</v>
      </c>
      <c r="AD532" s="22">
        <f t="shared" si="149"/>
        <v>1647</v>
      </c>
      <c r="AE532" s="20">
        <f t="shared" si="150"/>
        <v>2259</v>
      </c>
      <c r="AF532" s="20">
        <f t="shared" si="151"/>
        <v>2671</v>
      </c>
      <c r="AG532" s="20">
        <f t="shared" si="152"/>
        <v>1699</v>
      </c>
      <c r="AH532" s="20">
        <f t="shared" si="153"/>
        <v>1330</v>
      </c>
      <c r="AI532" s="20">
        <f t="shared" si="154"/>
        <v>971</v>
      </c>
      <c r="AJ532" s="20">
        <f t="shared" si="155"/>
        <v>285</v>
      </c>
      <c r="AK532" s="20">
        <f t="shared" si="156"/>
        <v>74</v>
      </c>
      <c r="AL532" s="20">
        <f t="shared" si="157"/>
        <v>32</v>
      </c>
      <c r="AM532" s="20">
        <f t="shared" si="158"/>
        <v>32</v>
      </c>
      <c r="AN532" s="20">
        <f t="shared" si="159"/>
        <v>32</v>
      </c>
      <c r="AO532" s="43">
        <f t="shared" si="160"/>
        <v>127</v>
      </c>
    </row>
    <row r="533" spans="1:41" hidden="1" x14ac:dyDescent="0.2">
      <c r="A533" s="96" t="s">
        <v>1257</v>
      </c>
      <c r="B533" s="96" t="s">
        <v>1258</v>
      </c>
      <c r="C533" s="96" t="s">
        <v>1257</v>
      </c>
      <c r="D533" s="96" t="s">
        <v>1258</v>
      </c>
      <c r="E533" s="96" t="s">
        <v>1278</v>
      </c>
      <c r="F533" s="96" t="s">
        <v>1279</v>
      </c>
      <c r="G533" s="96" t="s">
        <v>126</v>
      </c>
      <c r="H533" s="19" t="str">
        <f>IF(E533="","",VLOOKUP(LEFT(E533,5),'Technikai cellák'!B:C,2,0))</f>
        <v>MVM ÉGÁZ-DÉGÁZ Földgázhálózati Zrt.</v>
      </c>
      <c r="I533" s="19" t="str">
        <f>IF(E533="","",VLOOKUP(H533,'Technikai cellák'!$C$1:$D$12,2,0))</f>
        <v>6724 Szeged, Pulcz u. 44.</v>
      </c>
      <c r="J533" s="97">
        <v>4</v>
      </c>
      <c r="K533" s="25" t="str">
        <f t="shared" si="145"/>
        <v>20 alatti</v>
      </c>
      <c r="L533" s="101">
        <f t="shared" si="146"/>
        <v>4</v>
      </c>
      <c r="M533" s="102">
        <f t="shared" si="147"/>
        <v>0</v>
      </c>
      <c r="N533" s="105"/>
      <c r="O533" s="104">
        <f t="shared" si="148"/>
        <v>0</v>
      </c>
      <c r="P533" s="26">
        <f t="shared" si="162"/>
        <v>3530</v>
      </c>
      <c r="Q533" s="21">
        <f t="shared" si="161"/>
        <v>4412</v>
      </c>
      <c r="R533" s="98">
        <v>32</v>
      </c>
      <c r="S533" s="99">
        <v>65</v>
      </c>
      <c r="T533" s="99">
        <v>74</v>
      </c>
      <c r="U533" s="99">
        <v>77</v>
      </c>
      <c r="V533" s="99">
        <v>70</v>
      </c>
      <c r="W533" s="99">
        <v>45</v>
      </c>
      <c r="X533" s="99">
        <v>24</v>
      </c>
      <c r="Y533" s="99">
        <v>6</v>
      </c>
      <c r="Z533" s="99">
        <v>6</v>
      </c>
      <c r="AA533" s="99">
        <v>4</v>
      </c>
      <c r="AB533" s="99">
        <v>5</v>
      </c>
      <c r="AC533" s="100">
        <v>10</v>
      </c>
      <c r="AD533" s="22">
        <f t="shared" si="149"/>
        <v>338</v>
      </c>
      <c r="AE533" s="20">
        <f t="shared" si="150"/>
        <v>686</v>
      </c>
      <c r="AF533" s="20">
        <f t="shared" si="151"/>
        <v>781</v>
      </c>
      <c r="AG533" s="20">
        <f t="shared" si="152"/>
        <v>813</v>
      </c>
      <c r="AH533" s="20">
        <f t="shared" si="153"/>
        <v>739</v>
      </c>
      <c r="AI533" s="20">
        <f t="shared" si="154"/>
        <v>475</v>
      </c>
      <c r="AJ533" s="20">
        <f t="shared" si="155"/>
        <v>253</v>
      </c>
      <c r="AK533" s="20">
        <f t="shared" si="156"/>
        <v>63</v>
      </c>
      <c r="AL533" s="20">
        <f t="shared" si="157"/>
        <v>63</v>
      </c>
      <c r="AM533" s="20">
        <f t="shared" si="158"/>
        <v>42</v>
      </c>
      <c r="AN533" s="20">
        <f t="shared" si="159"/>
        <v>53</v>
      </c>
      <c r="AO533" s="43">
        <f t="shared" si="160"/>
        <v>106</v>
      </c>
    </row>
    <row r="534" spans="1:41" hidden="1" x14ac:dyDescent="0.2">
      <c r="A534" s="96" t="s">
        <v>1257</v>
      </c>
      <c r="B534" s="96" t="s">
        <v>1258</v>
      </c>
      <c r="C534" s="96" t="s">
        <v>1257</v>
      </c>
      <c r="D534" s="96" t="s">
        <v>1258</v>
      </c>
      <c r="E534" s="96" t="s">
        <v>1280</v>
      </c>
      <c r="F534" s="96" t="s">
        <v>1281</v>
      </c>
      <c r="G534" s="96" t="s">
        <v>126</v>
      </c>
      <c r="H534" s="19" t="str">
        <f>IF(E534="","",VLOOKUP(LEFT(E534,5),'Technikai cellák'!B:C,2,0))</f>
        <v>MVM ÉGÁZ-DÉGÁZ Földgázhálózati Zrt.</v>
      </c>
      <c r="I534" s="19" t="str">
        <f>IF(E534="","",VLOOKUP(H534,'Technikai cellák'!$C$1:$D$12,2,0))</f>
        <v>6724 Szeged, Pulcz u. 44.</v>
      </c>
      <c r="J534" s="97">
        <v>65</v>
      </c>
      <c r="K534" s="25" t="str">
        <f t="shared" si="145"/>
        <v>20-99</v>
      </c>
      <c r="L534" s="101">
        <f t="shared" si="146"/>
        <v>0</v>
      </c>
      <c r="M534" s="102">
        <f t="shared" si="147"/>
        <v>683</v>
      </c>
      <c r="N534" s="105">
        <v>683</v>
      </c>
      <c r="O534" s="104">
        <f t="shared" si="148"/>
        <v>0</v>
      </c>
      <c r="P534" s="26">
        <f t="shared" si="162"/>
        <v>377154</v>
      </c>
      <c r="Q534" s="21">
        <f t="shared" si="161"/>
        <v>471442</v>
      </c>
      <c r="R534" s="98">
        <v>5337</v>
      </c>
      <c r="S534" s="99">
        <v>6690</v>
      </c>
      <c r="T534" s="99">
        <v>8926</v>
      </c>
      <c r="U534" s="99">
        <v>8240</v>
      </c>
      <c r="V534" s="99">
        <v>5741</v>
      </c>
      <c r="W534" s="99">
        <v>4202</v>
      </c>
      <c r="X534" s="99">
        <v>2847</v>
      </c>
      <c r="Y534" s="99">
        <v>656</v>
      </c>
      <c r="Z534" s="99">
        <v>229</v>
      </c>
      <c r="AA534" s="99">
        <v>183</v>
      </c>
      <c r="AB534" s="99">
        <v>213</v>
      </c>
      <c r="AC534" s="100">
        <v>1398</v>
      </c>
      <c r="AD534" s="22">
        <f t="shared" si="149"/>
        <v>56336</v>
      </c>
      <c r="AE534" s="20">
        <f t="shared" si="150"/>
        <v>70618</v>
      </c>
      <c r="AF534" s="20">
        <f t="shared" si="151"/>
        <v>94221</v>
      </c>
      <c r="AG534" s="20">
        <f t="shared" si="152"/>
        <v>86980</v>
      </c>
      <c r="AH534" s="20">
        <f t="shared" si="153"/>
        <v>60601</v>
      </c>
      <c r="AI534" s="20">
        <f t="shared" si="154"/>
        <v>44355</v>
      </c>
      <c r="AJ534" s="20">
        <f t="shared" si="155"/>
        <v>30052</v>
      </c>
      <c r="AK534" s="20">
        <f t="shared" si="156"/>
        <v>6925</v>
      </c>
      <c r="AL534" s="20">
        <f t="shared" si="157"/>
        <v>2417</v>
      </c>
      <c r="AM534" s="20">
        <f t="shared" si="158"/>
        <v>1932</v>
      </c>
      <c r="AN534" s="20">
        <f t="shared" si="159"/>
        <v>2248</v>
      </c>
      <c r="AO534" s="43">
        <f t="shared" si="160"/>
        <v>14757</v>
      </c>
    </row>
    <row r="535" spans="1:41" hidden="1" x14ac:dyDescent="0.2">
      <c r="A535" s="96" t="s">
        <v>1257</v>
      </c>
      <c r="B535" s="96" t="s">
        <v>1258</v>
      </c>
      <c r="C535" s="96" t="s">
        <v>1257</v>
      </c>
      <c r="D535" s="96" t="s">
        <v>1258</v>
      </c>
      <c r="E535" s="96" t="s">
        <v>1282</v>
      </c>
      <c r="F535" s="96" t="s">
        <v>1281</v>
      </c>
      <c r="G535" s="96" t="s">
        <v>126</v>
      </c>
      <c r="H535" s="19" t="str">
        <f>IF(E535="","",VLOOKUP(LEFT(E535,5),'Technikai cellák'!B:C,2,0))</f>
        <v>MVM ÉGÁZ-DÉGÁZ Földgázhálózati Zrt.</v>
      </c>
      <c r="I535" s="19" t="str">
        <f>IF(E535="","",VLOOKUP(H535,'Technikai cellák'!$C$1:$D$12,2,0))</f>
        <v>6724 Szeged, Pulcz u. 44.</v>
      </c>
      <c r="J535" s="97">
        <v>4</v>
      </c>
      <c r="K535" s="25" t="str">
        <f t="shared" si="145"/>
        <v>20 alatti</v>
      </c>
      <c r="L535" s="101">
        <f t="shared" si="146"/>
        <v>4</v>
      </c>
      <c r="M535" s="102">
        <f t="shared" si="147"/>
        <v>0</v>
      </c>
      <c r="N535" s="105"/>
      <c r="O535" s="104">
        <f t="shared" si="148"/>
        <v>0</v>
      </c>
      <c r="P535" s="26">
        <f t="shared" si="162"/>
        <v>19828</v>
      </c>
      <c r="Q535" s="21">
        <f t="shared" si="161"/>
        <v>24785</v>
      </c>
      <c r="R535" s="98">
        <v>583</v>
      </c>
      <c r="S535" s="99">
        <v>374</v>
      </c>
      <c r="T535" s="99">
        <v>349</v>
      </c>
      <c r="U535" s="99">
        <v>110</v>
      </c>
      <c r="V535" s="99">
        <v>114</v>
      </c>
      <c r="W535" s="99">
        <v>88</v>
      </c>
      <c r="X535" s="99">
        <v>81</v>
      </c>
      <c r="Y535" s="99">
        <v>81</v>
      </c>
      <c r="Z535" s="99">
        <v>12</v>
      </c>
      <c r="AA535" s="99">
        <v>58</v>
      </c>
      <c r="AB535" s="99">
        <v>14</v>
      </c>
      <c r="AC535" s="100">
        <v>484</v>
      </c>
      <c r="AD535" s="22">
        <f t="shared" si="149"/>
        <v>6154</v>
      </c>
      <c r="AE535" s="20">
        <f t="shared" si="150"/>
        <v>3948</v>
      </c>
      <c r="AF535" s="20">
        <f t="shared" si="151"/>
        <v>3684</v>
      </c>
      <c r="AG535" s="20">
        <f t="shared" si="152"/>
        <v>1161</v>
      </c>
      <c r="AH535" s="20">
        <f t="shared" si="153"/>
        <v>1203</v>
      </c>
      <c r="AI535" s="20">
        <f t="shared" si="154"/>
        <v>929</v>
      </c>
      <c r="AJ535" s="20">
        <f t="shared" si="155"/>
        <v>855</v>
      </c>
      <c r="AK535" s="20">
        <f t="shared" si="156"/>
        <v>855</v>
      </c>
      <c r="AL535" s="20">
        <f t="shared" si="157"/>
        <v>127</v>
      </c>
      <c r="AM535" s="20">
        <f t="shared" si="158"/>
        <v>612</v>
      </c>
      <c r="AN535" s="20">
        <f t="shared" si="159"/>
        <v>148</v>
      </c>
      <c r="AO535" s="43">
        <f t="shared" si="160"/>
        <v>5109</v>
      </c>
    </row>
    <row r="536" spans="1:41" hidden="1" x14ac:dyDescent="0.2">
      <c r="A536" s="96" t="s">
        <v>1257</v>
      </c>
      <c r="B536" s="96" t="s">
        <v>1258</v>
      </c>
      <c r="C536" s="96" t="s">
        <v>1257</v>
      </c>
      <c r="D536" s="96" t="s">
        <v>1258</v>
      </c>
      <c r="E536" s="96" t="s">
        <v>1283</v>
      </c>
      <c r="F536" s="96" t="s">
        <v>1284</v>
      </c>
      <c r="G536" s="96" t="s">
        <v>126</v>
      </c>
      <c r="H536" s="19" t="str">
        <f>IF(E536="","",VLOOKUP(LEFT(E536,5),'Technikai cellák'!B:C,2,0))</f>
        <v>E.GAS Gázelosztó Kft.</v>
      </c>
      <c r="I536" s="19" t="str">
        <f>IF(E536="","",VLOOKUP(H536,'Technikai cellák'!$C$1:$D$12,2,0))</f>
        <v>8800 Nagykanizsa, Csengery út 9.</v>
      </c>
      <c r="J536" s="97">
        <v>4</v>
      </c>
      <c r="K536" s="25" t="str">
        <f t="shared" si="145"/>
        <v>20 alatti</v>
      </c>
      <c r="L536" s="101">
        <f t="shared" si="146"/>
        <v>4</v>
      </c>
      <c r="M536" s="102">
        <f t="shared" si="147"/>
        <v>0</v>
      </c>
      <c r="N536" s="105"/>
      <c r="O536" s="104">
        <f t="shared" si="148"/>
        <v>0</v>
      </c>
      <c r="P536" s="26">
        <f t="shared" si="162"/>
        <v>2710</v>
      </c>
      <c r="Q536" s="21">
        <f t="shared" si="161"/>
        <v>3388</v>
      </c>
      <c r="R536" s="98">
        <v>55</v>
      </c>
      <c r="S536" s="99">
        <v>29</v>
      </c>
      <c r="T536" s="99">
        <v>74</v>
      </c>
      <c r="U536" s="99">
        <v>49</v>
      </c>
      <c r="V536" s="99">
        <v>41</v>
      </c>
      <c r="W536" s="99">
        <v>35</v>
      </c>
      <c r="X536" s="99">
        <v>20</v>
      </c>
      <c r="Y536" s="99">
        <v>7</v>
      </c>
      <c r="Z536" s="99">
        <v>3</v>
      </c>
      <c r="AA536" s="99">
        <v>2</v>
      </c>
      <c r="AB536" s="99">
        <v>2</v>
      </c>
      <c r="AC536" s="100">
        <v>4</v>
      </c>
      <c r="AD536" s="22">
        <f t="shared" si="149"/>
        <v>581</v>
      </c>
      <c r="AE536" s="20">
        <f t="shared" si="150"/>
        <v>306</v>
      </c>
      <c r="AF536" s="20">
        <f t="shared" si="151"/>
        <v>781</v>
      </c>
      <c r="AG536" s="20">
        <f t="shared" si="152"/>
        <v>517</v>
      </c>
      <c r="AH536" s="20">
        <f t="shared" si="153"/>
        <v>433</v>
      </c>
      <c r="AI536" s="20">
        <f t="shared" si="154"/>
        <v>369</v>
      </c>
      <c r="AJ536" s="20">
        <f t="shared" si="155"/>
        <v>211</v>
      </c>
      <c r="AK536" s="20">
        <f t="shared" si="156"/>
        <v>74</v>
      </c>
      <c r="AL536" s="20">
        <f t="shared" si="157"/>
        <v>32</v>
      </c>
      <c r="AM536" s="20">
        <f t="shared" si="158"/>
        <v>21</v>
      </c>
      <c r="AN536" s="20">
        <f t="shared" si="159"/>
        <v>21</v>
      </c>
      <c r="AO536" s="43">
        <f t="shared" si="160"/>
        <v>42</v>
      </c>
    </row>
    <row r="537" spans="1:41" hidden="1" x14ac:dyDescent="0.2">
      <c r="A537" s="96" t="s">
        <v>1257</v>
      </c>
      <c r="B537" s="96" t="s">
        <v>1258</v>
      </c>
      <c r="C537" s="96" t="s">
        <v>1257</v>
      </c>
      <c r="D537" s="96" t="s">
        <v>1258</v>
      </c>
      <c r="E537" s="96" t="s">
        <v>1285</v>
      </c>
      <c r="F537" s="96" t="s">
        <v>1281</v>
      </c>
      <c r="G537" s="96" t="s">
        <v>126</v>
      </c>
      <c r="H537" s="19" t="str">
        <f>IF(E537="","",VLOOKUP(LEFT(E537,5),'Technikai cellák'!B:C,2,0))</f>
        <v>MVM ÉGÁZ-DÉGÁZ Földgázhálózati Zrt.</v>
      </c>
      <c r="I537" s="19" t="str">
        <f>IF(E537="","",VLOOKUP(H537,'Technikai cellák'!$C$1:$D$12,2,0))</f>
        <v>6724 Szeged, Pulcz u. 44.</v>
      </c>
      <c r="J537" s="97">
        <v>4</v>
      </c>
      <c r="K537" s="25" t="str">
        <f t="shared" si="145"/>
        <v>20 alatti</v>
      </c>
      <c r="L537" s="101">
        <f t="shared" si="146"/>
        <v>4</v>
      </c>
      <c r="M537" s="102">
        <f t="shared" si="147"/>
        <v>0</v>
      </c>
      <c r="N537" s="105"/>
      <c r="O537" s="104">
        <f t="shared" si="148"/>
        <v>0</v>
      </c>
      <c r="P537" s="26">
        <f t="shared" si="162"/>
        <v>15175</v>
      </c>
      <c r="Q537" s="21">
        <f t="shared" si="161"/>
        <v>18969</v>
      </c>
      <c r="R537" s="98">
        <v>106</v>
      </c>
      <c r="S537" s="99">
        <v>223</v>
      </c>
      <c r="T537" s="99">
        <v>365</v>
      </c>
      <c r="U537" s="99">
        <v>397</v>
      </c>
      <c r="V537" s="99">
        <v>268</v>
      </c>
      <c r="W537" s="99">
        <v>236</v>
      </c>
      <c r="X537" s="99">
        <v>101</v>
      </c>
      <c r="Y537" s="99">
        <v>25</v>
      </c>
      <c r="Z537" s="99">
        <v>11</v>
      </c>
      <c r="AA537" s="99">
        <v>11</v>
      </c>
      <c r="AB537" s="99">
        <v>11</v>
      </c>
      <c r="AC537" s="100">
        <v>43</v>
      </c>
      <c r="AD537" s="22">
        <f t="shared" si="149"/>
        <v>1119</v>
      </c>
      <c r="AE537" s="20">
        <f t="shared" si="150"/>
        <v>2354</v>
      </c>
      <c r="AF537" s="20">
        <f t="shared" si="151"/>
        <v>3853</v>
      </c>
      <c r="AG537" s="20">
        <f t="shared" si="152"/>
        <v>4191</v>
      </c>
      <c r="AH537" s="20">
        <f t="shared" si="153"/>
        <v>2829</v>
      </c>
      <c r="AI537" s="20">
        <f t="shared" si="154"/>
        <v>2491</v>
      </c>
      <c r="AJ537" s="20">
        <f t="shared" si="155"/>
        <v>1066</v>
      </c>
      <c r="AK537" s="20">
        <f t="shared" si="156"/>
        <v>264</v>
      </c>
      <c r="AL537" s="20">
        <f t="shared" si="157"/>
        <v>116</v>
      </c>
      <c r="AM537" s="20">
        <f t="shared" si="158"/>
        <v>116</v>
      </c>
      <c r="AN537" s="20">
        <f t="shared" si="159"/>
        <v>116</v>
      </c>
      <c r="AO537" s="43">
        <f t="shared" si="160"/>
        <v>454</v>
      </c>
    </row>
    <row r="538" spans="1:41" hidden="1" x14ac:dyDescent="0.2">
      <c r="A538" s="96" t="s">
        <v>1257</v>
      </c>
      <c r="B538" s="96" t="s">
        <v>1258</v>
      </c>
      <c r="C538" s="96" t="s">
        <v>1257</v>
      </c>
      <c r="D538" s="96" t="s">
        <v>1258</v>
      </c>
      <c r="E538" s="96" t="s">
        <v>1286</v>
      </c>
      <c r="F538" s="96" t="s">
        <v>1287</v>
      </c>
      <c r="G538" s="96" t="s">
        <v>126</v>
      </c>
      <c r="H538" s="19" t="str">
        <f>IF(E538="","",VLOOKUP(LEFT(E538,5),'Technikai cellák'!B:C,2,0))</f>
        <v>MVM ÉGÁZ-DÉGÁZ Földgázhálózati Zrt.</v>
      </c>
      <c r="I538" s="19" t="str">
        <f>IF(E538="","",VLOOKUP(H538,'Technikai cellák'!$C$1:$D$12,2,0))</f>
        <v>6724 Szeged, Pulcz u. 44.</v>
      </c>
      <c r="J538" s="97">
        <v>4</v>
      </c>
      <c r="K538" s="25" t="str">
        <f t="shared" si="145"/>
        <v>20 alatti</v>
      </c>
      <c r="L538" s="101">
        <f t="shared" si="146"/>
        <v>4</v>
      </c>
      <c r="M538" s="102">
        <f t="shared" si="147"/>
        <v>0</v>
      </c>
      <c r="N538" s="105"/>
      <c r="O538" s="104">
        <f t="shared" si="148"/>
        <v>0</v>
      </c>
      <c r="P538" s="26">
        <f t="shared" si="162"/>
        <v>86575</v>
      </c>
      <c r="Q538" s="21">
        <f t="shared" si="161"/>
        <v>108219</v>
      </c>
      <c r="R538" s="98">
        <v>2301</v>
      </c>
      <c r="S538" s="99">
        <v>2424</v>
      </c>
      <c r="T538" s="99">
        <v>2352</v>
      </c>
      <c r="U538" s="99">
        <v>845</v>
      </c>
      <c r="V538" s="99">
        <v>736</v>
      </c>
      <c r="W538" s="99">
        <v>389</v>
      </c>
      <c r="X538" s="99">
        <v>313</v>
      </c>
      <c r="Y538" s="99">
        <v>304</v>
      </c>
      <c r="Z538" s="99">
        <v>100</v>
      </c>
      <c r="AA538" s="99">
        <v>108</v>
      </c>
      <c r="AB538" s="99">
        <v>109</v>
      </c>
      <c r="AC538" s="100">
        <v>271</v>
      </c>
      <c r="AD538" s="22">
        <f t="shared" si="149"/>
        <v>24289</v>
      </c>
      <c r="AE538" s="20">
        <f t="shared" si="150"/>
        <v>25587</v>
      </c>
      <c r="AF538" s="20">
        <f t="shared" si="151"/>
        <v>24827</v>
      </c>
      <c r="AG538" s="20">
        <f t="shared" si="152"/>
        <v>8920</v>
      </c>
      <c r="AH538" s="20">
        <f t="shared" si="153"/>
        <v>7769</v>
      </c>
      <c r="AI538" s="20">
        <f t="shared" si="154"/>
        <v>4106</v>
      </c>
      <c r="AJ538" s="20">
        <f t="shared" si="155"/>
        <v>3304</v>
      </c>
      <c r="AK538" s="20">
        <f t="shared" si="156"/>
        <v>3209</v>
      </c>
      <c r="AL538" s="20">
        <f t="shared" si="157"/>
        <v>1056</v>
      </c>
      <c r="AM538" s="20">
        <f t="shared" si="158"/>
        <v>1140</v>
      </c>
      <c r="AN538" s="20">
        <f t="shared" si="159"/>
        <v>1151</v>
      </c>
      <c r="AO538" s="43">
        <f t="shared" si="160"/>
        <v>2861</v>
      </c>
    </row>
    <row r="539" spans="1:41" hidden="1" x14ac:dyDescent="0.2">
      <c r="A539" s="96" t="s">
        <v>1257</v>
      </c>
      <c r="B539" s="96" t="s">
        <v>1258</v>
      </c>
      <c r="C539" s="96" t="s">
        <v>1257</v>
      </c>
      <c r="D539" s="96" t="s">
        <v>1258</v>
      </c>
      <c r="E539" s="96" t="s">
        <v>1288</v>
      </c>
      <c r="F539" s="96" t="s">
        <v>1289</v>
      </c>
      <c r="G539" s="96" t="s">
        <v>126</v>
      </c>
      <c r="H539" s="19" t="str">
        <f>IF(E539="","",VLOOKUP(LEFT(E539,5),'Technikai cellák'!B:C,2,0))</f>
        <v>MVM ÉGÁZ-DÉGÁZ Földgázhálózati Zrt.</v>
      </c>
      <c r="I539" s="19" t="str">
        <f>IF(E539="","",VLOOKUP(H539,'Technikai cellák'!$C$1:$D$12,2,0))</f>
        <v>6724 Szeged, Pulcz u. 44.</v>
      </c>
      <c r="J539" s="97">
        <v>4</v>
      </c>
      <c r="K539" s="25" t="str">
        <f t="shared" si="145"/>
        <v>20 alatti</v>
      </c>
      <c r="L539" s="101">
        <f t="shared" si="146"/>
        <v>4</v>
      </c>
      <c r="M539" s="102">
        <f t="shared" si="147"/>
        <v>0</v>
      </c>
      <c r="N539" s="105"/>
      <c r="O539" s="104">
        <f t="shared" si="148"/>
        <v>0</v>
      </c>
      <c r="P539" s="26">
        <f t="shared" si="162"/>
        <v>6494</v>
      </c>
      <c r="Q539" s="21">
        <f t="shared" si="161"/>
        <v>8117</v>
      </c>
      <c r="R539" s="98">
        <v>58</v>
      </c>
      <c r="S539" s="99">
        <v>119</v>
      </c>
      <c r="T539" s="99">
        <v>159</v>
      </c>
      <c r="U539" s="99">
        <v>168</v>
      </c>
      <c r="V539" s="99">
        <v>132</v>
      </c>
      <c r="W539" s="99">
        <v>96</v>
      </c>
      <c r="X539" s="99">
        <v>9</v>
      </c>
      <c r="Y539" s="99">
        <v>7</v>
      </c>
      <c r="Z539" s="99">
        <v>3</v>
      </c>
      <c r="AA539" s="99">
        <v>3</v>
      </c>
      <c r="AB539" s="99">
        <v>3</v>
      </c>
      <c r="AC539" s="100">
        <v>12</v>
      </c>
      <c r="AD539" s="22">
        <f t="shared" si="149"/>
        <v>612</v>
      </c>
      <c r="AE539" s="20">
        <f t="shared" si="150"/>
        <v>1256</v>
      </c>
      <c r="AF539" s="20">
        <f t="shared" si="151"/>
        <v>1678</v>
      </c>
      <c r="AG539" s="20">
        <f t="shared" si="152"/>
        <v>1773</v>
      </c>
      <c r="AH539" s="20">
        <f t="shared" si="153"/>
        <v>1393</v>
      </c>
      <c r="AI539" s="20">
        <f t="shared" si="154"/>
        <v>1013</v>
      </c>
      <c r="AJ539" s="20">
        <f t="shared" si="155"/>
        <v>95</v>
      </c>
      <c r="AK539" s="20">
        <f t="shared" si="156"/>
        <v>74</v>
      </c>
      <c r="AL539" s="20">
        <f t="shared" si="157"/>
        <v>32</v>
      </c>
      <c r="AM539" s="20">
        <f t="shared" si="158"/>
        <v>32</v>
      </c>
      <c r="AN539" s="20">
        <f t="shared" si="159"/>
        <v>32</v>
      </c>
      <c r="AO539" s="43">
        <f t="shared" si="160"/>
        <v>127</v>
      </c>
    </row>
    <row r="540" spans="1:41" hidden="1" x14ac:dyDescent="0.2">
      <c r="A540" s="96" t="s">
        <v>1257</v>
      </c>
      <c r="B540" s="96" t="s">
        <v>1258</v>
      </c>
      <c r="C540" s="96" t="s">
        <v>1257</v>
      </c>
      <c r="D540" s="96" t="s">
        <v>1258</v>
      </c>
      <c r="E540" s="96" t="s">
        <v>3127</v>
      </c>
      <c r="F540" s="96" t="s">
        <v>1290</v>
      </c>
      <c r="G540" s="96" t="s">
        <v>126</v>
      </c>
      <c r="H540" s="19" t="str">
        <f>IF(E540="","",VLOOKUP(LEFT(E540,5),'Technikai cellák'!B:C,2,0))</f>
        <v>MVM ÉGÁZ-DÉGÁZ Földgázhálózati Zrt.</v>
      </c>
      <c r="I540" s="19" t="str">
        <f>IF(E540="","",VLOOKUP(H540,'Technikai cellák'!$C$1:$D$12,2,0))</f>
        <v>6724 Szeged, Pulcz u. 44.</v>
      </c>
      <c r="J540" s="97">
        <v>4</v>
      </c>
      <c r="K540" s="25" t="str">
        <f t="shared" si="145"/>
        <v>20 alatti</v>
      </c>
      <c r="L540" s="101">
        <f t="shared" si="146"/>
        <v>4</v>
      </c>
      <c r="M540" s="102">
        <f t="shared" si="147"/>
        <v>0</v>
      </c>
      <c r="N540" s="105"/>
      <c r="O540" s="104">
        <f t="shared" si="148"/>
        <v>0</v>
      </c>
      <c r="P540" s="26">
        <f t="shared" si="162"/>
        <v>11695</v>
      </c>
      <c r="Q540" s="21">
        <f t="shared" si="161"/>
        <v>14619</v>
      </c>
      <c r="R540" s="98">
        <v>87</v>
      </c>
      <c r="S540" s="99">
        <v>283</v>
      </c>
      <c r="T540" s="99">
        <v>338</v>
      </c>
      <c r="U540" s="99">
        <v>251</v>
      </c>
      <c r="V540" s="99">
        <v>197</v>
      </c>
      <c r="W540" s="99">
        <v>143</v>
      </c>
      <c r="X540" s="99">
        <v>42</v>
      </c>
      <c r="Y540" s="99">
        <v>11</v>
      </c>
      <c r="Z540" s="99">
        <v>5</v>
      </c>
      <c r="AA540" s="99">
        <v>5</v>
      </c>
      <c r="AB540" s="99">
        <v>5</v>
      </c>
      <c r="AC540" s="100">
        <v>18</v>
      </c>
      <c r="AD540" s="22">
        <f t="shared" si="149"/>
        <v>918</v>
      </c>
      <c r="AE540" s="20">
        <f t="shared" si="150"/>
        <v>2987</v>
      </c>
      <c r="AF540" s="20">
        <f t="shared" si="151"/>
        <v>3568</v>
      </c>
      <c r="AG540" s="20">
        <f t="shared" si="152"/>
        <v>2650</v>
      </c>
      <c r="AH540" s="20">
        <f t="shared" si="153"/>
        <v>2079</v>
      </c>
      <c r="AI540" s="20">
        <f t="shared" si="154"/>
        <v>1509</v>
      </c>
      <c r="AJ540" s="20">
        <f t="shared" si="155"/>
        <v>443</v>
      </c>
      <c r="AK540" s="20">
        <f t="shared" si="156"/>
        <v>116</v>
      </c>
      <c r="AL540" s="20">
        <f t="shared" si="157"/>
        <v>53</v>
      </c>
      <c r="AM540" s="20">
        <f t="shared" si="158"/>
        <v>53</v>
      </c>
      <c r="AN540" s="20">
        <f t="shared" si="159"/>
        <v>53</v>
      </c>
      <c r="AO540" s="43">
        <f t="shared" si="160"/>
        <v>190</v>
      </c>
    </row>
    <row r="541" spans="1:41" hidden="1" x14ac:dyDescent="0.2">
      <c r="A541" s="96" t="s">
        <v>1257</v>
      </c>
      <c r="B541" s="96" t="s">
        <v>1258</v>
      </c>
      <c r="C541" s="96" t="s">
        <v>1257</v>
      </c>
      <c r="D541" s="96" t="s">
        <v>1258</v>
      </c>
      <c r="E541" s="96" t="s">
        <v>1291</v>
      </c>
      <c r="F541" s="96" t="s">
        <v>1292</v>
      </c>
      <c r="G541" s="96" t="s">
        <v>126</v>
      </c>
      <c r="H541" s="19" t="str">
        <f>IF(E541="","",VLOOKUP(LEFT(E541,5),'Technikai cellák'!B:C,2,0))</f>
        <v>MVM ÉGÁZ-DÉGÁZ Földgázhálózati Zrt.</v>
      </c>
      <c r="I541" s="19" t="str">
        <f>IF(E541="","",VLOOKUP(H541,'Technikai cellák'!$C$1:$D$12,2,0))</f>
        <v>6724 Szeged, Pulcz u. 44.</v>
      </c>
      <c r="J541" s="97">
        <v>4</v>
      </c>
      <c r="K541" s="25" t="str">
        <f t="shared" si="145"/>
        <v>20 alatti</v>
      </c>
      <c r="L541" s="101">
        <f t="shared" si="146"/>
        <v>4</v>
      </c>
      <c r="M541" s="102">
        <f t="shared" si="147"/>
        <v>0</v>
      </c>
      <c r="N541" s="105"/>
      <c r="O541" s="104">
        <f t="shared" si="148"/>
        <v>0</v>
      </c>
      <c r="P541" s="26">
        <f t="shared" si="162"/>
        <v>8985</v>
      </c>
      <c r="Q541" s="21">
        <f t="shared" si="161"/>
        <v>11231</v>
      </c>
      <c r="R541" s="98">
        <v>73</v>
      </c>
      <c r="S541" s="99">
        <v>150</v>
      </c>
      <c r="T541" s="99">
        <v>271</v>
      </c>
      <c r="U541" s="99">
        <v>212</v>
      </c>
      <c r="V541" s="99">
        <v>166</v>
      </c>
      <c r="W541" s="99">
        <v>120</v>
      </c>
      <c r="X541" s="99">
        <v>36</v>
      </c>
      <c r="Y541" s="99">
        <v>9</v>
      </c>
      <c r="Z541" s="99">
        <v>4</v>
      </c>
      <c r="AA541" s="99">
        <v>4</v>
      </c>
      <c r="AB541" s="99">
        <v>4</v>
      </c>
      <c r="AC541" s="100">
        <v>15</v>
      </c>
      <c r="AD541" s="22">
        <f t="shared" si="149"/>
        <v>771</v>
      </c>
      <c r="AE541" s="20">
        <f t="shared" si="150"/>
        <v>1583</v>
      </c>
      <c r="AF541" s="20">
        <f t="shared" si="151"/>
        <v>2861</v>
      </c>
      <c r="AG541" s="20">
        <f t="shared" si="152"/>
        <v>2238</v>
      </c>
      <c r="AH541" s="20">
        <f t="shared" si="153"/>
        <v>1752</v>
      </c>
      <c r="AI541" s="20">
        <f t="shared" si="154"/>
        <v>1267</v>
      </c>
      <c r="AJ541" s="20">
        <f t="shared" si="155"/>
        <v>380</v>
      </c>
      <c r="AK541" s="20">
        <f t="shared" si="156"/>
        <v>95</v>
      </c>
      <c r="AL541" s="20">
        <f t="shared" si="157"/>
        <v>42</v>
      </c>
      <c r="AM541" s="20">
        <f t="shared" si="158"/>
        <v>42</v>
      </c>
      <c r="AN541" s="20">
        <f t="shared" si="159"/>
        <v>42</v>
      </c>
      <c r="AO541" s="43">
        <f t="shared" si="160"/>
        <v>158</v>
      </c>
    </row>
    <row r="542" spans="1:41" hidden="1" x14ac:dyDescent="0.2">
      <c r="A542" s="96" t="s">
        <v>1257</v>
      </c>
      <c r="B542" s="96" t="s">
        <v>1293</v>
      </c>
      <c r="C542" s="96" t="s">
        <v>1257</v>
      </c>
      <c r="D542" s="96" t="s">
        <v>1258</v>
      </c>
      <c r="E542" s="96" t="s">
        <v>1294</v>
      </c>
      <c r="F542" s="96" t="s">
        <v>1295</v>
      </c>
      <c r="G542" s="96" t="s">
        <v>126</v>
      </c>
      <c r="H542" s="19" t="str">
        <f>IF(E542="","",VLOOKUP(LEFT(E542,5),'Technikai cellák'!B:C,2,0))</f>
        <v>MVM ÉGÁZ-DÉGÁZ Földgázhálózati Zrt.</v>
      </c>
      <c r="I542" s="19" t="str">
        <f>IF(E542="","",VLOOKUP(H542,'Technikai cellák'!$C$1:$D$12,2,0))</f>
        <v>6724 Szeged, Pulcz u. 44.</v>
      </c>
      <c r="J542" s="97">
        <v>4</v>
      </c>
      <c r="K542" s="25" t="str">
        <f t="shared" si="145"/>
        <v>20 alatti</v>
      </c>
      <c r="L542" s="101">
        <f t="shared" si="146"/>
        <v>4</v>
      </c>
      <c r="M542" s="102">
        <f t="shared" si="147"/>
        <v>0</v>
      </c>
      <c r="N542" s="105"/>
      <c r="O542" s="104">
        <f t="shared" si="148"/>
        <v>0</v>
      </c>
      <c r="P542" s="26">
        <f t="shared" si="162"/>
        <v>11469</v>
      </c>
      <c r="Q542" s="21">
        <f t="shared" si="161"/>
        <v>14336</v>
      </c>
      <c r="R542" s="98">
        <v>133</v>
      </c>
      <c r="S542" s="99">
        <v>129</v>
      </c>
      <c r="T542" s="99">
        <v>263</v>
      </c>
      <c r="U542" s="99">
        <v>334</v>
      </c>
      <c r="V542" s="99">
        <v>301</v>
      </c>
      <c r="W542" s="99">
        <v>68</v>
      </c>
      <c r="X542" s="99">
        <v>65</v>
      </c>
      <c r="Y542" s="99">
        <v>16</v>
      </c>
      <c r="Z542" s="99">
        <v>7</v>
      </c>
      <c r="AA542" s="99">
        <v>7</v>
      </c>
      <c r="AB542" s="99">
        <v>7</v>
      </c>
      <c r="AC542" s="100">
        <v>28</v>
      </c>
      <c r="AD542" s="22">
        <f t="shared" si="149"/>
        <v>1404</v>
      </c>
      <c r="AE542" s="20">
        <f t="shared" si="150"/>
        <v>1362</v>
      </c>
      <c r="AF542" s="20">
        <f t="shared" si="151"/>
        <v>2776</v>
      </c>
      <c r="AG542" s="20">
        <f t="shared" si="152"/>
        <v>3526</v>
      </c>
      <c r="AH542" s="20">
        <f t="shared" si="153"/>
        <v>3177</v>
      </c>
      <c r="AI542" s="20">
        <f t="shared" si="154"/>
        <v>718</v>
      </c>
      <c r="AJ542" s="20">
        <f t="shared" si="155"/>
        <v>686</v>
      </c>
      <c r="AK542" s="20">
        <f t="shared" si="156"/>
        <v>169</v>
      </c>
      <c r="AL542" s="20">
        <f t="shared" si="157"/>
        <v>74</v>
      </c>
      <c r="AM542" s="20">
        <f t="shared" si="158"/>
        <v>74</v>
      </c>
      <c r="AN542" s="20">
        <f t="shared" si="159"/>
        <v>74</v>
      </c>
      <c r="AO542" s="43">
        <f t="shared" si="160"/>
        <v>296</v>
      </c>
    </row>
    <row r="543" spans="1:41" hidden="1" x14ac:dyDescent="0.2">
      <c r="A543" s="96" t="s">
        <v>1296</v>
      </c>
      <c r="B543" s="96" t="s">
        <v>1297</v>
      </c>
      <c r="C543" s="96" t="s">
        <v>1296</v>
      </c>
      <c r="D543" s="96" t="s">
        <v>1297</v>
      </c>
      <c r="E543" s="96" t="s">
        <v>1298</v>
      </c>
      <c r="F543" s="96" t="s">
        <v>1299</v>
      </c>
      <c r="G543" s="96" t="s">
        <v>126</v>
      </c>
      <c r="H543" s="19" t="str">
        <f>IF(E543="","",VLOOKUP(LEFT(E543,5),'Technikai cellák'!B:C,2,0))</f>
        <v>TIGÁZ Földgázelosztó Zrt.</v>
      </c>
      <c r="I543" s="19" t="str">
        <f>IF(E543="","",VLOOKUP(H543,'Technikai cellák'!$C$1:$D$12,2,0))</f>
        <v>4200 Hajdúszoboszló, Rákóczi Ferenc út 184.</v>
      </c>
      <c r="J543" s="97">
        <v>6</v>
      </c>
      <c r="K543" s="25" t="str">
        <f t="shared" si="145"/>
        <v>20 alatti</v>
      </c>
      <c r="L543" s="101">
        <f t="shared" si="146"/>
        <v>6</v>
      </c>
      <c r="M543" s="102">
        <f t="shared" si="147"/>
        <v>0</v>
      </c>
      <c r="N543" s="105"/>
      <c r="O543" s="104">
        <f t="shared" si="148"/>
        <v>0</v>
      </c>
      <c r="P543" s="26">
        <f t="shared" si="162"/>
        <v>12034</v>
      </c>
      <c r="Q543" s="21">
        <f t="shared" si="161"/>
        <v>15042</v>
      </c>
      <c r="R543" s="98">
        <v>75</v>
      </c>
      <c r="S543" s="99">
        <v>120</v>
      </c>
      <c r="T543" s="99">
        <v>300</v>
      </c>
      <c r="U543" s="99">
        <v>375</v>
      </c>
      <c r="V543" s="99">
        <v>425</v>
      </c>
      <c r="W543" s="99">
        <v>100</v>
      </c>
      <c r="X543" s="99">
        <v>20</v>
      </c>
      <c r="Y543" s="99">
        <v>2</v>
      </c>
      <c r="Z543" s="99">
        <v>2</v>
      </c>
      <c r="AA543" s="99">
        <v>2</v>
      </c>
      <c r="AB543" s="99">
        <v>2</v>
      </c>
      <c r="AC543" s="100">
        <v>2</v>
      </c>
      <c r="AD543" s="22">
        <f t="shared" si="149"/>
        <v>792</v>
      </c>
      <c r="AE543" s="20">
        <f t="shared" si="150"/>
        <v>1267</v>
      </c>
      <c r="AF543" s="20">
        <f t="shared" si="151"/>
        <v>3167</v>
      </c>
      <c r="AG543" s="20">
        <f t="shared" si="152"/>
        <v>3958</v>
      </c>
      <c r="AH543" s="20">
        <f t="shared" si="153"/>
        <v>4486</v>
      </c>
      <c r="AI543" s="20">
        <f t="shared" si="154"/>
        <v>1056</v>
      </c>
      <c r="AJ543" s="20">
        <f t="shared" si="155"/>
        <v>211</v>
      </c>
      <c r="AK543" s="20">
        <f t="shared" si="156"/>
        <v>21</v>
      </c>
      <c r="AL543" s="20">
        <f t="shared" si="157"/>
        <v>21</v>
      </c>
      <c r="AM543" s="20">
        <f t="shared" si="158"/>
        <v>21</v>
      </c>
      <c r="AN543" s="20">
        <f t="shared" si="159"/>
        <v>21</v>
      </c>
      <c r="AO543" s="43">
        <f t="shared" si="160"/>
        <v>21</v>
      </c>
    </row>
    <row r="544" spans="1:41" hidden="1" x14ac:dyDescent="0.2">
      <c r="A544" s="96" t="s">
        <v>1296</v>
      </c>
      <c r="B544" s="96" t="s">
        <v>1300</v>
      </c>
      <c r="C544" s="96" t="s">
        <v>1296</v>
      </c>
      <c r="D544" s="96" t="s">
        <v>1300</v>
      </c>
      <c r="E544" s="96" t="s">
        <v>1301</v>
      </c>
      <c r="F544" s="96" t="s">
        <v>1302</v>
      </c>
      <c r="G544" s="96" t="s">
        <v>126</v>
      </c>
      <c r="H544" s="19" t="str">
        <f>IF(E544="","",VLOOKUP(LEFT(E544,5),'Technikai cellák'!B:C,2,0))</f>
        <v>TIGÁZ Földgázelosztó Zrt.</v>
      </c>
      <c r="I544" s="19" t="str">
        <f>IF(E544="","",VLOOKUP(H544,'Technikai cellák'!$C$1:$D$12,2,0))</f>
        <v>4200 Hajdúszoboszló, Rákóczi Ferenc út 184.</v>
      </c>
      <c r="J544" s="97">
        <v>16</v>
      </c>
      <c r="K544" s="25" t="str">
        <f t="shared" si="145"/>
        <v>20 alatti</v>
      </c>
      <c r="L544" s="101">
        <f t="shared" si="146"/>
        <v>16</v>
      </c>
      <c r="M544" s="102">
        <f t="shared" si="147"/>
        <v>0</v>
      </c>
      <c r="N544" s="105"/>
      <c r="O544" s="104">
        <f t="shared" si="148"/>
        <v>0</v>
      </c>
      <c r="P544" s="26">
        <f t="shared" si="162"/>
        <v>237295</v>
      </c>
      <c r="Q544" s="21">
        <f t="shared" si="161"/>
        <v>296619</v>
      </c>
      <c r="R544" s="98">
        <v>250</v>
      </c>
      <c r="S544" s="99">
        <v>3200</v>
      </c>
      <c r="T544" s="99">
        <v>5000</v>
      </c>
      <c r="U544" s="99">
        <v>7250</v>
      </c>
      <c r="V544" s="99">
        <v>7700</v>
      </c>
      <c r="W544" s="99">
        <v>4000</v>
      </c>
      <c r="X544" s="99">
        <v>600</v>
      </c>
      <c r="Y544" s="99">
        <v>80</v>
      </c>
      <c r="Z544" s="99">
        <v>5</v>
      </c>
      <c r="AA544" s="99">
        <v>5</v>
      </c>
      <c r="AB544" s="99">
        <v>5</v>
      </c>
      <c r="AC544" s="100">
        <v>5</v>
      </c>
      <c r="AD544" s="22">
        <f t="shared" si="149"/>
        <v>2639</v>
      </c>
      <c r="AE544" s="20">
        <f t="shared" si="150"/>
        <v>33779</v>
      </c>
      <c r="AF544" s="20">
        <f t="shared" si="151"/>
        <v>52779</v>
      </c>
      <c r="AG544" s="20">
        <f t="shared" si="152"/>
        <v>76530</v>
      </c>
      <c r="AH544" s="20">
        <f t="shared" si="153"/>
        <v>81280</v>
      </c>
      <c r="AI544" s="20">
        <f t="shared" si="154"/>
        <v>42223</v>
      </c>
      <c r="AJ544" s="20">
        <f t="shared" si="155"/>
        <v>6333</v>
      </c>
      <c r="AK544" s="20">
        <f t="shared" si="156"/>
        <v>844</v>
      </c>
      <c r="AL544" s="20">
        <f t="shared" si="157"/>
        <v>53</v>
      </c>
      <c r="AM544" s="20">
        <f t="shared" si="158"/>
        <v>53</v>
      </c>
      <c r="AN544" s="20">
        <f t="shared" si="159"/>
        <v>53</v>
      </c>
      <c r="AO544" s="43">
        <f t="shared" si="160"/>
        <v>53</v>
      </c>
    </row>
    <row r="545" spans="1:41" hidden="1" x14ac:dyDescent="0.2">
      <c r="A545" s="96" t="s">
        <v>1296</v>
      </c>
      <c r="B545" s="96" t="s">
        <v>1303</v>
      </c>
      <c r="C545" s="96" t="s">
        <v>1296</v>
      </c>
      <c r="D545" s="96" t="s">
        <v>1303</v>
      </c>
      <c r="E545" s="96" t="s">
        <v>1304</v>
      </c>
      <c r="F545" s="96" t="s">
        <v>1305</v>
      </c>
      <c r="G545" s="96" t="s">
        <v>126</v>
      </c>
      <c r="H545" s="19" t="str">
        <f>IF(E545="","",VLOOKUP(LEFT(E545,5),'Technikai cellák'!B:C,2,0))</f>
        <v>TIGÁZ Földgázelosztó Zrt.</v>
      </c>
      <c r="I545" s="19" t="str">
        <f>IF(E545="","",VLOOKUP(H545,'Technikai cellák'!$C$1:$D$12,2,0))</f>
        <v>4200 Hajdúszoboszló, Rákóczi Ferenc út 184.</v>
      </c>
      <c r="J545" s="97">
        <v>6</v>
      </c>
      <c r="K545" s="25" t="str">
        <f t="shared" si="145"/>
        <v>20 alatti</v>
      </c>
      <c r="L545" s="101">
        <f t="shared" si="146"/>
        <v>6</v>
      </c>
      <c r="M545" s="102">
        <f t="shared" si="147"/>
        <v>0</v>
      </c>
      <c r="N545" s="105"/>
      <c r="O545" s="104">
        <f t="shared" si="148"/>
        <v>0</v>
      </c>
      <c r="P545" s="26">
        <f t="shared" si="162"/>
        <v>103026</v>
      </c>
      <c r="Q545" s="21">
        <f t="shared" si="161"/>
        <v>128782</v>
      </c>
      <c r="R545" s="98">
        <v>100</v>
      </c>
      <c r="S545" s="99">
        <v>2000</v>
      </c>
      <c r="T545" s="99">
        <v>2200</v>
      </c>
      <c r="U545" s="99">
        <v>3000</v>
      </c>
      <c r="V545" s="99">
        <v>3400</v>
      </c>
      <c r="W545" s="99">
        <v>1200</v>
      </c>
      <c r="X545" s="99">
        <v>200</v>
      </c>
      <c r="Y545" s="99">
        <v>40</v>
      </c>
      <c r="Z545" s="99">
        <v>25</v>
      </c>
      <c r="AA545" s="99">
        <v>5</v>
      </c>
      <c r="AB545" s="99">
        <v>5</v>
      </c>
      <c r="AC545" s="100">
        <v>25</v>
      </c>
      <c r="AD545" s="22">
        <f t="shared" si="149"/>
        <v>1056</v>
      </c>
      <c r="AE545" s="20">
        <f t="shared" si="150"/>
        <v>21112</v>
      </c>
      <c r="AF545" s="20">
        <f t="shared" si="151"/>
        <v>23223</v>
      </c>
      <c r="AG545" s="20">
        <f t="shared" si="152"/>
        <v>31667</v>
      </c>
      <c r="AH545" s="20">
        <f t="shared" si="153"/>
        <v>35890</v>
      </c>
      <c r="AI545" s="20">
        <f t="shared" si="154"/>
        <v>12667</v>
      </c>
      <c r="AJ545" s="20">
        <f t="shared" si="155"/>
        <v>2111</v>
      </c>
      <c r="AK545" s="20">
        <f t="shared" si="156"/>
        <v>422</v>
      </c>
      <c r="AL545" s="20">
        <f t="shared" si="157"/>
        <v>264</v>
      </c>
      <c r="AM545" s="20">
        <f t="shared" si="158"/>
        <v>53</v>
      </c>
      <c r="AN545" s="20">
        <f t="shared" si="159"/>
        <v>53</v>
      </c>
      <c r="AO545" s="43">
        <f t="shared" si="160"/>
        <v>264</v>
      </c>
    </row>
    <row r="546" spans="1:41" hidden="1" x14ac:dyDescent="0.2">
      <c r="A546" s="96" t="s">
        <v>1296</v>
      </c>
      <c r="B546" s="96" t="s">
        <v>1306</v>
      </c>
      <c r="C546" s="96" t="s">
        <v>1296</v>
      </c>
      <c r="D546" s="96" t="s">
        <v>1306</v>
      </c>
      <c r="E546" s="96" t="s">
        <v>1307</v>
      </c>
      <c r="F546" s="96" t="s">
        <v>1305</v>
      </c>
      <c r="G546" s="96" t="s">
        <v>126</v>
      </c>
      <c r="H546" s="19" t="str">
        <f>IF(E546="","",VLOOKUP(LEFT(E546,5),'Technikai cellák'!B:C,2,0))</f>
        <v>TIGÁZ Földgázelosztó Zrt.</v>
      </c>
      <c r="I546" s="19" t="str">
        <f>IF(E546="","",VLOOKUP(H546,'Technikai cellák'!$C$1:$D$12,2,0))</f>
        <v>4200 Hajdúszoboszló, Rákóczi Ferenc út 184.</v>
      </c>
      <c r="J546" s="97">
        <v>6</v>
      </c>
      <c r="K546" s="25" t="str">
        <f t="shared" si="145"/>
        <v>20 alatti</v>
      </c>
      <c r="L546" s="101">
        <f t="shared" si="146"/>
        <v>6</v>
      </c>
      <c r="M546" s="102">
        <f t="shared" si="147"/>
        <v>0</v>
      </c>
      <c r="N546" s="105"/>
      <c r="O546" s="104">
        <f t="shared" si="148"/>
        <v>0</v>
      </c>
      <c r="P546" s="26">
        <f t="shared" si="162"/>
        <v>38846</v>
      </c>
      <c r="Q546" s="21">
        <f t="shared" si="161"/>
        <v>48558</v>
      </c>
      <c r="R546" s="98">
        <v>160</v>
      </c>
      <c r="S546" s="99">
        <v>800</v>
      </c>
      <c r="T546" s="99">
        <v>840</v>
      </c>
      <c r="U546" s="99">
        <v>940</v>
      </c>
      <c r="V546" s="99">
        <v>980</v>
      </c>
      <c r="W546" s="99">
        <v>550</v>
      </c>
      <c r="X546" s="99">
        <v>200</v>
      </c>
      <c r="Y546" s="99">
        <v>50</v>
      </c>
      <c r="Z546" s="99">
        <v>30</v>
      </c>
      <c r="AA546" s="99">
        <v>5</v>
      </c>
      <c r="AB546" s="99">
        <v>5</v>
      </c>
      <c r="AC546" s="100">
        <v>40</v>
      </c>
      <c r="AD546" s="22">
        <f t="shared" si="149"/>
        <v>1689</v>
      </c>
      <c r="AE546" s="20">
        <f t="shared" si="150"/>
        <v>8445</v>
      </c>
      <c r="AF546" s="20">
        <f t="shared" si="151"/>
        <v>8867</v>
      </c>
      <c r="AG546" s="20">
        <f t="shared" si="152"/>
        <v>9922</v>
      </c>
      <c r="AH546" s="20">
        <f t="shared" si="153"/>
        <v>10345</v>
      </c>
      <c r="AI546" s="20">
        <f t="shared" si="154"/>
        <v>5806</v>
      </c>
      <c r="AJ546" s="20">
        <f t="shared" si="155"/>
        <v>2111</v>
      </c>
      <c r="AK546" s="20">
        <f t="shared" si="156"/>
        <v>528</v>
      </c>
      <c r="AL546" s="20">
        <f t="shared" si="157"/>
        <v>317</v>
      </c>
      <c r="AM546" s="20">
        <f t="shared" si="158"/>
        <v>53</v>
      </c>
      <c r="AN546" s="20">
        <f t="shared" si="159"/>
        <v>53</v>
      </c>
      <c r="AO546" s="43">
        <f t="shared" si="160"/>
        <v>422</v>
      </c>
    </row>
    <row r="547" spans="1:41" hidden="1" x14ac:dyDescent="0.2">
      <c r="A547" s="96" t="s">
        <v>1296</v>
      </c>
      <c r="B547" s="96" t="s">
        <v>1308</v>
      </c>
      <c r="C547" s="96" t="s">
        <v>1296</v>
      </c>
      <c r="D547" s="96" t="s">
        <v>1308</v>
      </c>
      <c r="E547" s="96" t="s">
        <v>1309</v>
      </c>
      <c r="F547" s="96" t="s">
        <v>1310</v>
      </c>
      <c r="G547" s="96" t="s">
        <v>126</v>
      </c>
      <c r="H547" s="19" t="str">
        <f>IF(E547="","",VLOOKUP(LEFT(E547,5),'Technikai cellák'!B:C,2,0))</f>
        <v>TIGÁZ Földgázelosztó Zrt.</v>
      </c>
      <c r="I547" s="19" t="str">
        <f>IF(E547="","",VLOOKUP(H547,'Technikai cellák'!$C$1:$D$12,2,0))</f>
        <v>4200 Hajdúszoboszló, Rákóczi Ferenc út 184.</v>
      </c>
      <c r="J547" s="97">
        <v>4</v>
      </c>
      <c r="K547" s="25" t="str">
        <f t="shared" si="145"/>
        <v>20 alatti</v>
      </c>
      <c r="L547" s="101">
        <f t="shared" si="146"/>
        <v>4</v>
      </c>
      <c r="M547" s="102">
        <f t="shared" si="147"/>
        <v>0</v>
      </c>
      <c r="N547" s="105"/>
      <c r="O547" s="104">
        <f t="shared" si="148"/>
        <v>0</v>
      </c>
      <c r="P547" s="26">
        <f t="shared" si="162"/>
        <v>31710</v>
      </c>
      <c r="Q547" s="21">
        <f t="shared" si="161"/>
        <v>39638</v>
      </c>
      <c r="R547" s="98">
        <v>100</v>
      </c>
      <c r="S547" s="99">
        <v>475</v>
      </c>
      <c r="T547" s="99">
        <v>750</v>
      </c>
      <c r="U547" s="99">
        <v>900</v>
      </c>
      <c r="V547" s="99">
        <v>950</v>
      </c>
      <c r="W547" s="99">
        <v>375</v>
      </c>
      <c r="X547" s="99">
        <v>75</v>
      </c>
      <c r="Y547" s="99">
        <v>50</v>
      </c>
      <c r="Z547" s="99">
        <v>30</v>
      </c>
      <c r="AA547" s="99">
        <v>5</v>
      </c>
      <c r="AB547" s="99">
        <v>5</v>
      </c>
      <c r="AC547" s="100">
        <v>40</v>
      </c>
      <c r="AD547" s="22">
        <f t="shared" si="149"/>
        <v>1056</v>
      </c>
      <c r="AE547" s="20">
        <f t="shared" si="150"/>
        <v>5014</v>
      </c>
      <c r="AF547" s="20">
        <f t="shared" si="151"/>
        <v>7917</v>
      </c>
      <c r="AG547" s="20">
        <f t="shared" si="152"/>
        <v>9500</v>
      </c>
      <c r="AH547" s="20">
        <f t="shared" si="153"/>
        <v>10028</v>
      </c>
      <c r="AI547" s="20">
        <f t="shared" si="154"/>
        <v>3958</v>
      </c>
      <c r="AJ547" s="20">
        <f t="shared" si="155"/>
        <v>792</v>
      </c>
      <c r="AK547" s="20">
        <f t="shared" si="156"/>
        <v>528</v>
      </c>
      <c r="AL547" s="20">
        <f t="shared" si="157"/>
        <v>317</v>
      </c>
      <c r="AM547" s="20">
        <f t="shared" si="158"/>
        <v>53</v>
      </c>
      <c r="AN547" s="20">
        <f t="shared" si="159"/>
        <v>53</v>
      </c>
      <c r="AO547" s="43">
        <f t="shared" si="160"/>
        <v>422</v>
      </c>
    </row>
    <row r="548" spans="1:41" hidden="1" x14ac:dyDescent="0.2">
      <c r="A548" s="96" t="s">
        <v>1296</v>
      </c>
      <c r="B548" s="96" t="s">
        <v>1311</v>
      </c>
      <c r="C548" s="96" t="s">
        <v>1296</v>
      </c>
      <c r="D548" s="96" t="s">
        <v>1311</v>
      </c>
      <c r="E548" s="96" t="s">
        <v>1312</v>
      </c>
      <c r="F548" s="96" t="s">
        <v>1313</v>
      </c>
      <c r="G548" s="96" t="s">
        <v>126</v>
      </c>
      <c r="H548" s="19" t="str">
        <f>IF(E548="","",VLOOKUP(LEFT(E548,5),'Technikai cellák'!B:C,2,0))</f>
        <v>TIGÁZ Földgázelosztó Zrt.</v>
      </c>
      <c r="I548" s="19" t="str">
        <f>IF(E548="","",VLOOKUP(H548,'Technikai cellák'!$C$1:$D$12,2,0))</f>
        <v>4200 Hajdúszoboszló, Rákóczi Ferenc út 184.</v>
      </c>
      <c r="J548" s="97">
        <v>25</v>
      </c>
      <c r="K548" s="25" t="str">
        <f t="shared" si="145"/>
        <v>20-99</v>
      </c>
      <c r="L548" s="101">
        <f t="shared" si="146"/>
        <v>0</v>
      </c>
      <c r="M548" s="102">
        <f t="shared" si="147"/>
        <v>263</v>
      </c>
      <c r="N548" s="105">
        <v>263</v>
      </c>
      <c r="O548" s="104">
        <f t="shared" si="148"/>
        <v>0</v>
      </c>
      <c r="P548" s="26">
        <f t="shared" si="162"/>
        <v>115564</v>
      </c>
      <c r="Q548" s="21">
        <f t="shared" si="161"/>
        <v>144455</v>
      </c>
      <c r="R548" s="98">
        <v>800</v>
      </c>
      <c r="S548" s="99">
        <v>1800</v>
      </c>
      <c r="T548" s="99">
        <v>2300</v>
      </c>
      <c r="U548" s="99">
        <v>3200</v>
      </c>
      <c r="V548" s="99">
        <v>3400</v>
      </c>
      <c r="W548" s="99">
        <v>1500</v>
      </c>
      <c r="X548" s="99">
        <v>450</v>
      </c>
      <c r="Y548" s="99">
        <v>80</v>
      </c>
      <c r="Z548" s="99">
        <v>35</v>
      </c>
      <c r="AA548" s="99">
        <v>35</v>
      </c>
      <c r="AB548" s="99">
        <v>35</v>
      </c>
      <c r="AC548" s="100">
        <v>50</v>
      </c>
      <c r="AD548" s="22">
        <f t="shared" si="149"/>
        <v>8445</v>
      </c>
      <c r="AE548" s="20">
        <f t="shared" si="150"/>
        <v>19000</v>
      </c>
      <c r="AF548" s="20">
        <f t="shared" si="151"/>
        <v>24278</v>
      </c>
      <c r="AG548" s="20">
        <f t="shared" si="152"/>
        <v>33779</v>
      </c>
      <c r="AH548" s="20">
        <f t="shared" si="153"/>
        <v>35890</v>
      </c>
      <c r="AI548" s="20">
        <f t="shared" si="154"/>
        <v>15834</v>
      </c>
      <c r="AJ548" s="20">
        <f t="shared" si="155"/>
        <v>4750</v>
      </c>
      <c r="AK548" s="20">
        <f t="shared" si="156"/>
        <v>844</v>
      </c>
      <c r="AL548" s="20">
        <f t="shared" si="157"/>
        <v>369</v>
      </c>
      <c r="AM548" s="20">
        <f t="shared" si="158"/>
        <v>369</v>
      </c>
      <c r="AN548" s="20">
        <f t="shared" si="159"/>
        <v>369</v>
      </c>
      <c r="AO548" s="43">
        <f t="shared" si="160"/>
        <v>528</v>
      </c>
    </row>
    <row r="549" spans="1:41" hidden="1" x14ac:dyDescent="0.2">
      <c r="A549" s="96" t="s">
        <v>1296</v>
      </c>
      <c r="B549" s="96" t="s">
        <v>1314</v>
      </c>
      <c r="C549" s="96" t="s">
        <v>1296</v>
      </c>
      <c r="D549" s="96" t="s">
        <v>1314</v>
      </c>
      <c r="E549" s="96" t="s">
        <v>1315</v>
      </c>
      <c r="F549" s="96" t="s">
        <v>1316</v>
      </c>
      <c r="G549" s="96" t="s">
        <v>126</v>
      </c>
      <c r="H549" s="19" t="str">
        <f>IF(E549="","",VLOOKUP(LEFT(E549,5),'Technikai cellák'!B:C,2,0))</f>
        <v>TIGÁZ Földgázelosztó Zrt.</v>
      </c>
      <c r="I549" s="19" t="str">
        <f>IF(E549="","",VLOOKUP(H549,'Technikai cellák'!$C$1:$D$12,2,0))</f>
        <v>4200 Hajdúszoboszló, Rákóczi Ferenc út 184.</v>
      </c>
      <c r="J549" s="97">
        <v>40</v>
      </c>
      <c r="K549" s="25" t="str">
        <f t="shared" si="145"/>
        <v>20-99</v>
      </c>
      <c r="L549" s="101">
        <f t="shared" si="146"/>
        <v>0</v>
      </c>
      <c r="M549" s="102">
        <f t="shared" si="147"/>
        <v>420</v>
      </c>
      <c r="N549" s="105">
        <v>420</v>
      </c>
      <c r="O549" s="104">
        <f t="shared" si="148"/>
        <v>0</v>
      </c>
      <c r="P549" s="26">
        <f t="shared" si="162"/>
        <v>217873</v>
      </c>
      <c r="Q549" s="21">
        <f t="shared" si="161"/>
        <v>272341</v>
      </c>
      <c r="R549" s="98">
        <v>100</v>
      </c>
      <c r="S549" s="99">
        <v>3600</v>
      </c>
      <c r="T549" s="99">
        <v>4200</v>
      </c>
      <c r="U549" s="99">
        <v>6100</v>
      </c>
      <c r="V549" s="99">
        <v>6600</v>
      </c>
      <c r="W549" s="99">
        <v>4100</v>
      </c>
      <c r="X549" s="99">
        <v>1000</v>
      </c>
      <c r="Y549" s="99">
        <v>60</v>
      </c>
      <c r="Z549" s="99">
        <v>10</v>
      </c>
      <c r="AA549" s="99">
        <v>10</v>
      </c>
      <c r="AB549" s="99">
        <v>10</v>
      </c>
      <c r="AC549" s="100">
        <v>10</v>
      </c>
      <c r="AD549" s="22">
        <f t="shared" si="149"/>
        <v>1056</v>
      </c>
      <c r="AE549" s="20">
        <f t="shared" si="150"/>
        <v>38001</v>
      </c>
      <c r="AF549" s="20">
        <f t="shared" si="151"/>
        <v>44334</v>
      </c>
      <c r="AG549" s="20">
        <f t="shared" si="152"/>
        <v>64390</v>
      </c>
      <c r="AH549" s="20">
        <f t="shared" si="153"/>
        <v>69668</v>
      </c>
      <c r="AI549" s="20">
        <f t="shared" si="154"/>
        <v>43279</v>
      </c>
      <c r="AJ549" s="20">
        <f t="shared" si="155"/>
        <v>10556</v>
      </c>
      <c r="AK549" s="20">
        <f t="shared" si="156"/>
        <v>633</v>
      </c>
      <c r="AL549" s="20">
        <f t="shared" si="157"/>
        <v>106</v>
      </c>
      <c r="AM549" s="20">
        <f t="shared" si="158"/>
        <v>106</v>
      </c>
      <c r="AN549" s="20">
        <f t="shared" si="159"/>
        <v>106</v>
      </c>
      <c r="AO549" s="43">
        <f t="shared" si="160"/>
        <v>106</v>
      </c>
    </row>
    <row r="550" spans="1:41" hidden="1" x14ac:dyDescent="0.2">
      <c r="A550" s="96" t="s">
        <v>1296</v>
      </c>
      <c r="B550" s="96" t="s">
        <v>1317</v>
      </c>
      <c r="C550" s="96" t="s">
        <v>1296</v>
      </c>
      <c r="D550" s="96" t="s">
        <v>1317</v>
      </c>
      <c r="E550" s="96" t="s">
        <v>1318</v>
      </c>
      <c r="F550" s="96" t="s">
        <v>1319</v>
      </c>
      <c r="G550" s="96" t="s">
        <v>126</v>
      </c>
      <c r="H550" s="19" t="str">
        <f>IF(E550="","",VLOOKUP(LEFT(E550,5),'Technikai cellák'!B:C,2,0))</f>
        <v>TIGÁZ Földgázelosztó Zrt.</v>
      </c>
      <c r="I550" s="19" t="str">
        <f>IF(E550="","",VLOOKUP(H550,'Technikai cellák'!$C$1:$D$12,2,0))</f>
        <v>4200 Hajdúszoboszló, Rákóczi Ferenc út 184.</v>
      </c>
      <c r="J550" s="97">
        <v>10</v>
      </c>
      <c r="K550" s="25" t="str">
        <f t="shared" si="145"/>
        <v>20 alatti</v>
      </c>
      <c r="L550" s="101">
        <f t="shared" si="146"/>
        <v>10</v>
      </c>
      <c r="M550" s="102">
        <f t="shared" si="147"/>
        <v>0</v>
      </c>
      <c r="N550" s="105"/>
      <c r="O550" s="104">
        <f t="shared" si="148"/>
        <v>0</v>
      </c>
      <c r="P550" s="26">
        <f t="shared" si="162"/>
        <v>13934</v>
      </c>
      <c r="Q550" s="21">
        <f t="shared" si="161"/>
        <v>17418</v>
      </c>
      <c r="R550" s="98">
        <v>100</v>
      </c>
      <c r="S550" s="99">
        <v>200</v>
      </c>
      <c r="T550" s="99">
        <v>300</v>
      </c>
      <c r="U550" s="99">
        <v>375</v>
      </c>
      <c r="V550" s="99">
        <v>400</v>
      </c>
      <c r="W550" s="99">
        <v>200</v>
      </c>
      <c r="X550" s="99">
        <v>50</v>
      </c>
      <c r="Y550" s="99">
        <v>5</v>
      </c>
      <c r="Z550" s="99">
        <v>5</v>
      </c>
      <c r="AA550" s="99">
        <v>5</v>
      </c>
      <c r="AB550" s="99">
        <v>5</v>
      </c>
      <c r="AC550" s="100">
        <v>5</v>
      </c>
      <c r="AD550" s="22">
        <f t="shared" si="149"/>
        <v>1056</v>
      </c>
      <c r="AE550" s="20">
        <f t="shared" si="150"/>
        <v>2111</v>
      </c>
      <c r="AF550" s="20">
        <f t="shared" si="151"/>
        <v>3167</v>
      </c>
      <c r="AG550" s="20">
        <f t="shared" si="152"/>
        <v>3958</v>
      </c>
      <c r="AH550" s="20">
        <f t="shared" si="153"/>
        <v>4222</v>
      </c>
      <c r="AI550" s="20">
        <f t="shared" si="154"/>
        <v>2111</v>
      </c>
      <c r="AJ550" s="20">
        <f t="shared" si="155"/>
        <v>528</v>
      </c>
      <c r="AK550" s="20">
        <f t="shared" si="156"/>
        <v>53</v>
      </c>
      <c r="AL550" s="20">
        <f t="shared" si="157"/>
        <v>53</v>
      </c>
      <c r="AM550" s="20">
        <f t="shared" si="158"/>
        <v>53</v>
      </c>
      <c r="AN550" s="20">
        <f t="shared" si="159"/>
        <v>53</v>
      </c>
      <c r="AO550" s="43">
        <f t="shared" si="160"/>
        <v>53</v>
      </c>
    </row>
    <row r="551" spans="1:41" hidden="1" x14ac:dyDescent="0.2">
      <c r="A551" s="96" t="s">
        <v>1296</v>
      </c>
      <c r="B551" s="96" t="s">
        <v>1317</v>
      </c>
      <c r="C551" s="96" t="s">
        <v>1296</v>
      </c>
      <c r="D551" s="96" t="s">
        <v>1317</v>
      </c>
      <c r="E551" s="96" t="s">
        <v>1320</v>
      </c>
      <c r="F551" s="96" t="s">
        <v>1297</v>
      </c>
      <c r="G551" s="96" t="s">
        <v>126</v>
      </c>
      <c r="H551" s="19" t="str">
        <f>IF(E551="","",VLOOKUP(LEFT(E551,5),'Technikai cellák'!B:C,2,0))</f>
        <v>TIGÁZ Földgázelosztó Zrt.</v>
      </c>
      <c r="I551" s="19" t="str">
        <f>IF(E551="","",VLOOKUP(H551,'Technikai cellák'!$C$1:$D$12,2,0))</f>
        <v>4200 Hajdúszoboszló, Rákóczi Ferenc út 184.</v>
      </c>
      <c r="J551" s="97">
        <v>4</v>
      </c>
      <c r="K551" s="25" t="str">
        <f t="shared" si="145"/>
        <v>20 alatti</v>
      </c>
      <c r="L551" s="101">
        <f t="shared" si="146"/>
        <v>4</v>
      </c>
      <c r="M551" s="102">
        <f t="shared" si="147"/>
        <v>0</v>
      </c>
      <c r="N551" s="105"/>
      <c r="O551" s="104">
        <f t="shared" si="148"/>
        <v>0</v>
      </c>
      <c r="P551" s="26">
        <f t="shared" si="162"/>
        <v>0</v>
      </c>
      <c r="Q551" s="21">
        <f t="shared" si="161"/>
        <v>0</v>
      </c>
      <c r="R551" s="98">
        <v>0</v>
      </c>
      <c r="S551" s="99">
        <v>0</v>
      </c>
      <c r="T551" s="99">
        <v>0</v>
      </c>
      <c r="U551" s="99">
        <v>0</v>
      </c>
      <c r="V551" s="99">
        <v>0</v>
      </c>
      <c r="W551" s="99">
        <v>0</v>
      </c>
      <c r="X551" s="99">
        <v>0</v>
      </c>
      <c r="Y551" s="99">
        <v>0</v>
      </c>
      <c r="Z551" s="99">
        <v>0</v>
      </c>
      <c r="AA551" s="99">
        <v>0</v>
      </c>
      <c r="AB551" s="99">
        <v>0</v>
      </c>
      <c r="AC551" s="100">
        <v>0</v>
      </c>
      <c r="AD551" s="22">
        <f t="shared" si="149"/>
        <v>0</v>
      </c>
      <c r="AE551" s="20">
        <f t="shared" si="150"/>
        <v>0</v>
      </c>
      <c r="AF551" s="20">
        <f t="shared" si="151"/>
        <v>0</v>
      </c>
      <c r="AG551" s="20">
        <f t="shared" si="152"/>
        <v>0</v>
      </c>
      <c r="AH551" s="20">
        <f t="shared" si="153"/>
        <v>0</v>
      </c>
      <c r="AI551" s="20">
        <f t="shared" si="154"/>
        <v>0</v>
      </c>
      <c r="AJ551" s="20">
        <f t="shared" si="155"/>
        <v>0</v>
      </c>
      <c r="AK551" s="20">
        <f t="shared" si="156"/>
        <v>0</v>
      </c>
      <c r="AL551" s="20">
        <f t="shared" si="157"/>
        <v>0</v>
      </c>
      <c r="AM551" s="20">
        <f t="shared" si="158"/>
        <v>0</v>
      </c>
      <c r="AN551" s="20">
        <f t="shared" si="159"/>
        <v>0</v>
      </c>
      <c r="AO551" s="43">
        <f t="shared" si="160"/>
        <v>0</v>
      </c>
    </row>
    <row r="552" spans="1:41" x14ac:dyDescent="0.2">
      <c r="A552" s="96" t="s">
        <v>1321</v>
      </c>
      <c r="B552" s="96" t="s">
        <v>1322</v>
      </c>
      <c r="C552" s="96" t="s">
        <v>1321</v>
      </c>
      <c r="D552" s="96" t="s">
        <v>1322</v>
      </c>
      <c r="E552" s="96" t="s">
        <v>1323</v>
      </c>
      <c r="F552" s="96" t="s">
        <v>1324</v>
      </c>
      <c r="G552" s="96" t="s">
        <v>126</v>
      </c>
      <c r="H552" s="19" t="str">
        <f>IF(E552="","",VLOOKUP(LEFT(E552,5),'Technikai cellák'!B:C,2,0))</f>
        <v>MVM FŐGÁZ Földgázhálózati Kft.</v>
      </c>
      <c r="I552" s="19" t="str">
        <f>IF(E552="","",VLOOKUP(H552,'Technikai cellák'!$C$1:$D$12,2,0))</f>
        <v>1081 Budapest, II. János Pál pápa tér 20.</v>
      </c>
      <c r="J552" s="97">
        <v>65</v>
      </c>
      <c r="K552" s="25" t="str">
        <f t="shared" si="145"/>
        <v>20-99</v>
      </c>
      <c r="L552" s="101">
        <f t="shared" si="146"/>
        <v>0</v>
      </c>
      <c r="M552" s="102">
        <f t="shared" si="147"/>
        <v>683</v>
      </c>
      <c r="N552" s="105">
        <v>683</v>
      </c>
      <c r="O552" s="104">
        <f t="shared" si="148"/>
        <v>0</v>
      </c>
      <c r="P552" s="26">
        <f t="shared" si="162"/>
        <v>682326</v>
      </c>
      <c r="Q552" s="21">
        <f t="shared" si="161"/>
        <v>852907</v>
      </c>
      <c r="R552" s="98">
        <v>17500</v>
      </c>
      <c r="S552" s="99">
        <v>15000</v>
      </c>
      <c r="T552" s="99">
        <v>11000</v>
      </c>
      <c r="U552" s="99">
        <v>10000</v>
      </c>
      <c r="V552" s="99">
        <v>600</v>
      </c>
      <c r="W552" s="99">
        <v>600</v>
      </c>
      <c r="X552" s="99">
        <v>200</v>
      </c>
      <c r="Y552" s="99">
        <v>1100</v>
      </c>
      <c r="Z552" s="99">
        <v>500</v>
      </c>
      <c r="AA552" s="99">
        <v>4400</v>
      </c>
      <c r="AB552" s="99">
        <v>8400</v>
      </c>
      <c r="AC552" s="100">
        <v>11500</v>
      </c>
      <c r="AD552" s="22">
        <f t="shared" si="149"/>
        <v>184726</v>
      </c>
      <c r="AE552" s="20">
        <f t="shared" si="150"/>
        <v>158337</v>
      </c>
      <c r="AF552" s="20">
        <f t="shared" si="151"/>
        <v>116114</v>
      </c>
      <c r="AG552" s="20">
        <f t="shared" si="152"/>
        <v>105558</v>
      </c>
      <c r="AH552" s="20">
        <f t="shared" si="153"/>
        <v>6333</v>
      </c>
      <c r="AI552" s="20">
        <f t="shared" si="154"/>
        <v>6333</v>
      </c>
      <c r="AJ552" s="20">
        <f t="shared" si="155"/>
        <v>2111</v>
      </c>
      <c r="AK552" s="20">
        <f t="shared" si="156"/>
        <v>11611</v>
      </c>
      <c r="AL552" s="20">
        <f t="shared" si="157"/>
        <v>5278</v>
      </c>
      <c r="AM552" s="20">
        <f t="shared" si="158"/>
        <v>46445</v>
      </c>
      <c r="AN552" s="20">
        <f t="shared" si="159"/>
        <v>88669</v>
      </c>
      <c r="AO552" s="43">
        <f t="shared" si="160"/>
        <v>121392</v>
      </c>
    </row>
    <row r="553" spans="1:41" x14ac:dyDescent="0.2">
      <c r="A553" s="96" t="s">
        <v>1321</v>
      </c>
      <c r="B553" s="96" t="s">
        <v>1325</v>
      </c>
      <c r="C553" s="96" t="s">
        <v>1321</v>
      </c>
      <c r="D553" s="96" t="s">
        <v>1325</v>
      </c>
      <c r="E553" s="96" t="s">
        <v>1326</v>
      </c>
      <c r="F553" s="96" t="s">
        <v>1327</v>
      </c>
      <c r="G553" s="96" t="s">
        <v>126</v>
      </c>
      <c r="H553" s="19" t="str">
        <f>IF(E553="","",VLOOKUP(LEFT(E553,5),'Technikai cellák'!B:C,2,0))</f>
        <v>MVM FŐGÁZ Földgázhálózati Kft.</v>
      </c>
      <c r="I553" s="19" t="str">
        <f>IF(E553="","",VLOOKUP(H553,'Technikai cellák'!$C$1:$D$12,2,0))</f>
        <v>1081 Budapest, II. János Pál pápa tér 20.</v>
      </c>
      <c r="J553" s="97">
        <v>65</v>
      </c>
      <c r="K553" s="25" t="str">
        <f t="shared" si="145"/>
        <v>20-99</v>
      </c>
      <c r="L553" s="101">
        <f t="shared" si="146"/>
        <v>0</v>
      </c>
      <c r="M553" s="102">
        <f t="shared" si="147"/>
        <v>683</v>
      </c>
      <c r="N553" s="105">
        <v>683</v>
      </c>
      <c r="O553" s="104">
        <f t="shared" si="148"/>
        <v>0</v>
      </c>
      <c r="P553" s="26">
        <f t="shared" si="162"/>
        <v>846998</v>
      </c>
      <c r="Q553" s="21">
        <f t="shared" si="161"/>
        <v>1058747</v>
      </c>
      <c r="R553" s="98">
        <v>19000</v>
      </c>
      <c r="S553" s="99">
        <v>16000</v>
      </c>
      <c r="T553" s="99">
        <v>13000</v>
      </c>
      <c r="U553" s="99">
        <v>7000</v>
      </c>
      <c r="V553" s="99">
        <v>3000</v>
      </c>
      <c r="W553" s="99">
        <v>800</v>
      </c>
      <c r="X553" s="99">
        <v>800</v>
      </c>
      <c r="Y553" s="99">
        <v>700</v>
      </c>
      <c r="Z553" s="99">
        <v>2000</v>
      </c>
      <c r="AA553" s="99">
        <v>8000</v>
      </c>
      <c r="AB553" s="99">
        <v>13000</v>
      </c>
      <c r="AC553" s="100">
        <v>17000</v>
      </c>
      <c r="AD553" s="22">
        <f t="shared" si="149"/>
        <v>200560</v>
      </c>
      <c r="AE553" s="20">
        <f t="shared" si="150"/>
        <v>168893</v>
      </c>
      <c r="AF553" s="20">
        <f t="shared" si="151"/>
        <v>137225</v>
      </c>
      <c r="AG553" s="20">
        <f t="shared" si="152"/>
        <v>73891</v>
      </c>
      <c r="AH553" s="20">
        <f t="shared" si="153"/>
        <v>31667</v>
      </c>
      <c r="AI553" s="20">
        <f t="shared" si="154"/>
        <v>8445</v>
      </c>
      <c r="AJ553" s="20">
        <f t="shared" si="155"/>
        <v>8445</v>
      </c>
      <c r="AK553" s="20">
        <f t="shared" si="156"/>
        <v>7389</v>
      </c>
      <c r="AL553" s="20">
        <f t="shared" si="157"/>
        <v>21112</v>
      </c>
      <c r="AM553" s="20">
        <f t="shared" si="158"/>
        <v>84446</v>
      </c>
      <c r="AN553" s="20">
        <f t="shared" si="159"/>
        <v>137225</v>
      </c>
      <c r="AO553" s="43">
        <f t="shared" si="160"/>
        <v>179449</v>
      </c>
    </row>
    <row r="554" spans="1:41" x14ac:dyDescent="0.2">
      <c r="A554" s="96" t="s">
        <v>1321</v>
      </c>
      <c r="B554" s="96" t="s">
        <v>1328</v>
      </c>
      <c r="C554" s="96" t="s">
        <v>1321</v>
      </c>
      <c r="D554" s="96" t="s">
        <v>1328</v>
      </c>
      <c r="E554" s="96" t="s">
        <v>1329</v>
      </c>
      <c r="F554" s="96" t="s">
        <v>1330</v>
      </c>
      <c r="G554" s="96" t="s">
        <v>126</v>
      </c>
      <c r="H554" s="19" t="str">
        <f>IF(E554="","",VLOOKUP(LEFT(E554,5),'Technikai cellák'!B:C,2,0))</f>
        <v>MVM FŐGÁZ Földgázhálózati Kft.</v>
      </c>
      <c r="I554" s="19" t="str">
        <f>IF(E554="","",VLOOKUP(H554,'Technikai cellák'!$C$1:$D$12,2,0))</f>
        <v>1081 Budapest, II. János Pál pápa tér 20.</v>
      </c>
      <c r="J554" s="97">
        <v>65</v>
      </c>
      <c r="K554" s="25" t="str">
        <f t="shared" si="145"/>
        <v>20-99</v>
      </c>
      <c r="L554" s="101">
        <f t="shared" si="146"/>
        <v>0</v>
      </c>
      <c r="M554" s="102">
        <f t="shared" si="147"/>
        <v>683</v>
      </c>
      <c r="N554" s="105">
        <v>683</v>
      </c>
      <c r="O554" s="104">
        <f t="shared" si="148"/>
        <v>0</v>
      </c>
      <c r="P554" s="26">
        <f t="shared" si="162"/>
        <v>452633</v>
      </c>
      <c r="Q554" s="21">
        <f t="shared" si="161"/>
        <v>565791</v>
      </c>
      <c r="R554" s="98">
        <v>9200</v>
      </c>
      <c r="S554" s="99">
        <v>8000</v>
      </c>
      <c r="T554" s="99">
        <v>6500</v>
      </c>
      <c r="U554" s="99">
        <v>2500</v>
      </c>
      <c r="V554" s="99">
        <v>1000</v>
      </c>
      <c r="W554" s="99">
        <v>200</v>
      </c>
      <c r="X554" s="99">
        <v>100</v>
      </c>
      <c r="Y554" s="99">
        <v>100</v>
      </c>
      <c r="Z554" s="99">
        <v>2000</v>
      </c>
      <c r="AA554" s="99">
        <v>5000</v>
      </c>
      <c r="AB554" s="99">
        <v>8000</v>
      </c>
      <c r="AC554" s="100">
        <v>11000</v>
      </c>
      <c r="AD554" s="22">
        <f t="shared" si="149"/>
        <v>97113</v>
      </c>
      <c r="AE554" s="20">
        <f t="shared" si="150"/>
        <v>84446</v>
      </c>
      <c r="AF554" s="20">
        <f t="shared" si="151"/>
        <v>68613</v>
      </c>
      <c r="AG554" s="20">
        <f t="shared" si="152"/>
        <v>26389</v>
      </c>
      <c r="AH554" s="20">
        <f t="shared" si="153"/>
        <v>10556</v>
      </c>
      <c r="AI554" s="20">
        <f t="shared" si="154"/>
        <v>2111</v>
      </c>
      <c r="AJ554" s="20">
        <f t="shared" si="155"/>
        <v>1056</v>
      </c>
      <c r="AK554" s="20">
        <f t="shared" si="156"/>
        <v>1056</v>
      </c>
      <c r="AL554" s="20">
        <f t="shared" si="157"/>
        <v>21112</v>
      </c>
      <c r="AM554" s="20">
        <f t="shared" si="158"/>
        <v>52779</v>
      </c>
      <c r="AN554" s="20">
        <f t="shared" si="159"/>
        <v>84446</v>
      </c>
      <c r="AO554" s="43">
        <f t="shared" si="160"/>
        <v>116114</v>
      </c>
    </row>
    <row r="555" spans="1:41" x14ac:dyDescent="0.2">
      <c r="A555" s="96" t="s">
        <v>1321</v>
      </c>
      <c r="B555" s="96" t="s">
        <v>1331</v>
      </c>
      <c r="C555" s="96" t="s">
        <v>1321</v>
      </c>
      <c r="D555" s="96" t="s">
        <v>1331</v>
      </c>
      <c r="E555" s="96" t="s">
        <v>1332</v>
      </c>
      <c r="F555" s="96" t="s">
        <v>1333</v>
      </c>
      <c r="G555" s="96" t="s">
        <v>126</v>
      </c>
      <c r="H555" s="19" t="str">
        <f>IF(E555="","",VLOOKUP(LEFT(E555,5),'Technikai cellák'!B:C,2,0))</f>
        <v>MVM FŐGÁZ Földgázhálózati Kft.</v>
      </c>
      <c r="I555" s="19" t="str">
        <f>IF(E555="","",VLOOKUP(H555,'Technikai cellák'!$C$1:$D$12,2,0))</f>
        <v>1081 Budapest, II. János Pál pápa tér 20.</v>
      </c>
      <c r="J555" s="97">
        <v>25</v>
      </c>
      <c r="K555" s="25" t="str">
        <f t="shared" ref="K555:K618" si="163">IF(J555="","",IF(J555&lt;20,"20 alatti",IF(J555&lt;100,"20-99",IF(J555&lt;500,"100-500","500-"))))</f>
        <v>20-99</v>
      </c>
      <c r="L555" s="101">
        <f t="shared" ref="L555:L618" si="164">ROUND(IF(K555="20 alatti",J555*1,0),0)</f>
        <v>0</v>
      </c>
      <c r="M555" s="102">
        <f t="shared" ref="M555:M618" si="165">ROUND(IF(K555="20-99",J555*10.5,0),0)</f>
        <v>263</v>
      </c>
      <c r="N555" s="105">
        <v>263</v>
      </c>
      <c r="O555" s="104">
        <f t="shared" ref="O555:O618" si="166">ROUND((IF(J555&lt;100,0,J555*$C$6)/$C$7),0)</f>
        <v>0</v>
      </c>
      <c r="P555" s="26">
        <f t="shared" si="162"/>
        <v>407877</v>
      </c>
      <c r="Q555" s="21">
        <f t="shared" si="161"/>
        <v>509846</v>
      </c>
      <c r="R555" s="98">
        <v>9000</v>
      </c>
      <c r="S555" s="99">
        <v>7000</v>
      </c>
      <c r="T555" s="99">
        <v>5000</v>
      </c>
      <c r="U555" s="99">
        <v>1000</v>
      </c>
      <c r="V555" s="99">
        <v>400</v>
      </c>
      <c r="W555" s="99">
        <v>200</v>
      </c>
      <c r="X555" s="99">
        <v>100</v>
      </c>
      <c r="Y555" s="99">
        <v>100</v>
      </c>
      <c r="Z555" s="99">
        <v>2500</v>
      </c>
      <c r="AA555" s="99">
        <v>6000</v>
      </c>
      <c r="AB555" s="99">
        <v>6000</v>
      </c>
      <c r="AC555" s="100">
        <v>11000</v>
      </c>
      <c r="AD555" s="22">
        <f t="shared" si="149"/>
        <v>95002</v>
      </c>
      <c r="AE555" s="20">
        <f t="shared" si="150"/>
        <v>73891</v>
      </c>
      <c r="AF555" s="20">
        <f t="shared" si="151"/>
        <v>52779</v>
      </c>
      <c r="AG555" s="20">
        <f t="shared" si="152"/>
        <v>10556</v>
      </c>
      <c r="AH555" s="20">
        <f t="shared" si="153"/>
        <v>4222</v>
      </c>
      <c r="AI555" s="20">
        <f t="shared" si="154"/>
        <v>2111</v>
      </c>
      <c r="AJ555" s="20">
        <f t="shared" si="155"/>
        <v>1056</v>
      </c>
      <c r="AK555" s="20">
        <f t="shared" si="156"/>
        <v>1056</v>
      </c>
      <c r="AL555" s="20">
        <f t="shared" si="157"/>
        <v>26389</v>
      </c>
      <c r="AM555" s="20">
        <f t="shared" si="158"/>
        <v>63335</v>
      </c>
      <c r="AN555" s="20">
        <f t="shared" si="159"/>
        <v>63335</v>
      </c>
      <c r="AO555" s="43">
        <f t="shared" si="160"/>
        <v>116114</v>
      </c>
    </row>
    <row r="556" spans="1:41" x14ac:dyDescent="0.2">
      <c r="A556" s="96" t="s">
        <v>1321</v>
      </c>
      <c r="B556" s="96" t="s">
        <v>1334</v>
      </c>
      <c r="C556" s="96" t="s">
        <v>1321</v>
      </c>
      <c r="D556" s="96" t="s">
        <v>1334</v>
      </c>
      <c r="E556" s="96" t="s">
        <v>1335</v>
      </c>
      <c r="F556" s="96" t="s">
        <v>1336</v>
      </c>
      <c r="G556" s="96" t="s">
        <v>126</v>
      </c>
      <c r="H556" s="19" t="str">
        <f>IF(E556="","",VLOOKUP(LEFT(E556,5),'Technikai cellák'!B:C,2,0))</f>
        <v>MVM FŐGÁZ Földgázhálózati Kft.</v>
      </c>
      <c r="I556" s="19" t="str">
        <f>IF(E556="","",VLOOKUP(H556,'Technikai cellák'!$C$1:$D$12,2,0))</f>
        <v>1081 Budapest, II. János Pál pápa tér 20.</v>
      </c>
      <c r="J556" s="97">
        <v>65</v>
      </c>
      <c r="K556" s="25" t="str">
        <f t="shared" si="163"/>
        <v>20-99</v>
      </c>
      <c r="L556" s="101">
        <f t="shared" si="164"/>
        <v>0</v>
      </c>
      <c r="M556" s="102">
        <f t="shared" si="165"/>
        <v>683</v>
      </c>
      <c r="N556" s="105">
        <v>683</v>
      </c>
      <c r="O556" s="104">
        <f t="shared" si="166"/>
        <v>0</v>
      </c>
      <c r="P556" s="26">
        <f t="shared" si="162"/>
        <v>358898</v>
      </c>
      <c r="Q556" s="21">
        <f t="shared" si="161"/>
        <v>448622</v>
      </c>
      <c r="R556" s="98">
        <v>7500</v>
      </c>
      <c r="S556" s="99">
        <v>7100</v>
      </c>
      <c r="T556" s="99">
        <v>4500</v>
      </c>
      <c r="U556" s="99">
        <v>1000</v>
      </c>
      <c r="V556" s="99">
        <v>800</v>
      </c>
      <c r="W556" s="99">
        <v>100</v>
      </c>
      <c r="X556" s="99">
        <v>100</v>
      </c>
      <c r="Y556" s="99">
        <v>1000</v>
      </c>
      <c r="Z556" s="99">
        <v>4200</v>
      </c>
      <c r="AA556" s="99">
        <v>4500</v>
      </c>
      <c r="AB556" s="99">
        <v>4700</v>
      </c>
      <c r="AC556" s="100">
        <v>7000</v>
      </c>
      <c r="AD556" s="22">
        <f t="shared" si="149"/>
        <v>79168</v>
      </c>
      <c r="AE556" s="20">
        <f t="shared" si="150"/>
        <v>74946</v>
      </c>
      <c r="AF556" s="20">
        <f t="shared" si="151"/>
        <v>47501</v>
      </c>
      <c r="AG556" s="20">
        <f t="shared" si="152"/>
        <v>10556</v>
      </c>
      <c r="AH556" s="20">
        <f t="shared" si="153"/>
        <v>8445</v>
      </c>
      <c r="AI556" s="20">
        <f t="shared" si="154"/>
        <v>1056</v>
      </c>
      <c r="AJ556" s="20">
        <f t="shared" si="155"/>
        <v>1056</v>
      </c>
      <c r="AK556" s="20">
        <f t="shared" si="156"/>
        <v>10556</v>
      </c>
      <c r="AL556" s="20">
        <f t="shared" si="157"/>
        <v>44334</v>
      </c>
      <c r="AM556" s="20">
        <f t="shared" si="158"/>
        <v>47501</v>
      </c>
      <c r="AN556" s="20">
        <f t="shared" si="159"/>
        <v>49612</v>
      </c>
      <c r="AO556" s="43">
        <f t="shared" si="160"/>
        <v>73891</v>
      </c>
    </row>
    <row r="557" spans="1:41" x14ac:dyDescent="0.2">
      <c r="A557" s="96" t="s">
        <v>1321</v>
      </c>
      <c r="B557" s="96" t="s">
        <v>1337</v>
      </c>
      <c r="C557" s="96" t="s">
        <v>1321</v>
      </c>
      <c r="D557" s="96" t="s">
        <v>1337</v>
      </c>
      <c r="E557" s="96" t="s">
        <v>1338</v>
      </c>
      <c r="F557" s="96" t="s">
        <v>1339</v>
      </c>
      <c r="G557" s="96" t="s">
        <v>126</v>
      </c>
      <c r="H557" s="19" t="str">
        <f>IF(E557="","",VLOOKUP(LEFT(E557,5),'Technikai cellák'!B:C,2,0))</f>
        <v>MVM FŐGÁZ Földgázhálózati Kft.</v>
      </c>
      <c r="I557" s="19" t="str">
        <f>IF(E557="","",VLOOKUP(H557,'Technikai cellák'!$C$1:$D$12,2,0))</f>
        <v>1081 Budapest, II. János Pál pápa tér 20.</v>
      </c>
      <c r="J557" s="97">
        <v>120</v>
      </c>
      <c r="K557" s="25" t="str">
        <f t="shared" si="163"/>
        <v>100-500</v>
      </c>
      <c r="L557" s="101">
        <f t="shared" si="164"/>
        <v>0</v>
      </c>
      <c r="M557" s="102">
        <f t="shared" si="165"/>
        <v>0</v>
      </c>
      <c r="N557" s="105"/>
      <c r="O557" s="104">
        <f t="shared" si="166"/>
        <v>1267</v>
      </c>
      <c r="P557" s="26">
        <f t="shared" si="162"/>
        <v>1243178</v>
      </c>
      <c r="Q557" s="21">
        <f t="shared" si="161"/>
        <v>1553972</v>
      </c>
      <c r="R557" s="98">
        <v>25215</v>
      </c>
      <c r="S557" s="99">
        <v>17000</v>
      </c>
      <c r="T557" s="99">
        <v>13000</v>
      </c>
      <c r="U557" s="99">
        <v>7000</v>
      </c>
      <c r="V557" s="99">
        <v>2000</v>
      </c>
      <c r="W557" s="99">
        <v>2000</v>
      </c>
      <c r="X557" s="99">
        <v>2000</v>
      </c>
      <c r="Y557" s="99">
        <v>4000</v>
      </c>
      <c r="Z557" s="99">
        <v>8000</v>
      </c>
      <c r="AA557" s="99">
        <v>16000</v>
      </c>
      <c r="AB557" s="99">
        <v>23000</v>
      </c>
      <c r="AC557" s="100">
        <v>28000</v>
      </c>
      <c r="AD557" s="22">
        <f t="shared" si="149"/>
        <v>266164</v>
      </c>
      <c r="AE557" s="20">
        <f t="shared" si="150"/>
        <v>179449</v>
      </c>
      <c r="AF557" s="20">
        <f t="shared" si="151"/>
        <v>137225</v>
      </c>
      <c r="AG557" s="20">
        <f t="shared" si="152"/>
        <v>73891</v>
      </c>
      <c r="AH557" s="20">
        <f t="shared" si="153"/>
        <v>21112</v>
      </c>
      <c r="AI557" s="20">
        <f t="shared" si="154"/>
        <v>21112</v>
      </c>
      <c r="AJ557" s="20">
        <f t="shared" si="155"/>
        <v>21112</v>
      </c>
      <c r="AK557" s="20">
        <f t="shared" si="156"/>
        <v>42223</v>
      </c>
      <c r="AL557" s="20">
        <f t="shared" si="157"/>
        <v>84446</v>
      </c>
      <c r="AM557" s="20">
        <f t="shared" si="158"/>
        <v>168893</v>
      </c>
      <c r="AN557" s="20">
        <f t="shared" si="159"/>
        <v>242783</v>
      </c>
      <c r="AO557" s="43">
        <f t="shared" si="160"/>
        <v>295562</v>
      </c>
    </row>
    <row r="558" spans="1:41" x14ac:dyDescent="0.2">
      <c r="A558" s="96" t="s">
        <v>1321</v>
      </c>
      <c r="B558" s="96" t="s">
        <v>1340</v>
      </c>
      <c r="C558" s="96" t="s">
        <v>1321</v>
      </c>
      <c r="D558" s="96" t="s">
        <v>1340</v>
      </c>
      <c r="E558" s="96" t="s">
        <v>1341</v>
      </c>
      <c r="F558" s="96" t="s">
        <v>1342</v>
      </c>
      <c r="G558" s="96" t="s">
        <v>126</v>
      </c>
      <c r="H558" s="19" t="str">
        <f>IF(E558="","",VLOOKUP(LEFT(E558,5),'Technikai cellák'!B:C,2,0))</f>
        <v>MVM FŐGÁZ Földgázhálózati Kft.</v>
      </c>
      <c r="I558" s="19" t="str">
        <f>IF(E558="","",VLOOKUP(H558,'Technikai cellák'!$C$1:$D$12,2,0))</f>
        <v>1081 Budapest, II. János Pál pápa tér 20.</v>
      </c>
      <c r="J558" s="97">
        <v>25</v>
      </c>
      <c r="K558" s="25" t="str">
        <f t="shared" si="163"/>
        <v>20-99</v>
      </c>
      <c r="L558" s="101">
        <f t="shared" si="164"/>
        <v>0</v>
      </c>
      <c r="M558" s="102">
        <f t="shared" si="165"/>
        <v>263</v>
      </c>
      <c r="N558" s="105">
        <v>263</v>
      </c>
      <c r="O558" s="104">
        <f t="shared" si="166"/>
        <v>0</v>
      </c>
      <c r="P558" s="26">
        <f t="shared" si="162"/>
        <v>346230</v>
      </c>
      <c r="Q558" s="21">
        <f t="shared" si="161"/>
        <v>432787</v>
      </c>
      <c r="R558" s="98">
        <v>7500</v>
      </c>
      <c r="S558" s="99">
        <v>5500</v>
      </c>
      <c r="T558" s="99">
        <v>4200</v>
      </c>
      <c r="U558" s="99">
        <v>4100</v>
      </c>
      <c r="V558" s="99">
        <v>700</v>
      </c>
      <c r="W558" s="99">
        <v>500</v>
      </c>
      <c r="X558" s="99">
        <v>500</v>
      </c>
      <c r="Y558" s="99">
        <v>500</v>
      </c>
      <c r="Z558" s="99">
        <v>500</v>
      </c>
      <c r="AA558" s="99">
        <v>3500</v>
      </c>
      <c r="AB558" s="99">
        <v>3500</v>
      </c>
      <c r="AC558" s="100">
        <v>10000</v>
      </c>
      <c r="AD558" s="22">
        <f t="shared" si="149"/>
        <v>79168</v>
      </c>
      <c r="AE558" s="20">
        <f t="shared" si="150"/>
        <v>58057</v>
      </c>
      <c r="AF558" s="20">
        <f t="shared" si="151"/>
        <v>44334</v>
      </c>
      <c r="AG558" s="20">
        <f t="shared" si="152"/>
        <v>43279</v>
      </c>
      <c r="AH558" s="20">
        <f t="shared" si="153"/>
        <v>7389</v>
      </c>
      <c r="AI558" s="20">
        <f t="shared" si="154"/>
        <v>5278</v>
      </c>
      <c r="AJ558" s="20">
        <f t="shared" si="155"/>
        <v>5278</v>
      </c>
      <c r="AK558" s="20">
        <f t="shared" si="156"/>
        <v>5278</v>
      </c>
      <c r="AL558" s="20">
        <f t="shared" si="157"/>
        <v>5278</v>
      </c>
      <c r="AM558" s="20">
        <f t="shared" si="158"/>
        <v>36945</v>
      </c>
      <c r="AN558" s="20">
        <f t="shared" si="159"/>
        <v>36945</v>
      </c>
      <c r="AO558" s="43">
        <f t="shared" si="160"/>
        <v>105558</v>
      </c>
    </row>
    <row r="559" spans="1:41" x14ac:dyDescent="0.2">
      <c r="A559" s="96" t="s">
        <v>1321</v>
      </c>
      <c r="B559" s="96" t="s">
        <v>1343</v>
      </c>
      <c r="C559" s="96" t="s">
        <v>1321</v>
      </c>
      <c r="D559" s="96" t="s">
        <v>1343</v>
      </c>
      <c r="E559" s="96" t="s">
        <v>1344</v>
      </c>
      <c r="F559" s="96" t="s">
        <v>1345</v>
      </c>
      <c r="G559" s="96" t="s">
        <v>126</v>
      </c>
      <c r="H559" s="19" t="str">
        <f>IF(E559="","",VLOOKUP(LEFT(E559,5),'Technikai cellák'!B:C,2,0))</f>
        <v>MVM FŐGÁZ Földgázhálózati Kft.</v>
      </c>
      <c r="I559" s="19" t="str">
        <f>IF(E559="","",VLOOKUP(H559,'Technikai cellák'!$C$1:$D$12,2,0))</f>
        <v>1081 Budapest, II. János Pál pápa tér 20.</v>
      </c>
      <c r="J559" s="97">
        <v>75</v>
      </c>
      <c r="K559" s="25" t="str">
        <f t="shared" si="163"/>
        <v>20-99</v>
      </c>
      <c r="L559" s="101">
        <f t="shared" si="164"/>
        <v>0</v>
      </c>
      <c r="M559" s="102">
        <f t="shared" si="165"/>
        <v>788</v>
      </c>
      <c r="N559" s="105">
        <v>788</v>
      </c>
      <c r="O559" s="104">
        <f t="shared" si="166"/>
        <v>0</v>
      </c>
      <c r="P559" s="26">
        <f t="shared" si="162"/>
        <v>428988</v>
      </c>
      <c r="Q559" s="21">
        <f t="shared" si="161"/>
        <v>536235</v>
      </c>
      <c r="R559" s="98">
        <v>10000</v>
      </c>
      <c r="S559" s="99">
        <v>7000</v>
      </c>
      <c r="T559" s="99">
        <v>5000</v>
      </c>
      <c r="U559" s="99">
        <v>3000</v>
      </c>
      <c r="V559" s="99">
        <v>1000</v>
      </c>
      <c r="W559" s="99">
        <v>500</v>
      </c>
      <c r="X559" s="99">
        <v>200</v>
      </c>
      <c r="Y559" s="99">
        <v>100</v>
      </c>
      <c r="Z559" s="99">
        <v>2000</v>
      </c>
      <c r="AA559" s="99">
        <v>5000</v>
      </c>
      <c r="AB559" s="99">
        <v>8000</v>
      </c>
      <c r="AC559" s="100">
        <v>9000</v>
      </c>
      <c r="AD559" s="22">
        <f t="shared" si="149"/>
        <v>105558</v>
      </c>
      <c r="AE559" s="20">
        <f t="shared" si="150"/>
        <v>73891</v>
      </c>
      <c r="AF559" s="20">
        <f t="shared" si="151"/>
        <v>52779</v>
      </c>
      <c r="AG559" s="20">
        <f t="shared" si="152"/>
        <v>31667</v>
      </c>
      <c r="AH559" s="20">
        <f t="shared" si="153"/>
        <v>10556</v>
      </c>
      <c r="AI559" s="20">
        <f t="shared" si="154"/>
        <v>5278</v>
      </c>
      <c r="AJ559" s="20">
        <f t="shared" si="155"/>
        <v>2111</v>
      </c>
      <c r="AK559" s="20">
        <f t="shared" si="156"/>
        <v>1056</v>
      </c>
      <c r="AL559" s="20">
        <f t="shared" si="157"/>
        <v>21112</v>
      </c>
      <c r="AM559" s="20">
        <f t="shared" si="158"/>
        <v>52779</v>
      </c>
      <c r="AN559" s="20">
        <f t="shared" si="159"/>
        <v>84446</v>
      </c>
      <c r="AO559" s="43">
        <f t="shared" si="160"/>
        <v>95002</v>
      </c>
    </row>
    <row r="560" spans="1:41" x14ac:dyDescent="0.2">
      <c r="A560" s="96" t="s">
        <v>1321</v>
      </c>
      <c r="B560" s="96" t="s">
        <v>1346</v>
      </c>
      <c r="C560" s="96" t="s">
        <v>1321</v>
      </c>
      <c r="D560" s="96" t="s">
        <v>1346</v>
      </c>
      <c r="E560" s="96" t="s">
        <v>1347</v>
      </c>
      <c r="F560" s="96" t="s">
        <v>1348</v>
      </c>
      <c r="G560" s="96" t="s">
        <v>126</v>
      </c>
      <c r="H560" s="19" t="str">
        <f>IF(E560="","",VLOOKUP(LEFT(E560,5),'Technikai cellák'!B:C,2,0))</f>
        <v>MVM FŐGÁZ Földgázhálózati Kft.</v>
      </c>
      <c r="I560" s="19" t="str">
        <f>IF(E560="","",VLOOKUP(H560,'Technikai cellák'!$C$1:$D$12,2,0))</f>
        <v>1081 Budapest, II. János Pál pápa tér 20.</v>
      </c>
      <c r="J560" s="97">
        <v>65</v>
      </c>
      <c r="K560" s="25" t="str">
        <f t="shared" si="163"/>
        <v>20-99</v>
      </c>
      <c r="L560" s="101">
        <f t="shared" si="164"/>
        <v>0</v>
      </c>
      <c r="M560" s="102">
        <f t="shared" si="165"/>
        <v>683</v>
      </c>
      <c r="N560" s="105">
        <v>683</v>
      </c>
      <c r="O560" s="104">
        <f t="shared" si="166"/>
        <v>0</v>
      </c>
      <c r="P560" s="26">
        <f t="shared" si="162"/>
        <v>659106</v>
      </c>
      <c r="Q560" s="21">
        <f t="shared" si="161"/>
        <v>823882</v>
      </c>
      <c r="R560" s="98">
        <v>12000</v>
      </c>
      <c r="S560" s="99">
        <v>12000</v>
      </c>
      <c r="T560" s="99">
        <v>11000</v>
      </c>
      <c r="U560" s="99">
        <v>2000</v>
      </c>
      <c r="V560" s="99">
        <v>550</v>
      </c>
      <c r="W560" s="99">
        <v>500</v>
      </c>
      <c r="X560" s="99">
        <v>500</v>
      </c>
      <c r="Y560" s="99">
        <v>500</v>
      </c>
      <c r="Z560" s="99">
        <v>5000</v>
      </c>
      <c r="AA560" s="99">
        <v>10000</v>
      </c>
      <c r="AB560" s="99">
        <v>10000</v>
      </c>
      <c r="AC560" s="100">
        <v>14000</v>
      </c>
      <c r="AD560" s="22">
        <f t="shared" si="149"/>
        <v>126670</v>
      </c>
      <c r="AE560" s="20">
        <f t="shared" si="150"/>
        <v>126670</v>
      </c>
      <c r="AF560" s="20">
        <f t="shared" si="151"/>
        <v>116114</v>
      </c>
      <c r="AG560" s="20">
        <f t="shared" si="152"/>
        <v>21112</v>
      </c>
      <c r="AH560" s="20">
        <f t="shared" si="153"/>
        <v>5806</v>
      </c>
      <c r="AI560" s="20">
        <f t="shared" si="154"/>
        <v>5278</v>
      </c>
      <c r="AJ560" s="20">
        <f t="shared" si="155"/>
        <v>5278</v>
      </c>
      <c r="AK560" s="20">
        <f t="shared" si="156"/>
        <v>5278</v>
      </c>
      <c r="AL560" s="20">
        <f t="shared" si="157"/>
        <v>52779</v>
      </c>
      <c r="AM560" s="20">
        <f t="shared" si="158"/>
        <v>105558</v>
      </c>
      <c r="AN560" s="20">
        <f t="shared" si="159"/>
        <v>105558</v>
      </c>
      <c r="AO560" s="43">
        <f t="shared" si="160"/>
        <v>147781</v>
      </c>
    </row>
    <row r="561" spans="1:41" x14ac:dyDescent="0.2">
      <c r="A561" s="96" t="s">
        <v>1321</v>
      </c>
      <c r="B561" s="96" t="s">
        <v>1349</v>
      </c>
      <c r="C561" s="96" t="s">
        <v>1321</v>
      </c>
      <c r="D561" s="96" t="s">
        <v>1349</v>
      </c>
      <c r="E561" s="96" t="s">
        <v>1350</v>
      </c>
      <c r="F561" s="96" t="s">
        <v>1351</v>
      </c>
      <c r="G561" s="96" t="s">
        <v>126</v>
      </c>
      <c r="H561" s="19" t="str">
        <f>IF(E561="","",VLOOKUP(LEFT(E561,5),'Technikai cellák'!B:C,2,0))</f>
        <v>MVM FŐGÁZ Földgázhálózati Kft.</v>
      </c>
      <c r="I561" s="19" t="str">
        <f>IF(E561="","",VLOOKUP(H561,'Technikai cellák'!$C$1:$D$12,2,0))</f>
        <v>1081 Budapest, II. János Pál pápa tér 20.</v>
      </c>
      <c r="J561" s="97">
        <v>40</v>
      </c>
      <c r="K561" s="25" t="str">
        <f t="shared" si="163"/>
        <v>20-99</v>
      </c>
      <c r="L561" s="101">
        <f t="shared" si="164"/>
        <v>0</v>
      </c>
      <c r="M561" s="102">
        <f t="shared" si="165"/>
        <v>420</v>
      </c>
      <c r="N561" s="105">
        <v>420</v>
      </c>
      <c r="O561" s="104">
        <f t="shared" si="166"/>
        <v>0</v>
      </c>
      <c r="P561" s="26">
        <f t="shared" si="162"/>
        <v>442499</v>
      </c>
      <c r="Q561" s="21">
        <f t="shared" si="161"/>
        <v>553124</v>
      </c>
      <c r="R561" s="98">
        <v>6800</v>
      </c>
      <c r="S561" s="99">
        <v>7300</v>
      </c>
      <c r="T561" s="99">
        <v>6000</v>
      </c>
      <c r="U561" s="99">
        <v>4400</v>
      </c>
      <c r="V561" s="99">
        <v>1200</v>
      </c>
      <c r="W561" s="99">
        <v>1000</v>
      </c>
      <c r="X561" s="99">
        <v>1000</v>
      </c>
      <c r="Y561" s="99">
        <v>1300</v>
      </c>
      <c r="Z561" s="99">
        <v>1400</v>
      </c>
      <c r="AA561" s="99">
        <v>6000</v>
      </c>
      <c r="AB561" s="99">
        <v>6000</v>
      </c>
      <c r="AC561" s="100">
        <v>10000</v>
      </c>
      <c r="AD561" s="22">
        <f t="shared" si="149"/>
        <v>71779</v>
      </c>
      <c r="AE561" s="20">
        <f t="shared" si="150"/>
        <v>77057</v>
      </c>
      <c r="AF561" s="20">
        <f t="shared" si="151"/>
        <v>63335</v>
      </c>
      <c r="AG561" s="20">
        <f t="shared" si="152"/>
        <v>46445</v>
      </c>
      <c r="AH561" s="20">
        <f t="shared" si="153"/>
        <v>12667</v>
      </c>
      <c r="AI561" s="20">
        <f t="shared" si="154"/>
        <v>10556</v>
      </c>
      <c r="AJ561" s="20">
        <f t="shared" si="155"/>
        <v>10556</v>
      </c>
      <c r="AK561" s="20">
        <f t="shared" si="156"/>
        <v>13723</v>
      </c>
      <c r="AL561" s="20">
        <f t="shared" si="157"/>
        <v>14778</v>
      </c>
      <c r="AM561" s="20">
        <f t="shared" si="158"/>
        <v>63335</v>
      </c>
      <c r="AN561" s="20">
        <f t="shared" si="159"/>
        <v>63335</v>
      </c>
      <c r="AO561" s="43">
        <f t="shared" si="160"/>
        <v>105558</v>
      </c>
    </row>
    <row r="562" spans="1:41" x14ac:dyDescent="0.2">
      <c r="A562" s="96" t="s">
        <v>1321</v>
      </c>
      <c r="B562" s="96" t="s">
        <v>1352</v>
      </c>
      <c r="C562" s="96" t="s">
        <v>1321</v>
      </c>
      <c r="D562" s="96" t="s">
        <v>1352</v>
      </c>
      <c r="E562" s="96" t="s">
        <v>1353</v>
      </c>
      <c r="F562" s="96" t="s">
        <v>1354</v>
      </c>
      <c r="G562" s="96" t="s">
        <v>126</v>
      </c>
      <c r="H562" s="19" t="str">
        <f>IF(E562="","",VLOOKUP(LEFT(E562,5),'Technikai cellák'!B:C,2,0))</f>
        <v>MVM FŐGÁZ Földgázhálózati Kft.</v>
      </c>
      <c r="I562" s="19" t="str">
        <f>IF(E562="","",VLOOKUP(H562,'Technikai cellák'!$C$1:$D$12,2,0))</f>
        <v>1081 Budapest, II. János Pál pápa tér 20.</v>
      </c>
      <c r="J562" s="97">
        <v>40</v>
      </c>
      <c r="K562" s="25" t="str">
        <f t="shared" si="163"/>
        <v>20-99</v>
      </c>
      <c r="L562" s="101">
        <f t="shared" si="164"/>
        <v>0</v>
      </c>
      <c r="M562" s="102">
        <f t="shared" si="165"/>
        <v>420</v>
      </c>
      <c r="N562" s="105">
        <v>420</v>
      </c>
      <c r="O562" s="104">
        <f t="shared" si="166"/>
        <v>0</v>
      </c>
      <c r="P562" s="26">
        <f t="shared" si="162"/>
        <v>374943</v>
      </c>
      <c r="Q562" s="21">
        <f t="shared" si="161"/>
        <v>468679</v>
      </c>
      <c r="R562" s="98">
        <v>9000</v>
      </c>
      <c r="S562" s="99">
        <v>6500</v>
      </c>
      <c r="T562" s="99">
        <v>5500</v>
      </c>
      <c r="U562" s="99">
        <v>5800</v>
      </c>
      <c r="V562" s="99">
        <v>500</v>
      </c>
      <c r="W562" s="99">
        <v>500</v>
      </c>
      <c r="X562" s="99">
        <v>300</v>
      </c>
      <c r="Y562" s="99">
        <v>400</v>
      </c>
      <c r="Z562" s="99">
        <v>500</v>
      </c>
      <c r="AA562" s="99">
        <v>3800</v>
      </c>
      <c r="AB562" s="99">
        <v>4600</v>
      </c>
      <c r="AC562" s="100">
        <v>7000</v>
      </c>
      <c r="AD562" s="22">
        <f t="shared" si="149"/>
        <v>95002</v>
      </c>
      <c r="AE562" s="20">
        <f t="shared" si="150"/>
        <v>68613</v>
      </c>
      <c r="AF562" s="20">
        <f t="shared" si="151"/>
        <v>58057</v>
      </c>
      <c r="AG562" s="20">
        <f t="shared" si="152"/>
        <v>61224</v>
      </c>
      <c r="AH562" s="20">
        <f t="shared" si="153"/>
        <v>5278</v>
      </c>
      <c r="AI562" s="20">
        <f t="shared" si="154"/>
        <v>5278</v>
      </c>
      <c r="AJ562" s="20">
        <f t="shared" si="155"/>
        <v>3167</v>
      </c>
      <c r="AK562" s="20">
        <f t="shared" si="156"/>
        <v>4222</v>
      </c>
      <c r="AL562" s="20">
        <f t="shared" si="157"/>
        <v>5278</v>
      </c>
      <c r="AM562" s="20">
        <f t="shared" si="158"/>
        <v>40112</v>
      </c>
      <c r="AN562" s="20">
        <f t="shared" si="159"/>
        <v>48557</v>
      </c>
      <c r="AO562" s="43">
        <f t="shared" si="160"/>
        <v>73891</v>
      </c>
    </row>
    <row r="563" spans="1:41" x14ac:dyDescent="0.2">
      <c r="A563" s="96" t="s">
        <v>1321</v>
      </c>
      <c r="B563" s="96" t="s">
        <v>1355</v>
      </c>
      <c r="C563" s="96" t="s">
        <v>1321</v>
      </c>
      <c r="D563" s="96" t="s">
        <v>1355</v>
      </c>
      <c r="E563" s="96" t="s">
        <v>1356</v>
      </c>
      <c r="F563" s="96" t="s">
        <v>1357</v>
      </c>
      <c r="G563" s="96" t="s">
        <v>126</v>
      </c>
      <c r="H563" s="19" t="str">
        <f>IF(E563="","",VLOOKUP(LEFT(E563,5),'Technikai cellák'!B:C,2,0))</f>
        <v>MVM FŐGÁZ Földgázhálózati Kft.</v>
      </c>
      <c r="I563" s="19" t="str">
        <f>IF(E563="","",VLOOKUP(H563,'Technikai cellák'!$C$1:$D$12,2,0))</f>
        <v>1081 Budapest, II. János Pál pápa tér 20.</v>
      </c>
      <c r="J563" s="97">
        <v>40</v>
      </c>
      <c r="K563" s="25" t="str">
        <f t="shared" si="163"/>
        <v>20-99</v>
      </c>
      <c r="L563" s="101">
        <f t="shared" si="164"/>
        <v>0</v>
      </c>
      <c r="M563" s="102">
        <f t="shared" si="165"/>
        <v>420</v>
      </c>
      <c r="N563" s="105">
        <v>420</v>
      </c>
      <c r="O563" s="104">
        <f t="shared" si="166"/>
        <v>0</v>
      </c>
      <c r="P563" s="26">
        <f t="shared" si="162"/>
        <v>473744</v>
      </c>
      <c r="Q563" s="21">
        <f t="shared" si="161"/>
        <v>592180</v>
      </c>
      <c r="R563" s="98">
        <v>9000</v>
      </c>
      <c r="S563" s="99">
        <v>8000</v>
      </c>
      <c r="T563" s="99">
        <v>6000</v>
      </c>
      <c r="U563" s="99">
        <v>2500</v>
      </c>
      <c r="V563" s="99">
        <v>1300</v>
      </c>
      <c r="W563" s="99">
        <v>800</v>
      </c>
      <c r="X563" s="99">
        <v>800</v>
      </c>
      <c r="Y563" s="99">
        <v>700</v>
      </c>
      <c r="Z563" s="99">
        <v>3000</v>
      </c>
      <c r="AA563" s="99">
        <v>6000</v>
      </c>
      <c r="AB563" s="99">
        <v>8000</v>
      </c>
      <c r="AC563" s="100">
        <v>10000</v>
      </c>
      <c r="AD563" s="22">
        <f t="shared" si="149"/>
        <v>95002</v>
      </c>
      <c r="AE563" s="20">
        <f t="shared" si="150"/>
        <v>84446</v>
      </c>
      <c r="AF563" s="20">
        <f t="shared" si="151"/>
        <v>63335</v>
      </c>
      <c r="AG563" s="20">
        <f t="shared" si="152"/>
        <v>26389</v>
      </c>
      <c r="AH563" s="20">
        <f t="shared" si="153"/>
        <v>13723</v>
      </c>
      <c r="AI563" s="20">
        <f t="shared" si="154"/>
        <v>8445</v>
      </c>
      <c r="AJ563" s="20">
        <f t="shared" si="155"/>
        <v>8445</v>
      </c>
      <c r="AK563" s="20">
        <f t="shared" si="156"/>
        <v>7389</v>
      </c>
      <c r="AL563" s="20">
        <f t="shared" si="157"/>
        <v>31667</v>
      </c>
      <c r="AM563" s="20">
        <f t="shared" si="158"/>
        <v>63335</v>
      </c>
      <c r="AN563" s="20">
        <f t="shared" si="159"/>
        <v>84446</v>
      </c>
      <c r="AO563" s="43">
        <f t="shared" si="160"/>
        <v>105558</v>
      </c>
    </row>
    <row r="564" spans="1:41" x14ac:dyDescent="0.2">
      <c r="A564" s="96" t="s">
        <v>1321</v>
      </c>
      <c r="B564" s="96" t="s">
        <v>1358</v>
      </c>
      <c r="C564" s="96" t="s">
        <v>1321</v>
      </c>
      <c r="D564" s="96" t="s">
        <v>1358</v>
      </c>
      <c r="E564" s="96" t="s">
        <v>1359</v>
      </c>
      <c r="F564" s="96" t="s">
        <v>1360</v>
      </c>
      <c r="G564" s="96" t="s">
        <v>126</v>
      </c>
      <c r="H564" s="19" t="str">
        <f>IF(E564="","",VLOOKUP(LEFT(E564,5),'Technikai cellák'!B:C,2,0))</f>
        <v>MVM FŐGÁZ Földgázhálózati Kft.</v>
      </c>
      <c r="I564" s="19" t="str">
        <f>IF(E564="","",VLOOKUP(H564,'Technikai cellák'!$C$1:$D$12,2,0))</f>
        <v>1081 Budapest, II. János Pál pápa tér 20.</v>
      </c>
      <c r="J564" s="97">
        <v>65</v>
      </c>
      <c r="K564" s="25" t="str">
        <f t="shared" si="163"/>
        <v>20-99</v>
      </c>
      <c r="L564" s="101">
        <f t="shared" si="164"/>
        <v>0</v>
      </c>
      <c r="M564" s="102">
        <f t="shared" si="165"/>
        <v>683</v>
      </c>
      <c r="N564" s="105">
        <v>683</v>
      </c>
      <c r="O564" s="104">
        <f t="shared" si="166"/>
        <v>0</v>
      </c>
      <c r="P564" s="26">
        <f t="shared" si="162"/>
        <v>644327</v>
      </c>
      <c r="Q564" s="21">
        <f t="shared" si="161"/>
        <v>805409</v>
      </c>
      <c r="R564" s="98">
        <v>16000</v>
      </c>
      <c r="S564" s="99">
        <v>12000</v>
      </c>
      <c r="T564" s="99">
        <v>11000</v>
      </c>
      <c r="U564" s="99">
        <v>5000</v>
      </c>
      <c r="V564" s="99">
        <v>2000</v>
      </c>
      <c r="W564" s="99">
        <v>150</v>
      </c>
      <c r="X564" s="99">
        <v>100</v>
      </c>
      <c r="Y564" s="99">
        <v>50</v>
      </c>
      <c r="Z564" s="99">
        <v>2000</v>
      </c>
      <c r="AA564" s="99">
        <v>4000</v>
      </c>
      <c r="AB564" s="99">
        <v>9000</v>
      </c>
      <c r="AC564" s="100">
        <v>15000</v>
      </c>
      <c r="AD564" s="22">
        <f t="shared" si="149"/>
        <v>168893</v>
      </c>
      <c r="AE564" s="20">
        <f t="shared" si="150"/>
        <v>126670</v>
      </c>
      <c r="AF564" s="20">
        <f t="shared" si="151"/>
        <v>116114</v>
      </c>
      <c r="AG564" s="20">
        <f t="shared" si="152"/>
        <v>52779</v>
      </c>
      <c r="AH564" s="20">
        <f t="shared" si="153"/>
        <v>21112</v>
      </c>
      <c r="AI564" s="20">
        <f t="shared" si="154"/>
        <v>1583</v>
      </c>
      <c r="AJ564" s="20">
        <f t="shared" si="155"/>
        <v>1056</v>
      </c>
      <c r="AK564" s="20">
        <f t="shared" si="156"/>
        <v>528</v>
      </c>
      <c r="AL564" s="20">
        <f t="shared" si="157"/>
        <v>21112</v>
      </c>
      <c r="AM564" s="20">
        <f t="shared" si="158"/>
        <v>42223</v>
      </c>
      <c r="AN564" s="20">
        <f t="shared" si="159"/>
        <v>95002</v>
      </c>
      <c r="AO564" s="43">
        <f t="shared" si="160"/>
        <v>158337</v>
      </c>
    </row>
    <row r="565" spans="1:41" x14ac:dyDescent="0.2">
      <c r="A565" s="96" t="s">
        <v>1321</v>
      </c>
      <c r="B565" s="96" t="s">
        <v>1361</v>
      </c>
      <c r="C565" s="96" t="s">
        <v>1321</v>
      </c>
      <c r="D565" s="96" t="s">
        <v>1361</v>
      </c>
      <c r="E565" s="96" t="s">
        <v>1362</v>
      </c>
      <c r="F565" s="96" t="s">
        <v>1363</v>
      </c>
      <c r="G565" s="96" t="s">
        <v>126</v>
      </c>
      <c r="H565" s="19" t="str">
        <f>IF(E565="","",VLOOKUP(LEFT(E565,5),'Technikai cellák'!B:C,2,0))</f>
        <v>MVM FŐGÁZ Földgázhálózati Kft.</v>
      </c>
      <c r="I565" s="19" t="str">
        <f>IF(E565="","",VLOOKUP(H565,'Technikai cellák'!$C$1:$D$12,2,0))</f>
        <v>1081 Budapest, II. János Pál pápa tér 20.</v>
      </c>
      <c r="J565" s="97">
        <v>10</v>
      </c>
      <c r="K565" s="25" t="str">
        <f t="shared" si="163"/>
        <v>20 alatti</v>
      </c>
      <c r="L565" s="101">
        <f t="shared" si="164"/>
        <v>10</v>
      </c>
      <c r="M565" s="102">
        <f t="shared" si="165"/>
        <v>0</v>
      </c>
      <c r="N565" s="105"/>
      <c r="O565" s="104">
        <f t="shared" si="166"/>
        <v>0</v>
      </c>
      <c r="P565" s="26">
        <f t="shared" si="162"/>
        <v>388454</v>
      </c>
      <c r="Q565" s="21">
        <f t="shared" si="161"/>
        <v>485568</v>
      </c>
      <c r="R565" s="98">
        <v>7700</v>
      </c>
      <c r="S565" s="99">
        <v>6000</v>
      </c>
      <c r="T565" s="99">
        <v>6000</v>
      </c>
      <c r="U565" s="99">
        <v>4800</v>
      </c>
      <c r="V565" s="99">
        <v>5000</v>
      </c>
      <c r="W565" s="99">
        <v>1600</v>
      </c>
      <c r="X565" s="99">
        <v>1000</v>
      </c>
      <c r="Y565" s="99">
        <v>1000</v>
      </c>
      <c r="Z565" s="99">
        <v>1300</v>
      </c>
      <c r="AA565" s="99">
        <v>1600</v>
      </c>
      <c r="AB565" s="99">
        <v>5000</v>
      </c>
      <c r="AC565" s="100">
        <v>5000</v>
      </c>
      <c r="AD565" s="22">
        <f t="shared" si="149"/>
        <v>81280</v>
      </c>
      <c r="AE565" s="20">
        <f t="shared" si="150"/>
        <v>63335</v>
      </c>
      <c r="AF565" s="20">
        <f t="shared" si="151"/>
        <v>63335</v>
      </c>
      <c r="AG565" s="20">
        <f t="shared" si="152"/>
        <v>50668</v>
      </c>
      <c r="AH565" s="20">
        <f t="shared" si="153"/>
        <v>52779</v>
      </c>
      <c r="AI565" s="20">
        <f t="shared" si="154"/>
        <v>16889</v>
      </c>
      <c r="AJ565" s="20">
        <f t="shared" si="155"/>
        <v>10556</v>
      </c>
      <c r="AK565" s="20">
        <f t="shared" si="156"/>
        <v>10556</v>
      </c>
      <c r="AL565" s="20">
        <f t="shared" si="157"/>
        <v>13723</v>
      </c>
      <c r="AM565" s="20">
        <f t="shared" si="158"/>
        <v>16889</v>
      </c>
      <c r="AN565" s="20">
        <f t="shared" si="159"/>
        <v>52779</v>
      </c>
      <c r="AO565" s="43">
        <f t="shared" si="160"/>
        <v>52779</v>
      </c>
    </row>
    <row r="566" spans="1:41" x14ac:dyDescent="0.2">
      <c r="A566" s="96" t="s">
        <v>1321</v>
      </c>
      <c r="B566" s="96" t="s">
        <v>1364</v>
      </c>
      <c r="C566" s="96" t="s">
        <v>1321</v>
      </c>
      <c r="D566" s="96" t="s">
        <v>1364</v>
      </c>
      <c r="E566" s="96" t="s">
        <v>1365</v>
      </c>
      <c r="F566" s="96" t="s">
        <v>1366</v>
      </c>
      <c r="G566" s="96" t="s">
        <v>126</v>
      </c>
      <c r="H566" s="19" t="str">
        <f>IF(E566="","",VLOOKUP(LEFT(E566,5),'Technikai cellák'!B:C,2,0))</f>
        <v>MVM FŐGÁZ Földgázhálózati Kft.</v>
      </c>
      <c r="I566" s="19" t="str">
        <f>IF(E566="","",VLOOKUP(H566,'Technikai cellák'!$C$1:$D$12,2,0))</f>
        <v>1081 Budapest, II. János Pál pápa tér 20.</v>
      </c>
      <c r="J566" s="97">
        <v>40</v>
      </c>
      <c r="K566" s="25" t="str">
        <f t="shared" si="163"/>
        <v>20-99</v>
      </c>
      <c r="L566" s="101">
        <f t="shared" si="164"/>
        <v>0</v>
      </c>
      <c r="M566" s="102">
        <f t="shared" si="165"/>
        <v>420</v>
      </c>
      <c r="N566" s="105">
        <v>420</v>
      </c>
      <c r="O566" s="104">
        <f t="shared" si="166"/>
        <v>0</v>
      </c>
      <c r="P566" s="26">
        <f t="shared" si="162"/>
        <v>302320</v>
      </c>
      <c r="Q566" s="21">
        <f t="shared" si="161"/>
        <v>377900</v>
      </c>
      <c r="R566" s="98">
        <v>6600</v>
      </c>
      <c r="S566" s="99">
        <v>5400</v>
      </c>
      <c r="T566" s="99">
        <v>6000</v>
      </c>
      <c r="U566" s="99">
        <v>1100</v>
      </c>
      <c r="V566" s="99">
        <v>100</v>
      </c>
      <c r="W566" s="99">
        <v>100</v>
      </c>
      <c r="X566" s="99">
        <v>100</v>
      </c>
      <c r="Y566" s="99">
        <v>100</v>
      </c>
      <c r="Z566" s="99">
        <v>100</v>
      </c>
      <c r="AA566" s="99">
        <v>4100</v>
      </c>
      <c r="AB566" s="99">
        <v>5100</v>
      </c>
      <c r="AC566" s="100">
        <v>7000</v>
      </c>
      <c r="AD566" s="22">
        <f t="shared" si="149"/>
        <v>69668</v>
      </c>
      <c r="AE566" s="20">
        <f t="shared" si="150"/>
        <v>57001</v>
      </c>
      <c r="AF566" s="20">
        <f t="shared" si="151"/>
        <v>63335</v>
      </c>
      <c r="AG566" s="20">
        <f t="shared" si="152"/>
        <v>11611</v>
      </c>
      <c r="AH566" s="20">
        <f t="shared" si="153"/>
        <v>1056</v>
      </c>
      <c r="AI566" s="20">
        <f t="shared" si="154"/>
        <v>1056</v>
      </c>
      <c r="AJ566" s="20">
        <f t="shared" si="155"/>
        <v>1056</v>
      </c>
      <c r="AK566" s="20">
        <f t="shared" si="156"/>
        <v>1056</v>
      </c>
      <c r="AL566" s="20">
        <f t="shared" si="157"/>
        <v>1056</v>
      </c>
      <c r="AM566" s="20">
        <f t="shared" si="158"/>
        <v>43279</v>
      </c>
      <c r="AN566" s="20">
        <f t="shared" si="159"/>
        <v>53835</v>
      </c>
      <c r="AO566" s="43">
        <f t="shared" si="160"/>
        <v>73891</v>
      </c>
    </row>
    <row r="567" spans="1:41" x14ac:dyDescent="0.2">
      <c r="A567" s="96" t="s">
        <v>1321</v>
      </c>
      <c r="B567" s="96" t="s">
        <v>1367</v>
      </c>
      <c r="C567" s="96" t="s">
        <v>1321</v>
      </c>
      <c r="D567" s="96" t="s">
        <v>1367</v>
      </c>
      <c r="E567" s="96" t="s">
        <v>1368</v>
      </c>
      <c r="F567" s="96" t="s">
        <v>1369</v>
      </c>
      <c r="G567" s="96" t="s">
        <v>126</v>
      </c>
      <c r="H567" s="19" t="str">
        <f>IF(E567="","",VLOOKUP(LEFT(E567,5),'Technikai cellák'!B:C,2,0))</f>
        <v>MVM FŐGÁZ Földgázhálózati Kft.</v>
      </c>
      <c r="I567" s="19" t="str">
        <f>IF(E567="","",VLOOKUP(H567,'Technikai cellák'!$C$1:$D$12,2,0))</f>
        <v>1081 Budapest, II. János Pál pápa tér 20.</v>
      </c>
      <c r="J567" s="97">
        <v>25</v>
      </c>
      <c r="K567" s="25" t="str">
        <f t="shared" si="163"/>
        <v>20-99</v>
      </c>
      <c r="L567" s="101">
        <f t="shared" si="164"/>
        <v>0</v>
      </c>
      <c r="M567" s="102">
        <f t="shared" si="165"/>
        <v>263</v>
      </c>
      <c r="N567" s="105">
        <v>263</v>
      </c>
      <c r="O567" s="104">
        <f t="shared" si="166"/>
        <v>0</v>
      </c>
      <c r="P567" s="26">
        <f t="shared" si="162"/>
        <v>390986</v>
      </c>
      <c r="Q567" s="21">
        <f t="shared" si="161"/>
        <v>488732</v>
      </c>
      <c r="R567" s="98">
        <v>8600</v>
      </c>
      <c r="S567" s="99">
        <v>6800</v>
      </c>
      <c r="T567" s="99">
        <v>6800</v>
      </c>
      <c r="U567" s="99">
        <v>5400</v>
      </c>
      <c r="V567" s="99">
        <v>3100</v>
      </c>
      <c r="W567" s="99">
        <v>800</v>
      </c>
      <c r="X567" s="99">
        <v>500</v>
      </c>
      <c r="Y567" s="99">
        <v>900</v>
      </c>
      <c r="Z567" s="99">
        <v>900</v>
      </c>
      <c r="AA567" s="99">
        <v>2500</v>
      </c>
      <c r="AB567" s="99">
        <v>5000</v>
      </c>
      <c r="AC567" s="100">
        <v>5000</v>
      </c>
      <c r="AD567" s="22">
        <f t="shared" si="149"/>
        <v>90780</v>
      </c>
      <c r="AE567" s="20">
        <f t="shared" si="150"/>
        <v>71779</v>
      </c>
      <c r="AF567" s="20">
        <f t="shared" si="151"/>
        <v>71779</v>
      </c>
      <c r="AG567" s="20">
        <f t="shared" si="152"/>
        <v>57001</v>
      </c>
      <c r="AH567" s="20">
        <f t="shared" si="153"/>
        <v>32723</v>
      </c>
      <c r="AI567" s="20">
        <f t="shared" si="154"/>
        <v>8445</v>
      </c>
      <c r="AJ567" s="20">
        <f t="shared" si="155"/>
        <v>5278</v>
      </c>
      <c r="AK567" s="20">
        <f t="shared" si="156"/>
        <v>9500</v>
      </c>
      <c r="AL567" s="20">
        <f t="shared" si="157"/>
        <v>9500</v>
      </c>
      <c r="AM567" s="20">
        <f t="shared" si="158"/>
        <v>26389</v>
      </c>
      <c r="AN567" s="20">
        <f t="shared" si="159"/>
        <v>52779</v>
      </c>
      <c r="AO567" s="43">
        <f t="shared" si="160"/>
        <v>52779</v>
      </c>
    </row>
    <row r="568" spans="1:41" x14ac:dyDescent="0.2">
      <c r="A568" s="96" t="s">
        <v>1321</v>
      </c>
      <c r="B568" s="96" t="s">
        <v>1370</v>
      </c>
      <c r="C568" s="96" t="s">
        <v>1321</v>
      </c>
      <c r="D568" s="96" t="s">
        <v>1370</v>
      </c>
      <c r="E568" s="96" t="s">
        <v>1371</v>
      </c>
      <c r="F568" s="96" t="s">
        <v>1372</v>
      </c>
      <c r="G568" s="96" t="s">
        <v>126</v>
      </c>
      <c r="H568" s="19" t="str">
        <f>IF(E568="","",VLOOKUP(LEFT(E568,5),'Technikai cellák'!B:C,2,0))</f>
        <v>MVM FŐGÁZ Földgázhálózati Kft.</v>
      </c>
      <c r="I568" s="19" t="str">
        <f>IF(E568="","",VLOOKUP(H568,'Technikai cellák'!$C$1:$D$12,2,0))</f>
        <v>1081 Budapest, II. János Pál pápa tér 20.</v>
      </c>
      <c r="J568" s="97">
        <v>65</v>
      </c>
      <c r="K568" s="25" t="str">
        <f t="shared" si="163"/>
        <v>20-99</v>
      </c>
      <c r="L568" s="101">
        <f t="shared" si="164"/>
        <v>0</v>
      </c>
      <c r="M568" s="102">
        <f t="shared" si="165"/>
        <v>683</v>
      </c>
      <c r="N568" s="105">
        <v>683</v>
      </c>
      <c r="O568" s="104">
        <f t="shared" si="166"/>
        <v>0</v>
      </c>
      <c r="P568" s="26">
        <f t="shared" si="162"/>
        <v>536658</v>
      </c>
      <c r="Q568" s="21">
        <f t="shared" si="161"/>
        <v>670822</v>
      </c>
      <c r="R568" s="98">
        <v>11000</v>
      </c>
      <c r="S568" s="99">
        <v>8000</v>
      </c>
      <c r="T568" s="99">
        <v>8000</v>
      </c>
      <c r="U568" s="99">
        <v>3150</v>
      </c>
      <c r="V568" s="99">
        <v>1000</v>
      </c>
      <c r="W568" s="99">
        <v>800</v>
      </c>
      <c r="X568" s="99">
        <v>800</v>
      </c>
      <c r="Y568" s="99">
        <v>800</v>
      </c>
      <c r="Z568" s="99">
        <v>2000</v>
      </c>
      <c r="AA568" s="99">
        <v>7000</v>
      </c>
      <c r="AB568" s="99">
        <v>8000</v>
      </c>
      <c r="AC568" s="100">
        <v>13000</v>
      </c>
      <c r="AD568" s="22">
        <f t="shared" si="149"/>
        <v>116114</v>
      </c>
      <c r="AE568" s="20">
        <f t="shared" si="150"/>
        <v>84446</v>
      </c>
      <c r="AF568" s="20">
        <f t="shared" si="151"/>
        <v>84446</v>
      </c>
      <c r="AG568" s="20">
        <f t="shared" si="152"/>
        <v>33251</v>
      </c>
      <c r="AH568" s="20">
        <f t="shared" si="153"/>
        <v>10556</v>
      </c>
      <c r="AI568" s="20">
        <f t="shared" si="154"/>
        <v>8445</v>
      </c>
      <c r="AJ568" s="20">
        <f t="shared" si="155"/>
        <v>8445</v>
      </c>
      <c r="AK568" s="20">
        <f t="shared" si="156"/>
        <v>8445</v>
      </c>
      <c r="AL568" s="20">
        <f t="shared" si="157"/>
        <v>21112</v>
      </c>
      <c r="AM568" s="20">
        <f t="shared" si="158"/>
        <v>73891</v>
      </c>
      <c r="AN568" s="20">
        <f t="shared" si="159"/>
        <v>84446</v>
      </c>
      <c r="AO568" s="43">
        <f t="shared" si="160"/>
        <v>137225</v>
      </c>
    </row>
    <row r="569" spans="1:41" x14ac:dyDescent="0.2">
      <c r="A569" s="96" t="s">
        <v>1321</v>
      </c>
      <c r="B569" s="96" t="s">
        <v>1373</v>
      </c>
      <c r="C569" s="96" t="s">
        <v>1321</v>
      </c>
      <c r="D569" s="96" t="s">
        <v>1373</v>
      </c>
      <c r="E569" s="96" t="s">
        <v>1374</v>
      </c>
      <c r="F569" s="96" t="s">
        <v>1375</v>
      </c>
      <c r="G569" s="96" t="s">
        <v>126</v>
      </c>
      <c r="H569" s="19" t="str">
        <f>IF(E569="","",VLOOKUP(LEFT(E569,5),'Technikai cellák'!B:C,2,0))</f>
        <v>MVM FŐGÁZ Földgázhálózati Kft.</v>
      </c>
      <c r="I569" s="19" t="str">
        <f>IF(E569="","",VLOOKUP(H569,'Technikai cellák'!$C$1:$D$12,2,0))</f>
        <v>1081 Budapest, II. János Pál pápa tér 20.</v>
      </c>
      <c r="J569" s="97">
        <v>65</v>
      </c>
      <c r="K569" s="25" t="str">
        <f t="shared" si="163"/>
        <v>20-99</v>
      </c>
      <c r="L569" s="101">
        <f t="shared" si="164"/>
        <v>0</v>
      </c>
      <c r="M569" s="102">
        <f t="shared" si="165"/>
        <v>683</v>
      </c>
      <c r="N569" s="105">
        <v>683</v>
      </c>
      <c r="O569" s="104">
        <f t="shared" si="166"/>
        <v>0</v>
      </c>
      <c r="P569" s="26">
        <f t="shared" si="162"/>
        <v>608014</v>
      </c>
      <c r="Q569" s="21">
        <f t="shared" si="161"/>
        <v>760018</v>
      </c>
      <c r="R569" s="98">
        <v>12000</v>
      </c>
      <c r="S569" s="99">
        <v>10000</v>
      </c>
      <c r="T569" s="99">
        <v>10000</v>
      </c>
      <c r="U569" s="99">
        <v>5000</v>
      </c>
      <c r="V569" s="99">
        <v>500</v>
      </c>
      <c r="W569" s="99">
        <v>500</v>
      </c>
      <c r="X569" s="99">
        <v>500</v>
      </c>
      <c r="Y569" s="99">
        <v>500</v>
      </c>
      <c r="Z569" s="99">
        <v>1000</v>
      </c>
      <c r="AA569" s="99">
        <v>8000</v>
      </c>
      <c r="AB569" s="99">
        <v>9000</v>
      </c>
      <c r="AC569" s="100">
        <v>15000</v>
      </c>
      <c r="AD569" s="22">
        <f t="shared" si="149"/>
        <v>126670</v>
      </c>
      <c r="AE569" s="20">
        <f t="shared" si="150"/>
        <v>105558</v>
      </c>
      <c r="AF569" s="20">
        <f t="shared" si="151"/>
        <v>105558</v>
      </c>
      <c r="AG569" s="20">
        <f t="shared" si="152"/>
        <v>52779</v>
      </c>
      <c r="AH569" s="20">
        <f t="shared" si="153"/>
        <v>5278</v>
      </c>
      <c r="AI569" s="20">
        <f t="shared" si="154"/>
        <v>5278</v>
      </c>
      <c r="AJ569" s="20">
        <f t="shared" si="155"/>
        <v>5278</v>
      </c>
      <c r="AK569" s="20">
        <f t="shared" si="156"/>
        <v>5278</v>
      </c>
      <c r="AL569" s="20">
        <f t="shared" si="157"/>
        <v>10556</v>
      </c>
      <c r="AM569" s="20">
        <f t="shared" si="158"/>
        <v>84446</v>
      </c>
      <c r="AN569" s="20">
        <f t="shared" si="159"/>
        <v>95002</v>
      </c>
      <c r="AO569" s="43">
        <f t="shared" si="160"/>
        <v>158337</v>
      </c>
    </row>
    <row r="570" spans="1:41" x14ac:dyDescent="0.2">
      <c r="A570" s="96" t="s">
        <v>1321</v>
      </c>
      <c r="B570" s="96" t="s">
        <v>1376</v>
      </c>
      <c r="C570" s="96" t="s">
        <v>1321</v>
      </c>
      <c r="D570" s="96" t="s">
        <v>1376</v>
      </c>
      <c r="E570" s="96" t="s">
        <v>1377</v>
      </c>
      <c r="F570" s="96" t="s">
        <v>1378</v>
      </c>
      <c r="G570" s="96" t="s">
        <v>126</v>
      </c>
      <c r="H570" s="19" t="str">
        <f>IF(E570="","",VLOOKUP(LEFT(E570,5),'Technikai cellák'!B:C,2,0))</f>
        <v>MVM FŐGÁZ Földgázhálózati Kft.</v>
      </c>
      <c r="I570" s="19" t="str">
        <f>IF(E570="","",VLOOKUP(H570,'Technikai cellák'!$C$1:$D$12,2,0))</f>
        <v>1081 Budapest, II. János Pál pápa tér 20.</v>
      </c>
      <c r="J570" s="97">
        <v>16</v>
      </c>
      <c r="K570" s="25" t="str">
        <f t="shared" si="163"/>
        <v>20 alatti</v>
      </c>
      <c r="L570" s="101">
        <f t="shared" si="164"/>
        <v>16</v>
      </c>
      <c r="M570" s="102">
        <f t="shared" si="165"/>
        <v>0</v>
      </c>
      <c r="N570" s="105"/>
      <c r="O570" s="104">
        <f t="shared" si="166"/>
        <v>0</v>
      </c>
      <c r="P570" s="26">
        <f t="shared" si="162"/>
        <v>681482</v>
      </c>
      <c r="Q570" s="21">
        <f t="shared" si="161"/>
        <v>851853</v>
      </c>
      <c r="R570" s="98">
        <v>14000</v>
      </c>
      <c r="S570" s="99">
        <v>11300</v>
      </c>
      <c r="T570" s="99">
        <v>10500</v>
      </c>
      <c r="U570" s="99">
        <v>8300</v>
      </c>
      <c r="V570" s="99">
        <v>6100</v>
      </c>
      <c r="W570" s="99">
        <v>1500</v>
      </c>
      <c r="X570" s="99">
        <v>1000</v>
      </c>
      <c r="Y570" s="99">
        <v>1000</v>
      </c>
      <c r="Z570" s="99">
        <v>1000</v>
      </c>
      <c r="AA570" s="99">
        <v>7200</v>
      </c>
      <c r="AB570" s="99">
        <v>7800</v>
      </c>
      <c r="AC570" s="100">
        <v>11000</v>
      </c>
      <c r="AD570" s="22">
        <f t="shared" si="149"/>
        <v>147781</v>
      </c>
      <c r="AE570" s="20">
        <f t="shared" si="150"/>
        <v>119280</v>
      </c>
      <c r="AF570" s="20">
        <f t="shared" si="151"/>
        <v>110836</v>
      </c>
      <c r="AG570" s="20">
        <f t="shared" si="152"/>
        <v>87613</v>
      </c>
      <c r="AH570" s="20">
        <f t="shared" si="153"/>
        <v>64390</v>
      </c>
      <c r="AI570" s="20">
        <f t="shared" si="154"/>
        <v>15834</v>
      </c>
      <c r="AJ570" s="20">
        <f t="shared" si="155"/>
        <v>10556</v>
      </c>
      <c r="AK570" s="20">
        <f t="shared" si="156"/>
        <v>10556</v>
      </c>
      <c r="AL570" s="20">
        <f t="shared" si="157"/>
        <v>10556</v>
      </c>
      <c r="AM570" s="20">
        <f t="shared" si="158"/>
        <v>76002</v>
      </c>
      <c r="AN570" s="20">
        <f t="shared" si="159"/>
        <v>82335</v>
      </c>
      <c r="AO570" s="43">
        <f t="shared" si="160"/>
        <v>116114</v>
      </c>
    </row>
    <row r="571" spans="1:41" x14ac:dyDescent="0.2">
      <c r="A571" s="96" t="s">
        <v>1321</v>
      </c>
      <c r="B571" s="96" t="s">
        <v>1379</v>
      </c>
      <c r="C571" s="96" t="s">
        <v>1321</v>
      </c>
      <c r="D571" s="96" t="s">
        <v>1379</v>
      </c>
      <c r="E571" s="96" t="s">
        <v>1380</v>
      </c>
      <c r="F571" s="96" t="s">
        <v>1381</v>
      </c>
      <c r="G571" s="96" t="s">
        <v>126</v>
      </c>
      <c r="H571" s="19" t="str">
        <f>IF(E571="","",VLOOKUP(LEFT(E571,5),'Technikai cellák'!B:C,2,0))</f>
        <v>MVM FŐGÁZ Földgázhálózati Kft.</v>
      </c>
      <c r="I571" s="19" t="str">
        <f>IF(E571="","",VLOOKUP(H571,'Technikai cellák'!$C$1:$D$12,2,0))</f>
        <v>1081 Budapest, II. János Pál pápa tér 20.</v>
      </c>
      <c r="J571" s="97">
        <v>380</v>
      </c>
      <c r="K571" s="25" t="str">
        <f t="shared" si="163"/>
        <v>100-500</v>
      </c>
      <c r="L571" s="101">
        <f t="shared" si="164"/>
        <v>0</v>
      </c>
      <c r="M571" s="102">
        <f t="shared" si="165"/>
        <v>0</v>
      </c>
      <c r="N571" s="105"/>
      <c r="O571" s="104">
        <f t="shared" si="166"/>
        <v>4011</v>
      </c>
      <c r="P571" s="26">
        <f t="shared" si="162"/>
        <v>4669886</v>
      </c>
      <c r="Q571" s="21">
        <f t="shared" si="161"/>
        <v>5837357</v>
      </c>
      <c r="R571" s="98">
        <v>86000</v>
      </c>
      <c r="S571" s="99">
        <v>75000</v>
      </c>
      <c r="T571" s="99">
        <v>65000</v>
      </c>
      <c r="U571" s="99">
        <v>55000</v>
      </c>
      <c r="V571" s="99">
        <v>15000</v>
      </c>
      <c r="W571" s="99">
        <v>7000</v>
      </c>
      <c r="X571" s="99">
        <v>7000</v>
      </c>
      <c r="Y571" s="99">
        <v>8000</v>
      </c>
      <c r="Z571" s="99">
        <v>25000</v>
      </c>
      <c r="AA571" s="99">
        <v>55000</v>
      </c>
      <c r="AB571" s="99">
        <v>65000</v>
      </c>
      <c r="AC571" s="100">
        <v>90000</v>
      </c>
      <c r="AD571" s="22">
        <f t="shared" ref="AD571:AD634" si="167">ROUND((R571*$C$6)/$C$7,0)</f>
        <v>907798</v>
      </c>
      <c r="AE571" s="20">
        <f t="shared" ref="AE571:AE634" si="168">ROUND((S571*$C$6)/$C$7,0)</f>
        <v>791685</v>
      </c>
      <c r="AF571" s="20">
        <f t="shared" ref="AF571:AF634" si="169">ROUND((T571*$C$6)/$C$7,0)</f>
        <v>686127</v>
      </c>
      <c r="AG571" s="20">
        <f t="shared" ref="AG571:AG634" si="170">ROUND((U571*$C$6)/$C$7,0)</f>
        <v>580569</v>
      </c>
      <c r="AH571" s="20">
        <f t="shared" ref="AH571:AH634" si="171">ROUND((V571*$C$6)/$C$7,0)</f>
        <v>158337</v>
      </c>
      <c r="AI571" s="20">
        <f t="shared" ref="AI571:AI634" si="172">ROUND((W571*$C$6)/$C$7,0)</f>
        <v>73891</v>
      </c>
      <c r="AJ571" s="20">
        <f t="shared" ref="AJ571:AJ634" si="173">ROUND((X571*$C$6)/$C$7,0)</f>
        <v>73891</v>
      </c>
      <c r="AK571" s="20">
        <f t="shared" ref="AK571:AK634" si="174">ROUND((Y571*$C$6)/$C$7,0)</f>
        <v>84446</v>
      </c>
      <c r="AL571" s="20">
        <f t="shared" ref="AL571:AL634" si="175">ROUND((Z571*$C$6)/$C$7,0)</f>
        <v>263895</v>
      </c>
      <c r="AM571" s="20">
        <f t="shared" ref="AM571:AM634" si="176">ROUND((AA571*$C$6)/$C$7,0)</f>
        <v>580569</v>
      </c>
      <c r="AN571" s="20">
        <f t="shared" ref="AN571:AN634" si="177">ROUND((AB571*$C$6)/$C$7,0)</f>
        <v>686127</v>
      </c>
      <c r="AO571" s="43">
        <f t="shared" ref="AO571:AO634" si="178">ROUND((AC571*$C$6)/$C$7,0)</f>
        <v>950022</v>
      </c>
    </row>
    <row r="572" spans="1:41" x14ac:dyDescent="0.2">
      <c r="A572" s="96" t="s">
        <v>1321</v>
      </c>
      <c r="B572" s="96" t="s">
        <v>1382</v>
      </c>
      <c r="C572" s="96" t="s">
        <v>1321</v>
      </c>
      <c r="D572" s="96" t="s">
        <v>1382</v>
      </c>
      <c r="E572" s="96" t="s">
        <v>1383</v>
      </c>
      <c r="F572" s="96" t="s">
        <v>1384</v>
      </c>
      <c r="G572" s="96" t="s">
        <v>126</v>
      </c>
      <c r="H572" s="19" t="str">
        <f>IF(E572="","",VLOOKUP(LEFT(E572,5),'Technikai cellák'!B:C,2,0))</f>
        <v>MVM FŐGÁZ Földgázhálózati Kft.</v>
      </c>
      <c r="I572" s="19" t="str">
        <f>IF(E572="","",VLOOKUP(H572,'Technikai cellák'!$C$1:$D$12,2,0))</f>
        <v>1081 Budapest, II. János Pál pápa tér 20.</v>
      </c>
      <c r="J572" s="97">
        <v>146</v>
      </c>
      <c r="K572" s="25" t="str">
        <f t="shared" si="163"/>
        <v>100-500</v>
      </c>
      <c r="L572" s="101">
        <f t="shared" si="164"/>
        <v>0</v>
      </c>
      <c r="M572" s="102">
        <f t="shared" si="165"/>
        <v>0</v>
      </c>
      <c r="N572" s="105"/>
      <c r="O572" s="104">
        <f t="shared" si="166"/>
        <v>1541</v>
      </c>
      <c r="P572" s="26">
        <f t="shared" si="162"/>
        <v>1697371</v>
      </c>
      <c r="Q572" s="21">
        <f t="shared" ref="Q572:Q635" si="179">SUM(AD572:AO572)</f>
        <v>2121714</v>
      </c>
      <c r="R572" s="98">
        <v>35000</v>
      </c>
      <c r="S572" s="99">
        <v>25000</v>
      </c>
      <c r="T572" s="99">
        <v>20000</v>
      </c>
      <c r="U572" s="99">
        <v>15000</v>
      </c>
      <c r="V572" s="99">
        <v>10000</v>
      </c>
      <c r="W572" s="99">
        <v>8000</v>
      </c>
      <c r="X572" s="99">
        <v>5000</v>
      </c>
      <c r="Y572" s="99">
        <v>5000</v>
      </c>
      <c r="Z572" s="99">
        <v>13000</v>
      </c>
      <c r="AA572" s="99">
        <v>18000</v>
      </c>
      <c r="AB572" s="99">
        <v>22000</v>
      </c>
      <c r="AC572" s="100">
        <v>25000</v>
      </c>
      <c r="AD572" s="22">
        <f t="shared" si="167"/>
        <v>369453</v>
      </c>
      <c r="AE572" s="20">
        <f t="shared" si="168"/>
        <v>263895</v>
      </c>
      <c r="AF572" s="20">
        <f t="shared" si="169"/>
        <v>211116</v>
      </c>
      <c r="AG572" s="20">
        <f t="shared" si="170"/>
        <v>158337</v>
      </c>
      <c r="AH572" s="20">
        <f t="shared" si="171"/>
        <v>105558</v>
      </c>
      <c r="AI572" s="20">
        <f t="shared" si="172"/>
        <v>84446</v>
      </c>
      <c r="AJ572" s="20">
        <f t="shared" si="173"/>
        <v>52779</v>
      </c>
      <c r="AK572" s="20">
        <f t="shared" si="174"/>
        <v>52779</v>
      </c>
      <c r="AL572" s="20">
        <f t="shared" si="175"/>
        <v>137225</v>
      </c>
      <c r="AM572" s="20">
        <f t="shared" si="176"/>
        <v>190004</v>
      </c>
      <c r="AN572" s="20">
        <f t="shared" si="177"/>
        <v>232227</v>
      </c>
      <c r="AO572" s="43">
        <f t="shared" si="178"/>
        <v>263895</v>
      </c>
    </row>
    <row r="573" spans="1:41" x14ac:dyDescent="0.2">
      <c r="A573" s="96" t="s">
        <v>1321</v>
      </c>
      <c r="B573" s="96" t="s">
        <v>1385</v>
      </c>
      <c r="C573" s="96" t="s">
        <v>1321</v>
      </c>
      <c r="D573" s="96" t="s">
        <v>1385</v>
      </c>
      <c r="E573" s="96" t="s">
        <v>1386</v>
      </c>
      <c r="F573" s="96" t="s">
        <v>1387</v>
      </c>
      <c r="G573" s="96" t="s">
        <v>126</v>
      </c>
      <c r="H573" s="19" t="str">
        <f>IF(E573="","",VLOOKUP(LEFT(E573,5),'Technikai cellák'!B:C,2,0))</f>
        <v>MVM FŐGÁZ Földgázhálózati Kft.</v>
      </c>
      <c r="I573" s="19" t="str">
        <f>IF(E573="","",VLOOKUP(H573,'Technikai cellák'!$C$1:$D$12,2,0))</f>
        <v>1081 Budapest, II. János Pál pápa tér 20.</v>
      </c>
      <c r="J573" s="97">
        <v>160</v>
      </c>
      <c r="K573" s="25" t="str">
        <f t="shared" si="163"/>
        <v>100-500</v>
      </c>
      <c r="L573" s="101">
        <f t="shared" si="164"/>
        <v>0</v>
      </c>
      <c r="M573" s="102">
        <f t="shared" si="165"/>
        <v>0</v>
      </c>
      <c r="N573" s="105"/>
      <c r="O573" s="104">
        <f t="shared" si="166"/>
        <v>1689</v>
      </c>
      <c r="P573" s="26">
        <f t="shared" si="162"/>
        <v>1992935</v>
      </c>
      <c r="Q573" s="21">
        <f t="shared" si="179"/>
        <v>2491169</v>
      </c>
      <c r="R573" s="98">
        <v>40000</v>
      </c>
      <c r="S573" s="99">
        <v>35000</v>
      </c>
      <c r="T573" s="99">
        <v>30000</v>
      </c>
      <c r="U573" s="99">
        <v>15000</v>
      </c>
      <c r="V573" s="99">
        <v>10000</v>
      </c>
      <c r="W573" s="99">
        <v>5000</v>
      </c>
      <c r="X573" s="99">
        <v>500</v>
      </c>
      <c r="Y573" s="99">
        <v>500</v>
      </c>
      <c r="Z573" s="99">
        <v>10000</v>
      </c>
      <c r="AA573" s="99">
        <v>25000</v>
      </c>
      <c r="AB573" s="99">
        <v>30000</v>
      </c>
      <c r="AC573" s="100">
        <v>35000</v>
      </c>
      <c r="AD573" s="22">
        <f t="shared" si="167"/>
        <v>422232</v>
      </c>
      <c r="AE573" s="20">
        <f t="shared" si="168"/>
        <v>369453</v>
      </c>
      <c r="AF573" s="20">
        <f t="shared" si="169"/>
        <v>316674</v>
      </c>
      <c r="AG573" s="20">
        <f t="shared" si="170"/>
        <v>158337</v>
      </c>
      <c r="AH573" s="20">
        <f t="shared" si="171"/>
        <v>105558</v>
      </c>
      <c r="AI573" s="20">
        <f t="shared" si="172"/>
        <v>52779</v>
      </c>
      <c r="AJ573" s="20">
        <f t="shared" si="173"/>
        <v>5278</v>
      </c>
      <c r="AK573" s="20">
        <f t="shared" si="174"/>
        <v>5278</v>
      </c>
      <c r="AL573" s="20">
        <f t="shared" si="175"/>
        <v>105558</v>
      </c>
      <c r="AM573" s="20">
        <f t="shared" si="176"/>
        <v>263895</v>
      </c>
      <c r="AN573" s="20">
        <f t="shared" si="177"/>
        <v>316674</v>
      </c>
      <c r="AO573" s="43">
        <f t="shared" si="178"/>
        <v>369453</v>
      </c>
    </row>
    <row r="574" spans="1:41" x14ac:dyDescent="0.2">
      <c r="A574" s="96" t="s">
        <v>1321</v>
      </c>
      <c r="B574" s="96" t="s">
        <v>1388</v>
      </c>
      <c r="C574" s="96" t="s">
        <v>1321</v>
      </c>
      <c r="D574" s="96" t="s">
        <v>1388</v>
      </c>
      <c r="E574" s="96" t="s">
        <v>1389</v>
      </c>
      <c r="F574" s="96" t="s">
        <v>1390</v>
      </c>
      <c r="G574" s="96" t="s">
        <v>126</v>
      </c>
      <c r="H574" s="19" t="str">
        <f>IF(E574="","",VLOOKUP(LEFT(E574,5),'Technikai cellák'!B:C,2,0))</f>
        <v>MVM FŐGÁZ Földgázhálózati Kft.</v>
      </c>
      <c r="I574" s="19" t="str">
        <f>IF(E574="","",VLOOKUP(H574,'Technikai cellák'!$C$1:$D$12,2,0))</f>
        <v>1081 Budapest, II. János Pál pápa tér 20.</v>
      </c>
      <c r="J574" s="97">
        <v>255</v>
      </c>
      <c r="K574" s="25" t="str">
        <f t="shared" si="163"/>
        <v>100-500</v>
      </c>
      <c r="L574" s="101">
        <f t="shared" si="164"/>
        <v>0</v>
      </c>
      <c r="M574" s="102">
        <f t="shared" si="165"/>
        <v>0</v>
      </c>
      <c r="N574" s="105"/>
      <c r="O574" s="104">
        <f t="shared" si="166"/>
        <v>2692</v>
      </c>
      <c r="P574" s="26">
        <f t="shared" si="162"/>
        <v>2550282</v>
      </c>
      <c r="Q574" s="21">
        <f t="shared" si="179"/>
        <v>3187852</v>
      </c>
      <c r="R574" s="98">
        <v>55000</v>
      </c>
      <c r="S574" s="99">
        <v>45000</v>
      </c>
      <c r="T574" s="99">
        <v>37000</v>
      </c>
      <c r="U574" s="99">
        <v>25000</v>
      </c>
      <c r="V574" s="99">
        <v>15000</v>
      </c>
      <c r="W574" s="99">
        <v>2000</v>
      </c>
      <c r="X574" s="99">
        <v>1500</v>
      </c>
      <c r="Y574" s="99">
        <v>1500</v>
      </c>
      <c r="Z574" s="99">
        <v>6000</v>
      </c>
      <c r="AA574" s="99">
        <v>29000</v>
      </c>
      <c r="AB574" s="99">
        <v>35000</v>
      </c>
      <c r="AC574" s="100">
        <v>50000</v>
      </c>
      <c r="AD574" s="22">
        <f t="shared" si="167"/>
        <v>580569</v>
      </c>
      <c r="AE574" s="20">
        <f t="shared" si="168"/>
        <v>475011</v>
      </c>
      <c r="AF574" s="20">
        <f t="shared" si="169"/>
        <v>390564</v>
      </c>
      <c r="AG574" s="20">
        <f t="shared" si="170"/>
        <v>263895</v>
      </c>
      <c r="AH574" s="20">
        <f t="shared" si="171"/>
        <v>158337</v>
      </c>
      <c r="AI574" s="20">
        <f t="shared" si="172"/>
        <v>21112</v>
      </c>
      <c r="AJ574" s="20">
        <f t="shared" si="173"/>
        <v>15834</v>
      </c>
      <c r="AK574" s="20">
        <f t="shared" si="174"/>
        <v>15834</v>
      </c>
      <c r="AL574" s="20">
        <f t="shared" si="175"/>
        <v>63335</v>
      </c>
      <c r="AM574" s="20">
        <f t="shared" si="176"/>
        <v>306118</v>
      </c>
      <c r="AN574" s="20">
        <f t="shared" si="177"/>
        <v>369453</v>
      </c>
      <c r="AO574" s="43">
        <f t="shared" si="178"/>
        <v>527790</v>
      </c>
    </row>
    <row r="575" spans="1:41" x14ac:dyDescent="0.2">
      <c r="A575" s="96" t="s">
        <v>1321</v>
      </c>
      <c r="B575" s="96" t="s">
        <v>1391</v>
      </c>
      <c r="C575" s="96" t="s">
        <v>1321</v>
      </c>
      <c r="D575" s="96" t="s">
        <v>1391</v>
      </c>
      <c r="E575" s="96" t="s">
        <v>1392</v>
      </c>
      <c r="F575" s="96" t="s">
        <v>1393</v>
      </c>
      <c r="G575" s="96" t="s">
        <v>126</v>
      </c>
      <c r="H575" s="19" t="str">
        <f>IF(E575="","",VLOOKUP(LEFT(E575,5),'Technikai cellák'!B:C,2,0))</f>
        <v>MVM FŐGÁZ Földgázhálózati Kft.</v>
      </c>
      <c r="I575" s="19" t="str">
        <f>IF(E575="","",VLOOKUP(H575,'Technikai cellák'!$C$1:$D$12,2,0))</f>
        <v>1081 Budapest, II. János Pál pápa tér 20.</v>
      </c>
      <c r="J575" s="97">
        <v>190</v>
      </c>
      <c r="K575" s="25" t="str">
        <f t="shared" si="163"/>
        <v>100-500</v>
      </c>
      <c r="L575" s="101">
        <f t="shared" si="164"/>
        <v>0</v>
      </c>
      <c r="M575" s="102">
        <f t="shared" si="165"/>
        <v>0</v>
      </c>
      <c r="N575" s="105"/>
      <c r="O575" s="104">
        <f t="shared" si="166"/>
        <v>2006</v>
      </c>
      <c r="P575" s="26">
        <f t="shared" si="162"/>
        <v>1845153</v>
      </c>
      <c r="Q575" s="21">
        <f t="shared" si="179"/>
        <v>2306441</v>
      </c>
      <c r="R575" s="98">
        <v>45500</v>
      </c>
      <c r="S575" s="99">
        <v>36000</v>
      </c>
      <c r="T575" s="99">
        <v>30000</v>
      </c>
      <c r="U575" s="99">
        <v>14000</v>
      </c>
      <c r="V575" s="99">
        <v>2700</v>
      </c>
      <c r="W575" s="99">
        <v>2300</v>
      </c>
      <c r="X575" s="99">
        <v>1500</v>
      </c>
      <c r="Y575" s="99">
        <v>2500</v>
      </c>
      <c r="Z575" s="99">
        <v>4000</v>
      </c>
      <c r="AA575" s="99">
        <v>17500</v>
      </c>
      <c r="AB575" s="99">
        <v>27500</v>
      </c>
      <c r="AC575" s="100">
        <v>35000</v>
      </c>
      <c r="AD575" s="22">
        <f t="shared" si="167"/>
        <v>480289</v>
      </c>
      <c r="AE575" s="20">
        <f t="shared" si="168"/>
        <v>380009</v>
      </c>
      <c r="AF575" s="20">
        <f t="shared" si="169"/>
        <v>316674</v>
      </c>
      <c r="AG575" s="20">
        <f t="shared" si="170"/>
        <v>147781</v>
      </c>
      <c r="AH575" s="20">
        <f t="shared" si="171"/>
        <v>28501</v>
      </c>
      <c r="AI575" s="20">
        <f t="shared" si="172"/>
        <v>24278</v>
      </c>
      <c r="AJ575" s="20">
        <f t="shared" si="173"/>
        <v>15834</v>
      </c>
      <c r="AK575" s="20">
        <f t="shared" si="174"/>
        <v>26389</v>
      </c>
      <c r="AL575" s="20">
        <f t="shared" si="175"/>
        <v>42223</v>
      </c>
      <c r="AM575" s="20">
        <f t="shared" si="176"/>
        <v>184726</v>
      </c>
      <c r="AN575" s="20">
        <f t="shared" si="177"/>
        <v>290284</v>
      </c>
      <c r="AO575" s="43">
        <f t="shared" si="178"/>
        <v>369453</v>
      </c>
    </row>
    <row r="576" spans="1:41" x14ac:dyDescent="0.2">
      <c r="A576" s="96" t="s">
        <v>1321</v>
      </c>
      <c r="B576" s="96" t="s">
        <v>1394</v>
      </c>
      <c r="C576" s="96" t="s">
        <v>1321</v>
      </c>
      <c r="D576" s="96" t="s">
        <v>1394</v>
      </c>
      <c r="E576" s="96" t="s">
        <v>1395</v>
      </c>
      <c r="F576" s="96" t="s">
        <v>1396</v>
      </c>
      <c r="G576" s="96" t="s">
        <v>126</v>
      </c>
      <c r="H576" s="19" t="str">
        <f>IF(E576="","",VLOOKUP(LEFT(E576,5),'Technikai cellák'!B:C,2,0))</f>
        <v>MVM FŐGÁZ Földgázhálózati Kft.</v>
      </c>
      <c r="I576" s="19" t="str">
        <f>IF(E576="","",VLOOKUP(H576,'Technikai cellák'!$C$1:$D$12,2,0))</f>
        <v>1081 Budapest, II. János Pál pápa tér 20.</v>
      </c>
      <c r="J576" s="97">
        <v>25</v>
      </c>
      <c r="K576" s="25" t="str">
        <f t="shared" si="163"/>
        <v>20-99</v>
      </c>
      <c r="L576" s="101">
        <f t="shared" si="164"/>
        <v>0</v>
      </c>
      <c r="M576" s="102">
        <f t="shared" si="165"/>
        <v>263</v>
      </c>
      <c r="N576" s="105">
        <v>263</v>
      </c>
      <c r="O576" s="104">
        <f t="shared" si="166"/>
        <v>0</v>
      </c>
      <c r="P576" s="26">
        <f t="shared" si="162"/>
        <v>385202</v>
      </c>
      <c r="Q576" s="21">
        <f t="shared" si="179"/>
        <v>481502</v>
      </c>
      <c r="R576" s="98">
        <v>11500</v>
      </c>
      <c r="S576" s="99">
        <v>7500</v>
      </c>
      <c r="T576" s="99">
        <v>4300</v>
      </c>
      <c r="U576" s="99">
        <v>2800</v>
      </c>
      <c r="V576" s="99">
        <v>1515</v>
      </c>
      <c r="W576" s="99">
        <v>700</v>
      </c>
      <c r="X576" s="99">
        <v>500</v>
      </c>
      <c r="Y576" s="99">
        <v>500</v>
      </c>
      <c r="Z576" s="99">
        <v>2500</v>
      </c>
      <c r="AA576" s="99">
        <v>4000</v>
      </c>
      <c r="AB576" s="99">
        <v>4800</v>
      </c>
      <c r="AC576" s="100">
        <v>5000</v>
      </c>
      <c r="AD576" s="22">
        <f t="shared" si="167"/>
        <v>121392</v>
      </c>
      <c r="AE576" s="20">
        <f t="shared" si="168"/>
        <v>79168</v>
      </c>
      <c r="AF576" s="20">
        <f t="shared" si="169"/>
        <v>45390</v>
      </c>
      <c r="AG576" s="20">
        <f t="shared" si="170"/>
        <v>29556</v>
      </c>
      <c r="AH576" s="20">
        <f t="shared" si="171"/>
        <v>15992</v>
      </c>
      <c r="AI576" s="20">
        <f t="shared" si="172"/>
        <v>7389</v>
      </c>
      <c r="AJ576" s="20">
        <f t="shared" si="173"/>
        <v>5278</v>
      </c>
      <c r="AK576" s="20">
        <f t="shared" si="174"/>
        <v>5278</v>
      </c>
      <c r="AL576" s="20">
        <f t="shared" si="175"/>
        <v>26389</v>
      </c>
      <c r="AM576" s="20">
        <f t="shared" si="176"/>
        <v>42223</v>
      </c>
      <c r="AN576" s="20">
        <f t="shared" si="177"/>
        <v>50668</v>
      </c>
      <c r="AO576" s="43">
        <f t="shared" si="178"/>
        <v>52779</v>
      </c>
    </row>
    <row r="577" spans="1:41" x14ac:dyDescent="0.2">
      <c r="A577" s="96" t="s">
        <v>1321</v>
      </c>
      <c r="B577" s="96" t="s">
        <v>1397</v>
      </c>
      <c r="C577" s="96" t="s">
        <v>1321</v>
      </c>
      <c r="D577" s="96" t="s">
        <v>1397</v>
      </c>
      <c r="E577" s="96" t="s">
        <v>1398</v>
      </c>
      <c r="F577" s="96" t="s">
        <v>1399</v>
      </c>
      <c r="G577" s="96" t="s">
        <v>126</v>
      </c>
      <c r="H577" s="19" t="str">
        <f>IF(E577="","",VLOOKUP(LEFT(E577,5),'Technikai cellák'!B:C,2,0))</f>
        <v>E.ON Dél-dunántúli Gázhálózati Zrt.</v>
      </c>
      <c r="I577" s="19" t="str">
        <f>IF(E577="","",VLOOKUP(H577,'Technikai cellák'!$C$1:$D$12,2,0))</f>
        <v>7626 Pécs, Búza tér 8/a</v>
      </c>
      <c r="J577" s="97">
        <v>10</v>
      </c>
      <c r="K577" s="25" t="str">
        <f t="shared" si="163"/>
        <v>20 alatti</v>
      </c>
      <c r="L577" s="101">
        <f t="shared" si="164"/>
        <v>10</v>
      </c>
      <c r="M577" s="102">
        <f t="shared" si="165"/>
        <v>0</v>
      </c>
      <c r="N577" s="105"/>
      <c r="O577" s="104">
        <f t="shared" si="166"/>
        <v>0</v>
      </c>
      <c r="P577" s="26">
        <f t="shared" si="162"/>
        <v>303164</v>
      </c>
      <c r="Q577" s="21">
        <f t="shared" si="179"/>
        <v>378955</v>
      </c>
      <c r="R577" s="98">
        <v>9700</v>
      </c>
      <c r="S577" s="99">
        <v>8000</v>
      </c>
      <c r="T577" s="99">
        <v>5000</v>
      </c>
      <c r="U577" s="99">
        <v>700</v>
      </c>
      <c r="V577" s="99">
        <v>100</v>
      </c>
      <c r="W577" s="99">
        <v>100</v>
      </c>
      <c r="X577" s="99">
        <v>100</v>
      </c>
      <c r="Y577" s="99">
        <v>100</v>
      </c>
      <c r="Z577" s="99">
        <v>100</v>
      </c>
      <c r="AA577" s="99">
        <v>1500</v>
      </c>
      <c r="AB577" s="99">
        <v>6500</v>
      </c>
      <c r="AC577" s="100">
        <v>4000</v>
      </c>
      <c r="AD577" s="22">
        <f t="shared" si="167"/>
        <v>102391</v>
      </c>
      <c r="AE577" s="20">
        <f t="shared" si="168"/>
        <v>84446</v>
      </c>
      <c r="AF577" s="20">
        <f t="shared" si="169"/>
        <v>52779</v>
      </c>
      <c r="AG577" s="20">
        <f t="shared" si="170"/>
        <v>7389</v>
      </c>
      <c r="AH577" s="20">
        <f t="shared" si="171"/>
        <v>1056</v>
      </c>
      <c r="AI577" s="20">
        <f t="shared" si="172"/>
        <v>1056</v>
      </c>
      <c r="AJ577" s="20">
        <f t="shared" si="173"/>
        <v>1056</v>
      </c>
      <c r="AK577" s="20">
        <f t="shared" si="174"/>
        <v>1056</v>
      </c>
      <c r="AL577" s="20">
        <f t="shared" si="175"/>
        <v>1056</v>
      </c>
      <c r="AM577" s="20">
        <f t="shared" si="176"/>
        <v>15834</v>
      </c>
      <c r="AN577" s="20">
        <f t="shared" si="177"/>
        <v>68613</v>
      </c>
      <c r="AO577" s="43">
        <f t="shared" si="178"/>
        <v>42223</v>
      </c>
    </row>
    <row r="578" spans="1:41" x14ac:dyDescent="0.2">
      <c r="A578" s="96" t="s">
        <v>1321</v>
      </c>
      <c r="B578" s="96" t="s">
        <v>1400</v>
      </c>
      <c r="C578" s="96" t="s">
        <v>1321</v>
      </c>
      <c r="D578" s="96" t="s">
        <v>1400</v>
      </c>
      <c r="E578" s="96" t="s">
        <v>1401</v>
      </c>
      <c r="F578" s="96" t="s">
        <v>1402</v>
      </c>
      <c r="G578" s="96" t="s">
        <v>126</v>
      </c>
      <c r="H578" s="19" t="str">
        <f>IF(E578="","",VLOOKUP(LEFT(E578,5),'Technikai cellák'!B:C,2,0))</f>
        <v>MVM FŐGÁZ Földgázhálózati Kft.</v>
      </c>
      <c r="I578" s="19" t="str">
        <f>IF(E578="","",VLOOKUP(H578,'Technikai cellák'!$C$1:$D$12,2,0))</f>
        <v>1081 Budapest, II. János Pál pápa tér 20.</v>
      </c>
      <c r="J578" s="97">
        <v>40</v>
      </c>
      <c r="K578" s="25" t="str">
        <f t="shared" si="163"/>
        <v>20-99</v>
      </c>
      <c r="L578" s="101">
        <f t="shared" si="164"/>
        <v>0</v>
      </c>
      <c r="M578" s="102">
        <f t="shared" si="165"/>
        <v>420</v>
      </c>
      <c r="N578" s="105">
        <v>420</v>
      </c>
      <c r="O578" s="104">
        <f t="shared" si="166"/>
        <v>0</v>
      </c>
      <c r="P578" s="26">
        <f t="shared" si="162"/>
        <v>713572</v>
      </c>
      <c r="Q578" s="21">
        <f t="shared" si="179"/>
        <v>891965</v>
      </c>
      <c r="R578" s="98">
        <v>13000</v>
      </c>
      <c r="S578" s="99">
        <v>12000</v>
      </c>
      <c r="T578" s="99">
        <v>11000</v>
      </c>
      <c r="U578" s="99">
        <v>7500</v>
      </c>
      <c r="V578" s="99">
        <v>2200</v>
      </c>
      <c r="W578" s="99">
        <v>1700</v>
      </c>
      <c r="X578" s="99">
        <v>1700</v>
      </c>
      <c r="Y578" s="99">
        <v>1700</v>
      </c>
      <c r="Z578" s="99">
        <v>7200</v>
      </c>
      <c r="AA578" s="99">
        <v>7500</v>
      </c>
      <c r="AB578" s="99">
        <v>10000</v>
      </c>
      <c r="AC578" s="100">
        <v>9000</v>
      </c>
      <c r="AD578" s="22">
        <f t="shared" si="167"/>
        <v>137225</v>
      </c>
      <c r="AE578" s="20">
        <f t="shared" si="168"/>
        <v>126670</v>
      </c>
      <c r="AF578" s="20">
        <f t="shared" si="169"/>
        <v>116114</v>
      </c>
      <c r="AG578" s="20">
        <f t="shared" si="170"/>
        <v>79168</v>
      </c>
      <c r="AH578" s="20">
        <f t="shared" si="171"/>
        <v>23223</v>
      </c>
      <c r="AI578" s="20">
        <f t="shared" si="172"/>
        <v>17945</v>
      </c>
      <c r="AJ578" s="20">
        <f t="shared" si="173"/>
        <v>17945</v>
      </c>
      <c r="AK578" s="20">
        <f t="shared" si="174"/>
        <v>17945</v>
      </c>
      <c r="AL578" s="20">
        <f t="shared" si="175"/>
        <v>76002</v>
      </c>
      <c r="AM578" s="20">
        <f t="shared" si="176"/>
        <v>79168</v>
      </c>
      <c r="AN578" s="20">
        <f t="shared" si="177"/>
        <v>105558</v>
      </c>
      <c r="AO578" s="43">
        <f t="shared" si="178"/>
        <v>95002</v>
      </c>
    </row>
    <row r="579" spans="1:41" x14ac:dyDescent="0.2">
      <c r="A579" s="96" t="s">
        <v>1321</v>
      </c>
      <c r="B579" s="96" t="s">
        <v>1403</v>
      </c>
      <c r="C579" s="96" t="s">
        <v>1321</v>
      </c>
      <c r="D579" s="96" t="s">
        <v>1403</v>
      </c>
      <c r="E579" s="96" t="s">
        <v>1404</v>
      </c>
      <c r="F579" s="96" t="s">
        <v>1405</v>
      </c>
      <c r="G579" s="96" t="s">
        <v>126</v>
      </c>
      <c r="H579" s="19" t="str">
        <f>IF(E579="","",VLOOKUP(LEFT(E579,5),'Technikai cellák'!B:C,2,0))</f>
        <v>MVM FŐGÁZ Földgázhálózati Kft.</v>
      </c>
      <c r="I579" s="19" t="str">
        <f>IF(E579="","",VLOOKUP(H579,'Technikai cellák'!$C$1:$D$12,2,0))</f>
        <v>1081 Budapest, II. János Pál pápa tér 20.</v>
      </c>
      <c r="J579" s="97">
        <v>16</v>
      </c>
      <c r="K579" s="25" t="str">
        <f t="shared" si="163"/>
        <v>20 alatti</v>
      </c>
      <c r="L579" s="101">
        <f t="shared" si="164"/>
        <v>16</v>
      </c>
      <c r="M579" s="102">
        <f t="shared" si="165"/>
        <v>0</v>
      </c>
      <c r="N579" s="105"/>
      <c r="O579" s="104">
        <f t="shared" si="166"/>
        <v>0</v>
      </c>
      <c r="P579" s="26">
        <f t="shared" ref="P579:P642" si="180">ROUND(Q579*$G$9,0)</f>
        <v>60797</v>
      </c>
      <c r="Q579" s="21">
        <f t="shared" si="179"/>
        <v>75996</v>
      </c>
      <c r="R579" s="98">
        <v>600</v>
      </c>
      <c r="S579" s="99">
        <v>600</v>
      </c>
      <c r="T579" s="99">
        <v>600</v>
      </c>
      <c r="U579" s="99">
        <v>600</v>
      </c>
      <c r="V579" s="99">
        <v>600</v>
      </c>
      <c r="W579" s="99">
        <v>600</v>
      </c>
      <c r="X579" s="99">
        <v>600</v>
      </c>
      <c r="Y579" s="99">
        <v>600</v>
      </c>
      <c r="Z579" s="99">
        <v>600</v>
      </c>
      <c r="AA579" s="99">
        <v>600</v>
      </c>
      <c r="AB579" s="99">
        <v>600</v>
      </c>
      <c r="AC579" s="100">
        <v>600</v>
      </c>
      <c r="AD579" s="22">
        <f t="shared" si="167"/>
        <v>6333</v>
      </c>
      <c r="AE579" s="20">
        <f t="shared" si="168"/>
        <v>6333</v>
      </c>
      <c r="AF579" s="20">
        <f t="shared" si="169"/>
        <v>6333</v>
      </c>
      <c r="AG579" s="20">
        <f t="shared" si="170"/>
        <v>6333</v>
      </c>
      <c r="AH579" s="20">
        <f t="shared" si="171"/>
        <v>6333</v>
      </c>
      <c r="AI579" s="20">
        <f t="shared" si="172"/>
        <v>6333</v>
      </c>
      <c r="AJ579" s="20">
        <f t="shared" si="173"/>
        <v>6333</v>
      </c>
      <c r="AK579" s="20">
        <f t="shared" si="174"/>
        <v>6333</v>
      </c>
      <c r="AL579" s="20">
        <f t="shared" si="175"/>
        <v>6333</v>
      </c>
      <c r="AM579" s="20">
        <f t="shared" si="176"/>
        <v>6333</v>
      </c>
      <c r="AN579" s="20">
        <f t="shared" si="177"/>
        <v>6333</v>
      </c>
      <c r="AO579" s="43">
        <f t="shared" si="178"/>
        <v>6333</v>
      </c>
    </row>
    <row r="580" spans="1:41" x14ac:dyDescent="0.2">
      <c r="A580" s="96" t="s">
        <v>1321</v>
      </c>
      <c r="B580" s="96" t="s">
        <v>1406</v>
      </c>
      <c r="C580" s="96" t="s">
        <v>1321</v>
      </c>
      <c r="D580" s="96" t="s">
        <v>1406</v>
      </c>
      <c r="E580" s="96" t="s">
        <v>1407</v>
      </c>
      <c r="F580" s="96" t="s">
        <v>1408</v>
      </c>
      <c r="G580" s="96" t="s">
        <v>126</v>
      </c>
      <c r="H580" s="19" t="str">
        <f>IF(E580="","",VLOOKUP(LEFT(E580,5),'Technikai cellák'!B:C,2,0))</f>
        <v>MVM FŐGÁZ Földgázhálózati Kft.</v>
      </c>
      <c r="I580" s="19" t="str">
        <f>IF(E580="","",VLOOKUP(H580,'Technikai cellák'!$C$1:$D$12,2,0))</f>
        <v>1081 Budapest, II. János Pál pápa tér 20.</v>
      </c>
      <c r="J580" s="97">
        <v>10</v>
      </c>
      <c r="K580" s="25" t="str">
        <f t="shared" si="163"/>
        <v>20 alatti</v>
      </c>
      <c r="L580" s="101">
        <f t="shared" si="164"/>
        <v>10</v>
      </c>
      <c r="M580" s="102">
        <f t="shared" si="165"/>
        <v>0</v>
      </c>
      <c r="N580" s="105"/>
      <c r="O580" s="104">
        <f t="shared" si="166"/>
        <v>0</v>
      </c>
      <c r="P580" s="26">
        <f t="shared" si="180"/>
        <v>121603</v>
      </c>
      <c r="Q580" s="21">
        <f t="shared" si="179"/>
        <v>152004</v>
      </c>
      <c r="R580" s="98">
        <v>1200</v>
      </c>
      <c r="S580" s="99">
        <v>1200</v>
      </c>
      <c r="T580" s="99">
        <v>1200</v>
      </c>
      <c r="U580" s="99">
        <v>1200</v>
      </c>
      <c r="V580" s="99">
        <v>1200</v>
      </c>
      <c r="W580" s="99">
        <v>1200</v>
      </c>
      <c r="X580" s="99">
        <v>1200</v>
      </c>
      <c r="Y580" s="99">
        <v>1200</v>
      </c>
      <c r="Z580" s="99">
        <v>1200</v>
      </c>
      <c r="AA580" s="99">
        <v>1200</v>
      </c>
      <c r="AB580" s="99">
        <v>1200</v>
      </c>
      <c r="AC580" s="100">
        <v>1200</v>
      </c>
      <c r="AD580" s="22">
        <f t="shared" si="167"/>
        <v>12667</v>
      </c>
      <c r="AE580" s="20">
        <f t="shared" si="168"/>
        <v>12667</v>
      </c>
      <c r="AF580" s="20">
        <f t="shared" si="169"/>
        <v>12667</v>
      </c>
      <c r="AG580" s="20">
        <f t="shared" si="170"/>
        <v>12667</v>
      </c>
      <c r="AH580" s="20">
        <f t="shared" si="171"/>
        <v>12667</v>
      </c>
      <c r="AI580" s="20">
        <f t="shared" si="172"/>
        <v>12667</v>
      </c>
      <c r="AJ580" s="20">
        <f t="shared" si="173"/>
        <v>12667</v>
      </c>
      <c r="AK580" s="20">
        <f t="shared" si="174"/>
        <v>12667</v>
      </c>
      <c r="AL580" s="20">
        <f t="shared" si="175"/>
        <v>12667</v>
      </c>
      <c r="AM580" s="20">
        <f t="shared" si="176"/>
        <v>12667</v>
      </c>
      <c r="AN580" s="20">
        <f t="shared" si="177"/>
        <v>12667</v>
      </c>
      <c r="AO580" s="43">
        <f t="shared" si="178"/>
        <v>12667</v>
      </c>
    </row>
    <row r="581" spans="1:41" x14ac:dyDescent="0.2">
      <c r="A581" s="96" t="s">
        <v>1321</v>
      </c>
      <c r="B581" s="96" t="s">
        <v>1409</v>
      </c>
      <c r="C581" s="96" t="s">
        <v>1321</v>
      </c>
      <c r="D581" s="96" t="s">
        <v>1409</v>
      </c>
      <c r="E581" s="96" t="s">
        <v>1410</v>
      </c>
      <c r="F581" s="96" t="s">
        <v>1411</v>
      </c>
      <c r="G581" s="96" t="s">
        <v>126</v>
      </c>
      <c r="H581" s="19" t="str">
        <f>IF(E581="","",VLOOKUP(LEFT(E581,5),'Technikai cellák'!B:C,2,0))</f>
        <v>MVM FŐGÁZ Földgázhálózati Kft.</v>
      </c>
      <c r="I581" s="19" t="str">
        <f>IF(E581="","",VLOOKUP(H581,'Technikai cellák'!$C$1:$D$12,2,0))</f>
        <v>1081 Budapest, II. János Pál pápa tér 20.</v>
      </c>
      <c r="J581" s="97">
        <v>4</v>
      </c>
      <c r="K581" s="25" t="str">
        <f t="shared" si="163"/>
        <v>20 alatti</v>
      </c>
      <c r="L581" s="101">
        <f t="shared" si="164"/>
        <v>4</v>
      </c>
      <c r="M581" s="102">
        <f t="shared" si="165"/>
        <v>0</v>
      </c>
      <c r="N581" s="105"/>
      <c r="O581" s="104">
        <f t="shared" si="166"/>
        <v>0</v>
      </c>
      <c r="P581" s="26">
        <f t="shared" si="180"/>
        <v>10138</v>
      </c>
      <c r="Q581" s="21">
        <f t="shared" si="179"/>
        <v>12672</v>
      </c>
      <c r="R581" s="98">
        <v>100</v>
      </c>
      <c r="S581" s="99">
        <v>100</v>
      </c>
      <c r="T581" s="99">
        <v>100</v>
      </c>
      <c r="U581" s="99">
        <v>100</v>
      </c>
      <c r="V581" s="99">
        <v>100</v>
      </c>
      <c r="W581" s="99">
        <v>100</v>
      </c>
      <c r="X581" s="99">
        <v>100</v>
      </c>
      <c r="Y581" s="99">
        <v>100</v>
      </c>
      <c r="Z581" s="99">
        <v>100</v>
      </c>
      <c r="AA581" s="99">
        <v>100</v>
      </c>
      <c r="AB581" s="99">
        <v>100</v>
      </c>
      <c r="AC581" s="100">
        <v>100</v>
      </c>
      <c r="AD581" s="22">
        <f t="shared" si="167"/>
        <v>1056</v>
      </c>
      <c r="AE581" s="20">
        <f t="shared" si="168"/>
        <v>1056</v>
      </c>
      <c r="AF581" s="20">
        <f t="shared" si="169"/>
        <v>1056</v>
      </c>
      <c r="AG581" s="20">
        <f t="shared" si="170"/>
        <v>1056</v>
      </c>
      <c r="AH581" s="20">
        <f t="shared" si="171"/>
        <v>1056</v>
      </c>
      <c r="AI581" s="20">
        <f t="shared" si="172"/>
        <v>1056</v>
      </c>
      <c r="AJ581" s="20">
        <f t="shared" si="173"/>
        <v>1056</v>
      </c>
      <c r="AK581" s="20">
        <f t="shared" si="174"/>
        <v>1056</v>
      </c>
      <c r="AL581" s="20">
        <f t="shared" si="175"/>
        <v>1056</v>
      </c>
      <c r="AM581" s="20">
        <f t="shared" si="176"/>
        <v>1056</v>
      </c>
      <c r="AN581" s="20">
        <f t="shared" si="177"/>
        <v>1056</v>
      </c>
      <c r="AO581" s="43">
        <f t="shared" si="178"/>
        <v>1056</v>
      </c>
    </row>
    <row r="582" spans="1:41" x14ac:dyDescent="0.2">
      <c r="A582" s="96" t="s">
        <v>1321</v>
      </c>
      <c r="B582" s="96" t="s">
        <v>1412</v>
      </c>
      <c r="C582" s="96" t="s">
        <v>1321</v>
      </c>
      <c r="D582" s="96" t="s">
        <v>1412</v>
      </c>
      <c r="E582" s="96" t="s">
        <v>1413</v>
      </c>
      <c r="F582" s="96" t="s">
        <v>1414</v>
      </c>
      <c r="G582" s="96" t="s">
        <v>126</v>
      </c>
      <c r="H582" s="19" t="str">
        <f>IF(E582="","",VLOOKUP(LEFT(E582,5),'Technikai cellák'!B:C,2,0))</f>
        <v>MVM FŐGÁZ Földgázhálózati Kft.</v>
      </c>
      <c r="I582" s="19" t="str">
        <f>IF(E582="","",VLOOKUP(H582,'Technikai cellák'!$C$1:$D$12,2,0))</f>
        <v>1081 Budapest, II. János Pál pápa tér 20.</v>
      </c>
      <c r="J582" s="97">
        <v>16</v>
      </c>
      <c r="K582" s="25" t="str">
        <f t="shared" si="163"/>
        <v>20 alatti</v>
      </c>
      <c r="L582" s="101">
        <f t="shared" si="164"/>
        <v>16</v>
      </c>
      <c r="M582" s="102">
        <f t="shared" si="165"/>
        <v>0</v>
      </c>
      <c r="N582" s="105"/>
      <c r="O582" s="104">
        <f t="shared" si="166"/>
        <v>0</v>
      </c>
      <c r="P582" s="26">
        <f t="shared" si="180"/>
        <v>101338</v>
      </c>
      <c r="Q582" s="21">
        <f t="shared" si="179"/>
        <v>126672</v>
      </c>
      <c r="R582" s="98">
        <v>1000</v>
      </c>
      <c r="S582" s="99">
        <v>1000</v>
      </c>
      <c r="T582" s="99">
        <v>1000</v>
      </c>
      <c r="U582" s="99">
        <v>1000</v>
      </c>
      <c r="V582" s="99">
        <v>1000</v>
      </c>
      <c r="W582" s="99">
        <v>1000</v>
      </c>
      <c r="X582" s="99">
        <v>1000</v>
      </c>
      <c r="Y582" s="99">
        <v>1000</v>
      </c>
      <c r="Z582" s="99">
        <v>1000</v>
      </c>
      <c r="AA582" s="99">
        <v>1000</v>
      </c>
      <c r="AB582" s="99">
        <v>1000</v>
      </c>
      <c r="AC582" s="100">
        <v>1000</v>
      </c>
      <c r="AD582" s="22">
        <f t="shared" si="167"/>
        <v>10556</v>
      </c>
      <c r="AE582" s="20">
        <f t="shared" si="168"/>
        <v>10556</v>
      </c>
      <c r="AF582" s="20">
        <f t="shared" si="169"/>
        <v>10556</v>
      </c>
      <c r="AG582" s="20">
        <f t="shared" si="170"/>
        <v>10556</v>
      </c>
      <c r="AH582" s="20">
        <f t="shared" si="171"/>
        <v>10556</v>
      </c>
      <c r="AI582" s="20">
        <f t="shared" si="172"/>
        <v>10556</v>
      </c>
      <c r="AJ582" s="20">
        <f t="shared" si="173"/>
        <v>10556</v>
      </c>
      <c r="AK582" s="20">
        <f t="shared" si="174"/>
        <v>10556</v>
      </c>
      <c r="AL582" s="20">
        <f t="shared" si="175"/>
        <v>10556</v>
      </c>
      <c r="AM582" s="20">
        <f t="shared" si="176"/>
        <v>10556</v>
      </c>
      <c r="AN582" s="20">
        <f t="shared" si="177"/>
        <v>10556</v>
      </c>
      <c r="AO582" s="43">
        <f t="shared" si="178"/>
        <v>10556</v>
      </c>
    </row>
    <row r="583" spans="1:41" x14ac:dyDescent="0.2">
      <c r="A583" s="96" t="s">
        <v>1321</v>
      </c>
      <c r="B583" s="96" t="s">
        <v>1415</v>
      </c>
      <c r="C583" s="96" t="s">
        <v>1321</v>
      </c>
      <c r="D583" s="96" t="s">
        <v>1415</v>
      </c>
      <c r="E583" s="96" t="s">
        <v>1416</v>
      </c>
      <c r="F583" s="96" t="s">
        <v>1417</v>
      </c>
      <c r="G583" s="96" t="s">
        <v>126</v>
      </c>
      <c r="H583" s="19" t="str">
        <f>IF(E583="","",VLOOKUP(LEFT(E583,5),'Technikai cellák'!B:C,2,0))</f>
        <v>MVM FŐGÁZ Földgázhálózati Kft.</v>
      </c>
      <c r="I583" s="19" t="str">
        <f>IF(E583="","",VLOOKUP(H583,'Technikai cellák'!$C$1:$D$12,2,0))</f>
        <v>1081 Budapest, II. János Pál pápa tér 20.</v>
      </c>
      <c r="J583" s="97">
        <v>4</v>
      </c>
      <c r="K583" s="25" t="str">
        <f t="shared" si="163"/>
        <v>20 alatti</v>
      </c>
      <c r="L583" s="101">
        <f t="shared" si="164"/>
        <v>4</v>
      </c>
      <c r="M583" s="102">
        <f t="shared" si="165"/>
        <v>0</v>
      </c>
      <c r="N583" s="105"/>
      <c r="O583" s="104">
        <f t="shared" si="166"/>
        <v>0</v>
      </c>
      <c r="P583" s="26">
        <f t="shared" si="180"/>
        <v>9</v>
      </c>
      <c r="Q583" s="21">
        <f t="shared" si="179"/>
        <v>11</v>
      </c>
      <c r="R583" s="98">
        <v>1</v>
      </c>
      <c r="S583" s="99">
        <v>0</v>
      </c>
      <c r="T583" s="99">
        <v>0</v>
      </c>
      <c r="U583" s="99">
        <v>0</v>
      </c>
      <c r="V583" s="99">
        <v>0</v>
      </c>
      <c r="W583" s="99">
        <v>0</v>
      </c>
      <c r="X583" s="99">
        <v>0</v>
      </c>
      <c r="Y583" s="99">
        <v>0</v>
      </c>
      <c r="Z583" s="99">
        <v>0</v>
      </c>
      <c r="AA583" s="99">
        <v>0</v>
      </c>
      <c r="AB583" s="99">
        <v>0</v>
      </c>
      <c r="AC583" s="100">
        <v>0</v>
      </c>
      <c r="AD583" s="22">
        <f t="shared" si="167"/>
        <v>11</v>
      </c>
      <c r="AE583" s="20">
        <f t="shared" si="168"/>
        <v>0</v>
      </c>
      <c r="AF583" s="20">
        <f t="shared" si="169"/>
        <v>0</v>
      </c>
      <c r="AG583" s="20">
        <f t="shared" si="170"/>
        <v>0</v>
      </c>
      <c r="AH583" s="20">
        <f t="shared" si="171"/>
        <v>0</v>
      </c>
      <c r="AI583" s="20">
        <f t="shared" si="172"/>
        <v>0</v>
      </c>
      <c r="AJ583" s="20">
        <f t="shared" si="173"/>
        <v>0</v>
      </c>
      <c r="AK583" s="20">
        <f t="shared" si="174"/>
        <v>0</v>
      </c>
      <c r="AL583" s="20">
        <f t="shared" si="175"/>
        <v>0</v>
      </c>
      <c r="AM583" s="20">
        <f t="shared" si="176"/>
        <v>0</v>
      </c>
      <c r="AN583" s="20">
        <f t="shared" si="177"/>
        <v>0</v>
      </c>
      <c r="AO583" s="43">
        <f t="shared" si="178"/>
        <v>0</v>
      </c>
    </row>
    <row r="584" spans="1:41" x14ac:dyDescent="0.2">
      <c r="A584" s="96" t="s">
        <v>1321</v>
      </c>
      <c r="B584" s="96" t="s">
        <v>1418</v>
      </c>
      <c r="C584" s="96" t="s">
        <v>1321</v>
      </c>
      <c r="D584" s="96" t="s">
        <v>1418</v>
      </c>
      <c r="E584" s="96" t="s">
        <v>1419</v>
      </c>
      <c r="F584" s="96" t="s">
        <v>1420</v>
      </c>
      <c r="G584" s="96" t="s">
        <v>126</v>
      </c>
      <c r="H584" s="19" t="str">
        <f>IF(E584="","",VLOOKUP(LEFT(E584,5),'Technikai cellák'!B:C,2,0))</f>
        <v>MVM FŐGÁZ Földgázhálózati Kft.</v>
      </c>
      <c r="I584" s="19" t="str">
        <f>IF(E584="","",VLOOKUP(H584,'Technikai cellák'!$C$1:$D$12,2,0))</f>
        <v>1081 Budapest, II. János Pál pápa tér 20.</v>
      </c>
      <c r="J584" s="97">
        <v>4</v>
      </c>
      <c r="K584" s="25" t="str">
        <f t="shared" si="163"/>
        <v>20 alatti</v>
      </c>
      <c r="L584" s="101">
        <f t="shared" si="164"/>
        <v>4</v>
      </c>
      <c r="M584" s="102">
        <f t="shared" si="165"/>
        <v>0</v>
      </c>
      <c r="N584" s="105"/>
      <c r="O584" s="104">
        <f t="shared" si="166"/>
        <v>0</v>
      </c>
      <c r="P584" s="26">
        <f t="shared" si="180"/>
        <v>2026</v>
      </c>
      <c r="Q584" s="21">
        <f t="shared" si="179"/>
        <v>2532</v>
      </c>
      <c r="R584" s="98">
        <v>20</v>
      </c>
      <c r="S584" s="99">
        <v>20</v>
      </c>
      <c r="T584" s="99">
        <v>20</v>
      </c>
      <c r="U584" s="99">
        <v>20</v>
      </c>
      <c r="V584" s="99">
        <v>20</v>
      </c>
      <c r="W584" s="99">
        <v>20</v>
      </c>
      <c r="X584" s="99">
        <v>20</v>
      </c>
      <c r="Y584" s="99">
        <v>20</v>
      </c>
      <c r="Z584" s="99">
        <v>20</v>
      </c>
      <c r="AA584" s="99">
        <v>20</v>
      </c>
      <c r="AB584" s="99">
        <v>20</v>
      </c>
      <c r="AC584" s="100">
        <v>20</v>
      </c>
      <c r="AD584" s="22">
        <f t="shared" si="167"/>
        <v>211</v>
      </c>
      <c r="AE584" s="20">
        <f t="shared" si="168"/>
        <v>211</v>
      </c>
      <c r="AF584" s="20">
        <f t="shared" si="169"/>
        <v>211</v>
      </c>
      <c r="AG584" s="20">
        <f t="shared" si="170"/>
        <v>211</v>
      </c>
      <c r="AH584" s="20">
        <f t="shared" si="171"/>
        <v>211</v>
      </c>
      <c r="AI584" s="20">
        <f t="shared" si="172"/>
        <v>211</v>
      </c>
      <c r="AJ584" s="20">
        <f t="shared" si="173"/>
        <v>211</v>
      </c>
      <c r="AK584" s="20">
        <f t="shared" si="174"/>
        <v>211</v>
      </c>
      <c r="AL584" s="20">
        <f t="shared" si="175"/>
        <v>211</v>
      </c>
      <c r="AM584" s="20">
        <f t="shared" si="176"/>
        <v>211</v>
      </c>
      <c r="AN584" s="20">
        <f t="shared" si="177"/>
        <v>211</v>
      </c>
      <c r="AO584" s="43">
        <f t="shared" si="178"/>
        <v>211</v>
      </c>
    </row>
    <row r="585" spans="1:41" x14ac:dyDescent="0.2">
      <c r="A585" s="96" t="s">
        <v>1321</v>
      </c>
      <c r="B585" s="96" t="s">
        <v>1421</v>
      </c>
      <c r="C585" s="96" t="s">
        <v>1321</v>
      </c>
      <c r="D585" s="96" t="s">
        <v>1421</v>
      </c>
      <c r="E585" s="96" t="s">
        <v>1422</v>
      </c>
      <c r="F585" s="96" t="s">
        <v>1423</v>
      </c>
      <c r="G585" s="96" t="s">
        <v>126</v>
      </c>
      <c r="H585" s="19" t="str">
        <f>IF(E585="","",VLOOKUP(LEFT(E585,5),'Technikai cellák'!B:C,2,0))</f>
        <v>MVM FŐGÁZ Földgázhálózati Kft.</v>
      </c>
      <c r="I585" s="19" t="str">
        <f>IF(E585="","",VLOOKUP(H585,'Technikai cellák'!$C$1:$D$12,2,0))</f>
        <v>1081 Budapest, II. János Pál pápa tér 20.</v>
      </c>
      <c r="J585" s="97">
        <v>16</v>
      </c>
      <c r="K585" s="25" t="str">
        <f t="shared" si="163"/>
        <v>20 alatti</v>
      </c>
      <c r="L585" s="101">
        <f t="shared" si="164"/>
        <v>16</v>
      </c>
      <c r="M585" s="102">
        <f t="shared" si="165"/>
        <v>0</v>
      </c>
      <c r="N585" s="105"/>
      <c r="O585" s="104">
        <f t="shared" si="166"/>
        <v>0</v>
      </c>
      <c r="P585" s="26">
        <f t="shared" si="180"/>
        <v>50669</v>
      </c>
      <c r="Q585" s="21">
        <f t="shared" si="179"/>
        <v>63336</v>
      </c>
      <c r="R585" s="98">
        <v>500</v>
      </c>
      <c r="S585" s="99">
        <v>500</v>
      </c>
      <c r="T585" s="99">
        <v>500</v>
      </c>
      <c r="U585" s="99">
        <v>500</v>
      </c>
      <c r="V585" s="99">
        <v>500</v>
      </c>
      <c r="W585" s="99">
        <v>500</v>
      </c>
      <c r="X585" s="99">
        <v>500</v>
      </c>
      <c r="Y585" s="99">
        <v>500</v>
      </c>
      <c r="Z585" s="99">
        <v>500</v>
      </c>
      <c r="AA585" s="99">
        <v>500</v>
      </c>
      <c r="AB585" s="99">
        <v>500</v>
      </c>
      <c r="AC585" s="100">
        <v>500</v>
      </c>
      <c r="AD585" s="22">
        <f t="shared" si="167"/>
        <v>5278</v>
      </c>
      <c r="AE585" s="20">
        <f t="shared" si="168"/>
        <v>5278</v>
      </c>
      <c r="AF585" s="20">
        <f t="shared" si="169"/>
        <v>5278</v>
      </c>
      <c r="AG585" s="20">
        <f t="shared" si="170"/>
        <v>5278</v>
      </c>
      <c r="AH585" s="20">
        <f t="shared" si="171"/>
        <v>5278</v>
      </c>
      <c r="AI585" s="20">
        <f t="shared" si="172"/>
        <v>5278</v>
      </c>
      <c r="AJ585" s="20">
        <f t="shared" si="173"/>
        <v>5278</v>
      </c>
      <c r="AK585" s="20">
        <f t="shared" si="174"/>
        <v>5278</v>
      </c>
      <c r="AL585" s="20">
        <f t="shared" si="175"/>
        <v>5278</v>
      </c>
      <c r="AM585" s="20">
        <f t="shared" si="176"/>
        <v>5278</v>
      </c>
      <c r="AN585" s="20">
        <f t="shared" si="177"/>
        <v>5278</v>
      </c>
      <c r="AO585" s="43">
        <f t="shared" si="178"/>
        <v>5278</v>
      </c>
    </row>
    <row r="586" spans="1:41" x14ac:dyDescent="0.2">
      <c r="A586" s="96" t="s">
        <v>1321</v>
      </c>
      <c r="B586" s="96" t="s">
        <v>1424</v>
      </c>
      <c r="C586" s="96" t="s">
        <v>1321</v>
      </c>
      <c r="D586" s="96" t="s">
        <v>1424</v>
      </c>
      <c r="E586" s="96" t="s">
        <v>1425</v>
      </c>
      <c r="F586" s="96" t="s">
        <v>1426</v>
      </c>
      <c r="G586" s="96" t="s">
        <v>126</v>
      </c>
      <c r="H586" s="19" t="str">
        <f>IF(E586="","",VLOOKUP(LEFT(E586,5),'Technikai cellák'!B:C,2,0))</f>
        <v>MVM FŐGÁZ Földgázhálózati Kft.</v>
      </c>
      <c r="I586" s="19" t="str">
        <f>IF(E586="","",VLOOKUP(H586,'Technikai cellák'!$C$1:$D$12,2,0))</f>
        <v>1081 Budapest, II. János Pál pápa tér 20.</v>
      </c>
      <c r="J586" s="97">
        <v>4</v>
      </c>
      <c r="K586" s="25" t="str">
        <f t="shared" si="163"/>
        <v>20 alatti</v>
      </c>
      <c r="L586" s="101">
        <f t="shared" si="164"/>
        <v>4</v>
      </c>
      <c r="M586" s="102">
        <f t="shared" si="165"/>
        <v>0</v>
      </c>
      <c r="N586" s="105"/>
      <c r="O586" s="104">
        <f t="shared" si="166"/>
        <v>0</v>
      </c>
      <c r="P586" s="26">
        <f t="shared" si="180"/>
        <v>20266</v>
      </c>
      <c r="Q586" s="21">
        <f t="shared" si="179"/>
        <v>25332</v>
      </c>
      <c r="R586" s="98">
        <v>200</v>
      </c>
      <c r="S586" s="99">
        <v>200</v>
      </c>
      <c r="T586" s="99">
        <v>200</v>
      </c>
      <c r="U586" s="99">
        <v>200</v>
      </c>
      <c r="V586" s="99">
        <v>200</v>
      </c>
      <c r="W586" s="99">
        <v>200</v>
      </c>
      <c r="X586" s="99">
        <v>200</v>
      </c>
      <c r="Y586" s="99">
        <v>200</v>
      </c>
      <c r="Z586" s="99">
        <v>200</v>
      </c>
      <c r="AA586" s="99">
        <v>200</v>
      </c>
      <c r="AB586" s="99">
        <v>200</v>
      </c>
      <c r="AC586" s="100">
        <v>200</v>
      </c>
      <c r="AD586" s="22">
        <f t="shared" si="167"/>
        <v>2111</v>
      </c>
      <c r="AE586" s="20">
        <f t="shared" si="168"/>
        <v>2111</v>
      </c>
      <c r="AF586" s="20">
        <f t="shared" si="169"/>
        <v>2111</v>
      </c>
      <c r="AG586" s="20">
        <f t="shared" si="170"/>
        <v>2111</v>
      </c>
      <c r="AH586" s="20">
        <f t="shared" si="171"/>
        <v>2111</v>
      </c>
      <c r="AI586" s="20">
        <f t="shared" si="172"/>
        <v>2111</v>
      </c>
      <c r="AJ586" s="20">
        <f t="shared" si="173"/>
        <v>2111</v>
      </c>
      <c r="AK586" s="20">
        <f t="shared" si="174"/>
        <v>2111</v>
      </c>
      <c r="AL586" s="20">
        <f t="shared" si="175"/>
        <v>2111</v>
      </c>
      <c r="AM586" s="20">
        <f t="shared" si="176"/>
        <v>2111</v>
      </c>
      <c r="AN586" s="20">
        <f t="shared" si="177"/>
        <v>2111</v>
      </c>
      <c r="AO586" s="43">
        <f t="shared" si="178"/>
        <v>2111</v>
      </c>
    </row>
    <row r="587" spans="1:41" x14ac:dyDescent="0.2">
      <c r="A587" s="96" t="s">
        <v>1321</v>
      </c>
      <c r="B587" s="96" t="s">
        <v>1427</v>
      </c>
      <c r="C587" s="96" t="s">
        <v>1321</v>
      </c>
      <c r="D587" s="96" t="s">
        <v>1427</v>
      </c>
      <c r="E587" s="96" t="s">
        <v>1428</v>
      </c>
      <c r="F587" s="96" t="s">
        <v>1429</v>
      </c>
      <c r="G587" s="96" t="s">
        <v>126</v>
      </c>
      <c r="H587" s="19" t="str">
        <f>IF(E587="","",VLOOKUP(LEFT(E587,5),'Technikai cellák'!B:C,2,0))</f>
        <v>MVM FŐGÁZ Földgázhálózati Kft.</v>
      </c>
      <c r="I587" s="19" t="str">
        <f>IF(E587="","",VLOOKUP(H587,'Technikai cellák'!$C$1:$D$12,2,0))</f>
        <v>1081 Budapest, II. János Pál pápa tér 20.</v>
      </c>
      <c r="J587" s="97">
        <v>4</v>
      </c>
      <c r="K587" s="25" t="str">
        <f t="shared" si="163"/>
        <v>20 alatti</v>
      </c>
      <c r="L587" s="101">
        <f t="shared" si="164"/>
        <v>4</v>
      </c>
      <c r="M587" s="102">
        <f t="shared" si="165"/>
        <v>0</v>
      </c>
      <c r="N587" s="105"/>
      <c r="O587" s="104">
        <f t="shared" si="166"/>
        <v>0</v>
      </c>
      <c r="P587" s="26">
        <f t="shared" si="180"/>
        <v>9</v>
      </c>
      <c r="Q587" s="21">
        <f t="shared" si="179"/>
        <v>11</v>
      </c>
      <c r="R587" s="98">
        <v>1</v>
      </c>
      <c r="S587" s="99">
        <v>0</v>
      </c>
      <c r="T587" s="99">
        <v>0</v>
      </c>
      <c r="U587" s="99">
        <v>0</v>
      </c>
      <c r="V587" s="99">
        <v>0</v>
      </c>
      <c r="W587" s="99">
        <v>0</v>
      </c>
      <c r="X587" s="99">
        <v>0</v>
      </c>
      <c r="Y587" s="99">
        <v>0</v>
      </c>
      <c r="Z587" s="99">
        <v>0</v>
      </c>
      <c r="AA587" s="99">
        <v>0</v>
      </c>
      <c r="AB587" s="99">
        <v>0</v>
      </c>
      <c r="AC587" s="100">
        <v>0</v>
      </c>
      <c r="AD587" s="22">
        <f t="shared" si="167"/>
        <v>11</v>
      </c>
      <c r="AE587" s="20">
        <f t="shared" si="168"/>
        <v>0</v>
      </c>
      <c r="AF587" s="20">
        <f t="shared" si="169"/>
        <v>0</v>
      </c>
      <c r="AG587" s="20">
        <f t="shared" si="170"/>
        <v>0</v>
      </c>
      <c r="AH587" s="20">
        <f t="shared" si="171"/>
        <v>0</v>
      </c>
      <c r="AI587" s="20">
        <f t="shared" si="172"/>
        <v>0</v>
      </c>
      <c r="AJ587" s="20">
        <f t="shared" si="173"/>
        <v>0</v>
      </c>
      <c r="AK587" s="20">
        <f t="shared" si="174"/>
        <v>0</v>
      </c>
      <c r="AL587" s="20">
        <f t="shared" si="175"/>
        <v>0</v>
      </c>
      <c r="AM587" s="20">
        <f t="shared" si="176"/>
        <v>0</v>
      </c>
      <c r="AN587" s="20">
        <f t="shared" si="177"/>
        <v>0</v>
      </c>
      <c r="AO587" s="43">
        <f t="shared" si="178"/>
        <v>0</v>
      </c>
    </row>
    <row r="588" spans="1:41" x14ac:dyDescent="0.2">
      <c r="A588" s="96" t="s">
        <v>1321</v>
      </c>
      <c r="B588" s="96" t="s">
        <v>1430</v>
      </c>
      <c r="C588" s="96" t="s">
        <v>1321</v>
      </c>
      <c r="D588" s="96" t="s">
        <v>1430</v>
      </c>
      <c r="E588" s="96" t="s">
        <v>1431</v>
      </c>
      <c r="F588" s="96" t="s">
        <v>1432</v>
      </c>
      <c r="G588" s="96" t="s">
        <v>126</v>
      </c>
      <c r="H588" s="19" t="str">
        <f>IF(E588="","",VLOOKUP(LEFT(E588,5),'Technikai cellák'!B:C,2,0))</f>
        <v>TIGÁZ Földgázelosztó Zrt.</v>
      </c>
      <c r="I588" s="19" t="str">
        <f>IF(E588="","",VLOOKUP(H588,'Technikai cellák'!$C$1:$D$12,2,0))</f>
        <v>4200 Hajdúszoboszló, Rákóczi Ferenc út 184.</v>
      </c>
      <c r="J588" s="97">
        <v>10</v>
      </c>
      <c r="K588" s="25" t="str">
        <f t="shared" si="163"/>
        <v>20 alatti</v>
      </c>
      <c r="L588" s="101">
        <f t="shared" si="164"/>
        <v>10</v>
      </c>
      <c r="M588" s="102">
        <f t="shared" si="165"/>
        <v>0</v>
      </c>
      <c r="N588" s="105"/>
      <c r="O588" s="104">
        <f t="shared" si="166"/>
        <v>0</v>
      </c>
      <c r="P588" s="26">
        <f t="shared" si="180"/>
        <v>199293</v>
      </c>
      <c r="Q588" s="21">
        <f t="shared" si="179"/>
        <v>249116</v>
      </c>
      <c r="R588" s="98">
        <v>3500</v>
      </c>
      <c r="S588" s="99">
        <v>3000</v>
      </c>
      <c r="T588" s="99">
        <v>2800</v>
      </c>
      <c r="U588" s="99">
        <v>3400</v>
      </c>
      <c r="V588" s="99">
        <v>950</v>
      </c>
      <c r="W588" s="99">
        <v>400</v>
      </c>
      <c r="X588" s="99">
        <v>300</v>
      </c>
      <c r="Y588" s="99">
        <v>300</v>
      </c>
      <c r="Z588" s="99">
        <v>650</v>
      </c>
      <c r="AA588" s="99">
        <v>1500</v>
      </c>
      <c r="AB588" s="99">
        <v>2800</v>
      </c>
      <c r="AC588" s="100">
        <v>4000</v>
      </c>
      <c r="AD588" s="22">
        <f t="shared" si="167"/>
        <v>36945</v>
      </c>
      <c r="AE588" s="20">
        <f t="shared" si="168"/>
        <v>31667</v>
      </c>
      <c r="AF588" s="20">
        <f t="shared" si="169"/>
        <v>29556</v>
      </c>
      <c r="AG588" s="20">
        <f t="shared" si="170"/>
        <v>35890</v>
      </c>
      <c r="AH588" s="20">
        <f t="shared" si="171"/>
        <v>10028</v>
      </c>
      <c r="AI588" s="20">
        <f t="shared" si="172"/>
        <v>4222</v>
      </c>
      <c r="AJ588" s="20">
        <f t="shared" si="173"/>
        <v>3167</v>
      </c>
      <c r="AK588" s="20">
        <f t="shared" si="174"/>
        <v>3167</v>
      </c>
      <c r="AL588" s="20">
        <f t="shared" si="175"/>
        <v>6861</v>
      </c>
      <c r="AM588" s="20">
        <f t="shared" si="176"/>
        <v>15834</v>
      </c>
      <c r="AN588" s="20">
        <f t="shared" si="177"/>
        <v>29556</v>
      </c>
      <c r="AO588" s="43">
        <f t="shared" si="178"/>
        <v>42223</v>
      </c>
    </row>
    <row r="589" spans="1:41" x14ac:dyDescent="0.2">
      <c r="A589" s="96" t="s">
        <v>1321</v>
      </c>
      <c r="B589" s="96" t="s">
        <v>1433</v>
      </c>
      <c r="C589" s="96" t="s">
        <v>1321</v>
      </c>
      <c r="D589" s="96" t="s">
        <v>1433</v>
      </c>
      <c r="E589" s="96" t="s">
        <v>1434</v>
      </c>
      <c r="F589" s="96" t="s">
        <v>1435</v>
      </c>
      <c r="G589" s="96" t="s">
        <v>126</v>
      </c>
      <c r="H589" s="19" t="str">
        <f>IF(E589="","",VLOOKUP(LEFT(E589,5),'Technikai cellák'!B:C,2,0))</f>
        <v>MVM ÉGÁZ-DÉGÁZ Földgázhálózati Zrt.</v>
      </c>
      <c r="I589" s="19" t="str">
        <f>IF(E589="","",VLOOKUP(H589,'Technikai cellák'!$C$1:$D$12,2,0))</f>
        <v>6724 Szeged, Pulcz u. 44.</v>
      </c>
      <c r="J589" s="97">
        <v>6</v>
      </c>
      <c r="K589" s="25" t="str">
        <f t="shared" si="163"/>
        <v>20 alatti</v>
      </c>
      <c r="L589" s="101">
        <f t="shared" si="164"/>
        <v>6</v>
      </c>
      <c r="M589" s="102">
        <f t="shared" si="165"/>
        <v>0</v>
      </c>
      <c r="N589" s="105"/>
      <c r="O589" s="104">
        <f t="shared" si="166"/>
        <v>0</v>
      </c>
      <c r="P589" s="26">
        <f t="shared" si="180"/>
        <v>198870</v>
      </c>
      <c r="Q589" s="21">
        <f t="shared" si="179"/>
        <v>248588</v>
      </c>
      <c r="R589" s="98">
        <v>3800</v>
      </c>
      <c r="S589" s="99">
        <v>3900</v>
      </c>
      <c r="T589" s="99">
        <v>3000</v>
      </c>
      <c r="U589" s="99">
        <v>2500</v>
      </c>
      <c r="V589" s="99">
        <v>700</v>
      </c>
      <c r="W589" s="99">
        <v>400</v>
      </c>
      <c r="X589" s="99">
        <v>200</v>
      </c>
      <c r="Y589" s="99">
        <v>200</v>
      </c>
      <c r="Z589" s="99">
        <v>350</v>
      </c>
      <c r="AA589" s="99">
        <v>700</v>
      </c>
      <c r="AB589" s="99">
        <v>3300</v>
      </c>
      <c r="AC589" s="100">
        <v>4500</v>
      </c>
      <c r="AD589" s="22">
        <f t="shared" si="167"/>
        <v>40112</v>
      </c>
      <c r="AE589" s="20">
        <f t="shared" si="168"/>
        <v>41168</v>
      </c>
      <c r="AF589" s="20">
        <f t="shared" si="169"/>
        <v>31667</v>
      </c>
      <c r="AG589" s="20">
        <f t="shared" si="170"/>
        <v>26389</v>
      </c>
      <c r="AH589" s="20">
        <f t="shared" si="171"/>
        <v>7389</v>
      </c>
      <c r="AI589" s="20">
        <f t="shared" si="172"/>
        <v>4222</v>
      </c>
      <c r="AJ589" s="20">
        <f t="shared" si="173"/>
        <v>2111</v>
      </c>
      <c r="AK589" s="20">
        <f t="shared" si="174"/>
        <v>2111</v>
      </c>
      <c r="AL589" s="20">
        <f t="shared" si="175"/>
        <v>3695</v>
      </c>
      <c r="AM589" s="20">
        <f t="shared" si="176"/>
        <v>7389</v>
      </c>
      <c r="AN589" s="20">
        <f t="shared" si="177"/>
        <v>34834</v>
      </c>
      <c r="AO589" s="43">
        <f t="shared" si="178"/>
        <v>47501</v>
      </c>
    </row>
    <row r="590" spans="1:41" x14ac:dyDescent="0.2">
      <c r="A590" s="96" t="s">
        <v>1321</v>
      </c>
      <c r="B590" s="96" t="s">
        <v>1436</v>
      </c>
      <c r="C590" s="96" t="s">
        <v>1321</v>
      </c>
      <c r="D590" s="96" t="s">
        <v>1436</v>
      </c>
      <c r="E590" s="96" t="s">
        <v>1437</v>
      </c>
      <c r="F590" s="96" t="s">
        <v>1438</v>
      </c>
      <c r="G590" s="96" t="s">
        <v>126</v>
      </c>
      <c r="H590" s="19" t="str">
        <f>IF(E590="","",VLOOKUP(LEFT(E590,5),'Technikai cellák'!B:C,2,0))</f>
        <v>MVM ÉGÁZ-DÉGÁZ Földgázhálózati Zrt.</v>
      </c>
      <c r="I590" s="19" t="str">
        <f>IF(E590="","",VLOOKUP(H590,'Technikai cellák'!$C$1:$D$12,2,0))</f>
        <v>6724 Szeged, Pulcz u. 44.</v>
      </c>
      <c r="J590" s="97">
        <v>6</v>
      </c>
      <c r="K590" s="25" t="str">
        <f t="shared" si="163"/>
        <v>20 alatti</v>
      </c>
      <c r="L590" s="101">
        <f t="shared" si="164"/>
        <v>6</v>
      </c>
      <c r="M590" s="102">
        <f t="shared" si="165"/>
        <v>0</v>
      </c>
      <c r="N590" s="105"/>
      <c r="O590" s="104">
        <f t="shared" si="166"/>
        <v>0</v>
      </c>
      <c r="P590" s="26">
        <f t="shared" si="180"/>
        <v>44335</v>
      </c>
      <c r="Q590" s="21">
        <f t="shared" si="179"/>
        <v>55419</v>
      </c>
      <c r="R590" s="98">
        <v>1000</v>
      </c>
      <c r="S590" s="99">
        <v>800</v>
      </c>
      <c r="T590" s="99">
        <v>600</v>
      </c>
      <c r="U590" s="99">
        <v>400</v>
      </c>
      <c r="V590" s="99">
        <v>200</v>
      </c>
      <c r="W590" s="99">
        <v>100</v>
      </c>
      <c r="X590" s="99">
        <v>50</v>
      </c>
      <c r="Y590" s="99">
        <v>50</v>
      </c>
      <c r="Z590" s="99">
        <v>100</v>
      </c>
      <c r="AA590" s="99">
        <v>350</v>
      </c>
      <c r="AB590" s="99">
        <v>700</v>
      </c>
      <c r="AC590" s="100">
        <v>900</v>
      </c>
      <c r="AD590" s="22">
        <f t="shared" si="167"/>
        <v>10556</v>
      </c>
      <c r="AE590" s="20">
        <f t="shared" si="168"/>
        <v>8445</v>
      </c>
      <c r="AF590" s="20">
        <f t="shared" si="169"/>
        <v>6333</v>
      </c>
      <c r="AG590" s="20">
        <f t="shared" si="170"/>
        <v>4222</v>
      </c>
      <c r="AH590" s="20">
        <f t="shared" si="171"/>
        <v>2111</v>
      </c>
      <c r="AI590" s="20">
        <f t="shared" si="172"/>
        <v>1056</v>
      </c>
      <c r="AJ590" s="20">
        <f t="shared" si="173"/>
        <v>528</v>
      </c>
      <c r="AK590" s="20">
        <f t="shared" si="174"/>
        <v>528</v>
      </c>
      <c r="AL590" s="20">
        <f t="shared" si="175"/>
        <v>1056</v>
      </c>
      <c r="AM590" s="20">
        <f t="shared" si="176"/>
        <v>3695</v>
      </c>
      <c r="AN590" s="20">
        <f t="shared" si="177"/>
        <v>7389</v>
      </c>
      <c r="AO590" s="43">
        <f t="shared" si="178"/>
        <v>9500</v>
      </c>
    </row>
    <row r="591" spans="1:41" x14ac:dyDescent="0.2">
      <c r="A591" s="96" t="s">
        <v>1321</v>
      </c>
      <c r="B591" s="96" t="s">
        <v>1439</v>
      </c>
      <c r="C591" s="96" t="s">
        <v>1321</v>
      </c>
      <c r="D591" s="96" t="s">
        <v>1439</v>
      </c>
      <c r="E591" s="96" t="s">
        <v>1440</v>
      </c>
      <c r="F591" s="96" t="s">
        <v>1441</v>
      </c>
      <c r="G591" s="96" t="s">
        <v>126</v>
      </c>
      <c r="H591" s="19" t="str">
        <f>IF(E591="","",VLOOKUP(LEFT(E591,5),'Technikai cellák'!B:C,2,0))</f>
        <v>E.ON Dél-dunántúli Gázhálózati Zrt.</v>
      </c>
      <c r="I591" s="19" t="str">
        <f>IF(E591="","",VLOOKUP(H591,'Technikai cellák'!$C$1:$D$12,2,0))</f>
        <v>7626 Pécs, Búza tér 8/a</v>
      </c>
      <c r="J591" s="97">
        <v>4</v>
      </c>
      <c r="K591" s="25" t="str">
        <f t="shared" si="163"/>
        <v>20 alatti</v>
      </c>
      <c r="L591" s="101">
        <f t="shared" si="164"/>
        <v>4</v>
      </c>
      <c r="M591" s="102">
        <f t="shared" si="165"/>
        <v>0</v>
      </c>
      <c r="N591" s="105"/>
      <c r="O591" s="104">
        <f t="shared" si="166"/>
        <v>0</v>
      </c>
      <c r="P591" s="26">
        <f t="shared" si="180"/>
        <v>93313</v>
      </c>
      <c r="Q591" s="21">
        <f t="shared" si="179"/>
        <v>116641</v>
      </c>
      <c r="R591" s="98">
        <v>1450</v>
      </c>
      <c r="S591" s="99">
        <v>1250</v>
      </c>
      <c r="T591" s="99">
        <v>1100</v>
      </c>
      <c r="U591" s="99">
        <v>800</v>
      </c>
      <c r="V591" s="99">
        <v>700</v>
      </c>
      <c r="W591" s="99">
        <v>650</v>
      </c>
      <c r="X591" s="99">
        <v>600</v>
      </c>
      <c r="Y591" s="99">
        <v>600</v>
      </c>
      <c r="Z591" s="99">
        <v>700</v>
      </c>
      <c r="AA591" s="99">
        <v>800</v>
      </c>
      <c r="AB591" s="99">
        <v>1100</v>
      </c>
      <c r="AC591" s="100">
        <v>1300</v>
      </c>
      <c r="AD591" s="22">
        <f t="shared" si="167"/>
        <v>15306</v>
      </c>
      <c r="AE591" s="20">
        <f t="shared" si="168"/>
        <v>13195</v>
      </c>
      <c r="AF591" s="20">
        <f t="shared" si="169"/>
        <v>11611</v>
      </c>
      <c r="AG591" s="20">
        <f t="shared" si="170"/>
        <v>8445</v>
      </c>
      <c r="AH591" s="20">
        <f t="shared" si="171"/>
        <v>7389</v>
      </c>
      <c r="AI591" s="20">
        <f t="shared" si="172"/>
        <v>6861</v>
      </c>
      <c r="AJ591" s="20">
        <f t="shared" si="173"/>
        <v>6333</v>
      </c>
      <c r="AK591" s="20">
        <f t="shared" si="174"/>
        <v>6333</v>
      </c>
      <c r="AL591" s="20">
        <f t="shared" si="175"/>
        <v>7389</v>
      </c>
      <c r="AM591" s="20">
        <f t="shared" si="176"/>
        <v>8445</v>
      </c>
      <c r="AN591" s="20">
        <f t="shared" si="177"/>
        <v>11611</v>
      </c>
      <c r="AO591" s="43">
        <f t="shared" si="178"/>
        <v>13723</v>
      </c>
    </row>
    <row r="592" spans="1:41" x14ac:dyDescent="0.2">
      <c r="A592" s="96" t="s">
        <v>1321</v>
      </c>
      <c r="B592" s="96" t="s">
        <v>1442</v>
      </c>
      <c r="C592" s="96" t="s">
        <v>1321</v>
      </c>
      <c r="D592" s="96" t="s">
        <v>1442</v>
      </c>
      <c r="E592" s="96" t="s">
        <v>1443</v>
      </c>
      <c r="F592" s="96" t="s">
        <v>1444</v>
      </c>
      <c r="G592" s="96" t="s">
        <v>126</v>
      </c>
      <c r="H592" s="19" t="str">
        <f>IF(E592="","",VLOOKUP(LEFT(E592,5),'Technikai cellák'!B:C,2,0))</f>
        <v>E.ON Dél-dunántúli Gázhálózati Zrt.</v>
      </c>
      <c r="I592" s="19" t="str">
        <f>IF(E592="","",VLOOKUP(H592,'Technikai cellák'!$C$1:$D$12,2,0))</f>
        <v>7626 Pécs, Búza tér 8/a</v>
      </c>
      <c r="J592" s="97">
        <v>4</v>
      </c>
      <c r="K592" s="25" t="str">
        <f t="shared" si="163"/>
        <v>20 alatti</v>
      </c>
      <c r="L592" s="101">
        <f t="shared" si="164"/>
        <v>4</v>
      </c>
      <c r="M592" s="102">
        <f t="shared" si="165"/>
        <v>0</v>
      </c>
      <c r="N592" s="105"/>
      <c r="O592" s="104">
        <f t="shared" si="166"/>
        <v>0</v>
      </c>
      <c r="P592" s="26">
        <f t="shared" si="180"/>
        <v>58268</v>
      </c>
      <c r="Q592" s="21">
        <f t="shared" si="179"/>
        <v>72835</v>
      </c>
      <c r="R592" s="98">
        <v>800</v>
      </c>
      <c r="S592" s="99">
        <v>700</v>
      </c>
      <c r="T592" s="99">
        <v>650</v>
      </c>
      <c r="U592" s="99">
        <v>550</v>
      </c>
      <c r="V592" s="99">
        <v>500</v>
      </c>
      <c r="W592" s="99">
        <v>450</v>
      </c>
      <c r="X592" s="99">
        <v>400</v>
      </c>
      <c r="Y592" s="99">
        <v>450</v>
      </c>
      <c r="Z592" s="99">
        <v>500</v>
      </c>
      <c r="AA592" s="99">
        <v>550</v>
      </c>
      <c r="AB592" s="99">
        <v>650</v>
      </c>
      <c r="AC592" s="100">
        <v>700</v>
      </c>
      <c r="AD592" s="22">
        <f t="shared" si="167"/>
        <v>8445</v>
      </c>
      <c r="AE592" s="20">
        <f t="shared" si="168"/>
        <v>7389</v>
      </c>
      <c r="AF592" s="20">
        <f t="shared" si="169"/>
        <v>6861</v>
      </c>
      <c r="AG592" s="20">
        <f t="shared" si="170"/>
        <v>5806</v>
      </c>
      <c r="AH592" s="20">
        <f t="shared" si="171"/>
        <v>5278</v>
      </c>
      <c r="AI592" s="20">
        <f t="shared" si="172"/>
        <v>4750</v>
      </c>
      <c r="AJ592" s="20">
        <f t="shared" si="173"/>
        <v>4222</v>
      </c>
      <c r="AK592" s="20">
        <f t="shared" si="174"/>
        <v>4750</v>
      </c>
      <c r="AL592" s="20">
        <f t="shared" si="175"/>
        <v>5278</v>
      </c>
      <c r="AM592" s="20">
        <f t="shared" si="176"/>
        <v>5806</v>
      </c>
      <c r="AN592" s="20">
        <f t="shared" si="177"/>
        <v>6861</v>
      </c>
      <c r="AO592" s="43">
        <f t="shared" si="178"/>
        <v>7389</v>
      </c>
    </row>
    <row r="593" spans="1:41" x14ac:dyDescent="0.2">
      <c r="A593" s="96" t="s">
        <v>1445</v>
      </c>
      <c r="B593" s="96" t="s">
        <v>1446</v>
      </c>
      <c r="C593" s="96" t="s">
        <v>1445</v>
      </c>
      <c r="D593" s="96" t="s">
        <v>1446</v>
      </c>
      <c r="E593" s="96" t="s">
        <v>1447</v>
      </c>
      <c r="F593" s="96" t="s">
        <v>1446</v>
      </c>
      <c r="G593" s="96" t="s">
        <v>126</v>
      </c>
      <c r="H593" s="19" t="str">
        <f>IF(E593="","",VLOOKUP(LEFT(E593,5),'Technikai cellák'!B:C,2,0))</f>
        <v>MVM ÉGÁZ-DÉGÁZ Földgázhálózati Zrt.</v>
      </c>
      <c r="I593" s="19" t="str">
        <f>IF(E593="","",VLOOKUP(H593,'Technikai cellák'!$C$1:$D$12,2,0))</f>
        <v>6724 Szeged, Pulcz u. 44.</v>
      </c>
      <c r="J593" s="97">
        <v>65</v>
      </c>
      <c r="K593" s="25" t="str">
        <f t="shared" si="163"/>
        <v>20-99</v>
      </c>
      <c r="L593" s="101">
        <f t="shared" si="164"/>
        <v>0</v>
      </c>
      <c r="M593" s="102">
        <f t="shared" si="165"/>
        <v>683</v>
      </c>
      <c r="N593" s="105">
        <v>683</v>
      </c>
      <c r="O593" s="104">
        <f t="shared" si="166"/>
        <v>0</v>
      </c>
      <c r="P593" s="26">
        <f t="shared" si="180"/>
        <v>0</v>
      </c>
      <c r="Q593" s="21">
        <f t="shared" si="179"/>
        <v>0</v>
      </c>
      <c r="R593" s="98">
        <v>0</v>
      </c>
      <c r="S593" s="99">
        <v>0</v>
      </c>
      <c r="T593" s="99">
        <v>0</v>
      </c>
      <c r="U593" s="99">
        <v>0</v>
      </c>
      <c r="V593" s="99">
        <v>0</v>
      </c>
      <c r="W593" s="99">
        <v>0</v>
      </c>
      <c r="X593" s="99">
        <v>0</v>
      </c>
      <c r="Y593" s="99">
        <v>0</v>
      </c>
      <c r="Z593" s="99">
        <v>0</v>
      </c>
      <c r="AA593" s="99">
        <v>0</v>
      </c>
      <c r="AB593" s="99">
        <v>0</v>
      </c>
      <c r="AC593" s="100">
        <v>0</v>
      </c>
      <c r="AD593" s="22">
        <f t="shared" si="167"/>
        <v>0</v>
      </c>
      <c r="AE593" s="20">
        <f t="shared" si="168"/>
        <v>0</v>
      </c>
      <c r="AF593" s="20">
        <f t="shared" si="169"/>
        <v>0</v>
      </c>
      <c r="AG593" s="20">
        <f t="shared" si="170"/>
        <v>0</v>
      </c>
      <c r="AH593" s="20">
        <f t="shared" si="171"/>
        <v>0</v>
      </c>
      <c r="AI593" s="20">
        <f t="shared" si="172"/>
        <v>0</v>
      </c>
      <c r="AJ593" s="20">
        <f t="shared" si="173"/>
        <v>0</v>
      </c>
      <c r="AK593" s="20">
        <f t="shared" si="174"/>
        <v>0</v>
      </c>
      <c r="AL593" s="20">
        <f t="shared" si="175"/>
        <v>0</v>
      </c>
      <c r="AM593" s="20">
        <f t="shared" si="176"/>
        <v>0</v>
      </c>
      <c r="AN593" s="20">
        <f t="shared" si="177"/>
        <v>0</v>
      </c>
      <c r="AO593" s="43">
        <f t="shared" si="178"/>
        <v>0</v>
      </c>
    </row>
    <row r="594" spans="1:41" x14ac:dyDescent="0.2">
      <c r="A594" s="96" t="s">
        <v>1445</v>
      </c>
      <c r="B594" s="96" t="s">
        <v>1446</v>
      </c>
      <c r="C594" s="96" t="s">
        <v>1445</v>
      </c>
      <c r="D594" s="96" t="s">
        <v>1446</v>
      </c>
      <c r="E594" s="96" t="s">
        <v>1448</v>
      </c>
      <c r="F594" s="96" t="s">
        <v>1449</v>
      </c>
      <c r="G594" s="96" t="s">
        <v>126</v>
      </c>
      <c r="H594" s="19" t="str">
        <f>IF(E594="","",VLOOKUP(LEFT(E594,5),'Technikai cellák'!B:C,2,0))</f>
        <v>MVM ÉGÁZ-DÉGÁZ Földgázhálózati Zrt.</v>
      </c>
      <c r="I594" s="19" t="str">
        <f>IF(E594="","",VLOOKUP(H594,'Technikai cellák'!$C$1:$D$12,2,0))</f>
        <v>6724 Szeged, Pulcz u. 44.</v>
      </c>
      <c r="J594" s="97">
        <v>65</v>
      </c>
      <c r="K594" s="25" t="str">
        <f t="shared" si="163"/>
        <v>20-99</v>
      </c>
      <c r="L594" s="101">
        <f t="shared" si="164"/>
        <v>0</v>
      </c>
      <c r="M594" s="102">
        <f t="shared" si="165"/>
        <v>683</v>
      </c>
      <c r="N594" s="105">
        <v>683</v>
      </c>
      <c r="O594" s="104">
        <f t="shared" si="166"/>
        <v>0</v>
      </c>
      <c r="P594" s="26">
        <f t="shared" si="180"/>
        <v>537079</v>
      </c>
      <c r="Q594" s="21">
        <f t="shared" si="179"/>
        <v>671349</v>
      </c>
      <c r="R594" s="98">
        <v>5500</v>
      </c>
      <c r="S594" s="99">
        <v>8800</v>
      </c>
      <c r="T594" s="99">
        <v>10500</v>
      </c>
      <c r="U594" s="99">
        <v>12300</v>
      </c>
      <c r="V594" s="99">
        <v>8600</v>
      </c>
      <c r="W594" s="99">
        <v>8200</v>
      </c>
      <c r="X594" s="99">
        <v>5500</v>
      </c>
      <c r="Y594" s="99">
        <v>600</v>
      </c>
      <c r="Z594" s="99">
        <v>700</v>
      </c>
      <c r="AA594" s="99">
        <v>700</v>
      </c>
      <c r="AB594" s="99">
        <v>700</v>
      </c>
      <c r="AC594" s="100">
        <v>1500</v>
      </c>
      <c r="AD594" s="22">
        <f t="shared" si="167"/>
        <v>58057</v>
      </c>
      <c r="AE594" s="20">
        <f t="shared" si="168"/>
        <v>92891</v>
      </c>
      <c r="AF594" s="20">
        <f t="shared" si="169"/>
        <v>110836</v>
      </c>
      <c r="AG594" s="20">
        <f t="shared" si="170"/>
        <v>129836</v>
      </c>
      <c r="AH594" s="20">
        <f t="shared" si="171"/>
        <v>90780</v>
      </c>
      <c r="AI594" s="20">
        <f t="shared" si="172"/>
        <v>86558</v>
      </c>
      <c r="AJ594" s="20">
        <f t="shared" si="173"/>
        <v>58057</v>
      </c>
      <c r="AK594" s="20">
        <f t="shared" si="174"/>
        <v>6333</v>
      </c>
      <c r="AL594" s="20">
        <f t="shared" si="175"/>
        <v>7389</v>
      </c>
      <c r="AM594" s="20">
        <f t="shared" si="176"/>
        <v>7389</v>
      </c>
      <c r="AN594" s="20">
        <f t="shared" si="177"/>
        <v>7389</v>
      </c>
      <c r="AO594" s="43">
        <f t="shared" si="178"/>
        <v>15834</v>
      </c>
    </row>
    <row r="595" spans="1:41" x14ac:dyDescent="0.2">
      <c r="A595" s="96" t="s">
        <v>1445</v>
      </c>
      <c r="B595" s="96" t="s">
        <v>1446</v>
      </c>
      <c r="C595" s="96" t="s">
        <v>1445</v>
      </c>
      <c r="D595" s="96" t="s">
        <v>1446</v>
      </c>
      <c r="E595" s="96" t="s">
        <v>1450</v>
      </c>
      <c r="F595" s="96" t="s">
        <v>1451</v>
      </c>
      <c r="G595" s="96" t="s">
        <v>126</v>
      </c>
      <c r="H595" s="19" t="str">
        <f>IF(E595="","",VLOOKUP(LEFT(E595,5),'Technikai cellák'!B:C,2,0))</f>
        <v>MVM ÉGÁZ-DÉGÁZ Földgázhálózati Zrt.</v>
      </c>
      <c r="I595" s="19" t="str">
        <f>IF(E595="","",VLOOKUP(H595,'Technikai cellák'!$C$1:$D$12,2,0))</f>
        <v>6724 Szeged, Pulcz u. 44.</v>
      </c>
      <c r="J595" s="97">
        <v>25</v>
      </c>
      <c r="K595" s="25" t="str">
        <f t="shared" si="163"/>
        <v>20-99</v>
      </c>
      <c r="L595" s="101">
        <f t="shared" si="164"/>
        <v>0</v>
      </c>
      <c r="M595" s="102">
        <f t="shared" si="165"/>
        <v>263</v>
      </c>
      <c r="N595" s="105">
        <v>263</v>
      </c>
      <c r="O595" s="104">
        <f t="shared" si="166"/>
        <v>0</v>
      </c>
      <c r="P595" s="26">
        <f t="shared" si="180"/>
        <v>332450</v>
      </c>
      <c r="Q595" s="21">
        <f t="shared" si="179"/>
        <v>415562</v>
      </c>
      <c r="R595" s="98">
        <v>3483</v>
      </c>
      <c r="S595" s="99">
        <v>5567</v>
      </c>
      <c r="T595" s="99">
        <v>7024</v>
      </c>
      <c r="U595" s="99">
        <v>8215</v>
      </c>
      <c r="V595" s="99">
        <v>6126</v>
      </c>
      <c r="W595" s="99">
        <v>4250</v>
      </c>
      <c r="X595" s="99">
        <v>3319</v>
      </c>
      <c r="Y595" s="99">
        <v>980</v>
      </c>
      <c r="Z595" s="99">
        <v>0</v>
      </c>
      <c r="AA595" s="99">
        <v>0</v>
      </c>
      <c r="AB595" s="99">
        <v>0</v>
      </c>
      <c r="AC595" s="100">
        <v>404</v>
      </c>
      <c r="AD595" s="22">
        <f t="shared" si="167"/>
        <v>36766</v>
      </c>
      <c r="AE595" s="20">
        <f t="shared" si="168"/>
        <v>58764</v>
      </c>
      <c r="AF595" s="20">
        <f t="shared" si="169"/>
        <v>74144</v>
      </c>
      <c r="AG595" s="20">
        <f t="shared" si="170"/>
        <v>86716</v>
      </c>
      <c r="AH595" s="20">
        <f t="shared" si="171"/>
        <v>64665</v>
      </c>
      <c r="AI595" s="20">
        <f t="shared" si="172"/>
        <v>44862</v>
      </c>
      <c r="AJ595" s="20">
        <f t="shared" si="173"/>
        <v>35035</v>
      </c>
      <c r="AK595" s="20">
        <f t="shared" si="174"/>
        <v>10345</v>
      </c>
      <c r="AL595" s="20">
        <f t="shared" si="175"/>
        <v>0</v>
      </c>
      <c r="AM595" s="20">
        <f t="shared" si="176"/>
        <v>0</v>
      </c>
      <c r="AN595" s="20">
        <f t="shared" si="177"/>
        <v>0</v>
      </c>
      <c r="AO595" s="43">
        <f t="shared" si="178"/>
        <v>4265</v>
      </c>
    </row>
    <row r="596" spans="1:41" x14ac:dyDescent="0.2">
      <c r="A596" s="96" t="s">
        <v>1445</v>
      </c>
      <c r="B596" s="96" t="s">
        <v>1446</v>
      </c>
      <c r="C596" s="96" t="s">
        <v>1445</v>
      </c>
      <c r="D596" s="96" t="s">
        <v>1446</v>
      </c>
      <c r="E596" s="96" t="s">
        <v>1452</v>
      </c>
      <c r="F596" s="96" t="s">
        <v>1453</v>
      </c>
      <c r="G596" s="96" t="s">
        <v>126</v>
      </c>
      <c r="H596" s="19" t="str">
        <f>IF(E596="","",VLOOKUP(LEFT(E596,5),'Technikai cellák'!B:C,2,0))</f>
        <v>MVM ÉGÁZ-DÉGÁZ Földgázhálózati Zrt.</v>
      </c>
      <c r="I596" s="19" t="str">
        <f>IF(E596="","",VLOOKUP(H596,'Technikai cellák'!$C$1:$D$12,2,0))</f>
        <v>6724 Szeged, Pulcz u. 44.</v>
      </c>
      <c r="J596" s="97">
        <v>25</v>
      </c>
      <c r="K596" s="25" t="str">
        <f t="shared" si="163"/>
        <v>20-99</v>
      </c>
      <c r="L596" s="101">
        <f t="shared" si="164"/>
        <v>0</v>
      </c>
      <c r="M596" s="102">
        <f t="shared" si="165"/>
        <v>263</v>
      </c>
      <c r="N596" s="105">
        <v>263</v>
      </c>
      <c r="O596" s="104">
        <f t="shared" si="166"/>
        <v>0</v>
      </c>
      <c r="P596" s="26">
        <f t="shared" si="180"/>
        <v>244910</v>
      </c>
      <c r="Q596" s="21">
        <f t="shared" si="179"/>
        <v>306138</v>
      </c>
      <c r="R596" s="98">
        <v>2004</v>
      </c>
      <c r="S596" s="99">
        <v>3717</v>
      </c>
      <c r="T596" s="99">
        <v>5213</v>
      </c>
      <c r="U596" s="99">
        <v>6118</v>
      </c>
      <c r="V596" s="99">
        <v>4975</v>
      </c>
      <c r="W596" s="99">
        <v>3014</v>
      </c>
      <c r="X596" s="99">
        <v>1903</v>
      </c>
      <c r="Y596" s="99">
        <v>636</v>
      </c>
      <c r="Z596" s="99">
        <v>256</v>
      </c>
      <c r="AA596" s="99">
        <v>250</v>
      </c>
      <c r="AB596" s="99">
        <v>241</v>
      </c>
      <c r="AC596" s="100">
        <v>675</v>
      </c>
      <c r="AD596" s="22">
        <f t="shared" si="167"/>
        <v>21154</v>
      </c>
      <c r="AE596" s="20">
        <f t="shared" si="168"/>
        <v>39236</v>
      </c>
      <c r="AF596" s="20">
        <f t="shared" si="169"/>
        <v>55027</v>
      </c>
      <c r="AG596" s="20">
        <f t="shared" si="170"/>
        <v>64580</v>
      </c>
      <c r="AH596" s="20">
        <f t="shared" si="171"/>
        <v>52515</v>
      </c>
      <c r="AI596" s="20">
        <f t="shared" si="172"/>
        <v>31815</v>
      </c>
      <c r="AJ596" s="20">
        <f t="shared" si="173"/>
        <v>20088</v>
      </c>
      <c r="AK596" s="20">
        <f t="shared" si="174"/>
        <v>6713</v>
      </c>
      <c r="AL596" s="20">
        <f t="shared" si="175"/>
        <v>2702</v>
      </c>
      <c r="AM596" s="20">
        <f t="shared" si="176"/>
        <v>2639</v>
      </c>
      <c r="AN596" s="20">
        <f t="shared" si="177"/>
        <v>2544</v>
      </c>
      <c r="AO596" s="43">
        <f t="shared" si="178"/>
        <v>7125</v>
      </c>
    </row>
    <row r="597" spans="1:41" x14ac:dyDescent="0.2">
      <c r="A597" s="96" t="s">
        <v>1445</v>
      </c>
      <c r="B597" s="96" t="s">
        <v>1446</v>
      </c>
      <c r="C597" s="96" t="s">
        <v>1445</v>
      </c>
      <c r="D597" s="96" t="s">
        <v>1446</v>
      </c>
      <c r="E597" s="96" t="s">
        <v>1454</v>
      </c>
      <c r="F597" s="96" t="s">
        <v>1455</v>
      </c>
      <c r="G597" s="96" t="s">
        <v>126</v>
      </c>
      <c r="H597" s="19" t="str">
        <f>IF(E597="","",VLOOKUP(LEFT(E597,5),'Technikai cellák'!B:C,2,0))</f>
        <v>MVM ÉGÁZ-DÉGÁZ Földgázhálózati Zrt.</v>
      </c>
      <c r="I597" s="19" t="str">
        <f>IF(E597="","",VLOOKUP(H597,'Technikai cellák'!$C$1:$D$12,2,0))</f>
        <v>6724 Szeged, Pulcz u. 44.</v>
      </c>
      <c r="J597" s="97">
        <v>200</v>
      </c>
      <c r="K597" s="25" t="str">
        <f t="shared" si="163"/>
        <v>100-500</v>
      </c>
      <c r="L597" s="101">
        <f t="shared" si="164"/>
        <v>0</v>
      </c>
      <c r="M597" s="102">
        <f t="shared" si="165"/>
        <v>0</v>
      </c>
      <c r="N597" s="105"/>
      <c r="O597" s="104">
        <f t="shared" si="166"/>
        <v>2111</v>
      </c>
      <c r="P597" s="26">
        <f t="shared" si="180"/>
        <v>1578302</v>
      </c>
      <c r="Q597" s="21">
        <f t="shared" si="179"/>
        <v>1972878</v>
      </c>
      <c r="R597" s="98">
        <v>17000</v>
      </c>
      <c r="S597" s="99">
        <v>24000</v>
      </c>
      <c r="T597" s="99">
        <v>31000</v>
      </c>
      <c r="U597" s="99">
        <v>34000</v>
      </c>
      <c r="V597" s="99">
        <v>26000</v>
      </c>
      <c r="W597" s="99">
        <v>24000</v>
      </c>
      <c r="X597" s="99">
        <v>13000</v>
      </c>
      <c r="Y597" s="99">
        <v>5500</v>
      </c>
      <c r="Z597" s="99">
        <v>3100</v>
      </c>
      <c r="AA597" s="99">
        <v>3000</v>
      </c>
      <c r="AB597" s="99">
        <v>3000</v>
      </c>
      <c r="AC597" s="100">
        <v>3300</v>
      </c>
      <c r="AD597" s="22">
        <f t="shared" si="167"/>
        <v>179449</v>
      </c>
      <c r="AE597" s="20">
        <f t="shared" si="168"/>
        <v>253339</v>
      </c>
      <c r="AF597" s="20">
        <f t="shared" si="169"/>
        <v>327230</v>
      </c>
      <c r="AG597" s="20">
        <f t="shared" si="170"/>
        <v>358897</v>
      </c>
      <c r="AH597" s="20">
        <f t="shared" si="171"/>
        <v>274451</v>
      </c>
      <c r="AI597" s="20">
        <f t="shared" si="172"/>
        <v>253339</v>
      </c>
      <c r="AJ597" s="20">
        <f t="shared" si="173"/>
        <v>137225</v>
      </c>
      <c r="AK597" s="20">
        <f t="shared" si="174"/>
        <v>58057</v>
      </c>
      <c r="AL597" s="20">
        <f t="shared" si="175"/>
        <v>32723</v>
      </c>
      <c r="AM597" s="20">
        <f t="shared" si="176"/>
        <v>31667</v>
      </c>
      <c r="AN597" s="20">
        <f t="shared" si="177"/>
        <v>31667</v>
      </c>
      <c r="AO597" s="43">
        <f t="shared" si="178"/>
        <v>34834</v>
      </c>
    </row>
    <row r="598" spans="1:41" x14ac:dyDescent="0.2">
      <c r="A598" s="96" t="s">
        <v>1445</v>
      </c>
      <c r="B598" s="96" t="s">
        <v>1446</v>
      </c>
      <c r="C598" s="96" t="s">
        <v>1445</v>
      </c>
      <c r="D598" s="96" t="s">
        <v>1446</v>
      </c>
      <c r="E598" s="96" t="s">
        <v>1456</v>
      </c>
      <c r="F598" s="96" t="s">
        <v>1457</v>
      </c>
      <c r="G598" s="96" t="s">
        <v>126</v>
      </c>
      <c r="H598" s="19" t="str">
        <f>IF(E598="","",VLOOKUP(LEFT(E598,5),'Technikai cellák'!B:C,2,0))</f>
        <v>MVM ÉGÁZ-DÉGÁZ Földgázhálózati Zrt.</v>
      </c>
      <c r="I598" s="19" t="str">
        <f>IF(E598="","",VLOOKUP(H598,'Technikai cellák'!$C$1:$D$12,2,0))</f>
        <v>6724 Szeged, Pulcz u. 44.</v>
      </c>
      <c r="J598" s="97">
        <v>40</v>
      </c>
      <c r="K598" s="25" t="str">
        <f t="shared" si="163"/>
        <v>20-99</v>
      </c>
      <c r="L598" s="101">
        <f t="shared" si="164"/>
        <v>0</v>
      </c>
      <c r="M598" s="102">
        <f t="shared" si="165"/>
        <v>420</v>
      </c>
      <c r="N598" s="105">
        <v>420</v>
      </c>
      <c r="O598" s="104">
        <f t="shared" si="166"/>
        <v>0</v>
      </c>
      <c r="P598" s="26">
        <f t="shared" si="180"/>
        <v>151876</v>
      </c>
      <c r="Q598" s="21">
        <f t="shared" si="179"/>
        <v>189845</v>
      </c>
      <c r="R598" s="98">
        <v>370</v>
      </c>
      <c r="S598" s="99">
        <v>1571</v>
      </c>
      <c r="T598" s="99">
        <v>4326</v>
      </c>
      <c r="U598" s="99">
        <v>3354</v>
      </c>
      <c r="V598" s="99">
        <v>3109</v>
      </c>
      <c r="W598" s="99">
        <v>2561</v>
      </c>
      <c r="X598" s="99">
        <v>2305</v>
      </c>
      <c r="Y598" s="99">
        <v>99</v>
      </c>
      <c r="Z598" s="99">
        <v>0</v>
      </c>
      <c r="AA598" s="99">
        <v>0</v>
      </c>
      <c r="AB598" s="99">
        <v>0</v>
      </c>
      <c r="AC598" s="100">
        <v>290</v>
      </c>
      <c r="AD598" s="22">
        <f t="shared" si="167"/>
        <v>3906</v>
      </c>
      <c r="AE598" s="20">
        <f t="shared" si="168"/>
        <v>16583</v>
      </c>
      <c r="AF598" s="20">
        <f t="shared" si="169"/>
        <v>45664</v>
      </c>
      <c r="AG598" s="20">
        <f t="shared" si="170"/>
        <v>35404</v>
      </c>
      <c r="AH598" s="20">
        <f t="shared" si="171"/>
        <v>32818</v>
      </c>
      <c r="AI598" s="20">
        <f t="shared" si="172"/>
        <v>27033</v>
      </c>
      <c r="AJ598" s="20">
        <f t="shared" si="173"/>
        <v>24331</v>
      </c>
      <c r="AK598" s="20">
        <f t="shared" si="174"/>
        <v>1045</v>
      </c>
      <c r="AL598" s="20">
        <f t="shared" si="175"/>
        <v>0</v>
      </c>
      <c r="AM598" s="20">
        <f t="shared" si="176"/>
        <v>0</v>
      </c>
      <c r="AN598" s="20">
        <f t="shared" si="177"/>
        <v>0</v>
      </c>
      <c r="AO598" s="43">
        <f t="shared" si="178"/>
        <v>3061</v>
      </c>
    </row>
    <row r="599" spans="1:41" x14ac:dyDescent="0.2">
      <c r="A599" s="96" t="s">
        <v>1445</v>
      </c>
      <c r="B599" s="96" t="s">
        <v>1446</v>
      </c>
      <c r="C599" s="96" t="s">
        <v>1445</v>
      </c>
      <c r="D599" s="96" t="s">
        <v>1446</v>
      </c>
      <c r="E599" s="96" t="s">
        <v>1458</v>
      </c>
      <c r="F599" s="96" t="s">
        <v>1459</v>
      </c>
      <c r="G599" s="96" t="s">
        <v>126</v>
      </c>
      <c r="H599" s="19" t="str">
        <f>IF(E599="","",VLOOKUP(LEFT(E599,5),'Technikai cellák'!B:C,2,0))</f>
        <v>MVM ÉGÁZ-DÉGÁZ Földgázhálózati Zrt.</v>
      </c>
      <c r="I599" s="19" t="str">
        <f>IF(E599="","",VLOOKUP(H599,'Technikai cellák'!$C$1:$D$12,2,0))</f>
        <v>6724 Szeged, Pulcz u. 44.</v>
      </c>
      <c r="J599" s="97">
        <v>65</v>
      </c>
      <c r="K599" s="25" t="str">
        <f t="shared" si="163"/>
        <v>20-99</v>
      </c>
      <c r="L599" s="101">
        <f t="shared" si="164"/>
        <v>0</v>
      </c>
      <c r="M599" s="102">
        <f t="shared" si="165"/>
        <v>683</v>
      </c>
      <c r="N599" s="105">
        <v>683</v>
      </c>
      <c r="O599" s="104">
        <f t="shared" si="166"/>
        <v>0</v>
      </c>
      <c r="P599" s="26">
        <f t="shared" si="180"/>
        <v>616459</v>
      </c>
      <c r="Q599" s="21">
        <f t="shared" si="179"/>
        <v>770574</v>
      </c>
      <c r="R599" s="98">
        <v>6300</v>
      </c>
      <c r="S599" s="99">
        <v>10000</v>
      </c>
      <c r="T599" s="99">
        <v>13000</v>
      </c>
      <c r="U599" s="99">
        <v>13000</v>
      </c>
      <c r="V599" s="99">
        <v>11500</v>
      </c>
      <c r="W599" s="99">
        <v>10000</v>
      </c>
      <c r="X599" s="99">
        <v>5000</v>
      </c>
      <c r="Y599" s="99">
        <v>1700</v>
      </c>
      <c r="Z599" s="99">
        <v>500</v>
      </c>
      <c r="AA599" s="99">
        <v>500</v>
      </c>
      <c r="AB599" s="99">
        <v>500</v>
      </c>
      <c r="AC599" s="100">
        <v>1000</v>
      </c>
      <c r="AD599" s="22">
        <f t="shared" si="167"/>
        <v>66502</v>
      </c>
      <c r="AE599" s="20">
        <f t="shared" si="168"/>
        <v>105558</v>
      </c>
      <c r="AF599" s="20">
        <f t="shared" si="169"/>
        <v>137225</v>
      </c>
      <c r="AG599" s="20">
        <f t="shared" si="170"/>
        <v>137225</v>
      </c>
      <c r="AH599" s="20">
        <f t="shared" si="171"/>
        <v>121392</v>
      </c>
      <c r="AI599" s="20">
        <f t="shared" si="172"/>
        <v>105558</v>
      </c>
      <c r="AJ599" s="20">
        <f t="shared" si="173"/>
        <v>52779</v>
      </c>
      <c r="AK599" s="20">
        <f t="shared" si="174"/>
        <v>17945</v>
      </c>
      <c r="AL599" s="20">
        <f t="shared" si="175"/>
        <v>5278</v>
      </c>
      <c r="AM599" s="20">
        <f t="shared" si="176"/>
        <v>5278</v>
      </c>
      <c r="AN599" s="20">
        <f t="shared" si="177"/>
        <v>5278</v>
      </c>
      <c r="AO599" s="43">
        <f t="shared" si="178"/>
        <v>10556</v>
      </c>
    </row>
    <row r="600" spans="1:41" x14ac:dyDescent="0.2">
      <c r="A600" s="96" t="s">
        <v>1445</v>
      </c>
      <c r="B600" s="96" t="s">
        <v>1446</v>
      </c>
      <c r="C600" s="96" t="s">
        <v>1445</v>
      </c>
      <c r="D600" s="96" t="s">
        <v>1446</v>
      </c>
      <c r="E600" s="96" t="s">
        <v>1460</v>
      </c>
      <c r="F600" s="96" t="s">
        <v>1461</v>
      </c>
      <c r="G600" s="96" t="s">
        <v>126</v>
      </c>
      <c r="H600" s="19" t="str">
        <f>IF(E600="","",VLOOKUP(LEFT(E600,5),'Technikai cellák'!B:C,2,0))</f>
        <v>MVM ÉGÁZ-DÉGÁZ Földgázhálózati Zrt.</v>
      </c>
      <c r="I600" s="19" t="str">
        <f>IF(E600="","",VLOOKUP(H600,'Technikai cellák'!$C$1:$D$12,2,0))</f>
        <v>6724 Szeged, Pulcz u. 44.</v>
      </c>
      <c r="J600" s="97">
        <v>10</v>
      </c>
      <c r="K600" s="25" t="str">
        <f t="shared" si="163"/>
        <v>20 alatti</v>
      </c>
      <c r="L600" s="101">
        <f t="shared" si="164"/>
        <v>10</v>
      </c>
      <c r="M600" s="102">
        <f t="shared" si="165"/>
        <v>0</v>
      </c>
      <c r="N600" s="105"/>
      <c r="O600" s="104">
        <f t="shared" si="166"/>
        <v>0</v>
      </c>
      <c r="P600" s="26">
        <f t="shared" si="180"/>
        <v>165701</v>
      </c>
      <c r="Q600" s="21">
        <f t="shared" si="179"/>
        <v>207126</v>
      </c>
      <c r="R600" s="98">
        <v>1300</v>
      </c>
      <c r="S600" s="99">
        <v>2239</v>
      </c>
      <c r="T600" s="99">
        <v>3208</v>
      </c>
      <c r="U600" s="99">
        <v>4807</v>
      </c>
      <c r="V600" s="99">
        <v>3005</v>
      </c>
      <c r="W600" s="99">
        <v>2403</v>
      </c>
      <c r="X600" s="99">
        <v>1803</v>
      </c>
      <c r="Y600" s="99">
        <v>0</v>
      </c>
      <c r="Z600" s="99">
        <v>0</v>
      </c>
      <c r="AA600" s="99">
        <v>0</v>
      </c>
      <c r="AB600" s="99">
        <v>0</v>
      </c>
      <c r="AC600" s="100">
        <v>857</v>
      </c>
      <c r="AD600" s="22">
        <f t="shared" si="167"/>
        <v>13723</v>
      </c>
      <c r="AE600" s="20">
        <f t="shared" si="168"/>
        <v>23634</v>
      </c>
      <c r="AF600" s="20">
        <f t="shared" si="169"/>
        <v>33863</v>
      </c>
      <c r="AG600" s="20">
        <f t="shared" si="170"/>
        <v>50742</v>
      </c>
      <c r="AH600" s="20">
        <f t="shared" si="171"/>
        <v>31720</v>
      </c>
      <c r="AI600" s="20">
        <f t="shared" si="172"/>
        <v>25366</v>
      </c>
      <c r="AJ600" s="20">
        <f t="shared" si="173"/>
        <v>19032</v>
      </c>
      <c r="AK600" s="20">
        <f t="shared" si="174"/>
        <v>0</v>
      </c>
      <c r="AL600" s="20">
        <f t="shared" si="175"/>
        <v>0</v>
      </c>
      <c r="AM600" s="20">
        <f t="shared" si="176"/>
        <v>0</v>
      </c>
      <c r="AN600" s="20">
        <f t="shared" si="177"/>
        <v>0</v>
      </c>
      <c r="AO600" s="43">
        <f t="shared" si="178"/>
        <v>9046</v>
      </c>
    </row>
    <row r="601" spans="1:41" x14ac:dyDescent="0.2">
      <c r="A601" s="96" t="s">
        <v>1445</v>
      </c>
      <c r="B601" s="96" t="s">
        <v>1446</v>
      </c>
      <c r="C601" s="96" t="s">
        <v>1445</v>
      </c>
      <c r="D601" s="96" t="s">
        <v>1446</v>
      </c>
      <c r="E601" s="96" t="s">
        <v>1462</v>
      </c>
      <c r="F601" s="96" t="s">
        <v>1463</v>
      </c>
      <c r="G601" s="96" t="s">
        <v>126</v>
      </c>
      <c r="H601" s="19" t="str">
        <f>IF(E601="","",VLOOKUP(LEFT(E601,5),'Technikai cellák'!B:C,2,0))</f>
        <v>MVM ÉGÁZ-DÉGÁZ Földgázhálózati Zrt.</v>
      </c>
      <c r="I601" s="19" t="str">
        <f>IF(E601="","",VLOOKUP(H601,'Technikai cellák'!$C$1:$D$12,2,0))</f>
        <v>6724 Szeged, Pulcz u. 44.</v>
      </c>
      <c r="J601" s="97">
        <v>16</v>
      </c>
      <c r="K601" s="25" t="str">
        <f t="shared" si="163"/>
        <v>20 alatti</v>
      </c>
      <c r="L601" s="101">
        <f t="shared" si="164"/>
        <v>16</v>
      </c>
      <c r="M601" s="102">
        <f t="shared" si="165"/>
        <v>0</v>
      </c>
      <c r="N601" s="105"/>
      <c r="O601" s="104">
        <f t="shared" si="166"/>
        <v>0</v>
      </c>
      <c r="P601" s="26">
        <f t="shared" si="180"/>
        <v>376031</v>
      </c>
      <c r="Q601" s="21">
        <f t="shared" si="179"/>
        <v>470039</v>
      </c>
      <c r="R601" s="98">
        <v>4431</v>
      </c>
      <c r="S601" s="99">
        <v>5434</v>
      </c>
      <c r="T601" s="99">
        <v>6418</v>
      </c>
      <c r="U601" s="99">
        <v>6418</v>
      </c>
      <c r="V601" s="99">
        <v>5434</v>
      </c>
      <c r="W601" s="99">
        <v>4431</v>
      </c>
      <c r="X601" s="99">
        <v>4028</v>
      </c>
      <c r="Y601" s="99">
        <v>1172</v>
      </c>
      <c r="Z601" s="99">
        <v>957</v>
      </c>
      <c r="AA601" s="99">
        <v>889</v>
      </c>
      <c r="AB601" s="99">
        <v>889</v>
      </c>
      <c r="AC601" s="100">
        <v>4028</v>
      </c>
      <c r="AD601" s="22">
        <f t="shared" si="167"/>
        <v>46773</v>
      </c>
      <c r="AE601" s="20">
        <f t="shared" si="168"/>
        <v>57360</v>
      </c>
      <c r="AF601" s="20">
        <f t="shared" si="169"/>
        <v>67747</v>
      </c>
      <c r="AG601" s="20">
        <f t="shared" si="170"/>
        <v>67747</v>
      </c>
      <c r="AH601" s="20">
        <f t="shared" si="171"/>
        <v>57360</v>
      </c>
      <c r="AI601" s="20">
        <f t="shared" si="172"/>
        <v>46773</v>
      </c>
      <c r="AJ601" s="20">
        <f t="shared" si="173"/>
        <v>42519</v>
      </c>
      <c r="AK601" s="20">
        <f t="shared" si="174"/>
        <v>12371</v>
      </c>
      <c r="AL601" s="20">
        <f t="shared" si="175"/>
        <v>10102</v>
      </c>
      <c r="AM601" s="20">
        <f t="shared" si="176"/>
        <v>9384</v>
      </c>
      <c r="AN601" s="20">
        <f t="shared" si="177"/>
        <v>9384</v>
      </c>
      <c r="AO601" s="43">
        <f t="shared" si="178"/>
        <v>42519</v>
      </c>
    </row>
    <row r="602" spans="1:41" x14ac:dyDescent="0.2">
      <c r="A602" s="96" t="s">
        <v>1445</v>
      </c>
      <c r="B602" s="96" t="s">
        <v>1446</v>
      </c>
      <c r="C602" s="96" t="s">
        <v>1445</v>
      </c>
      <c r="D602" s="96" t="s">
        <v>1446</v>
      </c>
      <c r="E602" s="96" t="s">
        <v>1464</v>
      </c>
      <c r="F602" s="96" t="s">
        <v>1465</v>
      </c>
      <c r="G602" s="96" t="s">
        <v>126</v>
      </c>
      <c r="H602" s="19" t="str">
        <f>IF(E602="","",VLOOKUP(LEFT(E602,5),'Technikai cellák'!B:C,2,0))</f>
        <v>MVM ÉGÁZ-DÉGÁZ Földgázhálózati Zrt.</v>
      </c>
      <c r="I602" s="19" t="str">
        <f>IF(E602="","",VLOOKUP(H602,'Technikai cellák'!$C$1:$D$12,2,0))</f>
        <v>6724 Szeged, Pulcz u. 44.</v>
      </c>
      <c r="J602" s="97">
        <v>10</v>
      </c>
      <c r="K602" s="25" t="str">
        <f t="shared" si="163"/>
        <v>20 alatti</v>
      </c>
      <c r="L602" s="101">
        <f t="shared" si="164"/>
        <v>10</v>
      </c>
      <c r="M602" s="102">
        <f t="shared" si="165"/>
        <v>0</v>
      </c>
      <c r="N602" s="105"/>
      <c r="O602" s="104">
        <f t="shared" si="166"/>
        <v>0</v>
      </c>
      <c r="P602" s="26">
        <f t="shared" si="180"/>
        <v>200730</v>
      </c>
      <c r="Q602" s="21">
        <f t="shared" si="179"/>
        <v>250913</v>
      </c>
      <c r="R602" s="98">
        <v>3256</v>
      </c>
      <c r="S602" s="99">
        <v>4382</v>
      </c>
      <c r="T602" s="99">
        <v>4884</v>
      </c>
      <c r="U602" s="99">
        <v>3483</v>
      </c>
      <c r="V602" s="99">
        <v>2177</v>
      </c>
      <c r="W602" s="99">
        <v>1741</v>
      </c>
      <c r="X602" s="99">
        <v>1306</v>
      </c>
      <c r="Y602" s="99">
        <v>770</v>
      </c>
      <c r="Z602" s="99">
        <v>320</v>
      </c>
      <c r="AA602" s="99">
        <v>259</v>
      </c>
      <c r="AB602" s="99">
        <v>286</v>
      </c>
      <c r="AC602" s="100">
        <v>906</v>
      </c>
      <c r="AD602" s="22">
        <f t="shared" si="167"/>
        <v>34370</v>
      </c>
      <c r="AE602" s="20">
        <f t="shared" si="168"/>
        <v>46255</v>
      </c>
      <c r="AF602" s="20">
        <f t="shared" si="169"/>
        <v>51555</v>
      </c>
      <c r="AG602" s="20">
        <f t="shared" si="170"/>
        <v>36766</v>
      </c>
      <c r="AH602" s="20">
        <f t="shared" si="171"/>
        <v>22980</v>
      </c>
      <c r="AI602" s="20">
        <f t="shared" si="172"/>
        <v>18378</v>
      </c>
      <c r="AJ602" s="20">
        <f t="shared" si="173"/>
        <v>13786</v>
      </c>
      <c r="AK602" s="20">
        <f t="shared" si="174"/>
        <v>8128</v>
      </c>
      <c r="AL602" s="20">
        <f t="shared" si="175"/>
        <v>3378</v>
      </c>
      <c r="AM602" s="20">
        <f t="shared" si="176"/>
        <v>2734</v>
      </c>
      <c r="AN602" s="20">
        <f t="shared" si="177"/>
        <v>3019</v>
      </c>
      <c r="AO602" s="43">
        <f t="shared" si="178"/>
        <v>9564</v>
      </c>
    </row>
    <row r="603" spans="1:41" x14ac:dyDescent="0.2">
      <c r="A603" s="96" t="s">
        <v>1445</v>
      </c>
      <c r="B603" s="96" t="s">
        <v>1446</v>
      </c>
      <c r="C603" s="96" t="s">
        <v>1445</v>
      </c>
      <c r="D603" s="96" t="s">
        <v>1446</v>
      </c>
      <c r="E603" s="96" t="s">
        <v>1466</v>
      </c>
      <c r="F603" s="96" t="s">
        <v>1467</v>
      </c>
      <c r="G603" s="96" t="s">
        <v>126</v>
      </c>
      <c r="H603" s="19" t="str">
        <f>IF(E603="","",VLOOKUP(LEFT(E603,5),'Technikai cellák'!B:C,2,0))</f>
        <v>MVM ÉGÁZ-DÉGÁZ Földgázhálózati Zrt.</v>
      </c>
      <c r="I603" s="19" t="str">
        <f>IF(E603="","",VLOOKUP(H603,'Technikai cellák'!$C$1:$D$12,2,0))</f>
        <v>6724 Szeged, Pulcz u. 44.</v>
      </c>
      <c r="J603" s="97">
        <v>16</v>
      </c>
      <c r="K603" s="25" t="str">
        <f t="shared" si="163"/>
        <v>20 alatti</v>
      </c>
      <c r="L603" s="101">
        <f t="shared" si="164"/>
        <v>16</v>
      </c>
      <c r="M603" s="102">
        <f t="shared" si="165"/>
        <v>0</v>
      </c>
      <c r="N603" s="105"/>
      <c r="O603" s="104">
        <f t="shared" si="166"/>
        <v>0</v>
      </c>
      <c r="P603" s="26">
        <f t="shared" si="180"/>
        <v>150889</v>
      </c>
      <c r="Q603" s="21">
        <f t="shared" si="179"/>
        <v>188611</v>
      </c>
      <c r="R603" s="98">
        <v>1345</v>
      </c>
      <c r="S603" s="99">
        <v>2284</v>
      </c>
      <c r="T603" s="99">
        <v>3426</v>
      </c>
      <c r="U603" s="99">
        <v>3807</v>
      </c>
      <c r="V603" s="99">
        <v>2538</v>
      </c>
      <c r="W603" s="99">
        <v>1788</v>
      </c>
      <c r="X603" s="99">
        <v>1340</v>
      </c>
      <c r="Y603" s="99">
        <v>893</v>
      </c>
      <c r="Z603" s="99">
        <v>0</v>
      </c>
      <c r="AA603" s="99">
        <v>0</v>
      </c>
      <c r="AB603" s="99">
        <v>0</v>
      </c>
      <c r="AC603" s="100">
        <v>447</v>
      </c>
      <c r="AD603" s="22">
        <f t="shared" si="167"/>
        <v>14198</v>
      </c>
      <c r="AE603" s="20">
        <f t="shared" si="168"/>
        <v>24109</v>
      </c>
      <c r="AF603" s="20">
        <f t="shared" si="169"/>
        <v>36164</v>
      </c>
      <c r="AG603" s="20">
        <f t="shared" si="170"/>
        <v>40186</v>
      </c>
      <c r="AH603" s="20">
        <f t="shared" si="171"/>
        <v>26791</v>
      </c>
      <c r="AI603" s="20">
        <f t="shared" si="172"/>
        <v>18874</v>
      </c>
      <c r="AJ603" s="20">
        <f t="shared" si="173"/>
        <v>14145</v>
      </c>
      <c r="AK603" s="20">
        <f t="shared" si="174"/>
        <v>9426</v>
      </c>
      <c r="AL603" s="20">
        <f t="shared" si="175"/>
        <v>0</v>
      </c>
      <c r="AM603" s="20">
        <f t="shared" si="176"/>
        <v>0</v>
      </c>
      <c r="AN603" s="20">
        <f t="shared" si="177"/>
        <v>0</v>
      </c>
      <c r="AO603" s="43">
        <f t="shared" si="178"/>
        <v>4718</v>
      </c>
    </row>
    <row r="604" spans="1:41" x14ac:dyDescent="0.2">
      <c r="A604" s="96" t="s">
        <v>1445</v>
      </c>
      <c r="B604" s="96" t="s">
        <v>1446</v>
      </c>
      <c r="C604" s="96" t="s">
        <v>1445</v>
      </c>
      <c r="D604" s="96" t="s">
        <v>1446</v>
      </c>
      <c r="E604" s="96" t="s">
        <v>1468</v>
      </c>
      <c r="F604" s="96" t="s">
        <v>1469</v>
      </c>
      <c r="G604" s="96" t="s">
        <v>126</v>
      </c>
      <c r="H604" s="19" t="str">
        <f>IF(E604="","",VLOOKUP(LEFT(E604,5),'Technikai cellák'!B:C,2,0))</f>
        <v>MVM ÉGÁZ-DÉGÁZ Földgázhálózati Zrt.</v>
      </c>
      <c r="I604" s="19" t="str">
        <f>IF(E604="","",VLOOKUP(H604,'Technikai cellák'!$C$1:$D$12,2,0))</f>
        <v>6724 Szeged, Pulcz u. 44.</v>
      </c>
      <c r="J604" s="97">
        <v>16</v>
      </c>
      <c r="K604" s="25" t="str">
        <f t="shared" si="163"/>
        <v>20 alatti</v>
      </c>
      <c r="L604" s="101">
        <f t="shared" si="164"/>
        <v>16</v>
      </c>
      <c r="M604" s="102">
        <f t="shared" si="165"/>
        <v>0</v>
      </c>
      <c r="N604" s="105"/>
      <c r="O604" s="104">
        <f t="shared" si="166"/>
        <v>0</v>
      </c>
      <c r="P604" s="26">
        <f t="shared" si="180"/>
        <v>149614</v>
      </c>
      <c r="Q604" s="21">
        <f t="shared" si="179"/>
        <v>187018</v>
      </c>
      <c r="R604" s="98">
        <v>1527</v>
      </c>
      <c r="S604" s="99">
        <v>1867</v>
      </c>
      <c r="T604" s="99">
        <v>2325</v>
      </c>
      <c r="U604" s="99">
        <v>3033</v>
      </c>
      <c r="V604" s="99">
        <v>2552</v>
      </c>
      <c r="W604" s="99">
        <v>2168</v>
      </c>
      <c r="X604" s="99">
        <v>1274</v>
      </c>
      <c r="Y604" s="99">
        <v>694</v>
      </c>
      <c r="Z604" s="99">
        <v>457</v>
      </c>
      <c r="AA604" s="99">
        <v>457</v>
      </c>
      <c r="AB604" s="99">
        <v>575</v>
      </c>
      <c r="AC604" s="100">
        <v>788</v>
      </c>
      <c r="AD604" s="22">
        <f t="shared" si="167"/>
        <v>16119</v>
      </c>
      <c r="AE604" s="20">
        <f t="shared" si="168"/>
        <v>19708</v>
      </c>
      <c r="AF604" s="20">
        <f t="shared" si="169"/>
        <v>24542</v>
      </c>
      <c r="AG604" s="20">
        <f t="shared" si="170"/>
        <v>32016</v>
      </c>
      <c r="AH604" s="20">
        <f t="shared" si="171"/>
        <v>26938</v>
      </c>
      <c r="AI604" s="20">
        <f t="shared" si="172"/>
        <v>22885</v>
      </c>
      <c r="AJ604" s="20">
        <f t="shared" si="173"/>
        <v>13448</v>
      </c>
      <c r="AK604" s="20">
        <f t="shared" si="174"/>
        <v>7326</v>
      </c>
      <c r="AL604" s="20">
        <f t="shared" si="175"/>
        <v>4824</v>
      </c>
      <c r="AM604" s="20">
        <f t="shared" si="176"/>
        <v>4824</v>
      </c>
      <c r="AN604" s="20">
        <f t="shared" si="177"/>
        <v>6070</v>
      </c>
      <c r="AO604" s="43">
        <f t="shared" si="178"/>
        <v>8318</v>
      </c>
    </row>
    <row r="605" spans="1:41" x14ac:dyDescent="0.2">
      <c r="A605" s="96" t="s">
        <v>1445</v>
      </c>
      <c r="B605" s="96" t="s">
        <v>1446</v>
      </c>
      <c r="C605" s="96" t="s">
        <v>1445</v>
      </c>
      <c r="D605" s="96" t="s">
        <v>1446</v>
      </c>
      <c r="E605" s="96" t="s">
        <v>1470</v>
      </c>
      <c r="F605" s="96" t="s">
        <v>1471</v>
      </c>
      <c r="G605" s="96" t="s">
        <v>126</v>
      </c>
      <c r="H605" s="19" t="str">
        <f>IF(E605="","",VLOOKUP(LEFT(E605,5),'Technikai cellák'!B:C,2,0))</f>
        <v>MVM ÉGÁZ-DÉGÁZ Földgázhálózati Zrt.</v>
      </c>
      <c r="I605" s="19" t="str">
        <f>IF(E605="","",VLOOKUP(H605,'Technikai cellák'!$C$1:$D$12,2,0))</f>
        <v>6724 Szeged, Pulcz u. 44.</v>
      </c>
      <c r="J605" s="97">
        <v>4</v>
      </c>
      <c r="K605" s="25" t="str">
        <f t="shared" si="163"/>
        <v>20 alatti</v>
      </c>
      <c r="L605" s="101">
        <f t="shared" si="164"/>
        <v>4</v>
      </c>
      <c r="M605" s="102">
        <f t="shared" si="165"/>
        <v>0</v>
      </c>
      <c r="N605" s="105"/>
      <c r="O605" s="104">
        <f t="shared" si="166"/>
        <v>0</v>
      </c>
      <c r="P605" s="26">
        <f t="shared" si="180"/>
        <v>0</v>
      </c>
      <c r="Q605" s="21">
        <f t="shared" si="179"/>
        <v>0</v>
      </c>
      <c r="R605" s="98">
        <v>0</v>
      </c>
      <c r="S605" s="99">
        <v>0</v>
      </c>
      <c r="T605" s="99">
        <v>0</v>
      </c>
      <c r="U605" s="99">
        <v>0</v>
      </c>
      <c r="V605" s="99">
        <v>0</v>
      </c>
      <c r="W605" s="99">
        <v>0</v>
      </c>
      <c r="X605" s="99">
        <v>0</v>
      </c>
      <c r="Y605" s="99">
        <v>0</v>
      </c>
      <c r="Z605" s="99">
        <v>0</v>
      </c>
      <c r="AA605" s="99">
        <v>0</v>
      </c>
      <c r="AB605" s="99">
        <v>0</v>
      </c>
      <c r="AC605" s="100">
        <v>0</v>
      </c>
      <c r="AD605" s="22">
        <f t="shared" si="167"/>
        <v>0</v>
      </c>
      <c r="AE605" s="20">
        <f t="shared" si="168"/>
        <v>0</v>
      </c>
      <c r="AF605" s="20">
        <f t="shared" si="169"/>
        <v>0</v>
      </c>
      <c r="AG605" s="20">
        <f t="shared" si="170"/>
        <v>0</v>
      </c>
      <c r="AH605" s="20">
        <f t="shared" si="171"/>
        <v>0</v>
      </c>
      <c r="AI605" s="20">
        <f t="shared" si="172"/>
        <v>0</v>
      </c>
      <c r="AJ605" s="20">
        <f t="shared" si="173"/>
        <v>0</v>
      </c>
      <c r="AK605" s="20">
        <f t="shared" si="174"/>
        <v>0</v>
      </c>
      <c r="AL605" s="20">
        <f t="shared" si="175"/>
        <v>0</v>
      </c>
      <c r="AM605" s="20">
        <f t="shared" si="176"/>
        <v>0</v>
      </c>
      <c r="AN605" s="20">
        <f t="shared" si="177"/>
        <v>0</v>
      </c>
      <c r="AO605" s="43">
        <f t="shared" si="178"/>
        <v>0</v>
      </c>
    </row>
    <row r="606" spans="1:41" x14ac:dyDescent="0.2">
      <c r="A606" s="96" t="s">
        <v>1445</v>
      </c>
      <c r="B606" s="96" t="s">
        <v>1446</v>
      </c>
      <c r="C606" s="96" t="s">
        <v>1445</v>
      </c>
      <c r="D606" s="96" t="s">
        <v>1446</v>
      </c>
      <c r="E606" s="96" t="s">
        <v>1472</v>
      </c>
      <c r="F606" s="96" t="s">
        <v>1473</v>
      </c>
      <c r="G606" s="96" t="s">
        <v>126</v>
      </c>
      <c r="H606" s="19" t="str">
        <f>IF(E606="","",VLOOKUP(LEFT(E606,5),'Technikai cellák'!B:C,2,0))</f>
        <v>MVM ÉGÁZ-DÉGÁZ Földgázhálózati Zrt.</v>
      </c>
      <c r="I606" s="19" t="str">
        <f>IF(E606="","",VLOOKUP(H606,'Technikai cellák'!$C$1:$D$12,2,0))</f>
        <v>6724 Szeged, Pulcz u. 44.</v>
      </c>
      <c r="J606" s="97">
        <v>6</v>
      </c>
      <c r="K606" s="25" t="str">
        <f t="shared" si="163"/>
        <v>20 alatti</v>
      </c>
      <c r="L606" s="101">
        <f t="shared" si="164"/>
        <v>6</v>
      </c>
      <c r="M606" s="102">
        <f t="shared" si="165"/>
        <v>0</v>
      </c>
      <c r="N606" s="105"/>
      <c r="O606" s="104">
        <f t="shared" si="166"/>
        <v>0</v>
      </c>
      <c r="P606" s="26">
        <f t="shared" si="180"/>
        <v>96774</v>
      </c>
      <c r="Q606" s="21">
        <f t="shared" si="179"/>
        <v>120967</v>
      </c>
      <c r="R606" s="98">
        <v>1629</v>
      </c>
      <c r="S606" s="99">
        <v>1971</v>
      </c>
      <c r="T606" s="99">
        <v>2575</v>
      </c>
      <c r="U606" s="99">
        <v>1443</v>
      </c>
      <c r="V606" s="99">
        <v>1215</v>
      </c>
      <c r="W606" s="99">
        <v>1032</v>
      </c>
      <c r="X606" s="99">
        <v>606</v>
      </c>
      <c r="Y606" s="99">
        <v>150</v>
      </c>
      <c r="Z606" s="99">
        <v>150</v>
      </c>
      <c r="AA606" s="99">
        <v>150</v>
      </c>
      <c r="AB606" s="99">
        <v>150</v>
      </c>
      <c r="AC606" s="100">
        <v>389</v>
      </c>
      <c r="AD606" s="22">
        <f t="shared" si="167"/>
        <v>17195</v>
      </c>
      <c r="AE606" s="20">
        <f t="shared" si="168"/>
        <v>20805</v>
      </c>
      <c r="AF606" s="20">
        <f t="shared" si="169"/>
        <v>27181</v>
      </c>
      <c r="AG606" s="20">
        <f t="shared" si="170"/>
        <v>15232</v>
      </c>
      <c r="AH606" s="20">
        <f t="shared" si="171"/>
        <v>12825</v>
      </c>
      <c r="AI606" s="20">
        <f t="shared" si="172"/>
        <v>10894</v>
      </c>
      <c r="AJ606" s="20">
        <f t="shared" si="173"/>
        <v>6397</v>
      </c>
      <c r="AK606" s="20">
        <f t="shared" si="174"/>
        <v>1583</v>
      </c>
      <c r="AL606" s="20">
        <f t="shared" si="175"/>
        <v>1583</v>
      </c>
      <c r="AM606" s="20">
        <f t="shared" si="176"/>
        <v>1583</v>
      </c>
      <c r="AN606" s="20">
        <f t="shared" si="177"/>
        <v>1583</v>
      </c>
      <c r="AO606" s="43">
        <f t="shared" si="178"/>
        <v>4106</v>
      </c>
    </row>
    <row r="607" spans="1:41" x14ac:dyDescent="0.2">
      <c r="A607" s="96" t="s">
        <v>1445</v>
      </c>
      <c r="B607" s="96" t="s">
        <v>1446</v>
      </c>
      <c r="C607" s="96" t="s">
        <v>1445</v>
      </c>
      <c r="D607" s="96" t="s">
        <v>1446</v>
      </c>
      <c r="E607" s="96" t="s">
        <v>1474</v>
      </c>
      <c r="F607" s="96" t="s">
        <v>1475</v>
      </c>
      <c r="G607" s="96" t="s">
        <v>126</v>
      </c>
      <c r="H607" s="19" t="str">
        <f>IF(E607="","",VLOOKUP(LEFT(E607,5),'Technikai cellák'!B:C,2,0))</f>
        <v>MVM ÉGÁZ-DÉGÁZ Földgázhálózati Zrt.</v>
      </c>
      <c r="I607" s="19" t="str">
        <f>IF(E607="","",VLOOKUP(H607,'Technikai cellák'!$C$1:$D$12,2,0))</f>
        <v>6724 Szeged, Pulcz u. 44.</v>
      </c>
      <c r="J607" s="97">
        <v>4</v>
      </c>
      <c r="K607" s="25" t="str">
        <f t="shared" si="163"/>
        <v>20 alatti</v>
      </c>
      <c r="L607" s="101">
        <f t="shared" si="164"/>
        <v>4</v>
      </c>
      <c r="M607" s="102">
        <f t="shared" si="165"/>
        <v>0</v>
      </c>
      <c r="N607" s="105"/>
      <c r="O607" s="104">
        <f t="shared" si="166"/>
        <v>0</v>
      </c>
      <c r="P607" s="26">
        <f t="shared" si="180"/>
        <v>10301</v>
      </c>
      <c r="Q607" s="21">
        <f t="shared" si="179"/>
        <v>12876</v>
      </c>
      <c r="R607" s="98">
        <v>103</v>
      </c>
      <c r="S607" s="99">
        <v>121</v>
      </c>
      <c r="T607" s="99">
        <v>180</v>
      </c>
      <c r="U607" s="99">
        <v>193</v>
      </c>
      <c r="V607" s="99">
        <v>169</v>
      </c>
      <c r="W607" s="99">
        <v>142</v>
      </c>
      <c r="X607" s="99">
        <v>79</v>
      </c>
      <c r="Y607" s="99">
        <v>39</v>
      </c>
      <c r="Z607" s="99">
        <v>35</v>
      </c>
      <c r="AA607" s="99">
        <v>35</v>
      </c>
      <c r="AB607" s="99">
        <v>35</v>
      </c>
      <c r="AC607" s="100">
        <v>89</v>
      </c>
      <c r="AD607" s="22">
        <f t="shared" si="167"/>
        <v>1087</v>
      </c>
      <c r="AE607" s="20">
        <f t="shared" si="168"/>
        <v>1277</v>
      </c>
      <c r="AF607" s="20">
        <f t="shared" si="169"/>
        <v>1900</v>
      </c>
      <c r="AG607" s="20">
        <f t="shared" si="170"/>
        <v>2037</v>
      </c>
      <c r="AH607" s="20">
        <f t="shared" si="171"/>
        <v>1784</v>
      </c>
      <c r="AI607" s="20">
        <f t="shared" si="172"/>
        <v>1499</v>
      </c>
      <c r="AJ607" s="20">
        <f t="shared" si="173"/>
        <v>834</v>
      </c>
      <c r="AK607" s="20">
        <f t="shared" si="174"/>
        <v>412</v>
      </c>
      <c r="AL607" s="20">
        <f t="shared" si="175"/>
        <v>369</v>
      </c>
      <c r="AM607" s="20">
        <f t="shared" si="176"/>
        <v>369</v>
      </c>
      <c r="AN607" s="20">
        <f t="shared" si="177"/>
        <v>369</v>
      </c>
      <c r="AO607" s="43">
        <f t="shared" si="178"/>
        <v>939</v>
      </c>
    </row>
    <row r="608" spans="1:41" x14ac:dyDescent="0.2">
      <c r="A608" s="96" t="s">
        <v>1445</v>
      </c>
      <c r="B608" s="96" t="s">
        <v>1446</v>
      </c>
      <c r="C608" s="96" t="s">
        <v>1445</v>
      </c>
      <c r="D608" s="96" t="s">
        <v>1446</v>
      </c>
      <c r="E608" s="96" t="s">
        <v>1476</v>
      </c>
      <c r="F608" s="96" t="s">
        <v>1477</v>
      </c>
      <c r="G608" s="96" t="s">
        <v>126</v>
      </c>
      <c r="H608" s="19" t="str">
        <f>IF(E608="","",VLOOKUP(LEFT(E608,5),'Technikai cellák'!B:C,2,0))</f>
        <v>MVM ÉGÁZ-DÉGÁZ Földgázhálózati Zrt.</v>
      </c>
      <c r="I608" s="19" t="str">
        <f>IF(E608="","",VLOOKUP(H608,'Technikai cellák'!$C$1:$D$12,2,0))</f>
        <v>6724 Szeged, Pulcz u. 44.</v>
      </c>
      <c r="J608" s="97">
        <v>4</v>
      </c>
      <c r="K608" s="25" t="str">
        <f t="shared" si="163"/>
        <v>20 alatti</v>
      </c>
      <c r="L608" s="101">
        <f t="shared" si="164"/>
        <v>4</v>
      </c>
      <c r="M608" s="102">
        <f t="shared" si="165"/>
        <v>0</v>
      </c>
      <c r="N608" s="105"/>
      <c r="O608" s="104">
        <f t="shared" si="166"/>
        <v>0</v>
      </c>
      <c r="P608" s="26">
        <f t="shared" si="180"/>
        <v>9002</v>
      </c>
      <c r="Q608" s="21">
        <f t="shared" si="179"/>
        <v>11252</v>
      </c>
      <c r="R608" s="98">
        <v>58</v>
      </c>
      <c r="S608" s="99">
        <v>73</v>
      </c>
      <c r="T608" s="99">
        <v>157</v>
      </c>
      <c r="U608" s="99">
        <v>186</v>
      </c>
      <c r="V608" s="99">
        <v>157</v>
      </c>
      <c r="W608" s="99">
        <v>133</v>
      </c>
      <c r="X608" s="99">
        <v>78</v>
      </c>
      <c r="Y608" s="99">
        <v>43</v>
      </c>
      <c r="Z608" s="99">
        <v>41</v>
      </c>
      <c r="AA608" s="99">
        <v>41</v>
      </c>
      <c r="AB608" s="99">
        <v>41</v>
      </c>
      <c r="AC608" s="100">
        <v>58</v>
      </c>
      <c r="AD608" s="22">
        <f t="shared" si="167"/>
        <v>612</v>
      </c>
      <c r="AE608" s="20">
        <f t="shared" si="168"/>
        <v>771</v>
      </c>
      <c r="AF608" s="20">
        <f t="shared" si="169"/>
        <v>1657</v>
      </c>
      <c r="AG608" s="20">
        <f t="shared" si="170"/>
        <v>1963</v>
      </c>
      <c r="AH608" s="20">
        <f t="shared" si="171"/>
        <v>1657</v>
      </c>
      <c r="AI608" s="20">
        <f t="shared" si="172"/>
        <v>1404</v>
      </c>
      <c r="AJ608" s="20">
        <f t="shared" si="173"/>
        <v>823</v>
      </c>
      <c r="AK608" s="20">
        <f t="shared" si="174"/>
        <v>454</v>
      </c>
      <c r="AL608" s="20">
        <f t="shared" si="175"/>
        <v>433</v>
      </c>
      <c r="AM608" s="20">
        <f t="shared" si="176"/>
        <v>433</v>
      </c>
      <c r="AN608" s="20">
        <f t="shared" si="177"/>
        <v>433</v>
      </c>
      <c r="AO608" s="43">
        <f t="shared" si="178"/>
        <v>612</v>
      </c>
    </row>
    <row r="609" spans="1:41" x14ac:dyDescent="0.2">
      <c r="A609" s="96" t="s">
        <v>1445</v>
      </c>
      <c r="B609" s="96" t="s">
        <v>1446</v>
      </c>
      <c r="C609" s="96" t="s">
        <v>1445</v>
      </c>
      <c r="D609" s="96" t="s">
        <v>1446</v>
      </c>
      <c r="E609" s="96" t="s">
        <v>1478</v>
      </c>
      <c r="F609" s="96" t="s">
        <v>1479</v>
      </c>
      <c r="G609" s="96" t="s">
        <v>126</v>
      </c>
      <c r="H609" s="19" t="str">
        <f>IF(E609="","",VLOOKUP(LEFT(E609,5),'Technikai cellák'!B:C,2,0))</f>
        <v>MVM ÉGÁZ-DÉGÁZ Földgázhálózati Zrt.</v>
      </c>
      <c r="I609" s="19" t="str">
        <f>IF(E609="","",VLOOKUP(H609,'Technikai cellák'!$C$1:$D$12,2,0))</f>
        <v>6724 Szeged, Pulcz u. 44.</v>
      </c>
      <c r="J609" s="97">
        <v>4</v>
      </c>
      <c r="K609" s="25" t="str">
        <f t="shared" si="163"/>
        <v>20 alatti</v>
      </c>
      <c r="L609" s="101">
        <f t="shared" si="164"/>
        <v>4</v>
      </c>
      <c r="M609" s="102">
        <f t="shared" si="165"/>
        <v>0</v>
      </c>
      <c r="N609" s="105"/>
      <c r="O609" s="104">
        <f t="shared" si="166"/>
        <v>0</v>
      </c>
      <c r="P609" s="26">
        <f t="shared" si="180"/>
        <v>19886</v>
      </c>
      <c r="Q609" s="21">
        <f t="shared" si="179"/>
        <v>24858</v>
      </c>
      <c r="R609" s="98">
        <v>134</v>
      </c>
      <c r="S609" s="99">
        <v>262</v>
      </c>
      <c r="T609" s="99">
        <v>393</v>
      </c>
      <c r="U609" s="99">
        <v>417</v>
      </c>
      <c r="V609" s="99">
        <v>351</v>
      </c>
      <c r="W609" s="99">
        <v>298</v>
      </c>
      <c r="X609" s="99">
        <v>175</v>
      </c>
      <c r="Y609" s="99">
        <v>95</v>
      </c>
      <c r="Z609" s="99">
        <v>33</v>
      </c>
      <c r="AA609" s="99">
        <v>33</v>
      </c>
      <c r="AB609" s="99">
        <v>33</v>
      </c>
      <c r="AC609" s="100">
        <v>131</v>
      </c>
      <c r="AD609" s="22">
        <f t="shared" si="167"/>
        <v>1414</v>
      </c>
      <c r="AE609" s="20">
        <f t="shared" si="168"/>
        <v>2766</v>
      </c>
      <c r="AF609" s="20">
        <f t="shared" si="169"/>
        <v>4148</v>
      </c>
      <c r="AG609" s="20">
        <f t="shared" si="170"/>
        <v>4402</v>
      </c>
      <c r="AH609" s="20">
        <f t="shared" si="171"/>
        <v>3705</v>
      </c>
      <c r="AI609" s="20">
        <f t="shared" si="172"/>
        <v>3146</v>
      </c>
      <c r="AJ609" s="20">
        <f t="shared" si="173"/>
        <v>1847</v>
      </c>
      <c r="AK609" s="20">
        <f t="shared" si="174"/>
        <v>1003</v>
      </c>
      <c r="AL609" s="20">
        <f t="shared" si="175"/>
        <v>348</v>
      </c>
      <c r="AM609" s="20">
        <f t="shared" si="176"/>
        <v>348</v>
      </c>
      <c r="AN609" s="20">
        <f t="shared" si="177"/>
        <v>348</v>
      </c>
      <c r="AO609" s="43">
        <f t="shared" si="178"/>
        <v>1383</v>
      </c>
    </row>
    <row r="610" spans="1:41" x14ac:dyDescent="0.2">
      <c r="A610" s="96" t="s">
        <v>1445</v>
      </c>
      <c r="B610" s="96" t="s">
        <v>1446</v>
      </c>
      <c r="C610" s="96" t="s">
        <v>1445</v>
      </c>
      <c r="D610" s="96" t="s">
        <v>1446</v>
      </c>
      <c r="E610" s="96" t="s">
        <v>1480</v>
      </c>
      <c r="F610" s="96" t="s">
        <v>1481</v>
      </c>
      <c r="G610" s="96" t="s">
        <v>126</v>
      </c>
      <c r="H610" s="19" t="str">
        <f>IF(E610="","",VLOOKUP(LEFT(E610,5),'Technikai cellák'!B:C,2,0))</f>
        <v>MVM ÉGÁZ-DÉGÁZ Földgázhálózati Zrt.</v>
      </c>
      <c r="I610" s="19" t="str">
        <f>IF(E610="","",VLOOKUP(H610,'Technikai cellák'!$C$1:$D$12,2,0))</f>
        <v>6724 Szeged, Pulcz u. 44.</v>
      </c>
      <c r="J610" s="97">
        <v>4</v>
      </c>
      <c r="K610" s="25" t="str">
        <f t="shared" si="163"/>
        <v>20 alatti</v>
      </c>
      <c r="L610" s="101">
        <f t="shared" si="164"/>
        <v>4</v>
      </c>
      <c r="M610" s="102">
        <f t="shared" si="165"/>
        <v>0</v>
      </c>
      <c r="N610" s="105"/>
      <c r="O610" s="104">
        <f t="shared" si="166"/>
        <v>0</v>
      </c>
      <c r="P610" s="26">
        <f t="shared" si="180"/>
        <v>19406</v>
      </c>
      <c r="Q610" s="21">
        <f t="shared" si="179"/>
        <v>24257</v>
      </c>
      <c r="R610" s="98">
        <v>124</v>
      </c>
      <c r="S610" s="99">
        <v>248</v>
      </c>
      <c r="T610" s="99">
        <v>355</v>
      </c>
      <c r="U610" s="99">
        <v>376</v>
      </c>
      <c r="V610" s="99">
        <v>328</v>
      </c>
      <c r="W610" s="99">
        <v>271</v>
      </c>
      <c r="X610" s="99">
        <v>164</v>
      </c>
      <c r="Y610" s="99">
        <v>94</v>
      </c>
      <c r="Z610" s="99">
        <v>79</v>
      </c>
      <c r="AA610" s="99">
        <v>79</v>
      </c>
      <c r="AB610" s="99">
        <v>79</v>
      </c>
      <c r="AC610" s="100">
        <v>101</v>
      </c>
      <c r="AD610" s="22">
        <f t="shared" si="167"/>
        <v>1309</v>
      </c>
      <c r="AE610" s="20">
        <f t="shared" si="168"/>
        <v>2618</v>
      </c>
      <c r="AF610" s="20">
        <f t="shared" si="169"/>
        <v>3747</v>
      </c>
      <c r="AG610" s="20">
        <f t="shared" si="170"/>
        <v>3969</v>
      </c>
      <c r="AH610" s="20">
        <f t="shared" si="171"/>
        <v>3462</v>
      </c>
      <c r="AI610" s="20">
        <f t="shared" si="172"/>
        <v>2861</v>
      </c>
      <c r="AJ610" s="20">
        <f t="shared" si="173"/>
        <v>1731</v>
      </c>
      <c r="AK610" s="20">
        <f t="shared" si="174"/>
        <v>992</v>
      </c>
      <c r="AL610" s="20">
        <f t="shared" si="175"/>
        <v>834</v>
      </c>
      <c r="AM610" s="20">
        <f t="shared" si="176"/>
        <v>834</v>
      </c>
      <c r="AN610" s="20">
        <f t="shared" si="177"/>
        <v>834</v>
      </c>
      <c r="AO610" s="43">
        <f t="shared" si="178"/>
        <v>1066</v>
      </c>
    </row>
    <row r="611" spans="1:41" x14ac:dyDescent="0.2">
      <c r="A611" s="96" t="s">
        <v>1445</v>
      </c>
      <c r="B611" s="96" t="s">
        <v>1446</v>
      </c>
      <c r="C611" s="96" t="s">
        <v>1445</v>
      </c>
      <c r="D611" s="96" t="s">
        <v>1446</v>
      </c>
      <c r="E611" s="96" t="s">
        <v>1482</v>
      </c>
      <c r="F611" s="96" t="s">
        <v>1483</v>
      </c>
      <c r="G611" s="96" t="s">
        <v>126</v>
      </c>
      <c r="H611" s="19" t="str">
        <f>IF(E611="","",VLOOKUP(LEFT(E611,5),'Technikai cellák'!B:C,2,0))</f>
        <v>MVM ÉGÁZ-DÉGÁZ Földgázhálózati Zrt.</v>
      </c>
      <c r="I611" s="19" t="str">
        <f>IF(E611="","",VLOOKUP(H611,'Technikai cellák'!$C$1:$D$12,2,0))</f>
        <v>6724 Szeged, Pulcz u. 44.</v>
      </c>
      <c r="J611" s="97">
        <v>4</v>
      </c>
      <c r="K611" s="25" t="str">
        <f t="shared" si="163"/>
        <v>20 alatti</v>
      </c>
      <c r="L611" s="101">
        <f t="shared" si="164"/>
        <v>4</v>
      </c>
      <c r="M611" s="102">
        <f t="shared" si="165"/>
        <v>0</v>
      </c>
      <c r="N611" s="105"/>
      <c r="O611" s="104">
        <f t="shared" si="166"/>
        <v>0</v>
      </c>
      <c r="P611" s="26">
        <f t="shared" si="180"/>
        <v>10818</v>
      </c>
      <c r="Q611" s="21">
        <f t="shared" si="179"/>
        <v>13523</v>
      </c>
      <c r="R611" s="98">
        <v>57</v>
      </c>
      <c r="S611" s="99">
        <v>114</v>
      </c>
      <c r="T611" s="99">
        <v>163</v>
      </c>
      <c r="U611" s="99">
        <v>203</v>
      </c>
      <c r="V611" s="99">
        <v>173</v>
      </c>
      <c r="W611" s="99">
        <v>148</v>
      </c>
      <c r="X611" s="99">
        <v>109</v>
      </c>
      <c r="Y611" s="99">
        <v>41</v>
      </c>
      <c r="Z611" s="99">
        <v>41</v>
      </c>
      <c r="AA611" s="99">
        <v>41</v>
      </c>
      <c r="AB611" s="99">
        <v>41</v>
      </c>
      <c r="AC611" s="100">
        <v>150</v>
      </c>
      <c r="AD611" s="22">
        <f t="shared" si="167"/>
        <v>602</v>
      </c>
      <c r="AE611" s="20">
        <f t="shared" si="168"/>
        <v>1203</v>
      </c>
      <c r="AF611" s="20">
        <f t="shared" si="169"/>
        <v>1721</v>
      </c>
      <c r="AG611" s="20">
        <f t="shared" si="170"/>
        <v>2143</v>
      </c>
      <c r="AH611" s="20">
        <f t="shared" si="171"/>
        <v>1826</v>
      </c>
      <c r="AI611" s="20">
        <f t="shared" si="172"/>
        <v>1562</v>
      </c>
      <c r="AJ611" s="20">
        <f t="shared" si="173"/>
        <v>1151</v>
      </c>
      <c r="AK611" s="20">
        <f t="shared" si="174"/>
        <v>433</v>
      </c>
      <c r="AL611" s="20">
        <f t="shared" si="175"/>
        <v>433</v>
      </c>
      <c r="AM611" s="20">
        <f t="shared" si="176"/>
        <v>433</v>
      </c>
      <c r="AN611" s="20">
        <f t="shared" si="177"/>
        <v>433</v>
      </c>
      <c r="AO611" s="43">
        <f t="shared" si="178"/>
        <v>1583</v>
      </c>
    </row>
    <row r="612" spans="1:41" x14ac:dyDescent="0.2">
      <c r="A612" s="96" t="s">
        <v>1445</v>
      </c>
      <c r="B612" s="96" t="s">
        <v>1446</v>
      </c>
      <c r="C612" s="96" t="s">
        <v>1445</v>
      </c>
      <c r="D612" s="96" t="s">
        <v>1446</v>
      </c>
      <c r="E612" s="96" t="s">
        <v>1484</v>
      </c>
      <c r="F612" s="96" t="s">
        <v>1485</v>
      </c>
      <c r="G612" s="96" t="s">
        <v>126</v>
      </c>
      <c r="H612" s="19" t="str">
        <f>IF(E612="","",VLOOKUP(LEFT(E612,5),'Technikai cellák'!B:C,2,0))</f>
        <v>MVM ÉGÁZ-DÉGÁZ Földgázhálózati Zrt.</v>
      </c>
      <c r="I612" s="19" t="str">
        <f>IF(E612="","",VLOOKUP(H612,'Technikai cellák'!$C$1:$D$12,2,0))</f>
        <v>6724 Szeged, Pulcz u. 44.</v>
      </c>
      <c r="J612" s="97">
        <v>4</v>
      </c>
      <c r="K612" s="25" t="str">
        <f t="shared" si="163"/>
        <v>20 alatti</v>
      </c>
      <c r="L612" s="101">
        <f t="shared" si="164"/>
        <v>4</v>
      </c>
      <c r="M612" s="102">
        <f t="shared" si="165"/>
        <v>0</v>
      </c>
      <c r="N612" s="105"/>
      <c r="O612" s="104">
        <f t="shared" si="166"/>
        <v>0</v>
      </c>
      <c r="P612" s="26">
        <f t="shared" si="180"/>
        <v>26820</v>
      </c>
      <c r="Q612" s="21">
        <f t="shared" si="179"/>
        <v>33525</v>
      </c>
      <c r="R612" s="98">
        <v>155</v>
      </c>
      <c r="S612" s="99">
        <v>310</v>
      </c>
      <c r="T612" s="99">
        <v>434</v>
      </c>
      <c r="U612" s="99">
        <v>501</v>
      </c>
      <c r="V612" s="99">
        <v>464</v>
      </c>
      <c r="W612" s="99">
        <v>396</v>
      </c>
      <c r="X612" s="99">
        <v>228</v>
      </c>
      <c r="Y612" s="99">
        <v>163</v>
      </c>
      <c r="Z612" s="99">
        <v>99</v>
      </c>
      <c r="AA612" s="99">
        <v>99</v>
      </c>
      <c r="AB612" s="99">
        <v>99</v>
      </c>
      <c r="AC612" s="100">
        <v>228</v>
      </c>
      <c r="AD612" s="22">
        <f t="shared" si="167"/>
        <v>1636</v>
      </c>
      <c r="AE612" s="20">
        <f t="shared" si="168"/>
        <v>3272</v>
      </c>
      <c r="AF612" s="20">
        <f t="shared" si="169"/>
        <v>4581</v>
      </c>
      <c r="AG612" s="20">
        <f t="shared" si="170"/>
        <v>5288</v>
      </c>
      <c r="AH612" s="20">
        <f t="shared" si="171"/>
        <v>4898</v>
      </c>
      <c r="AI612" s="20">
        <f t="shared" si="172"/>
        <v>4180</v>
      </c>
      <c r="AJ612" s="20">
        <f t="shared" si="173"/>
        <v>2407</v>
      </c>
      <c r="AK612" s="20">
        <f t="shared" si="174"/>
        <v>1721</v>
      </c>
      <c r="AL612" s="20">
        <f t="shared" si="175"/>
        <v>1045</v>
      </c>
      <c r="AM612" s="20">
        <f t="shared" si="176"/>
        <v>1045</v>
      </c>
      <c r="AN612" s="20">
        <f t="shared" si="177"/>
        <v>1045</v>
      </c>
      <c r="AO612" s="43">
        <f t="shared" si="178"/>
        <v>2407</v>
      </c>
    </row>
    <row r="613" spans="1:41" x14ac:dyDescent="0.2">
      <c r="A613" s="96" t="s">
        <v>1445</v>
      </c>
      <c r="B613" s="96" t="s">
        <v>1446</v>
      </c>
      <c r="C613" s="96" t="s">
        <v>1445</v>
      </c>
      <c r="D613" s="96" t="s">
        <v>1446</v>
      </c>
      <c r="E613" s="96" t="s">
        <v>1486</v>
      </c>
      <c r="F613" s="96" t="s">
        <v>1487</v>
      </c>
      <c r="G613" s="96" t="s">
        <v>126</v>
      </c>
      <c r="H613" s="19" t="str">
        <f>IF(E613="","",VLOOKUP(LEFT(E613,5),'Technikai cellák'!B:C,2,0))</f>
        <v>MVM ÉGÁZ-DÉGÁZ Földgázhálózati Zrt.</v>
      </c>
      <c r="I613" s="19" t="str">
        <f>IF(E613="","",VLOOKUP(H613,'Technikai cellák'!$C$1:$D$12,2,0))</f>
        <v>6724 Szeged, Pulcz u. 44.</v>
      </c>
      <c r="J613" s="97">
        <v>16</v>
      </c>
      <c r="K613" s="25" t="str">
        <f t="shared" si="163"/>
        <v>20 alatti</v>
      </c>
      <c r="L613" s="101">
        <f t="shared" si="164"/>
        <v>16</v>
      </c>
      <c r="M613" s="102">
        <f t="shared" si="165"/>
        <v>0</v>
      </c>
      <c r="N613" s="105"/>
      <c r="O613" s="104">
        <f t="shared" si="166"/>
        <v>0</v>
      </c>
      <c r="P613" s="26">
        <f t="shared" si="180"/>
        <v>145679</v>
      </c>
      <c r="Q613" s="21">
        <f t="shared" si="179"/>
        <v>182099</v>
      </c>
      <c r="R613" s="98">
        <v>841</v>
      </c>
      <c r="S613" s="99">
        <v>1533</v>
      </c>
      <c r="T613" s="99">
        <v>2196</v>
      </c>
      <c r="U613" s="99">
        <v>2788</v>
      </c>
      <c r="V613" s="99">
        <v>2393</v>
      </c>
      <c r="W613" s="99">
        <v>1978</v>
      </c>
      <c r="X613" s="99">
        <v>1345</v>
      </c>
      <c r="Y613" s="99">
        <v>982</v>
      </c>
      <c r="Z613" s="99">
        <v>653</v>
      </c>
      <c r="AA613" s="99">
        <v>653</v>
      </c>
      <c r="AB613" s="99">
        <v>653</v>
      </c>
      <c r="AC613" s="100">
        <v>1236</v>
      </c>
      <c r="AD613" s="22">
        <f t="shared" si="167"/>
        <v>8877</v>
      </c>
      <c r="AE613" s="20">
        <f t="shared" si="168"/>
        <v>16182</v>
      </c>
      <c r="AF613" s="20">
        <f t="shared" si="169"/>
        <v>23181</v>
      </c>
      <c r="AG613" s="20">
        <f t="shared" si="170"/>
        <v>29430</v>
      </c>
      <c r="AH613" s="20">
        <f t="shared" si="171"/>
        <v>25260</v>
      </c>
      <c r="AI613" s="20">
        <f t="shared" si="172"/>
        <v>20879</v>
      </c>
      <c r="AJ613" s="20">
        <f t="shared" si="173"/>
        <v>14198</v>
      </c>
      <c r="AK613" s="20">
        <f t="shared" si="174"/>
        <v>10366</v>
      </c>
      <c r="AL613" s="20">
        <f t="shared" si="175"/>
        <v>6893</v>
      </c>
      <c r="AM613" s="20">
        <f t="shared" si="176"/>
        <v>6893</v>
      </c>
      <c r="AN613" s="20">
        <f t="shared" si="177"/>
        <v>6893</v>
      </c>
      <c r="AO613" s="43">
        <f t="shared" si="178"/>
        <v>13047</v>
      </c>
    </row>
    <row r="614" spans="1:41" x14ac:dyDescent="0.2">
      <c r="A614" s="96" t="s">
        <v>1445</v>
      </c>
      <c r="B614" s="96" t="s">
        <v>1446</v>
      </c>
      <c r="C614" s="96" t="s">
        <v>1445</v>
      </c>
      <c r="D614" s="96" t="s">
        <v>1446</v>
      </c>
      <c r="E614" s="96" t="s">
        <v>1488</v>
      </c>
      <c r="F614" s="96" t="s">
        <v>1489</v>
      </c>
      <c r="G614" s="96" t="s">
        <v>126</v>
      </c>
      <c r="H614" s="19" t="str">
        <f>IF(E614="","",VLOOKUP(LEFT(E614,5),'Technikai cellák'!B:C,2,0))</f>
        <v>MVM ÉGÁZ-DÉGÁZ Földgázhálózati Zrt.</v>
      </c>
      <c r="I614" s="19" t="str">
        <f>IF(E614="","",VLOOKUP(H614,'Technikai cellák'!$C$1:$D$12,2,0))</f>
        <v>6724 Szeged, Pulcz u. 44.</v>
      </c>
      <c r="J614" s="97">
        <v>16</v>
      </c>
      <c r="K614" s="25" t="str">
        <f t="shared" si="163"/>
        <v>20 alatti</v>
      </c>
      <c r="L614" s="101">
        <f t="shared" si="164"/>
        <v>16</v>
      </c>
      <c r="M614" s="102">
        <f t="shared" si="165"/>
        <v>0</v>
      </c>
      <c r="N614" s="105"/>
      <c r="O614" s="104">
        <f t="shared" si="166"/>
        <v>0</v>
      </c>
      <c r="P614" s="26">
        <f t="shared" si="180"/>
        <v>122023</v>
      </c>
      <c r="Q614" s="21">
        <f t="shared" si="179"/>
        <v>152529</v>
      </c>
      <c r="R614" s="98">
        <v>1000</v>
      </c>
      <c r="S614" s="99">
        <v>2000</v>
      </c>
      <c r="T614" s="99">
        <v>2500</v>
      </c>
      <c r="U614" s="99">
        <v>2500</v>
      </c>
      <c r="V614" s="99">
        <v>2000</v>
      </c>
      <c r="W614" s="99">
        <v>1600</v>
      </c>
      <c r="X614" s="99">
        <v>850</v>
      </c>
      <c r="Y614" s="99">
        <v>400</v>
      </c>
      <c r="Z614" s="99">
        <v>400</v>
      </c>
      <c r="AA614" s="99">
        <v>400</v>
      </c>
      <c r="AB614" s="99">
        <v>400</v>
      </c>
      <c r="AC614" s="100">
        <v>400</v>
      </c>
      <c r="AD614" s="22">
        <f t="shared" si="167"/>
        <v>10556</v>
      </c>
      <c r="AE614" s="20">
        <f t="shared" si="168"/>
        <v>21112</v>
      </c>
      <c r="AF614" s="20">
        <f t="shared" si="169"/>
        <v>26389</v>
      </c>
      <c r="AG614" s="20">
        <f t="shared" si="170"/>
        <v>26389</v>
      </c>
      <c r="AH614" s="20">
        <f t="shared" si="171"/>
        <v>21112</v>
      </c>
      <c r="AI614" s="20">
        <f t="shared" si="172"/>
        <v>16889</v>
      </c>
      <c r="AJ614" s="20">
        <f t="shared" si="173"/>
        <v>8972</v>
      </c>
      <c r="AK614" s="20">
        <f t="shared" si="174"/>
        <v>4222</v>
      </c>
      <c r="AL614" s="20">
        <f t="shared" si="175"/>
        <v>4222</v>
      </c>
      <c r="AM614" s="20">
        <f t="shared" si="176"/>
        <v>4222</v>
      </c>
      <c r="AN614" s="20">
        <f t="shared" si="177"/>
        <v>4222</v>
      </c>
      <c r="AO614" s="43">
        <f t="shared" si="178"/>
        <v>4222</v>
      </c>
    </row>
    <row r="615" spans="1:41" x14ac:dyDescent="0.2">
      <c r="A615" s="96" t="s">
        <v>1445</v>
      </c>
      <c r="B615" s="96" t="s">
        <v>1446</v>
      </c>
      <c r="C615" s="96" t="s">
        <v>1445</v>
      </c>
      <c r="D615" s="96" t="s">
        <v>1446</v>
      </c>
      <c r="E615" s="96" t="s">
        <v>1490</v>
      </c>
      <c r="F615" s="96" t="s">
        <v>1491</v>
      </c>
      <c r="G615" s="96" t="s">
        <v>126</v>
      </c>
      <c r="H615" s="19" t="str">
        <f>IF(E615="","",VLOOKUP(LEFT(E615,5),'Technikai cellák'!B:C,2,0))</f>
        <v>MVM ÉGÁZ-DÉGÁZ Földgázhálózati Zrt.</v>
      </c>
      <c r="I615" s="19" t="str">
        <f>IF(E615="","",VLOOKUP(H615,'Technikai cellák'!$C$1:$D$12,2,0))</f>
        <v>6724 Szeged, Pulcz u. 44.</v>
      </c>
      <c r="J615" s="97">
        <v>4</v>
      </c>
      <c r="K615" s="25" t="str">
        <f t="shared" si="163"/>
        <v>20 alatti</v>
      </c>
      <c r="L615" s="101">
        <f t="shared" si="164"/>
        <v>4</v>
      </c>
      <c r="M615" s="102">
        <f t="shared" si="165"/>
        <v>0</v>
      </c>
      <c r="N615" s="105"/>
      <c r="O615" s="104">
        <f t="shared" si="166"/>
        <v>0</v>
      </c>
      <c r="P615" s="26">
        <f t="shared" si="180"/>
        <v>24895</v>
      </c>
      <c r="Q615" s="21">
        <f t="shared" si="179"/>
        <v>31119</v>
      </c>
      <c r="R615" s="98">
        <v>128</v>
      </c>
      <c r="S615" s="99">
        <v>255</v>
      </c>
      <c r="T615" s="99">
        <v>365</v>
      </c>
      <c r="U615" s="99">
        <v>518</v>
      </c>
      <c r="V615" s="99">
        <v>465</v>
      </c>
      <c r="W615" s="99">
        <v>436</v>
      </c>
      <c r="X615" s="99">
        <v>372</v>
      </c>
      <c r="Y615" s="99">
        <v>89</v>
      </c>
      <c r="Z615" s="99">
        <v>39</v>
      </c>
      <c r="AA615" s="99">
        <v>39</v>
      </c>
      <c r="AB615" s="99">
        <v>39</v>
      </c>
      <c r="AC615" s="100">
        <v>203</v>
      </c>
      <c r="AD615" s="22">
        <f t="shared" si="167"/>
        <v>1351</v>
      </c>
      <c r="AE615" s="20">
        <f t="shared" si="168"/>
        <v>2692</v>
      </c>
      <c r="AF615" s="20">
        <f t="shared" si="169"/>
        <v>3853</v>
      </c>
      <c r="AG615" s="20">
        <f t="shared" si="170"/>
        <v>5468</v>
      </c>
      <c r="AH615" s="20">
        <f t="shared" si="171"/>
        <v>4908</v>
      </c>
      <c r="AI615" s="20">
        <f t="shared" si="172"/>
        <v>4602</v>
      </c>
      <c r="AJ615" s="20">
        <f t="shared" si="173"/>
        <v>3927</v>
      </c>
      <c r="AK615" s="20">
        <f t="shared" si="174"/>
        <v>939</v>
      </c>
      <c r="AL615" s="20">
        <f t="shared" si="175"/>
        <v>412</v>
      </c>
      <c r="AM615" s="20">
        <f t="shared" si="176"/>
        <v>412</v>
      </c>
      <c r="AN615" s="20">
        <f t="shared" si="177"/>
        <v>412</v>
      </c>
      <c r="AO615" s="43">
        <f t="shared" si="178"/>
        <v>2143</v>
      </c>
    </row>
    <row r="616" spans="1:41" x14ac:dyDescent="0.2">
      <c r="A616" s="96" t="s">
        <v>1445</v>
      </c>
      <c r="B616" s="96" t="s">
        <v>1446</v>
      </c>
      <c r="C616" s="96" t="s">
        <v>1445</v>
      </c>
      <c r="D616" s="96" t="s">
        <v>1446</v>
      </c>
      <c r="E616" s="96" t="s">
        <v>1492</v>
      </c>
      <c r="F616" s="96" t="s">
        <v>1493</v>
      </c>
      <c r="G616" s="96" t="s">
        <v>126</v>
      </c>
      <c r="H616" s="19" t="str">
        <f>IF(E616="","",VLOOKUP(LEFT(E616,5),'Technikai cellák'!B:C,2,0))</f>
        <v>MVM ÉGÁZ-DÉGÁZ Földgázhálózati Zrt.</v>
      </c>
      <c r="I616" s="19" t="str">
        <f>IF(E616="","",VLOOKUP(H616,'Technikai cellák'!$C$1:$D$12,2,0))</f>
        <v>6724 Szeged, Pulcz u. 44.</v>
      </c>
      <c r="J616" s="97">
        <v>4</v>
      </c>
      <c r="K616" s="25" t="str">
        <f t="shared" si="163"/>
        <v>20 alatti</v>
      </c>
      <c r="L616" s="101">
        <f t="shared" si="164"/>
        <v>4</v>
      </c>
      <c r="M616" s="102">
        <f t="shared" si="165"/>
        <v>0</v>
      </c>
      <c r="N616" s="105"/>
      <c r="O616" s="104">
        <f t="shared" si="166"/>
        <v>0</v>
      </c>
      <c r="P616" s="26">
        <f t="shared" si="180"/>
        <v>43069</v>
      </c>
      <c r="Q616" s="21">
        <f t="shared" si="179"/>
        <v>53836</v>
      </c>
      <c r="R616" s="98">
        <v>951</v>
      </c>
      <c r="S616" s="99">
        <v>818</v>
      </c>
      <c r="T616" s="99">
        <v>667</v>
      </c>
      <c r="U616" s="99">
        <v>254</v>
      </c>
      <c r="V616" s="99">
        <v>138</v>
      </c>
      <c r="W616" s="99">
        <v>107</v>
      </c>
      <c r="X616" s="99">
        <v>98</v>
      </c>
      <c r="Y616" s="99">
        <v>99</v>
      </c>
      <c r="Z616" s="99">
        <v>136</v>
      </c>
      <c r="AA616" s="99">
        <v>314</v>
      </c>
      <c r="AB616" s="99">
        <v>624</v>
      </c>
      <c r="AC616" s="100">
        <v>894</v>
      </c>
      <c r="AD616" s="22">
        <f t="shared" si="167"/>
        <v>10039</v>
      </c>
      <c r="AE616" s="20">
        <f t="shared" si="168"/>
        <v>8635</v>
      </c>
      <c r="AF616" s="20">
        <f t="shared" si="169"/>
        <v>7041</v>
      </c>
      <c r="AG616" s="20">
        <f t="shared" si="170"/>
        <v>2681</v>
      </c>
      <c r="AH616" s="20">
        <f t="shared" si="171"/>
        <v>1457</v>
      </c>
      <c r="AI616" s="20">
        <f t="shared" si="172"/>
        <v>1129</v>
      </c>
      <c r="AJ616" s="20">
        <f t="shared" si="173"/>
        <v>1034</v>
      </c>
      <c r="AK616" s="20">
        <f t="shared" si="174"/>
        <v>1045</v>
      </c>
      <c r="AL616" s="20">
        <f t="shared" si="175"/>
        <v>1436</v>
      </c>
      <c r="AM616" s="20">
        <f t="shared" si="176"/>
        <v>3315</v>
      </c>
      <c r="AN616" s="20">
        <f t="shared" si="177"/>
        <v>6587</v>
      </c>
      <c r="AO616" s="43">
        <f t="shared" si="178"/>
        <v>9437</v>
      </c>
    </row>
    <row r="617" spans="1:41" x14ac:dyDescent="0.2">
      <c r="A617" s="96" t="s">
        <v>1445</v>
      </c>
      <c r="B617" s="96" t="s">
        <v>1446</v>
      </c>
      <c r="C617" s="96" t="s">
        <v>1445</v>
      </c>
      <c r="D617" s="96" t="s">
        <v>1446</v>
      </c>
      <c r="E617" s="96" t="s">
        <v>1494</v>
      </c>
      <c r="F617" s="96" t="s">
        <v>1495</v>
      </c>
      <c r="G617" s="96" t="s">
        <v>126</v>
      </c>
      <c r="H617" s="19" t="str">
        <f>IF(E617="","",VLOOKUP(LEFT(E617,5),'Technikai cellák'!B:C,2,0))</f>
        <v>MVM ÉGÁZ-DÉGÁZ Földgázhálózati Zrt.</v>
      </c>
      <c r="I617" s="19" t="str">
        <f>IF(E617="","",VLOOKUP(H617,'Technikai cellák'!$C$1:$D$12,2,0))</f>
        <v>6724 Szeged, Pulcz u. 44.</v>
      </c>
      <c r="J617" s="97">
        <v>4</v>
      </c>
      <c r="K617" s="25" t="str">
        <f t="shared" si="163"/>
        <v>20 alatti</v>
      </c>
      <c r="L617" s="101">
        <f t="shared" si="164"/>
        <v>4</v>
      </c>
      <c r="M617" s="102">
        <f t="shared" si="165"/>
        <v>0</v>
      </c>
      <c r="N617" s="105"/>
      <c r="O617" s="104">
        <f t="shared" si="166"/>
        <v>0</v>
      </c>
      <c r="P617" s="26">
        <f t="shared" si="180"/>
        <v>14846</v>
      </c>
      <c r="Q617" s="21">
        <f t="shared" si="179"/>
        <v>18558</v>
      </c>
      <c r="R617" s="98">
        <v>327</v>
      </c>
      <c r="S617" s="99">
        <v>282</v>
      </c>
      <c r="T617" s="99">
        <v>230</v>
      </c>
      <c r="U617" s="99">
        <v>88</v>
      </c>
      <c r="V617" s="99">
        <v>48</v>
      </c>
      <c r="W617" s="99">
        <v>37</v>
      </c>
      <c r="X617" s="99">
        <v>34</v>
      </c>
      <c r="Y617" s="99">
        <v>34</v>
      </c>
      <c r="Z617" s="99">
        <v>47</v>
      </c>
      <c r="AA617" s="99">
        <v>108</v>
      </c>
      <c r="AB617" s="99">
        <v>215</v>
      </c>
      <c r="AC617" s="100">
        <v>308</v>
      </c>
      <c r="AD617" s="22">
        <f t="shared" si="167"/>
        <v>3452</v>
      </c>
      <c r="AE617" s="20">
        <f t="shared" si="168"/>
        <v>2977</v>
      </c>
      <c r="AF617" s="20">
        <f t="shared" si="169"/>
        <v>2428</v>
      </c>
      <c r="AG617" s="20">
        <f t="shared" si="170"/>
        <v>929</v>
      </c>
      <c r="AH617" s="20">
        <f t="shared" si="171"/>
        <v>507</v>
      </c>
      <c r="AI617" s="20">
        <f t="shared" si="172"/>
        <v>391</v>
      </c>
      <c r="AJ617" s="20">
        <f t="shared" si="173"/>
        <v>359</v>
      </c>
      <c r="AK617" s="20">
        <f t="shared" si="174"/>
        <v>359</v>
      </c>
      <c r="AL617" s="20">
        <f t="shared" si="175"/>
        <v>496</v>
      </c>
      <c r="AM617" s="20">
        <f t="shared" si="176"/>
        <v>1140</v>
      </c>
      <c r="AN617" s="20">
        <f t="shared" si="177"/>
        <v>2269</v>
      </c>
      <c r="AO617" s="43">
        <f t="shared" si="178"/>
        <v>3251</v>
      </c>
    </row>
    <row r="618" spans="1:41" x14ac:dyDescent="0.2">
      <c r="A618" s="96" t="s">
        <v>1445</v>
      </c>
      <c r="B618" s="96" t="s">
        <v>1446</v>
      </c>
      <c r="C618" s="96" t="s">
        <v>1445</v>
      </c>
      <c r="D618" s="96" t="s">
        <v>1446</v>
      </c>
      <c r="E618" s="96" t="s">
        <v>1496</v>
      </c>
      <c r="F618" s="96" t="s">
        <v>1497</v>
      </c>
      <c r="G618" s="96" t="s">
        <v>126</v>
      </c>
      <c r="H618" s="19" t="str">
        <f>IF(E618="","",VLOOKUP(LEFT(E618,5),'Technikai cellák'!B:C,2,0))</f>
        <v>MVM ÉGÁZ-DÉGÁZ Földgázhálózati Zrt.</v>
      </c>
      <c r="I618" s="19" t="str">
        <f>IF(E618="","",VLOOKUP(H618,'Technikai cellák'!$C$1:$D$12,2,0))</f>
        <v>6724 Szeged, Pulcz u. 44.</v>
      </c>
      <c r="J618" s="97">
        <v>4</v>
      </c>
      <c r="K618" s="25" t="str">
        <f t="shared" si="163"/>
        <v>20 alatti</v>
      </c>
      <c r="L618" s="101">
        <f t="shared" si="164"/>
        <v>4</v>
      </c>
      <c r="M618" s="102">
        <f t="shared" si="165"/>
        <v>0</v>
      </c>
      <c r="N618" s="105"/>
      <c r="O618" s="104">
        <f t="shared" si="166"/>
        <v>0</v>
      </c>
      <c r="P618" s="26">
        <f t="shared" si="180"/>
        <v>31414</v>
      </c>
      <c r="Q618" s="21">
        <f t="shared" si="179"/>
        <v>39267</v>
      </c>
      <c r="R618" s="98">
        <v>182</v>
      </c>
      <c r="S618" s="99">
        <v>361</v>
      </c>
      <c r="T618" s="99">
        <v>518</v>
      </c>
      <c r="U618" s="99">
        <v>634</v>
      </c>
      <c r="V618" s="99">
        <v>532</v>
      </c>
      <c r="W618" s="99">
        <v>452</v>
      </c>
      <c r="X618" s="99">
        <v>266</v>
      </c>
      <c r="Y618" s="99">
        <v>145</v>
      </c>
      <c r="Z618" s="99">
        <v>121</v>
      </c>
      <c r="AA618" s="99">
        <v>121</v>
      </c>
      <c r="AB618" s="99">
        <v>121</v>
      </c>
      <c r="AC618" s="100">
        <v>267</v>
      </c>
      <c r="AD618" s="22">
        <f t="shared" si="167"/>
        <v>1921</v>
      </c>
      <c r="AE618" s="20">
        <f t="shared" si="168"/>
        <v>3811</v>
      </c>
      <c r="AF618" s="20">
        <f t="shared" si="169"/>
        <v>5468</v>
      </c>
      <c r="AG618" s="20">
        <f t="shared" si="170"/>
        <v>6692</v>
      </c>
      <c r="AH618" s="20">
        <f t="shared" si="171"/>
        <v>5616</v>
      </c>
      <c r="AI618" s="20">
        <f t="shared" si="172"/>
        <v>4771</v>
      </c>
      <c r="AJ618" s="20">
        <f t="shared" si="173"/>
        <v>2808</v>
      </c>
      <c r="AK618" s="20">
        <f t="shared" si="174"/>
        <v>1531</v>
      </c>
      <c r="AL618" s="20">
        <f t="shared" si="175"/>
        <v>1277</v>
      </c>
      <c r="AM618" s="20">
        <f t="shared" si="176"/>
        <v>1277</v>
      </c>
      <c r="AN618" s="20">
        <f t="shared" si="177"/>
        <v>1277</v>
      </c>
      <c r="AO618" s="43">
        <f t="shared" si="178"/>
        <v>2818</v>
      </c>
    </row>
    <row r="619" spans="1:41" x14ac:dyDescent="0.2">
      <c r="A619" s="96" t="s">
        <v>1445</v>
      </c>
      <c r="B619" s="96" t="s">
        <v>1446</v>
      </c>
      <c r="C619" s="96" t="s">
        <v>1445</v>
      </c>
      <c r="D619" s="96" t="s">
        <v>1446</v>
      </c>
      <c r="E619" s="96" t="s">
        <v>1498</v>
      </c>
      <c r="F619" s="96" t="s">
        <v>1499</v>
      </c>
      <c r="G619" s="96" t="s">
        <v>126</v>
      </c>
      <c r="H619" s="19" t="str">
        <f>IF(E619="","",VLOOKUP(LEFT(E619,5),'Technikai cellák'!B:C,2,0))</f>
        <v>MVM ÉGÁZ-DÉGÁZ Földgázhálózati Zrt.</v>
      </c>
      <c r="I619" s="19" t="str">
        <f>IF(E619="","",VLOOKUP(H619,'Technikai cellák'!$C$1:$D$12,2,0))</f>
        <v>6724 Szeged, Pulcz u. 44.</v>
      </c>
      <c r="J619" s="97">
        <v>16</v>
      </c>
      <c r="K619" s="25" t="str">
        <f t="shared" ref="K619:K678" si="181">IF(J619="","",IF(J619&lt;20,"20 alatti",IF(J619&lt;100,"20-99",IF(J619&lt;500,"100-500","500-"))))</f>
        <v>20 alatti</v>
      </c>
      <c r="L619" s="101">
        <f t="shared" ref="L619:L678" si="182">ROUND(IF(K619="20 alatti",J619*1,0),0)</f>
        <v>16</v>
      </c>
      <c r="M619" s="102">
        <f t="shared" ref="M619:M678" si="183">ROUND(IF(K619="20-99",J619*10.5,0),0)</f>
        <v>0</v>
      </c>
      <c r="N619" s="105"/>
      <c r="O619" s="104">
        <f t="shared" ref="O619:O678" si="184">ROUND((IF(J619&lt;100,0,J619*$C$6)/$C$7),0)</f>
        <v>0</v>
      </c>
      <c r="P619" s="26">
        <f t="shared" si="180"/>
        <v>298907</v>
      </c>
      <c r="Q619" s="21">
        <f t="shared" si="179"/>
        <v>373634</v>
      </c>
      <c r="R619" s="98">
        <v>2382</v>
      </c>
      <c r="S619" s="99">
        <v>3487</v>
      </c>
      <c r="T619" s="99">
        <v>5099</v>
      </c>
      <c r="U619" s="99">
        <v>6099</v>
      </c>
      <c r="V619" s="99">
        <v>4487</v>
      </c>
      <c r="W619" s="99">
        <v>3382</v>
      </c>
      <c r="X619" s="99">
        <v>3081</v>
      </c>
      <c r="Y619" s="99">
        <v>2546</v>
      </c>
      <c r="Z619" s="99">
        <v>1000</v>
      </c>
      <c r="AA619" s="99">
        <v>1000</v>
      </c>
      <c r="AB619" s="99">
        <v>1000</v>
      </c>
      <c r="AC619" s="100">
        <v>1833</v>
      </c>
      <c r="AD619" s="22">
        <f t="shared" si="167"/>
        <v>25144</v>
      </c>
      <c r="AE619" s="20">
        <f t="shared" si="168"/>
        <v>36808</v>
      </c>
      <c r="AF619" s="20">
        <f t="shared" si="169"/>
        <v>53824</v>
      </c>
      <c r="AG619" s="20">
        <f t="shared" si="170"/>
        <v>64380</v>
      </c>
      <c r="AH619" s="20">
        <f t="shared" si="171"/>
        <v>47364</v>
      </c>
      <c r="AI619" s="20">
        <f t="shared" si="172"/>
        <v>35700</v>
      </c>
      <c r="AJ619" s="20">
        <f t="shared" si="173"/>
        <v>32522</v>
      </c>
      <c r="AK619" s="20">
        <f t="shared" si="174"/>
        <v>26875</v>
      </c>
      <c r="AL619" s="20">
        <f t="shared" si="175"/>
        <v>10556</v>
      </c>
      <c r="AM619" s="20">
        <f t="shared" si="176"/>
        <v>10556</v>
      </c>
      <c r="AN619" s="20">
        <f t="shared" si="177"/>
        <v>10556</v>
      </c>
      <c r="AO619" s="43">
        <f t="shared" si="178"/>
        <v>19349</v>
      </c>
    </row>
    <row r="620" spans="1:41" x14ac:dyDescent="0.2">
      <c r="A620" s="96" t="s">
        <v>1445</v>
      </c>
      <c r="B620" s="96" t="s">
        <v>1446</v>
      </c>
      <c r="C620" s="96" t="s">
        <v>1445</v>
      </c>
      <c r="D620" s="96" t="s">
        <v>1446</v>
      </c>
      <c r="E620" s="96" t="s">
        <v>1500</v>
      </c>
      <c r="F620" s="96" t="s">
        <v>1501</v>
      </c>
      <c r="G620" s="96" t="s">
        <v>126</v>
      </c>
      <c r="H620" s="19" t="str">
        <f>IF(E620="","",VLOOKUP(LEFT(E620,5),'Technikai cellák'!B:C,2,0))</f>
        <v>MVM ÉGÁZ-DÉGÁZ Földgázhálózati Zrt.</v>
      </c>
      <c r="I620" s="19" t="str">
        <f>IF(E620="","",VLOOKUP(H620,'Technikai cellák'!$C$1:$D$12,2,0))</f>
        <v>6724 Szeged, Pulcz u. 44.</v>
      </c>
      <c r="J620" s="97">
        <v>4</v>
      </c>
      <c r="K620" s="25" t="str">
        <f t="shared" si="181"/>
        <v>20 alatti</v>
      </c>
      <c r="L620" s="101">
        <f t="shared" si="182"/>
        <v>4</v>
      </c>
      <c r="M620" s="102">
        <f t="shared" si="183"/>
        <v>0</v>
      </c>
      <c r="N620" s="105"/>
      <c r="O620" s="104">
        <f t="shared" si="184"/>
        <v>0</v>
      </c>
      <c r="P620" s="26">
        <f t="shared" si="180"/>
        <v>7118</v>
      </c>
      <c r="Q620" s="21">
        <f t="shared" si="179"/>
        <v>8898</v>
      </c>
      <c r="R620" s="98">
        <v>157</v>
      </c>
      <c r="S620" s="99">
        <v>135</v>
      </c>
      <c r="T620" s="99">
        <v>110</v>
      </c>
      <c r="U620" s="99">
        <v>42</v>
      </c>
      <c r="V620" s="99">
        <v>23</v>
      </c>
      <c r="W620" s="99">
        <v>18</v>
      </c>
      <c r="X620" s="99">
        <v>16</v>
      </c>
      <c r="Y620" s="99">
        <v>16</v>
      </c>
      <c r="Z620" s="99">
        <v>23</v>
      </c>
      <c r="AA620" s="99">
        <v>52</v>
      </c>
      <c r="AB620" s="99">
        <v>103</v>
      </c>
      <c r="AC620" s="100">
        <v>148</v>
      </c>
      <c r="AD620" s="22">
        <f t="shared" si="167"/>
        <v>1657</v>
      </c>
      <c r="AE620" s="20">
        <f t="shared" si="168"/>
        <v>1425</v>
      </c>
      <c r="AF620" s="20">
        <f t="shared" si="169"/>
        <v>1161</v>
      </c>
      <c r="AG620" s="20">
        <f t="shared" si="170"/>
        <v>443</v>
      </c>
      <c r="AH620" s="20">
        <f t="shared" si="171"/>
        <v>243</v>
      </c>
      <c r="AI620" s="20">
        <f t="shared" si="172"/>
        <v>190</v>
      </c>
      <c r="AJ620" s="20">
        <f t="shared" si="173"/>
        <v>169</v>
      </c>
      <c r="AK620" s="20">
        <f t="shared" si="174"/>
        <v>169</v>
      </c>
      <c r="AL620" s="20">
        <f t="shared" si="175"/>
        <v>243</v>
      </c>
      <c r="AM620" s="20">
        <f t="shared" si="176"/>
        <v>549</v>
      </c>
      <c r="AN620" s="20">
        <f t="shared" si="177"/>
        <v>1087</v>
      </c>
      <c r="AO620" s="43">
        <f t="shared" si="178"/>
        <v>1562</v>
      </c>
    </row>
    <row r="621" spans="1:41" x14ac:dyDescent="0.2">
      <c r="A621" s="96" t="s">
        <v>1445</v>
      </c>
      <c r="B621" s="96" t="s">
        <v>1446</v>
      </c>
      <c r="C621" s="96" t="s">
        <v>1445</v>
      </c>
      <c r="D621" s="96" t="s">
        <v>1446</v>
      </c>
      <c r="E621" s="96" t="s">
        <v>1502</v>
      </c>
      <c r="F621" s="96" t="s">
        <v>1503</v>
      </c>
      <c r="G621" s="96" t="s">
        <v>126</v>
      </c>
      <c r="H621" s="19" t="str">
        <f>IF(E621="","",VLOOKUP(LEFT(E621,5),'Technikai cellák'!B:C,2,0))</f>
        <v>MVM ÉGÁZ-DÉGÁZ Földgázhálózati Zrt.</v>
      </c>
      <c r="I621" s="19" t="str">
        <f>IF(E621="","",VLOOKUP(H621,'Technikai cellák'!$C$1:$D$12,2,0))</f>
        <v>6724 Szeged, Pulcz u. 44.</v>
      </c>
      <c r="J621" s="97">
        <v>10</v>
      </c>
      <c r="K621" s="25" t="str">
        <f t="shared" si="181"/>
        <v>20 alatti</v>
      </c>
      <c r="L621" s="101">
        <f t="shared" si="182"/>
        <v>10</v>
      </c>
      <c r="M621" s="102">
        <f t="shared" si="183"/>
        <v>0</v>
      </c>
      <c r="N621" s="105"/>
      <c r="O621" s="104">
        <f t="shared" si="184"/>
        <v>0</v>
      </c>
      <c r="P621" s="26">
        <f t="shared" si="180"/>
        <v>91775</v>
      </c>
      <c r="Q621" s="21">
        <f t="shared" si="179"/>
        <v>114719</v>
      </c>
      <c r="R621" s="98">
        <v>1014</v>
      </c>
      <c r="S621" s="99">
        <v>1421</v>
      </c>
      <c r="T621" s="99">
        <v>1624</v>
      </c>
      <c r="U621" s="99">
        <v>1975</v>
      </c>
      <c r="V621" s="99">
        <v>1728</v>
      </c>
      <c r="W621" s="99">
        <v>1235</v>
      </c>
      <c r="X621" s="99">
        <v>681</v>
      </c>
      <c r="Y621" s="99">
        <v>340</v>
      </c>
      <c r="Z621" s="99">
        <v>170</v>
      </c>
      <c r="AA621" s="99">
        <v>170</v>
      </c>
      <c r="AB621" s="99">
        <v>170</v>
      </c>
      <c r="AC621" s="100">
        <v>340</v>
      </c>
      <c r="AD621" s="22">
        <f t="shared" si="167"/>
        <v>10704</v>
      </c>
      <c r="AE621" s="20">
        <f t="shared" si="168"/>
        <v>15000</v>
      </c>
      <c r="AF621" s="20">
        <f t="shared" si="169"/>
        <v>17143</v>
      </c>
      <c r="AG621" s="20">
        <f t="shared" si="170"/>
        <v>20848</v>
      </c>
      <c r="AH621" s="20">
        <f t="shared" si="171"/>
        <v>18240</v>
      </c>
      <c r="AI621" s="20">
        <f t="shared" si="172"/>
        <v>13036</v>
      </c>
      <c r="AJ621" s="20">
        <f t="shared" si="173"/>
        <v>7188</v>
      </c>
      <c r="AK621" s="20">
        <f t="shared" si="174"/>
        <v>3589</v>
      </c>
      <c r="AL621" s="20">
        <f t="shared" si="175"/>
        <v>1794</v>
      </c>
      <c r="AM621" s="20">
        <f t="shared" si="176"/>
        <v>1794</v>
      </c>
      <c r="AN621" s="20">
        <f t="shared" si="177"/>
        <v>1794</v>
      </c>
      <c r="AO621" s="43">
        <f t="shared" si="178"/>
        <v>3589</v>
      </c>
    </row>
    <row r="622" spans="1:41" x14ac:dyDescent="0.2">
      <c r="A622" s="96" t="s">
        <v>1445</v>
      </c>
      <c r="B622" s="96" t="s">
        <v>1446</v>
      </c>
      <c r="C622" s="96" t="s">
        <v>1445</v>
      </c>
      <c r="D622" s="96" t="s">
        <v>1446</v>
      </c>
      <c r="E622" s="96" t="s">
        <v>1504</v>
      </c>
      <c r="F622" s="96" t="s">
        <v>1499</v>
      </c>
      <c r="G622" s="96" t="s">
        <v>126</v>
      </c>
      <c r="H622" s="19" t="str">
        <f>IF(E622="","",VLOOKUP(LEFT(E622,5),'Technikai cellák'!B:C,2,0))</f>
        <v>MVM ÉGÁZ-DÉGÁZ Földgázhálózati Zrt.</v>
      </c>
      <c r="I622" s="19" t="str">
        <f>IF(E622="","",VLOOKUP(H622,'Technikai cellák'!$C$1:$D$12,2,0))</f>
        <v>6724 Szeged, Pulcz u. 44.</v>
      </c>
      <c r="J622" s="97">
        <v>4</v>
      </c>
      <c r="K622" s="25" t="str">
        <f t="shared" si="181"/>
        <v>20 alatti</v>
      </c>
      <c r="L622" s="101">
        <f t="shared" si="182"/>
        <v>4</v>
      </c>
      <c r="M622" s="102">
        <f t="shared" si="183"/>
        <v>0</v>
      </c>
      <c r="N622" s="105"/>
      <c r="O622" s="104">
        <f t="shared" si="184"/>
        <v>0</v>
      </c>
      <c r="P622" s="26">
        <f t="shared" si="180"/>
        <v>7532</v>
      </c>
      <c r="Q622" s="21">
        <f t="shared" si="179"/>
        <v>9415</v>
      </c>
      <c r="R622" s="98">
        <v>0</v>
      </c>
      <c r="S622" s="99">
        <v>0</v>
      </c>
      <c r="T622" s="99">
        <v>0</v>
      </c>
      <c r="U622" s="99">
        <v>262</v>
      </c>
      <c r="V622" s="99">
        <v>229</v>
      </c>
      <c r="W622" s="99">
        <v>164</v>
      </c>
      <c r="X622" s="99">
        <v>114</v>
      </c>
      <c r="Y622" s="99">
        <v>96</v>
      </c>
      <c r="Z622" s="99">
        <v>27</v>
      </c>
      <c r="AA622" s="99">
        <v>0</v>
      </c>
      <c r="AB622" s="99">
        <v>0</v>
      </c>
      <c r="AC622" s="100">
        <v>0</v>
      </c>
      <c r="AD622" s="22">
        <f t="shared" si="167"/>
        <v>0</v>
      </c>
      <c r="AE622" s="20">
        <f t="shared" si="168"/>
        <v>0</v>
      </c>
      <c r="AF622" s="20">
        <f t="shared" si="169"/>
        <v>0</v>
      </c>
      <c r="AG622" s="20">
        <f t="shared" si="170"/>
        <v>2766</v>
      </c>
      <c r="AH622" s="20">
        <f t="shared" si="171"/>
        <v>2417</v>
      </c>
      <c r="AI622" s="20">
        <f t="shared" si="172"/>
        <v>1731</v>
      </c>
      <c r="AJ622" s="20">
        <f t="shared" si="173"/>
        <v>1203</v>
      </c>
      <c r="AK622" s="20">
        <f t="shared" si="174"/>
        <v>1013</v>
      </c>
      <c r="AL622" s="20">
        <f t="shared" si="175"/>
        <v>285</v>
      </c>
      <c r="AM622" s="20">
        <f t="shared" si="176"/>
        <v>0</v>
      </c>
      <c r="AN622" s="20">
        <f t="shared" si="177"/>
        <v>0</v>
      </c>
      <c r="AO622" s="43">
        <f t="shared" si="178"/>
        <v>0</v>
      </c>
    </row>
    <row r="623" spans="1:41" x14ac:dyDescent="0.2">
      <c r="A623" s="96" t="s">
        <v>1445</v>
      </c>
      <c r="B623" s="96" t="s">
        <v>1446</v>
      </c>
      <c r="C623" s="96" t="s">
        <v>1445</v>
      </c>
      <c r="D623" s="96" t="s">
        <v>1446</v>
      </c>
      <c r="E623" s="96" t="s">
        <v>1505</v>
      </c>
      <c r="F623" s="96" t="s">
        <v>1506</v>
      </c>
      <c r="G623" s="96" t="s">
        <v>126</v>
      </c>
      <c r="H623" s="19" t="str">
        <f>IF(E623="","",VLOOKUP(LEFT(E623,5),'Technikai cellák'!B:C,2,0))</f>
        <v>MVM ÉGÁZ-DÉGÁZ Földgázhálózati Zrt.</v>
      </c>
      <c r="I623" s="19" t="str">
        <f>IF(E623="","",VLOOKUP(H623,'Technikai cellák'!$C$1:$D$12,2,0))</f>
        <v>6724 Szeged, Pulcz u. 44.</v>
      </c>
      <c r="J623" s="97">
        <v>16</v>
      </c>
      <c r="K623" s="25" t="str">
        <f t="shared" si="181"/>
        <v>20 alatti</v>
      </c>
      <c r="L623" s="101">
        <f t="shared" si="182"/>
        <v>16</v>
      </c>
      <c r="M623" s="102">
        <f t="shared" si="183"/>
        <v>0</v>
      </c>
      <c r="N623" s="105"/>
      <c r="O623" s="104">
        <f t="shared" si="184"/>
        <v>0</v>
      </c>
      <c r="P623" s="26">
        <f t="shared" si="180"/>
        <v>210727</v>
      </c>
      <c r="Q623" s="21">
        <f t="shared" si="179"/>
        <v>263409</v>
      </c>
      <c r="R623" s="98">
        <v>4654</v>
      </c>
      <c r="S623" s="99">
        <v>4003</v>
      </c>
      <c r="T623" s="99">
        <v>3264</v>
      </c>
      <c r="U623" s="99">
        <v>1245</v>
      </c>
      <c r="V623" s="99">
        <v>676</v>
      </c>
      <c r="W623" s="99">
        <v>524</v>
      </c>
      <c r="X623" s="99">
        <v>479</v>
      </c>
      <c r="Y623" s="99">
        <v>484</v>
      </c>
      <c r="Z623" s="99">
        <v>666</v>
      </c>
      <c r="AA623" s="99">
        <v>1535</v>
      </c>
      <c r="AB623" s="99">
        <v>3052</v>
      </c>
      <c r="AC623" s="100">
        <v>4372</v>
      </c>
      <c r="AD623" s="22">
        <f t="shared" si="167"/>
        <v>49127</v>
      </c>
      <c r="AE623" s="20">
        <f t="shared" si="168"/>
        <v>42255</v>
      </c>
      <c r="AF623" s="20">
        <f t="shared" si="169"/>
        <v>34454</v>
      </c>
      <c r="AG623" s="20">
        <f t="shared" si="170"/>
        <v>13142</v>
      </c>
      <c r="AH623" s="20">
        <f t="shared" si="171"/>
        <v>7136</v>
      </c>
      <c r="AI623" s="20">
        <f t="shared" si="172"/>
        <v>5531</v>
      </c>
      <c r="AJ623" s="20">
        <f t="shared" si="173"/>
        <v>5056</v>
      </c>
      <c r="AK623" s="20">
        <f t="shared" si="174"/>
        <v>5109</v>
      </c>
      <c r="AL623" s="20">
        <f t="shared" si="175"/>
        <v>7030</v>
      </c>
      <c r="AM623" s="20">
        <f t="shared" si="176"/>
        <v>16203</v>
      </c>
      <c r="AN623" s="20">
        <f t="shared" si="177"/>
        <v>32216</v>
      </c>
      <c r="AO623" s="43">
        <f t="shared" si="178"/>
        <v>46150</v>
      </c>
    </row>
    <row r="624" spans="1:41" x14ac:dyDescent="0.2">
      <c r="A624" s="96" t="s">
        <v>1445</v>
      </c>
      <c r="B624" s="96" t="s">
        <v>1446</v>
      </c>
      <c r="C624" s="96" t="s">
        <v>1445</v>
      </c>
      <c r="D624" s="96" t="s">
        <v>1446</v>
      </c>
      <c r="E624" s="96" t="s">
        <v>1507</v>
      </c>
      <c r="F624" s="96" t="s">
        <v>1508</v>
      </c>
      <c r="G624" s="96" t="s">
        <v>126</v>
      </c>
      <c r="H624" s="19" t="str">
        <f>IF(E624="","",VLOOKUP(LEFT(E624,5),'Technikai cellák'!B:C,2,0))</f>
        <v>MVM ÉGÁZ-DÉGÁZ Földgázhálózati Zrt.</v>
      </c>
      <c r="I624" s="19" t="str">
        <f>IF(E624="","",VLOOKUP(H624,'Technikai cellák'!$C$1:$D$12,2,0))</f>
        <v>6724 Szeged, Pulcz u. 44.</v>
      </c>
      <c r="J624" s="97">
        <v>4</v>
      </c>
      <c r="K624" s="25" t="str">
        <f t="shared" si="181"/>
        <v>20 alatti</v>
      </c>
      <c r="L624" s="101">
        <f t="shared" si="182"/>
        <v>4</v>
      </c>
      <c r="M624" s="102">
        <f t="shared" si="183"/>
        <v>0</v>
      </c>
      <c r="N624" s="105"/>
      <c r="O624" s="104">
        <f t="shared" si="184"/>
        <v>0</v>
      </c>
      <c r="P624" s="26">
        <f t="shared" si="180"/>
        <v>30264</v>
      </c>
      <c r="Q624" s="21">
        <f t="shared" si="179"/>
        <v>37830</v>
      </c>
      <c r="R624" s="98">
        <v>299</v>
      </c>
      <c r="S624" s="99">
        <v>420</v>
      </c>
      <c r="T624" s="99">
        <v>480</v>
      </c>
      <c r="U624" s="99">
        <v>526</v>
      </c>
      <c r="V624" s="99">
        <v>426</v>
      </c>
      <c r="W624" s="99">
        <v>347</v>
      </c>
      <c r="X624" s="99">
        <v>263</v>
      </c>
      <c r="Y624" s="99">
        <v>143</v>
      </c>
      <c r="Z624" s="99">
        <v>139</v>
      </c>
      <c r="AA624" s="99">
        <v>139</v>
      </c>
      <c r="AB624" s="99">
        <v>139</v>
      </c>
      <c r="AC624" s="100">
        <v>263</v>
      </c>
      <c r="AD624" s="22">
        <f t="shared" si="167"/>
        <v>3156</v>
      </c>
      <c r="AE624" s="20">
        <f t="shared" si="168"/>
        <v>4433</v>
      </c>
      <c r="AF624" s="20">
        <f t="shared" si="169"/>
        <v>5067</v>
      </c>
      <c r="AG624" s="20">
        <f t="shared" si="170"/>
        <v>5552</v>
      </c>
      <c r="AH624" s="20">
        <f t="shared" si="171"/>
        <v>4497</v>
      </c>
      <c r="AI624" s="20">
        <f t="shared" si="172"/>
        <v>3663</v>
      </c>
      <c r="AJ624" s="20">
        <f t="shared" si="173"/>
        <v>2776</v>
      </c>
      <c r="AK624" s="20">
        <f t="shared" si="174"/>
        <v>1509</v>
      </c>
      <c r="AL624" s="20">
        <f t="shared" si="175"/>
        <v>1467</v>
      </c>
      <c r="AM624" s="20">
        <f t="shared" si="176"/>
        <v>1467</v>
      </c>
      <c r="AN624" s="20">
        <f t="shared" si="177"/>
        <v>1467</v>
      </c>
      <c r="AO624" s="43">
        <f t="shared" si="178"/>
        <v>2776</v>
      </c>
    </row>
    <row r="625" spans="1:41" x14ac:dyDescent="0.2">
      <c r="A625" s="96" t="s">
        <v>1445</v>
      </c>
      <c r="B625" s="96" t="s">
        <v>1446</v>
      </c>
      <c r="C625" s="96" t="s">
        <v>1445</v>
      </c>
      <c r="D625" s="96" t="s">
        <v>1446</v>
      </c>
      <c r="E625" s="96" t="s">
        <v>1509</v>
      </c>
      <c r="F625" s="96" t="s">
        <v>1510</v>
      </c>
      <c r="G625" s="96" t="s">
        <v>126</v>
      </c>
      <c r="H625" s="19" t="str">
        <f>IF(E625="","",VLOOKUP(LEFT(E625,5),'Technikai cellák'!B:C,2,0))</f>
        <v>MVM ÉGÁZ-DÉGÁZ Földgázhálózati Zrt.</v>
      </c>
      <c r="I625" s="19" t="str">
        <f>IF(E625="","",VLOOKUP(H625,'Technikai cellák'!$C$1:$D$12,2,0))</f>
        <v>6724 Szeged, Pulcz u. 44.</v>
      </c>
      <c r="J625" s="97">
        <v>4</v>
      </c>
      <c r="K625" s="25" t="str">
        <f t="shared" si="181"/>
        <v>20 alatti</v>
      </c>
      <c r="L625" s="101">
        <f t="shared" si="182"/>
        <v>4</v>
      </c>
      <c r="M625" s="102">
        <f t="shared" si="183"/>
        <v>0</v>
      </c>
      <c r="N625" s="105"/>
      <c r="O625" s="104">
        <f t="shared" si="184"/>
        <v>0</v>
      </c>
      <c r="P625" s="26">
        <f t="shared" si="180"/>
        <v>19152</v>
      </c>
      <c r="Q625" s="21">
        <f t="shared" si="179"/>
        <v>23940</v>
      </c>
      <c r="R625" s="98">
        <v>423</v>
      </c>
      <c r="S625" s="99">
        <v>364</v>
      </c>
      <c r="T625" s="99">
        <v>297</v>
      </c>
      <c r="U625" s="99">
        <v>113</v>
      </c>
      <c r="V625" s="99">
        <v>61</v>
      </c>
      <c r="W625" s="99">
        <v>48</v>
      </c>
      <c r="X625" s="99">
        <v>44</v>
      </c>
      <c r="Y625" s="99">
        <v>44</v>
      </c>
      <c r="Z625" s="99">
        <v>61</v>
      </c>
      <c r="AA625" s="99">
        <v>139</v>
      </c>
      <c r="AB625" s="99">
        <v>277</v>
      </c>
      <c r="AC625" s="100">
        <v>397</v>
      </c>
      <c r="AD625" s="22">
        <f t="shared" si="167"/>
        <v>4465</v>
      </c>
      <c r="AE625" s="20">
        <f t="shared" si="168"/>
        <v>3842</v>
      </c>
      <c r="AF625" s="20">
        <f t="shared" si="169"/>
        <v>3135</v>
      </c>
      <c r="AG625" s="20">
        <f t="shared" si="170"/>
        <v>1193</v>
      </c>
      <c r="AH625" s="20">
        <f t="shared" si="171"/>
        <v>644</v>
      </c>
      <c r="AI625" s="20">
        <f t="shared" si="172"/>
        <v>507</v>
      </c>
      <c r="AJ625" s="20">
        <f t="shared" si="173"/>
        <v>464</v>
      </c>
      <c r="AK625" s="20">
        <f t="shared" si="174"/>
        <v>464</v>
      </c>
      <c r="AL625" s="20">
        <f t="shared" si="175"/>
        <v>644</v>
      </c>
      <c r="AM625" s="20">
        <f t="shared" si="176"/>
        <v>1467</v>
      </c>
      <c r="AN625" s="20">
        <f t="shared" si="177"/>
        <v>2924</v>
      </c>
      <c r="AO625" s="43">
        <f t="shared" si="178"/>
        <v>4191</v>
      </c>
    </row>
    <row r="626" spans="1:41" x14ac:dyDescent="0.2">
      <c r="A626" s="96" t="s">
        <v>1445</v>
      </c>
      <c r="B626" s="96" t="s">
        <v>1446</v>
      </c>
      <c r="C626" s="96" t="s">
        <v>1445</v>
      </c>
      <c r="D626" s="96" t="s">
        <v>1446</v>
      </c>
      <c r="E626" s="96" t="s">
        <v>1511</v>
      </c>
      <c r="F626" s="96" t="s">
        <v>1512</v>
      </c>
      <c r="G626" s="96" t="s">
        <v>126</v>
      </c>
      <c r="H626" s="19" t="str">
        <f>IF(E626="","",VLOOKUP(LEFT(E626,5),'Technikai cellák'!B:C,2,0))</f>
        <v>MVM ÉGÁZ-DÉGÁZ Földgázhálózati Zrt.</v>
      </c>
      <c r="I626" s="19" t="str">
        <f>IF(E626="","",VLOOKUP(H626,'Technikai cellák'!$C$1:$D$12,2,0))</f>
        <v>6724 Szeged, Pulcz u. 44.</v>
      </c>
      <c r="J626" s="97">
        <v>16</v>
      </c>
      <c r="K626" s="25" t="str">
        <f t="shared" si="181"/>
        <v>20 alatti</v>
      </c>
      <c r="L626" s="101">
        <f t="shared" si="182"/>
        <v>16</v>
      </c>
      <c r="M626" s="102">
        <f t="shared" si="183"/>
        <v>0</v>
      </c>
      <c r="N626" s="105"/>
      <c r="O626" s="104">
        <f t="shared" si="184"/>
        <v>0</v>
      </c>
      <c r="P626" s="26">
        <f t="shared" si="180"/>
        <v>100685</v>
      </c>
      <c r="Q626" s="21">
        <f t="shared" si="179"/>
        <v>125856</v>
      </c>
      <c r="R626" s="98">
        <v>2224</v>
      </c>
      <c r="S626" s="99">
        <v>1913</v>
      </c>
      <c r="T626" s="99">
        <v>1560</v>
      </c>
      <c r="U626" s="99">
        <v>595</v>
      </c>
      <c r="V626" s="99">
        <v>323</v>
      </c>
      <c r="W626" s="99">
        <v>250</v>
      </c>
      <c r="X626" s="99">
        <v>229</v>
      </c>
      <c r="Y626" s="99">
        <v>231</v>
      </c>
      <c r="Z626" s="99">
        <v>318</v>
      </c>
      <c r="AA626" s="99">
        <v>733</v>
      </c>
      <c r="AB626" s="99">
        <v>1458</v>
      </c>
      <c r="AC626" s="100">
        <v>2089</v>
      </c>
      <c r="AD626" s="22">
        <f t="shared" si="167"/>
        <v>23476</v>
      </c>
      <c r="AE626" s="20">
        <f t="shared" si="168"/>
        <v>20193</v>
      </c>
      <c r="AF626" s="20">
        <f t="shared" si="169"/>
        <v>16467</v>
      </c>
      <c r="AG626" s="20">
        <f t="shared" si="170"/>
        <v>6281</v>
      </c>
      <c r="AH626" s="20">
        <f t="shared" si="171"/>
        <v>3410</v>
      </c>
      <c r="AI626" s="20">
        <f t="shared" si="172"/>
        <v>2639</v>
      </c>
      <c r="AJ626" s="20">
        <f t="shared" si="173"/>
        <v>2417</v>
      </c>
      <c r="AK626" s="20">
        <f t="shared" si="174"/>
        <v>2438</v>
      </c>
      <c r="AL626" s="20">
        <f t="shared" si="175"/>
        <v>3357</v>
      </c>
      <c r="AM626" s="20">
        <f t="shared" si="176"/>
        <v>7737</v>
      </c>
      <c r="AN626" s="20">
        <f t="shared" si="177"/>
        <v>15390</v>
      </c>
      <c r="AO626" s="43">
        <f t="shared" si="178"/>
        <v>22051</v>
      </c>
    </row>
    <row r="627" spans="1:41" x14ac:dyDescent="0.2">
      <c r="A627" s="96" t="s">
        <v>1445</v>
      </c>
      <c r="B627" s="96" t="s">
        <v>1446</v>
      </c>
      <c r="C627" s="96" t="s">
        <v>1445</v>
      </c>
      <c r="D627" s="96" t="s">
        <v>1446</v>
      </c>
      <c r="E627" s="96" t="s">
        <v>1513</v>
      </c>
      <c r="F627" s="96" t="s">
        <v>1514</v>
      </c>
      <c r="G627" s="96" t="s">
        <v>126</v>
      </c>
      <c r="H627" s="19" t="str">
        <f>IF(E627="","",VLOOKUP(LEFT(E627,5),'Technikai cellák'!B:C,2,0))</f>
        <v>MVM ÉGÁZ-DÉGÁZ Földgázhálózati Zrt.</v>
      </c>
      <c r="I627" s="19" t="str">
        <f>IF(E627="","",VLOOKUP(H627,'Technikai cellák'!$C$1:$D$12,2,0))</f>
        <v>6724 Szeged, Pulcz u. 44.</v>
      </c>
      <c r="J627" s="97">
        <v>4</v>
      </c>
      <c r="K627" s="25" t="str">
        <f t="shared" si="181"/>
        <v>20 alatti</v>
      </c>
      <c r="L627" s="101">
        <f t="shared" si="182"/>
        <v>4</v>
      </c>
      <c r="M627" s="102">
        <f t="shared" si="183"/>
        <v>0</v>
      </c>
      <c r="N627" s="105"/>
      <c r="O627" s="104">
        <f t="shared" si="184"/>
        <v>0</v>
      </c>
      <c r="P627" s="26">
        <f t="shared" si="180"/>
        <v>11375</v>
      </c>
      <c r="Q627" s="21">
        <f t="shared" si="179"/>
        <v>14219</v>
      </c>
      <c r="R627" s="98">
        <v>251</v>
      </c>
      <c r="S627" s="99">
        <v>216</v>
      </c>
      <c r="T627" s="99">
        <v>176</v>
      </c>
      <c r="U627" s="99">
        <v>67</v>
      </c>
      <c r="V627" s="99">
        <v>37</v>
      </c>
      <c r="W627" s="99">
        <v>28</v>
      </c>
      <c r="X627" s="99">
        <v>26</v>
      </c>
      <c r="Y627" s="99">
        <v>26</v>
      </c>
      <c r="Z627" s="99">
        <v>36</v>
      </c>
      <c r="AA627" s="99">
        <v>83</v>
      </c>
      <c r="AB627" s="99">
        <v>165</v>
      </c>
      <c r="AC627" s="100">
        <v>236</v>
      </c>
      <c r="AD627" s="22">
        <f t="shared" si="167"/>
        <v>2650</v>
      </c>
      <c r="AE627" s="20">
        <f t="shared" si="168"/>
        <v>2280</v>
      </c>
      <c r="AF627" s="20">
        <f t="shared" si="169"/>
        <v>1858</v>
      </c>
      <c r="AG627" s="20">
        <f t="shared" si="170"/>
        <v>707</v>
      </c>
      <c r="AH627" s="20">
        <f t="shared" si="171"/>
        <v>391</v>
      </c>
      <c r="AI627" s="20">
        <f t="shared" si="172"/>
        <v>296</v>
      </c>
      <c r="AJ627" s="20">
        <f t="shared" si="173"/>
        <v>274</v>
      </c>
      <c r="AK627" s="20">
        <f t="shared" si="174"/>
        <v>274</v>
      </c>
      <c r="AL627" s="20">
        <f t="shared" si="175"/>
        <v>380</v>
      </c>
      <c r="AM627" s="20">
        <f t="shared" si="176"/>
        <v>876</v>
      </c>
      <c r="AN627" s="20">
        <f t="shared" si="177"/>
        <v>1742</v>
      </c>
      <c r="AO627" s="43">
        <f t="shared" si="178"/>
        <v>2491</v>
      </c>
    </row>
    <row r="628" spans="1:41" x14ac:dyDescent="0.2">
      <c r="A628" s="96" t="s">
        <v>1445</v>
      </c>
      <c r="B628" s="96" t="s">
        <v>1446</v>
      </c>
      <c r="C628" s="96" t="s">
        <v>1445</v>
      </c>
      <c r="D628" s="96" t="s">
        <v>1446</v>
      </c>
      <c r="E628" s="96" t="s">
        <v>1515</v>
      </c>
      <c r="F628" s="96" t="s">
        <v>1516</v>
      </c>
      <c r="G628" s="96" t="s">
        <v>126</v>
      </c>
      <c r="H628" s="19" t="str">
        <f>IF(E628="","",VLOOKUP(LEFT(E628,5),'Technikai cellák'!B:C,2,0))</f>
        <v>MVM ÉGÁZ-DÉGÁZ Földgázhálózati Zrt.</v>
      </c>
      <c r="I628" s="19" t="str">
        <f>IF(E628="","",VLOOKUP(H628,'Technikai cellák'!$C$1:$D$12,2,0))</f>
        <v>6724 Szeged, Pulcz u. 44.</v>
      </c>
      <c r="J628" s="97">
        <v>4</v>
      </c>
      <c r="K628" s="25" t="str">
        <f t="shared" si="181"/>
        <v>20 alatti</v>
      </c>
      <c r="L628" s="101">
        <f t="shared" si="182"/>
        <v>4</v>
      </c>
      <c r="M628" s="102">
        <f t="shared" si="183"/>
        <v>0</v>
      </c>
      <c r="N628" s="105"/>
      <c r="O628" s="104">
        <f t="shared" si="184"/>
        <v>0</v>
      </c>
      <c r="P628" s="26">
        <f t="shared" si="180"/>
        <v>35847</v>
      </c>
      <c r="Q628" s="21">
        <f t="shared" si="179"/>
        <v>44809</v>
      </c>
      <c r="R628" s="98">
        <v>792</v>
      </c>
      <c r="S628" s="99">
        <v>681</v>
      </c>
      <c r="T628" s="99">
        <v>555</v>
      </c>
      <c r="U628" s="99">
        <v>212</v>
      </c>
      <c r="V628" s="99">
        <v>115</v>
      </c>
      <c r="W628" s="99">
        <v>89</v>
      </c>
      <c r="X628" s="99">
        <v>82</v>
      </c>
      <c r="Y628" s="99">
        <v>82</v>
      </c>
      <c r="Z628" s="99">
        <v>113</v>
      </c>
      <c r="AA628" s="99">
        <v>261</v>
      </c>
      <c r="AB628" s="99">
        <v>519</v>
      </c>
      <c r="AC628" s="100">
        <v>744</v>
      </c>
      <c r="AD628" s="22">
        <f t="shared" si="167"/>
        <v>8360</v>
      </c>
      <c r="AE628" s="20">
        <f t="shared" si="168"/>
        <v>7188</v>
      </c>
      <c r="AF628" s="20">
        <f t="shared" si="169"/>
        <v>5858</v>
      </c>
      <c r="AG628" s="20">
        <f t="shared" si="170"/>
        <v>2238</v>
      </c>
      <c r="AH628" s="20">
        <f t="shared" si="171"/>
        <v>1214</v>
      </c>
      <c r="AI628" s="20">
        <f t="shared" si="172"/>
        <v>939</v>
      </c>
      <c r="AJ628" s="20">
        <f t="shared" si="173"/>
        <v>866</v>
      </c>
      <c r="AK628" s="20">
        <f t="shared" si="174"/>
        <v>866</v>
      </c>
      <c r="AL628" s="20">
        <f t="shared" si="175"/>
        <v>1193</v>
      </c>
      <c r="AM628" s="20">
        <f t="shared" si="176"/>
        <v>2755</v>
      </c>
      <c r="AN628" s="20">
        <f t="shared" si="177"/>
        <v>5478</v>
      </c>
      <c r="AO628" s="43">
        <f t="shared" si="178"/>
        <v>7854</v>
      </c>
    </row>
    <row r="629" spans="1:41" x14ac:dyDescent="0.2">
      <c r="A629" s="96" t="s">
        <v>1445</v>
      </c>
      <c r="B629" s="96" t="s">
        <v>1446</v>
      </c>
      <c r="C629" s="96" t="s">
        <v>1445</v>
      </c>
      <c r="D629" s="96" t="s">
        <v>1446</v>
      </c>
      <c r="E629" s="96" t="s">
        <v>1517</v>
      </c>
      <c r="F629" s="96" t="s">
        <v>1518</v>
      </c>
      <c r="G629" s="96" t="s">
        <v>126</v>
      </c>
      <c r="H629" s="19" t="str">
        <f>IF(E629="","",VLOOKUP(LEFT(E629,5),'Technikai cellák'!B:C,2,0))</f>
        <v>MVM ÉGÁZ-DÉGÁZ Földgázhálózati Zrt.</v>
      </c>
      <c r="I629" s="19" t="str">
        <f>IF(E629="","",VLOOKUP(H629,'Technikai cellák'!$C$1:$D$12,2,0))</f>
        <v>6724 Szeged, Pulcz u. 44.</v>
      </c>
      <c r="J629" s="97">
        <v>4</v>
      </c>
      <c r="K629" s="25" t="str">
        <f t="shared" si="181"/>
        <v>20 alatti</v>
      </c>
      <c r="L629" s="101">
        <f t="shared" si="182"/>
        <v>4</v>
      </c>
      <c r="M629" s="102">
        <f t="shared" si="183"/>
        <v>0</v>
      </c>
      <c r="N629" s="105"/>
      <c r="O629" s="104">
        <f t="shared" si="184"/>
        <v>0</v>
      </c>
      <c r="P629" s="26">
        <f t="shared" si="180"/>
        <v>6284</v>
      </c>
      <c r="Q629" s="21">
        <f t="shared" si="179"/>
        <v>7855</v>
      </c>
      <c r="R629" s="98">
        <v>139</v>
      </c>
      <c r="S629" s="99">
        <v>119</v>
      </c>
      <c r="T629" s="99">
        <v>97</v>
      </c>
      <c r="U629" s="99">
        <v>37</v>
      </c>
      <c r="V629" s="99">
        <v>20</v>
      </c>
      <c r="W629" s="99">
        <v>16</v>
      </c>
      <c r="X629" s="99">
        <v>14</v>
      </c>
      <c r="Y629" s="99">
        <v>14</v>
      </c>
      <c r="Z629" s="99">
        <v>20</v>
      </c>
      <c r="AA629" s="99">
        <v>46</v>
      </c>
      <c r="AB629" s="99">
        <v>91</v>
      </c>
      <c r="AC629" s="100">
        <v>131</v>
      </c>
      <c r="AD629" s="22">
        <f t="shared" si="167"/>
        <v>1467</v>
      </c>
      <c r="AE629" s="20">
        <f t="shared" si="168"/>
        <v>1256</v>
      </c>
      <c r="AF629" s="20">
        <f t="shared" si="169"/>
        <v>1024</v>
      </c>
      <c r="AG629" s="20">
        <f t="shared" si="170"/>
        <v>391</v>
      </c>
      <c r="AH629" s="20">
        <f t="shared" si="171"/>
        <v>211</v>
      </c>
      <c r="AI629" s="20">
        <f t="shared" si="172"/>
        <v>169</v>
      </c>
      <c r="AJ629" s="20">
        <f t="shared" si="173"/>
        <v>148</v>
      </c>
      <c r="AK629" s="20">
        <f t="shared" si="174"/>
        <v>148</v>
      </c>
      <c r="AL629" s="20">
        <f t="shared" si="175"/>
        <v>211</v>
      </c>
      <c r="AM629" s="20">
        <f t="shared" si="176"/>
        <v>486</v>
      </c>
      <c r="AN629" s="20">
        <f t="shared" si="177"/>
        <v>961</v>
      </c>
      <c r="AO629" s="43">
        <f t="shared" si="178"/>
        <v>1383</v>
      </c>
    </row>
    <row r="630" spans="1:41" x14ac:dyDescent="0.2">
      <c r="A630" s="96" t="s">
        <v>1445</v>
      </c>
      <c r="B630" s="96" t="s">
        <v>1446</v>
      </c>
      <c r="C630" s="96" t="s">
        <v>1445</v>
      </c>
      <c r="D630" s="96" t="s">
        <v>1446</v>
      </c>
      <c r="E630" s="96" t="s">
        <v>1519</v>
      </c>
      <c r="F630" s="96" t="s">
        <v>1520</v>
      </c>
      <c r="G630" s="96" t="s">
        <v>126</v>
      </c>
      <c r="H630" s="19" t="str">
        <f>IF(E630="","",VLOOKUP(LEFT(E630,5),'Technikai cellák'!B:C,2,0))</f>
        <v>MVM ÉGÁZ-DÉGÁZ Földgázhálózati Zrt.</v>
      </c>
      <c r="I630" s="19" t="str">
        <f>IF(E630="","",VLOOKUP(H630,'Technikai cellák'!$C$1:$D$12,2,0))</f>
        <v>6724 Szeged, Pulcz u. 44.</v>
      </c>
      <c r="J630" s="97">
        <v>4</v>
      </c>
      <c r="K630" s="25" t="str">
        <f t="shared" si="181"/>
        <v>20 alatti</v>
      </c>
      <c r="L630" s="101">
        <f t="shared" si="182"/>
        <v>4</v>
      </c>
      <c r="M630" s="102">
        <f t="shared" si="183"/>
        <v>0</v>
      </c>
      <c r="N630" s="105"/>
      <c r="O630" s="104">
        <f t="shared" si="184"/>
        <v>0</v>
      </c>
      <c r="P630" s="26">
        <f t="shared" si="180"/>
        <v>8825</v>
      </c>
      <c r="Q630" s="21">
        <f t="shared" si="179"/>
        <v>11031</v>
      </c>
      <c r="R630" s="98">
        <v>195</v>
      </c>
      <c r="S630" s="99">
        <v>168</v>
      </c>
      <c r="T630" s="99">
        <v>137</v>
      </c>
      <c r="U630" s="99">
        <v>52</v>
      </c>
      <c r="V630" s="99">
        <v>28</v>
      </c>
      <c r="W630" s="99">
        <v>22</v>
      </c>
      <c r="X630" s="99">
        <v>20</v>
      </c>
      <c r="Y630" s="99">
        <v>20</v>
      </c>
      <c r="Z630" s="99">
        <v>28</v>
      </c>
      <c r="AA630" s="99">
        <v>64</v>
      </c>
      <c r="AB630" s="99">
        <v>128</v>
      </c>
      <c r="AC630" s="100">
        <v>183</v>
      </c>
      <c r="AD630" s="22">
        <f t="shared" si="167"/>
        <v>2058</v>
      </c>
      <c r="AE630" s="20">
        <f t="shared" si="168"/>
        <v>1773</v>
      </c>
      <c r="AF630" s="20">
        <f t="shared" si="169"/>
        <v>1446</v>
      </c>
      <c r="AG630" s="20">
        <f t="shared" si="170"/>
        <v>549</v>
      </c>
      <c r="AH630" s="20">
        <f t="shared" si="171"/>
        <v>296</v>
      </c>
      <c r="AI630" s="20">
        <f t="shared" si="172"/>
        <v>232</v>
      </c>
      <c r="AJ630" s="20">
        <f t="shared" si="173"/>
        <v>211</v>
      </c>
      <c r="AK630" s="20">
        <f t="shared" si="174"/>
        <v>211</v>
      </c>
      <c r="AL630" s="20">
        <f t="shared" si="175"/>
        <v>296</v>
      </c>
      <c r="AM630" s="20">
        <f t="shared" si="176"/>
        <v>676</v>
      </c>
      <c r="AN630" s="20">
        <f t="shared" si="177"/>
        <v>1351</v>
      </c>
      <c r="AO630" s="43">
        <f t="shared" si="178"/>
        <v>1932</v>
      </c>
    </row>
    <row r="631" spans="1:41" x14ac:dyDescent="0.2">
      <c r="A631" s="96" t="s">
        <v>1445</v>
      </c>
      <c r="B631" s="96" t="s">
        <v>1446</v>
      </c>
      <c r="C631" s="96" t="s">
        <v>1445</v>
      </c>
      <c r="D631" s="96" t="s">
        <v>1446</v>
      </c>
      <c r="E631" s="96" t="s">
        <v>1521</v>
      </c>
      <c r="F631" s="96" t="s">
        <v>1522</v>
      </c>
      <c r="G631" s="96" t="s">
        <v>126</v>
      </c>
      <c r="H631" s="19" t="str">
        <f>IF(E631="","",VLOOKUP(LEFT(E631,5),'Technikai cellák'!B:C,2,0))</f>
        <v>MVM ÉGÁZ-DÉGÁZ Földgázhálózati Zrt.</v>
      </c>
      <c r="I631" s="19" t="str">
        <f>IF(E631="","",VLOOKUP(H631,'Technikai cellák'!$C$1:$D$12,2,0))</f>
        <v>6724 Szeged, Pulcz u. 44.</v>
      </c>
      <c r="J631" s="97">
        <v>4</v>
      </c>
      <c r="K631" s="25" t="str">
        <f t="shared" si="181"/>
        <v>20 alatti</v>
      </c>
      <c r="L631" s="101">
        <f t="shared" si="182"/>
        <v>4</v>
      </c>
      <c r="M631" s="102">
        <f t="shared" si="183"/>
        <v>0</v>
      </c>
      <c r="N631" s="105"/>
      <c r="O631" s="104">
        <f t="shared" si="184"/>
        <v>0</v>
      </c>
      <c r="P631" s="26">
        <f t="shared" si="180"/>
        <v>45220</v>
      </c>
      <c r="Q631" s="21">
        <f t="shared" si="179"/>
        <v>56525</v>
      </c>
      <c r="R631" s="98">
        <v>999</v>
      </c>
      <c r="S631" s="99">
        <v>859</v>
      </c>
      <c r="T631" s="99">
        <v>701</v>
      </c>
      <c r="U631" s="99">
        <v>267</v>
      </c>
      <c r="V631" s="99">
        <v>145</v>
      </c>
      <c r="W631" s="99">
        <v>112</v>
      </c>
      <c r="X631" s="99">
        <v>103</v>
      </c>
      <c r="Y631" s="99">
        <v>104</v>
      </c>
      <c r="Z631" s="99">
        <v>143</v>
      </c>
      <c r="AA631" s="99">
        <v>329</v>
      </c>
      <c r="AB631" s="99">
        <v>655</v>
      </c>
      <c r="AC631" s="100">
        <v>938</v>
      </c>
      <c r="AD631" s="22">
        <f t="shared" si="167"/>
        <v>10545</v>
      </c>
      <c r="AE631" s="20">
        <f t="shared" si="168"/>
        <v>9067</v>
      </c>
      <c r="AF631" s="20">
        <f t="shared" si="169"/>
        <v>7400</v>
      </c>
      <c r="AG631" s="20">
        <f t="shared" si="170"/>
        <v>2818</v>
      </c>
      <c r="AH631" s="20">
        <f t="shared" si="171"/>
        <v>1531</v>
      </c>
      <c r="AI631" s="20">
        <f t="shared" si="172"/>
        <v>1182</v>
      </c>
      <c r="AJ631" s="20">
        <f t="shared" si="173"/>
        <v>1087</v>
      </c>
      <c r="AK631" s="20">
        <f t="shared" si="174"/>
        <v>1098</v>
      </c>
      <c r="AL631" s="20">
        <f t="shared" si="175"/>
        <v>1509</v>
      </c>
      <c r="AM631" s="20">
        <f t="shared" si="176"/>
        <v>3473</v>
      </c>
      <c r="AN631" s="20">
        <f t="shared" si="177"/>
        <v>6914</v>
      </c>
      <c r="AO631" s="43">
        <f t="shared" si="178"/>
        <v>9901</v>
      </c>
    </row>
    <row r="632" spans="1:41" x14ac:dyDescent="0.2">
      <c r="A632" s="96" t="s">
        <v>1445</v>
      </c>
      <c r="B632" s="96" t="s">
        <v>1446</v>
      </c>
      <c r="C632" s="96" t="s">
        <v>1445</v>
      </c>
      <c r="D632" s="96" t="s">
        <v>1446</v>
      </c>
      <c r="E632" s="96" t="s">
        <v>1523</v>
      </c>
      <c r="F632" s="96" t="s">
        <v>1524</v>
      </c>
      <c r="G632" s="96" t="s">
        <v>126</v>
      </c>
      <c r="H632" s="19" t="str">
        <f>IF(E632="","",VLOOKUP(LEFT(E632,5),'Technikai cellák'!B:C,2,0))</f>
        <v>MVM ÉGÁZ-DÉGÁZ Földgázhálózati Zrt.</v>
      </c>
      <c r="I632" s="19" t="str">
        <f>IF(E632="","",VLOOKUP(H632,'Technikai cellák'!$C$1:$D$12,2,0))</f>
        <v>6724 Szeged, Pulcz u. 44.</v>
      </c>
      <c r="J632" s="97">
        <v>4</v>
      </c>
      <c r="K632" s="25" t="str">
        <f t="shared" si="181"/>
        <v>20 alatti</v>
      </c>
      <c r="L632" s="101">
        <f t="shared" si="182"/>
        <v>4</v>
      </c>
      <c r="M632" s="102">
        <f t="shared" si="183"/>
        <v>0</v>
      </c>
      <c r="N632" s="105"/>
      <c r="O632" s="104">
        <f t="shared" si="184"/>
        <v>0</v>
      </c>
      <c r="P632" s="26">
        <f t="shared" si="180"/>
        <v>19616</v>
      </c>
      <c r="Q632" s="21">
        <f t="shared" si="179"/>
        <v>24520</v>
      </c>
      <c r="R632" s="98">
        <v>319</v>
      </c>
      <c r="S632" s="99">
        <v>487</v>
      </c>
      <c r="T632" s="99">
        <v>570</v>
      </c>
      <c r="U632" s="99">
        <v>188</v>
      </c>
      <c r="V632" s="99">
        <v>158</v>
      </c>
      <c r="W632" s="99">
        <v>134</v>
      </c>
      <c r="X632" s="99">
        <v>79</v>
      </c>
      <c r="Y632" s="99">
        <v>43</v>
      </c>
      <c r="Z632" s="99">
        <v>42</v>
      </c>
      <c r="AA632" s="99">
        <v>42</v>
      </c>
      <c r="AB632" s="99">
        <v>42</v>
      </c>
      <c r="AC632" s="100">
        <v>219</v>
      </c>
      <c r="AD632" s="22">
        <f t="shared" si="167"/>
        <v>3367</v>
      </c>
      <c r="AE632" s="20">
        <f t="shared" si="168"/>
        <v>5141</v>
      </c>
      <c r="AF632" s="20">
        <f t="shared" si="169"/>
        <v>6017</v>
      </c>
      <c r="AG632" s="20">
        <f t="shared" si="170"/>
        <v>1984</v>
      </c>
      <c r="AH632" s="20">
        <f t="shared" si="171"/>
        <v>1668</v>
      </c>
      <c r="AI632" s="20">
        <f t="shared" si="172"/>
        <v>1414</v>
      </c>
      <c r="AJ632" s="20">
        <f t="shared" si="173"/>
        <v>834</v>
      </c>
      <c r="AK632" s="20">
        <f t="shared" si="174"/>
        <v>454</v>
      </c>
      <c r="AL632" s="20">
        <f t="shared" si="175"/>
        <v>443</v>
      </c>
      <c r="AM632" s="20">
        <f t="shared" si="176"/>
        <v>443</v>
      </c>
      <c r="AN632" s="20">
        <f t="shared" si="177"/>
        <v>443</v>
      </c>
      <c r="AO632" s="43">
        <f t="shared" si="178"/>
        <v>2312</v>
      </c>
    </row>
    <row r="633" spans="1:41" x14ac:dyDescent="0.2">
      <c r="A633" s="96" t="s">
        <v>1445</v>
      </c>
      <c r="B633" s="96" t="s">
        <v>1446</v>
      </c>
      <c r="C633" s="96" t="s">
        <v>1445</v>
      </c>
      <c r="D633" s="96" t="s">
        <v>1446</v>
      </c>
      <c r="E633" s="96" t="s">
        <v>1525</v>
      </c>
      <c r="F633" s="96" t="s">
        <v>1526</v>
      </c>
      <c r="G633" s="96" t="s">
        <v>126</v>
      </c>
      <c r="H633" s="19" t="str">
        <f>IF(E633="","",VLOOKUP(LEFT(E633,5),'Technikai cellák'!B:C,2,0))</f>
        <v>MVM ÉGÁZ-DÉGÁZ Földgázhálózati Zrt.</v>
      </c>
      <c r="I633" s="19" t="str">
        <f>IF(E633="","",VLOOKUP(H633,'Technikai cellák'!$C$1:$D$12,2,0))</f>
        <v>6724 Szeged, Pulcz u. 44.</v>
      </c>
      <c r="J633" s="97">
        <v>4</v>
      </c>
      <c r="K633" s="25" t="str">
        <f t="shared" si="181"/>
        <v>20 alatti</v>
      </c>
      <c r="L633" s="101">
        <f t="shared" si="182"/>
        <v>4</v>
      </c>
      <c r="M633" s="102">
        <f t="shared" si="183"/>
        <v>0</v>
      </c>
      <c r="N633" s="105"/>
      <c r="O633" s="104">
        <f t="shared" si="184"/>
        <v>0</v>
      </c>
      <c r="P633" s="26">
        <f t="shared" si="180"/>
        <v>4231</v>
      </c>
      <c r="Q633" s="21">
        <f t="shared" si="179"/>
        <v>5289</v>
      </c>
      <c r="R633" s="98">
        <v>93</v>
      </c>
      <c r="S633" s="99">
        <v>80</v>
      </c>
      <c r="T633" s="99">
        <v>65</v>
      </c>
      <c r="U633" s="99">
        <v>25</v>
      </c>
      <c r="V633" s="99">
        <v>14</v>
      </c>
      <c r="W633" s="99">
        <v>11</v>
      </c>
      <c r="X633" s="99">
        <v>10</v>
      </c>
      <c r="Y633" s="99">
        <v>10</v>
      </c>
      <c r="Z633" s="99">
        <v>13</v>
      </c>
      <c r="AA633" s="99">
        <v>31</v>
      </c>
      <c r="AB633" s="99">
        <v>61</v>
      </c>
      <c r="AC633" s="100">
        <v>88</v>
      </c>
      <c r="AD633" s="22">
        <f t="shared" si="167"/>
        <v>982</v>
      </c>
      <c r="AE633" s="20">
        <f t="shared" si="168"/>
        <v>844</v>
      </c>
      <c r="AF633" s="20">
        <f t="shared" si="169"/>
        <v>686</v>
      </c>
      <c r="AG633" s="20">
        <f t="shared" si="170"/>
        <v>264</v>
      </c>
      <c r="AH633" s="20">
        <f t="shared" si="171"/>
        <v>148</v>
      </c>
      <c r="AI633" s="20">
        <f t="shared" si="172"/>
        <v>116</v>
      </c>
      <c r="AJ633" s="20">
        <f t="shared" si="173"/>
        <v>106</v>
      </c>
      <c r="AK633" s="20">
        <f t="shared" si="174"/>
        <v>106</v>
      </c>
      <c r="AL633" s="20">
        <f t="shared" si="175"/>
        <v>137</v>
      </c>
      <c r="AM633" s="20">
        <f t="shared" si="176"/>
        <v>327</v>
      </c>
      <c r="AN633" s="20">
        <f t="shared" si="177"/>
        <v>644</v>
      </c>
      <c r="AO633" s="43">
        <f t="shared" si="178"/>
        <v>929</v>
      </c>
    </row>
    <row r="634" spans="1:41" x14ac:dyDescent="0.2">
      <c r="A634" s="96" t="s">
        <v>1445</v>
      </c>
      <c r="B634" s="96" t="s">
        <v>1446</v>
      </c>
      <c r="C634" s="96" t="s">
        <v>1445</v>
      </c>
      <c r="D634" s="96" t="s">
        <v>1446</v>
      </c>
      <c r="E634" s="96" t="s">
        <v>1527</v>
      </c>
      <c r="F634" s="96" t="s">
        <v>1528</v>
      </c>
      <c r="G634" s="96" t="s">
        <v>126</v>
      </c>
      <c r="H634" s="19" t="str">
        <f>IF(E634="","",VLOOKUP(LEFT(E634,5),'Technikai cellák'!B:C,2,0))</f>
        <v>MVM ÉGÁZ-DÉGÁZ Földgázhálózati Zrt.</v>
      </c>
      <c r="I634" s="19" t="str">
        <f>IF(E634="","",VLOOKUP(H634,'Technikai cellák'!$C$1:$D$12,2,0))</f>
        <v>6724 Szeged, Pulcz u. 44.</v>
      </c>
      <c r="J634" s="97">
        <v>4</v>
      </c>
      <c r="K634" s="25" t="str">
        <f t="shared" si="181"/>
        <v>20 alatti</v>
      </c>
      <c r="L634" s="101">
        <f t="shared" si="182"/>
        <v>4</v>
      </c>
      <c r="M634" s="102">
        <f t="shared" si="183"/>
        <v>0</v>
      </c>
      <c r="N634" s="105"/>
      <c r="O634" s="104">
        <f t="shared" si="184"/>
        <v>0</v>
      </c>
      <c r="P634" s="26">
        <f t="shared" si="180"/>
        <v>5538</v>
      </c>
      <c r="Q634" s="21">
        <f t="shared" si="179"/>
        <v>6923</v>
      </c>
      <c r="R634" s="98">
        <v>122</v>
      </c>
      <c r="S634" s="99">
        <v>105</v>
      </c>
      <c r="T634" s="99">
        <v>86</v>
      </c>
      <c r="U634" s="99">
        <v>33</v>
      </c>
      <c r="V634" s="99">
        <v>18</v>
      </c>
      <c r="W634" s="99">
        <v>14</v>
      </c>
      <c r="X634" s="99">
        <v>13</v>
      </c>
      <c r="Y634" s="99">
        <v>13</v>
      </c>
      <c r="Z634" s="99">
        <v>17</v>
      </c>
      <c r="AA634" s="99">
        <v>40</v>
      </c>
      <c r="AB634" s="99">
        <v>80</v>
      </c>
      <c r="AC634" s="100">
        <v>115</v>
      </c>
      <c r="AD634" s="22">
        <f t="shared" si="167"/>
        <v>1288</v>
      </c>
      <c r="AE634" s="20">
        <f t="shared" si="168"/>
        <v>1108</v>
      </c>
      <c r="AF634" s="20">
        <f t="shared" si="169"/>
        <v>908</v>
      </c>
      <c r="AG634" s="20">
        <f t="shared" si="170"/>
        <v>348</v>
      </c>
      <c r="AH634" s="20">
        <f t="shared" si="171"/>
        <v>190</v>
      </c>
      <c r="AI634" s="20">
        <f t="shared" si="172"/>
        <v>148</v>
      </c>
      <c r="AJ634" s="20">
        <f t="shared" si="173"/>
        <v>137</v>
      </c>
      <c r="AK634" s="20">
        <f t="shared" si="174"/>
        <v>137</v>
      </c>
      <c r="AL634" s="20">
        <f t="shared" si="175"/>
        <v>179</v>
      </c>
      <c r="AM634" s="20">
        <f t="shared" si="176"/>
        <v>422</v>
      </c>
      <c r="AN634" s="20">
        <f t="shared" si="177"/>
        <v>844</v>
      </c>
      <c r="AO634" s="43">
        <f t="shared" si="178"/>
        <v>1214</v>
      </c>
    </row>
    <row r="635" spans="1:41" x14ac:dyDescent="0.2">
      <c r="A635" s="96" t="s">
        <v>1445</v>
      </c>
      <c r="B635" s="96" t="s">
        <v>1446</v>
      </c>
      <c r="C635" s="96" t="s">
        <v>1445</v>
      </c>
      <c r="D635" s="96" t="s">
        <v>1446</v>
      </c>
      <c r="E635" s="96" t="s">
        <v>1529</v>
      </c>
      <c r="F635" s="96" t="s">
        <v>1530</v>
      </c>
      <c r="G635" s="96" t="s">
        <v>126</v>
      </c>
      <c r="H635" s="19" t="str">
        <f>IF(E635="","",VLOOKUP(LEFT(E635,5),'Technikai cellák'!B:C,2,0))</f>
        <v>MVM ÉGÁZ-DÉGÁZ Földgázhálózati Zrt.</v>
      </c>
      <c r="I635" s="19" t="str">
        <f>IF(E635="","",VLOOKUP(H635,'Technikai cellák'!$C$1:$D$12,2,0))</f>
        <v>6724 Szeged, Pulcz u. 44.</v>
      </c>
      <c r="J635" s="97">
        <v>6</v>
      </c>
      <c r="K635" s="25" t="str">
        <f t="shared" si="181"/>
        <v>20 alatti</v>
      </c>
      <c r="L635" s="101">
        <f t="shared" si="182"/>
        <v>6</v>
      </c>
      <c r="M635" s="102">
        <f t="shared" si="183"/>
        <v>0</v>
      </c>
      <c r="N635" s="105"/>
      <c r="O635" s="104">
        <f t="shared" si="184"/>
        <v>0</v>
      </c>
      <c r="P635" s="26">
        <f t="shared" si="180"/>
        <v>63157</v>
      </c>
      <c r="Q635" s="21">
        <f t="shared" si="179"/>
        <v>78946</v>
      </c>
      <c r="R635" s="98">
        <v>787</v>
      </c>
      <c r="S635" s="99">
        <v>1099</v>
      </c>
      <c r="T635" s="99">
        <v>1258</v>
      </c>
      <c r="U635" s="99">
        <v>997</v>
      </c>
      <c r="V635" s="99">
        <v>906</v>
      </c>
      <c r="W635" s="99">
        <v>678</v>
      </c>
      <c r="X635" s="99">
        <v>398</v>
      </c>
      <c r="Y635" s="99">
        <v>217</v>
      </c>
      <c r="Z635" s="99">
        <v>211</v>
      </c>
      <c r="AA635" s="99">
        <v>211</v>
      </c>
      <c r="AB635" s="99">
        <v>211</v>
      </c>
      <c r="AC635" s="100">
        <v>506</v>
      </c>
      <c r="AD635" s="22">
        <f t="shared" ref="AD635:AD690" si="185">ROUND((R635*$C$6)/$C$7,0)</f>
        <v>8307</v>
      </c>
      <c r="AE635" s="20">
        <f t="shared" ref="AE635:AE690" si="186">ROUND((S635*$C$6)/$C$7,0)</f>
        <v>11601</v>
      </c>
      <c r="AF635" s="20">
        <f t="shared" ref="AF635:AF690" si="187">ROUND((T635*$C$6)/$C$7,0)</f>
        <v>13279</v>
      </c>
      <c r="AG635" s="20">
        <f t="shared" ref="AG635:AG690" si="188">ROUND((U635*$C$6)/$C$7,0)</f>
        <v>10524</v>
      </c>
      <c r="AH635" s="20">
        <f t="shared" ref="AH635:AH690" si="189">ROUND((V635*$C$6)/$C$7,0)</f>
        <v>9564</v>
      </c>
      <c r="AI635" s="20">
        <f t="shared" ref="AI635:AI690" si="190">ROUND((W635*$C$6)/$C$7,0)</f>
        <v>7157</v>
      </c>
      <c r="AJ635" s="20">
        <f t="shared" ref="AJ635:AJ690" si="191">ROUND((X635*$C$6)/$C$7,0)</f>
        <v>4201</v>
      </c>
      <c r="AK635" s="20">
        <f t="shared" ref="AK635:AK690" si="192">ROUND((Y635*$C$6)/$C$7,0)</f>
        <v>2291</v>
      </c>
      <c r="AL635" s="20">
        <f t="shared" ref="AL635:AL690" si="193">ROUND((Z635*$C$6)/$C$7,0)</f>
        <v>2227</v>
      </c>
      <c r="AM635" s="20">
        <f t="shared" ref="AM635:AM690" si="194">ROUND((AA635*$C$6)/$C$7,0)</f>
        <v>2227</v>
      </c>
      <c r="AN635" s="20">
        <f t="shared" ref="AN635:AN690" si="195">ROUND((AB635*$C$6)/$C$7,0)</f>
        <v>2227</v>
      </c>
      <c r="AO635" s="43">
        <f t="shared" ref="AO635:AO690" si="196">ROUND((AC635*$C$6)/$C$7,0)</f>
        <v>5341</v>
      </c>
    </row>
    <row r="636" spans="1:41" x14ac:dyDescent="0.2">
      <c r="A636" s="96" t="s">
        <v>1445</v>
      </c>
      <c r="B636" s="96" t="s">
        <v>1446</v>
      </c>
      <c r="C636" s="96" t="s">
        <v>1445</v>
      </c>
      <c r="D636" s="96" t="s">
        <v>1446</v>
      </c>
      <c r="E636" s="96" t="s">
        <v>1531</v>
      </c>
      <c r="F636" s="96" t="s">
        <v>1532</v>
      </c>
      <c r="G636" s="96" t="s">
        <v>126</v>
      </c>
      <c r="H636" s="19" t="str">
        <f>IF(E636="","",VLOOKUP(LEFT(E636,5),'Technikai cellák'!B:C,2,0))</f>
        <v>MVM ÉGÁZ-DÉGÁZ Földgázhálózati Zrt.</v>
      </c>
      <c r="I636" s="19" t="str">
        <f>IF(E636="","",VLOOKUP(H636,'Technikai cellák'!$C$1:$D$12,2,0))</f>
        <v>6724 Szeged, Pulcz u. 44.</v>
      </c>
      <c r="J636" s="97">
        <v>4</v>
      </c>
      <c r="K636" s="25" t="str">
        <f t="shared" si="181"/>
        <v>20 alatti</v>
      </c>
      <c r="L636" s="101">
        <f t="shared" si="182"/>
        <v>4</v>
      </c>
      <c r="M636" s="102">
        <f t="shared" si="183"/>
        <v>0</v>
      </c>
      <c r="N636" s="105"/>
      <c r="O636" s="104">
        <f t="shared" si="184"/>
        <v>0</v>
      </c>
      <c r="P636" s="26">
        <f t="shared" si="180"/>
        <v>69</v>
      </c>
      <c r="Q636" s="21">
        <f t="shared" ref="Q636:Q691" si="197">SUM(AD636:AO636)</f>
        <v>86</v>
      </c>
      <c r="R636" s="98">
        <v>1</v>
      </c>
      <c r="S636" s="99">
        <v>1</v>
      </c>
      <c r="T636" s="99">
        <v>2</v>
      </c>
      <c r="U636" s="99">
        <v>2</v>
      </c>
      <c r="V636" s="99">
        <v>1</v>
      </c>
      <c r="W636" s="99">
        <v>1</v>
      </c>
      <c r="X636" s="99">
        <v>0</v>
      </c>
      <c r="Y636" s="99">
        <v>0</v>
      </c>
      <c r="Z636" s="99">
        <v>0</v>
      </c>
      <c r="AA636" s="99">
        <v>0</v>
      </c>
      <c r="AB636" s="99">
        <v>0</v>
      </c>
      <c r="AC636" s="100">
        <v>0</v>
      </c>
      <c r="AD636" s="22">
        <f t="shared" si="185"/>
        <v>11</v>
      </c>
      <c r="AE636" s="20">
        <f t="shared" si="186"/>
        <v>11</v>
      </c>
      <c r="AF636" s="20">
        <f t="shared" si="187"/>
        <v>21</v>
      </c>
      <c r="AG636" s="20">
        <f t="shared" si="188"/>
        <v>21</v>
      </c>
      <c r="AH636" s="20">
        <f t="shared" si="189"/>
        <v>11</v>
      </c>
      <c r="AI636" s="20">
        <f t="shared" si="190"/>
        <v>11</v>
      </c>
      <c r="AJ636" s="20">
        <f t="shared" si="191"/>
        <v>0</v>
      </c>
      <c r="AK636" s="20">
        <f t="shared" si="192"/>
        <v>0</v>
      </c>
      <c r="AL636" s="20">
        <f t="shared" si="193"/>
        <v>0</v>
      </c>
      <c r="AM636" s="20">
        <f t="shared" si="194"/>
        <v>0</v>
      </c>
      <c r="AN636" s="20">
        <f t="shared" si="195"/>
        <v>0</v>
      </c>
      <c r="AO636" s="43">
        <f t="shared" si="196"/>
        <v>0</v>
      </c>
    </row>
    <row r="637" spans="1:41" x14ac:dyDescent="0.2">
      <c r="A637" s="96" t="s">
        <v>1445</v>
      </c>
      <c r="B637" s="96" t="s">
        <v>1446</v>
      </c>
      <c r="C637" s="96" t="s">
        <v>1445</v>
      </c>
      <c r="D637" s="96" t="s">
        <v>1446</v>
      </c>
      <c r="E637" s="96" t="s">
        <v>1533</v>
      </c>
      <c r="F637" s="96" t="s">
        <v>1534</v>
      </c>
      <c r="G637" s="96" t="s">
        <v>126</v>
      </c>
      <c r="H637" s="19" t="str">
        <f>IF(E637="","",VLOOKUP(LEFT(E637,5),'Technikai cellák'!B:C,2,0))</f>
        <v>MVM ÉGÁZ-DÉGÁZ Földgázhálózati Zrt.</v>
      </c>
      <c r="I637" s="19" t="str">
        <f>IF(E637="","",VLOOKUP(H637,'Technikai cellák'!$C$1:$D$12,2,0))</f>
        <v>6724 Szeged, Pulcz u. 44.</v>
      </c>
      <c r="J637" s="97">
        <v>4</v>
      </c>
      <c r="K637" s="25" t="str">
        <f t="shared" si="181"/>
        <v>20 alatti</v>
      </c>
      <c r="L637" s="101">
        <f t="shared" si="182"/>
        <v>4</v>
      </c>
      <c r="M637" s="102">
        <f t="shared" si="183"/>
        <v>0</v>
      </c>
      <c r="N637" s="105"/>
      <c r="O637" s="104">
        <f t="shared" si="184"/>
        <v>0</v>
      </c>
      <c r="P637" s="26">
        <f t="shared" si="180"/>
        <v>42754</v>
      </c>
      <c r="Q637" s="21">
        <f t="shared" si="197"/>
        <v>53443</v>
      </c>
      <c r="R637" s="98">
        <v>945</v>
      </c>
      <c r="S637" s="99">
        <v>812</v>
      </c>
      <c r="T637" s="99">
        <v>663</v>
      </c>
      <c r="U637" s="99">
        <v>253</v>
      </c>
      <c r="V637" s="99">
        <v>137</v>
      </c>
      <c r="W637" s="99">
        <v>106</v>
      </c>
      <c r="X637" s="99">
        <v>97</v>
      </c>
      <c r="Y637" s="99">
        <v>98</v>
      </c>
      <c r="Z637" s="99">
        <v>135</v>
      </c>
      <c r="AA637" s="99">
        <v>311</v>
      </c>
      <c r="AB637" s="99">
        <v>619</v>
      </c>
      <c r="AC637" s="100">
        <v>887</v>
      </c>
      <c r="AD637" s="22">
        <f t="shared" si="185"/>
        <v>9975</v>
      </c>
      <c r="AE637" s="20">
        <f t="shared" si="186"/>
        <v>8571</v>
      </c>
      <c r="AF637" s="20">
        <f t="shared" si="187"/>
        <v>6998</v>
      </c>
      <c r="AG637" s="20">
        <f t="shared" si="188"/>
        <v>2671</v>
      </c>
      <c r="AH637" s="20">
        <f t="shared" si="189"/>
        <v>1446</v>
      </c>
      <c r="AI637" s="20">
        <f t="shared" si="190"/>
        <v>1119</v>
      </c>
      <c r="AJ637" s="20">
        <f t="shared" si="191"/>
        <v>1024</v>
      </c>
      <c r="AK637" s="20">
        <f t="shared" si="192"/>
        <v>1034</v>
      </c>
      <c r="AL637" s="20">
        <f t="shared" si="193"/>
        <v>1425</v>
      </c>
      <c r="AM637" s="20">
        <f t="shared" si="194"/>
        <v>3283</v>
      </c>
      <c r="AN637" s="20">
        <f t="shared" si="195"/>
        <v>6534</v>
      </c>
      <c r="AO637" s="43">
        <f t="shared" si="196"/>
        <v>9363</v>
      </c>
    </row>
    <row r="638" spans="1:41" x14ac:dyDescent="0.2">
      <c r="A638" s="96" t="s">
        <v>1445</v>
      </c>
      <c r="B638" s="96" t="s">
        <v>1446</v>
      </c>
      <c r="C638" s="96" t="s">
        <v>1445</v>
      </c>
      <c r="D638" s="96" t="s">
        <v>1446</v>
      </c>
      <c r="E638" s="96" t="s">
        <v>1535</v>
      </c>
      <c r="F638" s="96" t="s">
        <v>1536</v>
      </c>
      <c r="G638" s="96" t="s">
        <v>126</v>
      </c>
      <c r="H638" s="19" t="str">
        <f>IF(E638="","",VLOOKUP(LEFT(E638,5),'Technikai cellák'!B:C,2,0))</f>
        <v>MVM ÉGÁZ-DÉGÁZ Földgázhálózati Zrt.</v>
      </c>
      <c r="I638" s="19" t="str">
        <f>IF(E638="","",VLOOKUP(H638,'Technikai cellák'!$C$1:$D$12,2,0))</f>
        <v>6724 Szeged, Pulcz u. 44.</v>
      </c>
      <c r="J638" s="97">
        <v>6</v>
      </c>
      <c r="K638" s="25" t="str">
        <f t="shared" si="181"/>
        <v>20 alatti</v>
      </c>
      <c r="L638" s="101">
        <f t="shared" si="182"/>
        <v>6</v>
      </c>
      <c r="M638" s="102">
        <f t="shared" si="183"/>
        <v>0</v>
      </c>
      <c r="N638" s="105"/>
      <c r="O638" s="104">
        <f t="shared" si="184"/>
        <v>0</v>
      </c>
      <c r="P638" s="26">
        <f t="shared" si="180"/>
        <v>48633</v>
      </c>
      <c r="Q638" s="21">
        <f t="shared" si="197"/>
        <v>60791</v>
      </c>
      <c r="R638" s="98">
        <v>341</v>
      </c>
      <c r="S638" s="99">
        <v>677</v>
      </c>
      <c r="T638" s="99">
        <v>970</v>
      </c>
      <c r="U638" s="99">
        <v>1099</v>
      </c>
      <c r="V638" s="99">
        <v>924</v>
      </c>
      <c r="W638" s="99">
        <v>429</v>
      </c>
      <c r="X638" s="99">
        <v>286</v>
      </c>
      <c r="Y638" s="99">
        <v>228</v>
      </c>
      <c r="Z638" s="99">
        <v>182</v>
      </c>
      <c r="AA638" s="99">
        <v>182</v>
      </c>
      <c r="AB638" s="99">
        <v>182</v>
      </c>
      <c r="AC638" s="100">
        <v>259</v>
      </c>
      <c r="AD638" s="22">
        <f t="shared" si="185"/>
        <v>3600</v>
      </c>
      <c r="AE638" s="20">
        <f t="shared" si="186"/>
        <v>7146</v>
      </c>
      <c r="AF638" s="20">
        <f t="shared" si="187"/>
        <v>10239</v>
      </c>
      <c r="AG638" s="20">
        <f t="shared" si="188"/>
        <v>11601</v>
      </c>
      <c r="AH638" s="20">
        <f t="shared" si="189"/>
        <v>9754</v>
      </c>
      <c r="AI638" s="20">
        <f t="shared" si="190"/>
        <v>4528</v>
      </c>
      <c r="AJ638" s="20">
        <f t="shared" si="191"/>
        <v>3019</v>
      </c>
      <c r="AK638" s="20">
        <f t="shared" si="192"/>
        <v>2407</v>
      </c>
      <c r="AL638" s="20">
        <f t="shared" si="193"/>
        <v>1921</v>
      </c>
      <c r="AM638" s="20">
        <f t="shared" si="194"/>
        <v>1921</v>
      </c>
      <c r="AN638" s="20">
        <f t="shared" si="195"/>
        <v>1921</v>
      </c>
      <c r="AO638" s="43">
        <f t="shared" si="196"/>
        <v>2734</v>
      </c>
    </row>
    <row r="639" spans="1:41" x14ac:dyDescent="0.2">
      <c r="A639" s="96" t="s">
        <v>1445</v>
      </c>
      <c r="B639" s="96" t="s">
        <v>1446</v>
      </c>
      <c r="C639" s="96" t="s">
        <v>1445</v>
      </c>
      <c r="D639" s="96" t="s">
        <v>1446</v>
      </c>
      <c r="E639" s="96" t="s">
        <v>1537</v>
      </c>
      <c r="F639" s="96" t="s">
        <v>1538</v>
      </c>
      <c r="G639" s="96" t="s">
        <v>126</v>
      </c>
      <c r="H639" s="19" t="str">
        <f>IF(E639="","",VLOOKUP(LEFT(E639,5),'Technikai cellák'!B:C,2,0))</f>
        <v>MVM ÉGÁZ-DÉGÁZ Földgázhálózati Zrt.</v>
      </c>
      <c r="I639" s="19" t="str">
        <f>IF(E639="","",VLOOKUP(H639,'Technikai cellák'!$C$1:$D$12,2,0))</f>
        <v>6724 Szeged, Pulcz u. 44.</v>
      </c>
      <c r="J639" s="97">
        <v>4</v>
      </c>
      <c r="K639" s="25" t="str">
        <f t="shared" si="181"/>
        <v>20 alatti</v>
      </c>
      <c r="L639" s="101">
        <f t="shared" si="182"/>
        <v>4</v>
      </c>
      <c r="M639" s="102">
        <f t="shared" si="183"/>
        <v>0</v>
      </c>
      <c r="N639" s="105"/>
      <c r="O639" s="104">
        <f t="shared" si="184"/>
        <v>0</v>
      </c>
      <c r="P639" s="26">
        <f t="shared" si="180"/>
        <v>6274</v>
      </c>
      <c r="Q639" s="21">
        <f t="shared" si="197"/>
        <v>7843</v>
      </c>
      <c r="R639" s="98">
        <v>75</v>
      </c>
      <c r="S639" s="99">
        <v>88</v>
      </c>
      <c r="T639" s="99">
        <v>105</v>
      </c>
      <c r="U639" s="99">
        <v>116</v>
      </c>
      <c r="V639" s="99">
        <v>97</v>
      </c>
      <c r="W639" s="99">
        <v>83</v>
      </c>
      <c r="X639" s="99">
        <v>48</v>
      </c>
      <c r="Y639" s="99">
        <v>26</v>
      </c>
      <c r="Z639" s="99">
        <v>25</v>
      </c>
      <c r="AA639" s="99">
        <v>25</v>
      </c>
      <c r="AB639" s="99">
        <v>25</v>
      </c>
      <c r="AC639" s="100">
        <v>30</v>
      </c>
      <c r="AD639" s="22">
        <f t="shared" si="185"/>
        <v>792</v>
      </c>
      <c r="AE639" s="20">
        <f t="shared" si="186"/>
        <v>929</v>
      </c>
      <c r="AF639" s="20">
        <f t="shared" si="187"/>
        <v>1108</v>
      </c>
      <c r="AG639" s="20">
        <f t="shared" si="188"/>
        <v>1224</v>
      </c>
      <c r="AH639" s="20">
        <f t="shared" si="189"/>
        <v>1024</v>
      </c>
      <c r="AI639" s="20">
        <f t="shared" si="190"/>
        <v>876</v>
      </c>
      <c r="AJ639" s="20">
        <f t="shared" si="191"/>
        <v>507</v>
      </c>
      <c r="AK639" s="20">
        <f t="shared" si="192"/>
        <v>274</v>
      </c>
      <c r="AL639" s="20">
        <f t="shared" si="193"/>
        <v>264</v>
      </c>
      <c r="AM639" s="20">
        <f t="shared" si="194"/>
        <v>264</v>
      </c>
      <c r="AN639" s="20">
        <f t="shared" si="195"/>
        <v>264</v>
      </c>
      <c r="AO639" s="43">
        <f t="shared" si="196"/>
        <v>317</v>
      </c>
    </row>
    <row r="640" spans="1:41" x14ac:dyDescent="0.2">
      <c r="A640" s="96" t="s">
        <v>1445</v>
      </c>
      <c r="B640" s="96" t="s">
        <v>1446</v>
      </c>
      <c r="C640" s="96" t="s">
        <v>1445</v>
      </c>
      <c r="D640" s="96" t="s">
        <v>1446</v>
      </c>
      <c r="E640" s="96" t="s">
        <v>1539</v>
      </c>
      <c r="F640" s="96" t="s">
        <v>1540</v>
      </c>
      <c r="G640" s="96" t="s">
        <v>126</v>
      </c>
      <c r="H640" s="19" t="str">
        <f>IF(E640="","",VLOOKUP(LEFT(E640,5),'Technikai cellák'!B:C,2,0))</f>
        <v>MVM ÉGÁZ-DÉGÁZ Földgázhálózati Zrt.</v>
      </c>
      <c r="I640" s="19" t="str">
        <f>IF(E640="","",VLOOKUP(H640,'Technikai cellák'!$C$1:$D$12,2,0))</f>
        <v>6724 Szeged, Pulcz u. 44.</v>
      </c>
      <c r="J640" s="97">
        <v>4</v>
      </c>
      <c r="K640" s="25" t="str">
        <f t="shared" si="181"/>
        <v>20 alatti</v>
      </c>
      <c r="L640" s="101">
        <f t="shared" si="182"/>
        <v>4</v>
      </c>
      <c r="M640" s="102">
        <f t="shared" si="183"/>
        <v>0</v>
      </c>
      <c r="N640" s="105"/>
      <c r="O640" s="104">
        <f t="shared" si="184"/>
        <v>0</v>
      </c>
      <c r="P640" s="26">
        <f t="shared" si="180"/>
        <v>5067</v>
      </c>
      <c r="Q640" s="21">
        <f t="shared" si="197"/>
        <v>6334</v>
      </c>
      <c r="R640" s="98">
        <v>112</v>
      </c>
      <c r="S640" s="99">
        <v>96</v>
      </c>
      <c r="T640" s="99">
        <v>78</v>
      </c>
      <c r="U640" s="99">
        <v>30</v>
      </c>
      <c r="V640" s="99">
        <v>16</v>
      </c>
      <c r="W640" s="99">
        <v>13</v>
      </c>
      <c r="X640" s="99">
        <v>12</v>
      </c>
      <c r="Y640" s="99">
        <v>12</v>
      </c>
      <c r="Z640" s="99">
        <v>16</v>
      </c>
      <c r="AA640" s="99">
        <v>37</v>
      </c>
      <c r="AB640" s="99">
        <v>73</v>
      </c>
      <c r="AC640" s="100">
        <v>105</v>
      </c>
      <c r="AD640" s="22">
        <f t="shared" si="185"/>
        <v>1182</v>
      </c>
      <c r="AE640" s="20">
        <f t="shared" si="186"/>
        <v>1013</v>
      </c>
      <c r="AF640" s="20">
        <f t="shared" si="187"/>
        <v>823</v>
      </c>
      <c r="AG640" s="20">
        <f t="shared" si="188"/>
        <v>317</v>
      </c>
      <c r="AH640" s="20">
        <f t="shared" si="189"/>
        <v>169</v>
      </c>
      <c r="AI640" s="20">
        <f t="shared" si="190"/>
        <v>137</v>
      </c>
      <c r="AJ640" s="20">
        <f t="shared" si="191"/>
        <v>127</v>
      </c>
      <c r="AK640" s="20">
        <f t="shared" si="192"/>
        <v>127</v>
      </c>
      <c r="AL640" s="20">
        <f t="shared" si="193"/>
        <v>169</v>
      </c>
      <c r="AM640" s="20">
        <f t="shared" si="194"/>
        <v>391</v>
      </c>
      <c r="AN640" s="20">
        <f t="shared" si="195"/>
        <v>771</v>
      </c>
      <c r="AO640" s="43">
        <f t="shared" si="196"/>
        <v>1108</v>
      </c>
    </row>
    <row r="641" spans="1:41" x14ac:dyDescent="0.2">
      <c r="A641" s="96" t="s">
        <v>1445</v>
      </c>
      <c r="B641" s="96" t="s">
        <v>1446</v>
      </c>
      <c r="C641" s="96" t="s">
        <v>1445</v>
      </c>
      <c r="D641" s="96" t="s">
        <v>1446</v>
      </c>
      <c r="E641" s="96" t="s">
        <v>1541</v>
      </c>
      <c r="F641" s="96" t="s">
        <v>1542</v>
      </c>
      <c r="G641" s="96" t="s">
        <v>126</v>
      </c>
      <c r="H641" s="19" t="str">
        <f>IF(E641="","",VLOOKUP(LEFT(E641,5),'Technikai cellák'!B:C,2,0))</f>
        <v>MVM ÉGÁZ-DÉGÁZ Földgázhálózati Zrt.</v>
      </c>
      <c r="I641" s="19" t="str">
        <f>IF(E641="","",VLOOKUP(H641,'Technikai cellák'!$C$1:$D$12,2,0))</f>
        <v>6724 Szeged, Pulcz u. 44.</v>
      </c>
      <c r="J641" s="97">
        <v>4</v>
      </c>
      <c r="K641" s="25" t="str">
        <f t="shared" si="181"/>
        <v>20 alatti</v>
      </c>
      <c r="L641" s="101">
        <f t="shared" si="182"/>
        <v>4</v>
      </c>
      <c r="M641" s="102">
        <f t="shared" si="183"/>
        <v>0</v>
      </c>
      <c r="N641" s="105"/>
      <c r="O641" s="104">
        <f t="shared" si="184"/>
        <v>0</v>
      </c>
      <c r="P641" s="26">
        <f t="shared" si="180"/>
        <v>5226</v>
      </c>
      <c r="Q641" s="21">
        <f t="shared" si="197"/>
        <v>6533</v>
      </c>
      <c r="R641" s="98">
        <v>115</v>
      </c>
      <c r="S641" s="99">
        <v>99</v>
      </c>
      <c r="T641" s="99">
        <v>81</v>
      </c>
      <c r="U641" s="99">
        <v>31</v>
      </c>
      <c r="V641" s="99">
        <v>17</v>
      </c>
      <c r="W641" s="99">
        <v>13</v>
      </c>
      <c r="X641" s="99">
        <v>12</v>
      </c>
      <c r="Y641" s="99">
        <v>12</v>
      </c>
      <c r="Z641" s="99">
        <v>17</v>
      </c>
      <c r="AA641" s="99">
        <v>38</v>
      </c>
      <c r="AB641" s="99">
        <v>76</v>
      </c>
      <c r="AC641" s="100">
        <v>108</v>
      </c>
      <c r="AD641" s="22">
        <f t="shared" si="185"/>
        <v>1214</v>
      </c>
      <c r="AE641" s="20">
        <f t="shared" si="186"/>
        <v>1045</v>
      </c>
      <c r="AF641" s="20">
        <f t="shared" si="187"/>
        <v>855</v>
      </c>
      <c r="AG641" s="20">
        <f t="shared" si="188"/>
        <v>327</v>
      </c>
      <c r="AH641" s="20">
        <f t="shared" si="189"/>
        <v>179</v>
      </c>
      <c r="AI641" s="20">
        <f t="shared" si="190"/>
        <v>137</v>
      </c>
      <c r="AJ641" s="20">
        <f t="shared" si="191"/>
        <v>127</v>
      </c>
      <c r="AK641" s="20">
        <f t="shared" si="192"/>
        <v>127</v>
      </c>
      <c r="AL641" s="20">
        <f t="shared" si="193"/>
        <v>179</v>
      </c>
      <c r="AM641" s="20">
        <f t="shared" si="194"/>
        <v>401</v>
      </c>
      <c r="AN641" s="20">
        <f t="shared" si="195"/>
        <v>802</v>
      </c>
      <c r="AO641" s="43">
        <f t="shared" si="196"/>
        <v>1140</v>
      </c>
    </row>
    <row r="642" spans="1:41" x14ac:dyDescent="0.2">
      <c r="A642" s="96" t="s">
        <v>1445</v>
      </c>
      <c r="B642" s="96" t="s">
        <v>1446</v>
      </c>
      <c r="C642" s="96" t="s">
        <v>1445</v>
      </c>
      <c r="D642" s="96" t="s">
        <v>1446</v>
      </c>
      <c r="E642" s="96" t="s">
        <v>1543</v>
      </c>
      <c r="F642" s="96" t="s">
        <v>1544</v>
      </c>
      <c r="G642" s="96" t="s">
        <v>126</v>
      </c>
      <c r="H642" s="19" t="str">
        <f>IF(E642="","",VLOOKUP(LEFT(E642,5),'Technikai cellák'!B:C,2,0))</f>
        <v>MVM ÉGÁZ-DÉGÁZ Földgázhálózati Zrt.</v>
      </c>
      <c r="I642" s="19" t="str">
        <f>IF(E642="","",VLOOKUP(H642,'Technikai cellák'!$C$1:$D$12,2,0))</f>
        <v>6724 Szeged, Pulcz u. 44.</v>
      </c>
      <c r="J642" s="97">
        <v>6</v>
      </c>
      <c r="K642" s="25" t="str">
        <f t="shared" si="181"/>
        <v>20 alatti</v>
      </c>
      <c r="L642" s="101">
        <f t="shared" si="182"/>
        <v>6</v>
      </c>
      <c r="M642" s="102">
        <f t="shared" si="183"/>
        <v>0</v>
      </c>
      <c r="N642" s="105"/>
      <c r="O642" s="104">
        <f t="shared" si="184"/>
        <v>0</v>
      </c>
      <c r="P642" s="26">
        <f t="shared" si="180"/>
        <v>67547</v>
      </c>
      <c r="Q642" s="21">
        <f t="shared" si="197"/>
        <v>84434</v>
      </c>
      <c r="R642" s="98">
        <v>931</v>
      </c>
      <c r="S642" s="99">
        <v>1138</v>
      </c>
      <c r="T642" s="99">
        <v>1373</v>
      </c>
      <c r="U642" s="99">
        <v>1062</v>
      </c>
      <c r="V642" s="99">
        <v>893</v>
      </c>
      <c r="W642" s="99">
        <v>759</v>
      </c>
      <c r="X642" s="99">
        <v>446</v>
      </c>
      <c r="Y642" s="99">
        <v>243</v>
      </c>
      <c r="Z642" s="99">
        <v>236</v>
      </c>
      <c r="AA642" s="99">
        <v>236</v>
      </c>
      <c r="AB642" s="99">
        <v>236</v>
      </c>
      <c r="AC642" s="100">
        <v>446</v>
      </c>
      <c r="AD642" s="22">
        <f t="shared" si="185"/>
        <v>9827</v>
      </c>
      <c r="AE642" s="20">
        <f t="shared" si="186"/>
        <v>12012</v>
      </c>
      <c r="AF642" s="20">
        <f t="shared" si="187"/>
        <v>14493</v>
      </c>
      <c r="AG642" s="20">
        <f t="shared" si="188"/>
        <v>11210</v>
      </c>
      <c r="AH642" s="20">
        <f t="shared" si="189"/>
        <v>9426</v>
      </c>
      <c r="AI642" s="20">
        <f t="shared" si="190"/>
        <v>8012</v>
      </c>
      <c r="AJ642" s="20">
        <f t="shared" si="191"/>
        <v>4708</v>
      </c>
      <c r="AK642" s="20">
        <f t="shared" si="192"/>
        <v>2565</v>
      </c>
      <c r="AL642" s="20">
        <f t="shared" si="193"/>
        <v>2491</v>
      </c>
      <c r="AM642" s="20">
        <f t="shared" si="194"/>
        <v>2491</v>
      </c>
      <c r="AN642" s="20">
        <f t="shared" si="195"/>
        <v>2491</v>
      </c>
      <c r="AO642" s="43">
        <f t="shared" si="196"/>
        <v>4708</v>
      </c>
    </row>
    <row r="643" spans="1:41" x14ac:dyDescent="0.2">
      <c r="A643" s="96" t="s">
        <v>1445</v>
      </c>
      <c r="B643" s="96" t="s">
        <v>1446</v>
      </c>
      <c r="C643" s="96" t="s">
        <v>1445</v>
      </c>
      <c r="D643" s="96" t="s">
        <v>1446</v>
      </c>
      <c r="E643" s="96" t="s">
        <v>1545</v>
      </c>
      <c r="F643" s="96" t="s">
        <v>1546</v>
      </c>
      <c r="G643" s="96" t="s">
        <v>126</v>
      </c>
      <c r="H643" s="19" t="str">
        <f>IF(E643="","",VLOOKUP(LEFT(E643,5),'Technikai cellák'!B:C,2,0))</f>
        <v>MVM ÉGÁZ-DÉGÁZ Földgázhálózati Zrt.</v>
      </c>
      <c r="I643" s="19" t="str">
        <f>IF(E643="","",VLOOKUP(H643,'Technikai cellák'!$C$1:$D$12,2,0))</f>
        <v>6724 Szeged, Pulcz u. 44.</v>
      </c>
      <c r="J643" s="97">
        <v>4</v>
      </c>
      <c r="K643" s="25" t="str">
        <f t="shared" si="181"/>
        <v>20 alatti</v>
      </c>
      <c r="L643" s="101">
        <f t="shared" si="182"/>
        <v>4</v>
      </c>
      <c r="M643" s="102">
        <f t="shared" si="183"/>
        <v>0</v>
      </c>
      <c r="N643" s="105"/>
      <c r="O643" s="104">
        <f t="shared" si="184"/>
        <v>0</v>
      </c>
      <c r="P643" s="26">
        <f t="shared" ref="P643:P698" si="198">ROUND(Q643*$G$9,0)</f>
        <v>23442</v>
      </c>
      <c r="Q643" s="21">
        <f t="shared" si="197"/>
        <v>29302</v>
      </c>
      <c r="R643" s="98">
        <v>518</v>
      </c>
      <c r="S643" s="99">
        <v>445</v>
      </c>
      <c r="T643" s="99">
        <v>363</v>
      </c>
      <c r="U643" s="99">
        <v>139</v>
      </c>
      <c r="V643" s="99">
        <v>75</v>
      </c>
      <c r="W643" s="99">
        <v>58</v>
      </c>
      <c r="X643" s="99">
        <v>53</v>
      </c>
      <c r="Y643" s="99">
        <v>54</v>
      </c>
      <c r="Z643" s="99">
        <v>74</v>
      </c>
      <c r="AA643" s="99">
        <v>171</v>
      </c>
      <c r="AB643" s="99">
        <v>340</v>
      </c>
      <c r="AC643" s="100">
        <v>486</v>
      </c>
      <c r="AD643" s="22">
        <f t="shared" si="185"/>
        <v>5468</v>
      </c>
      <c r="AE643" s="20">
        <f t="shared" si="186"/>
        <v>4697</v>
      </c>
      <c r="AF643" s="20">
        <f t="shared" si="187"/>
        <v>3832</v>
      </c>
      <c r="AG643" s="20">
        <f t="shared" si="188"/>
        <v>1467</v>
      </c>
      <c r="AH643" s="20">
        <f t="shared" si="189"/>
        <v>792</v>
      </c>
      <c r="AI643" s="20">
        <f t="shared" si="190"/>
        <v>612</v>
      </c>
      <c r="AJ643" s="20">
        <f t="shared" si="191"/>
        <v>559</v>
      </c>
      <c r="AK643" s="20">
        <f t="shared" si="192"/>
        <v>570</v>
      </c>
      <c r="AL643" s="20">
        <f t="shared" si="193"/>
        <v>781</v>
      </c>
      <c r="AM643" s="20">
        <f t="shared" si="194"/>
        <v>1805</v>
      </c>
      <c r="AN643" s="20">
        <f t="shared" si="195"/>
        <v>3589</v>
      </c>
      <c r="AO643" s="43">
        <f t="shared" si="196"/>
        <v>5130</v>
      </c>
    </row>
    <row r="644" spans="1:41" x14ac:dyDescent="0.2">
      <c r="A644" s="96" t="s">
        <v>1445</v>
      </c>
      <c r="B644" s="96" t="s">
        <v>1446</v>
      </c>
      <c r="C644" s="96" t="s">
        <v>1445</v>
      </c>
      <c r="D644" s="96" t="s">
        <v>1446</v>
      </c>
      <c r="E644" s="96" t="s">
        <v>1547</v>
      </c>
      <c r="F644" s="96" t="s">
        <v>1548</v>
      </c>
      <c r="G644" s="96" t="s">
        <v>126</v>
      </c>
      <c r="H644" s="19" t="str">
        <f>IF(E644="","",VLOOKUP(LEFT(E644,5),'Technikai cellák'!B:C,2,0))</f>
        <v>MVM ÉGÁZ-DÉGÁZ Földgázhálózati Zrt.</v>
      </c>
      <c r="I644" s="19" t="str">
        <f>IF(E644="","",VLOOKUP(H644,'Technikai cellák'!$C$1:$D$12,2,0))</f>
        <v>6724 Szeged, Pulcz u. 44.</v>
      </c>
      <c r="J644" s="97">
        <v>4</v>
      </c>
      <c r="K644" s="25" t="str">
        <f t="shared" si="181"/>
        <v>20 alatti</v>
      </c>
      <c r="L644" s="101">
        <f t="shared" si="182"/>
        <v>4</v>
      </c>
      <c r="M644" s="102">
        <f t="shared" si="183"/>
        <v>0</v>
      </c>
      <c r="N644" s="105"/>
      <c r="O644" s="104">
        <f t="shared" si="184"/>
        <v>0</v>
      </c>
      <c r="P644" s="26">
        <f t="shared" si="198"/>
        <v>11215</v>
      </c>
      <c r="Q644" s="21">
        <f t="shared" si="197"/>
        <v>14019</v>
      </c>
      <c r="R644" s="98">
        <v>149</v>
      </c>
      <c r="S644" s="99">
        <v>152</v>
      </c>
      <c r="T644" s="99">
        <v>176</v>
      </c>
      <c r="U644" s="99">
        <v>184</v>
      </c>
      <c r="V644" s="99">
        <v>156</v>
      </c>
      <c r="W644" s="99">
        <v>133</v>
      </c>
      <c r="X644" s="99">
        <v>81</v>
      </c>
      <c r="Y644" s="99">
        <v>46</v>
      </c>
      <c r="Z644" s="99">
        <v>41</v>
      </c>
      <c r="AA644" s="99">
        <v>41</v>
      </c>
      <c r="AB644" s="99">
        <v>41</v>
      </c>
      <c r="AC644" s="100">
        <v>128</v>
      </c>
      <c r="AD644" s="22">
        <f t="shared" si="185"/>
        <v>1573</v>
      </c>
      <c r="AE644" s="20">
        <f t="shared" si="186"/>
        <v>1604</v>
      </c>
      <c r="AF644" s="20">
        <f t="shared" si="187"/>
        <v>1858</v>
      </c>
      <c r="AG644" s="20">
        <f t="shared" si="188"/>
        <v>1942</v>
      </c>
      <c r="AH644" s="20">
        <f t="shared" si="189"/>
        <v>1647</v>
      </c>
      <c r="AI644" s="20">
        <f t="shared" si="190"/>
        <v>1404</v>
      </c>
      <c r="AJ644" s="20">
        <f t="shared" si="191"/>
        <v>855</v>
      </c>
      <c r="AK644" s="20">
        <f t="shared" si="192"/>
        <v>486</v>
      </c>
      <c r="AL644" s="20">
        <f t="shared" si="193"/>
        <v>433</v>
      </c>
      <c r="AM644" s="20">
        <f t="shared" si="194"/>
        <v>433</v>
      </c>
      <c r="AN644" s="20">
        <f t="shared" si="195"/>
        <v>433</v>
      </c>
      <c r="AO644" s="43">
        <f t="shared" si="196"/>
        <v>1351</v>
      </c>
    </row>
    <row r="645" spans="1:41" x14ac:dyDescent="0.2">
      <c r="A645" s="96" t="s">
        <v>1445</v>
      </c>
      <c r="B645" s="96" t="s">
        <v>1446</v>
      </c>
      <c r="C645" s="96" t="s">
        <v>1445</v>
      </c>
      <c r="D645" s="96" t="s">
        <v>1446</v>
      </c>
      <c r="E645" s="96" t="s">
        <v>1549</v>
      </c>
      <c r="F645" s="96" t="s">
        <v>1550</v>
      </c>
      <c r="G645" s="96" t="s">
        <v>126</v>
      </c>
      <c r="H645" s="19" t="str">
        <f>IF(E645="","",VLOOKUP(LEFT(E645,5),'Technikai cellák'!B:C,2,0))</f>
        <v>MVM ÉGÁZ-DÉGÁZ Földgázhálózati Zrt.</v>
      </c>
      <c r="I645" s="19" t="str">
        <f>IF(E645="","",VLOOKUP(H645,'Technikai cellák'!$C$1:$D$12,2,0))</f>
        <v>6724 Szeged, Pulcz u. 44.</v>
      </c>
      <c r="J645" s="97">
        <v>4</v>
      </c>
      <c r="K645" s="25" t="str">
        <f t="shared" si="181"/>
        <v>20 alatti</v>
      </c>
      <c r="L645" s="101">
        <f t="shared" si="182"/>
        <v>4</v>
      </c>
      <c r="M645" s="102">
        <f t="shared" si="183"/>
        <v>0</v>
      </c>
      <c r="N645" s="105"/>
      <c r="O645" s="104">
        <f t="shared" si="184"/>
        <v>0</v>
      </c>
      <c r="P645" s="26">
        <f t="shared" si="198"/>
        <v>8784</v>
      </c>
      <c r="Q645" s="21">
        <f t="shared" si="197"/>
        <v>10980</v>
      </c>
      <c r="R645" s="98">
        <v>194</v>
      </c>
      <c r="S645" s="99">
        <v>167</v>
      </c>
      <c r="T645" s="99">
        <v>136</v>
      </c>
      <c r="U645" s="99">
        <v>52</v>
      </c>
      <c r="V645" s="99">
        <v>28</v>
      </c>
      <c r="W645" s="99">
        <v>22</v>
      </c>
      <c r="X645" s="99">
        <v>20</v>
      </c>
      <c r="Y645" s="99">
        <v>20</v>
      </c>
      <c r="Z645" s="99">
        <v>28</v>
      </c>
      <c r="AA645" s="99">
        <v>64</v>
      </c>
      <c r="AB645" s="99">
        <v>127</v>
      </c>
      <c r="AC645" s="100">
        <v>182</v>
      </c>
      <c r="AD645" s="22">
        <f t="shared" si="185"/>
        <v>2048</v>
      </c>
      <c r="AE645" s="20">
        <f t="shared" si="186"/>
        <v>1763</v>
      </c>
      <c r="AF645" s="20">
        <f t="shared" si="187"/>
        <v>1436</v>
      </c>
      <c r="AG645" s="20">
        <f t="shared" si="188"/>
        <v>549</v>
      </c>
      <c r="AH645" s="20">
        <f t="shared" si="189"/>
        <v>296</v>
      </c>
      <c r="AI645" s="20">
        <f t="shared" si="190"/>
        <v>232</v>
      </c>
      <c r="AJ645" s="20">
        <f t="shared" si="191"/>
        <v>211</v>
      </c>
      <c r="AK645" s="20">
        <f t="shared" si="192"/>
        <v>211</v>
      </c>
      <c r="AL645" s="20">
        <f t="shared" si="193"/>
        <v>296</v>
      </c>
      <c r="AM645" s="20">
        <f t="shared" si="194"/>
        <v>676</v>
      </c>
      <c r="AN645" s="20">
        <f t="shared" si="195"/>
        <v>1341</v>
      </c>
      <c r="AO645" s="43">
        <f t="shared" si="196"/>
        <v>1921</v>
      </c>
    </row>
    <row r="646" spans="1:41" x14ac:dyDescent="0.2">
      <c r="A646" s="96" t="s">
        <v>1551</v>
      </c>
      <c r="B646" s="96" t="s">
        <v>1552</v>
      </c>
      <c r="C646" s="96" t="s">
        <v>1551</v>
      </c>
      <c r="D646" s="96" t="s">
        <v>1552</v>
      </c>
      <c r="E646" s="96" t="s">
        <v>1553</v>
      </c>
      <c r="F646" s="96" t="s">
        <v>1554</v>
      </c>
      <c r="G646" s="96" t="s">
        <v>126</v>
      </c>
      <c r="H646" s="19" t="str">
        <f>IF(E646="","",VLOOKUP(LEFT(E646,5),'Technikai cellák'!B:C,2,0))</f>
        <v>E.ON Dél-dunántúli Gázhálózati Zrt.</v>
      </c>
      <c r="I646" s="19" t="str">
        <f>IF(E646="","",VLOOKUP(H646,'Technikai cellák'!$C$1:$D$12,2,0))</f>
        <v>7626 Pécs, Búza tér 8/a</v>
      </c>
      <c r="J646" s="97">
        <v>6</v>
      </c>
      <c r="K646" s="25" t="str">
        <f t="shared" si="181"/>
        <v>20 alatti</v>
      </c>
      <c r="L646" s="101">
        <f t="shared" si="182"/>
        <v>6</v>
      </c>
      <c r="M646" s="102">
        <f t="shared" si="183"/>
        <v>0</v>
      </c>
      <c r="N646" s="105"/>
      <c r="O646" s="104">
        <f t="shared" si="184"/>
        <v>0</v>
      </c>
      <c r="P646" s="26">
        <f t="shared" si="198"/>
        <v>94386</v>
      </c>
      <c r="Q646" s="21">
        <f t="shared" si="197"/>
        <v>117982</v>
      </c>
      <c r="R646" s="98">
        <v>1051</v>
      </c>
      <c r="S646" s="99">
        <v>1541</v>
      </c>
      <c r="T646" s="99">
        <v>2176</v>
      </c>
      <c r="U646" s="99">
        <v>1666</v>
      </c>
      <c r="V646" s="99">
        <v>1520</v>
      </c>
      <c r="W646" s="99">
        <v>1489</v>
      </c>
      <c r="X646" s="99">
        <v>957</v>
      </c>
      <c r="Y646" s="99">
        <v>660</v>
      </c>
      <c r="Z646" s="99">
        <v>0</v>
      </c>
      <c r="AA646" s="99">
        <v>0</v>
      </c>
      <c r="AB646" s="99">
        <v>0</v>
      </c>
      <c r="AC646" s="100">
        <v>117</v>
      </c>
      <c r="AD646" s="22">
        <f t="shared" si="185"/>
        <v>11094</v>
      </c>
      <c r="AE646" s="20">
        <f t="shared" si="186"/>
        <v>16266</v>
      </c>
      <c r="AF646" s="20">
        <f t="shared" si="187"/>
        <v>22969</v>
      </c>
      <c r="AG646" s="20">
        <f t="shared" si="188"/>
        <v>17586</v>
      </c>
      <c r="AH646" s="20">
        <f t="shared" si="189"/>
        <v>16045</v>
      </c>
      <c r="AI646" s="20">
        <f t="shared" si="190"/>
        <v>15718</v>
      </c>
      <c r="AJ646" s="20">
        <f t="shared" si="191"/>
        <v>10102</v>
      </c>
      <c r="AK646" s="20">
        <f t="shared" si="192"/>
        <v>6967</v>
      </c>
      <c r="AL646" s="20">
        <f t="shared" si="193"/>
        <v>0</v>
      </c>
      <c r="AM646" s="20">
        <f t="shared" si="194"/>
        <v>0</v>
      </c>
      <c r="AN646" s="20">
        <f t="shared" si="195"/>
        <v>0</v>
      </c>
      <c r="AO646" s="43">
        <f t="shared" si="196"/>
        <v>1235</v>
      </c>
    </row>
    <row r="647" spans="1:41" x14ac:dyDescent="0.2">
      <c r="A647" s="96" t="s">
        <v>1551</v>
      </c>
      <c r="B647" s="96" t="s">
        <v>1552</v>
      </c>
      <c r="C647" s="96" t="s">
        <v>1551</v>
      </c>
      <c r="D647" s="96" t="s">
        <v>1552</v>
      </c>
      <c r="E647" s="96" t="s">
        <v>1555</v>
      </c>
      <c r="F647" s="96" t="s">
        <v>1556</v>
      </c>
      <c r="G647" s="96" t="s">
        <v>126</v>
      </c>
      <c r="H647" s="19" t="str">
        <f>IF(E647="","",VLOOKUP(LEFT(E647,5),'Technikai cellák'!B:C,2,0))</f>
        <v>E.ON Dél-dunántúli Gázhálózati Zrt.</v>
      </c>
      <c r="I647" s="19" t="str">
        <f>IF(E647="","",VLOOKUP(H647,'Technikai cellák'!$C$1:$D$12,2,0))</f>
        <v>7626 Pécs, Búza tér 8/a</v>
      </c>
      <c r="J647" s="97">
        <v>4</v>
      </c>
      <c r="K647" s="25" t="str">
        <f t="shared" si="181"/>
        <v>20 alatti</v>
      </c>
      <c r="L647" s="101">
        <f t="shared" si="182"/>
        <v>4</v>
      </c>
      <c r="M647" s="102">
        <f t="shared" si="183"/>
        <v>0</v>
      </c>
      <c r="N647" s="105"/>
      <c r="O647" s="104">
        <f t="shared" si="184"/>
        <v>0</v>
      </c>
      <c r="P647" s="26">
        <f t="shared" si="198"/>
        <v>22034</v>
      </c>
      <c r="Q647" s="21">
        <f t="shared" si="197"/>
        <v>27542</v>
      </c>
      <c r="R647" s="98">
        <v>262</v>
      </c>
      <c r="S647" s="99">
        <v>435</v>
      </c>
      <c r="T647" s="99">
        <v>426</v>
      </c>
      <c r="U647" s="99">
        <v>486</v>
      </c>
      <c r="V647" s="99">
        <v>385</v>
      </c>
      <c r="W647" s="99">
        <v>287</v>
      </c>
      <c r="X647" s="99">
        <v>114</v>
      </c>
      <c r="Y647" s="99">
        <v>139</v>
      </c>
      <c r="Z647" s="99">
        <v>12</v>
      </c>
      <c r="AA647" s="99">
        <v>21</v>
      </c>
      <c r="AB647" s="99">
        <v>12</v>
      </c>
      <c r="AC647" s="100">
        <v>30</v>
      </c>
      <c r="AD647" s="22">
        <f t="shared" si="185"/>
        <v>2766</v>
      </c>
      <c r="AE647" s="20">
        <f t="shared" si="186"/>
        <v>4592</v>
      </c>
      <c r="AF647" s="20">
        <f t="shared" si="187"/>
        <v>4497</v>
      </c>
      <c r="AG647" s="20">
        <f t="shared" si="188"/>
        <v>5130</v>
      </c>
      <c r="AH647" s="20">
        <f t="shared" si="189"/>
        <v>4064</v>
      </c>
      <c r="AI647" s="20">
        <f t="shared" si="190"/>
        <v>3030</v>
      </c>
      <c r="AJ647" s="20">
        <f t="shared" si="191"/>
        <v>1203</v>
      </c>
      <c r="AK647" s="20">
        <f t="shared" si="192"/>
        <v>1467</v>
      </c>
      <c r="AL647" s="20">
        <f t="shared" si="193"/>
        <v>127</v>
      </c>
      <c r="AM647" s="20">
        <f t="shared" si="194"/>
        <v>222</v>
      </c>
      <c r="AN647" s="20">
        <f t="shared" si="195"/>
        <v>127</v>
      </c>
      <c r="AO647" s="43">
        <f t="shared" si="196"/>
        <v>317</v>
      </c>
    </row>
    <row r="648" spans="1:41" x14ac:dyDescent="0.2">
      <c r="A648" s="96" t="s">
        <v>1551</v>
      </c>
      <c r="B648" s="96" t="s">
        <v>1552</v>
      </c>
      <c r="C648" s="96" t="s">
        <v>1551</v>
      </c>
      <c r="D648" s="96" t="s">
        <v>1552</v>
      </c>
      <c r="E648" s="96" t="s">
        <v>1557</v>
      </c>
      <c r="F648" s="96" t="s">
        <v>1556</v>
      </c>
      <c r="G648" s="96" t="s">
        <v>126</v>
      </c>
      <c r="H648" s="19" t="str">
        <f>IF(E648="","",VLOOKUP(LEFT(E648,5),'Technikai cellák'!B:C,2,0))</f>
        <v>E.ON Dél-dunántúli Gázhálózati Zrt.</v>
      </c>
      <c r="I648" s="19" t="str">
        <f>IF(E648="","",VLOOKUP(H648,'Technikai cellák'!$C$1:$D$12,2,0))</f>
        <v>7626 Pécs, Búza tér 8/a</v>
      </c>
      <c r="J648" s="97">
        <v>4</v>
      </c>
      <c r="K648" s="25" t="str">
        <f t="shared" si="181"/>
        <v>20 alatti</v>
      </c>
      <c r="L648" s="101">
        <f t="shared" si="182"/>
        <v>4</v>
      </c>
      <c r="M648" s="102">
        <f t="shared" si="183"/>
        <v>0</v>
      </c>
      <c r="N648" s="105"/>
      <c r="O648" s="104">
        <f t="shared" si="184"/>
        <v>0</v>
      </c>
      <c r="P648" s="26">
        <f t="shared" si="198"/>
        <v>24193</v>
      </c>
      <c r="Q648" s="21">
        <f t="shared" si="197"/>
        <v>30241</v>
      </c>
      <c r="R648" s="98">
        <v>206</v>
      </c>
      <c r="S648" s="99">
        <v>355</v>
      </c>
      <c r="T648" s="99">
        <v>433</v>
      </c>
      <c r="U648" s="99">
        <v>522</v>
      </c>
      <c r="V648" s="99">
        <v>409</v>
      </c>
      <c r="W648" s="99">
        <v>426</v>
      </c>
      <c r="X648" s="99">
        <v>179</v>
      </c>
      <c r="Y648" s="99">
        <v>182</v>
      </c>
      <c r="Z648" s="99">
        <v>21</v>
      </c>
      <c r="AA648" s="99">
        <v>58</v>
      </c>
      <c r="AB648" s="99">
        <v>16</v>
      </c>
      <c r="AC648" s="100">
        <v>58</v>
      </c>
      <c r="AD648" s="22">
        <f t="shared" si="185"/>
        <v>2174</v>
      </c>
      <c r="AE648" s="20">
        <f t="shared" si="186"/>
        <v>3747</v>
      </c>
      <c r="AF648" s="20">
        <f t="shared" si="187"/>
        <v>4571</v>
      </c>
      <c r="AG648" s="20">
        <f t="shared" si="188"/>
        <v>5510</v>
      </c>
      <c r="AH648" s="20">
        <f t="shared" si="189"/>
        <v>4317</v>
      </c>
      <c r="AI648" s="20">
        <f t="shared" si="190"/>
        <v>4497</v>
      </c>
      <c r="AJ648" s="20">
        <f t="shared" si="191"/>
        <v>1889</v>
      </c>
      <c r="AK648" s="20">
        <f t="shared" si="192"/>
        <v>1921</v>
      </c>
      <c r="AL648" s="20">
        <f t="shared" si="193"/>
        <v>222</v>
      </c>
      <c r="AM648" s="20">
        <f t="shared" si="194"/>
        <v>612</v>
      </c>
      <c r="AN648" s="20">
        <f t="shared" si="195"/>
        <v>169</v>
      </c>
      <c r="AO648" s="43">
        <f t="shared" si="196"/>
        <v>612</v>
      </c>
    </row>
    <row r="649" spans="1:41" x14ac:dyDescent="0.2">
      <c r="A649" s="96" t="s">
        <v>1551</v>
      </c>
      <c r="B649" s="96" t="s">
        <v>1552</v>
      </c>
      <c r="C649" s="96" t="s">
        <v>1551</v>
      </c>
      <c r="D649" s="96" t="s">
        <v>1552</v>
      </c>
      <c r="E649" s="96" t="s">
        <v>1558</v>
      </c>
      <c r="F649" s="96" t="s">
        <v>1559</v>
      </c>
      <c r="G649" s="96" t="s">
        <v>126</v>
      </c>
      <c r="H649" s="19" t="str">
        <f>IF(E649="","",VLOOKUP(LEFT(E649,5),'Technikai cellák'!B:C,2,0))</f>
        <v>E.ON Dél-dunántúli Gázhálózati Zrt.</v>
      </c>
      <c r="I649" s="19" t="str">
        <f>IF(E649="","",VLOOKUP(H649,'Technikai cellák'!$C$1:$D$12,2,0))</f>
        <v>7626 Pécs, Búza tér 8/a</v>
      </c>
      <c r="J649" s="97">
        <v>4</v>
      </c>
      <c r="K649" s="25" t="str">
        <f t="shared" si="181"/>
        <v>20 alatti</v>
      </c>
      <c r="L649" s="101">
        <f t="shared" si="182"/>
        <v>4</v>
      </c>
      <c r="M649" s="102">
        <f t="shared" si="183"/>
        <v>0</v>
      </c>
      <c r="N649" s="105"/>
      <c r="O649" s="104">
        <f t="shared" si="184"/>
        <v>0</v>
      </c>
      <c r="P649" s="26">
        <f t="shared" si="198"/>
        <v>12271</v>
      </c>
      <c r="Q649" s="21">
        <f t="shared" si="197"/>
        <v>15339</v>
      </c>
      <c r="R649" s="98">
        <v>75</v>
      </c>
      <c r="S649" s="99">
        <v>100</v>
      </c>
      <c r="T649" s="99">
        <v>253</v>
      </c>
      <c r="U649" s="99">
        <v>500</v>
      </c>
      <c r="V649" s="99">
        <v>282</v>
      </c>
      <c r="W649" s="99">
        <v>200</v>
      </c>
      <c r="X649" s="99">
        <v>43</v>
      </c>
      <c r="Y649" s="99">
        <v>0</v>
      </c>
      <c r="Z649" s="99">
        <v>0</v>
      </c>
      <c r="AA649" s="99">
        <v>0</v>
      </c>
      <c r="AB649" s="99">
        <v>0</v>
      </c>
      <c r="AC649" s="100">
        <v>0</v>
      </c>
      <c r="AD649" s="22">
        <f t="shared" si="185"/>
        <v>792</v>
      </c>
      <c r="AE649" s="20">
        <f t="shared" si="186"/>
        <v>1056</v>
      </c>
      <c r="AF649" s="20">
        <f t="shared" si="187"/>
        <v>2671</v>
      </c>
      <c r="AG649" s="20">
        <f t="shared" si="188"/>
        <v>5278</v>
      </c>
      <c r="AH649" s="20">
        <f t="shared" si="189"/>
        <v>2977</v>
      </c>
      <c r="AI649" s="20">
        <f t="shared" si="190"/>
        <v>2111</v>
      </c>
      <c r="AJ649" s="20">
        <f t="shared" si="191"/>
        <v>454</v>
      </c>
      <c r="AK649" s="20">
        <f t="shared" si="192"/>
        <v>0</v>
      </c>
      <c r="AL649" s="20">
        <f t="shared" si="193"/>
        <v>0</v>
      </c>
      <c r="AM649" s="20">
        <f t="shared" si="194"/>
        <v>0</v>
      </c>
      <c r="AN649" s="20">
        <f t="shared" si="195"/>
        <v>0</v>
      </c>
      <c r="AO649" s="43">
        <f t="shared" si="196"/>
        <v>0</v>
      </c>
    </row>
    <row r="650" spans="1:41" x14ac:dyDescent="0.2">
      <c r="A650" s="96" t="s">
        <v>1551</v>
      </c>
      <c r="B650" s="96" t="s">
        <v>1552</v>
      </c>
      <c r="C650" s="96" t="s">
        <v>1551</v>
      </c>
      <c r="D650" s="96" t="s">
        <v>1552</v>
      </c>
      <c r="E650" s="96" t="s">
        <v>1560</v>
      </c>
      <c r="F650" s="96" t="s">
        <v>1561</v>
      </c>
      <c r="G650" s="96" t="s">
        <v>126</v>
      </c>
      <c r="H650" s="19" t="str">
        <f>IF(E650="","",VLOOKUP(LEFT(E650,5),'Technikai cellák'!B:C,2,0))</f>
        <v>E.ON Dél-dunántúli Gázhálózati Zrt.</v>
      </c>
      <c r="I650" s="19" t="str">
        <f>IF(E650="","",VLOOKUP(H650,'Technikai cellák'!$C$1:$D$12,2,0))</f>
        <v>7626 Pécs, Búza tér 8/a</v>
      </c>
      <c r="J650" s="97">
        <v>4</v>
      </c>
      <c r="K650" s="25" t="str">
        <f t="shared" si="181"/>
        <v>20 alatti</v>
      </c>
      <c r="L650" s="101">
        <f t="shared" si="182"/>
        <v>4</v>
      </c>
      <c r="M650" s="102">
        <f t="shared" si="183"/>
        <v>0</v>
      </c>
      <c r="N650" s="105"/>
      <c r="O650" s="104">
        <f t="shared" si="184"/>
        <v>0</v>
      </c>
      <c r="P650" s="26">
        <f t="shared" si="198"/>
        <v>18156</v>
      </c>
      <c r="Q650" s="21">
        <f t="shared" si="197"/>
        <v>22695</v>
      </c>
      <c r="R650" s="98">
        <v>147</v>
      </c>
      <c r="S650" s="99">
        <v>260</v>
      </c>
      <c r="T650" s="99">
        <v>453</v>
      </c>
      <c r="U650" s="99">
        <v>439</v>
      </c>
      <c r="V650" s="99">
        <v>389</v>
      </c>
      <c r="W650" s="99">
        <v>152</v>
      </c>
      <c r="X650" s="99">
        <v>148</v>
      </c>
      <c r="Y650" s="99">
        <v>123</v>
      </c>
      <c r="Z650" s="99">
        <v>23</v>
      </c>
      <c r="AA650" s="99">
        <v>10</v>
      </c>
      <c r="AB650" s="99">
        <v>0</v>
      </c>
      <c r="AC650" s="100">
        <v>6</v>
      </c>
      <c r="AD650" s="22">
        <f t="shared" si="185"/>
        <v>1552</v>
      </c>
      <c r="AE650" s="20">
        <f t="shared" si="186"/>
        <v>2745</v>
      </c>
      <c r="AF650" s="20">
        <f t="shared" si="187"/>
        <v>4782</v>
      </c>
      <c r="AG650" s="20">
        <f t="shared" si="188"/>
        <v>4634</v>
      </c>
      <c r="AH650" s="20">
        <f t="shared" si="189"/>
        <v>4106</v>
      </c>
      <c r="AI650" s="20">
        <f t="shared" si="190"/>
        <v>1604</v>
      </c>
      <c r="AJ650" s="20">
        <f t="shared" si="191"/>
        <v>1562</v>
      </c>
      <c r="AK650" s="20">
        <f t="shared" si="192"/>
        <v>1298</v>
      </c>
      <c r="AL650" s="20">
        <f t="shared" si="193"/>
        <v>243</v>
      </c>
      <c r="AM650" s="20">
        <f t="shared" si="194"/>
        <v>106</v>
      </c>
      <c r="AN650" s="20">
        <f t="shared" si="195"/>
        <v>0</v>
      </c>
      <c r="AO650" s="43">
        <f t="shared" si="196"/>
        <v>63</v>
      </c>
    </row>
    <row r="651" spans="1:41" x14ac:dyDescent="0.2">
      <c r="A651" s="96" t="s">
        <v>1551</v>
      </c>
      <c r="B651" s="96" t="s">
        <v>1552</v>
      </c>
      <c r="C651" s="96" t="s">
        <v>1551</v>
      </c>
      <c r="D651" s="96" t="s">
        <v>1552</v>
      </c>
      <c r="E651" s="96" t="s">
        <v>1562</v>
      </c>
      <c r="F651" s="96" t="s">
        <v>1561</v>
      </c>
      <c r="G651" s="96" t="s">
        <v>126</v>
      </c>
      <c r="H651" s="19" t="str">
        <f>IF(E651="","",VLOOKUP(LEFT(E651,5),'Technikai cellák'!B:C,2,0))</f>
        <v>E.ON Dél-dunántúli Gázhálózati Zrt.</v>
      </c>
      <c r="I651" s="19" t="str">
        <f>IF(E651="","",VLOOKUP(H651,'Technikai cellák'!$C$1:$D$12,2,0))</f>
        <v>7626 Pécs, Búza tér 8/a</v>
      </c>
      <c r="J651" s="97">
        <v>4</v>
      </c>
      <c r="K651" s="25" t="str">
        <f t="shared" si="181"/>
        <v>20 alatti</v>
      </c>
      <c r="L651" s="101">
        <f t="shared" si="182"/>
        <v>4</v>
      </c>
      <c r="M651" s="102">
        <f t="shared" si="183"/>
        <v>0</v>
      </c>
      <c r="N651" s="105"/>
      <c r="O651" s="104">
        <f t="shared" si="184"/>
        <v>0</v>
      </c>
      <c r="P651" s="26">
        <f t="shared" si="198"/>
        <v>21306</v>
      </c>
      <c r="Q651" s="21">
        <f t="shared" si="197"/>
        <v>26633</v>
      </c>
      <c r="R651" s="98">
        <v>196</v>
      </c>
      <c r="S651" s="99">
        <v>248</v>
      </c>
      <c r="T651" s="99">
        <v>496</v>
      </c>
      <c r="U651" s="99">
        <v>445</v>
      </c>
      <c r="V651" s="99">
        <v>433</v>
      </c>
      <c r="W651" s="99">
        <v>217</v>
      </c>
      <c r="X651" s="99">
        <v>145</v>
      </c>
      <c r="Y651" s="99">
        <v>249</v>
      </c>
      <c r="Z651" s="99">
        <v>22</v>
      </c>
      <c r="AA651" s="99">
        <v>2</v>
      </c>
      <c r="AB651" s="99">
        <v>2</v>
      </c>
      <c r="AC651" s="100">
        <v>68</v>
      </c>
      <c r="AD651" s="22">
        <f t="shared" si="185"/>
        <v>2069</v>
      </c>
      <c r="AE651" s="20">
        <f t="shared" si="186"/>
        <v>2618</v>
      </c>
      <c r="AF651" s="20">
        <f t="shared" si="187"/>
        <v>5236</v>
      </c>
      <c r="AG651" s="20">
        <f t="shared" si="188"/>
        <v>4697</v>
      </c>
      <c r="AH651" s="20">
        <f t="shared" si="189"/>
        <v>4571</v>
      </c>
      <c r="AI651" s="20">
        <f t="shared" si="190"/>
        <v>2291</v>
      </c>
      <c r="AJ651" s="20">
        <f t="shared" si="191"/>
        <v>1531</v>
      </c>
      <c r="AK651" s="20">
        <f t="shared" si="192"/>
        <v>2628</v>
      </c>
      <c r="AL651" s="20">
        <f t="shared" si="193"/>
        <v>232</v>
      </c>
      <c r="AM651" s="20">
        <f t="shared" si="194"/>
        <v>21</v>
      </c>
      <c r="AN651" s="20">
        <f t="shared" si="195"/>
        <v>21</v>
      </c>
      <c r="AO651" s="43">
        <f t="shared" si="196"/>
        <v>718</v>
      </c>
    </row>
    <row r="652" spans="1:41" x14ac:dyDescent="0.2">
      <c r="A652" s="96" t="s">
        <v>1551</v>
      </c>
      <c r="B652" s="96" t="s">
        <v>1552</v>
      </c>
      <c r="C652" s="96" t="s">
        <v>1551</v>
      </c>
      <c r="D652" s="96" t="s">
        <v>1552</v>
      </c>
      <c r="E652" s="96" t="s">
        <v>1563</v>
      </c>
      <c r="F652" s="96" t="s">
        <v>1564</v>
      </c>
      <c r="G652" s="96" t="s">
        <v>126</v>
      </c>
      <c r="H652" s="19" t="str">
        <f>IF(E652="","",VLOOKUP(LEFT(E652,5),'Technikai cellák'!B:C,2,0))</f>
        <v>E.ON Dél-dunántúli Gázhálózati Zrt.</v>
      </c>
      <c r="I652" s="19" t="str">
        <f>IF(E652="","",VLOOKUP(H652,'Technikai cellák'!$C$1:$D$12,2,0))</f>
        <v>7626 Pécs, Búza tér 8/a</v>
      </c>
      <c r="J652" s="97">
        <v>10</v>
      </c>
      <c r="K652" s="25" t="str">
        <f t="shared" si="181"/>
        <v>20 alatti</v>
      </c>
      <c r="L652" s="101">
        <f t="shared" si="182"/>
        <v>10</v>
      </c>
      <c r="M652" s="102">
        <f t="shared" si="183"/>
        <v>0</v>
      </c>
      <c r="N652" s="105"/>
      <c r="O652" s="104">
        <f t="shared" si="184"/>
        <v>0</v>
      </c>
      <c r="P652" s="26">
        <f t="shared" si="198"/>
        <v>160246</v>
      </c>
      <c r="Q652" s="21">
        <f t="shared" si="197"/>
        <v>200307</v>
      </c>
      <c r="R652" s="98">
        <v>1550</v>
      </c>
      <c r="S652" s="99">
        <v>2102</v>
      </c>
      <c r="T652" s="99">
        <v>2787</v>
      </c>
      <c r="U652" s="99">
        <v>3382</v>
      </c>
      <c r="V652" s="99">
        <v>2421</v>
      </c>
      <c r="W652" s="99">
        <v>2941</v>
      </c>
      <c r="X652" s="99">
        <v>1365</v>
      </c>
      <c r="Y652" s="99">
        <v>1120</v>
      </c>
      <c r="Z652" s="99">
        <v>162</v>
      </c>
      <c r="AA652" s="99">
        <v>209</v>
      </c>
      <c r="AB652" s="99">
        <v>183</v>
      </c>
      <c r="AC652" s="100">
        <v>754</v>
      </c>
      <c r="AD652" s="22">
        <f t="shared" si="185"/>
        <v>16361</v>
      </c>
      <c r="AE652" s="20">
        <f t="shared" si="186"/>
        <v>22188</v>
      </c>
      <c r="AF652" s="20">
        <f t="shared" si="187"/>
        <v>29419</v>
      </c>
      <c r="AG652" s="20">
        <f t="shared" si="188"/>
        <v>35700</v>
      </c>
      <c r="AH652" s="20">
        <f t="shared" si="189"/>
        <v>25556</v>
      </c>
      <c r="AI652" s="20">
        <f t="shared" si="190"/>
        <v>31045</v>
      </c>
      <c r="AJ652" s="20">
        <f t="shared" si="191"/>
        <v>14409</v>
      </c>
      <c r="AK652" s="20">
        <f t="shared" si="192"/>
        <v>11822</v>
      </c>
      <c r="AL652" s="20">
        <f t="shared" si="193"/>
        <v>1710</v>
      </c>
      <c r="AM652" s="20">
        <f t="shared" si="194"/>
        <v>2206</v>
      </c>
      <c r="AN652" s="20">
        <f t="shared" si="195"/>
        <v>1932</v>
      </c>
      <c r="AO652" s="43">
        <f t="shared" si="196"/>
        <v>7959</v>
      </c>
    </row>
    <row r="653" spans="1:41" x14ac:dyDescent="0.2">
      <c r="A653" s="96" t="s">
        <v>1551</v>
      </c>
      <c r="B653" s="96" t="s">
        <v>1552</v>
      </c>
      <c r="C653" s="96" t="s">
        <v>1551</v>
      </c>
      <c r="D653" s="96" t="s">
        <v>1552</v>
      </c>
      <c r="E653" s="96" t="s">
        <v>1565</v>
      </c>
      <c r="F653" s="96" t="s">
        <v>1566</v>
      </c>
      <c r="G653" s="96" t="s">
        <v>126</v>
      </c>
      <c r="H653" s="19" t="str">
        <f>IF(E653="","",VLOOKUP(LEFT(E653,5),'Technikai cellák'!B:C,2,0))</f>
        <v>E.ON Dél-dunántúli Gázhálózati Zrt.</v>
      </c>
      <c r="I653" s="19" t="str">
        <f>IF(E653="","",VLOOKUP(H653,'Technikai cellák'!$C$1:$D$12,2,0))</f>
        <v>7626 Pécs, Búza tér 8/a</v>
      </c>
      <c r="J653" s="97">
        <v>16</v>
      </c>
      <c r="K653" s="25" t="str">
        <f t="shared" si="181"/>
        <v>20 alatti</v>
      </c>
      <c r="L653" s="101">
        <f t="shared" si="182"/>
        <v>16</v>
      </c>
      <c r="M653" s="102">
        <f t="shared" si="183"/>
        <v>0</v>
      </c>
      <c r="N653" s="105"/>
      <c r="O653" s="104">
        <f t="shared" si="184"/>
        <v>0</v>
      </c>
      <c r="P653" s="26">
        <f t="shared" si="198"/>
        <v>106867</v>
      </c>
      <c r="Q653" s="21">
        <f t="shared" si="197"/>
        <v>133584</v>
      </c>
      <c r="R653" s="98">
        <v>988</v>
      </c>
      <c r="S653" s="99">
        <v>1315</v>
      </c>
      <c r="T653" s="99">
        <v>1925</v>
      </c>
      <c r="U653" s="99">
        <v>2363</v>
      </c>
      <c r="V653" s="99">
        <v>1839</v>
      </c>
      <c r="W653" s="99">
        <v>1828</v>
      </c>
      <c r="X653" s="99">
        <v>1564</v>
      </c>
      <c r="Y653" s="99">
        <v>554</v>
      </c>
      <c r="Z653" s="99">
        <v>0</v>
      </c>
      <c r="AA653" s="99">
        <v>1</v>
      </c>
      <c r="AB653" s="99">
        <v>0</v>
      </c>
      <c r="AC653" s="100">
        <v>278</v>
      </c>
      <c r="AD653" s="22">
        <f t="shared" si="185"/>
        <v>10429</v>
      </c>
      <c r="AE653" s="20">
        <f t="shared" si="186"/>
        <v>13881</v>
      </c>
      <c r="AF653" s="20">
        <f t="shared" si="187"/>
        <v>20320</v>
      </c>
      <c r="AG653" s="20">
        <f t="shared" si="188"/>
        <v>24943</v>
      </c>
      <c r="AH653" s="20">
        <f t="shared" si="189"/>
        <v>19412</v>
      </c>
      <c r="AI653" s="20">
        <f t="shared" si="190"/>
        <v>19296</v>
      </c>
      <c r="AJ653" s="20">
        <f t="shared" si="191"/>
        <v>16509</v>
      </c>
      <c r="AK653" s="20">
        <f t="shared" si="192"/>
        <v>5848</v>
      </c>
      <c r="AL653" s="20">
        <f t="shared" si="193"/>
        <v>0</v>
      </c>
      <c r="AM653" s="20">
        <f t="shared" si="194"/>
        <v>11</v>
      </c>
      <c r="AN653" s="20">
        <f t="shared" si="195"/>
        <v>0</v>
      </c>
      <c r="AO653" s="43">
        <f t="shared" si="196"/>
        <v>2935</v>
      </c>
    </row>
    <row r="654" spans="1:41" x14ac:dyDescent="0.2">
      <c r="A654" s="96" t="s">
        <v>1551</v>
      </c>
      <c r="B654" s="96" t="s">
        <v>1552</v>
      </c>
      <c r="C654" s="96" t="s">
        <v>1551</v>
      </c>
      <c r="D654" s="96" t="s">
        <v>1552</v>
      </c>
      <c r="E654" s="96" t="s">
        <v>1567</v>
      </c>
      <c r="F654" s="96" t="s">
        <v>1568</v>
      </c>
      <c r="G654" s="96" t="s">
        <v>126</v>
      </c>
      <c r="H654" s="19" t="str">
        <f>IF(E654="","",VLOOKUP(LEFT(E654,5),'Technikai cellák'!B:C,2,0))</f>
        <v>E.ON Dél-dunántúli Gázhálózati Zrt.</v>
      </c>
      <c r="I654" s="19" t="str">
        <f>IF(E654="","",VLOOKUP(H654,'Technikai cellák'!$C$1:$D$12,2,0))</f>
        <v>7626 Pécs, Búza tér 8/a</v>
      </c>
      <c r="J654" s="97">
        <v>4</v>
      </c>
      <c r="K654" s="25" t="str">
        <f t="shared" si="181"/>
        <v>20 alatti</v>
      </c>
      <c r="L654" s="101">
        <f t="shared" si="182"/>
        <v>4</v>
      </c>
      <c r="M654" s="102">
        <f t="shared" si="183"/>
        <v>0</v>
      </c>
      <c r="N654" s="105"/>
      <c r="O654" s="104">
        <f t="shared" si="184"/>
        <v>0</v>
      </c>
      <c r="P654" s="26">
        <f t="shared" si="198"/>
        <v>13908</v>
      </c>
      <c r="Q654" s="21">
        <f t="shared" si="197"/>
        <v>17385</v>
      </c>
      <c r="R654" s="98">
        <v>155</v>
      </c>
      <c r="S654" s="99">
        <v>232</v>
      </c>
      <c r="T654" s="99">
        <v>263</v>
      </c>
      <c r="U654" s="99">
        <v>327</v>
      </c>
      <c r="V654" s="99">
        <v>210</v>
      </c>
      <c r="W654" s="99">
        <v>238</v>
      </c>
      <c r="X654" s="99">
        <v>125</v>
      </c>
      <c r="Y654" s="99">
        <v>76</v>
      </c>
      <c r="Z654" s="99">
        <v>0</v>
      </c>
      <c r="AA654" s="99">
        <v>3</v>
      </c>
      <c r="AB654" s="99">
        <v>0</v>
      </c>
      <c r="AC654" s="100">
        <v>18</v>
      </c>
      <c r="AD654" s="22">
        <f t="shared" si="185"/>
        <v>1636</v>
      </c>
      <c r="AE654" s="20">
        <f t="shared" si="186"/>
        <v>2449</v>
      </c>
      <c r="AF654" s="20">
        <f t="shared" si="187"/>
        <v>2776</v>
      </c>
      <c r="AG654" s="20">
        <f t="shared" si="188"/>
        <v>3452</v>
      </c>
      <c r="AH654" s="20">
        <f t="shared" si="189"/>
        <v>2217</v>
      </c>
      <c r="AI654" s="20">
        <f t="shared" si="190"/>
        <v>2512</v>
      </c>
      <c r="AJ654" s="20">
        <f t="shared" si="191"/>
        <v>1319</v>
      </c>
      <c r="AK654" s="20">
        <f t="shared" si="192"/>
        <v>802</v>
      </c>
      <c r="AL654" s="20">
        <f t="shared" si="193"/>
        <v>0</v>
      </c>
      <c r="AM654" s="20">
        <f t="shared" si="194"/>
        <v>32</v>
      </c>
      <c r="AN654" s="20">
        <f t="shared" si="195"/>
        <v>0</v>
      </c>
      <c r="AO654" s="43">
        <f t="shared" si="196"/>
        <v>190</v>
      </c>
    </row>
    <row r="655" spans="1:41" x14ac:dyDescent="0.2">
      <c r="A655" s="96" t="s">
        <v>1551</v>
      </c>
      <c r="B655" s="96" t="s">
        <v>1552</v>
      </c>
      <c r="C655" s="96" t="s">
        <v>1551</v>
      </c>
      <c r="D655" s="96" t="s">
        <v>1552</v>
      </c>
      <c r="E655" s="96" t="s">
        <v>1569</v>
      </c>
      <c r="F655" s="96" t="s">
        <v>1570</v>
      </c>
      <c r="G655" s="96" t="s">
        <v>126</v>
      </c>
      <c r="H655" s="19" t="str">
        <f>IF(E655="","",VLOOKUP(LEFT(E655,5),'Technikai cellák'!B:C,2,0))</f>
        <v>E.ON Dél-dunántúli Gázhálózati Zrt.</v>
      </c>
      <c r="I655" s="19" t="str">
        <f>IF(E655="","",VLOOKUP(H655,'Technikai cellák'!$C$1:$D$12,2,0))</f>
        <v>7626 Pécs, Búza tér 8/a</v>
      </c>
      <c r="J655" s="97">
        <v>10</v>
      </c>
      <c r="K655" s="25" t="str">
        <f t="shared" si="181"/>
        <v>20 alatti</v>
      </c>
      <c r="L655" s="101">
        <f t="shared" si="182"/>
        <v>10</v>
      </c>
      <c r="M655" s="102">
        <f t="shared" si="183"/>
        <v>0</v>
      </c>
      <c r="N655" s="105"/>
      <c r="O655" s="104">
        <f t="shared" si="184"/>
        <v>0</v>
      </c>
      <c r="P655" s="26">
        <f t="shared" si="198"/>
        <v>125630</v>
      </c>
      <c r="Q655" s="21">
        <f t="shared" si="197"/>
        <v>157038</v>
      </c>
      <c r="R655" s="98">
        <v>1155</v>
      </c>
      <c r="S655" s="99">
        <v>1767</v>
      </c>
      <c r="T655" s="99">
        <v>2527</v>
      </c>
      <c r="U655" s="99">
        <v>2530</v>
      </c>
      <c r="V655" s="99">
        <v>2413</v>
      </c>
      <c r="W655" s="99">
        <v>2380</v>
      </c>
      <c r="X655" s="99">
        <v>1259</v>
      </c>
      <c r="Y655" s="99">
        <v>608</v>
      </c>
      <c r="Z655" s="99">
        <v>13</v>
      </c>
      <c r="AA655" s="99">
        <v>0</v>
      </c>
      <c r="AB655" s="99">
        <v>0</v>
      </c>
      <c r="AC655" s="100">
        <v>225</v>
      </c>
      <c r="AD655" s="22">
        <f t="shared" si="185"/>
        <v>12192</v>
      </c>
      <c r="AE655" s="20">
        <f t="shared" si="186"/>
        <v>18652</v>
      </c>
      <c r="AF655" s="20">
        <f t="shared" si="187"/>
        <v>26674</v>
      </c>
      <c r="AG655" s="20">
        <f t="shared" si="188"/>
        <v>26706</v>
      </c>
      <c r="AH655" s="20">
        <f t="shared" si="189"/>
        <v>25471</v>
      </c>
      <c r="AI655" s="20">
        <f t="shared" si="190"/>
        <v>25123</v>
      </c>
      <c r="AJ655" s="20">
        <f t="shared" si="191"/>
        <v>13290</v>
      </c>
      <c r="AK655" s="20">
        <f t="shared" si="192"/>
        <v>6418</v>
      </c>
      <c r="AL655" s="20">
        <f t="shared" si="193"/>
        <v>137</v>
      </c>
      <c r="AM655" s="20">
        <f t="shared" si="194"/>
        <v>0</v>
      </c>
      <c r="AN655" s="20">
        <f t="shared" si="195"/>
        <v>0</v>
      </c>
      <c r="AO655" s="43">
        <f t="shared" si="196"/>
        <v>2375</v>
      </c>
    </row>
    <row r="656" spans="1:41" x14ac:dyDescent="0.2">
      <c r="A656" s="96" t="s">
        <v>1551</v>
      </c>
      <c r="B656" s="96" t="s">
        <v>1552</v>
      </c>
      <c r="C656" s="96" t="s">
        <v>1551</v>
      </c>
      <c r="D656" s="96" t="s">
        <v>1552</v>
      </c>
      <c r="E656" s="96" t="s">
        <v>1571</v>
      </c>
      <c r="F656" s="96" t="s">
        <v>1572</v>
      </c>
      <c r="G656" s="96" t="s">
        <v>126</v>
      </c>
      <c r="H656" s="19" t="str">
        <f>IF(E656="","",VLOOKUP(LEFT(E656,5),'Technikai cellák'!B:C,2,0))</f>
        <v>E.ON Dél-dunántúli Gázhálózati Zrt.</v>
      </c>
      <c r="I656" s="19" t="str">
        <f>IF(E656="","",VLOOKUP(H656,'Technikai cellák'!$C$1:$D$12,2,0))</f>
        <v>7626 Pécs, Búza tér 8/a</v>
      </c>
      <c r="J656" s="97">
        <v>6</v>
      </c>
      <c r="K656" s="25" t="str">
        <f t="shared" si="181"/>
        <v>20 alatti</v>
      </c>
      <c r="L656" s="101">
        <f t="shared" si="182"/>
        <v>6</v>
      </c>
      <c r="M656" s="102">
        <f t="shared" si="183"/>
        <v>0</v>
      </c>
      <c r="N656" s="105"/>
      <c r="O656" s="104">
        <f t="shared" si="184"/>
        <v>0</v>
      </c>
      <c r="P656" s="26">
        <f t="shared" si="198"/>
        <v>60903</v>
      </c>
      <c r="Q656" s="21">
        <f t="shared" si="197"/>
        <v>76129</v>
      </c>
      <c r="R656" s="98">
        <v>481</v>
      </c>
      <c r="S656" s="99">
        <v>827</v>
      </c>
      <c r="T656" s="99">
        <v>1089</v>
      </c>
      <c r="U656" s="99">
        <v>1399</v>
      </c>
      <c r="V656" s="99">
        <v>1255</v>
      </c>
      <c r="W656" s="99">
        <v>1369</v>
      </c>
      <c r="X656" s="99">
        <v>462</v>
      </c>
      <c r="Y656" s="99">
        <v>258</v>
      </c>
      <c r="Z656" s="99">
        <v>13</v>
      </c>
      <c r="AA656" s="99">
        <v>13</v>
      </c>
      <c r="AB656" s="99">
        <v>12</v>
      </c>
      <c r="AC656" s="100">
        <v>34</v>
      </c>
      <c r="AD656" s="22">
        <f t="shared" si="185"/>
        <v>5077</v>
      </c>
      <c r="AE656" s="20">
        <f t="shared" si="186"/>
        <v>8730</v>
      </c>
      <c r="AF656" s="20">
        <f t="shared" si="187"/>
        <v>11495</v>
      </c>
      <c r="AG656" s="20">
        <f t="shared" si="188"/>
        <v>14768</v>
      </c>
      <c r="AH656" s="20">
        <f t="shared" si="189"/>
        <v>13248</v>
      </c>
      <c r="AI656" s="20">
        <f t="shared" si="190"/>
        <v>14451</v>
      </c>
      <c r="AJ656" s="20">
        <f t="shared" si="191"/>
        <v>4877</v>
      </c>
      <c r="AK656" s="20">
        <f t="shared" si="192"/>
        <v>2723</v>
      </c>
      <c r="AL656" s="20">
        <f t="shared" si="193"/>
        <v>137</v>
      </c>
      <c r="AM656" s="20">
        <f t="shared" si="194"/>
        <v>137</v>
      </c>
      <c r="AN656" s="20">
        <f t="shared" si="195"/>
        <v>127</v>
      </c>
      <c r="AO656" s="43">
        <f t="shared" si="196"/>
        <v>359</v>
      </c>
    </row>
    <row r="657" spans="1:41" x14ac:dyDescent="0.2">
      <c r="A657" s="96" t="s">
        <v>1551</v>
      </c>
      <c r="B657" s="96" t="s">
        <v>1552</v>
      </c>
      <c r="C657" s="96" t="s">
        <v>1551</v>
      </c>
      <c r="D657" s="96" t="s">
        <v>1552</v>
      </c>
      <c r="E657" s="96" t="s">
        <v>1573</v>
      </c>
      <c r="F657" s="96" t="s">
        <v>1574</v>
      </c>
      <c r="G657" s="96" t="s">
        <v>126</v>
      </c>
      <c r="H657" s="19" t="str">
        <f>IF(E657="","",VLOOKUP(LEFT(E657,5),'Technikai cellák'!B:C,2,0))</f>
        <v>E.ON Dél-dunántúli Gázhálózati Zrt.</v>
      </c>
      <c r="I657" s="19" t="str">
        <f>IF(E657="","",VLOOKUP(H657,'Technikai cellák'!$C$1:$D$12,2,0))</f>
        <v>7626 Pécs, Búza tér 8/a</v>
      </c>
      <c r="J657" s="97">
        <v>4</v>
      </c>
      <c r="K657" s="25" t="str">
        <f t="shared" si="181"/>
        <v>20 alatti</v>
      </c>
      <c r="L657" s="101">
        <f t="shared" si="182"/>
        <v>4</v>
      </c>
      <c r="M657" s="102">
        <f t="shared" si="183"/>
        <v>0</v>
      </c>
      <c r="N657" s="105"/>
      <c r="O657" s="104">
        <f t="shared" si="184"/>
        <v>0</v>
      </c>
      <c r="P657" s="26">
        <f t="shared" si="198"/>
        <v>11594</v>
      </c>
      <c r="Q657" s="21">
        <f t="shared" si="197"/>
        <v>14493</v>
      </c>
      <c r="R657" s="98">
        <v>88</v>
      </c>
      <c r="S657" s="99">
        <v>152</v>
      </c>
      <c r="T657" s="99">
        <v>305</v>
      </c>
      <c r="U657" s="99">
        <v>239</v>
      </c>
      <c r="V657" s="99">
        <v>230</v>
      </c>
      <c r="W657" s="99">
        <v>211</v>
      </c>
      <c r="X657" s="99">
        <v>62</v>
      </c>
      <c r="Y657" s="99">
        <v>56</v>
      </c>
      <c r="Z657" s="99">
        <v>3</v>
      </c>
      <c r="AA657" s="99">
        <v>6</v>
      </c>
      <c r="AB657" s="99">
        <v>5</v>
      </c>
      <c r="AC657" s="100">
        <v>16</v>
      </c>
      <c r="AD657" s="22">
        <f t="shared" si="185"/>
        <v>929</v>
      </c>
      <c r="AE657" s="20">
        <f t="shared" si="186"/>
        <v>1604</v>
      </c>
      <c r="AF657" s="20">
        <f t="shared" si="187"/>
        <v>3220</v>
      </c>
      <c r="AG657" s="20">
        <f t="shared" si="188"/>
        <v>2523</v>
      </c>
      <c r="AH657" s="20">
        <f t="shared" si="189"/>
        <v>2428</v>
      </c>
      <c r="AI657" s="20">
        <f t="shared" si="190"/>
        <v>2227</v>
      </c>
      <c r="AJ657" s="20">
        <f t="shared" si="191"/>
        <v>654</v>
      </c>
      <c r="AK657" s="20">
        <f t="shared" si="192"/>
        <v>591</v>
      </c>
      <c r="AL657" s="20">
        <f t="shared" si="193"/>
        <v>32</v>
      </c>
      <c r="AM657" s="20">
        <f t="shared" si="194"/>
        <v>63</v>
      </c>
      <c r="AN657" s="20">
        <f t="shared" si="195"/>
        <v>53</v>
      </c>
      <c r="AO657" s="43">
        <f t="shared" si="196"/>
        <v>169</v>
      </c>
    </row>
    <row r="658" spans="1:41" x14ac:dyDescent="0.2">
      <c r="A658" s="96" t="s">
        <v>1551</v>
      </c>
      <c r="B658" s="96" t="s">
        <v>1552</v>
      </c>
      <c r="C658" s="96" t="s">
        <v>1551</v>
      </c>
      <c r="D658" s="96" t="s">
        <v>1552</v>
      </c>
      <c r="E658" s="96" t="s">
        <v>1575</v>
      </c>
      <c r="F658" s="96" t="s">
        <v>1576</v>
      </c>
      <c r="G658" s="96" t="s">
        <v>126</v>
      </c>
      <c r="H658" s="19" t="str">
        <f>IF(E658="","",VLOOKUP(LEFT(E658,5),'Technikai cellák'!B:C,2,0))</f>
        <v>E.ON Dél-dunántúli Gázhálózati Zrt.</v>
      </c>
      <c r="I658" s="19" t="str">
        <f>IF(E658="","",VLOOKUP(H658,'Technikai cellák'!$C$1:$D$12,2,0))</f>
        <v>7626 Pécs, Búza tér 8/a</v>
      </c>
      <c r="J658" s="97">
        <v>10</v>
      </c>
      <c r="K658" s="25" t="str">
        <f t="shared" si="181"/>
        <v>20 alatti</v>
      </c>
      <c r="L658" s="101">
        <f t="shared" si="182"/>
        <v>10</v>
      </c>
      <c r="M658" s="102">
        <f t="shared" si="183"/>
        <v>0</v>
      </c>
      <c r="N658" s="105"/>
      <c r="O658" s="104">
        <f t="shared" si="184"/>
        <v>0</v>
      </c>
      <c r="P658" s="26">
        <f t="shared" si="198"/>
        <v>15427</v>
      </c>
      <c r="Q658" s="21">
        <f t="shared" si="197"/>
        <v>19284</v>
      </c>
      <c r="R658" s="98">
        <v>195</v>
      </c>
      <c r="S658" s="99">
        <v>170</v>
      </c>
      <c r="T658" s="99">
        <v>149</v>
      </c>
      <c r="U658" s="99">
        <v>134</v>
      </c>
      <c r="V658" s="99">
        <v>144</v>
      </c>
      <c r="W658" s="99">
        <v>146</v>
      </c>
      <c r="X658" s="99">
        <v>161</v>
      </c>
      <c r="Y658" s="99">
        <v>172</v>
      </c>
      <c r="Z658" s="99">
        <v>152</v>
      </c>
      <c r="AA658" s="99">
        <v>164</v>
      </c>
      <c r="AB658" s="99">
        <v>75</v>
      </c>
      <c r="AC658" s="100">
        <v>165</v>
      </c>
      <c r="AD658" s="22">
        <f t="shared" si="185"/>
        <v>2058</v>
      </c>
      <c r="AE658" s="20">
        <f t="shared" si="186"/>
        <v>1794</v>
      </c>
      <c r="AF658" s="20">
        <f t="shared" si="187"/>
        <v>1573</v>
      </c>
      <c r="AG658" s="20">
        <f t="shared" si="188"/>
        <v>1414</v>
      </c>
      <c r="AH658" s="20">
        <f t="shared" si="189"/>
        <v>1520</v>
      </c>
      <c r="AI658" s="20">
        <f t="shared" si="190"/>
        <v>1541</v>
      </c>
      <c r="AJ658" s="20">
        <f t="shared" si="191"/>
        <v>1699</v>
      </c>
      <c r="AK658" s="20">
        <f t="shared" si="192"/>
        <v>1816</v>
      </c>
      <c r="AL658" s="20">
        <f t="shared" si="193"/>
        <v>1604</v>
      </c>
      <c r="AM658" s="20">
        <f t="shared" si="194"/>
        <v>1731</v>
      </c>
      <c r="AN658" s="20">
        <f t="shared" si="195"/>
        <v>792</v>
      </c>
      <c r="AO658" s="43">
        <f t="shared" si="196"/>
        <v>1742</v>
      </c>
    </row>
    <row r="659" spans="1:41" x14ac:dyDescent="0.2">
      <c r="A659" s="96" t="s">
        <v>1551</v>
      </c>
      <c r="B659" s="96" t="s">
        <v>1552</v>
      </c>
      <c r="C659" s="96" t="s">
        <v>1551</v>
      </c>
      <c r="D659" s="96" t="s">
        <v>1552</v>
      </c>
      <c r="E659" s="96" t="s">
        <v>1577</v>
      </c>
      <c r="F659" s="96" t="s">
        <v>1578</v>
      </c>
      <c r="G659" s="96" t="s">
        <v>126</v>
      </c>
      <c r="H659" s="19" t="str">
        <f>IF(E659="","",VLOOKUP(LEFT(E659,5),'Technikai cellák'!B:C,2,0))</f>
        <v>E.ON Dél-dunántúli Gázhálózati Zrt.</v>
      </c>
      <c r="I659" s="19" t="str">
        <f>IF(E659="","",VLOOKUP(H659,'Technikai cellák'!$C$1:$D$12,2,0))</f>
        <v>7626 Pécs, Búza tér 8/a</v>
      </c>
      <c r="J659" s="97">
        <v>6</v>
      </c>
      <c r="K659" s="25" t="str">
        <f t="shared" si="181"/>
        <v>20 alatti</v>
      </c>
      <c r="L659" s="101">
        <f t="shared" si="182"/>
        <v>6</v>
      </c>
      <c r="M659" s="102">
        <f t="shared" si="183"/>
        <v>0</v>
      </c>
      <c r="N659" s="105"/>
      <c r="O659" s="104">
        <f t="shared" si="184"/>
        <v>0</v>
      </c>
      <c r="P659" s="26">
        <f t="shared" si="198"/>
        <v>51394</v>
      </c>
      <c r="Q659" s="21">
        <f t="shared" si="197"/>
        <v>64242</v>
      </c>
      <c r="R659" s="98">
        <v>177</v>
      </c>
      <c r="S659" s="99">
        <v>1088</v>
      </c>
      <c r="T659" s="99">
        <v>1098</v>
      </c>
      <c r="U659" s="99">
        <v>2092</v>
      </c>
      <c r="V659" s="99">
        <v>1022</v>
      </c>
      <c r="W659" s="99">
        <v>400</v>
      </c>
      <c r="X659" s="99">
        <v>184</v>
      </c>
      <c r="Y659" s="99">
        <v>25</v>
      </c>
      <c r="Z659" s="99">
        <v>0</v>
      </c>
      <c r="AA659" s="99">
        <v>0</v>
      </c>
      <c r="AB659" s="99">
        <v>0</v>
      </c>
      <c r="AC659" s="100">
        <v>0</v>
      </c>
      <c r="AD659" s="22">
        <f t="shared" si="185"/>
        <v>1868</v>
      </c>
      <c r="AE659" s="20">
        <f t="shared" si="186"/>
        <v>11485</v>
      </c>
      <c r="AF659" s="20">
        <f t="shared" si="187"/>
        <v>11590</v>
      </c>
      <c r="AG659" s="20">
        <f t="shared" si="188"/>
        <v>22083</v>
      </c>
      <c r="AH659" s="20">
        <f t="shared" si="189"/>
        <v>10788</v>
      </c>
      <c r="AI659" s="20">
        <f t="shared" si="190"/>
        <v>4222</v>
      </c>
      <c r="AJ659" s="20">
        <f t="shared" si="191"/>
        <v>1942</v>
      </c>
      <c r="AK659" s="20">
        <f t="shared" si="192"/>
        <v>264</v>
      </c>
      <c r="AL659" s="20">
        <f t="shared" si="193"/>
        <v>0</v>
      </c>
      <c r="AM659" s="20">
        <f t="shared" si="194"/>
        <v>0</v>
      </c>
      <c r="AN659" s="20">
        <f t="shared" si="195"/>
        <v>0</v>
      </c>
      <c r="AO659" s="43">
        <f t="shared" si="196"/>
        <v>0</v>
      </c>
    </row>
    <row r="660" spans="1:41" x14ac:dyDescent="0.2">
      <c r="A660" s="96" t="s">
        <v>1551</v>
      </c>
      <c r="B660" s="96" t="s">
        <v>1552</v>
      </c>
      <c r="C660" s="96" t="s">
        <v>1551</v>
      </c>
      <c r="D660" s="96" t="s">
        <v>1552</v>
      </c>
      <c r="E660" s="96" t="s">
        <v>1579</v>
      </c>
      <c r="F660" s="96" t="s">
        <v>1580</v>
      </c>
      <c r="G660" s="96" t="s">
        <v>126</v>
      </c>
      <c r="H660" s="19" t="str">
        <f>IF(E660="","",VLOOKUP(LEFT(E660,5),'Technikai cellák'!B:C,2,0))</f>
        <v>E.ON Dél-dunántúli Gázhálózati Zrt.</v>
      </c>
      <c r="I660" s="19" t="str">
        <f>IF(E660="","",VLOOKUP(H660,'Technikai cellák'!$C$1:$D$12,2,0))</f>
        <v>7626 Pécs, Búza tér 8/a</v>
      </c>
      <c r="J660" s="97">
        <v>4</v>
      </c>
      <c r="K660" s="25" t="str">
        <f t="shared" si="181"/>
        <v>20 alatti</v>
      </c>
      <c r="L660" s="101">
        <f t="shared" si="182"/>
        <v>4</v>
      </c>
      <c r="M660" s="102">
        <f t="shared" si="183"/>
        <v>0</v>
      </c>
      <c r="N660" s="105"/>
      <c r="O660" s="104">
        <f t="shared" si="184"/>
        <v>0</v>
      </c>
      <c r="P660" s="26">
        <f t="shared" si="198"/>
        <v>2094</v>
      </c>
      <c r="Q660" s="21">
        <f t="shared" si="197"/>
        <v>2617</v>
      </c>
      <c r="R660" s="98">
        <v>25</v>
      </c>
      <c r="S660" s="99">
        <v>34</v>
      </c>
      <c r="T660" s="99">
        <v>62</v>
      </c>
      <c r="U660" s="99">
        <v>65</v>
      </c>
      <c r="V660" s="99">
        <v>47</v>
      </c>
      <c r="W660" s="99">
        <v>8</v>
      </c>
      <c r="X660" s="99">
        <v>7</v>
      </c>
      <c r="Y660" s="99">
        <v>0</v>
      </c>
      <c r="Z660" s="99">
        <v>0</v>
      </c>
      <c r="AA660" s="99">
        <v>0</v>
      </c>
      <c r="AB660" s="99">
        <v>0</v>
      </c>
      <c r="AC660" s="100">
        <v>0</v>
      </c>
      <c r="AD660" s="22">
        <f t="shared" si="185"/>
        <v>264</v>
      </c>
      <c r="AE660" s="20">
        <f t="shared" si="186"/>
        <v>359</v>
      </c>
      <c r="AF660" s="20">
        <f t="shared" si="187"/>
        <v>654</v>
      </c>
      <c r="AG660" s="20">
        <f t="shared" si="188"/>
        <v>686</v>
      </c>
      <c r="AH660" s="20">
        <f t="shared" si="189"/>
        <v>496</v>
      </c>
      <c r="AI660" s="20">
        <f t="shared" si="190"/>
        <v>84</v>
      </c>
      <c r="AJ660" s="20">
        <f t="shared" si="191"/>
        <v>74</v>
      </c>
      <c r="AK660" s="20">
        <f t="shared" si="192"/>
        <v>0</v>
      </c>
      <c r="AL660" s="20">
        <f t="shared" si="193"/>
        <v>0</v>
      </c>
      <c r="AM660" s="20">
        <f t="shared" si="194"/>
        <v>0</v>
      </c>
      <c r="AN660" s="20">
        <f t="shared" si="195"/>
        <v>0</v>
      </c>
      <c r="AO660" s="43">
        <f t="shared" si="196"/>
        <v>0</v>
      </c>
    </row>
    <row r="661" spans="1:41" x14ac:dyDescent="0.2">
      <c r="A661" s="96" t="s">
        <v>1551</v>
      </c>
      <c r="B661" s="96" t="s">
        <v>1552</v>
      </c>
      <c r="C661" s="96" t="s">
        <v>1551</v>
      </c>
      <c r="D661" s="96" t="s">
        <v>1552</v>
      </c>
      <c r="E661" s="96" t="s">
        <v>1581</v>
      </c>
      <c r="F661" s="96" t="s">
        <v>1582</v>
      </c>
      <c r="G661" s="96" t="s">
        <v>126</v>
      </c>
      <c r="H661" s="19" t="str">
        <f>IF(E661="","",VLOOKUP(LEFT(E661,5),'Technikai cellák'!B:C,2,0))</f>
        <v>E.ON Dél-dunántúli Gázhálózati Zrt.</v>
      </c>
      <c r="I661" s="19" t="str">
        <f>IF(E661="","",VLOOKUP(H661,'Technikai cellák'!$C$1:$D$12,2,0))</f>
        <v>7626 Pécs, Búza tér 8/a</v>
      </c>
      <c r="J661" s="97">
        <v>4</v>
      </c>
      <c r="K661" s="25" t="str">
        <f t="shared" si="181"/>
        <v>20 alatti</v>
      </c>
      <c r="L661" s="101">
        <f t="shared" si="182"/>
        <v>4</v>
      </c>
      <c r="M661" s="102">
        <f t="shared" si="183"/>
        <v>0</v>
      </c>
      <c r="N661" s="105"/>
      <c r="O661" s="104">
        <f t="shared" si="184"/>
        <v>0</v>
      </c>
      <c r="P661" s="26">
        <f t="shared" si="198"/>
        <v>35</v>
      </c>
      <c r="Q661" s="21">
        <f t="shared" si="197"/>
        <v>44</v>
      </c>
      <c r="R661" s="98">
        <v>0</v>
      </c>
      <c r="S661" s="99">
        <v>0</v>
      </c>
      <c r="T661" s="99">
        <v>0</v>
      </c>
      <c r="U661" s="99">
        <v>0</v>
      </c>
      <c r="V661" s="99">
        <v>0</v>
      </c>
      <c r="W661" s="99">
        <v>1</v>
      </c>
      <c r="X661" s="99">
        <v>0</v>
      </c>
      <c r="Y661" s="99">
        <v>1</v>
      </c>
      <c r="Z661" s="99">
        <v>0</v>
      </c>
      <c r="AA661" s="99">
        <v>1</v>
      </c>
      <c r="AB661" s="99">
        <v>0</v>
      </c>
      <c r="AC661" s="100">
        <v>1</v>
      </c>
      <c r="AD661" s="22">
        <f t="shared" si="185"/>
        <v>0</v>
      </c>
      <c r="AE661" s="20">
        <f t="shared" si="186"/>
        <v>0</v>
      </c>
      <c r="AF661" s="20">
        <f t="shared" si="187"/>
        <v>0</v>
      </c>
      <c r="AG661" s="20">
        <f t="shared" si="188"/>
        <v>0</v>
      </c>
      <c r="AH661" s="20">
        <f t="shared" si="189"/>
        <v>0</v>
      </c>
      <c r="AI661" s="20">
        <f t="shared" si="190"/>
        <v>11</v>
      </c>
      <c r="AJ661" s="20">
        <f t="shared" si="191"/>
        <v>0</v>
      </c>
      <c r="AK661" s="20">
        <f t="shared" si="192"/>
        <v>11</v>
      </c>
      <c r="AL661" s="20">
        <f t="shared" si="193"/>
        <v>0</v>
      </c>
      <c r="AM661" s="20">
        <f t="shared" si="194"/>
        <v>11</v>
      </c>
      <c r="AN661" s="20">
        <f t="shared" si="195"/>
        <v>0</v>
      </c>
      <c r="AO661" s="43">
        <f t="shared" si="196"/>
        <v>11</v>
      </c>
    </row>
    <row r="662" spans="1:41" x14ac:dyDescent="0.2">
      <c r="A662" s="96" t="s">
        <v>1551</v>
      </c>
      <c r="B662" s="96" t="s">
        <v>1552</v>
      </c>
      <c r="C662" s="96" t="s">
        <v>1551</v>
      </c>
      <c r="D662" s="96" t="s">
        <v>1552</v>
      </c>
      <c r="E662" s="96" t="s">
        <v>1583</v>
      </c>
      <c r="F662" s="96" t="s">
        <v>1582</v>
      </c>
      <c r="G662" s="96" t="s">
        <v>126</v>
      </c>
      <c r="H662" s="19" t="str">
        <f>IF(E662="","",VLOOKUP(LEFT(E662,5),'Technikai cellák'!B:C,2,0))</f>
        <v>E.ON Dél-dunántúli Gázhálózati Zrt.</v>
      </c>
      <c r="I662" s="19" t="str">
        <f>IF(E662="","",VLOOKUP(H662,'Technikai cellák'!$C$1:$D$12,2,0))</f>
        <v>7626 Pécs, Búza tér 8/a</v>
      </c>
      <c r="J662" s="97">
        <v>4</v>
      </c>
      <c r="K662" s="25" t="str">
        <f t="shared" si="181"/>
        <v>20 alatti</v>
      </c>
      <c r="L662" s="101">
        <f t="shared" si="182"/>
        <v>4</v>
      </c>
      <c r="M662" s="102">
        <f t="shared" si="183"/>
        <v>0</v>
      </c>
      <c r="N662" s="105"/>
      <c r="O662" s="104">
        <f t="shared" si="184"/>
        <v>0</v>
      </c>
      <c r="P662" s="26">
        <f t="shared" si="198"/>
        <v>1436</v>
      </c>
      <c r="Q662" s="21">
        <f t="shared" si="197"/>
        <v>1795</v>
      </c>
      <c r="R662" s="98">
        <v>25</v>
      </c>
      <c r="S662" s="99">
        <v>16</v>
      </c>
      <c r="T662" s="99">
        <v>16</v>
      </c>
      <c r="U662" s="99">
        <v>14</v>
      </c>
      <c r="V662" s="99">
        <v>15</v>
      </c>
      <c r="W662" s="99">
        <v>15</v>
      </c>
      <c r="X662" s="99">
        <v>10</v>
      </c>
      <c r="Y662" s="99">
        <v>1</v>
      </c>
      <c r="Z662" s="99">
        <v>20</v>
      </c>
      <c r="AA662" s="99">
        <v>24</v>
      </c>
      <c r="AB662" s="99">
        <v>7</v>
      </c>
      <c r="AC662" s="100">
        <v>7</v>
      </c>
      <c r="AD662" s="22">
        <f t="shared" si="185"/>
        <v>264</v>
      </c>
      <c r="AE662" s="20">
        <f t="shared" si="186"/>
        <v>169</v>
      </c>
      <c r="AF662" s="20">
        <f t="shared" si="187"/>
        <v>169</v>
      </c>
      <c r="AG662" s="20">
        <f t="shared" si="188"/>
        <v>148</v>
      </c>
      <c r="AH662" s="20">
        <f t="shared" si="189"/>
        <v>158</v>
      </c>
      <c r="AI662" s="20">
        <f t="shared" si="190"/>
        <v>158</v>
      </c>
      <c r="AJ662" s="20">
        <f t="shared" si="191"/>
        <v>106</v>
      </c>
      <c r="AK662" s="20">
        <f t="shared" si="192"/>
        <v>11</v>
      </c>
      <c r="AL662" s="20">
        <f t="shared" si="193"/>
        <v>211</v>
      </c>
      <c r="AM662" s="20">
        <f t="shared" si="194"/>
        <v>253</v>
      </c>
      <c r="AN662" s="20">
        <f t="shared" si="195"/>
        <v>74</v>
      </c>
      <c r="AO662" s="43">
        <f t="shared" si="196"/>
        <v>74</v>
      </c>
    </row>
    <row r="663" spans="1:41" x14ac:dyDescent="0.2">
      <c r="A663" s="96" t="s">
        <v>1551</v>
      </c>
      <c r="B663" s="96" t="s">
        <v>1552</v>
      </c>
      <c r="C663" s="96" t="s">
        <v>1551</v>
      </c>
      <c r="D663" s="96" t="s">
        <v>1552</v>
      </c>
      <c r="E663" s="96" t="s">
        <v>1584</v>
      </c>
      <c r="F663" s="96" t="s">
        <v>1585</v>
      </c>
      <c r="G663" s="96" t="s">
        <v>126</v>
      </c>
      <c r="H663" s="19" t="str">
        <f>IF(E663="","",VLOOKUP(LEFT(E663,5),'Technikai cellák'!B:C,2,0))</f>
        <v>E.ON Dél-dunántúli Gázhálózati Zrt.</v>
      </c>
      <c r="I663" s="19" t="str">
        <f>IF(E663="","",VLOOKUP(H663,'Technikai cellák'!$C$1:$D$12,2,0))</f>
        <v>7626 Pécs, Búza tér 8/a</v>
      </c>
      <c r="J663" s="97">
        <v>6</v>
      </c>
      <c r="K663" s="25" t="str">
        <f t="shared" si="181"/>
        <v>20 alatti</v>
      </c>
      <c r="L663" s="101">
        <f t="shared" si="182"/>
        <v>6</v>
      </c>
      <c r="M663" s="102">
        <f t="shared" si="183"/>
        <v>0</v>
      </c>
      <c r="N663" s="105"/>
      <c r="O663" s="104">
        <f t="shared" si="184"/>
        <v>0</v>
      </c>
      <c r="P663" s="26">
        <f t="shared" si="198"/>
        <v>151674</v>
      </c>
      <c r="Q663" s="21">
        <f t="shared" si="197"/>
        <v>189593</v>
      </c>
      <c r="R663" s="98">
        <v>915</v>
      </c>
      <c r="S663" s="99">
        <v>1659</v>
      </c>
      <c r="T663" s="99">
        <v>2934</v>
      </c>
      <c r="U663" s="99">
        <v>3871</v>
      </c>
      <c r="V663" s="99">
        <v>3809</v>
      </c>
      <c r="W663" s="99">
        <v>2004</v>
      </c>
      <c r="X663" s="99">
        <v>1425</v>
      </c>
      <c r="Y663" s="99">
        <v>731</v>
      </c>
      <c r="Z663" s="99">
        <v>65</v>
      </c>
      <c r="AA663" s="99">
        <v>49</v>
      </c>
      <c r="AB663" s="99">
        <v>86</v>
      </c>
      <c r="AC663" s="100">
        <v>413</v>
      </c>
      <c r="AD663" s="22">
        <f t="shared" si="185"/>
        <v>9659</v>
      </c>
      <c r="AE663" s="20">
        <f t="shared" si="186"/>
        <v>17512</v>
      </c>
      <c r="AF663" s="20">
        <f t="shared" si="187"/>
        <v>30971</v>
      </c>
      <c r="AG663" s="20">
        <f t="shared" si="188"/>
        <v>40861</v>
      </c>
      <c r="AH663" s="20">
        <f t="shared" si="189"/>
        <v>40207</v>
      </c>
      <c r="AI663" s="20">
        <f t="shared" si="190"/>
        <v>21154</v>
      </c>
      <c r="AJ663" s="20">
        <f t="shared" si="191"/>
        <v>15042</v>
      </c>
      <c r="AK663" s="20">
        <f t="shared" si="192"/>
        <v>7716</v>
      </c>
      <c r="AL663" s="20">
        <f t="shared" si="193"/>
        <v>686</v>
      </c>
      <c r="AM663" s="20">
        <f t="shared" si="194"/>
        <v>517</v>
      </c>
      <c r="AN663" s="20">
        <f t="shared" si="195"/>
        <v>908</v>
      </c>
      <c r="AO663" s="43">
        <f t="shared" si="196"/>
        <v>4360</v>
      </c>
    </row>
    <row r="664" spans="1:41" x14ac:dyDescent="0.2">
      <c r="A664" s="96" t="s">
        <v>1551</v>
      </c>
      <c r="B664" s="96" t="s">
        <v>1552</v>
      </c>
      <c r="C664" s="96" t="s">
        <v>1551</v>
      </c>
      <c r="D664" s="96" t="s">
        <v>1552</v>
      </c>
      <c r="E664" s="96" t="s">
        <v>1586</v>
      </c>
      <c r="F664" s="96" t="s">
        <v>1585</v>
      </c>
      <c r="G664" s="96" t="s">
        <v>126</v>
      </c>
      <c r="H664" s="19" t="str">
        <f>IF(E664="","",VLOOKUP(LEFT(E664,5),'Technikai cellák'!B:C,2,0))</f>
        <v>E.ON Dél-dunántúli Gázhálózati Zrt.</v>
      </c>
      <c r="I664" s="19" t="str">
        <f>IF(E664="","",VLOOKUP(H664,'Technikai cellák'!$C$1:$D$12,2,0))</f>
        <v>7626 Pécs, Búza tér 8/a</v>
      </c>
      <c r="J664" s="97">
        <v>4</v>
      </c>
      <c r="K664" s="25" t="str">
        <f t="shared" si="181"/>
        <v>20 alatti</v>
      </c>
      <c r="L664" s="101">
        <f t="shared" si="182"/>
        <v>4</v>
      </c>
      <c r="M664" s="102">
        <f t="shared" si="183"/>
        <v>0</v>
      </c>
      <c r="N664" s="105"/>
      <c r="O664" s="104">
        <f t="shared" si="184"/>
        <v>0</v>
      </c>
      <c r="P664" s="26">
        <f t="shared" si="198"/>
        <v>26660</v>
      </c>
      <c r="Q664" s="21">
        <f t="shared" si="197"/>
        <v>33325</v>
      </c>
      <c r="R664" s="98">
        <v>227</v>
      </c>
      <c r="S664" s="99">
        <v>249</v>
      </c>
      <c r="T664" s="99">
        <v>319</v>
      </c>
      <c r="U664" s="99">
        <v>291</v>
      </c>
      <c r="V664" s="99">
        <v>205</v>
      </c>
      <c r="W664" s="99">
        <v>222</v>
      </c>
      <c r="X664" s="99">
        <v>388</v>
      </c>
      <c r="Y664" s="99">
        <v>343</v>
      </c>
      <c r="Z664" s="99">
        <v>248</v>
      </c>
      <c r="AA664" s="99">
        <v>219</v>
      </c>
      <c r="AB664" s="99">
        <v>208</v>
      </c>
      <c r="AC664" s="100">
        <v>238</v>
      </c>
      <c r="AD664" s="22">
        <f t="shared" si="185"/>
        <v>2396</v>
      </c>
      <c r="AE664" s="20">
        <f t="shared" si="186"/>
        <v>2628</v>
      </c>
      <c r="AF664" s="20">
        <f t="shared" si="187"/>
        <v>3367</v>
      </c>
      <c r="AG664" s="20">
        <f t="shared" si="188"/>
        <v>3072</v>
      </c>
      <c r="AH664" s="20">
        <f t="shared" si="189"/>
        <v>2164</v>
      </c>
      <c r="AI664" s="20">
        <f t="shared" si="190"/>
        <v>2343</v>
      </c>
      <c r="AJ664" s="20">
        <f t="shared" si="191"/>
        <v>4096</v>
      </c>
      <c r="AK664" s="20">
        <f t="shared" si="192"/>
        <v>3621</v>
      </c>
      <c r="AL664" s="20">
        <f t="shared" si="193"/>
        <v>2618</v>
      </c>
      <c r="AM664" s="20">
        <f t="shared" si="194"/>
        <v>2312</v>
      </c>
      <c r="AN664" s="20">
        <f t="shared" si="195"/>
        <v>2196</v>
      </c>
      <c r="AO664" s="43">
        <f t="shared" si="196"/>
        <v>2512</v>
      </c>
    </row>
    <row r="665" spans="1:41" x14ac:dyDescent="0.2">
      <c r="A665" s="96" t="s">
        <v>1551</v>
      </c>
      <c r="B665" s="96" t="s">
        <v>1552</v>
      </c>
      <c r="C665" s="96" t="s">
        <v>1551</v>
      </c>
      <c r="D665" s="96" t="s">
        <v>1552</v>
      </c>
      <c r="E665" s="96" t="s">
        <v>1587</v>
      </c>
      <c r="F665" s="96" t="s">
        <v>1588</v>
      </c>
      <c r="G665" s="96" t="s">
        <v>126</v>
      </c>
      <c r="H665" s="19" t="str">
        <f>IF(E665="","",VLOOKUP(LEFT(E665,5),'Technikai cellák'!B:C,2,0))</f>
        <v>E.ON Dél-dunántúli Gázhálózati Zrt.</v>
      </c>
      <c r="I665" s="19" t="str">
        <f>IF(E665="","",VLOOKUP(H665,'Technikai cellák'!$C$1:$D$12,2,0))</f>
        <v>7626 Pécs, Búza tér 8/a</v>
      </c>
      <c r="J665" s="97">
        <v>10</v>
      </c>
      <c r="K665" s="25" t="str">
        <f t="shared" si="181"/>
        <v>20 alatti</v>
      </c>
      <c r="L665" s="101">
        <f t="shared" si="182"/>
        <v>10</v>
      </c>
      <c r="M665" s="102">
        <f t="shared" si="183"/>
        <v>0</v>
      </c>
      <c r="N665" s="105"/>
      <c r="O665" s="104">
        <f t="shared" si="184"/>
        <v>0</v>
      </c>
      <c r="P665" s="26">
        <f t="shared" si="198"/>
        <v>39478</v>
      </c>
      <c r="Q665" s="21">
        <f t="shared" si="197"/>
        <v>49348</v>
      </c>
      <c r="R665" s="98">
        <v>157</v>
      </c>
      <c r="S665" s="99">
        <v>515</v>
      </c>
      <c r="T665" s="99">
        <v>843</v>
      </c>
      <c r="U665" s="99">
        <v>658</v>
      </c>
      <c r="V665" s="99">
        <v>655</v>
      </c>
      <c r="W665" s="99">
        <v>745</v>
      </c>
      <c r="X665" s="99">
        <v>310</v>
      </c>
      <c r="Y665" s="99">
        <v>286</v>
      </c>
      <c r="Z665" s="99">
        <v>126</v>
      </c>
      <c r="AA665" s="99">
        <v>108</v>
      </c>
      <c r="AB665" s="99">
        <v>90</v>
      </c>
      <c r="AC665" s="100">
        <v>182</v>
      </c>
      <c r="AD665" s="22">
        <f t="shared" si="185"/>
        <v>1657</v>
      </c>
      <c r="AE665" s="20">
        <f t="shared" si="186"/>
        <v>5436</v>
      </c>
      <c r="AF665" s="20">
        <f t="shared" si="187"/>
        <v>8899</v>
      </c>
      <c r="AG665" s="20">
        <f t="shared" si="188"/>
        <v>6946</v>
      </c>
      <c r="AH665" s="20">
        <f t="shared" si="189"/>
        <v>6914</v>
      </c>
      <c r="AI665" s="20">
        <f t="shared" si="190"/>
        <v>7864</v>
      </c>
      <c r="AJ665" s="20">
        <f t="shared" si="191"/>
        <v>3272</v>
      </c>
      <c r="AK665" s="20">
        <f t="shared" si="192"/>
        <v>3019</v>
      </c>
      <c r="AL665" s="20">
        <f t="shared" si="193"/>
        <v>1330</v>
      </c>
      <c r="AM665" s="20">
        <f t="shared" si="194"/>
        <v>1140</v>
      </c>
      <c r="AN665" s="20">
        <f t="shared" si="195"/>
        <v>950</v>
      </c>
      <c r="AO665" s="43">
        <f t="shared" si="196"/>
        <v>1921</v>
      </c>
    </row>
    <row r="666" spans="1:41" x14ac:dyDescent="0.2">
      <c r="A666" s="96" t="s">
        <v>1551</v>
      </c>
      <c r="B666" s="96" t="s">
        <v>1552</v>
      </c>
      <c r="C666" s="96" t="s">
        <v>1551</v>
      </c>
      <c r="D666" s="96" t="s">
        <v>1552</v>
      </c>
      <c r="E666" s="96" t="s">
        <v>1589</v>
      </c>
      <c r="F666" s="96" t="s">
        <v>1590</v>
      </c>
      <c r="G666" s="96" t="s">
        <v>126</v>
      </c>
      <c r="H666" s="19" t="str">
        <f>IF(E666="","",VLOOKUP(LEFT(E666,5),'Technikai cellák'!B:C,2,0))</f>
        <v>E.ON Dél-dunántúli Gázhálózati Zrt.</v>
      </c>
      <c r="I666" s="19" t="str">
        <f>IF(E666="","",VLOOKUP(H666,'Technikai cellák'!$C$1:$D$12,2,0))</f>
        <v>7626 Pécs, Búza tér 8/a</v>
      </c>
      <c r="J666" s="97">
        <v>10</v>
      </c>
      <c r="K666" s="25" t="str">
        <f t="shared" si="181"/>
        <v>20 alatti</v>
      </c>
      <c r="L666" s="101">
        <f t="shared" si="182"/>
        <v>10</v>
      </c>
      <c r="M666" s="102">
        <f t="shared" si="183"/>
        <v>0</v>
      </c>
      <c r="N666" s="105"/>
      <c r="O666" s="104">
        <f t="shared" si="184"/>
        <v>0</v>
      </c>
      <c r="P666" s="26">
        <f t="shared" si="198"/>
        <v>3327</v>
      </c>
      <c r="Q666" s="21">
        <f t="shared" si="197"/>
        <v>4159</v>
      </c>
      <c r="R666" s="98">
        <v>41</v>
      </c>
      <c r="S666" s="99">
        <v>41</v>
      </c>
      <c r="T666" s="99">
        <v>42</v>
      </c>
      <c r="U666" s="99">
        <v>42</v>
      </c>
      <c r="V666" s="99">
        <v>42</v>
      </c>
      <c r="W666" s="99">
        <v>30</v>
      </c>
      <c r="X666" s="99">
        <v>30</v>
      </c>
      <c r="Y666" s="99">
        <v>30</v>
      </c>
      <c r="Z666" s="99">
        <v>30</v>
      </c>
      <c r="AA666" s="99">
        <v>22</v>
      </c>
      <c r="AB666" s="99">
        <v>22</v>
      </c>
      <c r="AC666" s="100">
        <v>22</v>
      </c>
      <c r="AD666" s="22">
        <f t="shared" si="185"/>
        <v>433</v>
      </c>
      <c r="AE666" s="20">
        <f t="shared" si="186"/>
        <v>433</v>
      </c>
      <c r="AF666" s="20">
        <f t="shared" si="187"/>
        <v>443</v>
      </c>
      <c r="AG666" s="20">
        <f t="shared" si="188"/>
        <v>443</v>
      </c>
      <c r="AH666" s="20">
        <f t="shared" si="189"/>
        <v>443</v>
      </c>
      <c r="AI666" s="20">
        <f t="shared" si="190"/>
        <v>317</v>
      </c>
      <c r="AJ666" s="20">
        <f t="shared" si="191"/>
        <v>317</v>
      </c>
      <c r="AK666" s="20">
        <f t="shared" si="192"/>
        <v>317</v>
      </c>
      <c r="AL666" s="20">
        <f t="shared" si="193"/>
        <v>317</v>
      </c>
      <c r="AM666" s="20">
        <f t="shared" si="194"/>
        <v>232</v>
      </c>
      <c r="AN666" s="20">
        <f t="shared" si="195"/>
        <v>232</v>
      </c>
      <c r="AO666" s="43">
        <f t="shared" si="196"/>
        <v>232</v>
      </c>
    </row>
    <row r="667" spans="1:41" x14ac:dyDescent="0.2">
      <c r="A667" s="96" t="s">
        <v>1551</v>
      </c>
      <c r="B667" s="96" t="s">
        <v>1552</v>
      </c>
      <c r="C667" s="96" t="s">
        <v>1551</v>
      </c>
      <c r="D667" s="96" t="s">
        <v>1552</v>
      </c>
      <c r="E667" s="96" t="s">
        <v>1591</v>
      </c>
      <c r="F667" s="96" t="s">
        <v>1592</v>
      </c>
      <c r="G667" s="96" t="s">
        <v>126</v>
      </c>
      <c r="H667" s="19" t="str">
        <f>IF(E667="","",VLOOKUP(LEFT(E667,5),'Technikai cellák'!B:C,2,0))</f>
        <v>E.ON Dél-dunántúli Gázhálózati Zrt.</v>
      </c>
      <c r="I667" s="19" t="str">
        <f>IF(E667="","",VLOOKUP(H667,'Technikai cellák'!$C$1:$D$12,2,0))</f>
        <v>7626 Pécs, Búza tér 8/a</v>
      </c>
      <c r="J667" s="97">
        <v>4</v>
      </c>
      <c r="K667" s="25" t="str">
        <f t="shared" si="181"/>
        <v>20 alatti</v>
      </c>
      <c r="L667" s="101">
        <f t="shared" si="182"/>
        <v>4</v>
      </c>
      <c r="M667" s="102">
        <f t="shared" si="183"/>
        <v>0</v>
      </c>
      <c r="N667" s="105"/>
      <c r="O667" s="104">
        <f t="shared" si="184"/>
        <v>0</v>
      </c>
      <c r="P667" s="26">
        <f t="shared" si="198"/>
        <v>3327</v>
      </c>
      <c r="Q667" s="21">
        <f t="shared" si="197"/>
        <v>4159</v>
      </c>
      <c r="R667" s="98">
        <v>0</v>
      </c>
      <c r="S667" s="99">
        <v>0</v>
      </c>
      <c r="T667" s="99">
        <v>0</v>
      </c>
      <c r="U667" s="99">
        <v>205</v>
      </c>
      <c r="V667" s="99">
        <v>0</v>
      </c>
      <c r="W667" s="99">
        <v>124</v>
      </c>
      <c r="X667" s="99">
        <v>50</v>
      </c>
      <c r="Y667" s="99">
        <v>0</v>
      </c>
      <c r="Z667" s="99">
        <v>0</v>
      </c>
      <c r="AA667" s="99">
        <v>0</v>
      </c>
      <c r="AB667" s="99">
        <v>0</v>
      </c>
      <c r="AC667" s="100">
        <v>15</v>
      </c>
      <c r="AD667" s="22">
        <f t="shared" si="185"/>
        <v>0</v>
      </c>
      <c r="AE667" s="20">
        <f t="shared" si="186"/>
        <v>0</v>
      </c>
      <c r="AF667" s="20">
        <f t="shared" si="187"/>
        <v>0</v>
      </c>
      <c r="AG667" s="20">
        <f t="shared" si="188"/>
        <v>2164</v>
      </c>
      <c r="AH667" s="20">
        <f t="shared" si="189"/>
        <v>0</v>
      </c>
      <c r="AI667" s="20">
        <f t="shared" si="190"/>
        <v>1309</v>
      </c>
      <c r="AJ667" s="20">
        <f t="shared" si="191"/>
        <v>528</v>
      </c>
      <c r="AK667" s="20">
        <f t="shared" si="192"/>
        <v>0</v>
      </c>
      <c r="AL667" s="20">
        <f t="shared" si="193"/>
        <v>0</v>
      </c>
      <c r="AM667" s="20">
        <f t="shared" si="194"/>
        <v>0</v>
      </c>
      <c r="AN667" s="20">
        <f t="shared" si="195"/>
        <v>0</v>
      </c>
      <c r="AO667" s="43">
        <f t="shared" si="196"/>
        <v>158</v>
      </c>
    </row>
    <row r="668" spans="1:41" x14ac:dyDescent="0.2">
      <c r="A668" s="96" t="s">
        <v>1551</v>
      </c>
      <c r="B668" s="96" t="s">
        <v>1552</v>
      </c>
      <c r="C668" s="96" t="s">
        <v>1551</v>
      </c>
      <c r="D668" s="96" t="s">
        <v>1552</v>
      </c>
      <c r="E668" s="96" t="s">
        <v>1593</v>
      </c>
      <c r="F668" s="96" t="s">
        <v>1594</v>
      </c>
      <c r="G668" s="96" t="s">
        <v>126</v>
      </c>
      <c r="H668" s="19" t="str">
        <f>IF(E668="","",VLOOKUP(LEFT(E668,5),'Technikai cellák'!B:C,2,0))</f>
        <v>E.ON Dél-dunántúli Gázhálózati Zrt.</v>
      </c>
      <c r="I668" s="19" t="str">
        <f>IF(E668="","",VLOOKUP(H668,'Technikai cellák'!$C$1:$D$12,2,0))</f>
        <v>7626 Pécs, Búza tér 8/a</v>
      </c>
      <c r="J668" s="97">
        <v>4</v>
      </c>
      <c r="K668" s="25" t="str">
        <f t="shared" si="181"/>
        <v>20 alatti</v>
      </c>
      <c r="L668" s="101">
        <f t="shared" si="182"/>
        <v>4</v>
      </c>
      <c r="M668" s="102">
        <f t="shared" si="183"/>
        <v>0</v>
      </c>
      <c r="N668" s="105"/>
      <c r="O668" s="104">
        <f t="shared" si="184"/>
        <v>0</v>
      </c>
      <c r="P668" s="26">
        <f t="shared" si="198"/>
        <v>25318</v>
      </c>
      <c r="Q668" s="21">
        <f t="shared" si="197"/>
        <v>31647</v>
      </c>
      <c r="R668" s="98">
        <v>275</v>
      </c>
      <c r="S668" s="99">
        <v>387</v>
      </c>
      <c r="T668" s="99">
        <v>532</v>
      </c>
      <c r="U668" s="99">
        <v>510</v>
      </c>
      <c r="V668" s="99">
        <v>444</v>
      </c>
      <c r="W668" s="99">
        <v>426</v>
      </c>
      <c r="X668" s="99">
        <v>216</v>
      </c>
      <c r="Y668" s="99">
        <v>163</v>
      </c>
      <c r="Z668" s="99">
        <v>9</v>
      </c>
      <c r="AA668" s="99">
        <v>0</v>
      </c>
      <c r="AB668" s="99">
        <v>0</v>
      </c>
      <c r="AC668" s="100">
        <v>36</v>
      </c>
      <c r="AD668" s="22">
        <f t="shared" si="185"/>
        <v>2903</v>
      </c>
      <c r="AE668" s="20">
        <f t="shared" si="186"/>
        <v>4085</v>
      </c>
      <c r="AF668" s="20">
        <f t="shared" si="187"/>
        <v>5616</v>
      </c>
      <c r="AG668" s="20">
        <f t="shared" si="188"/>
        <v>5383</v>
      </c>
      <c r="AH668" s="20">
        <f t="shared" si="189"/>
        <v>4687</v>
      </c>
      <c r="AI668" s="20">
        <f t="shared" si="190"/>
        <v>4497</v>
      </c>
      <c r="AJ668" s="20">
        <f t="shared" si="191"/>
        <v>2280</v>
      </c>
      <c r="AK668" s="20">
        <f t="shared" si="192"/>
        <v>1721</v>
      </c>
      <c r="AL668" s="20">
        <f t="shared" si="193"/>
        <v>95</v>
      </c>
      <c r="AM668" s="20">
        <f t="shared" si="194"/>
        <v>0</v>
      </c>
      <c r="AN668" s="20">
        <f t="shared" si="195"/>
        <v>0</v>
      </c>
      <c r="AO668" s="43">
        <f t="shared" si="196"/>
        <v>380</v>
      </c>
    </row>
    <row r="669" spans="1:41" x14ac:dyDescent="0.2">
      <c r="A669" s="96" t="s">
        <v>1551</v>
      </c>
      <c r="B669" s="96" t="s">
        <v>1552</v>
      </c>
      <c r="C669" s="96" t="s">
        <v>1551</v>
      </c>
      <c r="D669" s="96" t="s">
        <v>1552</v>
      </c>
      <c r="E669" s="152" t="s">
        <v>3141</v>
      </c>
      <c r="F669" s="96" t="s">
        <v>1595</v>
      </c>
      <c r="G669" s="96" t="s">
        <v>126</v>
      </c>
      <c r="H669" s="19" t="str">
        <f>IF(E669="","",VLOOKUP(LEFT(E669,5),'Technikai cellák'!B:C,2,0))</f>
        <v>E.ON Dél-dunántúli Gázhálózati Zrt.</v>
      </c>
      <c r="I669" s="19" t="str">
        <f>IF(E669="","",VLOOKUP(H669,'Technikai cellák'!$C$1:$D$12,2,0))</f>
        <v>7626 Pécs, Búza tér 8/a</v>
      </c>
      <c r="J669" s="97">
        <v>10</v>
      </c>
      <c r="K669" s="25" t="str">
        <f t="shared" si="181"/>
        <v>20 alatti</v>
      </c>
      <c r="L669" s="101">
        <f t="shared" si="182"/>
        <v>10</v>
      </c>
      <c r="M669" s="102">
        <f t="shared" si="183"/>
        <v>0</v>
      </c>
      <c r="N669" s="105"/>
      <c r="O669" s="104">
        <f t="shared" si="184"/>
        <v>0</v>
      </c>
      <c r="P669" s="26">
        <f t="shared" si="198"/>
        <v>46908</v>
      </c>
      <c r="Q669" s="21">
        <f t="shared" si="197"/>
        <v>58635</v>
      </c>
      <c r="R669" s="98">
        <v>315</v>
      </c>
      <c r="S669" s="99">
        <v>650</v>
      </c>
      <c r="T669" s="99">
        <v>875</v>
      </c>
      <c r="U669" s="99">
        <v>1019</v>
      </c>
      <c r="V669" s="99">
        <v>1021</v>
      </c>
      <c r="W669" s="99">
        <v>785</v>
      </c>
      <c r="X669" s="99">
        <v>512</v>
      </c>
      <c r="Y669" s="99">
        <v>125</v>
      </c>
      <c r="Z669" s="99">
        <v>35</v>
      </c>
      <c r="AA669" s="99">
        <v>50</v>
      </c>
      <c r="AB669" s="99">
        <v>45</v>
      </c>
      <c r="AC669" s="100">
        <v>123</v>
      </c>
      <c r="AD669" s="22">
        <f t="shared" si="185"/>
        <v>3325</v>
      </c>
      <c r="AE669" s="20">
        <f t="shared" si="186"/>
        <v>6861</v>
      </c>
      <c r="AF669" s="20">
        <f t="shared" si="187"/>
        <v>9236</v>
      </c>
      <c r="AG669" s="20">
        <f t="shared" si="188"/>
        <v>10756</v>
      </c>
      <c r="AH669" s="20">
        <f t="shared" si="189"/>
        <v>10777</v>
      </c>
      <c r="AI669" s="20">
        <f t="shared" si="190"/>
        <v>8286</v>
      </c>
      <c r="AJ669" s="20">
        <f t="shared" si="191"/>
        <v>5405</v>
      </c>
      <c r="AK669" s="20">
        <f t="shared" si="192"/>
        <v>1319</v>
      </c>
      <c r="AL669" s="20">
        <f t="shared" si="193"/>
        <v>369</v>
      </c>
      <c r="AM669" s="20">
        <f t="shared" si="194"/>
        <v>528</v>
      </c>
      <c r="AN669" s="20">
        <f t="shared" si="195"/>
        <v>475</v>
      </c>
      <c r="AO669" s="43">
        <f t="shared" si="196"/>
        <v>1298</v>
      </c>
    </row>
    <row r="670" spans="1:41" x14ac:dyDescent="0.2">
      <c r="A670" s="96" t="s">
        <v>1551</v>
      </c>
      <c r="B670" s="96" t="s">
        <v>1552</v>
      </c>
      <c r="C670" s="96" t="s">
        <v>1551</v>
      </c>
      <c r="D670" s="96" t="s">
        <v>1552</v>
      </c>
      <c r="E670" s="96" t="s">
        <v>1596</v>
      </c>
      <c r="F670" s="96" t="s">
        <v>1597</v>
      </c>
      <c r="G670" s="96" t="s">
        <v>126</v>
      </c>
      <c r="H670" s="19" t="str">
        <f>IF(E670="","",VLOOKUP(LEFT(E670,5),'Technikai cellák'!B:C,2,0))</f>
        <v>E.ON Dél-dunántúli Gázhálózati Zrt.</v>
      </c>
      <c r="I670" s="19" t="str">
        <f>IF(E670="","",VLOOKUP(H670,'Technikai cellák'!$C$1:$D$12,2,0))</f>
        <v>7626 Pécs, Búza tér 8/a</v>
      </c>
      <c r="J670" s="97">
        <v>16</v>
      </c>
      <c r="K670" s="25" t="str">
        <f t="shared" si="181"/>
        <v>20 alatti</v>
      </c>
      <c r="L670" s="101">
        <f t="shared" si="182"/>
        <v>16</v>
      </c>
      <c r="M670" s="102">
        <f t="shared" si="183"/>
        <v>0</v>
      </c>
      <c r="N670" s="105"/>
      <c r="O670" s="104">
        <f t="shared" si="184"/>
        <v>0</v>
      </c>
      <c r="P670" s="26">
        <f t="shared" si="198"/>
        <v>99402</v>
      </c>
      <c r="Q670" s="21">
        <f t="shared" si="197"/>
        <v>124252</v>
      </c>
      <c r="R670" s="98">
        <v>898</v>
      </c>
      <c r="S670" s="99">
        <v>1281</v>
      </c>
      <c r="T670" s="99">
        <v>1893</v>
      </c>
      <c r="U670" s="99">
        <v>2206</v>
      </c>
      <c r="V670" s="99">
        <v>1975</v>
      </c>
      <c r="W670" s="99">
        <v>1877</v>
      </c>
      <c r="X670" s="99">
        <v>976</v>
      </c>
      <c r="Y670" s="99">
        <v>588</v>
      </c>
      <c r="Z670" s="99">
        <v>10</v>
      </c>
      <c r="AA670" s="99">
        <v>23</v>
      </c>
      <c r="AB670" s="99">
        <v>20</v>
      </c>
      <c r="AC670" s="100">
        <v>24</v>
      </c>
      <c r="AD670" s="22">
        <f t="shared" si="185"/>
        <v>9479</v>
      </c>
      <c r="AE670" s="20">
        <f t="shared" si="186"/>
        <v>13522</v>
      </c>
      <c r="AF670" s="20">
        <f t="shared" si="187"/>
        <v>19982</v>
      </c>
      <c r="AG670" s="20">
        <f t="shared" si="188"/>
        <v>23286</v>
      </c>
      <c r="AH670" s="20">
        <f t="shared" si="189"/>
        <v>20848</v>
      </c>
      <c r="AI670" s="20">
        <f t="shared" si="190"/>
        <v>19813</v>
      </c>
      <c r="AJ670" s="20">
        <f t="shared" si="191"/>
        <v>10302</v>
      </c>
      <c r="AK670" s="20">
        <f t="shared" si="192"/>
        <v>6207</v>
      </c>
      <c r="AL670" s="20">
        <f t="shared" si="193"/>
        <v>106</v>
      </c>
      <c r="AM670" s="20">
        <f t="shared" si="194"/>
        <v>243</v>
      </c>
      <c r="AN670" s="20">
        <f t="shared" si="195"/>
        <v>211</v>
      </c>
      <c r="AO670" s="43">
        <f t="shared" si="196"/>
        <v>253</v>
      </c>
    </row>
    <row r="671" spans="1:41" x14ac:dyDescent="0.2">
      <c r="A671" s="96" t="s">
        <v>1551</v>
      </c>
      <c r="B671" s="96" t="s">
        <v>1552</v>
      </c>
      <c r="C671" s="96" t="s">
        <v>1551</v>
      </c>
      <c r="D671" s="96" t="s">
        <v>1552</v>
      </c>
      <c r="E671" s="96" t="s">
        <v>1598</v>
      </c>
      <c r="F671" s="96" t="s">
        <v>1599</v>
      </c>
      <c r="G671" s="96" t="s">
        <v>126</v>
      </c>
      <c r="H671" s="19" t="str">
        <f>IF(E671="","",VLOOKUP(LEFT(E671,5),'Technikai cellák'!B:C,2,0))</f>
        <v>E.ON Dél-dunántúli Gázhálózati Zrt.</v>
      </c>
      <c r="I671" s="19" t="str">
        <f>IF(E671="","",VLOOKUP(H671,'Technikai cellák'!$C$1:$D$12,2,0))</f>
        <v>7626 Pécs, Búza tér 8/a</v>
      </c>
      <c r="J671" s="97">
        <v>25</v>
      </c>
      <c r="K671" s="25" t="str">
        <f t="shared" si="181"/>
        <v>20-99</v>
      </c>
      <c r="L671" s="101">
        <f t="shared" si="182"/>
        <v>0</v>
      </c>
      <c r="M671" s="102">
        <f t="shared" si="183"/>
        <v>263</v>
      </c>
      <c r="N671" s="105">
        <v>263</v>
      </c>
      <c r="O671" s="104">
        <f t="shared" si="184"/>
        <v>0</v>
      </c>
      <c r="P671" s="26">
        <f t="shared" si="198"/>
        <v>271090</v>
      </c>
      <c r="Q671" s="21">
        <f t="shared" si="197"/>
        <v>338862</v>
      </c>
      <c r="R671" s="98">
        <v>3181</v>
      </c>
      <c r="S671" s="99">
        <v>4541</v>
      </c>
      <c r="T671" s="99">
        <v>4738</v>
      </c>
      <c r="U671" s="99">
        <v>5037</v>
      </c>
      <c r="V671" s="99">
        <v>4094</v>
      </c>
      <c r="W671" s="99">
        <v>5340</v>
      </c>
      <c r="X671" s="99">
        <v>2298</v>
      </c>
      <c r="Y671" s="99">
        <v>1109</v>
      </c>
      <c r="Z671" s="99">
        <v>154</v>
      </c>
      <c r="AA671" s="99">
        <v>246</v>
      </c>
      <c r="AB671" s="99">
        <v>41</v>
      </c>
      <c r="AC671" s="100">
        <v>1323</v>
      </c>
      <c r="AD671" s="22">
        <f t="shared" si="185"/>
        <v>33578</v>
      </c>
      <c r="AE671" s="20">
        <f t="shared" si="186"/>
        <v>47934</v>
      </c>
      <c r="AF671" s="20">
        <f t="shared" si="187"/>
        <v>50013</v>
      </c>
      <c r="AG671" s="20">
        <f t="shared" si="188"/>
        <v>53170</v>
      </c>
      <c r="AH671" s="20">
        <f t="shared" si="189"/>
        <v>43215</v>
      </c>
      <c r="AI671" s="20">
        <f t="shared" si="190"/>
        <v>56368</v>
      </c>
      <c r="AJ671" s="20">
        <f t="shared" si="191"/>
        <v>24257</v>
      </c>
      <c r="AK671" s="20">
        <f t="shared" si="192"/>
        <v>11706</v>
      </c>
      <c r="AL671" s="20">
        <f t="shared" si="193"/>
        <v>1626</v>
      </c>
      <c r="AM671" s="20">
        <f t="shared" si="194"/>
        <v>2597</v>
      </c>
      <c r="AN671" s="20">
        <f t="shared" si="195"/>
        <v>433</v>
      </c>
      <c r="AO671" s="43">
        <f t="shared" si="196"/>
        <v>13965</v>
      </c>
    </row>
    <row r="672" spans="1:41" x14ac:dyDescent="0.2">
      <c r="A672" s="96" t="s">
        <v>1551</v>
      </c>
      <c r="B672" s="96" t="s">
        <v>1552</v>
      </c>
      <c r="C672" s="96" t="s">
        <v>1551</v>
      </c>
      <c r="D672" s="96" t="s">
        <v>1552</v>
      </c>
      <c r="E672" s="96" t="s">
        <v>1600</v>
      </c>
      <c r="F672" s="96" t="s">
        <v>1601</v>
      </c>
      <c r="G672" s="96" t="s">
        <v>126</v>
      </c>
      <c r="H672" s="19" t="str">
        <f>IF(E672="","",VLOOKUP(LEFT(E672,5),'Technikai cellák'!B:C,2,0))</f>
        <v>E.ON Dél-dunántúli Gázhálózati Zrt.</v>
      </c>
      <c r="I672" s="19" t="str">
        <f>IF(E672="","",VLOOKUP(H672,'Technikai cellák'!$C$1:$D$12,2,0))</f>
        <v>7626 Pécs, Búza tér 8/a</v>
      </c>
      <c r="J672" s="97">
        <v>16</v>
      </c>
      <c r="K672" s="25" t="str">
        <f t="shared" si="181"/>
        <v>20 alatti</v>
      </c>
      <c r="L672" s="101">
        <f t="shared" si="182"/>
        <v>16</v>
      </c>
      <c r="M672" s="102">
        <f t="shared" si="183"/>
        <v>0</v>
      </c>
      <c r="N672" s="105"/>
      <c r="O672" s="104">
        <f t="shared" si="184"/>
        <v>0</v>
      </c>
      <c r="P672" s="26">
        <f t="shared" si="198"/>
        <v>197527</v>
      </c>
      <c r="Q672" s="21">
        <f t="shared" si="197"/>
        <v>246909</v>
      </c>
      <c r="R672" s="98">
        <v>2039</v>
      </c>
      <c r="S672" s="99">
        <v>3283</v>
      </c>
      <c r="T672" s="99">
        <v>4058</v>
      </c>
      <c r="U672" s="99">
        <v>4337</v>
      </c>
      <c r="V672" s="99">
        <v>2951</v>
      </c>
      <c r="W672" s="99">
        <v>2867</v>
      </c>
      <c r="X672" s="99">
        <v>1804</v>
      </c>
      <c r="Y672" s="99">
        <v>1036</v>
      </c>
      <c r="Z672" s="99">
        <v>153</v>
      </c>
      <c r="AA672" s="99">
        <v>116</v>
      </c>
      <c r="AB672" s="99">
        <v>108</v>
      </c>
      <c r="AC672" s="100">
        <v>639</v>
      </c>
      <c r="AD672" s="22">
        <f t="shared" si="185"/>
        <v>21523</v>
      </c>
      <c r="AE672" s="20">
        <f t="shared" si="186"/>
        <v>34655</v>
      </c>
      <c r="AF672" s="20">
        <f t="shared" si="187"/>
        <v>42835</v>
      </c>
      <c r="AG672" s="20">
        <f t="shared" si="188"/>
        <v>45780</v>
      </c>
      <c r="AH672" s="20">
        <f t="shared" si="189"/>
        <v>31150</v>
      </c>
      <c r="AI672" s="20">
        <f t="shared" si="190"/>
        <v>30263</v>
      </c>
      <c r="AJ672" s="20">
        <f t="shared" si="191"/>
        <v>19043</v>
      </c>
      <c r="AK672" s="20">
        <f t="shared" si="192"/>
        <v>10936</v>
      </c>
      <c r="AL672" s="20">
        <f t="shared" si="193"/>
        <v>1615</v>
      </c>
      <c r="AM672" s="20">
        <f t="shared" si="194"/>
        <v>1224</v>
      </c>
      <c r="AN672" s="20">
        <f t="shared" si="195"/>
        <v>1140</v>
      </c>
      <c r="AO672" s="43">
        <f t="shared" si="196"/>
        <v>6745</v>
      </c>
    </row>
    <row r="673" spans="1:41" x14ac:dyDescent="0.2">
      <c r="A673" s="96" t="s">
        <v>1551</v>
      </c>
      <c r="B673" s="96" t="s">
        <v>1552</v>
      </c>
      <c r="C673" s="96" t="s">
        <v>1551</v>
      </c>
      <c r="D673" s="96" t="s">
        <v>1552</v>
      </c>
      <c r="E673" s="96" t="s">
        <v>1602</v>
      </c>
      <c r="F673" s="96" t="s">
        <v>1603</v>
      </c>
      <c r="G673" s="96" t="s">
        <v>126</v>
      </c>
      <c r="H673" s="19" t="str">
        <f>IF(E673="","",VLOOKUP(LEFT(E673,5),'Technikai cellák'!B:C,2,0))</f>
        <v>E.ON Dél-dunántúli Gázhálózati Zrt.</v>
      </c>
      <c r="I673" s="19" t="str">
        <f>IF(E673="","",VLOOKUP(H673,'Technikai cellák'!$C$1:$D$12,2,0))</f>
        <v>7626 Pécs, Búza tér 8/a</v>
      </c>
      <c r="J673" s="97">
        <v>4</v>
      </c>
      <c r="K673" s="25" t="str">
        <f t="shared" si="181"/>
        <v>20 alatti</v>
      </c>
      <c r="L673" s="101">
        <f t="shared" si="182"/>
        <v>4</v>
      </c>
      <c r="M673" s="102">
        <f t="shared" si="183"/>
        <v>0</v>
      </c>
      <c r="N673" s="105"/>
      <c r="O673" s="104">
        <f t="shared" si="184"/>
        <v>0</v>
      </c>
      <c r="P673" s="26">
        <f t="shared" si="198"/>
        <v>10108</v>
      </c>
      <c r="Q673" s="21">
        <f t="shared" si="197"/>
        <v>12635</v>
      </c>
      <c r="R673" s="98">
        <v>100</v>
      </c>
      <c r="S673" s="99">
        <v>171</v>
      </c>
      <c r="T673" s="99">
        <v>171</v>
      </c>
      <c r="U673" s="99">
        <v>171</v>
      </c>
      <c r="V673" s="99">
        <v>171</v>
      </c>
      <c r="W673" s="99">
        <v>171</v>
      </c>
      <c r="X673" s="99">
        <v>171</v>
      </c>
      <c r="Y673" s="99">
        <v>0</v>
      </c>
      <c r="Z673" s="99">
        <v>0</v>
      </c>
      <c r="AA673" s="99">
        <v>0</v>
      </c>
      <c r="AB673" s="99">
        <v>0</v>
      </c>
      <c r="AC673" s="100">
        <v>71</v>
      </c>
      <c r="AD673" s="22">
        <f t="shared" si="185"/>
        <v>1056</v>
      </c>
      <c r="AE673" s="20">
        <f t="shared" si="186"/>
        <v>1805</v>
      </c>
      <c r="AF673" s="20">
        <f t="shared" si="187"/>
        <v>1805</v>
      </c>
      <c r="AG673" s="20">
        <f t="shared" si="188"/>
        <v>1805</v>
      </c>
      <c r="AH673" s="20">
        <f t="shared" si="189"/>
        <v>1805</v>
      </c>
      <c r="AI673" s="20">
        <f t="shared" si="190"/>
        <v>1805</v>
      </c>
      <c r="AJ673" s="20">
        <f t="shared" si="191"/>
        <v>1805</v>
      </c>
      <c r="AK673" s="20">
        <f t="shared" si="192"/>
        <v>0</v>
      </c>
      <c r="AL673" s="20">
        <f t="shared" si="193"/>
        <v>0</v>
      </c>
      <c r="AM673" s="20">
        <f t="shared" si="194"/>
        <v>0</v>
      </c>
      <c r="AN673" s="20">
        <f t="shared" si="195"/>
        <v>0</v>
      </c>
      <c r="AO673" s="43">
        <f t="shared" si="196"/>
        <v>749</v>
      </c>
    </row>
    <row r="674" spans="1:41" x14ac:dyDescent="0.2">
      <c r="A674" s="96" t="s">
        <v>1551</v>
      </c>
      <c r="B674" s="96" t="s">
        <v>1552</v>
      </c>
      <c r="C674" s="96" t="s">
        <v>1551</v>
      </c>
      <c r="D674" s="96" t="s">
        <v>1552</v>
      </c>
      <c r="E674" s="96" t="s">
        <v>1604</v>
      </c>
      <c r="F674" s="96" t="s">
        <v>1605</v>
      </c>
      <c r="G674" s="96" t="s">
        <v>126</v>
      </c>
      <c r="H674" s="19" t="str">
        <f>IF(E674="","",VLOOKUP(LEFT(E674,5),'Technikai cellák'!B:C,2,0))</f>
        <v>E.ON Dél-dunántúli Gázhálózati Zrt.</v>
      </c>
      <c r="I674" s="19" t="str">
        <f>IF(E674="","",VLOOKUP(H674,'Technikai cellák'!$C$1:$D$12,2,0))</f>
        <v>7626 Pécs, Búza tér 8/a</v>
      </c>
      <c r="J674" s="97">
        <v>16</v>
      </c>
      <c r="K674" s="25" t="str">
        <f t="shared" si="181"/>
        <v>20 alatti</v>
      </c>
      <c r="L674" s="101">
        <f t="shared" si="182"/>
        <v>16</v>
      </c>
      <c r="M674" s="102">
        <f t="shared" si="183"/>
        <v>0</v>
      </c>
      <c r="N674" s="105"/>
      <c r="O674" s="104">
        <f t="shared" si="184"/>
        <v>0</v>
      </c>
      <c r="P674" s="26">
        <f t="shared" si="198"/>
        <v>345977</v>
      </c>
      <c r="Q674" s="21">
        <f t="shared" si="197"/>
        <v>432471</v>
      </c>
      <c r="R674" s="98">
        <v>3256</v>
      </c>
      <c r="S674" s="99">
        <v>4598</v>
      </c>
      <c r="T674" s="99">
        <v>7598</v>
      </c>
      <c r="U674" s="99">
        <v>6872</v>
      </c>
      <c r="V674" s="99">
        <v>6625</v>
      </c>
      <c r="W674" s="99">
        <v>5499</v>
      </c>
      <c r="X674" s="99">
        <v>3613</v>
      </c>
      <c r="Y674" s="99">
        <v>2178</v>
      </c>
      <c r="Z674" s="99">
        <v>0</v>
      </c>
      <c r="AA674" s="99">
        <v>0</v>
      </c>
      <c r="AB674" s="99">
        <v>0</v>
      </c>
      <c r="AC674" s="100">
        <v>731</v>
      </c>
      <c r="AD674" s="22">
        <f t="shared" si="185"/>
        <v>34370</v>
      </c>
      <c r="AE674" s="20">
        <f t="shared" si="186"/>
        <v>48536</v>
      </c>
      <c r="AF674" s="20">
        <f t="shared" si="187"/>
        <v>80203</v>
      </c>
      <c r="AG674" s="20">
        <f t="shared" si="188"/>
        <v>72539</v>
      </c>
      <c r="AH674" s="20">
        <f t="shared" si="189"/>
        <v>69932</v>
      </c>
      <c r="AI674" s="20">
        <f t="shared" si="190"/>
        <v>58046</v>
      </c>
      <c r="AJ674" s="20">
        <f t="shared" si="191"/>
        <v>38138</v>
      </c>
      <c r="AK674" s="20">
        <f t="shared" si="192"/>
        <v>22991</v>
      </c>
      <c r="AL674" s="20">
        <f t="shared" si="193"/>
        <v>0</v>
      </c>
      <c r="AM674" s="20">
        <f t="shared" si="194"/>
        <v>0</v>
      </c>
      <c r="AN674" s="20">
        <f t="shared" si="195"/>
        <v>0</v>
      </c>
      <c r="AO674" s="43">
        <f t="shared" si="196"/>
        <v>7716</v>
      </c>
    </row>
    <row r="675" spans="1:41" x14ac:dyDescent="0.2">
      <c r="A675" s="96" t="s">
        <v>1551</v>
      </c>
      <c r="B675" s="96" t="s">
        <v>1552</v>
      </c>
      <c r="C675" s="96" t="s">
        <v>1551</v>
      </c>
      <c r="D675" s="96" t="s">
        <v>1552</v>
      </c>
      <c r="E675" s="96" t="s">
        <v>1606</v>
      </c>
      <c r="F675" s="96" t="s">
        <v>1607</v>
      </c>
      <c r="G675" s="96" t="s">
        <v>126</v>
      </c>
      <c r="H675" s="19" t="str">
        <f>IF(E675="","",VLOOKUP(LEFT(E675,5),'Technikai cellák'!B:C,2,0))</f>
        <v>E.ON Dél-dunántúli Gázhálózati Zrt.</v>
      </c>
      <c r="I675" s="19" t="str">
        <f>IF(E675="","",VLOOKUP(H675,'Technikai cellák'!$C$1:$D$12,2,0))</f>
        <v>7626 Pécs, Búza tér 8/a</v>
      </c>
      <c r="J675" s="97">
        <v>25</v>
      </c>
      <c r="K675" s="25" t="str">
        <f t="shared" si="181"/>
        <v>20-99</v>
      </c>
      <c r="L675" s="101">
        <f t="shared" si="182"/>
        <v>0</v>
      </c>
      <c r="M675" s="102">
        <f t="shared" si="183"/>
        <v>263</v>
      </c>
      <c r="N675" s="105">
        <v>263</v>
      </c>
      <c r="O675" s="104">
        <f t="shared" si="184"/>
        <v>0</v>
      </c>
      <c r="P675" s="26">
        <f t="shared" si="198"/>
        <v>165083</v>
      </c>
      <c r="Q675" s="21">
        <f t="shared" si="197"/>
        <v>206354</v>
      </c>
      <c r="R675" s="98">
        <v>1602</v>
      </c>
      <c r="S675" s="99">
        <v>2250</v>
      </c>
      <c r="T675" s="99">
        <v>3075</v>
      </c>
      <c r="U675" s="99">
        <v>3698</v>
      </c>
      <c r="V675" s="99">
        <v>3325</v>
      </c>
      <c r="W675" s="99">
        <v>2174</v>
      </c>
      <c r="X675" s="99">
        <v>1197</v>
      </c>
      <c r="Y675" s="99">
        <v>799</v>
      </c>
      <c r="Z675" s="99">
        <v>50</v>
      </c>
      <c r="AA675" s="99">
        <v>27</v>
      </c>
      <c r="AB675" s="99">
        <v>76</v>
      </c>
      <c r="AC675" s="100">
        <v>1276</v>
      </c>
      <c r="AD675" s="22">
        <f t="shared" si="185"/>
        <v>16910</v>
      </c>
      <c r="AE675" s="20">
        <f t="shared" si="186"/>
        <v>23751</v>
      </c>
      <c r="AF675" s="20">
        <f t="shared" si="187"/>
        <v>32459</v>
      </c>
      <c r="AG675" s="20">
        <f t="shared" si="188"/>
        <v>39035</v>
      </c>
      <c r="AH675" s="20">
        <f t="shared" si="189"/>
        <v>35098</v>
      </c>
      <c r="AI675" s="20">
        <f t="shared" si="190"/>
        <v>22948</v>
      </c>
      <c r="AJ675" s="20">
        <f t="shared" si="191"/>
        <v>12635</v>
      </c>
      <c r="AK675" s="20">
        <f t="shared" si="192"/>
        <v>8434</v>
      </c>
      <c r="AL675" s="20">
        <f t="shared" si="193"/>
        <v>528</v>
      </c>
      <c r="AM675" s="20">
        <f t="shared" si="194"/>
        <v>285</v>
      </c>
      <c r="AN675" s="20">
        <f t="shared" si="195"/>
        <v>802</v>
      </c>
      <c r="AO675" s="43">
        <f t="shared" si="196"/>
        <v>13469</v>
      </c>
    </row>
    <row r="676" spans="1:41" x14ac:dyDescent="0.2">
      <c r="A676" s="96" t="s">
        <v>1551</v>
      </c>
      <c r="B676" s="96" t="s">
        <v>1552</v>
      </c>
      <c r="C676" s="96" t="s">
        <v>1551</v>
      </c>
      <c r="D676" s="96" t="s">
        <v>1552</v>
      </c>
      <c r="E676" s="96" t="s">
        <v>1608</v>
      </c>
      <c r="F676" s="96" t="s">
        <v>1609</v>
      </c>
      <c r="G676" s="96" t="s">
        <v>126</v>
      </c>
      <c r="H676" s="19" t="str">
        <f>IF(E676="","",VLOOKUP(LEFT(E676,5),'Technikai cellák'!B:C,2,0))</f>
        <v>E.ON Dél-dunántúli Gázhálózati Zrt.</v>
      </c>
      <c r="I676" s="19" t="str">
        <f>IF(E676="","",VLOOKUP(H676,'Technikai cellák'!$C$1:$D$12,2,0))</f>
        <v>7626 Pécs, Búza tér 8/a</v>
      </c>
      <c r="J676" s="97">
        <v>4</v>
      </c>
      <c r="K676" s="25" t="str">
        <f t="shared" si="181"/>
        <v>20 alatti</v>
      </c>
      <c r="L676" s="101">
        <f t="shared" si="182"/>
        <v>4</v>
      </c>
      <c r="M676" s="102">
        <f t="shared" si="183"/>
        <v>0</v>
      </c>
      <c r="N676" s="105"/>
      <c r="O676" s="104">
        <f t="shared" si="184"/>
        <v>0</v>
      </c>
      <c r="P676" s="26">
        <f t="shared" si="198"/>
        <v>11594</v>
      </c>
      <c r="Q676" s="21">
        <f t="shared" si="197"/>
        <v>14493</v>
      </c>
      <c r="R676" s="98">
        <v>88</v>
      </c>
      <c r="S676" s="99">
        <v>152</v>
      </c>
      <c r="T676" s="99">
        <v>305</v>
      </c>
      <c r="U676" s="99">
        <v>239</v>
      </c>
      <c r="V676" s="99">
        <v>230</v>
      </c>
      <c r="W676" s="99">
        <v>211</v>
      </c>
      <c r="X676" s="99">
        <v>62</v>
      </c>
      <c r="Y676" s="99">
        <v>56</v>
      </c>
      <c r="Z676" s="99">
        <v>3</v>
      </c>
      <c r="AA676" s="99">
        <v>6</v>
      </c>
      <c r="AB676" s="99">
        <v>5</v>
      </c>
      <c r="AC676" s="100">
        <v>16</v>
      </c>
      <c r="AD676" s="22">
        <f t="shared" si="185"/>
        <v>929</v>
      </c>
      <c r="AE676" s="20">
        <f t="shared" si="186"/>
        <v>1604</v>
      </c>
      <c r="AF676" s="20">
        <f t="shared" si="187"/>
        <v>3220</v>
      </c>
      <c r="AG676" s="20">
        <f t="shared" si="188"/>
        <v>2523</v>
      </c>
      <c r="AH676" s="20">
        <f t="shared" si="189"/>
        <v>2428</v>
      </c>
      <c r="AI676" s="20">
        <f t="shared" si="190"/>
        <v>2227</v>
      </c>
      <c r="AJ676" s="20">
        <f t="shared" si="191"/>
        <v>654</v>
      </c>
      <c r="AK676" s="20">
        <f t="shared" si="192"/>
        <v>591</v>
      </c>
      <c r="AL676" s="20">
        <f t="shared" si="193"/>
        <v>32</v>
      </c>
      <c r="AM676" s="20">
        <f t="shared" si="194"/>
        <v>63</v>
      </c>
      <c r="AN676" s="20">
        <f t="shared" si="195"/>
        <v>53</v>
      </c>
      <c r="AO676" s="43">
        <f t="shared" si="196"/>
        <v>169</v>
      </c>
    </row>
    <row r="677" spans="1:41" x14ac:dyDescent="0.2">
      <c r="A677" s="96" t="s">
        <v>1610</v>
      </c>
      <c r="B677" s="96" t="s">
        <v>1611</v>
      </c>
      <c r="C677" s="96" t="s">
        <v>1610</v>
      </c>
      <c r="D677" s="96" t="s">
        <v>1611</v>
      </c>
      <c r="E677" s="96" t="s">
        <v>1612</v>
      </c>
      <c r="F677" s="96" t="s">
        <v>1613</v>
      </c>
      <c r="G677" s="96" t="s">
        <v>126</v>
      </c>
      <c r="H677" s="19" t="str">
        <f>IF(E677="","",VLOOKUP(LEFT(E677,5),'Technikai cellák'!B:C,2,0))</f>
        <v>MVM ÉGÁZ-DÉGÁZ Földgázhálózati Zrt.</v>
      </c>
      <c r="I677" s="19" t="str">
        <f>IF(E677="","",VLOOKUP(H677,'Technikai cellák'!$C$1:$D$12,2,0))</f>
        <v>6724 Szeged, Pulcz u. 44.</v>
      </c>
      <c r="J677" s="97">
        <v>158</v>
      </c>
      <c r="K677" s="25" t="str">
        <f t="shared" si="181"/>
        <v>100-500</v>
      </c>
      <c r="L677" s="101">
        <f t="shared" si="182"/>
        <v>0</v>
      </c>
      <c r="M677" s="102">
        <f t="shared" si="183"/>
        <v>0</v>
      </c>
      <c r="N677" s="105"/>
      <c r="O677" s="104">
        <f t="shared" si="184"/>
        <v>1668</v>
      </c>
      <c r="P677" s="26">
        <f t="shared" si="198"/>
        <v>794641</v>
      </c>
      <c r="Q677" s="21">
        <f t="shared" si="197"/>
        <v>993301</v>
      </c>
      <c r="R677" s="98">
        <v>9585</v>
      </c>
      <c r="S677" s="99">
        <v>17044</v>
      </c>
      <c r="T677" s="99">
        <v>20233</v>
      </c>
      <c r="U677" s="99">
        <v>13354</v>
      </c>
      <c r="V677" s="99">
        <v>9766</v>
      </c>
      <c r="W677" s="99">
        <v>8275</v>
      </c>
      <c r="X677" s="99">
        <v>7952</v>
      </c>
      <c r="Y677" s="99">
        <v>1773</v>
      </c>
      <c r="Z677" s="99">
        <v>1522</v>
      </c>
      <c r="AA677" s="99">
        <v>1549</v>
      </c>
      <c r="AB677" s="99">
        <v>1271</v>
      </c>
      <c r="AC677" s="100">
        <v>1776</v>
      </c>
      <c r="AD677" s="22">
        <v>101178</v>
      </c>
      <c r="AE677" s="20">
        <v>179913</v>
      </c>
      <c r="AF677" s="20">
        <v>213576</v>
      </c>
      <c r="AG677" s="20">
        <v>140962</v>
      </c>
      <c r="AH677" s="20">
        <v>103088</v>
      </c>
      <c r="AI677" s="20">
        <v>87350</v>
      </c>
      <c r="AJ677" s="20">
        <v>83939</v>
      </c>
      <c r="AK677" s="20">
        <v>18715</v>
      </c>
      <c r="AL677" s="20">
        <v>16065</v>
      </c>
      <c r="AM677" s="20">
        <v>16351</v>
      </c>
      <c r="AN677" s="20">
        <v>13417</v>
      </c>
      <c r="AO677" s="43">
        <v>18747</v>
      </c>
    </row>
    <row r="678" spans="1:41" x14ac:dyDescent="0.2">
      <c r="A678" s="96" t="s">
        <v>1610</v>
      </c>
      <c r="B678" s="96" t="s">
        <v>1614</v>
      </c>
      <c r="C678" s="96" t="s">
        <v>1610</v>
      </c>
      <c r="D678" s="96" t="s">
        <v>1614</v>
      </c>
      <c r="E678" s="96" t="s">
        <v>1615</v>
      </c>
      <c r="F678" s="96" t="s">
        <v>1616</v>
      </c>
      <c r="G678" s="96" t="s">
        <v>126</v>
      </c>
      <c r="H678" s="19" t="str">
        <f>IF(E678="","",VLOOKUP(LEFT(E678,5),'Technikai cellák'!B:C,2,0))</f>
        <v>MVM ÉGÁZ-DÉGÁZ Földgázhálózati Zrt.</v>
      </c>
      <c r="I678" s="19" t="str">
        <f>IF(E678="","",VLOOKUP(H678,'Technikai cellák'!$C$1:$D$12,2,0))</f>
        <v>6724 Szeged, Pulcz u. 44.</v>
      </c>
      <c r="J678" s="97">
        <v>28</v>
      </c>
      <c r="K678" s="25" t="str">
        <f t="shared" si="181"/>
        <v>20-99</v>
      </c>
      <c r="L678" s="101">
        <f t="shared" si="182"/>
        <v>0</v>
      </c>
      <c r="M678" s="102">
        <f t="shared" si="183"/>
        <v>294</v>
      </c>
      <c r="N678" s="105">
        <v>294</v>
      </c>
      <c r="O678" s="104">
        <f t="shared" si="184"/>
        <v>0</v>
      </c>
      <c r="P678" s="26">
        <f t="shared" si="198"/>
        <v>147647</v>
      </c>
      <c r="Q678" s="21">
        <f t="shared" si="197"/>
        <v>184559</v>
      </c>
      <c r="R678" s="98">
        <v>1004</v>
      </c>
      <c r="S678" s="99">
        <v>2362</v>
      </c>
      <c r="T678" s="99">
        <v>2826</v>
      </c>
      <c r="U678" s="99">
        <v>2634</v>
      </c>
      <c r="V678" s="99">
        <v>2917</v>
      </c>
      <c r="W678" s="99">
        <v>2431</v>
      </c>
      <c r="X678" s="99">
        <v>2280</v>
      </c>
      <c r="Y678" s="99">
        <v>750</v>
      </c>
      <c r="Z678" s="99">
        <v>217</v>
      </c>
      <c r="AA678" s="99">
        <v>18</v>
      </c>
      <c r="AB678" s="99">
        <v>15</v>
      </c>
      <c r="AC678" s="100">
        <v>30</v>
      </c>
      <c r="AD678" s="22">
        <v>10598</v>
      </c>
      <c r="AE678" s="20">
        <v>24933</v>
      </c>
      <c r="AF678" s="20">
        <v>29831</v>
      </c>
      <c r="AG678" s="20">
        <v>27804</v>
      </c>
      <c r="AH678" s="20">
        <v>30792</v>
      </c>
      <c r="AI678" s="20">
        <v>25661</v>
      </c>
      <c r="AJ678" s="20">
        <v>24067</v>
      </c>
      <c r="AK678" s="20">
        <v>7917</v>
      </c>
      <c r="AL678" s="20">
        <v>2291</v>
      </c>
      <c r="AM678" s="20">
        <v>190</v>
      </c>
      <c r="AN678" s="20">
        <v>158</v>
      </c>
      <c r="AO678" s="43">
        <v>317</v>
      </c>
    </row>
    <row r="679" spans="1:41" ht="12.6" customHeight="1" x14ac:dyDescent="0.2">
      <c r="A679" s="96" t="s">
        <v>1610</v>
      </c>
      <c r="B679" s="96" t="s">
        <v>1617</v>
      </c>
      <c r="C679" s="96" t="s">
        <v>1610</v>
      </c>
      <c r="D679" s="96" t="s">
        <v>1617</v>
      </c>
      <c r="E679" s="96" t="s">
        <v>1618</v>
      </c>
      <c r="F679" s="96" t="s">
        <v>1619</v>
      </c>
      <c r="G679" s="96" t="s">
        <v>126</v>
      </c>
      <c r="H679" s="19" t="str">
        <f>IF(E679="","",VLOOKUP(LEFT(E679,5),'Technikai cellák'!B:C,2,0))</f>
        <v>MVM ÉGÁZ-DÉGÁZ Földgázhálózati Zrt.</v>
      </c>
      <c r="I679" s="19" t="str">
        <f>IF(E679="","",VLOOKUP(H679,'Technikai cellák'!$C$1:$D$12,2,0))</f>
        <v>6724 Szeged, Pulcz u. 44.</v>
      </c>
      <c r="J679" s="97">
        <v>41</v>
      </c>
      <c r="K679" s="25" t="str">
        <f t="shared" ref="K679:K734" si="199">IF(J679="","",IF(J679&lt;20,"20 alatti",IF(J679&lt;100,"20-99",IF(J679&lt;500,"100-500","500-"))))</f>
        <v>20-99</v>
      </c>
      <c r="L679" s="101">
        <f t="shared" ref="L679:L734" si="200">ROUND(IF(K679="20 alatti",J679*1,0),0)</f>
        <v>0</v>
      </c>
      <c r="M679" s="102">
        <f t="shared" ref="M679:M734" si="201">ROUND(IF(K679="20-99",J679*10.5,0),0)</f>
        <v>431</v>
      </c>
      <c r="N679" s="105">
        <v>431</v>
      </c>
      <c r="O679" s="104">
        <f t="shared" ref="O679:O734" si="202">ROUND((IF(J679&lt;100,0,J679*$C$6)/$C$7),0)</f>
        <v>0</v>
      </c>
      <c r="P679" s="26">
        <f t="shared" si="198"/>
        <v>433490</v>
      </c>
      <c r="Q679" s="21">
        <f t="shared" si="197"/>
        <v>541862</v>
      </c>
      <c r="R679" s="98">
        <v>5872</v>
      </c>
      <c r="S679" s="99">
        <v>7756</v>
      </c>
      <c r="T679" s="99">
        <v>8134</v>
      </c>
      <c r="U679" s="99">
        <v>8688</v>
      </c>
      <c r="V679" s="99">
        <v>12822</v>
      </c>
      <c r="W679" s="99">
        <v>3928</v>
      </c>
      <c r="X679" s="99">
        <v>492</v>
      </c>
      <c r="Y679" s="99">
        <v>23</v>
      </c>
      <c r="Z679" s="99">
        <v>0</v>
      </c>
      <c r="AA679" s="99">
        <v>0</v>
      </c>
      <c r="AB679" s="99">
        <v>207</v>
      </c>
      <c r="AC679" s="100">
        <v>3411</v>
      </c>
      <c r="AD679" s="22">
        <v>61984</v>
      </c>
      <c r="AE679" s="20">
        <v>81871</v>
      </c>
      <c r="AF679" s="20">
        <v>85861</v>
      </c>
      <c r="AG679" s="20">
        <v>91709</v>
      </c>
      <c r="AH679" s="20">
        <v>135347</v>
      </c>
      <c r="AI679" s="20">
        <v>41463</v>
      </c>
      <c r="AJ679" s="20">
        <v>5194</v>
      </c>
      <c r="AK679" s="20">
        <v>243</v>
      </c>
      <c r="AL679" s="20">
        <v>0</v>
      </c>
      <c r="AM679" s="20">
        <v>0</v>
      </c>
      <c r="AN679" s="20">
        <v>2185</v>
      </c>
      <c r="AO679" s="43">
        <v>36005</v>
      </c>
    </row>
    <row r="680" spans="1:41" x14ac:dyDescent="0.2">
      <c r="A680" s="96" t="s">
        <v>1610</v>
      </c>
      <c r="B680" s="96" t="s">
        <v>1620</v>
      </c>
      <c r="C680" s="96" t="s">
        <v>1610</v>
      </c>
      <c r="D680" s="96" t="s">
        <v>1620</v>
      </c>
      <c r="E680" s="96" t="s">
        <v>1621</v>
      </c>
      <c r="F680" s="96" t="s">
        <v>1622</v>
      </c>
      <c r="G680" s="96" t="s">
        <v>126</v>
      </c>
      <c r="H680" s="19" t="str">
        <f>IF(E680="","",VLOOKUP(LEFT(E680,5),'Technikai cellák'!B:C,2,0))</f>
        <v>MVM ÉGÁZ-DÉGÁZ Földgázhálózati Zrt.</v>
      </c>
      <c r="I680" s="19" t="str">
        <f>IF(E680="","",VLOOKUP(H680,'Technikai cellák'!$C$1:$D$12,2,0))</f>
        <v>6724 Szeged, Pulcz u. 44.</v>
      </c>
      <c r="J680" s="97">
        <v>25</v>
      </c>
      <c r="K680" s="25" t="str">
        <f t="shared" si="199"/>
        <v>20-99</v>
      </c>
      <c r="L680" s="101">
        <f t="shared" si="200"/>
        <v>0</v>
      </c>
      <c r="M680" s="102">
        <f t="shared" si="201"/>
        <v>263</v>
      </c>
      <c r="N680" s="105">
        <v>263</v>
      </c>
      <c r="O680" s="104">
        <f t="shared" si="202"/>
        <v>0</v>
      </c>
      <c r="P680" s="26">
        <f t="shared" si="198"/>
        <v>295206</v>
      </c>
      <c r="Q680" s="21">
        <f t="shared" si="197"/>
        <v>369008</v>
      </c>
      <c r="R680" s="98">
        <v>5211</v>
      </c>
      <c r="S680" s="99">
        <v>6048</v>
      </c>
      <c r="T680" s="99">
        <v>6258</v>
      </c>
      <c r="U680" s="99">
        <v>5804</v>
      </c>
      <c r="V680" s="99">
        <v>4253</v>
      </c>
      <c r="W680" s="99">
        <v>2399</v>
      </c>
      <c r="X680" s="99">
        <v>510</v>
      </c>
      <c r="Y680" s="99">
        <v>539</v>
      </c>
      <c r="Z680" s="99">
        <v>620</v>
      </c>
      <c r="AA680" s="99">
        <v>393</v>
      </c>
      <c r="AB680" s="99">
        <v>544</v>
      </c>
      <c r="AC680" s="100">
        <v>2379</v>
      </c>
      <c r="AD680" s="22">
        <f t="shared" si="185"/>
        <v>55006</v>
      </c>
      <c r="AE680" s="20">
        <f t="shared" si="186"/>
        <v>63841</v>
      </c>
      <c r="AF680" s="20">
        <f t="shared" si="187"/>
        <v>66058</v>
      </c>
      <c r="AG680" s="20">
        <f t="shared" si="188"/>
        <v>61266</v>
      </c>
      <c r="AH680" s="20">
        <f t="shared" si="189"/>
        <v>44894</v>
      </c>
      <c r="AI680" s="20">
        <f t="shared" si="190"/>
        <v>25323</v>
      </c>
      <c r="AJ680" s="20">
        <f t="shared" si="191"/>
        <v>5383</v>
      </c>
      <c r="AK680" s="20">
        <f t="shared" si="192"/>
        <v>5690</v>
      </c>
      <c r="AL680" s="20">
        <f t="shared" si="193"/>
        <v>6545</v>
      </c>
      <c r="AM680" s="20">
        <f t="shared" si="194"/>
        <v>4148</v>
      </c>
      <c r="AN680" s="20">
        <f t="shared" si="195"/>
        <v>5742</v>
      </c>
      <c r="AO680" s="43">
        <f t="shared" si="196"/>
        <v>25112</v>
      </c>
    </row>
    <row r="681" spans="1:41" x14ac:dyDescent="0.2">
      <c r="A681" s="96" t="s">
        <v>1610</v>
      </c>
      <c r="B681" s="96" t="s">
        <v>1623</v>
      </c>
      <c r="C681" s="96" t="s">
        <v>1610</v>
      </c>
      <c r="D681" s="96" t="s">
        <v>1623</v>
      </c>
      <c r="E681" s="96" t="s">
        <v>1624</v>
      </c>
      <c r="F681" s="96" t="s">
        <v>1625</v>
      </c>
      <c r="G681" s="96" t="s">
        <v>126</v>
      </c>
      <c r="H681" s="19" t="str">
        <f>IF(E681="","",VLOOKUP(LEFT(E681,5),'Technikai cellák'!B:C,2,0))</f>
        <v>MVM ÉGÁZ-DÉGÁZ Földgázhálózati Zrt.</v>
      </c>
      <c r="I681" s="19" t="str">
        <f>IF(E681="","",VLOOKUP(H681,'Technikai cellák'!$C$1:$D$12,2,0))</f>
        <v>6724 Szeged, Pulcz u. 44.</v>
      </c>
      <c r="J681" s="97">
        <v>40</v>
      </c>
      <c r="K681" s="25" t="str">
        <f t="shared" si="199"/>
        <v>20-99</v>
      </c>
      <c r="L681" s="101">
        <f t="shared" si="200"/>
        <v>0</v>
      </c>
      <c r="M681" s="102">
        <f t="shared" si="201"/>
        <v>420</v>
      </c>
      <c r="N681" s="105">
        <v>420</v>
      </c>
      <c r="O681" s="104">
        <f t="shared" si="202"/>
        <v>0</v>
      </c>
      <c r="P681" s="26">
        <f t="shared" si="198"/>
        <v>135924</v>
      </c>
      <c r="Q681" s="21">
        <f t="shared" si="197"/>
        <v>169905</v>
      </c>
      <c r="R681" s="98">
        <v>1968</v>
      </c>
      <c r="S681" s="99">
        <v>2509</v>
      </c>
      <c r="T681" s="99">
        <v>2789</v>
      </c>
      <c r="U681" s="99">
        <v>2914</v>
      </c>
      <c r="V681" s="99">
        <v>2080</v>
      </c>
      <c r="W681" s="99">
        <v>1409</v>
      </c>
      <c r="X681" s="99">
        <v>511</v>
      </c>
      <c r="Y681" s="99">
        <v>329</v>
      </c>
      <c r="Z681" s="99">
        <v>274</v>
      </c>
      <c r="AA681" s="99">
        <v>274</v>
      </c>
      <c r="AB681" s="99">
        <v>288</v>
      </c>
      <c r="AC681" s="100">
        <v>751</v>
      </c>
      <c r="AD681" s="22">
        <f t="shared" si="185"/>
        <v>20774</v>
      </c>
      <c r="AE681" s="20">
        <f t="shared" si="186"/>
        <v>26484</v>
      </c>
      <c r="AF681" s="20">
        <f t="shared" si="187"/>
        <v>29440</v>
      </c>
      <c r="AG681" s="20">
        <f t="shared" si="188"/>
        <v>30760</v>
      </c>
      <c r="AH681" s="20">
        <f t="shared" si="189"/>
        <v>21956</v>
      </c>
      <c r="AI681" s="20">
        <f t="shared" si="190"/>
        <v>14873</v>
      </c>
      <c r="AJ681" s="20">
        <f t="shared" si="191"/>
        <v>5394</v>
      </c>
      <c r="AK681" s="20">
        <f t="shared" si="192"/>
        <v>3473</v>
      </c>
      <c r="AL681" s="20">
        <f t="shared" si="193"/>
        <v>2892</v>
      </c>
      <c r="AM681" s="20">
        <f t="shared" si="194"/>
        <v>2892</v>
      </c>
      <c r="AN681" s="20">
        <f t="shared" si="195"/>
        <v>3040</v>
      </c>
      <c r="AO681" s="43">
        <f t="shared" si="196"/>
        <v>7927</v>
      </c>
    </row>
    <row r="682" spans="1:41" x14ac:dyDescent="0.2">
      <c r="A682" s="96" t="s">
        <v>1610</v>
      </c>
      <c r="B682" s="96" t="s">
        <v>1626</v>
      </c>
      <c r="C682" s="96" t="s">
        <v>1610</v>
      </c>
      <c r="D682" s="96" t="s">
        <v>1626</v>
      </c>
      <c r="E682" s="96" t="s">
        <v>1627</v>
      </c>
      <c r="F682" s="96" t="s">
        <v>1628</v>
      </c>
      <c r="G682" s="96" t="s">
        <v>126</v>
      </c>
      <c r="H682" s="19" t="str">
        <f>IF(E682="","",VLOOKUP(LEFT(E682,5),'Technikai cellák'!B:C,2,0))</f>
        <v>MVM ÉGÁZ-DÉGÁZ Földgázhálózati Zrt.</v>
      </c>
      <c r="I682" s="19" t="str">
        <f>IF(E682="","",VLOOKUP(H682,'Technikai cellák'!$C$1:$D$12,2,0))</f>
        <v>6724 Szeged, Pulcz u. 44.</v>
      </c>
      <c r="J682" s="97">
        <v>100</v>
      </c>
      <c r="K682" s="25" t="str">
        <f t="shared" si="199"/>
        <v>100-500</v>
      </c>
      <c r="L682" s="101">
        <f t="shared" si="200"/>
        <v>0</v>
      </c>
      <c r="M682" s="102">
        <f t="shared" si="201"/>
        <v>0</v>
      </c>
      <c r="N682" s="105"/>
      <c r="O682" s="104">
        <f t="shared" si="202"/>
        <v>1056</v>
      </c>
      <c r="P682" s="26">
        <f t="shared" si="198"/>
        <v>1195819</v>
      </c>
      <c r="Q682" s="21">
        <f t="shared" si="197"/>
        <v>1494774</v>
      </c>
      <c r="R682" s="98">
        <v>9736</v>
      </c>
      <c r="S682" s="99">
        <v>19299</v>
      </c>
      <c r="T682" s="99">
        <v>26050</v>
      </c>
      <c r="U682" s="99">
        <v>22500</v>
      </c>
      <c r="V682" s="99">
        <v>25906</v>
      </c>
      <c r="W682" s="99">
        <v>18506</v>
      </c>
      <c r="X682" s="99">
        <v>9095</v>
      </c>
      <c r="Y682" s="99">
        <v>2493</v>
      </c>
      <c r="Z682" s="99">
        <v>2050</v>
      </c>
      <c r="AA682" s="99">
        <v>2110</v>
      </c>
      <c r="AB682" s="99">
        <v>1732</v>
      </c>
      <c r="AC682" s="100">
        <v>2130</v>
      </c>
      <c r="AD682" s="22">
        <f t="shared" si="185"/>
        <v>102771</v>
      </c>
      <c r="AE682" s="20">
        <f t="shared" si="186"/>
        <v>203716</v>
      </c>
      <c r="AF682" s="20">
        <f t="shared" si="187"/>
        <v>274978</v>
      </c>
      <c r="AG682" s="20">
        <f t="shared" si="188"/>
        <v>237505</v>
      </c>
      <c r="AH682" s="20">
        <f t="shared" si="189"/>
        <v>273458</v>
      </c>
      <c r="AI682" s="20">
        <f t="shared" si="190"/>
        <v>195346</v>
      </c>
      <c r="AJ682" s="20">
        <f t="shared" si="191"/>
        <v>96005</v>
      </c>
      <c r="AK682" s="20">
        <f t="shared" si="192"/>
        <v>26316</v>
      </c>
      <c r="AL682" s="20">
        <f t="shared" si="193"/>
        <v>21639</v>
      </c>
      <c r="AM682" s="20">
        <f t="shared" si="194"/>
        <v>22273</v>
      </c>
      <c r="AN682" s="20">
        <f t="shared" si="195"/>
        <v>18283</v>
      </c>
      <c r="AO682" s="43">
        <f t="shared" si="196"/>
        <v>22484</v>
      </c>
    </row>
    <row r="683" spans="1:41" x14ac:dyDescent="0.2">
      <c r="A683" s="96" t="s">
        <v>1610</v>
      </c>
      <c r="B683" s="96" t="s">
        <v>1629</v>
      </c>
      <c r="C683" s="96" t="s">
        <v>1610</v>
      </c>
      <c r="D683" s="96" t="s">
        <v>1630</v>
      </c>
      <c r="E683" s="96" t="s">
        <v>1631</v>
      </c>
      <c r="F683" s="96" t="s">
        <v>1632</v>
      </c>
      <c r="G683" s="96" t="s">
        <v>126</v>
      </c>
      <c r="H683" s="19" t="str">
        <f>IF(E683="","",VLOOKUP(LEFT(E683,5),'Technikai cellák'!B:C,2,0))</f>
        <v>MVM ÉGÁZ-DÉGÁZ Földgázhálózati Zrt.</v>
      </c>
      <c r="I683" s="19" t="str">
        <f>IF(E683="","",VLOOKUP(H683,'Technikai cellák'!$C$1:$D$12,2,0))</f>
        <v>6724 Szeged, Pulcz u. 44.</v>
      </c>
      <c r="J683" s="97">
        <v>25</v>
      </c>
      <c r="K683" s="25" t="str">
        <f t="shared" si="199"/>
        <v>20-99</v>
      </c>
      <c r="L683" s="101">
        <f t="shared" si="200"/>
        <v>0</v>
      </c>
      <c r="M683" s="102">
        <f t="shared" si="201"/>
        <v>263</v>
      </c>
      <c r="N683" s="105">
        <v>263</v>
      </c>
      <c r="O683" s="104">
        <f t="shared" si="202"/>
        <v>0</v>
      </c>
      <c r="P683" s="26">
        <f t="shared" si="198"/>
        <v>90610</v>
      </c>
      <c r="Q683" s="21">
        <f t="shared" si="197"/>
        <v>113262</v>
      </c>
      <c r="R683" s="98">
        <v>686</v>
      </c>
      <c r="S683" s="99">
        <v>1421</v>
      </c>
      <c r="T683" s="99">
        <v>1880</v>
      </c>
      <c r="U683" s="99">
        <v>2158</v>
      </c>
      <c r="V683" s="99">
        <v>1680</v>
      </c>
      <c r="W683" s="99">
        <v>1323</v>
      </c>
      <c r="X683" s="99">
        <v>333</v>
      </c>
      <c r="Y683" s="99">
        <v>290</v>
      </c>
      <c r="Z683" s="99">
        <v>297</v>
      </c>
      <c r="AA683" s="99">
        <v>290</v>
      </c>
      <c r="AB683" s="99">
        <v>220</v>
      </c>
      <c r="AC683" s="100">
        <v>152</v>
      </c>
      <c r="AD683" s="22">
        <f t="shared" si="185"/>
        <v>7241</v>
      </c>
      <c r="AE683" s="20">
        <f t="shared" si="186"/>
        <v>15000</v>
      </c>
      <c r="AF683" s="20">
        <f t="shared" si="187"/>
        <v>19845</v>
      </c>
      <c r="AG683" s="20">
        <f t="shared" si="188"/>
        <v>22779</v>
      </c>
      <c r="AH683" s="20">
        <f t="shared" si="189"/>
        <v>17734</v>
      </c>
      <c r="AI683" s="20">
        <f t="shared" si="190"/>
        <v>13965</v>
      </c>
      <c r="AJ683" s="20">
        <f t="shared" si="191"/>
        <v>3515</v>
      </c>
      <c r="AK683" s="20">
        <f t="shared" si="192"/>
        <v>3061</v>
      </c>
      <c r="AL683" s="20">
        <f t="shared" si="193"/>
        <v>3135</v>
      </c>
      <c r="AM683" s="20">
        <f t="shared" si="194"/>
        <v>3061</v>
      </c>
      <c r="AN683" s="20">
        <f t="shared" si="195"/>
        <v>2322</v>
      </c>
      <c r="AO683" s="43">
        <f t="shared" si="196"/>
        <v>1604</v>
      </c>
    </row>
    <row r="684" spans="1:41" x14ac:dyDescent="0.2">
      <c r="A684" s="96" t="s">
        <v>1610</v>
      </c>
      <c r="B684" s="96" t="s">
        <v>1629</v>
      </c>
      <c r="C684" s="96" t="s">
        <v>1610</v>
      </c>
      <c r="D684" s="96" t="s">
        <v>1633</v>
      </c>
      <c r="E684" s="96" t="s">
        <v>1634</v>
      </c>
      <c r="F684" s="96" t="s">
        <v>1635</v>
      </c>
      <c r="G684" s="96" t="s">
        <v>126</v>
      </c>
      <c r="H684" s="19" t="str">
        <f>IF(E684="","",VLOOKUP(LEFT(E684,5),'Technikai cellák'!B:C,2,0))</f>
        <v>MVM ÉGÁZ-DÉGÁZ Földgázhálózati Zrt.</v>
      </c>
      <c r="I684" s="19" t="str">
        <f>IF(E684="","",VLOOKUP(H684,'Technikai cellák'!$C$1:$D$12,2,0))</f>
        <v>6724 Szeged, Pulcz u. 44.</v>
      </c>
      <c r="J684" s="97">
        <v>4</v>
      </c>
      <c r="K684" s="25" t="str">
        <f t="shared" si="199"/>
        <v>20 alatti</v>
      </c>
      <c r="L684" s="101">
        <f t="shared" si="200"/>
        <v>4</v>
      </c>
      <c r="M684" s="102">
        <f t="shared" si="201"/>
        <v>0</v>
      </c>
      <c r="N684" s="105"/>
      <c r="O684" s="104">
        <f t="shared" si="202"/>
        <v>0</v>
      </c>
      <c r="P684" s="26">
        <f t="shared" si="198"/>
        <v>79616</v>
      </c>
      <c r="Q684" s="21">
        <f t="shared" si="197"/>
        <v>99520</v>
      </c>
      <c r="R684" s="98">
        <v>599</v>
      </c>
      <c r="S684" s="99">
        <v>1324</v>
      </c>
      <c r="T684" s="99">
        <v>1742</v>
      </c>
      <c r="U684" s="99">
        <v>1736</v>
      </c>
      <c r="V684" s="99">
        <v>1487</v>
      </c>
      <c r="W684" s="99">
        <v>1729</v>
      </c>
      <c r="X684" s="99">
        <v>323</v>
      </c>
      <c r="Y684" s="99">
        <v>205</v>
      </c>
      <c r="Z684" s="99">
        <v>101</v>
      </c>
      <c r="AA684" s="99">
        <v>72</v>
      </c>
      <c r="AB684" s="99">
        <v>65</v>
      </c>
      <c r="AC684" s="100">
        <v>45</v>
      </c>
      <c r="AD684" s="22">
        <f t="shared" si="185"/>
        <v>6323</v>
      </c>
      <c r="AE684" s="20">
        <f t="shared" si="186"/>
        <v>13976</v>
      </c>
      <c r="AF684" s="20">
        <f t="shared" si="187"/>
        <v>18388</v>
      </c>
      <c r="AG684" s="20">
        <f t="shared" si="188"/>
        <v>18325</v>
      </c>
      <c r="AH684" s="20">
        <f t="shared" si="189"/>
        <v>15696</v>
      </c>
      <c r="AI684" s="20">
        <f t="shared" si="190"/>
        <v>18251</v>
      </c>
      <c r="AJ684" s="20">
        <f t="shared" si="191"/>
        <v>3410</v>
      </c>
      <c r="AK684" s="20">
        <f t="shared" si="192"/>
        <v>2164</v>
      </c>
      <c r="AL684" s="20">
        <f t="shared" si="193"/>
        <v>1066</v>
      </c>
      <c r="AM684" s="20">
        <f t="shared" si="194"/>
        <v>760</v>
      </c>
      <c r="AN684" s="20">
        <f t="shared" si="195"/>
        <v>686</v>
      </c>
      <c r="AO684" s="43">
        <f t="shared" si="196"/>
        <v>475</v>
      </c>
    </row>
    <row r="685" spans="1:41" x14ac:dyDescent="0.2">
      <c r="A685" s="96" t="s">
        <v>1610</v>
      </c>
      <c r="B685" s="96" t="s">
        <v>1629</v>
      </c>
      <c r="C685" s="96" t="s">
        <v>1610</v>
      </c>
      <c r="D685" s="96" t="s">
        <v>1636</v>
      </c>
      <c r="E685" s="96" t="s">
        <v>1637</v>
      </c>
      <c r="F685" s="96" t="s">
        <v>1638</v>
      </c>
      <c r="G685" s="96" t="s">
        <v>126</v>
      </c>
      <c r="H685" s="19" t="str">
        <f>IF(E685="","",VLOOKUP(LEFT(E685,5),'Technikai cellák'!B:C,2,0))</f>
        <v>MVM ÉGÁZ-DÉGÁZ Földgázhálózati Zrt.</v>
      </c>
      <c r="I685" s="19" t="str">
        <f>IF(E685="","",VLOOKUP(H685,'Technikai cellák'!$C$1:$D$12,2,0))</f>
        <v>6724 Szeged, Pulcz u. 44.</v>
      </c>
      <c r="J685" s="97">
        <v>25</v>
      </c>
      <c r="K685" s="25" t="str">
        <f t="shared" si="199"/>
        <v>20-99</v>
      </c>
      <c r="L685" s="101">
        <f t="shared" si="200"/>
        <v>0</v>
      </c>
      <c r="M685" s="102">
        <f t="shared" si="201"/>
        <v>263</v>
      </c>
      <c r="N685" s="105">
        <v>263</v>
      </c>
      <c r="O685" s="104">
        <f t="shared" si="202"/>
        <v>0</v>
      </c>
      <c r="P685" s="26">
        <f t="shared" si="198"/>
        <v>355232</v>
      </c>
      <c r="Q685" s="21">
        <f t="shared" si="197"/>
        <v>444040</v>
      </c>
      <c r="R685" s="98">
        <v>5221</v>
      </c>
      <c r="S685" s="99">
        <v>6097</v>
      </c>
      <c r="T685" s="99">
        <v>6888</v>
      </c>
      <c r="U685" s="99">
        <v>7222</v>
      </c>
      <c r="V685" s="99">
        <v>9618</v>
      </c>
      <c r="W685" s="99">
        <v>2152</v>
      </c>
      <c r="X685" s="99">
        <v>596</v>
      </c>
      <c r="Y685" s="99">
        <v>542</v>
      </c>
      <c r="Z685" s="99">
        <v>462</v>
      </c>
      <c r="AA685" s="99">
        <v>499</v>
      </c>
      <c r="AB685" s="99">
        <v>569</v>
      </c>
      <c r="AC685" s="100">
        <v>2200</v>
      </c>
      <c r="AD685" s="22">
        <f t="shared" si="185"/>
        <v>55112</v>
      </c>
      <c r="AE685" s="20">
        <f t="shared" si="186"/>
        <v>64359</v>
      </c>
      <c r="AF685" s="20">
        <f t="shared" si="187"/>
        <v>72708</v>
      </c>
      <c r="AG685" s="20">
        <f t="shared" si="188"/>
        <v>76234</v>
      </c>
      <c r="AH685" s="20">
        <f t="shared" si="189"/>
        <v>101526</v>
      </c>
      <c r="AI685" s="20">
        <f t="shared" si="190"/>
        <v>22716</v>
      </c>
      <c r="AJ685" s="20">
        <f t="shared" si="191"/>
        <v>6291</v>
      </c>
      <c r="AK685" s="20">
        <f t="shared" si="192"/>
        <v>5721</v>
      </c>
      <c r="AL685" s="20">
        <f t="shared" si="193"/>
        <v>4877</v>
      </c>
      <c r="AM685" s="20">
        <f t="shared" si="194"/>
        <v>5267</v>
      </c>
      <c r="AN685" s="20">
        <f t="shared" si="195"/>
        <v>6006</v>
      </c>
      <c r="AO685" s="43">
        <f t="shared" si="196"/>
        <v>23223</v>
      </c>
    </row>
    <row r="686" spans="1:41" x14ac:dyDescent="0.2">
      <c r="A686" s="96" t="s">
        <v>1610</v>
      </c>
      <c r="B686" s="96" t="s">
        <v>1629</v>
      </c>
      <c r="C686" s="96" t="s">
        <v>1610</v>
      </c>
      <c r="D686" s="96" t="s">
        <v>1639</v>
      </c>
      <c r="E686" s="96" t="s">
        <v>1640</v>
      </c>
      <c r="F686" s="96" t="s">
        <v>1641</v>
      </c>
      <c r="G686" s="96" t="s">
        <v>126</v>
      </c>
      <c r="H686" s="19" t="str">
        <f>IF(E686="","",VLOOKUP(LEFT(E686,5),'Technikai cellák'!B:C,2,0))</f>
        <v>MVM ÉGÁZ-DÉGÁZ Földgázhálózati Zrt.</v>
      </c>
      <c r="I686" s="19" t="str">
        <f>IF(E686="","",VLOOKUP(H686,'Technikai cellák'!$C$1:$D$12,2,0))</f>
        <v>6724 Szeged, Pulcz u. 44.</v>
      </c>
      <c r="J686" s="97">
        <v>25</v>
      </c>
      <c r="K686" s="25" t="str">
        <f t="shared" si="199"/>
        <v>20-99</v>
      </c>
      <c r="L686" s="101">
        <f t="shared" si="200"/>
        <v>0</v>
      </c>
      <c r="M686" s="102">
        <f t="shared" si="201"/>
        <v>263</v>
      </c>
      <c r="N686" s="105">
        <v>263</v>
      </c>
      <c r="O686" s="104">
        <f t="shared" si="202"/>
        <v>0</v>
      </c>
      <c r="P686" s="26">
        <f t="shared" si="198"/>
        <v>145627</v>
      </c>
      <c r="Q686" s="21">
        <f t="shared" si="197"/>
        <v>182034</v>
      </c>
      <c r="R686" s="98">
        <v>2396</v>
      </c>
      <c r="S686" s="99">
        <v>3041</v>
      </c>
      <c r="T686" s="99">
        <v>3122</v>
      </c>
      <c r="U686" s="99">
        <v>2742</v>
      </c>
      <c r="V686" s="99">
        <v>1925</v>
      </c>
      <c r="W686" s="99">
        <v>1114</v>
      </c>
      <c r="X686" s="99">
        <v>432</v>
      </c>
      <c r="Y686" s="99">
        <v>360</v>
      </c>
      <c r="Z686" s="99">
        <v>324</v>
      </c>
      <c r="AA686" s="99">
        <v>339</v>
      </c>
      <c r="AB686" s="99">
        <v>344</v>
      </c>
      <c r="AC686" s="100">
        <v>1106</v>
      </c>
      <c r="AD686" s="22">
        <f t="shared" si="185"/>
        <v>25292</v>
      </c>
      <c r="AE686" s="20">
        <f t="shared" si="186"/>
        <v>32100</v>
      </c>
      <c r="AF686" s="20">
        <f t="shared" si="187"/>
        <v>32955</v>
      </c>
      <c r="AG686" s="20">
        <f t="shared" si="188"/>
        <v>28944</v>
      </c>
      <c r="AH686" s="20">
        <f t="shared" si="189"/>
        <v>20320</v>
      </c>
      <c r="AI686" s="20">
        <f t="shared" si="190"/>
        <v>11759</v>
      </c>
      <c r="AJ686" s="20">
        <f t="shared" si="191"/>
        <v>4560</v>
      </c>
      <c r="AK686" s="20">
        <f t="shared" si="192"/>
        <v>3800</v>
      </c>
      <c r="AL686" s="20">
        <f t="shared" si="193"/>
        <v>3420</v>
      </c>
      <c r="AM686" s="20">
        <f t="shared" si="194"/>
        <v>3578</v>
      </c>
      <c r="AN686" s="20">
        <f t="shared" si="195"/>
        <v>3631</v>
      </c>
      <c r="AO686" s="43">
        <f t="shared" si="196"/>
        <v>11675</v>
      </c>
    </row>
    <row r="687" spans="1:41" x14ac:dyDescent="0.2">
      <c r="A687" s="96" t="s">
        <v>1610</v>
      </c>
      <c r="B687" s="96" t="s">
        <v>1629</v>
      </c>
      <c r="C687" s="96" t="s">
        <v>1610</v>
      </c>
      <c r="D687" s="96" t="s">
        <v>1642</v>
      </c>
      <c r="E687" s="96" t="s">
        <v>1643</v>
      </c>
      <c r="F687" s="96" t="s">
        <v>1644</v>
      </c>
      <c r="G687" s="96" t="s">
        <v>126</v>
      </c>
      <c r="H687" s="19" t="str">
        <f>IF(E687="","",VLOOKUP(LEFT(E687,5),'Technikai cellák'!B:C,2,0))</f>
        <v>MVM ÉGÁZ-DÉGÁZ Földgázhálózati Zrt.</v>
      </c>
      <c r="I687" s="19" t="str">
        <f>IF(E687="","",VLOOKUP(H687,'Technikai cellák'!$C$1:$D$12,2,0))</f>
        <v>6724 Szeged, Pulcz u. 44.</v>
      </c>
      <c r="J687" s="97">
        <v>36</v>
      </c>
      <c r="K687" s="25" t="str">
        <f t="shared" si="199"/>
        <v>20-99</v>
      </c>
      <c r="L687" s="101">
        <f t="shared" si="200"/>
        <v>0</v>
      </c>
      <c r="M687" s="102">
        <f t="shared" si="201"/>
        <v>378</v>
      </c>
      <c r="N687" s="105">
        <v>378</v>
      </c>
      <c r="O687" s="104">
        <f t="shared" si="202"/>
        <v>0</v>
      </c>
      <c r="P687" s="26">
        <f t="shared" si="198"/>
        <v>180598</v>
      </c>
      <c r="Q687" s="21">
        <f t="shared" si="197"/>
        <v>225747</v>
      </c>
      <c r="R687" s="98">
        <v>2536</v>
      </c>
      <c r="S687" s="99">
        <v>3693</v>
      </c>
      <c r="T687" s="99">
        <v>3646</v>
      </c>
      <c r="U687" s="99">
        <v>4013</v>
      </c>
      <c r="V687" s="99">
        <v>3398</v>
      </c>
      <c r="W687" s="99">
        <v>2298</v>
      </c>
      <c r="X687" s="99">
        <v>1325</v>
      </c>
      <c r="Y687" s="99">
        <v>23</v>
      </c>
      <c r="Z687" s="99">
        <v>0</v>
      </c>
      <c r="AA687" s="99">
        <v>0</v>
      </c>
      <c r="AB687" s="99">
        <v>121</v>
      </c>
      <c r="AC687" s="100">
        <v>333</v>
      </c>
      <c r="AD687" s="22">
        <v>26770</v>
      </c>
      <c r="AE687" s="20">
        <v>38983</v>
      </c>
      <c r="AF687" s="20">
        <v>38486</v>
      </c>
      <c r="AG687" s="20">
        <v>42360</v>
      </c>
      <c r="AH687" s="20">
        <v>35869</v>
      </c>
      <c r="AI687" s="20">
        <v>24258</v>
      </c>
      <c r="AJ687" s="20">
        <v>13986</v>
      </c>
      <c r="AK687" s="20">
        <v>243</v>
      </c>
      <c r="AL687" s="20">
        <v>0</v>
      </c>
      <c r="AM687" s="20">
        <v>0</v>
      </c>
      <c r="AN687" s="20">
        <v>1277</v>
      </c>
      <c r="AO687" s="43">
        <v>3515</v>
      </c>
    </row>
    <row r="688" spans="1:41" x14ac:dyDescent="0.2">
      <c r="A688" s="96" t="s">
        <v>1610</v>
      </c>
      <c r="B688" s="96" t="s">
        <v>1629</v>
      </c>
      <c r="C688" s="96" t="s">
        <v>1610</v>
      </c>
      <c r="D688" s="96" t="s">
        <v>1645</v>
      </c>
      <c r="E688" s="96" t="s">
        <v>1646</v>
      </c>
      <c r="F688" s="96" t="s">
        <v>1647</v>
      </c>
      <c r="G688" s="96" t="s">
        <v>126</v>
      </c>
      <c r="H688" s="19" t="str">
        <f>IF(E688="","",VLOOKUP(LEFT(E688,5),'Technikai cellák'!B:C,2,0))</f>
        <v>MVM ÉGÁZ-DÉGÁZ Földgázhálózati Zrt.</v>
      </c>
      <c r="I688" s="19" t="str">
        <f>IF(E688="","",VLOOKUP(H688,'Technikai cellák'!$C$1:$D$12,2,0))</f>
        <v>6724 Szeged, Pulcz u. 44.</v>
      </c>
      <c r="J688" s="97">
        <v>32</v>
      </c>
      <c r="K688" s="25" t="str">
        <f t="shared" si="199"/>
        <v>20-99</v>
      </c>
      <c r="L688" s="101">
        <f t="shared" si="200"/>
        <v>0</v>
      </c>
      <c r="M688" s="102">
        <f t="shared" si="201"/>
        <v>336</v>
      </c>
      <c r="N688" s="105">
        <v>336</v>
      </c>
      <c r="O688" s="104">
        <f t="shared" si="202"/>
        <v>0</v>
      </c>
      <c r="P688" s="26">
        <f t="shared" si="198"/>
        <v>285801</v>
      </c>
      <c r="Q688" s="21">
        <f t="shared" si="197"/>
        <v>357251</v>
      </c>
      <c r="R688" s="98">
        <v>4125</v>
      </c>
      <c r="S688" s="99">
        <v>5412</v>
      </c>
      <c r="T688" s="99">
        <v>5760</v>
      </c>
      <c r="U688" s="99">
        <v>5919</v>
      </c>
      <c r="V688" s="99">
        <v>4529</v>
      </c>
      <c r="W688" s="99">
        <v>4474</v>
      </c>
      <c r="X688" s="99">
        <v>3192</v>
      </c>
      <c r="Y688" s="99">
        <v>0</v>
      </c>
      <c r="Z688" s="99">
        <v>0</v>
      </c>
      <c r="AA688" s="99">
        <v>0</v>
      </c>
      <c r="AB688" s="99">
        <v>144</v>
      </c>
      <c r="AC688" s="100">
        <v>289</v>
      </c>
      <c r="AD688" s="22">
        <f t="shared" si="185"/>
        <v>43543</v>
      </c>
      <c r="AE688" s="20">
        <f t="shared" si="186"/>
        <v>57128</v>
      </c>
      <c r="AF688" s="20">
        <f t="shared" si="187"/>
        <v>60801</v>
      </c>
      <c r="AG688" s="20">
        <f t="shared" si="188"/>
        <v>62480</v>
      </c>
      <c r="AH688" s="20">
        <f t="shared" si="189"/>
        <v>47807</v>
      </c>
      <c r="AI688" s="20">
        <f t="shared" si="190"/>
        <v>47227</v>
      </c>
      <c r="AJ688" s="20">
        <f t="shared" si="191"/>
        <v>33694</v>
      </c>
      <c r="AK688" s="20">
        <f t="shared" si="192"/>
        <v>0</v>
      </c>
      <c r="AL688" s="20">
        <f t="shared" si="193"/>
        <v>0</v>
      </c>
      <c r="AM688" s="20">
        <f t="shared" si="194"/>
        <v>0</v>
      </c>
      <c r="AN688" s="20">
        <f t="shared" si="195"/>
        <v>1520</v>
      </c>
      <c r="AO688" s="43">
        <f t="shared" si="196"/>
        <v>3051</v>
      </c>
    </row>
    <row r="689" spans="1:41" x14ac:dyDescent="0.2">
      <c r="A689" s="96" t="s">
        <v>1610</v>
      </c>
      <c r="B689" s="96" t="s">
        <v>1629</v>
      </c>
      <c r="C689" s="96" t="s">
        <v>1610</v>
      </c>
      <c r="D689" s="96" t="s">
        <v>1648</v>
      </c>
      <c r="E689" s="96" t="s">
        <v>1649</v>
      </c>
      <c r="F689" s="96" t="s">
        <v>1650</v>
      </c>
      <c r="G689" s="96" t="s">
        <v>126</v>
      </c>
      <c r="H689" s="19" t="str">
        <f>IF(E689="","",VLOOKUP(LEFT(E689,5),'Technikai cellák'!B:C,2,0))</f>
        <v>MVM ÉGÁZ-DÉGÁZ Földgázhálózati Zrt.</v>
      </c>
      <c r="I689" s="19" t="str">
        <f>IF(E689="","",VLOOKUP(H689,'Technikai cellák'!$C$1:$D$12,2,0))</f>
        <v>6724 Szeged, Pulcz u. 44.</v>
      </c>
      <c r="J689" s="97">
        <v>4</v>
      </c>
      <c r="K689" s="25" t="str">
        <f t="shared" si="199"/>
        <v>20 alatti</v>
      </c>
      <c r="L689" s="101">
        <f t="shared" si="200"/>
        <v>4</v>
      </c>
      <c r="M689" s="102">
        <f t="shared" si="201"/>
        <v>0</v>
      </c>
      <c r="N689" s="105"/>
      <c r="O689" s="104">
        <f t="shared" si="202"/>
        <v>0</v>
      </c>
      <c r="P689" s="26">
        <f t="shared" si="198"/>
        <v>139361</v>
      </c>
      <c r="Q689" s="21">
        <f t="shared" si="197"/>
        <v>174201</v>
      </c>
      <c r="R689" s="98">
        <v>1968</v>
      </c>
      <c r="S689" s="99">
        <v>2509</v>
      </c>
      <c r="T689" s="99">
        <v>2685</v>
      </c>
      <c r="U689" s="99">
        <v>2914</v>
      </c>
      <c r="V689" s="99">
        <v>2080</v>
      </c>
      <c r="W689" s="99">
        <v>1409</v>
      </c>
      <c r="X689" s="99">
        <v>511</v>
      </c>
      <c r="Y689" s="99">
        <v>840</v>
      </c>
      <c r="Z689" s="99">
        <v>274</v>
      </c>
      <c r="AA689" s="99">
        <v>274</v>
      </c>
      <c r="AB689" s="99">
        <v>288</v>
      </c>
      <c r="AC689" s="100">
        <v>751</v>
      </c>
      <c r="AD689" s="22">
        <f t="shared" si="185"/>
        <v>20774</v>
      </c>
      <c r="AE689" s="20">
        <f t="shared" si="186"/>
        <v>26484</v>
      </c>
      <c r="AF689" s="20">
        <f t="shared" si="187"/>
        <v>28342</v>
      </c>
      <c r="AG689" s="20">
        <f t="shared" si="188"/>
        <v>30760</v>
      </c>
      <c r="AH689" s="20">
        <f t="shared" si="189"/>
        <v>21956</v>
      </c>
      <c r="AI689" s="20">
        <f t="shared" si="190"/>
        <v>14873</v>
      </c>
      <c r="AJ689" s="20">
        <f t="shared" si="191"/>
        <v>5394</v>
      </c>
      <c r="AK689" s="20">
        <f t="shared" si="192"/>
        <v>8867</v>
      </c>
      <c r="AL689" s="20">
        <f t="shared" si="193"/>
        <v>2892</v>
      </c>
      <c r="AM689" s="20">
        <f t="shared" si="194"/>
        <v>2892</v>
      </c>
      <c r="AN689" s="20">
        <f t="shared" si="195"/>
        <v>3040</v>
      </c>
      <c r="AO689" s="43">
        <f t="shared" si="196"/>
        <v>7927</v>
      </c>
    </row>
    <row r="690" spans="1:41" x14ac:dyDescent="0.2">
      <c r="A690" s="96" t="s">
        <v>1610</v>
      </c>
      <c r="B690" s="96" t="s">
        <v>1629</v>
      </c>
      <c r="C690" s="96" t="s">
        <v>1610</v>
      </c>
      <c r="D690" s="96" t="s">
        <v>1651</v>
      </c>
      <c r="E690" s="96" t="s">
        <v>1652</v>
      </c>
      <c r="F690" s="96" t="s">
        <v>1653</v>
      </c>
      <c r="G690" s="96" t="s">
        <v>126</v>
      </c>
      <c r="H690" s="19" t="str">
        <f>IF(E690="","",VLOOKUP(LEFT(E690,5),'Technikai cellák'!B:C,2,0))</f>
        <v>MVM ÉGÁZ-DÉGÁZ Földgázhálózati Zrt.</v>
      </c>
      <c r="I690" s="19" t="str">
        <f>IF(E690="","",VLOOKUP(H690,'Technikai cellák'!$C$1:$D$12,2,0))</f>
        <v>6724 Szeged, Pulcz u. 44.</v>
      </c>
      <c r="J690" s="97">
        <v>4</v>
      </c>
      <c r="K690" s="25" t="str">
        <f t="shared" si="199"/>
        <v>20 alatti</v>
      </c>
      <c r="L690" s="101">
        <f t="shared" si="200"/>
        <v>4</v>
      </c>
      <c r="M690" s="102">
        <f t="shared" si="201"/>
        <v>0</v>
      </c>
      <c r="N690" s="105"/>
      <c r="O690" s="104">
        <f t="shared" si="202"/>
        <v>0</v>
      </c>
      <c r="P690" s="26">
        <f t="shared" si="198"/>
        <v>12320</v>
      </c>
      <c r="Q690" s="21">
        <f t="shared" si="197"/>
        <v>15400</v>
      </c>
      <c r="R690" s="98">
        <v>213</v>
      </c>
      <c r="S690" s="99">
        <v>213</v>
      </c>
      <c r="T690" s="99">
        <v>238</v>
      </c>
      <c r="U690" s="99">
        <v>305</v>
      </c>
      <c r="V690" s="99">
        <v>202</v>
      </c>
      <c r="W690" s="99">
        <v>130</v>
      </c>
      <c r="X690" s="99">
        <v>48</v>
      </c>
      <c r="Y690" s="99">
        <v>60</v>
      </c>
      <c r="Z690" s="99">
        <v>0</v>
      </c>
      <c r="AA690" s="99">
        <v>0</v>
      </c>
      <c r="AB690" s="99">
        <v>1</v>
      </c>
      <c r="AC690" s="100">
        <v>49</v>
      </c>
      <c r="AD690" s="22">
        <f t="shared" si="185"/>
        <v>2248</v>
      </c>
      <c r="AE690" s="20">
        <f t="shared" si="186"/>
        <v>2248</v>
      </c>
      <c r="AF690" s="20">
        <f t="shared" si="187"/>
        <v>2512</v>
      </c>
      <c r="AG690" s="20">
        <f t="shared" si="188"/>
        <v>3220</v>
      </c>
      <c r="AH690" s="20">
        <f t="shared" si="189"/>
        <v>2132</v>
      </c>
      <c r="AI690" s="20">
        <f t="shared" si="190"/>
        <v>1372</v>
      </c>
      <c r="AJ690" s="20">
        <f t="shared" si="191"/>
        <v>507</v>
      </c>
      <c r="AK690" s="20">
        <f t="shared" si="192"/>
        <v>633</v>
      </c>
      <c r="AL690" s="20">
        <f t="shared" si="193"/>
        <v>0</v>
      </c>
      <c r="AM690" s="20">
        <f t="shared" si="194"/>
        <v>0</v>
      </c>
      <c r="AN690" s="20">
        <f t="shared" si="195"/>
        <v>11</v>
      </c>
      <c r="AO690" s="43">
        <f t="shared" si="196"/>
        <v>517</v>
      </c>
    </row>
    <row r="691" spans="1:41" x14ac:dyDescent="0.2">
      <c r="A691" s="96" t="s">
        <v>1610</v>
      </c>
      <c r="B691" s="96" t="s">
        <v>1629</v>
      </c>
      <c r="C691" s="96" t="s">
        <v>1610</v>
      </c>
      <c r="D691" s="96" t="s">
        <v>1654</v>
      </c>
      <c r="E691" s="96" t="s">
        <v>1655</v>
      </c>
      <c r="F691" s="96" t="s">
        <v>1656</v>
      </c>
      <c r="G691" s="96" t="s">
        <v>126</v>
      </c>
      <c r="H691" s="19" t="str">
        <f>IF(E691="","",VLOOKUP(LEFT(E691,5),'Technikai cellák'!B:C,2,0))</f>
        <v>MVM ÉGÁZ-DÉGÁZ Földgázhálózati Zrt.</v>
      </c>
      <c r="I691" s="19" t="str">
        <f>IF(E691="","",VLOOKUP(H691,'Technikai cellák'!$C$1:$D$12,2,0))</f>
        <v>6724 Szeged, Pulcz u. 44.</v>
      </c>
      <c r="J691" s="97">
        <v>4</v>
      </c>
      <c r="K691" s="25" t="str">
        <f t="shared" si="199"/>
        <v>20 alatti</v>
      </c>
      <c r="L691" s="101">
        <f t="shared" si="200"/>
        <v>4</v>
      </c>
      <c r="M691" s="102">
        <f t="shared" si="201"/>
        <v>0</v>
      </c>
      <c r="N691" s="105"/>
      <c r="O691" s="104">
        <f t="shared" si="202"/>
        <v>0</v>
      </c>
      <c r="P691" s="26">
        <f t="shared" si="198"/>
        <v>10083</v>
      </c>
      <c r="Q691" s="21">
        <f t="shared" si="197"/>
        <v>12604</v>
      </c>
      <c r="R691" s="98">
        <v>135</v>
      </c>
      <c r="S691" s="99">
        <v>195</v>
      </c>
      <c r="T691" s="99">
        <v>248</v>
      </c>
      <c r="U691" s="99">
        <v>241</v>
      </c>
      <c r="V691" s="99">
        <v>142</v>
      </c>
      <c r="W691" s="99">
        <v>75</v>
      </c>
      <c r="X691" s="99">
        <v>36</v>
      </c>
      <c r="Y691" s="99">
        <v>15</v>
      </c>
      <c r="Z691" s="99">
        <v>16</v>
      </c>
      <c r="AA691" s="99">
        <v>16</v>
      </c>
      <c r="AB691" s="99">
        <v>0</v>
      </c>
      <c r="AC691" s="100">
        <v>75</v>
      </c>
      <c r="AD691" s="22">
        <f t="shared" ref="AD691:AD750" si="203">ROUND((R691*$C$6)/$C$7,0)</f>
        <v>1425</v>
      </c>
      <c r="AE691" s="20">
        <f t="shared" ref="AE691:AE750" si="204">ROUND((S691*$C$6)/$C$7,0)</f>
        <v>2058</v>
      </c>
      <c r="AF691" s="20">
        <f t="shared" ref="AF691:AF750" si="205">ROUND((T691*$C$6)/$C$7,0)</f>
        <v>2618</v>
      </c>
      <c r="AG691" s="20">
        <f t="shared" ref="AG691:AG750" si="206">ROUND((U691*$C$6)/$C$7,0)</f>
        <v>2544</v>
      </c>
      <c r="AH691" s="20">
        <f t="shared" ref="AH691:AH750" si="207">ROUND((V691*$C$6)/$C$7,0)</f>
        <v>1499</v>
      </c>
      <c r="AI691" s="20">
        <f t="shared" ref="AI691:AI750" si="208">ROUND((W691*$C$6)/$C$7,0)</f>
        <v>792</v>
      </c>
      <c r="AJ691" s="20">
        <f t="shared" ref="AJ691:AJ750" si="209">ROUND((X691*$C$6)/$C$7,0)</f>
        <v>380</v>
      </c>
      <c r="AK691" s="20">
        <f t="shared" ref="AK691:AK750" si="210">ROUND((Y691*$C$6)/$C$7,0)</f>
        <v>158</v>
      </c>
      <c r="AL691" s="20">
        <f t="shared" ref="AL691:AL750" si="211">ROUND((Z691*$C$6)/$C$7,0)</f>
        <v>169</v>
      </c>
      <c r="AM691" s="20">
        <f t="shared" ref="AM691:AM750" si="212">ROUND((AA691*$C$6)/$C$7,0)</f>
        <v>169</v>
      </c>
      <c r="AN691" s="20">
        <f t="shared" ref="AN691:AN750" si="213">ROUND((AB691*$C$6)/$C$7,0)</f>
        <v>0</v>
      </c>
      <c r="AO691" s="43">
        <f t="shared" ref="AO691:AO750" si="214">ROUND((AC691*$C$6)/$C$7,0)</f>
        <v>792</v>
      </c>
    </row>
    <row r="692" spans="1:41" x14ac:dyDescent="0.2">
      <c r="A692" s="96" t="s">
        <v>1610</v>
      </c>
      <c r="B692" s="96" t="s">
        <v>1629</v>
      </c>
      <c r="C692" s="96" t="s">
        <v>1610</v>
      </c>
      <c r="D692" s="96" t="s">
        <v>1657</v>
      </c>
      <c r="E692" s="96" t="s">
        <v>1658</v>
      </c>
      <c r="F692" s="96" t="s">
        <v>1659</v>
      </c>
      <c r="G692" s="96" t="s">
        <v>126</v>
      </c>
      <c r="H692" s="19" t="str">
        <f>IF(E692="","",VLOOKUP(LEFT(E692,5),'Technikai cellák'!B:C,2,0))</f>
        <v>MVM ÉGÁZ-DÉGÁZ Földgázhálózati Zrt.</v>
      </c>
      <c r="I692" s="19" t="str">
        <f>IF(E692="","",VLOOKUP(H692,'Technikai cellák'!$C$1:$D$12,2,0))</f>
        <v>6724 Szeged, Pulcz u. 44.</v>
      </c>
      <c r="J692" s="97">
        <v>4</v>
      </c>
      <c r="K692" s="25" t="str">
        <f t="shared" si="199"/>
        <v>20 alatti</v>
      </c>
      <c r="L692" s="101">
        <f t="shared" si="200"/>
        <v>4</v>
      </c>
      <c r="M692" s="102">
        <f t="shared" si="201"/>
        <v>0</v>
      </c>
      <c r="N692" s="105"/>
      <c r="O692" s="104">
        <f t="shared" si="202"/>
        <v>0</v>
      </c>
      <c r="P692" s="26">
        <f t="shared" si="198"/>
        <v>9003</v>
      </c>
      <c r="Q692" s="21">
        <f t="shared" ref="Q692:Q751" si="215">SUM(AD692:AO692)</f>
        <v>11254</v>
      </c>
      <c r="R692" s="98">
        <v>163</v>
      </c>
      <c r="S692" s="99">
        <v>194</v>
      </c>
      <c r="T692" s="99">
        <v>246</v>
      </c>
      <c r="U692" s="99">
        <v>194</v>
      </c>
      <c r="V692" s="99">
        <v>111</v>
      </c>
      <c r="W692" s="99">
        <v>49</v>
      </c>
      <c r="X692" s="99">
        <v>9</v>
      </c>
      <c r="Y692" s="99">
        <v>0</v>
      </c>
      <c r="Z692" s="99">
        <v>0</v>
      </c>
      <c r="AA692" s="99">
        <v>0</v>
      </c>
      <c r="AB692" s="99">
        <v>0</v>
      </c>
      <c r="AC692" s="100">
        <v>100</v>
      </c>
      <c r="AD692" s="22">
        <f t="shared" si="203"/>
        <v>1721</v>
      </c>
      <c r="AE692" s="20">
        <f t="shared" si="204"/>
        <v>2048</v>
      </c>
      <c r="AF692" s="20">
        <f t="shared" si="205"/>
        <v>2597</v>
      </c>
      <c r="AG692" s="20">
        <f t="shared" si="206"/>
        <v>2048</v>
      </c>
      <c r="AH692" s="20">
        <f t="shared" si="207"/>
        <v>1172</v>
      </c>
      <c r="AI692" s="20">
        <f t="shared" si="208"/>
        <v>517</v>
      </c>
      <c r="AJ692" s="20">
        <f t="shared" si="209"/>
        <v>95</v>
      </c>
      <c r="AK692" s="20">
        <f t="shared" si="210"/>
        <v>0</v>
      </c>
      <c r="AL692" s="20">
        <f t="shared" si="211"/>
        <v>0</v>
      </c>
      <c r="AM692" s="20">
        <f t="shared" si="212"/>
        <v>0</v>
      </c>
      <c r="AN692" s="20">
        <f t="shared" si="213"/>
        <v>0</v>
      </c>
      <c r="AO692" s="43">
        <f t="shared" si="214"/>
        <v>1056</v>
      </c>
    </row>
    <row r="693" spans="1:41" x14ac:dyDescent="0.2">
      <c r="A693" s="96" t="s">
        <v>1610</v>
      </c>
      <c r="B693" s="96" t="s">
        <v>1629</v>
      </c>
      <c r="C693" s="96" t="s">
        <v>1610</v>
      </c>
      <c r="D693" s="96" t="s">
        <v>1660</v>
      </c>
      <c r="E693" s="96" t="s">
        <v>1661</v>
      </c>
      <c r="F693" s="96" t="s">
        <v>1662</v>
      </c>
      <c r="G693" s="96" t="s">
        <v>126</v>
      </c>
      <c r="H693" s="19" t="str">
        <f>IF(E693="","",VLOOKUP(LEFT(E693,5),'Technikai cellák'!B:C,2,0))</f>
        <v>MVM ÉGÁZ-DÉGÁZ Földgázhálózati Zrt.</v>
      </c>
      <c r="I693" s="19" t="str">
        <f>IF(E693="","",VLOOKUP(H693,'Technikai cellák'!$C$1:$D$12,2,0))</f>
        <v>6724 Szeged, Pulcz u. 44.</v>
      </c>
      <c r="J693" s="97">
        <v>4</v>
      </c>
      <c r="K693" s="25" t="str">
        <f t="shared" si="199"/>
        <v>20 alatti</v>
      </c>
      <c r="L693" s="101">
        <f t="shared" si="200"/>
        <v>4</v>
      </c>
      <c r="M693" s="102">
        <f t="shared" si="201"/>
        <v>0</v>
      </c>
      <c r="N693" s="105"/>
      <c r="O693" s="104">
        <f t="shared" si="202"/>
        <v>0</v>
      </c>
      <c r="P693" s="26">
        <f t="shared" si="198"/>
        <v>7549</v>
      </c>
      <c r="Q693" s="21">
        <f t="shared" si="215"/>
        <v>9436</v>
      </c>
      <c r="R693" s="98">
        <v>112</v>
      </c>
      <c r="S693" s="99">
        <v>145</v>
      </c>
      <c r="T693" s="99">
        <v>175</v>
      </c>
      <c r="U693" s="99">
        <v>156</v>
      </c>
      <c r="V693" s="99">
        <v>121</v>
      </c>
      <c r="W693" s="99">
        <v>89</v>
      </c>
      <c r="X693" s="99">
        <v>8</v>
      </c>
      <c r="Y693" s="99">
        <v>0</v>
      </c>
      <c r="Z693" s="99">
        <v>0</v>
      </c>
      <c r="AA693" s="99">
        <v>0</v>
      </c>
      <c r="AB693" s="99">
        <v>0</v>
      </c>
      <c r="AC693" s="100">
        <v>88</v>
      </c>
      <c r="AD693" s="22">
        <f t="shared" si="203"/>
        <v>1182</v>
      </c>
      <c r="AE693" s="20">
        <f t="shared" si="204"/>
        <v>1531</v>
      </c>
      <c r="AF693" s="20">
        <f t="shared" si="205"/>
        <v>1847</v>
      </c>
      <c r="AG693" s="20">
        <f t="shared" si="206"/>
        <v>1647</v>
      </c>
      <c r="AH693" s="20">
        <f t="shared" si="207"/>
        <v>1277</v>
      </c>
      <c r="AI693" s="20">
        <f t="shared" si="208"/>
        <v>939</v>
      </c>
      <c r="AJ693" s="20">
        <f t="shared" si="209"/>
        <v>84</v>
      </c>
      <c r="AK693" s="20">
        <f t="shared" si="210"/>
        <v>0</v>
      </c>
      <c r="AL693" s="20">
        <f t="shared" si="211"/>
        <v>0</v>
      </c>
      <c r="AM693" s="20">
        <f t="shared" si="212"/>
        <v>0</v>
      </c>
      <c r="AN693" s="20">
        <f t="shared" si="213"/>
        <v>0</v>
      </c>
      <c r="AO693" s="43">
        <f t="shared" si="214"/>
        <v>929</v>
      </c>
    </row>
    <row r="694" spans="1:41" x14ac:dyDescent="0.2">
      <c r="A694" s="96" t="s">
        <v>1610</v>
      </c>
      <c r="B694" s="96" t="s">
        <v>1629</v>
      </c>
      <c r="C694" s="96" t="s">
        <v>1610</v>
      </c>
      <c r="D694" s="96" t="s">
        <v>1663</v>
      </c>
      <c r="E694" s="96" t="s">
        <v>1664</v>
      </c>
      <c r="F694" s="96" t="s">
        <v>1665</v>
      </c>
      <c r="G694" s="96" t="s">
        <v>126</v>
      </c>
      <c r="H694" s="19" t="str">
        <f>IF(E694="","",VLOOKUP(LEFT(E694,5),'Technikai cellák'!B:C,2,0))</f>
        <v>MVM ÉGÁZ-DÉGÁZ Földgázhálózati Zrt.</v>
      </c>
      <c r="I694" s="19" t="str">
        <f>IF(E694="","",VLOOKUP(H694,'Technikai cellák'!$C$1:$D$12,2,0))</f>
        <v>6724 Szeged, Pulcz u. 44.</v>
      </c>
      <c r="J694" s="97">
        <v>4</v>
      </c>
      <c r="K694" s="25" t="str">
        <f t="shared" si="199"/>
        <v>20 alatti</v>
      </c>
      <c r="L694" s="101">
        <f t="shared" si="200"/>
        <v>4</v>
      </c>
      <c r="M694" s="102">
        <f t="shared" si="201"/>
        <v>0</v>
      </c>
      <c r="N694" s="105"/>
      <c r="O694" s="104">
        <f t="shared" si="202"/>
        <v>0</v>
      </c>
      <c r="P694" s="26">
        <f t="shared" si="198"/>
        <v>54502</v>
      </c>
      <c r="Q694" s="21">
        <f t="shared" si="215"/>
        <v>68127</v>
      </c>
      <c r="R694" s="98">
        <v>625</v>
      </c>
      <c r="S694" s="99">
        <v>1041</v>
      </c>
      <c r="T694" s="99">
        <v>1600</v>
      </c>
      <c r="U694" s="99">
        <v>694</v>
      </c>
      <c r="V694" s="99">
        <v>584</v>
      </c>
      <c r="W694" s="99">
        <v>456</v>
      </c>
      <c r="X694" s="99">
        <v>232</v>
      </c>
      <c r="Y694" s="99">
        <v>158</v>
      </c>
      <c r="Z694" s="99">
        <v>158</v>
      </c>
      <c r="AA694" s="99">
        <v>215</v>
      </c>
      <c r="AB694" s="99">
        <v>284</v>
      </c>
      <c r="AC694" s="100">
        <v>407</v>
      </c>
      <c r="AD694" s="22">
        <f t="shared" si="203"/>
        <v>6597</v>
      </c>
      <c r="AE694" s="20">
        <f t="shared" si="204"/>
        <v>10989</v>
      </c>
      <c r="AF694" s="20">
        <f t="shared" si="205"/>
        <v>16889</v>
      </c>
      <c r="AG694" s="20">
        <f t="shared" si="206"/>
        <v>7326</v>
      </c>
      <c r="AH694" s="20">
        <f t="shared" si="207"/>
        <v>6165</v>
      </c>
      <c r="AI694" s="20">
        <f t="shared" si="208"/>
        <v>4813</v>
      </c>
      <c r="AJ694" s="20">
        <f t="shared" si="209"/>
        <v>2449</v>
      </c>
      <c r="AK694" s="20">
        <f t="shared" si="210"/>
        <v>1668</v>
      </c>
      <c r="AL694" s="20">
        <f t="shared" si="211"/>
        <v>1668</v>
      </c>
      <c r="AM694" s="20">
        <f t="shared" si="212"/>
        <v>2269</v>
      </c>
      <c r="AN694" s="20">
        <f t="shared" si="213"/>
        <v>2998</v>
      </c>
      <c r="AO694" s="43">
        <f t="shared" si="214"/>
        <v>4296</v>
      </c>
    </row>
    <row r="695" spans="1:41" x14ac:dyDescent="0.2">
      <c r="A695" s="96" t="s">
        <v>1610</v>
      </c>
      <c r="B695" s="96" t="s">
        <v>1629</v>
      </c>
      <c r="C695" s="96" t="s">
        <v>1610</v>
      </c>
      <c r="D695" s="96" t="s">
        <v>1666</v>
      </c>
      <c r="E695" s="96" t="s">
        <v>1667</v>
      </c>
      <c r="F695" s="96" t="s">
        <v>1668</v>
      </c>
      <c r="G695" s="96" t="s">
        <v>126</v>
      </c>
      <c r="H695" s="19" t="str">
        <f>IF(E695="","",VLOOKUP(LEFT(E695,5),'Technikai cellák'!B:C,2,0))</f>
        <v>MVM ÉGÁZ-DÉGÁZ Földgázhálózati Zrt.</v>
      </c>
      <c r="I695" s="19" t="str">
        <f>IF(E695="","",VLOOKUP(H695,'Technikai cellák'!$C$1:$D$12,2,0))</f>
        <v>6724 Szeged, Pulcz u. 44.</v>
      </c>
      <c r="J695" s="97">
        <v>4</v>
      </c>
      <c r="K695" s="25" t="str">
        <f t="shared" si="199"/>
        <v>20 alatti</v>
      </c>
      <c r="L695" s="101">
        <f t="shared" si="200"/>
        <v>4</v>
      </c>
      <c r="M695" s="102">
        <f t="shared" si="201"/>
        <v>0</v>
      </c>
      <c r="N695" s="105"/>
      <c r="O695" s="104">
        <f t="shared" si="202"/>
        <v>0</v>
      </c>
      <c r="P695" s="26">
        <f t="shared" si="198"/>
        <v>18164</v>
      </c>
      <c r="Q695" s="21">
        <f t="shared" si="215"/>
        <v>22705</v>
      </c>
      <c r="R695" s="98">
        <v>119</v>
      </c>
      <c r="S695" s="99">
        <v>119</v>
      </c>
      <c r="T695" s="99">
        <v>338</v>
      </c>
      <c r="U695" s="99">
        <v>383</v>
      </c>
      <c r="V695" s="99">
        <v>322</v>
      </c>
      <c r="W695" s="99">
        <v>274</v>
      </c>
      <c r="X695" s="99">
        <v>161</v>
      </c>
      <c r="Y695" s="99">
        <v>88</v>
      </c>
      <c r="Z695" s="99">
        <v>88</v>
      </c>
      <c r="AA695" s="99">
        <v>75</v>
      </c>
      <c r="AB695" s="99">
        <v>72</v>
      </c>
      <c r="AC695" s="100">
        <v>112</v>
      </c>
      <c r="AD695" s="22">
        <f t="shared" si="203"/>
        <v>1256</v>
      </c>
      <c r="AE695" s="20">
        <f t="shared" si="204"/>
        <v>1256</v>
      </c>
      <c r="AF695" s="20">
        <f t="shared" si="205"/>
        <v>3568</v>
      </c>
      <c r="AG695" s="20">
        <f t="shared" si="206"/>
        <v>4043</v>
      </c>
      <c r="AH695" s="20">
        <f t="shared" si="207"/>
        <v>3399</v>
      </c>
      <c r="AI695" s="20">
        <f t="shared" si="208"/>
        <v>2892</v>
      </c>
      <c r="AJ695" s="20">
        <f t="shared" si="209"/>
        <v>1699</v>
      </c>
      <c r="AK695" s="20">
        <f t="shared" si="210"/>
        <v>929</v>
      </c>
      <c r="AL695" s="20">
        <f t="shared" si="211"/>
        <v>929</v>
      </c>
      <c r="AM695" s="20">
        <f t="shared" si="212"/>
        <v>792</v>
      </c>
      <c r="AN695" s="20">
        <f t="shared" si="213"/>
        <v>760</v>
      </c>
      <c r="AO695" s="43">
        <f t="shared" si="214"/>
        <v>1182</v>
      </c>
    </row>
    <row r="696" spans="1:41" x14ac:dyDescent="0.2">
      <c r="A696" s="96" t="s">
        <v>1610</v>
      </c>
      <c r="B696" s="96" t="s">
        <v>1629</v>
      </c>
      <c r="C696" s="96" t="s">
        <v>1610</v>
      </c>
      <c r="D696" s="96" t="s">
        <v>1669</v>
      </c>
      <c r="E696" s="96" t="s">
        <v>1670</v>
      </c>
      <c r="F696" s="96" t="s">
        <v>1671</v>
      </c>
      <c r="G696" s="96" t="s">
        <v>126</v>
      </c>
      <c r="H696" s="19" t="str">
        <f>IF(E696="","",VLOOKUP(LEFT(E696,5),'Technikai cellák'!B:C,2,0))</f>
        <v>MVM ÉGÁZ-DÉGÁZ Földgázhálózati Zrt.</v>
      </c>
      <c r="I696" s="19" t="str">
        <f>IF(E696="","",VLOOKUP(H696,'Technikai cellák'!$C$1:$D$12,2,0))</f>
        <v>6724 Szeged, Pulcz u. 44.</v>
      </c>
      <c r="J696" s="97">
        <v>4</v>
      </c>
      <c r="K696" s="25" t="str">
        <f t="shared" si="199"/>
        <v>20 alatti</v>
      </c>
      <c r="L696" s="101">
        <f t="shared" si="200"/>
        <v>4</v>
      </c>
      <c r="M696" s="102">
        <f t="shared" si="201"/>
        <v>0</v>
      </c>
      <c r="N696" s="105"/>
      <c r="O696" s="104">
        <f t="shared" si="202"/>
        <v>0</v>
      </c>
      <c r="P696" s="26">
        <f t="shared" si="198"/>
        <v>12962</v>
      </c>
      <c r="Q696" s="21">
        <f t="shared" si="215"/>
        <v>16203</v>
      </c>
      <c r="R696" s="98">
        <v>79</v>
      </c>
      <c r="S696" s="99">
        <v>152</v>
      </c>
      <c r="T696" s="99">
        <v>210</v>
      </c>
      <c r="U696" s="99">
        <v>250</v>
      </c>
      <c r="V696" s="99">
        <v>301</v>
      </c>
      <c r="W696" s="99">
        <v>176</v>
      </c>
      <c r="X696" s="99">
        <v>104</v>
      </c>
      <c r="Y696" s="99">
        <v>56</v>
      </c>
      <c r="Z696" s="99">
        <v>55</v>
      </c>
      <c r="AA696" s="99">
        <v>45</v>
      </c>
      <c r="AB696" s="99">
        <v>42</v>
      </c>
      <c r="AC696" s="100">
        <v>65</v>
      </c>
      <c r="AD696" s="22">
        <f t="shared" si="203"/>
        <v>834</v>
      </c>
      <c r="AE696" s="20">
        <f t="shared" si="204"/>
        <v>1604</v>
      </c>
      <c r="AF696" s="20">
        <f t="shared" si="205"/>
        <v>2217</v>
      </c>
      <c r="AG696" s="20">
        <f t="shared" si="206"/>
        <v>2639</v>
      </c>
      <c r="AH696" s="20">
        <f t="shared" si="207"/>
        <v>3177</v>
      </c>
      <c r="AI696" s="20">
        <f t="shared" si="208"/>
        <v>1858</v>
      </c>
      <c r="AJ696" s="20">
        <f t="shared" si="209"/>
        <v>1098</v>
      </c>
      <c r="AK696" s="20">
        <f t="shared" si="210"/>
        <v>591</v>
      </c>
      <c r="AL696" s="20">
        <f t="shared" si="211"/>
        <v>581</v>
      </c>
      <c r="AM696" s="20">
        <f t="shared" si="212"/>
        <v>475</v>
      </c>
      <c r="AN696" s="20">
        <f t="shared" si="213"/>
        <v>443</v>
      </c>
      <c r="AO696" s="43">
        <f t="shared" si="214"/>
        <v>686</v>
      </c>
    </row>
    <row r="697" spans="1:41" x14ac:dyDescent="0.2">
      <c r="A697" s="96" t="s">
        <v>1610</v>
      </c>
      <c r="B697" s="96" t="s">
        <v>1629</v>
      </c>
      <c r="C697" s="96" t="s">
        <v>1610</v>
      </c>
      <c r="D697" s="96" t="s">
        <v>1672</v>
      </c>
      <c r="E697" s="96" t="s">
        <v>1673</v>
      </c>
      <c r="F697" s="96" t="s">
        <v>1674</v>
      </c>
      <c r="G697" s="96" t="s">
        <v>126</v>
      </c>
      <c r="H697" s="19" t="str">
        <f>IF(E697="","",VLOOKUP(LEFT(E697,5),'Technikai cellák'!B:C,2,0))</f>
        <v>MVM ÉGÁZ-DÉGÁZ Földgázhálózati Zrt.</v>
      </c>
      <c r="I697" s="19" t="str">
        <f>IF(E697="","",VLOOKUP(H697,'Technikai cellák'!$C$1:$D$12,2,0))</f>
        <v>6724 Szeged, Pulcz u. 44.</v>
      </c>
      <c r="J697" s="97">
        <v>4</v>
      </c>
      <c r="K697" s="25" t="str">
        <f t="shared" si="199"/>
        <v>20 alatti</v>
      </c>
      <c r="L697" s="101">
        <f t="shared" si="200"/>
        <v>4</v>
      </c>
      <c r="M697" s="102">
        <f t="shared" si="201"/>
        <v>0</v>
      </c>
      <c r="N697" s="105"/>
      <c r="O697" s="104">
        <f t="shared" si="202"/>
        <v>0</v>
      </c>
      <c r="P697" s="26">
        <f t="shared" si="198"/>
        <v>42208</v>
      </c>
      <c r="Q697" s="21">
        <f t="shared" si="215"/>
        <v>52760</v>
      </c>
      <c r="R697" s="98">
        <v>687</v>
      </c>
      <c r="S697" s="99">
        <v>921</v>
      </c>
      <c r="T697" s="99">
        <v>978</v>
      </c>
      <c r="U697" s="99">
        <v>611</v>
      </c>
      <c r="V697" s="99">
        <v>715</v>
      </c>
      <c r="W697" s="99">
        <v>620</v>
      </c>
      <c r="X697" s="99">
        <v>3</v>
      </c>
      <c r="Y697" s="99">
        <v>1</v>
      </c>
      <c r="Z697" s="99">
        <v>0</v>
      </c>
      <c r="AA697" s="99">
        <v>0</v>
      </c>
      <c r="AB697" s="99">
        <v>1</v>
      </c>
      <c r="AC697" s="100">
        <v>461</v>
      </c>
      <c r="AD697" s="22">
        <f t="shared" si="203"/>
        <v>7252</v>
      </c>
      <c r="AE697" s="20">
        <f t="shared" si="204"/>
        <v>9722</v>
      </c>
      <c r="AF697" s="20">
        <f t="shared" si="205"/>
        <v>10324</v>
      </c>
      <c r="AG697" s="20">
        <f t="shared" si="206"/>
        <v>6450</v>
      </c>
      <c r="AH697" s="20">
        <f t="shared" si="207"/>
        <v>7547</v>
      </c>
      <c r="AI697" s="20">
        <f t="shared" si="208"/>
        <v>6545</v>
      </c>
      <c r="AJ697" s="20">
        <f t="shared" si="209"/>
        <v>32</v>
      </c>
      <c r="AK697" s="20">
        <f t="shared" si="210"/>
        <v>11</v>
      </c>
      <c r="AL697" s="20">
        <f t="shared" si="211"/>
        <v>0</v>
      </c>
      <c r="AM697" s="20">
        <f t="shared" si="212"/>
        <v>0</v>
      </c>
      <c r="AN697" s="20">
        <f t="shared" si="213"/>
        <v>11</v>
      </c>
      <c r="AO697" s="43">
        <f t="shared" si="214"/>
        <v>4866</v>
      </c>
    </row>
    <row r="698" spans="1:41" x14ac:dyDescent="0.2">
      <c r="A698" s="96" t="s">
        <v>1610</v>
      </c>
      <c r="B698" s="96" t="s">
        <v>1629</v>
      </c>
      <c r="C698" s="96" t="s">
        <v>1610</v>
      </c>
      <c r="D698" s="96" t="s">
        <v>1675</v>
      </c>
      <c r="E698" s="96" t="s">
        <v>1676</v>
      </c>
      <c r="F698" s="96" t="s">
        <v>1677</v>
      </c>
      <c r="G698" s="96" t="s">
        <v>126</v>
      </c>
      <c r="H698" s="19" t="str">
        <f>IF(E698="","",VLOOKUP(LEFT(E698,5),'Technikai cellák'!B:C,2,0))</f>
        <v>MVM ÉGÁZ-DÉGÁZ Földgázhálózati Zrt.</v>
      </c>
      <c r="I698" s="19" t="str">
        <f>IF(E698="","",VLOOKUP(H698,'Technikai cellák'!$C$1:$D$12,2,0))</f>
        <v>6724 Szeged, Pulcz u. 44.</v>
      </c>
      <c r="J698" s="97">
        <v>8</v>
      </c>
      <c r="K698" s="25" t="str">
        <f t="shared" si="199"/>
        <v>20 alatti</v>
      </c>
      <c r="L698" s="101">
        <f t="shared" si="200"/>
        <v>8</v>
      </c>
      <c r="M698" s="102">
        <f t="shared" si="201"/>
        <v>0</v>
      </c>
      <c r="N698" s="105"/>
      <c r="O698" s="104">
        <f t="shared" si="202"/>
        <v>0</v>
      </c>
      <c r="P698" s="26">
        <f t="shared" si="198"/>
        <v>92671</v>
      </c>
      <c r="Q698" s="21">
        <f t="shared" si="215"/>
        <v>115839</v>
      </c>
      <c r="R698" s="98">
        <v>1770</v>
      </c>
      <c r="S698" s="99">
        <v>1989</v>
      </c>
      <c r="T698" s="99">
        <v>2127</v>
      </c>
      <c r="U698" s="99">
        <v>1556</v>
      </c>
      <c r="V698" s="99">
        <v>1316</v>
      </c>
      <c r="W698" s="99">
        <v>812</v>
      </c>
      <c r="X698" s="99">
        <v>293</v>
      </c>
      <c r="Y698" s="99">
        <v>95</v>
      </c>
      <c r="Z698" s="99">
        <v>82</v>
      </c>
      <c r="AA698" s="99">
        <v>65</v>
      </c>
      <c r="AB698" s="99">
        <v>115</v>
      </c>
      <c r="AC698" s="100">
        <v>754</v>
      </c>
      <c r="AD698" s="22">
        <f t="shared" si="203"/>
        <v>18684</v>
      </c>
      <c r="AE698" s="20">
        <f t="shared" si="204"/>
        <v>20995</v>
      </c>
      <c r="AF698" s="20">
        <f t="shared" si="205"/>
        <v>22452</v>
      </c>
      <c r="AG698" s="20">
        <f t="shared" si="206"/>
        <v>16425</v>
      </c>
      <c r="AH698" s="20">
        <f t="shared" si="207"/>
        <v>13891</v>
      </c>
      <c r="AI698" s="20">
        <f t="shared" si="208"/>
        <v>8571</v>
      </c>
      <c r="AJ698" s="20">
        <f t="shared" si="209"/>
        <v>3093</v>
      </c>
      <c r="AK698" s="20">
        <f t="shared" si="210"/>
        <v>1003</v>
      </c>
      <c r="AL698" s="20">
        <f t="shared" si="211"/>
        <v>866</v>
      </c>
      <c r="AM698" s="20">
        <f t="shared" si="212"/>
        <v>686</v>
      </c>
      <c r="AN698" s="20">
        <f t="shared" si="213"/>
        <v>1214</v>
      </c>
      <c r="AO698" s="43">
        <f t="shared" si="214"/>
        <v>7959</v>
      </c>
    </row>
    <row r="699" spans="1:41" x14ac:dyDescent="0.2">
      <c r="A699" s="96" t="s">
        <v>1610</v>
      </c>
      <c r="B699" s="96" t="s">
        <v>1629</v>
      </c>
      <c r="C699" s="96" t="s">
        <v>1610</v>
      </c>
      <c r="D699" s="96" t="s">
        <v>1678</v>
      </c>
      <c r="E699" s="96" t="s">
        <v>1679</v>
      </c>
      <c r="F699" s="96" t="s">
        <v>1680</v>
      </c>
      <c r="G699" s="96" t="s">
        <v>126</v>
      </c>
      <c r="H699" s="19" t="str">
        <f>IF(E699="","",VLOOKUP(LEFT(E699,5),'Technikai cellák'!B:C,2,0))</f>
        <v>MVM ÉGÁZ-DÉGÁZ Földgázhálózati Zrt.</v>
      </c>
      <c r="I699" s="19" t="str">
        <f>IF(E699="","",VLOOKUP(H699,'Technikai cellák'!$C$1:$D$12,2,0))</f>
        <v>6724 Szeged, Pulcz u. 44.</v>
      </c>
      <c r="J699" s="97">
        <v>16</v>
      </c>
      <c r="K699" s="25" t="str">
        <f t="shared" si="199"/>
        <v>20 alatti</v>
      </c>
      <c r="L699" s="101">
        <f t="shared" si="200"/>
        <v>16</v>
      </c>
      <c r="M699" s="102">
        <f t="shared" si="201"/>
        <v>0</v>
      </c>
      <c r="N699" s="105"/>
      <c r="O699" s="104">
        <f t="shared" si="202"/>
        <v>0</v>
      </c>
      <c r="P699" s="26">
        <f t="shared" ref="P699:P758" si="216">ROUND(Q699*$G$9,0)</f>
        <v>75605</v>
      </c>
      <c r="Q699" s="21">
        <f t="shared" si="215"/>
        <v>94506</v>
      </c>
      <c r="R699" s="98">
        <v>1155</v>
      </c>
      <c r="S699" s="99">
        <v>1565</v>
      </c>
      <c r="T699" s="99">
        <v>1592</v>
      </c>
      <c r="U699" s="99">
        <v>1277</v>
      </c>
      <c r="V699" s="99">
        <v>1044</v>
      </c>
      <c r="W699" s="99">
        <v>729</v>
      </c>
      <c r="X699" s="99">
        <v>228</v>
      </c>
      <c r="Y699" s="99">
        <v>236</v>
      </c>
      <c r="Z699" s="99">
        <v>152</v>
      </c>
      <c r="AA699" s="99">
        <v>129</v>
      </c>
      <c r="AB699" s="99">
        <v>161</v>
      </c>
      <c r="AC699" s="100">
        <v>685</v>
      </c>
      <c r="AD699" s="22">
        <f t="shared" si="203"/>
        <v>12192</v>
      </c>
      <c r="AE699" s="20">
        <f t="shared" si="204"/>
        <v>16520</v>
      </c>
      <c r="AF699" s="20">
        <f t="shared" si="205"/>
        <v>16805</v>
      </c>
      <c r="AG699" s="20">
        <f t="shared" si="206"/>
        <v>13480</v>
      </c>
      <c r="AH699" s="20">
        <f t="shared" si="207"/>
        <v>11020</v>
      </c>
      <c r="AI699" s="20">
        <f t="shared" si="208"/>
        <v>7695</v>
      </c>
      <c r="AJ699" s="20">
        <f t="shared" si="209"/>
        <v>2407</v>
      </c>
      <c r="AK699" s="20">
        <f t="shared" si="210"/>
        <v>2491</v>
      </c>
      <c r="AL699" s="20">
        <f t="shared" si="211"/>
        <v>1604</v>
      </c>
      <c r="AM699" s="20">
        <f t="shared" si="212"/>
        <v>1362</v>
      </c>
      <c r="AN699" s="20">
        <f t="shared" si="213"/>
        <v>1699</v>
      </c>
      <c r="AO699" s="43">
        <f t="shared" si="214"/>
        <v>7231</v>
      </c>
    </row>
    <row r="700" spans="1:41" x14ac:dyDescent="0.2">
      <c r="A700" s="96" t="s">
        <v>1610</v>
      </c>
      <c r="B700" s="96" t="s">
        <v>1629</v>
      </c>
      <c r="C700" s="96" t="s">
        <v>1610</v>
      </c>
      <c r="D700" s="96" t="s">
        <v>1681</v>
      </c>
      <c r="E700" s="96" t="s">
        <v>1682</v>
      </c>
      <c r="F700" s="96" t="s">
        <v>1683</v>
      </c>
      <c r="G700" s="96" t="s">
        <v>126</v>
      </c>
      <c r="H700" s="19" t="str">
        <f>IF(E700="","",VLOOKUP(LEFT(E700,5),'Technikai cellák'!B:C,2,0))</f>
        <v>MVM ÉGÁZ-DÉGÁZ Földgázhálózati Zrt.</v>
      </c>
      <c r="I700" s="19" t="str">
        <f>IF(E700="","",VLOOKUP(H700,'Technikai cellák'!$C$1:$D$12,2,0))</f>
        <v>6724 Szeged, Pulcz u. 44.</v>
      </c>
      <c r="J700" s="97">
        <v>16</v>
      </c>
      <c r="K700" s="25" t="str">
        <f t="shared" si="199"/>
        <v>20 alatti</v>
      </c>
      <c r="L700" s="101">
        <f t="shared" si="200"/>
        <v>16</v>
      </c>
      <c r="M700" s="102">
        <f t="shared" si="201"/>
        <v>0</v>
      </c>
      <c r="N700" s="105"/>
      <c r="O700" s="104">
        <f t="shared" si="202"/>
        <v>0</v>
      </c>
      <c r="P700" s="26">
        <f t="shared" si="216"/>
        <v>129778</v>
      </c>
      <c r="Q700" s="21">
        <f t="shared" si="215"/>
        <v>162222</v>
      </c>
      <c r="R700" s="98">
        <v>1194</v>
      </c>
      <c r="S700" s="99">
        <v>1746</v>
      </c>
      <c r="T700" s="99">
        <v>2725</v>
      </c>
      <c r="U700" s="99">
        <v>2813</v>
      </c>
      <c r="V700" s="99">
        <v>2640</v>
      </c>
      <c r="W700" s="99">
        <v>1838</v>
      </c>
      <c r="X700" s="99">
        <v>1286</v>
      </c>
      <c r="Y700" s="99">
        <v>489</v>
      </c>
      <c r="Z700" s="99">
        <v>178</v>
      </c>
      <c r="AA700" s="99">
        <v>151</v>
      </c>
      <c r="AB700" s="99">
        <v>165</v>
      </c>
      <c r="AC700" s="100">
        <v>143</v>
      </c>
      <c r="AD700" s="22">
        <f t="shared" si="203"/>
        <v>12604</v>
      </c>
      <c r="AE700" s="20">
        <f t="shared" si="204"/>
        <v>18430</v>
      </c>
      <c r="AF700" s="20">
        <f t="shared" si="205"/>
        <v>28765</v>
      </c>
      <c r="AG700" s="20">
        <f t="shared" si="206"/>
        <v>29693</v>
      </c>
      <c r="AH700" s="20">
        <f t="shared" si="207"/>
        <v>27867</v>
      </c>
      <c r="AI700" s="20">
        <f t="shared" si="208"/>
        <v>19402</v>
      </c>
      <c r="AJ700" s="20">
        <f t="shared" si="209"/>
        <v>13575</v>
      </c>
      <c r="AK700" s="20">
        <f t="shared" si="210"/>
        <v>5162</v>
      </c>
      <c r="AL700" s="20">
        <f t="shared" si="211"/>
        <v>1879</v>
      </c>
      <c r="AM700" s="20">
        <f t="shared" si="212"/>
        <v>1594</v>
      </c>
      <c r="AN700" s="20">
        <f t="shared" si="213"/>
        <v>1742</v>
      </c>
      <c r="AO700" s="43">
        <f t="shared" si="214"/>
        <v>1509</v>
      </c>
    </row>
    <row r="701" spans="1:41" x14ac:dyDescent="0.2">
      <c r="A701" s="96" t="s">
        <v>1610</v>
      </c>
      <c r="B701" s="96" t="s">
        <v>1629</v>
      </c>
      <c r="C701" s="96" t="s">
        <v>1610</v>
      </c>
      <c r="D701" s="96" t="s">
        <v>1684</v>
      </c>
      <c r="E701" s="96" t="s">
        <v>1685</v>
      </c>
      <c r="F701" s="96" t="s">
        <v>1686</v>
      </c>
      <c r="G701" s="96" t="s">
        <v>126</v>
      </c>
      <c r="H701" s="19" t="str">
        <f>IF(E701="","",VLOOKUP(LEFT(E701,5),'Technikai cellák'!B:C,2,0))</f>
        <v>MVM ÉGÁZ-DÉGÁZ Földgázhálózati Zrt.</v>
      </c>
      <c r="I701" s="19" t="str">
        <f>IF(E701="","",VLOOKUP(H701,'Technikai cellák'!$C$1:$D$12,2,0))</f>
        <v>6724 Szeged, Pulcz u. 44.</v>
      </c>
      <c r="J701" s="97">
        <v>16</v>
      </c>
      <c r="K701" s="25" t="str">
        <f t="shared" si="199"/>
        <v>20 alatti</v>
      </c>
      <c r="L701" s="101">
        <f t="shared" si="200"/>
        <v>16</v>
      </c>
      <c r="M701" s="102">
        <f t="shared" si="201"/>
        <v>0</v>
      </c>
      <c r="N701" s="105"/>
      <c r="O701" s="104">
        <f t="shared" si="202"/>
        <v>0</v>
      </c>
      <c r="P701" s="26">
        <f t="shared" si="216"/>
        <v>233520</v>
      </c>
      <c r="Q701" s="21">
        <f t="shared" si="215"/>
        <v>291900</v>
      </c>
      <c r="R701" s="98">
        <v>3283</v>
      </c>
      <c r="S701" s="99">
        <v>3727</v>
      </c>
      <c r="T701" s="99">
        <v>4456</v>
      </c>
      <c r="U701" s="99">
        <v>5535</v>
      </c>
      <c r="V701" s="99">
        <v>3623</v>
      </c>
      <c r="W701" s="99">
        <v>2912</v>
      </c>
      <c r="X701" s="99">
        <v>1073</v>
      </c>
      <c r="Y701" s="99">
        <v>503</v>
      </c>
      <c r="Z701" s="99">
        <v>316</v>
      </c>
      <c r="AA701" s="99">
        <v>320</v>
      </c>
      <c r="AB701" s="99">
        <v>277</v>
      </c>
      <c r="AC701" s="100">
        <v>1628</v>
      </c>
      <c r="AD701" s="22">
        <f t="shared" si="203"/>
        <v>34655</v>
      </c>
      <c r="AE701" s="20">
        <f t="shared" si="204"/>
        <v>39341</v>
      </c>
      <c r="AF701" s="20">
        <f t="shared" si="205"/>
        <v>47037</v>
      </c>
      <c r="AG701" s="20">
        <f t="shared" si="206"/>
        <v>58426</v>
      </c>
      <c r="AH701" s="20">
        <f t="shared" si="207"/>
        <v>38244</v>
      </c>
      <c r="AI701" s="20">
        <f t="shared" si="208"/>
        <v>30738</v>
      </c>
      <c r="AJ701" s="20">
        <f t="shared" si="209"/>
        <v>11326</v>
      </c>
      <c r="AK701" s="20">
        <f t="shared" si="210"/>
        <v>5310</v>
      </c>
      <c r="AL701" s="20">
        <f t="shared" si="211"/>
        <v>3336</v>
      </c>
      <c r="AM701" s="20">
        <f t="shared" si="212"/>
        <v>3378</v>
      </c>
      <c r="AN701" s="20">
        <f t="shared" si="213"/>
        <v>2924</v>
      </c>
      <c r="AO701" s="43">
        <f t="shared" si="214"/>
        <v>17185</v>
      </c>
    </row>
    <row r="702" spans="1:41" x14ac:dyDescent="0.2">
      <c r="A702" s="96" t="s">
        <v>1610</v>
      </c>
      <c r="B702" s="96" t="s">
        <v>1629</v>
      </c>
      <c r="C702" s="96" t="s">
        <v>1610</v>
      </c>
      <c r="D702" s="96" t="s">
        <v>1687</v>
      </c>
      <c r="E702" s="96" t="s">
        <v>1688</v>
      </c>
      <c r="F702" s="96" t="s">
        <v>1689</v>
      </c>
      <c r="G702" s="96" t="s">
        <v>126</v>
      </c>
      <c r="H702" s="19" t="str">
        <f>IF(E702="","",VLOOKUP(LEFT(E702,5),'Technikai cellák'!B:C,2,0))</f>
        <v>MVM ÉGÁZ-DÉGÁZ Földgázhálózati Zrt.</v>
      </c>
      <c r="I702" s="19" t="str">
        <f>IF(E702="","",VLOOKUP(H702,'Technikai cellák'!$C$1:$D$12,2,0))</f>
        <v>6724 Szeged, Pulcz u. 44.</v>
      </c>
      <c r="J702" s="97">
        <v>4</v>
      </c>
      <c r="K702" s="25" t="str">
        <f t="shared" si="199"/>
        <v>20 alatti</v>
      </c>
      <c r="L702" s="101">
        <f t="shared" si="200"/>
        <v>4</v>
      </c>
      <c r="M702" s="102">
        <f t="shared" si="201"/>
        <v>0</v>
      </c>
      <c r="N702" s="105"/>
      <c r="O702" s="104">
        <f t="shared" si="202"/>
        <v>0</v>
      </c>
      <c r="P702" s="26">
        <f t="shared" si="216"/>
        <v>31507</v>
      </c>
      <c r="Q702" s="21">
        <f t="shared" si="215"/>
        <v>39384</v>
      </c>
      <c r="R702" s="98">
        <v>388</v>
      </c>
      <c r="S702" s="99">
        <v>389</v>
      </c>
      <c r="T702" s="99">
        <v>602</v>
      </c>
      <c r="U702" s="99">
        <v>952</v>
      </c>
      <c r="V702" s="99">
        <v>502</v>
      </c>
      <c r="W702" s="99">
        <v>416</v>
      </c>
      <c r="X702" s="99">
        <v>210</v>
      </c>
      <c r="Y702" s="99">
        <v>74</v>
      </c>
      <c r="Z702" s="99">
        <v>31</v>
      </c>
      <c r="AA702" s="99">
        <v>14</v>
      </c>
      <c r="AB702" s="99">
        <v>11</v>
      </c>
      <c r="AC702" s="100">
        <v>142</v>
      </c>
      <c r="AD702" s="22">
        <f t="shared" si="203"/>
        <v>4096</v>
      </c>
      <c r="AE702" s="20">
        <f t="shared" si="204"/>
        <v>4106</v>
      </c>
      <c r="AF702" s="20">
        <f t="shared" si="205"/>
        <v>6355</v>
      </c>
      <c r="AG702" s="20">
        <f t="shared" si="206"/>
        <v>10049</v>
      </c>
      <c r="AH702" s="20">
        <f t="shared" si="207"/>
        <v>5299</v>
      </c>
      <c r="AI702" s="20">
        <f t="shared" si="208"/>
        <v>4391</v>
      </c>
      <c r="AJ702" s="20">
        <f t="shared" si="209"/>
        <v>2217</v>
      </c>
      <c r="AK702" s="20">
        <f t="shared" si="210"/>
        <v>781</v>
      </c>
      <c r="AL702" s="20">
        <f t="shared" si="211"/>
        <v>327</v>
      </c>
      <c r="AM702" s="20">
        <f t="shared" si="212"/>
        <v>148</v>
      </c>
      <c r="AN702" s="20">
        <f t="shared" si="213"/>
        <v>116</v>
      </c>
      <c r="AO702" s="43">
        <f t="shared" si="214"/>
        <v>1499</v>
      </c>
    </row>
    <row r="703" spans="1:41" x14ac:dyDescent="0.2">
      <c r="A703" s="96" t="s">
        <v>1610</v>
      </c>
      <c r="B703" s="96" t="s">
        <v>1629</v>
      </c>
      <c r="C703" s="96" t="s">
        <v>1610</v>
      </c>
      <c r="D703" s="96" t="s">
        <v>1690</v>
      </c>
      <c r="E703" s="96" t="s">
        <v>1691</v>
      </c>
      <c r="F703" s="96" t="s">
        <v>1692</v>
      </c>
      <c r="G703" s="96" t="s">
        <v>126</v>
      </c>
      <c r="H703" s="19" t="str">
        <f>IF(E703="","",VLOOKUP(LEFT(E703,5),'Technikai cellák'!B:C,2,0))</f>
        <v>MVM ÉGÁZ-DÉGÁZ Földgázhálózati Zrt.</v>
      </c>
      <c r="I703" s="19" t="str">
        <f>IF(E703="","",VLOOKUP(H703,'Technikai cellák'!$C$1:$D$12,2,0))</f>
        <v>6724 Szeged, Pulcz u. 44.</v>
      </c>
      <c r="J703" s="97">
        <v>4</v>
      </c>
      <c r="K703" s="25" t="str">
        <f t="shared" si="199"/>
        <v>20 alatti</v>
      </c>
      <c r="L703" s="101">
        <f t="shared" si="200"/>
        <v>4</v>
      </c>
      <c r="M703" s="102">
        <f t="shared" si="201"/>
        <v>0</v>
      </c>
      <c r="N703" s="105"/>
      <c r="O703" s="104">
        <f t="shared" si="202"/>
        <v>0</v>
      </c>
      <c r="P703" s="26">
        <f t="shared" si="216"/>
        <v>20836</v>
      </c>
      <c r="Q703" s="21">
        <f t="shared" si="215"/>
        <v>26045</v>
      </c>
      <c r="R703" s="98">
        <v>351</v>
      </c>
      <c r="S703" s="99">
        <v>296</v>
      </c>
      <c r="T703" s="99">
        <v>400</v>
      </c>
      <c r="U703" s="99">
        <v>523</v>
      </c>
      <c r="V703" s="99">
        <v>390</v>
      </c>
      <c r="W703" s="99">
        <v>298</v>
      </c>
      <c r="X703" s="99">
        <v>46</v>
      </c>
      <c r="Y703" s="99">
        <v>31</v>
      </c>
      <c r="Z703" s="99">
        <v>23</v>
      </c>
      <c r="AA703" s="99">
        <v>0</v>
      </c>
      <c r="AB703" s="99">
        <v>0</v>
      </c>
      <c r="AC703" s="100">
        <v>109</v>
      </c>
      <c r="AD703" s="22">
        <v>3706</v>
      </c>
      <c r="AE703" s="20">
        <v>3125</v>
      </c>
      <c r="AF703" s="20">
        <v>4223</v>
      </c>
      <c r="AG703" s="20">
        <v>5521</v>
      </c>
      <c r="AH703" s="20">
        <v>4117</v>
      </c>
      <c r="AI703" s="20">
        <v>3145</v>
      </c>
      <c r="AJ703" s="20">
        <v>486</v>
      </c>
      <c r="AK703" s="20">
        <v>328</v>
      </c>
      <c r="AL703" s="20">
        <v>243</v>
      </c>
      <c r="AM703" s="20">
        <v>0</v>
      </c>
      <c r="AN703" s="20">
        <v>0</v>
      </c>
      <c r="AO703" s="43">
        <v>1151</v>
      </c>
    </row>
    <row r="704" spans="1:41" x14ac:dyDescent="0.2">
      <c r="A704" s="96" t="s">
        <v>1610</v>
      </c>
      <c r="B704" s="96" t="s">
        <v>1629</v>
      </c>
      <c r="C704" s="96" t="s">
        <v>1610</v>
      </c>
      <c r="D704" s="96" t="s">
        <v>1693</v>
      </c>
      <c r="E704" s="96" t="s">
        <v>1694</v>
      </c>
      <c r="F704" s="96" t="s">
        <v>1695</v>
      </c>
      <c r="G704" s="96" t="s">
        <v>126</v>
      </c>
      <c r="H704" s="19" t="str">
        <f>IF(E704="","",VLOOKUP(LEFT(E704,5),'Technikai cellák'!B:C,2,0))</f>
        <v>MVM ÉGÁZ-DÉGÁZ Földgázhálózati Zrt.</v>
      </c>
      <c r="I704" s="19" t="str">
        <f>IF(E704="","",VLOOKUP(H704,'Technikai cellák'!$C$1:$D$12,2,0))</f>
        <v>6724 Szeged, Pulcz u. 44.</v>
      </c>
      <c r="J704" s="97">
        <v>4</v>
      </c>
      <c r="K704" s="25" t="str">
        <f t="shared" si="199"/>
        <v>20 alatti</v>
      </c>
      <c r="L704" s="101">
        <f t="shared" si="200"/>
        <v>4</v>
      </c>
      <c r="M704" s="102">
        <f t="shared" si="201"/>
        <v>0</v>
      </c>
      <c r="N704" s="105"/>
      <c r="O704" s="104">
        <f t="shared" si="202"/>
        <v>0</v>
      </c>
      <c r="P704" s="26">
        <f t="shared" si="216"/>
        <v>2677</v>
      </c>
      <c r="Q704" s="21">
        <f t="shared" si="215"/>
        <v>3346</v>
      </c>
      <c r="R704" s="98">
        <v>21</v>
      </c>
      <c r="S704" s="99">
        <v>38</v>
      </c>
      <c r="T704" s="99">
        <v>47</v>
      </c>
      <c r="U704" s="99">
        <v>25</v>
      </c>
      <c r="V704" s="99">
        <v>127</v>
      </c>
      <c r="W704" s="99">
        <v>26</v>
      </c>
      <c r="X704" s="99">
        <v>11</v>
      </c>
      <c r="Y704" s="99">
        <v>2</v>
      </c>
      <c r="Z704" s="99">
        <v>0</v>
      </c>
      <c r="AA704" s="99">
        <v>0</v>
      </c>
      <c r="AB704" s="99">
        <v>5</v>
      </c>
      <c r="AC704" s="100">
        <v>15</v>
      </c>
      <c r="AD704" s="22">
        <f t="shared" si="203"/>
        <v>222</v>
      </c>
      <c r="AE704" s="20">
        <f t="shared" si="204"/>
        <v>401</v>
      </c>
      <c r="AF704" s="20">
        <f t="shared" si="205"/>
        <v>496</v>
      </c>
      <c r="AG704" s="20">
        <f t="shared" si="206"/>
        <v>264</v>
      </c>
      <c r="AH704" s="20">
        <f t="shared" si="207"/>
        <v>1341</v>
      </c>
      <c r="AI704" s="20">
        <f t="shared" si="208"/>
        <v>274</v>
      </c>
      <c r="AJ704" s="20">
        <f t="shared" si="209"/>
        <v>116</v>
      </c>
      <c r="AK704" s="20">
        <f t="shared" si="210"/>
        <v>21</v>
      </c>
      <c r="AL704" s="20">
        <f t="shared" si="211"/>
        <v>0</v>
      </c>
      <c r="AM704" s="20">
        <f t="shared" si="212"/>
        <v>0</v>
      </c>
      <c r="AN704" s="20">
        <f t="shared" si="213"/>
        <v>53</v>
      </c>
      <c r="AO704" s="43">
        <f t="shared" si="214"/>
        <v>158</v>
      </c>
    </row>
    <row r="705" spans="1:41" x14ac:dyDescent="0.2">
      <c r="A705" s="96" t="s">
        <v>1610</v>
      </c>
      <c r="B705" s="96" t="s">
        <v>1629</v>
      </c>
      <c r="C705" s="96" t="s">
        <v>1610</v>
      </c>
      <c r="D705" s="96" t="s">
        <v>1696</v>
      </c>
      <c r="E705" s="96" t="s">
        <v>1697</v>
      </c>
      <c r="F705" s="96" t="s">
        <v>1698</v>
      </c>
      <c r="G705" s="96" t="s">
        <v>126</v>
      </c>
      <c r="H705" s="19" t="str">
        <f>IF(E705="","",VLOOKUP(LEFT(E705,5),'Technikai cellák'!B:C,2,0))</f>
        <v>MVM ÉGÁZ-DÉGÁZ Földgázhálózati Zrt.</v>
      </c>
      <c r="I705" s="19" t="str">
        <f>IF(E705="","",VLOOKUP(H705,'Technikai cellák'!$C$1:$D$12,2,0))</f>
        <v>6724 Szeged, Pulcz u. 44.</v>
      </c>
      <c r="J705" s="97">
        <v>22</v>
      </c>
      <c r="K705" s="25" t="str">
        <f t="shared" si="199"/>
        <v>20-99</v>
      </c>
      <c r="L705" s="101">
        <f t="shared" si="200"/>
        <v>0</v>
      </c>
      <c r="M705" s="102">
        <f t="shared" si="201"/>
        <v>231</v>
      </c>
      <c r="N705" s="105">
        <v>231</v>
      </c>
      <c r="O705" s="104">
        <f t="shared" si="202"/>
        <v>0</v>
      </c>
      <c r="P705" s="26">
        <f t="shared" si="216"/>
        <v>55370</v>
      </c>
      <c r="Q705" s="21">
        <f t="shared" si="215"/>
        <v>69213</v>
      </c>
      <c r="R705" s="98">
        <v>610</v>
      </c>
      <c r="S705" s="99">
        <v>774</v>
      </c>
      <c r="T705" s="99">
        <v>874</v>
      </c>
      <c r="U705" s="99">
        <v>1373</v>
      </c>
      <c r="V705" s="99">
        <v>985</v>
      </c>
      <c r="W705" s="99">
        <v>845</v>
      </c>
      <c r="X705" s="99">
        <v>303</v>
      </c>
      <c r="Y705" s="99">
        <v>218</v>
      </c>
      <c r="Z705" s="99">
        <v>138</v>
      </c>
      <c r="AA705" s="99">
        <v>86</v>
      </c>
      <c r="AB705" s="99">
        <v>64</v>
      </c>
      <c r="AC705" s="100">
        <v>287</v>
      </c>
      <c r="AD705" s="22">
        <v>6439</v>
      </c>
      <c r="AE705" s="20">
        <v>8170</v>
      </c>
      <c r="AF705" s="20">
        <v>9226</v>
      </c>
      <c r="AG705" s="20">
        <v>14493</v>
      </c>
      <c r="AH705" s="20">
        <v>10397</v>
      </c>
      <c r="AI705" s="20">
        <v>8919</v>
      </c>
      <c r="AJ705" s="20">
        <v>3198</v>
      </c>
      <c r="AK705" s="20">
        <v>2302</v>
      </c>
      <c r="AL705" s="20">
        <v>1457</v>
      </c>
      <c r="AM705" s="20">
        <v>908</v>
      </c>
      <c r="AN705" s="20">
        <v>675</v>
      </c>
      <c r="AO705" s="43">
        <v>3029</v>
      </c>
    </row>
    <row r="706" spans="1:41" x14ac:dyDescent="0.2">
      <c r="A706" s="96" t="s">
        <v>1610</v>
      </c>
      <c r="B706" s="96" t="s">
        <v>1629</v>
      </c>
      <c r="C706" s="96" t="s">
        <v>1610</v>
      </c>
      <c r="D706" s="96" t="s">
        <v>1699</v>
      </c>
      <c r="E706" s="96" t="s">
        <v>1700</v>
      </c>
      <c r="F706" s="96" t="s">
        <v>1701</v>
      </c>
      <c r="G706" s="96" t="s">
        <v>126</v>
      </c>
      <c r="H706" s="19" t="str">
        <f>IF(E706="","",VLOOKUP(LEFT(E706,5),'Technikai cellák'!B:C,2,0))</f>
        <v>MVM ÉGÁZ-DÉGÁZ Földgázhálózati Zrt.</v>
      </c>
      <c r="I706" s="19" t="str">
        <f>IF(E706="","",VLOOKUP(H706,'Technikai cellák'!$C$1:$D$12,2,0))</f>
        <v>6724 Szeged, Pulcz u. 44.</v>
      </c>
      <c r="J706" s="97">
        <v>4</v>
      </c>
      <c r="K706" s="25" t="str">
        <f t="shared" si="199"/>
        <v>20 alatti</v>
      </c>
      <c r="L706" s="101">
        <f t="shared" si="200"/>
        <v>4</v>
      </c>
      <c r="M706" s="102">
        <f t="shared" si="201"/>
        <v>0</v>
      </c>
      <c r="N706" s="105"/>
      <c r="O706" s="104">
        <f t="shared" si="202"/>
        <v>0</v>
      </c>
      <c r="P706" s="26">
        <f t="shared" si="216"/>
        <v>8587</v>
      </c>
      <c r="Q706" s="21">
        <f t="shared" si="215"/>
        <v>10734</v>
      </c>
      <c r="R706" s="98">
        <v>175</v>
      </c>
      <c r="S706" s="99">
        <v>195</v>
      </c>
      <c r="T706" s="99">
        <v>132</v>
      </c>
      <c r="U706" s="99">
        <v>198</v>
      </c>
      <c r="V706" s="99">
        <v>155</v>
      </c>
      <c r="W706" s="99">
        <v>48</v>
      </c>
      <c r="X706" s="99">
        <v>38</v>
      </c>
      <c r="Y706" s="99">
        <v>0</v>
      </c>
      <c r="Z706" s="99">
        <v>2</v>
      </c>
      <c r="AA706" s="99">
        <v>0</v>
      </c>
      <c r="AB706" s="99">
        <v>3</v>
      </c>
      <c r="AC706" s="100">
        <v>71</v>
      </c>
      <c r="AD706" s="22">
        <f t="shared" si="203"/>
        <v>1847</v>
      </c>
      <c r="AE706" s="20">
        <f t="shared" si="204"/>
        <v>2058</v>
      </c>
      <c r="AF706" s="20">
        <f t="shared" si="205"/>
        <v>1393</v>
      </c>
      <c r="AG706" s="20">
        <f t="shared" si="206"/>
        <v>2090</v>
      </c>
      <c r="AH706" s="20">
        <f t="shared" si="207"/>
        <v>1636</v>
      </c>
      <c r="AI706" s="20">
        <f t="shared" si="208"/>
        <v>507</v>
      </c>
      <c r="AJ706" s="20">
        <f t="shared" si="209"/>
        <v>401</v>
      </c>
      <c r="AK706" s="20">
        <f t="shared" si="210"/>
        <v>0</v>
      </c>
      <c r="AL706" s="20">
        <f t="shared" si="211"/>
        <v>21</v>
      </c>
      <c r="AM706" s="20">
        <f t="shared" si="212"/>
        <v>0</v>
      </c>
      <c r="AN706" s="20">
        <f t="shared" si="213"/>
        <v>32</v>
      </c>
      <c r="AO706" s="43">
        <f t="shared" si="214"/>
        <v>749</v>
      </c>
    </row>
    <row r="707" spans="1:41" x14ac:dyDescent="0.2">
      <c r="A707" s="96" t="s">
        <v>1610</v>
      </c>
      <c r="B707" s="96" t="s">
        <v>1629</v>
      </c>
      <c r="C707" s="96" t="s">
        <v>1610</v>
      </c>
      <c r="D707" s="96" t="s">
        <v>1702</v>
      </c>
      <c r="E707" s="96" t="s">
        <v>1703</v>
      </c>
      <c r="F707" s="96" t="s">
        <v>1704</v>
      </c>
      <c r="G707" s="96" t="s">
        <v>126</v>
      </c>
      <c r="H707" s="19" t="str">
        <f>IF(E707="","",VLOOKUP(LEFT(E707,5),'Technikai cellák'!B:C,2,0))</f>
        <v>MVM ÉGÁZ-DÉGÁZ Földgázhálózati Zrt.</v>
      </c>
      <c r="I707" s="19" t="str">
        <f>IF(E707="","",VLOOKUP(H707,'Technikai cellák'!$C$1:$D$12,2,0))</f>
        <v>6724 Szeged, Pulcz u. 44.</v>
      </c>
      <c r="J707" s="97">
        <v>4</v>
      </c>
      <c r="K707" s="25" t="str">
        <f t="shared" si="199"/>
        <v>20 alatti</v>
      </c>
      <c r="L707" s="101">
        <f t="shared" si="200"/>
        <v>4</v>
      </c>
      <c r="M707" s="102">
        <f t="shared" si="201"/>
        <v>0</v>
      </c>
      <c r="N707" s="105"/>
      <c r="O707" s="104">
        <f t="shared" si="202"/>
        <v>0</v>
      </c>
      <c r="P707" s="26">
        <f t="shared" si="216"/>
        <v>10438</v>
      </c>
      <c r="Q707" s="21">
        <f t="shared" si="215"/>
        <v>13047</v>
      </c>
      <c r="R707" s="98">
        <v>178</v>
      </c>
      <c r="S707" s="99">
        <v>226</v>
      </c>
      <c r="T707" s="99">
        <v>151</v>
      </c>
      <c r="U707" s="99">
        <v>226</v>
      </c>
      <c r="V707" s="99">
        <v>227</v>
      </c>
      <c r="W707" s="99">
        <v>78</v>
      </c>
      <c r="X707" s="99">
        <v>54</v>
      </c>
      <c r="Y707" s="99">
        <v>16</v>
      </c>
      <c r="Z707" s="99">
        <v>-2.5999999999839901E-2</v>
      </c>
      <c r="AA707" s="99">
        <v>0</v>
      </c>
      <c r="AB707" s="99">
        <v>0</v>
      </c>
      <c r="AC707" s="100">
        <v>80</v>
      </c>
      <c r="AD707" s="22">
        <f t="shared" si="203"/>
        <v>1879</v>
      </c>
      <c r="AE707" s="20">
        <f t="shared" si="204"/>
        <v>2386</v>
      </c>
      <c r="AF707" s="20">
        <f t="shared" si="205"/>
        <v>1594</v>
      </c>
      <c r="AG707" s="20">
        <f t="shared" si="206"/>
        <v>2386</v>
      </c>
      <c r="AH707" s="20">
        <f t="shared" si="207"/>
        <v>2396</v>
      </c>
      <c r="AI707" s="20">
        <f t="shared" si="208"/>
        <v>823</v>
      </c>
      <c r="AJ707" s="20">
        <f t="shared" si="209"/>
        <v>570</v>
      </c>
      <c r="AK707" s="20">
        <f t="shared" si="210"/>
        <v>169</v>
      </c>
      <c r="AL707" s="20">
        <f t="shared" si="211"/>
        <v>0</v>
      </c>
      <c r="AM707" s="20">
        <f t="shared" si="212"/>
        <v>0</v>
      </c>
      <c r="AN707" s="20">
        <f t="shared" si="213"/>
        <v>0</v>
      </c>
      <c r="AO707" s="43">
        <f t="shared" si="214"/>
        <v>844</v>
      </c>
    </row>
    <row r="708" spans="1:41" x14ac:dyDescent="0.2">
      <c r="A708" s="96" t="s">
        <v>1610</v>
      </c>
      <c r="B708" s="96" t="s">
        <v>1629</v>
      </c>
      <c r="C708" s="96" t="s">
        <v>1610</v>
      </c>
      <c r="D708" s="96" t="s">
        <v>1705</v>
      </c>
      <c r="E708" s="96" t="s">
        <v>1706</v>
      </c>
      <c r="F708" s="96" t="s">
        <v>1707</v>
      </c>
      <c r="G708" s="96" t="s">
        <v>126</v>
      </c>
      <c r="H708" s="19" t="str">
        <f>IF(E708="","",VLOOKUP(LEFT(E708,5),'Technikai cellák'!B:C,2,0))</f>
        <v>MVM ÉGÁZ-DÉGÁZ Földgázhálózati Zrt.</v>
      </c>
      <c r="I708" s="19" t="str">
        <f>IF(E708="","",VLOOKUP(H708,'Technikai cellák'!$C$1:$D$12,2,0))</f>
        <v>6724 Szeged, Pulcz u. 44.</v>
      </c>
      <c r="J708" s="97">
        <v>4</v>
      </c>
      <c r="K708" s="25" t="str">
        <f t="shared" si="199"/>
        <v>20 alatti</v>
      </c>
      <c r="L708" s="101">
        <f t="shared" si="200"/>
        <v>4</v>
      </c>
      <c r="M708" s="102">
        <f t="shared" si="201"/>
        <v>0</v>
      </c>
      <c r="N708" s="105"/>
      <c r="O708" s="104">
        <f t="shared" si="202"/>
        <v>0</v>
      </c>
      <c r="P708" s="26">
        <f t="shared" si="216"/>
        <v>4686</v>
      </c>
      <c r="Q708" s="21">
        <f t="shared" si="215"/>
        <v>5858</v>
      </c>
      <c r="R708" s="98">
        <v>81</v>
      </c>
      <c r="S708" s="99">
        <v>85</v>
      </c>
      <c r="T708" s="99">
        <v>108</v>
      </c>
      <c r="U708" s="99">
        <v>137</v>
      </c>
      <c r="V708" s="99">
        <v>105</v>
      </c>
      <c r="W708" s="99">
        <v>16</v>
      </c>
      <c r="X708" s="99">
        <v>9</v>
      </c>
      <c r="Y708" s="99">
        <v>0</v>
      </c>
      <c r="Z708" s="99">
        <v>0</v>
      </c>
      <c r="AA708" s="99">
        <v>0</v>
      </c>
      <c r="AB708" s="99">
        <v>0</v>
      </c>
      <c r="AC708" s="100">
        <v>14</v>
      </c>
      <c r="AD708" s="22">
        <f t="shared" si="203"/>
        <v>855</v>
      </c>
      <c r="AE708" s="20">
        <f t="shared" si="204"/>
        <v>897</v>
      </c>
      <c r="AF708" s="20">
        <f t="shared" si="205"/>
        <v>1140</v>
      </c>
      <c r="AG708" s="20">
        <f t="shared" si="206"/>
        <v>1446</v>
      </c>
      <c r="AH708" s="20">
        <f t="shared" si="207"/>
        <v>1108</v>
      </c>
      <c r="AI708" s="20">
        <f t="shared" si="208"/>
        <v>169</v>
      </c>
      <c r="AJ708" s="20">
        <f t="shared" si="209"/>
        <v>95</v>
      </c>
      <c r="AK708" s="20">
        <f t="shared" si="210"/>
        <v>0</v>
      </c>
      <c r="AL708" s="20">
        <f t="shared" si="211"/>
        <v>0</v>
      </c>
      <c r="AM708" s="20">
        <f t="shared" si="212"/>
        <v>0</v>
      </c>
      <c r="AN708" s="20">
        <f t="shared" si="213"/>
        <v>0</v>
      </c>
      <c r="AO708" s="43">
        <f t="shared" si="214"/>
        <v>148</v>
      </c>
    </row>
    <row r="709" spans="1:41" x14ac:dyDescent="0.2">
      <c r="A709" s="96" t="s">
        <v>1610</v>
      </c>
      <c r="B709" s="96" t="s">
        <v>1629</v>
      </c>
      <c r="C709" s="96" t="s">
        <v>1610</v>
      </c>
      <c r="D709" s="96" t="s">
        <v>1708</v>
      </c>
      <c r="E709" s="96" t="s">
        <v>1709</v>
      </c>
      <c r="F709" s="96" t="s">
        <v>1710</v>
      </c>
      <c r="G709" s="96" t="s">
        <v>126</v>
      </c>
      <c r="H709" s="19" t="str">
        <f>IF(E709="","",VLOOKUP(LEFT(E709,5),'Technikai cellák'!B:C,2,0))</f>
        <v>MVM ÉGÁZ-DÉGÁZ Földgázhálózati Zrt.</v>
      </c>
      <c r="I709" s="19" t="str">
        <f>IF(E709="","",VLOOKUP(H709,'Technikai cellák'!$C$1:$D$12,2,0))</f>
        <v>6724 Szeged, Pulcz u. 44.</v>
      </c>
      <c r="J709" s="97">
        <v>16</v>
      </c>
      <c r="K709" s="25" t="str">
        <f t="shared" si="199"/>
        <v>20 alatti</v>
      </c>
      <c r="L709" s="101">
        <f t="shared" si="200"/>
        <v>16</v>
      </c>
      <c r="M709" s="102">
        <f t="shared" si="201"/>
        <v>0</v>
      </c>
      <c r="N709" s="105"/>
      <c r="O709" s="104">
        <f t="shared" si="202"/>
        <v>0</v>
      </c>
      <c r="P709" s="26">
        <f t="shared" si="216"/>
        <v>83034</v>
      </c>
      <c r="Q709" s="21">
        <f t="shared" si="215"/>
        <v>103793</v>
      </c>
      <c r="R709" s="98">
        <v>1798</v>
      </c>
      <c r="S709" s="99">
        <v>1542</v>
      </c>
      <c r="T709" s="99">
        <v>1582</v>
      </c>
      <c r="U709" s="99">
        <v>1530</v>
      </c>
      <c r="V709" s="99">
        <v>1420</v>
      </c>
      <c r="W709" s="99">
        <v>976</v>
      </c>
      <c r="X709" s="99">
        <v>27</v>
      </c>
      <c r="Y709" s="99">
        <v>19</v>
      </c>
      <c r="Z709" s="99">
        <v>15</v>
      </c>
      <c r="AA709" s="99">
        <v>17</v>
      </c>
      <c r="AB709" s="99">
        <v>48</v>
      </c>
      <c r="AC709" s="100">
        <v>859</v>
      </c>
      <c r="AD709" s="22">
        <f t="shared" si="203"/>
        <v>18979</v>
      </c>
      <c r="AE709" s="20">
        <f t="shared" si="204"/>
        <v>16277</v>
      </c>
      <c r="AF709" s="20">
        <f t="shared" si="205"/>
        <v>16699</v>
      </c>
      <c r="AG709" s="20">
        <f t="shared" si="206"/>
        <v>16150</v>
      </c>
      <c r="AH709" s="20">
        <f t="shared" si="207"/>
        <v>14989</v>
      </c>
      <c r="AI709" s="20">
        <f t="shared" si="208"/>
        <v>10302</v>
      </c>
      <c r="AJ709" s="20">
        <f t="shared" si="209"/>
        <v>285</v>
      </c>
      <c r="AK709" s="20">
        <f t="shared" si="210"/>
        <v>201</v>
      </c>
      <c r="AL709" s="20">
        <f t="shared" si="211"/>
        <v>158</v>
      </c>
      <c r="AM709" s="20">
        <f t="shared" si="212"/>
        <v>179</v>
      </c>
      <c r="AN709" s="20">
        <f t="shared" si="213"/>
        <v>507</v>
      </c>
      <c r="AO709" s="43">
        <f t="shared" si="214"/>
        <v>9067</v>
      </c>
    </row>
    <row r="710" spans="1:41" x14ac:dyDescent="0.2">
      <c r="A710" s="96" t="s">
        <v>1610</v>
      </c>
      <c r="B710" s="96" t="s">
        <v>1629</v>
      </c>
      <c r="C710" s="96" t="s">
        <v>1610</v>
      </c>
      <c r="D710" s="96" t="s">
        <v>1711</v>
      </c>
      <c r="E710" s="96" t="s">
        <v>1712</v>
      </c>
      <c r="F710" s="96" t="s">
        <v>1713</v>
      </c>
      <c r="G710" s="96" t="s">
        <v>126</v>
      </c>
      <c r="H710" s="19" t="str">
        <f>IF(E710="","",VLOOKUP(LEFT(E710,5),'Technikai cellák'!B:C,2,0))</f>
        <v>MVM ÉGÁZ-DÉGÁZ Földgázhálózati Zrt.</v>
      </c>
      <c r="I710" s="19" t="str">
        <f>IF(E710="","",VLOOKUP(H710,'Technikai cellák'!$C$1:$D$12,2,0))</f>
        <v>6724 Szeged, Pulcz u. 44.</v>
      </c>
      <c r="J710" s="97">
        <v>4</v>
      </c>
      <c r="K710" s="25" t="str">
        <f t="shared" si="199"/>
        <v>20 alatti</v>
      </c>
      <c r="L710" s="101">
        <f t="shared" si="200"/>
        <v>4</v>
      </c>
      <c r="M710" s="102">
        <f t="shared" si="201"/>
        <v>0</v>
      </c>
      <c r="N710" s="105"/>
      <c r="O710" s="104">
        <f t="shared" si="202"/>
        <v>0</v>
      </c>
      <c r="P710" s="26">
        <f t="shared" si="216"/>
        <v>31456</v>
      </c>
      <c r="Q710" s="21">
        <f t="shared" si="215"/>
        <v>39320</v>
      </c>
      <c r="R710" s="98">
        <v>598</v>
      </c>
      <c r="S710" s="99">
        <v>751</v>
      </c>
      <c r="T710" s="99">
        <v>402</v>
      </c>
      <c r="U710" s="99">
        <v>581</v>
      </c>
      <c r="V710" s="99">
        <v>595</v>
      </c>
      <c r="W710" s="99">
        <v>365</v>
      </c>
      <c r="X710" s="99">
        <v>109</v>
      </c>
      <c r="Y710" s="99">
        <v>13</v>
      </c>
      <c r="Z710" s="99">
        <v>13</v>
      </c>
      <c r="AA710" s="99">
        <v>2</v>
      </c>
      <c r="AB710" s="99">
        <v>32</v>
      </c>
      <c r="AC710" s="100">
        <v>264</v>
      </c>
      <c r="AD710" s="22">
        <f t="shared" si="203"/>
        <v>6312</v>
      </c>
      <c r="AE710" s="20">
        <f t="shared" si="204"/>
        <v>7927</v>
      </c>
      <c r="AF710" s="20">
        <f t="shared" si="205"/>
        <v>4243</v>
      </c>
      <c r="AG710" s="20">
        <f t="shared" si="206"/>
        <v>6133</v>
      </c>
      <c r="AH710" s="20">
        <f t="shared" si="207"/>
        <v>6281</v>
      </c>
      <c r="AI710" s="20">
        <f t="shared" si="208"/>
        <v>3853</v>
      </c>
      <c r="AJ710" s="20">
        <f t="shared" si="209"/>
        <v>1151</v>
      </c>
      <c r="AK710" s="20">
        <f t="shared" si="210"/>
        <v>137</v>
      </c>
      <c r="AL710" s="20">
        <f t="shared" si="211"/>
        <v>137</v>
      </c>
      <c r="AM710" s="20">
        <f t="shared" si="212"/>
        <v>21</v>
      </c>
      <c r="AN710" s="20">
        <f t="shared" si="213"/>
        <v>338</v>
      </c>
      <c r="AO710" s="43">
        <f t="shared" si="214"/>
        <v>2787</v>
      </c>
    </row>
    <row r="711" spans="1:41" x14ac:dyDescent="0.2">
      <c r="A711" s="96" t="s">
        <v>1610</v>
      </c>
      <c r="B711" s="96" t="s">
        <v>1629</v>
      </c>
      <c r="C711" s="96" t="s">
        <v>1610</v>
      </c>
      <c r="D711" s="96" t="s">
        <v>1714</v>
      </c>
      <c r="E711" s="96" t="s">
        <v>1715</v>
      </c>
      <c r="F711" s="96" t="s">
        <v>1716</v>
      </c>
      <c r="G711" s="96" t="s">
        <v>126</v>
      </c>
      <c r="H711" s="19" t="str">
        <f>IF(E711="","",VLOOKUP(LEFT(E711,5),'Technikai cellák'!B:C,2,0))</f>
        <v>MVM ÉGÁZ-DÉGÁZ Földgázhálózati Zrt.</v>
      </c>
      <c r="I711" s="19" t="str">
        <f>IF(E711="","",VLOOKUP(H711,'Technikai cellák'!$C$1:$D$12,2,0))</f>
        <v>6724 Szeged, Pulcz u. 44.</v>
      </c>
      <c r="J711" s="97">
        <v>16</v>
      </c>
      <c r="K711" s="25" t="str">
        <f t="shared" si="199"/>
        <v>20 alatti</v>
      </c>
      <c r="L711" s="101">
        <f t="shared" si="200"/>
        <v>16</v>
      </c>
      <c r="M711" s="102">
        <f t="shared" si="201"/>
        <v>0</v>
      </c>
      <c r="N711" s="105"/>
      <c r="O711" s="104">
        <f t="shared" si="202"/>
        <v>0</v>
      </c>
      <c r="P711" s="26">
        <f t="shared" si="216"/>
        <v>101725</v>
      </c>
      <c r="Q711" s="21">
        <f t="shared" si="215"/>
        <v>127156</v>
      </c>
      <c r="R711" s="98">
        <v>1484</v>
      </c>
      <c r="S711" s="99">
        <v>1878</v>
      </c>
      <c r="T711" s="99">
        <v>1380</v>
      </c>
      <c r="U711" s="99">
        <v>2120</v>
      </c>
      <c r="V711" s="99">
        <v>1596</v>
      </c>
      <c r="W711" s="99">
        <v>1431</v>
      </c>
      <c r="X711" s="99">
        <v>887</v>
      </c>
      <c r="Y711" s="99">
        <v>527</v>
      </c>
      <c r="Z711" s="99">
        <v>5</v>
      </c>
      <c r="AA711" s="99">
        <v>0</v>
      </c>
      <c r="AB711" s="99">
        <v>1</v>
      </c>
      <c r="AC711" s="100">
        <v>737</v>
      </c>
      <c r="AD711" s="22">
        <f t="shared" si="203"/>
        <v>15665</v>
      </c>
      <c r="AE711" s="20">
        <f t="shared" si="204"/>
        <v>19824</v>
      </c>
      <c r="AF711" s="20">
        <f t="shared" si="205"/>
        <v>14567</v>
      </c>
      <c r="AG711" s="20">
        <f t="shared" si="206"/>
        <v>22378</v>
      </c>
      <c r="AH711" s="20">
        <f t="shared" si="207"/>
        <v>16847</v>
      </c>
      <c r="AI711" s="20">
        <f t="shared" si="208"/>
        <v>15105</v>
      </c>
      <c r="AJ711" s="20">
        <f t="shared" si="209"/>
        <v>9363</v>
      </c>
      <c r="AK711" s="20">
        <f t="shared" si="210"/>
        <v>5563</v>
      </c>
      <c r="AL711" s="20">
        <f t="shared" si="211"/>
        <v>53</v>
      </c>
      <c r="AM711" s="20">
        <f t="shared" si="212"/>
        <v>0</v>
      </c>
      <c r="AN711" s="20">
        <f t="shared" si="213"/>
        <v>11</v>
      </c>
      <c r="AO711" s="43">
        <f t="shared" si="214"/>
        <v>7780</v>
      </c>
    </row>
    <row r="712" spans="1:41" x14ac:dyDescent="0.2">
      <c r="A712" s="96" t="s">
        <v>1610</v>
      </c>
      <c r="B712" s="96" t="s">
        <v>1629</v>
      </c>
      <c r="C712" s="96" t="s">
        <v>1610</v>
      </c>
      <c r="D712" s="96" t="s">
        <v>1717</v>
      </c>
      <c r="E712" s="96" t="s">
        <v>1718</v>
      </c>
      <c r="F712" s="96" t="s">
        <v>1719</v>
      </c>
      <c r="G712" s="96" t="s">
        <v>126</v>
      </c>
      <c r="H712" s="19" t="str">
        <f>IF(E712="","",VLOOKUP(LEFT(E712,5),'Technikai cellák'!B:C,2,0))</f>
        <v>MVM ÉGÁZ-DÉGÁZ Földgázhálózati Zrt.</v>
      </c>
      <c r="I712" s="19" t="str">
        <f>IF(E712="","",VLOOKUP(H712,'Technikai cellák'!$C$1:$D$12,2,0))</f>
        <v>6724 Szeged, Pulcz u. 44.</v>
      </c>
      <c r="J712" s="97">
        <v>6</v>
      </c>
      <c r="K712" s="25" t="str">
        <f t="shared" si="199"/>
        <v>20 alatti</v>
      </c>
      <c r="L712" s="101">
        <f t="shared" si="200"/>
        <v>6</v>
      </c>
      <c r="M712" s="102">
        <f t="shared" si="201"/>
        <v>0</v>
      </c>
      <c r="N712" s="105"/>
      <c r="O712" s="104">
        <f t="shared" si="202"/>
        <v>0</v>
      </c>
      <c r="P712" s="26">
        <f t="shared" si="216"/>
        <v>73368</v>
      </c>
      <c r="Q712" s="21">
        <f t="shared" si="215"/>
        <v>91710</v>
      </c>
      <c r="R712" s="98">
        <v>1579</v>
      </c>
      <c r="S712" s="99">
        <v>1112</v>
      </c>
      <c r="T712" s="99">
        <v>1267</v>
      </c>
      <c r="U712" s="99">
        <v>1542</v>
      </c>
      <c r="V712" s="99">
        <v>761</v>
      </c>
      <c r="W712" s="99">
        <v>826</v>
      </c>
      <c r="X712" s="99">
        <v>498</v>
      </c>
      <c r="Y712" s="99">
        <v>271</v>
      </c>
      <c r="Z712" s="99">
        <v>29</v>
      </c>
      <c r="AA712" s="99">
        <v>41</v>
      </c>
      <c r="AB712" s="99">
        <v>190</v>
      </c>
      <c r="AC712" s="100">
        <v>572</v>
      </c>
      <c r="AD712" s="22">
        <f t="shared" si="203"/>
        <v>16668</v>
      </c>
      <c r="AE712" s="20">
        <f t="shared" si="204"/>
        <v>11738</v>
      </c>
      <c r="AF712" s="20">
        <f t="shared" si="205"/>
        <v>13374</v>
      </c>
      <c r="AG712" s="20">
        <f t="shared" si="206"/>
        <v>16277</v>
      </c>
      <c r="AH712" s="20">
        <f t="shared" si="207"/>
        <v>8033</v>
      </c>
      <c r="AI712" s="20">
        <f t="shared" si="208"/>
        <v>8719</v>
      </c>
      <c r="AJ712" s="20">
        <f t="shared" si="209"/>
        <v>5257</v>
      </c>
      <c r="AK712" s="20">
        <f t="shared" si="210"/>
        <v>2861</v>
      </c>
      <c r="AL712" s="20">
        <f t="shared" si="211"/>
        <v>306</v>
      </c>
      <c r="AM712" s="20">
        <f t="shared" si="212"/>
        <v>433</v>
      </c>
      <c r="AN712" s="20">
        <f t="shared" si="213"/>
        <v>2006</v>
      </c>
      <c r="AO712" s="43">
        <f t="shared" si="214"/>
        <v>6038</v>
      </c>
    </row>
    <row r="713" spans="1:41" x14ac:dyDescent="0.2">
      <c r="A713" s="96" t="s">
        <v>1610</v>
      </c>
      <c r="B713" s="96" t="s">
        <v>1629</v>
      </c>
      <c r="C713" s="96" t="s">
        <v>1610</v>
      </c>
      <c r="D713" s="96" t="s">
        <v>1720</v>
      </c>
      <c r="E713" s="96" t="s">
        <v>1721</v>
      </c>
      <c r="F713" s="96" t="s">
        <v>1722</v>
      </c>
      <c r="G713" s="96" t="s">
        <v>126</v>
      </c>
      <c r="H713" s="19" t="str">
        <f>IF(E713="","",VLOOKUP(LEFT(E713,5),'Technikai cellák'!B:C,2,0))</f>
        <v>MVM ÉGÁZ-DÉGÁZ Földgázhálózati Zrt.</v>
      </c>
      <c r="I713" s="19" t="str">
        <f>IF(E713="","",VLOOKUP(H713,'Technikai cellák'!$C$1:$D$12,2,0))</f>
        <v>6724 Szeged, Pulcz u. 44.</v>
      </c>
      <c r="J713" s="97">
        <v>4</v>
      </c>
      <c r="K713" s="25" t="str">
        <f t="shared" si="199"/>
        <v>20 alatti</v>
      </c>
      <c r="L713" s="101">
        <f t="shared" si="200"/>
        <v>4</v>
      </c>
      <c r="M713" s="102">
        <f t="shared" si="201"/>
        <v>0</v>
      </c>
      <c r="N713" s="105"/>
      <c r="O713" s="104">
        <f t="shared" si="202"/>
        <v>0</v>
      </c>
      <c r="P713" s="26">
        <f t="shared" si="216"/>
        <v>5302</v>
      </c>
      <c r="Q713" s="21">
        <f t="shared" si="215"/>
        <v>6628</v>
      </c>
      <c r="R713" s="98">
        <v>88</v>
      </c>
      <c r="S713" s="99">
        <v>94</v>
      </c>
      <c r="T713" s="99">
        <v>135</v>
      </c>
      <c r="U713" s="99">
        <v>117</v>
      </c>
      <c r="V713" s="99">
        <v>105</v>
      </c>
      <c r="W713" s="99">
        <v>51</v>
      </c>
      <c r="X713" s="99">
        <v>16</v>
      </c>
      <c r="Y713" s="99">
        <v>7</v>
      </c>
      <c r="Z713" s="99">
        <v>0</v>
      </c>
      <c r="AA713" s="99">
        <v>0</v>
      </c>
      <c r="AB713" s="99">
        <v>0</v>
      </c>
      <c r="AC713" s="100">
        <v>15</v>
      </c>
      <c r="AD713" s="22">
        <f t="shared" si="203"/>
        <v>929</v>
      </c>
      <c r="AE713" s="20">
        <f t="shared" si="204"/>
        <v>992</v>
      </c>
      <c r="AF713" s="20">
        <f t="shared" si="205"/>
        <v>1425</v>
      </c>
      <c r="AG713" s="20">
        <f t="shared" si="206"/>
        <v>1235</v>
      </c>
      <c r="AH713" s="20">
        <f t="shared" si="207"/>
        <v>1108</v>
      </c>
      <c r="AI713" s="20">
        <f t="shared" si="208"/>
        <v>538</v>
      </c>
      <c r="AJ713" s="20">
        <f t="shared" si="209"/>
        <v>169</v>
      </c>
      <c r="AK713" s="20">
        <f t="shared" si="210"/>
        <v>74</v>
      </c>
      <c r="AL713" s="20">
        <f t="shared" si="211"/>
        <v>0</v>
      </c>
      <c r="AM713" s="20">
        <f t="shared" si="212"/>
        <v>0</v>
      </c>
      <c r="AN713" s="20">
        <f t="shared" si="213"/>
        <v>0</v>
      </c>
      <c r="AO713" s="43">
        <f t="shared" si="214"/>
        <v>158</v>
      </c>
    </row>
    <row r="714" spans="1:41" x14ac:dyDescent="0.2">
      <c r="A714" s="96" t="s">
        <v>1610</v>
      </c>
      <c r="B714" s="96" t="s">
        <v>1629</v>
      </c>
      <c r="C714" s="96" t="s">
        <v>1610</v>
      </c>
      <c r="D714" s="96" t="s">
        <v>1723</v>
      </c>
      <c r="E714" s="96" t="s">
        <v>1724</v>
      </c>
      <c r="F714" s="96" t="s">
        <v>1725</v>
      </c>
      <c r="G714" s="96" t="s">
        <v>126</v>
      </c>
      <c r="H714" s="19" t="str">
        <f>IF(E714="","",VLOOKUP(LEFT(E714,5),'Technikai cellák'!B:C,2,0))</f>
        <v>MVM ÉGÁZ-DÉGÁZ Földgázhálózati Zrt.</v>
      </c>
      <c r="I714" s="19" t="str">
        <f>IF(E714="","",VLOOKUP(H714,'Technikai cellák'!$C$1:$D$12,2,0))</f>
        <v>6724 Szeged, Pulcz u. 44.</v>
      </c>
      <c r="J714" s="97">
        <v>4</v>
      </c>
      <c r="K714" s="25" t="str">
        <f t="shared" si="199"/>
        <v>20 alatti</v>
      </c>
      <c r="L714" s="101">
        <f t="shared" si="200"/>
        <v>4</v>
      </c>
      <c r="M714" s="102">
        <f t="shared" si="201"/>
        <v>0</v>
      </c>
      <c r="N714" s="105"/>
      <c r="O714" s="104">
        <f t="shared" si="202"/>
        <v>0</v>
      </c>
      <c r="P714" s="26">
        <f t="shared" si="216"/>
        <v>31422</v>
      </c>
      <c r="Q714" s="21">
        <f t="shared" si="215"/>
        <v>39277</v>
      </c>
      <c r="R714" s="98">
        <v>418</v>
      </c>
      <c r="S714" s="99">
        <v>513</v>
      </c>
      <c r="T714" s="99">
        <v>681</v>
      </c>
      <c r="U714" s="99">
        <v>781</v>
      </c>
      <c r="V714" s="99">
        <v>478</v>
      </c>
      <c r="W714" s="99">
        <v>337</v>
      </c>
      <c r="X714" s="99">
        <v>115</v>
      </c>
      <c r="Y714" s="99">
        <v>191</v>
      </c>
      <c r="Z714" s="99">
        <v>15</v>
      </c>
      <c r="AA714" s="99">
        <v>16</v>
      </c>
      <c r="AB714" s="99">
        <v>16</v>
      </c>
      <c r="AC714" s="100">
        <v>160</v>
      </c>
      <c r="AD714" s="22">
        <f t="shared" si="203"/>
        <v>4412</v>
      </c>
      <c r="AE714" s="20">
        <f t="shared" si="204"/>
        <v>5415</v>
      </c>
      <c r="AF714" s="20">
        <f t="shared" si="205"/>
        <v>7188</v>
      </c>
      <c r="AG714" s="20">
        <f t="shared" si="206"/>
        <v>8244</v>
      </c>
      <c r="AH714" s="20">
        <f t="shared" si="207"/>
        <v>5046</v>
      </c>
      <c r="AI714" s="20">
        <f t="shared" si="208"/>
        <v>3557</v>
      </c>
      <c r="AJ714" s="20">
        <f t="shared" si="209"/>
        <v>1214</v>
      </c>
      <c r="AK714" s="20">
        <f t="shared" si="210"/>
        <v>2016</v>
      </c>
      <c r="AL714" s="20">
        <f t="shared" si="211"/>
        <v>158</v>
      </c>
      <c r="AM714" s="20">
        <f t="shared" si="212"/>
        <v>169</v>
      </c>
      <c r="AN714" s="20">
        <f t="shared" si="213"/>
        <v>169</v>
      </c>
      <c r="AO714" s="43">
        <f t="shared" si="214"/>
        <v>1689</v>
      </c>
    </row>
    <row r="715" spans="1:41" x14ac:dyDescent="0.2">
      <c r="A715" s="96" t="s">
        <v>1610</v>
      </c>
      <c r="B715" s="96" t="s">
        <v>1629</v>
      </c>
      <c r="C715" s="96" t="s">
        <v>1610</v>
      </c>
      <c r="D715" s="96" t="s">
        <v>1726</v>
      </c>
      <c r="E715" s="96" t="s">
        <v>1727</v>
      </c>
      <c r="F715" s="96" t="s">
        <v>1728</v>
      </c>
      <c r="G715" s="96" t="s">
        <v>126</v>
      </c>
      <c r="H715" s="19" t="str">
        <f>IF(E715="","",VLOOKUP(LEFT(E715,5),'Technikai cellák'!B:C,2,0))</f>
        <v>MVM ÉGÁZ-DÉGÁZ Földgázhálózati Zrt.</v>
      </c>
      <c r="I715" s="19" t="str">
        <f>IF(E715="","",VLOOKUP(H715,'Technikai cellák'!$C$1:$D$12,2,0))</f>
        <v>6724 Szeged, Pulcz u. 44.</v>
      </c>
      <c r="J715" s="97">
        <v>4</v>
      </c>
      <c r="K715" s="25" t="str">
        <f t="shared" si="199"/>
        <v>20 alatti</v>
      </c>
      <c r="L715" s="101">
        <f t="shared" si="200"/>
        <v>4</v>
      </c>
      <c r="M715" s="102">
        <f t="shared" si="201"/>
        <v>0</v>
      </c>
      <c r="N715" s="105"/>
      <c r="O715" s="104">
        <f t="shared" si="202"/>
        <v>0</v>
      </c>
      <c r="P715" s="26">
        <f t="shared" si="216"/>
        <v>12987</v>
      </c>
      <c r="Q715" s="21">
        <f t="shared" si="215"/>
        <v>16234</v>
      </c>
      <c r="R715" s="98">
        <v>213</v>
      </c>
      <c r="S715" s="99">
        <v>213</v>
      </c>
      <c r="T715" s="99">
        <v>317</v>
      </c>
      <c r="U715" s="99">
        <v>305</v>
      </c>
      <c r="V715" s="99">
        <v>202</v>
      </c>
      <c r="W715" s="99">
        <v>130</v>
      </c>
      <c r="X715" s="99">
        <v>48</v>
      </c>
      <c r="Y715" s="99">
        <v>60</v>
      </c>
      <c r="Z715" s="99">
        <v>0</v>
      </c>
      <c r="AA715" s="99">
        <v>0</v>
      </c>
      <c r="AB715" s="99">
        <v>1</v>
      </c>
      <c r="AC715" s="100">
        <v>49</v>
      </c>
      <c r="AD715" s="22">
        <f t="shared" si="203"/>
        <v>2248</v>
      </c>
      <c r="AE715" s="20">
        <f t="shared" si="204"/>
        <v>2248</v>
      </c>
      <c r="AF715" s="20">
        <f t="shared" si="205"/>
        <v>3346</v>
      </c>
      <c r="AG715" s="20">
        <f t="shared" si="206"/>
        <v>3220</v>
      </c>
      <c r="AH715" s="20">
        <f t="shared" si="207"/>
        <v>2132</v>
      </c>
      <c r="AI715" s="20">
        <f t="shared" si="208"/>
        <v>1372</v>
      </c>
      <c r="AJ715" s="20">
        <f t="shared" si="209"/>
        <v>507</v>
      </c>
      <c r="AK715" s="20">
        <f t="shared" si="210"/>
        <v>633</v>
      </c>
      <c r="AL715" s="20">
        <f t="shared" si="211"/>
        <v>0</v>
      </c>
      <c r="AM715" s="20">
        <f t="shared" si="212"/>
        <v>0</v>
      </c>
      <c r="AN715" s="20">
        <f t="shared" si="213"/>
        <v>11</v>
      </c>
      <c r="AO715" s="43">
        <f t="shared" si="214"/>
        <v>517</v>
      </c>
    </row>
    <row r="716" spans="1:41" x14ac:dyDescent="0.2">
      <c r="A716" s="96" t="s">
        <v>1610</v>
      </c>
      <c r="B716" s="96" t="s">
        <v>1629</v>
      </c>
      <c r="C716" s="96" t="s">
        <v>1610</v>
      </c>
      <c r="D716" s="96" t="s">
        <v>1729</v>
      </c>
      <c r="E716" s="96" t="s">
        <v>1730</v>
      </c>
      <c r="F716" s="96" t="s">
        <v>1731</v>
      </c>
      <c r="G716" s="96" t="s">
        <v>126</v>
      </c>
      <c r="H716" s="19" t="str">
        <f>IF(E716="","",VLOOKUP(LEFT(E716,5),'Technikai cellák'!B:C,2,0))</f>
        <v>MVM ÉGÁZ-DÉGÁZ Földgázhálózati Zrt.</v>
      </c>
      <c r="I716" s="19" t="str">
        <f>IF(E716="","",VLOOKUP(H716,'Technikai cellák'!$C$1:$D$12,2,0))</f>
        <v>6724 Szeged, Pulcz u. 44.</v>
      </c>
      <c r="J716" s="97">
        <v>4</v>
      </c>
      <c r="K716" s="25" t="str">
        <f t="shared" si="199"/>
        <v>20 alatti</v>
      </c>
      <c r="L716" s="101">
        <f t="shared" si="200"/>
        <v>4</v>
      </c>
      <c r="M716" s="102">
        <f t="shared" si="201"/>
        <v>0</v>
      </c>
      <c r="N716" s="105"/>
      <c r="O716" s="104">
        <f t="shared" si="202"/>
        <v>0</v>
      </c>
      <c r="P716" s="26">
        <f t="shared" si="216"/>
        <v>2542</v>
      </c>
      <c r="Q716" s="21">
        <f t="shared" si="215"/>
        <v>3178</v>
      </c>
      <c r="R716" s="98">
        <v>23</v>
      </c>
      <c r="S716" s="99">
        <v>48</v>
      </c>
      <c r="T716" s="99">
        <v>58</v>
      </c>
      <c r="U716" s="99">
        <v>63</v>
      </c>
      <c r="V716" s="99">
        <v>34</v>
      </c>
      <c r="W716" s="99">
        <v>39</v>
      </c>
      <c r="X716" s="99">
        <v>11</v>
      </c>
      <c r="Y716" s="99">
        <v>19</v>
      </c>
      <c r="Z716" s="99">
        <v>2</v>
      </c>
      <c r="AA716" s="99">
        <v>0</v>
      </c>
      <c r="AB716" s="99">
        <v>0</v>
      </c>
      <c r="AC716" s="100">
        <v>4</v>
      </c>
      <c r="AD716" s="22">
        <f t="shared" si="203"/>
        <v>243</v>
      </c>
      <c r="AE716" s="20">
        <f t="shared" si="204"/>
        <v>507</v>
      </c>
      <c r="AF716" s="20">
        <f t="shared" si="205"/>
        <v>612</v>
      </c>
      <c r="AG716" s="20">
        <f t="shared" si="206"/>
        <v>665</v>
      </c>
      <c r="AH716" s="20">
        <f t="shared" si="207"/>
        <v>359</v>
      </c>
      <c r="AI716" s="20">
        <f t="shared" si="208"/>
        <v>412</v>
      </c>
      <c r="AJ716" s="20">
        <f t="shared" si="209"/>
        <v>116</v>
      </c>
      <c r="AK716" s="20">
        <f t="shared" si="210"/>
        <v>201</v>
      </c>
      <c r="AL716" s="20">
        <f t="shared" si="211"/>
        <v>21</v>
      </c>
      <c r="AM716" s="20">
        <f t="shared" si="212"/>
        <v>0</v>
      </c>
      <c r="AN716" s="20">
        <f t="shared" si="213"/>
        <v>0</v>
      </c>
      <c r="AO716" s="43">
        <f t="shared" si="214"/>
        <v>42</v>
      </c>
    </row>
    <row r="717" spans="1:41" x14ac:dyDescent="0.2">
      <c r="A717" s="96" t="s">
        <v>1610</v>
      </c>
      <c r="B717" s="96" t="s">
        <v>1629</v>
      </c>
      <c r="C717" s="96" t="s">
        <v>1610</v>
      </c>
      <c r="D717" s="96" t="s">
        <v>1732</v>
      </c>
      <c r="E717" s="96" t="s">
        <v>1733</v>
      </c>
      <c r="F717" s="96" t="s">
        <v>1734</v>
      </c>
      <c r="G717" s="96" t="s">
        <v>126</v>
      </c>
      <c r="H717" s="19" t="str">
        <f>IF(E717="","",VLOOKUP(LEFT(E717,5),'Technikai cellák'!B:C,2,0))</f>
        <v>MVM ÉGÁZ-DÉGÁZ Földgázhálózati Zrt.</v>
      </c>
      <c r="I717" s="19" t="str">
        <f>IF(E717="","",VLOOKUP(H717,'Technikai cellák'!$C$1:$D$12,2,0))</f>
        <v>6724 Szeged, Pulcz u. 44.</v>
      </c>
      <c r="J717" s="97">
        <v>4</v>
      </c>
      <c r="K717" s="25" t="str">
        <f t="shared" si="199"/>
        <v>20 alatti</v>
      </c>
      <c r="L717" s="101">
        <f t="shared" si="200"/>
        <v>4</v>
      </c>
      <c r="M717" s="102">
        <f t="shared" si="201"/>
        <v>0</v>
      </c>
      <c r="N717" s="105"/>
      <c r="O717" s="104">
        <f t="shared" si="202"/>
        <v>0</v>
      </c>
      <c r="P717" s="26">
        <f t="shared" si="216"/>
        <v>53767</v>
      </c>
      <c r="Q717" s="21">
        <f t="shared" si="215"/>
        <v>67209</v>
      </c>
      <c r="R717" s="98">
        <v>336</v>
      </c>
      <c r="S717" s="99">
        <v>745</v>
      </c>
      <c r="T717" s="99">
        <v>1018</v>
      </c>
      <c r="U717" s="99">
        <v>1333</v>
      </c>
      <c r="V717" s="99">
        <v>1530</v>
      </c>
      <c r="W717" s="99">
        <v>629</v>
      </c>
      <c r="X717" s="99">
        <v>241</v>
      </c>
      <c r="Y717" s="99">
        <v>266</v>
      </c>
      <c r="Z717" s="99">
        <v>70</v>
      </c>
      <c r="AA717" s="99">
        <v>83</v>
      </c>
      <c r="AB717" s="99">
        <v>56</v>
      </c>
      <c r="AC717" s="100">
        <v>60</v>
      </c>
      <c r="AD717" s="22">
        <f t="shared" si="203"/>
        <v>3547</v>
      </c>
      <c r="AE717" s="20">
        <f t="shared" si="204"/>
        <v>7864</v>
      </c>
      <c r="AF717" s="20">
        <f t="shared" si="205"/>
        <v>10746</v>
      </c>
      <c r="AG717" s="20">
        <f t="shared" si="206"/>
        <v>14071</v>
      </c>
      <c r="AH717" s="20">
        <f t="shared" si="207"/>
        <v>16150</v>
      </c>
      <c r="AI717" s="20">
        <f t="shared" si="208"/>
        <v>6640</v>
      </c>
      <c r="AJ717" s="20">
        <f t="shared" si="209"/>
        <v>2544</v>
      </c>
      <c r="AK717" s="20">
        <f t="shared" si="210"/>
        <v>2808</v>
      </c>
      <c r="AL717" s="20">
        <f t="shared" si="211"/>
        <v>739</v>
      </c>
      <c r="AM717" s="20">
        <f t="shared" si="212"/>
        <v>876</v>
      </c>
      <c r="AN717" s="20">
        <f t="shared" si="213"/>
        <v>591</v>
      </c>
      <c r="AO717" s="43">
        <f t="shared" si="214"/>
        <v>633</v>
      </c>
    </row>
    <row r="718" spans="1:41" x14ac:dyDescent="0.2">
      <c r="A718" s="96" t="s">
        <v>1610</v>
      </c>
      <c r="B718" s="96" t="s">
        <v>1735</v>
      </c>
      <c r="C718" s="96" t="s">
        <v>1610</v>
      </c>
      <c r="D718" s="96" t="s">
        <v>1736</v>
      </c>
      <c r="E718" s="96" t="s">
        <v>1737</v>
      </c>
      <c r="F718" s="96" t="s">
        <v>1738</v>
      </c>
      <c r="G718" s="96" t="s">
        <v>126</v>
      </c>
      <c r="H718" s="19" t="str">
        <f>IF(E718="","",VLOOKUP(LEFT(E718,5),'Technikai cellák'!B:C,2,0))</f>
        <v>MVM ÉGÁZ-DÉGÁZ Földgázhálózati Zrt.</v>
      </c>
      <c r="I718" s="19" t="str">
        <f>IF(E718="","",VLOOKUP(H718,'Technikai cellák'!$C$1:$D$12,2,0))</f>
        <v>6724 Szeged, Pulcz u. 44.</v>
      </c>
      <c r="J718" s="97">
        <v>4</v>
      </c>
      <c r="K718" s="25" t="str">
        <f t="shared" si="199"/>
        <v>20 alatti</v>
      </c>
      <c r="L718" s="101">
        <f t="shared" si="200"/>
        <v>4</v>
      </c>
      <c r="M718" s="102">
        <f t="shared" si="201"/>
        <v>0</v>
      </c>
      <c r="N718" s="105"/>
      <c r="O718" s="104">
        <f t="shared" si="202"/>
        <v>0</v>
      </c>
      <c r="P718" s="26">
        <f t="shared" si="216"/>
        <v>17641</v>
      </c>
      <c r="Q718" s="21">
        <f t="shared" si="215"/>
        <v>22051</v>
      </c>
      <c r="R718" s="98">
        <v>225</v>
      </c>
      <c r="S718" s="99">
        <v>285</v>
      </c>
      <c r="T718" s="99">
        <v>325</v>
      </c>
      <c r="U718" s="99">
        <v>563</v>
      </c>
      <c r="V718" s="99">
        <v>213</v>
      </c>
      <c r="W718" s="99">
        <v>189</v>
      </c>
      <c r="X718" s="99">
        <v>74</v>
      </c>
      <c r="Y718" s="99">
        <v>54</v>
      </c>
      <c r="Z718" s="99">
        <v>19</v>
      </c>
      <c r="AA718" s="99">
        <v>20</v>
      </c>
      <c r="AB718" s="99">
        <v>21</v>
      </c>
      <c r="AC718" s="100">
        <v>101</v>
      </c>
      <c r="AD718" s="22">
        <f t="shared" si="203"/>
        <v>2375</v>
      </c>
      <c r="AE718" s="20">
        <f t="shared" si="204"/>
        <v>3008</v>
      </c>
      <c r="AF718" s="20">
        <f t="shared" si="205"/>
        <v>3431</v>
      </c>
      <c r="AG718" s="20">
        <f t="shared" si="206"/>
        <v>5943</v>
      </c>
      <c r="AH718" s="20">
        <f t="shared" si="207"/>
        <v>2248</v>
      </c>
      <c r="AI718" s="20">
        <f t="shared" si="208"/>
        <v>1995</v>
      </c>
      <c r="AJ718" s="20">
        <f t="shared" si="209"/>
        <v>781</v>
      </c>
      <c r="AK718" s="20">
        <f t="shared" si="210"/>
        <v>570</v>
      </c>
      <c r="AL718" s="20">
        <f t="shared" si="211"/>
        <v>201</v>
      </c>
      <c r="AM718" s="20">
        <f t="shared" si="212"/>
        <v>211</v>
      </c>
      <c r="AN718" s="20">
        <f t="shared" si="213"/>
        <v>222</v>
      </c>
      <c r="AO718" s="43">
        <f t="shared" si="214"/>
        <v>1066</v>
      </c>
    </row>
    <row r="719" spans="1:41" x14ac:dyDescent="0.2">
      <c r="A719" s="96" t="s">
        <v>1610</v>
      </c>
      <c r="B719" s="96" t="s">
        <v>1739</v>
      </c>
      <c r="C719" s="96" t="s">
        <v>1610</v>
      </c>
      <c r="D719" s="96" t="s">
        <v>1740</v>
      </c>
      <c r="E719" s="96" t="s">
        <v>1741</v>
      </c>
      <c r="F719" s="96" t="s">
        <v>1742</v>
      </c>
      <c r="G719" s="96" t="s">
        <v>126</v>
      </c>
      <c r="H719" s="19" t="str">
        <f>IF(E719="","",VLOOKUP(LEFT(E719,5),'Technikai cellák'!B:C,2,0))</f>
        <v>MVM ÉGÁZ-DÉGÁZ Földgázhálózati Zrt.</v>
      </c>
      <c r="I719" s="19" t="str">
        <f>IF(E719="","",VLOOKUP(H719,'Technikai cellák'!$C$1:$D$12,2,0))</f>
        <v>6724 Szeged, Pulcz u. 44.</v>
      </c>
      <c r="J719" s="97">
        <v>65</v>
      </c>
      <c r="K719" s="25" t="str">
        <f t="shared" si="199"/>
        <v>20-99</v>
      </c>
      <c r="L719" s="101">
        <f t="shared" si="200"/>
        <v>0</v>
      </c>
      <c r="M719" s="102">
        <f t="shared" si="201"/>
        <v>683</v>
      </c>
      <c r="N719" s="105">
        <v>683</v>
      </c>
      <c r="O719" s="104">
        <f t="shared" si="202"/>
        <v>0</v>
      </c>
      <c r="P719" s="26">
        <f t="shared" si="216"/>
        <v>0</v>
      </c>
      <c r="Q719" s="21">
        <f t="shared" si="215"/>
        <v>0</v>
      </c>
      <c r="R719" s="98">
        <v>0</v>
      </c>
      <c r="S719" s="99">
        <v>0</v>
      </c>
      <c r="T719" s="99">
        <v>0</v>
      </c>
      <c r="U719" s="99">
        <v>0</v>
      </c>
      <c r="V719" s="99">
        <v>0</v>
      </c>
      <c r="W719" s="99">
        <v>0</v>
      </c>
      <c r="X719" s="99">
        <v>0</v>
      </c>
      <c r="Y719" s="99">
        <v>0</v>
      </c>
      <c r="Z719" s="99">
        <v>0</v>
      </c>
      <c r="AA719" s="99">
        <v>0</v>
      </c>
      <c r="AB719" s="99">
        <v>0</v>
      </c>
      <c r="AC719" s="100">
        <v>0</v>
      </c>
      <c r="AD719" s="22">
        <f t="shared" si="203"/>
        <v>0</v>
      </c>
      <c r="AE719" s="20">
        <f t="shared" si="204"/>
        <v>0</v>
      </c>
      <c r="AF719" s="20">
        <f t="shared" si="205"/>
        <v>0</v>
      </c>
      <c r="AG719" s="20">
        <f t="shared" si="206"/>
        <v>0</v>
      </c>
      <c r="AH719" s="20">
        <f t="shared" si="207"/>
        <v>0</v>
      </c>
      <c r="AI719" s="20">
        <f t="shared" si="208"/>
        <v>0</v>
      </c>
      <c r="AJ719" s="20">
        <f t="shared" si="209"/>
        <v>0</v>
      </c>
      <c r="AK719" s="20">
        <f t="shared" si="210"/>
        <v>0</v>
      </c>
      <c r="AL719" s="20">
        <f t="shared" si="211"/>
        <v>0</v>
      </c>
      <c r="AM719" s="20">
        <f t="shared" si="212"/>
        <v>0</v>
      </c>
      <c r="AN719" s="20">
        <f t="shared" si="213"/>
        <v>0</v>
      </c>
      <c r="AO719" s="43">
        <f t="shared" si="214"/>
        <v>0</v>
      </c>
    </row>
    <row r="720" spans="1:41" x14ac:dyDescent="0.2">
      <c r="A720" s="96" t="s">
        <v>1743</v>
      </c>
      <c r="B720" s="96" t="s">
        <v>1744</v>
      </c>
      <c r="C720" s="96" t="s">
        <v>1743</v>
      </c>
      <c r="D720" s="96" t="s">
        <v>1744</v>
      </c>
      <c r="E720" s="96" t="s">
        <v>1745</v>
      </c>
      <c r="F720" s="96" t="s">
        <v>1744</v>
      </c>
      <c r="G720" s="96" t="s">
        <v>126</v>
      </c>
      <c r="H720" s="19" t="str">
        <f>IF(E720="","",VLOOKUP(LEFT(E720,5),'Technikai cellák'!B:C,2,0))</f>
        <v>TIGÁZ Földgázelosztó Zrt.</v>
      </c>
      <c r="I720" s="19" t="str">
        <f>IF(E720="","",VLOOKUP(H720,'Technikai cellák'!$C$1:$D$12,2,0))</f>
        <v>4200 Hajdúszoboszló, Rákóczi Ferenc út 184.</v>
      </c>
      <c r="J720" s="97">
        <v>101</v>
      </c>
      <c r="K720" s="25" t="str">
        <f t="shared" si="199"/>
        <v>100-500</v>
      </c>
      <c r="L720" s="101">
        <f t="shared" si="200"/>
        <v>0</v>
      </c>
      <c r="M720" s="102">
        <f t="shared" si="201"/>
        <v>0</v>
      </c>
      <c r="N720" s="105"/>
      <c r="O720" s="104">
        <f t="shared" si="202"/>
        <v>1066</v>
      </c>
      <c r="P720" s="26">
        <f t="shared" si="216"/>
        <v>1224474</v>
      </c>
      <c r="Q720" s="21">
        <f t="shared" si="215"/>
        <v>1530592</v>
      </c>
      <c r="R720" s="98">
        <v>10000</v>
      </c>
      <c r="S720" s="99">
        <v>15000</v>
      </c>
      <c r="T720" s="99">
        <v>25000</v>
      </c>
      <c r="U720" s="99">
        <v>30000</v>
      </c>
      <c r="V720" s="99">
        <v>28000</v>
      </c>
      <c r="W720" s="99">
        <v>18000</v>
      </c>
      <c r="X720" s="99">
        <v>12000</v>
      </c>
      <c r="Y720" s="99">
        <v>2000</v>
      </c>
      <c r="Z720" s="99">
        <v>1000</v>
      </c>
      <c r="AA720" s="99">
        <v>1000</v>
      </c>
      <c r="AB720" s="99">
        <v>1000</v>
      </c>
      <c r="AC720" s="100">
        <v>2000</v>
      </c>
      <c r="AD720" s="22">
        <f t="shared" si="203"/>
        <v>105558</v>
      </c>
      <c r="AE720" s="20">
        <f t="shared" si="204"/>
        <v>158337</v>
      </c>
      <c r="AF720" s="20">
        <f t="shared" si="205"/>
        <v>263895</v>
      </c>
      <c r="AG720" s="20">
        <f t="shared" si="206"/>
        <v>316674</v>
      </c>
      <c r="AH720" s="20">
        <f t="shared" si="207"/>
        <v>295562</v>
      </c>
      <c r="AI720" s="20">
        <f t="shared" si="208"/>
        <v>190004</v>
      </c>
      <c r="AJ720" s="20">
        <f t="shared" si="209"/>
        <v>126670</v>
      </c>
      <c r="AK720" s="20">
        <f t="shared" si="210"/>
        <v>21112</v>
      </c>
      <c r="AL720" s="20">
        <f t="shared" si="211"/>
        <v>10556</v>
      </c>
      <c r="AM720" s="20">
        <f t="shared" si="212"/>
        <v>10556</v>
      </c>
      <c r="AN720" s="20">
        <f t="shared" si="213"/>
        <v>10556</v>
      </c>
      <c r="AO720" s="43">
        <f t="shared" si="214"/>
        <v>21112</v>
      </c>
    </row>
    <row r="721" spans="1:41" x14ac:dyDescent="0.2">
      <c r="A721" s="96" t="s">
        <v>1743</v>
      </c>
      <c r="B721" s="96" t="s">
        <v>1744</v>
      </c>
      <c r="C721" s="96" t="s">
        <v>1743</v>
      </c>
      <c r="D721" s="96" t="s">
        <v>1744</v>
      </c>
      <c r="E721" s="96" t="s">
        <v>1746</v>
      </c>
      <c r="F721" s="96" t="s">
        <v>1747</v>
      </c>
      <c r="G721" s="96" t="s">
        <v>126</v>
      </c>
      <c r="H721" s="19" t="str">
        <f>IF(E721="","",VLOOKUP(LEFT(E721,5),'Technikai cellák'!B:C,2,0))</f>
        <v>TIGÁZ Földgázelosztó Zrt.</v>
      </c>
      <c r="I721" s="19" t="str">
        <f>IF(E721="","",VLOOKUP(H721,'Technikai cellák'!$C$1:$D$12,2,0))</f>
        <v>4200 Hajdúszoboszló, Rákóczi Ferenc út 184.</v>
      </c>
      <c r="J721" s="97">
        <v>80</v>
      </c>
      <c r="K721" s="25" t="str">
        <f t="shared" si="199"/>
        <v>20-99</v>
      </c>
      <c r="L721" s="101">
        <f t="shared" si="200"/>
        <v>0</v>
      </c>
      <c r="M721" s="102">
        <f t="shared" si="201"/>
        <v>840</v>
      </c>
      <c r="N721" s="105">
        <v>840</v>
      </c>
      <c r="O721" s="104">
        <f t="shared" si="202"/>
        <v>0</v>
      </c>
      <c r="P721" s="26">
        <f t="shared" si="216"/>
        <v>1064024</v>
      </c>
      <c r="Q721" s="21">
        <f t="shared" si="215"/>
        <v>1330030</v>
      </c>
      <c r="R721" s="98">
        <v>9000</v>
      </c>
      <c r="S721" s="99">
        <v>15000</v>
      </c>
      <c r="T721" s="99">
        <v>22000</v>
      </c>
      <c r="U721" s="99">
        <v>25000</v>
      </c>
      <c r="V721" s="99">
        <v>19000</v>
      </c>
      <c r="W721" s="99">
        <v>16000</v>
      </c>
      <c r="X721" s="99">
        <v>9000</v>
      </c>
      <c r="Y721" s="99">
        <v>5000</v>
      </c>
      <c r="Z721" s="99">
        <v>1000</v>
      </c>
      <c r="AA721" s="99">
        <v>1000</v>
      </c>
      <c r="AB721" s="99">
        <v>1000</v>
      </c>
      <c r="AC721" s="100">
        <v>3000</v>
      </c>
      <c r="AD721" s="22">
        <f t="shared" si="203"/>
        <v>95002</v>
      </c>
      <c r="AE721" s="20">
        <f t="shared" si="204"/>
        <v>158337</v>
      </c>
      <c r="AF721" s="20">
        <f t="shared" si="205"/>
        <v>232227</v>
      </c>
      <c r="AG721" s="20">
        <f t="shared" si="206"/>
        <v>263895</v>
      </c>
      <c r="AH721" s="20">
        <f t="shared" si="207"/>
        <v>200560</v>
      </c>
      <c r="AI721" s="20">
        <f t="shared" si="208"/>
        <v>168893</v>
      </c>
      <c r="AJ721" s="20">
        <f t="shared" si="209"/>
        <v>95002</v>
      </c>
      <c r="AK721" s="20">
        <f t="shared" si="210"/>
        <v>52779</v>
      </c>
      <c r="AL721" s="20">
        <f t="shared" si="211"/>
        <v>10556</v>
      </c>
      <c r="AM721" s="20">
        <f t="shared" si="212"/>
        <v>10556</v>
      </c>
      <c r="AN721" s="20">
        <f t="shared" si="213"/>
        <v>10556</v>
      </c>
      <c r="AO721" s="43">
        <f t="shared" si="214"/>
        <v>31667</v>
      </c>
    </row>
    <row r="722" spans="1:41" x14ac:dyDescent="0.2">
      <c r="A722" s="96" t="s">
        <v>1743</v>
      </c>
      <c r="B722" s="96" t="s">
        <v>1744</v>
      </c>
      <c r="C722" s="96" t="s">
        <v>1743</v>
      </c>
      <c r="D722" s="96" t="s">
        <v>1744</v>
      </c>
      <c r="E722" s="96" t="s">
        <v>1748</v>
      </c>
      <c r="F722" s="96" t="s">
        <v>1749</v>
      </c>
      <c r="G722" s="96" t="s">
        <v>126</v>
      </c>
      <c r="H722" s="19" t="str">
        <f>IF(E722="","",VLOOKUP(LEFT(E722,5),'Technikai cellák'!B:C,2,0))</f>
        <v>TIGÁZ Földgázelosztó Zrt.</v>
      </c>
      <c r="I722" s="19" t="str">
        <f>IF(E722="","",VLOOKUP(H722,'Technikai cellák'!$C$1:$D$12,2,0))</f>
        <v>4200 Hajdúszoboszló, Rákóczi Ferenc út 184.</v>
      </c>
      <c r="J722" s="97">
        <v>65</v>
      </c>
      <c r="K722" s="25" t="str">
        <f t="shared" si="199"/>
        <v>20-99</v>
      </c>
      <c r="L722" s="101">
        <f t="shared" si="200"/>
        <v>0</v>
      </c>
      <c r="M722" s="102">
        <f t="shared" si="201"/>
        <v>683</v>
      </c>
      <c r="N722" s="105">
        <v>683</v>
      </c>
      <c r="O722" s="104">
        <f t="shared" si="202"/>
        <v>0</v>
      </c>
      <c r="P722" s="26">
        <f t="shared" si="216"/>
        <v>312453</v>
      </c>
      <c r="Q722" s="21">
        <f t="shared" si="215"/>
        <v>390566</v>
      </c>
      <c r="R722" s="98">
        <v>1000</v>
      </c>
      <c r="S722" s="99">
        <v>5000</v>
      </c>
      <c r="T722" s="99">
        <v>7000</v>
      </c>
      <c r="U722" s="99">
        <v>8000</v>
      </c>
      <c r="V722" s="99">
        <v>7000</v>
      </c>
      <c r="W722" s="99">
        <v>5500</v>
      </c>
      <c r="X722" s="99">
        <v>1000</v>
      </c>
      <c r="Y722" s="99">
        <v>500</v>
      </c>
      <c r="Z722" s="99">
        <v>500</v>
      </c>
      <c r="AA722" s="99">
        <v>500</v>
      </c>
      <c r="AB722" s="99">
        <v>500</v>
      </c>
      <c r="AC722" s="100">
        <v>500</v>
      </c>
      <c r="AD722" s="22">
        <f t="shared" si="203"/>
        <v>10556</v>
      </c>
      <c r="AE722" s="20">
        <f t="shared" si="204"/>
        <v>52779</v>
      </c>
      <c r="AF722" s="20">
        <f t="shared" si="205"/>
        <v>73891</v>
      </c>
      <c r="AG722" s="20">
        <f t="shared" si="206"/>
        <v>84446</v>
      </c>
      <c r="AH722" s="20">
        <f t="shared" si="207"/>
        <v>73891</v>
      </c>
      <c r="AI722" s="20">
        <f t="shared" si="208"/>
        <v>58057</v>
      </c>
      <c r="AJ722" s="20">
        <f t="shared" si="209"/>
        <v>10556</v>
      </c>
      <c r="AK722" s="20">
        <f t="shared" si="210"/>
        <v>5278</v>
      </c>
      <c r="AL722" s="20">
        <f t="shared" si="211"/>
        <v>5278</v>
      </c>
      <c r="AM722" s="20">
        <f t="shared" si="212"/>
        <v>5278</v>
      </c>
      <c r="AN722" s="20">
        <f t="shared" si="213"/>
        <v>5278</v>
      </c>
      <c r="AO722" s="43">
        <f t="shared" si="214"/>
        <v>5278</v>
      </c>
    </row>
    <row r="723" spans="1:41" x14ac:dyDescent="0.2">
      <c r="A723" s="96" t="s">
        <v>1743</v>
      </c>
      <c r="B723" s="96" t="s">
        <v>1744</v>
      </c>
      <c r="C723" s="96" t="s">
        <v>1743</v>
      </c>
      <c r="D723" s="96" t="s">
        <v>1744</v>
      </c>
      <c r="E723" s="96" t="s">
        <v>1750</v>
      </c>
      <c r="F723" s="96" t="s">
        <v>1751</v>
      </c>
      <c r="G723" s="96" t="s">
        <v>126</v>
      </c>
      <c r="H723" s="19" t="str">
        <f>IF(E723="","",VLOOKUP(LEFT(E723,5),'Technikai cellák'!B:C,2,0))</f>
        <v>TIGÁZ Földgázelosztó Zrt.</v>
      </c>
      <c r="I723" s="19" t="str">
        <f>IF(E723="","",VLOOKUP(H723,'Technikai cellák'!$C$1:$D$12,2,0))</f>
        <v>4200 Hajdúszoboszló, Rákóczi Ferenc út 184.</v>
      </c>
      <c r="J723" s="97">
        <v>42</v>
      </c>
      <c r="K723" s="25" t="str">
        <f t="shared" si="199"/>
        <v>20-99</v>
      </c>
      <c r="L723" s="101">
        <f t="shared" si="200"/>
        <v>0</v>
      </c>
      <c r="M723" s="102">
        <f t="shared" si="201"/>
        <v>441</v>
      </c>
      <c r="N723" s="105">
        <v>441</v>
      </c>
      <c r="O723" s="104">
        <f t="shared" si="202"/>
        <v>0</v>
      </c>
      <c r="P723" s="26">
        <f t="shared" si="216"/>
        <v>268117</v>
      </c>
      <c r="Q723" s="21">
        <f t="shared" si="215"/>
        <v>335146</v>
      </c>
      <c r="R723" s="98">
        <v>2500</v>
      </c>
      <c r="S723" s="99">
        <v>3500</v>
      </c>
      <c r="T723" s="99">
        <v>5500</v>
      </c>
      <c r="U723" s="99">
        <v>7500</v>
      </c>
      <c r="V723" s="99">
        <v>5000</v>
      </c>
      <c r="W723" s="99">
        <v>4500</v>
      </c>
      <c r="X723" s="99">
        <v>3000</v>
      </c>
      <c r="Y723" s="99">
        <v>50</v>
      </c>
      <c r="Z723" s="99">
        <v>50</v>
      </c>
      <c r="AA723" s="99">
        <v>50</v>
      </c>
      <c r="AB723" s="99">
        <v>50</v>
      </c>
      <c r="AC723" s="100">
        <v>50</v>
      </c>
      <c r="AD723" s="22">
        <f t="shared" si="203"/>
        <v>26389</v>
      </c>
      <c r="AE723" s="20">
        <f t="shared" si="204"/>
        <v>36945</v>
      </c>
      <c r="AF723" s="20">
        <f t="shared" si="205"/>
        <v>58057</v>
      </c>
      <c r="AG723" s="20">
        <f t="shared" si="206"/>
        <v>79168</v>
      </c>
      <c r="AH723" s="20">
        <f t="shared" si="207"/>
        <v>52779</v>
      </c>
      <c r="AI723" s="20">
        <f t="shared" si="208"/>
        <v>47501</v>
      </c>
      <c r="AJ723" s="20">
        <f t="shared" si="209"/>
        <v>31667</v>
      </c>
      <c r="AK723" s="20">
        <f t="shared" si="210"/>
        <v>528</v>
      </c>
      <c r="AL723" s="20">
        <f t="shared" si="211"/>
        <v>528</v>
      </c>
      <c r="AM723" s="20">
        <f t="shared" si="212"/>
        <v>528</v>
      </c>
      <c r="AN723" s="20">
        <f t="shared" si="213"/>
        <v>528</v>
      </c>
      <c r="AO723" s="43">
        <f t="shared" si="214"/>
        <v>528</v>
      </c>
    </row>
    <row r="724" spans="1:41" x14ac:dyDescent="0.2">
      <c r="A724" s="96" t="s">
        <v>1743</v>
      </c>
      <c r="B724" s="96" t="s">
        <v>1744</v>
      </c>
      <c r="C724" s="96" t="s">
        <v>1743</v>
      </c>
      <c r="D724" s="96" t="s">
        <v>1744</v>
      </c>
      <c r="E724" s="96" t="s">
        <v>1752</v>
      </c>
      <c r="F724" s="96" t="s">
        <v>1753</v>
      </c>
      <c r="G724" s="96" t="s">
        <v>126</v>
      </c>
      <c r="H724" s="19" t="str">
        <f>IF(E724="","",VLOOKUP(LEFT(E724,5),'Technikai cellák'!B:C,2,0))</f>
        <v>TIGÁZ Földgázelosztó Zrt.</v>
      </c>
      <c r="I724" s="19" t="str">
        <f>IF(E724="","",VLOOKUP(H724,'Technikai cellák'!$C$1:$D$12,2,0))</f>
        <v>4200 Hajdúszoboszló, Rákóczi Ferenc út 184.</v>
      </c>
      <c r="J724" s="97">
        <v>40</v>
      </c>
      <c r="K724" s="25" t="str">
        <f t="shared" si="199"/>
        <v>20-99</v>
      </c>
      <c r="L724" s="101">
        <f t="shared" si="200"/>
        <v>0</v>
      </c>
      <c r="M724" s="102">
        <f t="shared" si="201"/>
        <v>420</v>
      </c>
      <c r="N724" s="105">
        <v>420</v>
      </c>
      <c r="O724" s="104">
        <f t="shared" si="202"/>
        <v>0</v>
      </c>
      <c r="P724" s="26">
        <f t="shared" si="216"/>
        <v>506678</v>
      </c>
      <c r="Q724" s="21">
        <f t="shared" si="215"/>
        <v>633348</v>
      </c>
      <c r="R724" s="98">
        <v>5000</v>
      </c>
      <c r="S724" s="99">
        <v>8000</v>
      </c>
      <c r="T724" s="99">
        <v>10000</v>
      </c>
      <c r="U724" s="99">
        <v>12000</v>
      </c>
      <c r="V724" s="99">
        <v>9000</v>
      </c>
      <c r="W724" s="99">
        <v>8000</v>
      </c>
      <c r="X724" s="99">
        <v>5000</v>
      </c>
      <c r="Y724" s="99">
        <v>500</v>
      </c>
      <c r="Z724" s="99">
        <v>500</v>
      </c>
      <c r="AA724" s="99">
        <v>500</v>
      </c>
      <c r="AB724" s="99">
        <v>500</v>
      </c>
      <c r="AC724" s="100">
        <v>1000</v>
      </c>
      <c r="AD724" s="22">
        <f t="shared" si="203"/>
        <v>52779</v>
      </c>
      <c r="AE724" s="20">
        <f t="shared" si="204"/>
        <v>84446</v>
      </c>
      <c r="AF724" s="20">
        <f t="shared" si="205"/>
        <v>105558</v>
      </c>
      <c r="AG724" s="20">
        <f t="shared" si="206"/>
        <v>126670</v>
      </c>
      <c r="AH724" s="20">
        <f t="shared" si="207"/>
        <v>95002</v>
      </c>
      <c r="AI724" s="20">
        <f t="shared" si="208"/>
        <v>84446</v>
      </c>
      <c r="AJ724" s="20">
        <f t="shared" si="209"/>
        <v>52779</v>
      </c>
      <c r="AK724" s="20">
        <f t="shared" si="210"/>
        <v>5278</v>
      </c>
      <c r="AL724" s="20">
        <f t="shared" si="211"/>
        <v>5278</v>
      </c>
      <c r="AM724" s="20">
        <f t="shared" si="212"/>
        <v>5278</v>
      </c>
      <c r="AN724" s="20">
        <f t="shared" si="213"/>
        <v>5278</v>
      </c>
      <c r="AO724" s="43">
        <f t="shared" si="214"/>
        <v>10556</v>
      </c>
    </row>
    <row r="725" spans="1:41" x14ac:dyDescent="0.2">
      <c r="A725" s="96" t="s">
        <v>1743</v>
      </c>
      <c r="B725" s="96" t="s">
        <v>1744</v>
      </c>
      <c r="C725" s="96" t="s">
        <v>1743</v>
      </c>
      <c r="D725" s="96" t="s">
        <v>1744</v>
      </c>
      <c r="E725" s="96" t="s">
        <v>1754</v>
      </c>
      <c r="F725" s="96" t="s">
        <v>1755</v>
      </c>
      <c r="G725" s="96" t="s">
        <v>126</v>
      </c>
      <c r="H725" s="19" t="str">
        <f>IF(E725="","",VLOOKUP(LEFT(E725,5),'Technikai cellák'!B:C,2,0))</f>
        <v>TIGÁZ Földgázelosztó Zrt.</v>
      </c>
      <c r="I725" s="19" t="str">
        <f>IF(E725="","",VLOOKUP(H725,'Technikai cellák'!$C$1:$D$12,2,0))</f>
        <v>4200 Hajdúszoboszló, Rákóczi Ferenc út 184.</v>
      </c>
      <c r="J725" s="97">
        <v>25</v>
      </c>
      <c r="K725" s="25" t="str">
        <f t="shared" si="199"/>
        <v>20-99</v>
      </c>
      <c r="L725" s="101">
        <f t="shared" si="200"/>
        <v>0</v>
      </c>
      <c r="M725" s="102">
        <f t="shared" si="201"/>
        <v>263</v>
      </c>
      <c r="N725" s="105">
        <v>263</v>
      </c>
      <c r="O725" s="104">
        <f t="shared" si="202"/>
        <v>0</v>
      </c>
      <c r="P725" s="26">
        <f t="shared" si="216"/>
        <v>464456</v>
      </c>
      <c r="Q725" s="21">
        <f t="shared" si="215"/>
        <v>580570</v>
      </c>
      <c r="R725" s="98">
        <v>5000</v>
      </c>
      <c r="S725" s="99">
        <v>7000</v>
      </c>
      <c r="T725" s="99">
        <v>10000</v>
      </c>
      <c r="U725" s="99">
        <v>12000</v>
      </c>
      <c r="V725" s="99">
        <v>9000</v>
      </c>
      <c r="W725" s="99">
        <v>6000</v>
      </c>
      <c r="X725" s="99">
        <v>3500</v>
      </c>
      <c r="Y725" s="99">
        <v>500</v>
      </c>
      <c r="Z725" s="99">
        <v>500</v>
      </c>
      <c r="AA725" s="99">
        <v>500</v>
      </c>
      <c r="AB725" s="99">
        <v>500</v>
      </c>
      <c r="AC725" s="100">
        <v>500</v>
      </c>
      <c r="AD725" s="22">
        <f t="shared" si="203"/>
        <v>52779</v>
      </c>
      <c r="AE725" s="20">
        <f t="shared" si="204"/>
        <v>73891</v>
      </c>
      <c r="AF725" s="20">
        <f t="shared" si="205"/>
        <v>105558</v>
      </c>
      <c r="AG725" s="20">
        <f t="shared" si="206"/>
        <v>126670</v>
      </c>
      <c r="AH725" s="20">
        <f t="shared" si="207"/>
        <v>95002</v>
      </c>
      <c r="AI725" s="20">
        <f t="shared" si="208"/>
        <v>63335</v>
      </c>
      <c r="AJ725" s="20">
        <f t="shared" si="209"/>
        <v>36945</v>
      </c>
      <c r="AK725" s="20">
        <f t="shared" si="210"/>
        <v>5278</v>
      </c>
      <c r="AL725" s="20">
        <f t="shared" si="211"/>
        <v>5278</v>
      </c>
      <c r="AM725" s="20">
        <f t="shared" si="212"/>
        <v>5278</v>
      </c>
      <c r="AN725" s="20">
        <f t="shared" si="213"/>
        <v>5278</v>
      </c>
      <c r="AO725" s="43">
        <f t="shared" si="214"/>
        <v>5278</v>
      </c>
    </row>
    <row r="726" spans="1:41" x14ac:dyDescent="0.2">
      <c r="A726" s="96" t="s">
        <v>1743</v>
      </c>
      <c r="B726" s="96" t="s">
        <v>1744</v>
      </c>
      <c r="C726" s="96" t="s">
        <v>1743</v>
      </c>
      <c r="D726" s="96" t="s">
        <v>1744</v>
      </c>
      <c r="E726" s="96" t="s">
        <v>1756</v>
      </c>
      <c r="F726" s="96" t="s">
        <v>1757</v>
      </c>
      <c r="G726" s="96" t="s">
        <v>126</v>
      </c>
      <c r="H726" s="19" t="str">
        <f>IF(E726="","",VLOOKUP(LEFT(E726,5),'Technikai cellák'!B:C,2,0))</f>
        <v>TIGÁZ Földgázelosztó Zrt.</v>
      </c>
      <c r="I726" s="19" t="str">
        <f>IF(E726="","",VLOOKUP(H726,'Technikai cellák'!$C$1:$D$12,2,0))</f>
        <v>4200 Hajdúszoboszló, Rákóczi Ferenc út 184.</v>
      </c>
      <c r="J726" s="97">
        <v>40</v>
      </c>
      <c r="K726" s="25" t="str">
        <f t="shared" si="199"/>
        <v>20-99</v>
      </c>
      <c r="L726" s="101">
        <f t="shared" si="200"/>
        <v>0</v>
      </c>
      <c r="M726" s="102">
        <f t="shared" si="201"/>
        <v>420</v>
      </c>
      <c r="N726" s="105">
        <v>420</v>
      </c>
      <c r="O726" s="104">
        <f t="shared" si="202"/>
        <v>0</v>
      </c>
      <c r="P726" s="26">
        <f t="shared" si="216"/>
        <v>287118</v>
      </c>
      <c r="Q726" s="21">
        <f t="shared" si="215"/>
        <v>358898</v>
      </c>
      <c r="R726" s="98">
        <v>2000</v>
      </c>
      <c r="S726" s="99">
        <v>3500</v>
      </c>
      <c r="T726" s="99">
        <v>6500</v>
      </c>
      <c r="U726" s="99">
        <v>8000</v>
      </c>
      <c r="V726" s="99">
        <v>6500</v>
      </c>
      <c r="W726" s="99">
        <v>3000</v>
      </c>
      <c r="X726" s="99">
        <v>2000</v>
      </c>
      <c r="Y726" s="99">
        <v>500</v>
      </c>
      <c r="Z726" s="99">
        <v>500</v>
      </c>
      <c r="AA726" s="99">
        <v>500</v>
      </c>
      <c r="AB726" s="99">
        <v>500</v>
      </c>
      <c r="AC726" s="100">
        <v>500</v>
      </c>
      <c r="AD726" s="22">
        <f t="shared" si="203"/>
        <v>21112</v>
      </c>
      <c r="AE726" s="20">
        <f t="shared" si="204"/>
        <v>36945</v>
      </c>
      <c r="AF726" s="20">
        <f t="shared" si="205"/>
        <v>68613</v>
      </c>
      <c r="AG726" s="20">
        <f t="shared" si="206"/>
        <v>84446</v>
      </c>
      <c r="AH726" s="20">
        <f t="shared" si="207"/>
        <v>68613</v>
      </c>
      <c r="AI726" s="20">
        <f t="shared" si="208"/>
        <v>31667</v>
      </c>
      <c r="AJ726" s="20">
        <f t="shared" si="209"/>
        <v>21112</v>
      </c>
      <c r="AK726" s="20">
        <f t="shared" si="210"/>
        <v>5278</v>
      </c>
      <c r="AL726" s="20">
        <f t="shared" si="211"/>
        <v>5278</v>
      </c>
      <c r="AM726" s="20">
        <f t="shared" si="212"/>
        <v>5278</v>
      </c>
      <c r="AN726" s="20">
        <f t="shared" si="213"/>
        <v>5278</v>
      </c>
      <c r="AO726" s="43">
        <f t="shared" si="214"/>
        <v>5278</v>
      </c>
    </row>
    <row r="727" spans="1:41" x14ac:dyDescent="0.2">
      <c r="A727" s="96" t="s">
        <v>1743</v>
      </c>
      <c r="B727" s="96" t="s">
        <v>1744</v>
      </c>
      <c r="C727" s="96" t="s">
        <v>1743</v>
      </c>
      <c r="D727" s="96" t="s">
        <v>1744</v>
      </c>
      <c r="E727" s="96" t="s">
        <v>1758</v>
      </c>
      <c r="F727" s="96" t="s">
        <v>1759</v>
      </c>
      <c r="G727" s="96" t="s">
        <v>126</v>
      </c>
      <c r="H727" s="19" t="str">
        <f>IF(E727="","",VLOOKUP(LEFT(E727,5),'Technikai cellák'!B:C,2,0))</f>
        <v>TIGÁZ Földgázelosztó Zrt.</v>
      </c>
      <c r="I727" s="19" t="str">
        <f>IF(E727="","",VLOOKUP(H727,'Technikai cellák'!$C$1:$D$12,2,0))</f>
        <v>4200 Hajdúszoboszló, Rákóczi Ferenc út 184.</v>
      </c>
      <c r="J727" s="97">
        <v>25</v>
      </c>
      <c r="K727" s="25" t="str">
        <f t="shared" si="199"/>
        <v>20-99</v>
      </c>
      <c r="L727" s="101">
        <f t="shared" si="200"/>
        <v>0</v>
      </c>
      <c r="M727" s="102">
        <f t="shared" si="201"/>
        <v>263</v>
      </c>
      <c r="N727" s="105">
        <v>263</v>
      </c>
      <c r="O727" s="104">
        <f t="shared" si="202"/>
        <v>0</v>
      </c>
      <c r="P727" s="26">
        <f t="shared" si="216"/>
        <v>392678</v>
      </c>
      <c r="Q727" s="21">
        <f t="shared" si="215"/>
        <v>490847</v>
      </c>
      <c r="R727" s="98">
        <v>5000</v>
      </c>
      <c r="S727" s="99">
        <v>5500</v>
      </c>
      <c r="T727" s="99">
        <v>6500</v>
      </c>
      <c r="U727" s="99">
        <v>7000</v>
      </c>
      <c r="V727" s="99">
        <v>6000</v>
      </c>
      <c r="W727" s="99">
        <v>5500</v>
      </c>
      <c r="X727" s="99">
        <v>4500</v>
      </c>
      <c r="Y727" s="99">
        <v>1500</v>
      </c>
      <c r="Z727" s="99">
        <v>1000</v>
      </c>
      <c r="AA727" s="99">
        <v>1000</v>
      </c>
      <c r="AB727" s="99">
        <v>1000</v>
      </c>
      <c r="AC727" s="100">
        <v>2000</v>
      </c>
      <c r="AD727" s="22">
        <f t="shared" si="203"/>
        <v>52779</v>
      </c>
      <c r="AE727" s="20">
        <f t="shared" si="204"/>
        <v>58057</v>
      </c>
      <c r="AF727" s="20">
        <f t="shared" si="205"/>
        <v>68613</v>
      </c>
      <c r="AG727" s="20">
        <f t="shared" si="206"/>
        <v>73891</v>
      </c>
      <c r="AH727" s="20">
        <f t="shared" si="207"/>
        <v>63335</v>
      </c>
      <c r="AI727" s="20">
        <f t="shared" si="208"/>
        <v>58057</v>
      </c>
      <c r="AJ727" s="20">
        <f t="shared" si="209"/>
        <v>47501</v>
      </c>
      <c r="AK727" s="20">
        <f t="shared" si="210"/>
        <v>15834</v>
      </c>
      <c r="AL727" s="20">
        <f t="shared" si="211"/>
        <v>10556</v>
      </c>
      <c r="AM727" s="20">
        <f t="shared" si="212"/>
        <v>10556</v>
      </c>
      <c r="AN727" s="20">
        <f t="shared" si="213"/>
        <v>10556</v>
      </c>
      <c r="AO727" s="43">
        <f t="shared" si="214"/>
        <v>21112</v>
      </c>
    </row>
    <row r="728" spans="1:41" x14ac:dyDescent="0.2">
      <c r="A728" s="96" t="s">
        <v>1743</v>
      </c>
      <c r="B728" s="96" t="s">
        <v>1744</v>
      </c>
      <c r="C728" s="96" t="s">
        <v>1743</v>
      </c>
      <c r="D728" s="96" t="s">
        <v>1744</v>
      </c>
      <c r="E728" s="96" t="s">
        <v>1760</v>
      </c>
      <c r="F728" s="96" t="s">
        <v>1761</v>
      </c>
      <c r="G728" s="96" t="s">
        <v>126</v>
      </c>
      <c r="H728" s="19" t="str">
        <f>IF(E728="","",VLOOKUP(LEFT(E728,5),'Technikai cellák'!B:C,2,0))</f>
        <v>TIGÁZ Földgázelosztó Zrt.</v>
      </c>
      <c r="I728" s="19" t="str">
        <f>IF(E728="","",VLOOKUP(H728,'Technikai cellák'!$C$1:$D$12,2,0))</f>
        <v>4200 Hajdúszoboszló, Rákóczi Ferenc út 184.</v>
      </c>
      <c r="J728" s="97">
        <v>40</v>
      </c>
      <c r="K728" s="25" t="str">
        <f t="shared" si="199"/>
        <v>20-99</v>
      </c>
      <c r="L728" s="101">
        <f t="shared" si="200"/>
        <v>0</v>
      </c>
      <c r="M728" s="102">
        <f t="shared" si="201"/>
        <v>420</v>
      </c>
      <c r="N728" s="105">
        <v>420</v>
      </c>
      <c r="O728" s="104">
        <f t="shared" si="202"/>
        <v>0</v>
      </c>
      <c r="P728" s="26">
        <f t="shared" si="216"/>
        <v>514277</v>
      </c>
      <c r="Q728" s="21">
        <f t="shared" si="215"/>
        <v>642846</v>
      </c>
      <c r="R728" s="98">
        <v>5000</v>
      </c>
      <c r="S728" s="99">
        <v>8000</v>
      </c>
      <c r="T728" s="99">
        <v>10000</v>
      </c>
      <c r="U728" s="99">
        <v>12000</v>
      </c>
      <c r="V728" s="99">
        <v>9000</v>
      </c>
      <c r="W728" s="99">
        <v>8500</v>
      </c>
      <c r="X728" s="99">
        <v>5000</v>
      </c>
      <c r="Y728" s="99">
        <v>600</v>
      </c>
      <c r="Z728" s="99">
        <v>600</v>
      </c>
      <c r="AA728" s="99">
        <v>600</v>
      </c>
      <c r="AB728" s="99">
        <v>600</v>
      </c>
      <c r="AC728" s="100">
        <v>1000</v>
      </c>
      <c r="AD728" s="22">
        <f t="shared" si="203"/>
        <v>52779</v>
      </c>
      <c r="AE728" s="20">
        <f t="shared" si="204"/>
        <v>84446</v>
      </c>
      <c r="AF728" s="20">
        <f t="shared" si="205"/>
        <v>105558</v>
      </c>
      <c r="AG728" s="20">
        <f t="shared" si="206"/>
        <v>126670</v>
      </c>
      <c r="AH728" s="20">
        <f t="shared" si="207"/>
        <v>95002</v>
      </c>
      <c r="AI728" s="20">
        <f t="shared" si="208"/>
        <v>89724</v>
      </c>
      <c r="AJ728" s="20">
        <f t="shared" si="209"/>
        <v>52779</v>
      </c>
      <c r="AK728" s="20">
        <f t="shared" si="210"/>
        <v>6333</v>
      </c>
      <c r="AL728" s="20">
        <f t="shared" si="211"/>
        <v>6333</v>
      </c>
      <c r="AM728" s="20">
        <f t="shared" si="212"/>
        <v>6333</v>
      </c>
      <c r="AN728" s="20">
        <f t="shared" si="213"/>
        <v>6333</v>
      </c>
      <c r="AO728" s="43">
        <f t="shared" si="214"/>
        <v>10556</v>
      </c>
    </row>
    <row r="729" spans="1:41" x14ac:dyDescent="0.2">
      <c r="A729" s="96" t="s">
        <v>1743</v>
      </c>
      <c r="B729" s="96" t="s">
        <v>1744</v>
      </c>
      <c r="C729" s="96" t="s">
        <v>1743</v>
      </c>
      <c r="D729" s="96" t="s">
        <v>1744</v>
      </c>
      <c r="E729" s="96" t="s">
        <v>1762</v>
      </c>
      <c r="F729" s="96" t="s">
        <v>1763</v>
      </c>
      <c r="G729" s="96" t="s">
        <v>126</v>
      </c>
      <c r="H729" s="19" t="str">
        <f>IF(E729="","",VLOOKUP(LEFT(E729,5),'Technikai cellák'!B:C,2,0))</f>
        <v>TIGÁZ Földgázelosztó Zrt.</v>
      </c>
      <c r="I729" s="19" t="str">
        <f>IF(E729="","",VLOOKUP(H729,'Technikai cellák'!$C$1:$D$12,2,0))</f>
        <v>4200 Hajdúszoboszló, Rákóczi Ferenc út 184.</v>
      </c>
      <c r="J729" s="97">
        <v>25</v>
      </c>
      <c r="K729" s="25" t="str">
        <f t="shared" si="199"/>
        <v>20-99</v>
      </c>
      <c r="L729" s="101">
        <f t="shared" si="200"/>
        <v>0</v>
      </c>
      <c r="M729" s="102">
        <f t="shared" si="201"/>
        <v>263</v>
      </c>
      <c r="N729" s="105">
        <v>263</v>
      </c>
      <c r="O729" s="104">
        <f t="shared" si="202"/>
        <v>0</v>
      </c>
      <c r="P729" s="26">
        <f t="shared" si="216"/>
        <v>202673</v>
      </c>
      <c r="Q729" s="21">
        <f t="shared" si="215"/>
        <v>253341</v>
      </c>
      <c r="R729" s="98">
        <v>2000</v>
      </c>
      <c r="S729" s="99">
        <v>3500</v>
      </c>
      <c r="T729" s="99">
        <v>4500</v>
      </c>
      <c r="U729" s="99">
        <v>4500</v>
      </c>
      <c r="V729" s="99">
        <v>4000</v>
      </c>
      <c r="W729" s="99">
        <v>3000</v>
      </c>
      <c r="X729" s="99">
        <v>2000</v>
      </c>
      <c r="Y729" s="99">
        <v>100</v>
      </c>
      <c r="Z729" s="99">
        <v>100</v>
      </c>
      <c r="AA729" s="99">
        <v>100</v>
      </c>
      <c r="AB729" s="99">
        <v>100</v>
      </c>
      <c r="AC729" s="100">
        <v>100</v>
      </c>
      <c r="AD729" s="22">
        <f t="shared" si="203"/>
        <v>21112</v>
      </c>
      <c r="AE729" s="20">
        <f t="shared" si="204"/>
        <v>36945</v>
      </c>
      <c r="AF729" s="20">
        <f t="shared" si="205"/>
        <v>47501</v>
      </c>
      <c r="AG729" s="20">
        <f t="shared" si="206"/>
        <v>47501</v>
      </c>
      <c r="AH729" s="20">
        <f t="shared" si="207"/>
        <v>42223</v>
      </c>
      <c r="AI729" s="20">
        <f t="shared" si="208"/>
        <v>31667</v>
      </c>
      <c r="AJ729" s="20">
        <f t="shared" si="209"/>
        <v>21112</v>
      </c>
      <c r="AK729" s="20">
        <f t="shared" si="210"/>
        <v>1056</v>
      </c>
      <c r="AL729" s="20">
        <f t="shared" si="211"/>
        <v>1056</v>
      </c>
      <c r="AM729" s="20">
        <f t="shared" si="212"/>
        <v>1056</v>
      </c>
      <c r="AN729" s="20">
        <f t="shared" si="213"/>
        <v>1056</v>
      </c>
      <c r="AO729" s="43">
        <f t="shared" si="214"/>
        <v>1056</v>
      </c>
    </row>
    <row r="730" spans="1:41" x14ac:dyDescent="0.2">
      <c r="A730" s="96" t="s">
        <v>1743</v>
      </c>
      <c r="B730" s="96" t="s">
        <v>1744</v>
      </c>
      <c r="C730" s="96" t="s">
        <v>1743</v>
      </c>
      <c r="D730" s="96" t="s">
        <v>1744</v>
      </c>
      <c r="E730" s="96" t="s">
        <v>1764</v>
      </c>
      <c r="F730" s="96" t="s">
        <v>1765</v>
      </c>
      <c r="G730" s="96" t="s">
        <v>126</v>
      </c>
      <c r="H730" s="19" t="str">
        <f>IF(E730="","",VLOOKUP(LEFT(E730,5),'Technikai cellák'!B:C,2,0))</f>
        <v>TIGÁZ Földgázelosztó Zrt.</v>
      </c>
      <c r="I730" s="19" t="str">
        <f>IF(E730="","",VLOOKUP(H730,'Technikai cellák'!$C$1:$D$12,2,0))</f>
        <v>4200 Hajdúszoboszló, Rákóczi Ferenc út 184.</v>
      </c>
      <c r="J730" s="97">
        <v>44</v>
      </c>
      <c r="K730" s="25" t="str">
        <f t="shared" si="199"/>
        <v>20-99</v>
      </c>
      <c r="L730" s="101">
        <f t="shared" si="200"/>
        <v>0</v>
      </c>
      <c r="M730" s="102">
        <f t="shared" si="201"/>
        <v>462</v>
      </c>
      <c r="N730" s="105">
        <v>462</v>
      </c>
      <c r="O730" s="104">
        <f t="shared" si="202"/>
        <v>0</v>
      </c>
      <c r="P730" s="26">
        <f t="shared" si="216"/>
        <v>274452</v>
      </c>
      <c r="Q730" s="21">
        <f t="shared" si="215"/>
        <v>343065</v>
      </c>
      <c r="R730" s="98">
        <v>3000</v>
      </c>
      <c r="S730" s="99">
        <v>4000</v>
      </c>
      <c r="T730" s="99">
        <v>5500</v>
      </c>
      <c r="U730" s="99">
        <v>6500</v>
      </c>
      <c r="V730" s="99">
        <v>6000</v>
      </c>
      <c r="W730" s="99">
        <v>4000</v>
      </c>
      <c r="X730" s="99">
        <v>3000</v>
      </c>
      <c r="Y730" s="99">
        <v>100</v>
      </c>
      <c r="Z730" s="99">
        <v>100</v>
      </c>
      <c r="AA730" s="99">
        <v>100</v>
      </c>
      <c r="AB730" s="99">
        <v>100</v>
      </c>
      <c r="AC730" s="100">
        <v>100</v>
      </c>
      <c r="AD730" s="22">
        <f t="shared" si="203"/>
        <v>31667</v>
      </c>
      <c r="AE730" s="20">
        <f t="shared" si="204"/>
        <v>42223</v>
      </c>
      <c r="AF730" s="20">
        <f t="shared" si="205"/>
        <v>58057</v>
      </c>
      <c r="AG730" s="20">
        <f t="shared" si="206"/>
        <v>68613</v>
      </c>
      <c r="AH730" s="20">
        <f t="shared" si="207"/>
        <v>63335</v>
      </c>
      <c r="AI730" s="20">
        <f t="shared" si="208"/>
        <v>42223</v>
      </c>
      <c r="AJ730" s="20">
        <f t="shared" si="209"/>
        <v>31667</v>
      </c>
      <c r="AK730" s="20">
        <f t="shared" si="210"/>
        <v>1056</v>
      </c>
      <c r="AL730" s="20">
        <f t="shared" si="211"/>
        <v>1056</v>
      </c>
      <c r="AM730" s="20">
        <f t="shared" si="212"/>
        <v>1056</v>
      </c>
      <c r="AN730" s="20">
        <f t="shared" si="213"/>
        <v>1056</v>
      </c>
      <c r="AO730" s="43">
        <f t="shared" si="214"/>
        <v>1056</v>
      </c>
    </row>
    <row r="731" spans="1:41" x14ac:dyDescent="0.2">
      <c r="A731" s="96" t="s">
        <v>1743</v>
      </c>
      <c r="B731" s="96" t="s">
        <v>1744</v>
      </c>
      <c r="C731" s="96" t="s">
        <v>1743</v>
      </c>
      <c r="D731" s="96" t="s">
        <v>1744</v>
      </c>
      <c r="E731" s="96" t="s">
        <v>1766</v>
      </c>
      <c r="F731" s="96" t="s">
        <v>1767</v>
      </c>
      <c r="G731" s="96" t="s">
        <v>126</v>
      </c>
      <c r="H731" s="19" t="str">
        <f>IF(E731="","",VLOOKUP(LEFT(E731,5),'Technikai cellák'!B:C,2,0))</f>
        <v>TIGÁZ Földgázelosztó Zrt.</v>
      </c>
      <c r="I731" s="19" t="str">
        <f>IF(E731="","",VLOOKUP(H731,'Technikai cellák'!$C$1:$D$12,2,0))</f>
        <v>4200 Hajdúszoboszló, Rákóczi Ferenc út 184.</v>
      </c>
      <c r="J731" s="97">
        <v>4</v>
      </c>
      <c r="K731" s="25" t="str">
        <f t="shared" si="199"/>
        <v>20 alatti</v>
      </c>
      <c r="L731" s="101">
        <f t="shared" si="200"/>
        <v>4</v>
      </c>
      <c r="M731" s="102">
        <f t="shared" si="201"/>
        <v>0</v>
      </c>
      <c r="N731" s="105"/>
      <c r="O731" s="104">
        <f t="shared" si="202"/>
        <v>0</v>
      </c>
      <c r="P731" s="26">
        <f t="shared" si="216"/>
        <v>1098</v>
      </c>
      <c r="Q731" s="21">
        <f t="shared" si="215"/>
        <v>1372</v>
      </c>
      <c r="R731" s="98">
        <v>10</v>
      </c>
      <c r="S731" s="99">
        <v>15</v>
      </c>
      <c r="T731" s="99">
        <v>20</v>
      </c>
      <c r="U731" s="99">
        <v>35</v>
      </c>
      <c r="V731" s="99">
        <v>30</v>
      </c>
      <c r="W731" s="99">
        <v>15</v>
      </c>
      <c r="X731" s="99">
        <v>5</v>
      </c>
      <c r="Y731" s="99">
        <v>0</v>
      </c>
      <c r="Z731" s="99">
        <v>0</v>
      </c>
      <c r="AA731" s="99">
        <v>0</v>
      </c>
      <c r="AB731" s="99">
        <v>0</v>
      </c>
      <c r="AC731" s="100">
        <v>0</v>
      </c>
      <c r="AD731" s="22">
        <f t="shared" si="203"/>
        <v>106</v>
      </c>
      <c r="AE731" s="20">
        <f t="shared" si="204"/>
        <v>158</v>
      </c>
      <c r="AF731" s="20">
        <f t="shared" si="205"/>
        <v>211</v>
      </c>
      <c r="AG731" s="20">
        <f t="shared" si="206"/>
        <v>369</v>
      </c>
      <c r="AH731" s="20">
        <f t="shared" si="207"/>
        <v>317</v>
      </c>
      <c r="AI731" s="20">
        <f t="shared" si="208"/>
        <v>158</v>
      </c>
      <c r="AJ731" s="20">
        <f t="shared" si="209"/>
        <v>53</v>
      </c>
      <c r="AK731" s="20">
        <f t="shared" si="210"/>
        <v>0</v>
      </c>
      <c r="AL731" s="20">
        <f t="shared" si="211"/>
        <v>0</v>
      </c>
      <c r="AM731" s="20">
        <f t="shared" si="212"/>
        <v>0</v>
      </c>
      <c r="AN731" s="20">
        <f t="shared" si="213"/>
        <v>0</v>
      </c>
      <c r="AO731" s="43">
        <f t="shared" si="214"/>
        <v>0</v>
      </c>
    </row>
    <row r="732" spans="1:41" x14ac:dyDescent="0.2">
      <c r="A732" s="96" t="s">
        <v>1743</v>
      </c>
      <c r="B732" s="96" t="s">
        <v>1744</v>
      </c>
      <c r="C732" s="96" t="s">
        <v>1743</v>
      </c>
      <c r="D732" s="96" t="s">
        <v>1744</v>
      </c>
      <c r="E732" s="96" t="s">
        <v>1768</v>
      </c>
      <c r="F732" s="96" t="s">
        <v>1769</v>
      </c>
      <c r="G732" s="96" t="s">
        <v>126</v>
      </c>
      <c r="H732" s="19" t="str">
        <f>IF(E732="","",VLOOKUP(LEFT(E732,5),'Technikai cellák'!B:C,2,0))</f>
        <v>TIGÁZ Földgázelosztó Zrt.</v>
      </c>
      <c r="I732" s="19" t="str">
        <f>IF(E732="","",VLOOKUP(H732,'Technikai cellák'!$C$1:$D$12,2,0))</f>
        <v>4200 Hajdúszoboszló, Rákóczi Ferenc út 184.</v>
      </c>
      <c r="J732" s="97">
        <v>4</v>
      </c>
      <c r="K732" s="25" t="str">
        <f t="shared" si="199"/>
        <v>20 alatti</v>
      </c>
      <c r="L732" s="101">
        <f t="shared" si="200"/>
        <v>4</v>
      </c>
      <c r="M732" s="102">
        <f t="shared" si="201"/>
        <v>0</v>
      </c>
      <c r="N732" s="105"/>
      <c r="O732" s="104">
        <f t="shared" si="202"/>
        <v>0</v>
      </c>
      <c r="P732" s="26">
        <f t="shared" si="216"/>
        <v>1098</v>
      </c>
      <c r="Q732" s="21">
        <f t="shared" si="215"/>
        <v>1372</v>
      </c>
      <c r="R732" s="98">
        <v>10</v>
      </c>
      <c r="S732" s="99">
        <v>15</v>
      </c>
      <c r="T732" s="99">
        <v>20</v>
      </c>
      <c r="U732" s="99">
        <v>35</v>
      </c>
      <c r="V732" s="99">
        <v>30</v>
      </c>
      <c r="W732" s="99">
        <v>15</v>
      </c>
      <c r="X732" s="99">
        <v>5</v>
      </c>
      <c r="Y732" s="99">
        <v>0</v>
      </c>
      <c r="Z732" s="99">
        <v>0</v>
      </c>
      <c r="AA732" s="99">
        <v>0</v>
      </c>
      <c r="AB732" s="99">
        <v>0</v>
      </c>
      <c r="AC732" s="100">
        <v>0</v>
      </c>
      <c r="AD732" s="22">
        <f t="shared" si="203"/>
        <v>106</v>
      </c>
      <c r="AE732" s="20">
        <f t="shared" si="204"/>
        <v>158</v>
      </c>
      <c r="AF732" s="20">
        <f t="shared" si="205"/>
        <v>211</v>
      </c>
      <c r="AG732" s="20">
        <f t="shared" si="206"/>
        <v>369</v>
      </c>
      <c r="AH732" s="20">
        <f t="shared" si="207"/>
        <v>317</v>
      </c>
      <c r="AI732" s="20">
        <f t="shared" si="208"/>
        <v>158</v>
      </c>
      <c r="AJ732" s="20">
        <f t="shared" si="209"/>
        <v>53</v>
      </c>
      <c r="AK732" s="20">
        <f t="shared" si="210"/>
        <v>0</v>
      </c>
      <c r="AL732" s="20">
        <f t="shared" si="211"/>
        <v>0</v>
      </c>
      <c r="AM732" s="20">
        <f t="shared" si="212"/>
        <v>0</v>
      </c>
      <c r="AN732" s="20">
        <f t="shared" si="213"/>
        <v>0</v>
      </c>
      <c r="AO732" s="43">
        <f t="shared" si="214"/>
        <v>0</v>
      </c>
    </row>
    <row r="733" spans="1:41" x14ac:dyDescent="0.2">
      <c r="A733" s="96" t="s">
        <v>1743</v>
      </c>
      <c r="B733" s="96" t="s">
        <v>1744</v>
      </c>
      <c r="C733" s="96" t="s">
        <v>1743</v>
      </c>
      <c r="D733" s="96" t="s">
        <v>1744</v>
      </c>
      <c r="E733" s="96" t="s">
        <v>1770</v>
      </c>
      <c r="F733" s="96" t="s">
        <v>1771</v>
      </c>
      <c r="G733" s="96" t="s">
        <v>126</v>
      </c>
      <c r="H733" s="19" t="str">
        <f>IF(E733="","",VLOOKUP(LEFT(E733,5),'Technikai cellák'!B:C,2,0))</f>
        <v>TIGÁZ Földgázelosztó Zrt.</v>
      </c>
      <c r="I733" s="19" t="str">
        <f>IF(E733="","",VLOOKUP(H733,'Technikai cellák'!$C$1:$D$12,2,0))</f>
        <v>4200 Hajdúszoboszló, Rákóczi Ferenc út 184.</v>
      </c>
      <c r="J733" s="97">
        <v>4</v>
      </c>
      <c r="K733" s="25" t="str">
        <f t="shared" si="199"/>
        <v>20 alatti</v>
      </c>
      <c r="L733" s="101">
        <f t="shared" si="200"/>
        <v>4</v>
      </c>
      <c r="M733" s="102">
        <f t="shared" si="201"/>
        <v>0</v>
      </c>
      <c r="N733" s="105"/>
      <c r="O733" s="104">
        <f t="shared" si="202"/>
        <v>0</v>
      </c>
      <c r="P733" s="26">
        <f t="shared" si="216"/>
        <v>31836</v>
      </c>
      <c r="Q733" s="21">
        <f t="shared" si="215"/>
        <v>39795</v>
      </c>
      <c r="R733" s="98">
        <v>250</v>
      </c>
      <c r="S733" s="99">
        <v>450</v>
      </c>
      <c r="T733" s="99">
        <v>650</v>
      </c>
      <c r="U733" s="99">
        <v>700</v>
      </c>
      <c r="V733" s="99">
        <v>600</v>
      </c>
      <c r="W733" s="99">
        <v>500</v>
      </c>
      <c r="X733" s="99">
        <v>200</v>
      </c>
      <c r="Y733" s="99">
        <v>100</v>
      </c>
      <c r="Z733" s="99">
        <v>80</v>
      </c>
      <c r="AA733" s="99">
        <v>70</v>
      </c>
      <c r="AB733" s="99">
        <v>70</v>
      </c>
      <c r="AC733" s="100">
        <v>100</v>
      </c>
      <c r="AD733" s="22">
        <f t="shared" si="203"/>
        <v>2639</v>
      </c>
      <c r="AE733" s="20">
        <f t="shared" si="204"/>
        <v>4750</v>
      </c>
      <c r="AF733" s="20">
        <f t="shared" si="205"/>
        <v>6861</v>
      </c>
      <c r="AG733" s="20">
        <f t="shared" si="206"/>
        <v>7389</v>
      </c>
      <c r="AH733" s="20">
        <f t="shared" si="207"/>
        <v>6333</v>
      </c>
      <c r="AI733" s="20">
        <f t="shared" si="208"/>
        <v>5278</v>
      </c>
      <c r="AJ733" s="20">
        <f t="shared" si="209"/>
        <v>2111</v>
      </c>
      <c r="AK733" s="20">
        <f t="shared" si="210"/>
        <v>1056</v>
      </c>
      <c r="AL733" s="20">
        <f t="shared" si="211"/>
        <v>844</v>
      </c>
      <c r="AM733" s="20">
        <f t="shared" si="212"/>
        <v>739</v>
      </c>
      <c r="AN733" s="20">
        <f t="shared" si="213"/>
        <v>739</v>
      </c>
      <c r="AO733" s="43">
        <f t="shared" si="214"/>
        <v>1056</v>
      </c>
    </row>
    <row r="734" spans="1:41" x14ac:dyDescent="0.2">
      <c r="A734" s="96" t="s">
        <v>1743</v>
      </c>
      <c r="B734" s="96" t="s">
        <v>1744</v>
      </c>
      <c r="C734" s="96" t="s">
        <v>1743</v>
      </c>
      <c r="D734" s="96" t="s">
        <v>1744</v>
      </c>
      <c r="E734" s="96" t="s">
        <v>1772</v>
      </c>
      <c r="F734" s="96" t="s">
        <v>1773</v>
      </c>
      <c r="G734" s="96" t="s">
        <v>126</v>
      </c>
      <c r="H734" s="19" t="str">
        <f>IF(E734="","",VLOOKUP(LEFT(E734,5),'Technikai cellák'!B:C,2,0))</f>
        <v>TIGÁZ Földgázelosztó Zrt.</v>
      </c>
      <c r="I734" s="19" t="str">
        <f>IF(E734="","",VLOOKUP(H734,'Technikai cellák'!$C$1:$D$12,2,0))</f>
        <v>4200 Hajdúszoboszló, Rákóczi Ferenc út 184.</v>
      </c>
      <c r="J734" s="97">
        <v>4</v>
      </c>
      <c r="K734" s="25" t="str">
        <f t="shared" si="199"/>
        <v>20 alatti</v>
      </c>
      <c r="L734" s="101">
        <f t="shared" si="200"/>
        <v>4</v>
      </c>
      <c r="M734" s="102">
        <f t="shared" si="201"/>
        <v>0</v>
      </c>
      <c r="N734" s="105"/>
      <c r="O734" s="104">
        <f t="shared" si="202"/>
        <v>0</v>
      </c>
      <c r="P734" s="26">
        <f t="shared" si="216"/>
        <v>69668</v>
      </c>
      <c r="Q734" s="21">
        <f t="shared" si="215"/>
        <v>87085</v>
      </c>
      <c r="R734" s="98">
        <v>500</v>
      </c>
      <c r="S734" s="99">
        <v>1100</v>
      </c>
      <c r="T734" s="99">
        <v>1400</v>
      </c>
      <c r="U734" s="99">
        <v>1500</v>
      </c>
      <c r="V734" s="99">
        <v>1300</v>
      </c>
      <c r="W734" s="99">
        <v>1000</v>
      </c>
      <c r="X734" s="99">
        <v>500</v>
      </c>
      <c r="Y734" s="99">
        <v>250</v>
      </c>
      <c r="Z734" s="99">
        <v>150</v>
      </c>
      <c r="AA734" s="99">
        <v>150</v>
      </c>
      <c r="AB734" s="99">
        <v>150</v>
      </c>
      <c r="AC734" s="100">
        <v>250</v>
      </c>
      <c r="AD734" s="22">
        <f t="shared" si="203"/>
        <v>5278</v>
      </c>
      <c r="AE734" s="20">
        <f t="shared" si="204"/>
        <v>11611</v>
      </c>
      <c r="AF734" s="20">
        <f t="shared" si="205"/>
        <v>14778</v>
      </c>
      <c r="AG734" s="20">
        <f t="shared" si="206"/>
        <v>15834</v>
      </c>
      <c r="AH734" s="20">
        <f t="shared" si="207"/>
        <v>13723</v>
      </c>
      <c r="AI734" s="20">
        <f t="shared" si="208"/>
        <v>10556</v>
      </c>
      <c r="AJ734" s="20">
        <f t="shared" si="209"/>
        <v>5278</v>
      </c>
      <c r="AK734" s="20">
        <f t="shared" si="210"/>
        <v>2639</v>
      </c>
      <c r="AL734" s="20">
        <f t="shared" si="211"/>
        <v>1583</v>
      </c>
      <c r="AM734" s="20">
        <f t="shared" si="212"/>
        <v>1583</v>
      </c>
      <c r="AN734" s="20">
        <f t="shared" si="213"/>
        <v>1583</v>
      </c>
      <c r="AO734" s="43">
        <f t="shared" si="214"/>
        <v>2639</v>
      </c>
    </row>
    <row r="735" spans="1:41" x14ac:dyDescent="0.2">
      <c r="A735" s="96" t="s">
        <v>1743</v>
      </c>
      <c r="B735" s="96" t="s">
        <v>1744</v>
      </c>
      <c r="C735" s="96" t="s">
        <v>1743</v>
      </c>
      <c r="D735" s="96" t="s">
        <v>1744</v>
      </c>
      <c r="E735" s="96" t="s">
        <v>1774</v>
      </c>
      <c r="F735" s="96" t="s">
        <v>1775</v>
      </c>
      <c r="G735" s="96" t="s">
        <v>126</v>
      </c>
      <c r="H735" s="19" t="str">
        <f>IF(E735="","",VLOOKUP(LEFT(E735,5),'Technikai cellák'!B:C,2,0))</f>
        <v>TIGÁZ Földgázelosztó Zrt.</v>
      </c>
      <c r="I735" s="19" t="str">
        <f>IF(E735="","",VLOOKUP(H735,'Technikai cellák'!$C$1:$D$12,2,0))</f>
        <v>4200 Hajdúszoboszló, Rákóczi Ferenc út 184.</v>
      </c>
      <c r="J735" s="97">
        <v>4</v>
      </c>
      <c r="K735" s="25" t="str">
        <f t="shared" ref="K735:K791" si="217">IF(J735="","",IF(J735&lt;20,"20 alatti",IF(J735&lt;100,"20-99",IF(J735&lt;500,"100-500","500-"))))</f>
        <v>20 alatti</v>
      </c>
      <c r="L735" s="101">
        <f t="shared" ref="L735:L791" si="218">ROUND(IF(K735="20 alatti",J735*1,0),0)</f>
        <v>4</v>
      </c>
      <c r="M735" s="102">
        <f t="shared" ref="M735:M791" si="219">ROUND(IF(K735="20-99",J735*10.5,0),0)</f>
        <v>0</v>
      </c>
      <c r="N735" s="105"/>
      <c r="O735" s="104">
        <f t="shared" ref="O735:O791" si="220">ROUND((IF(J735&lt;100,0,J735*$C$6)/$C$7),0)</f>
        <v>0</v>
      </c>
      <c r="P735" s="26">
        <f t="shared" si="216"/>
        <v>33778</v>
      </c>
      <c r="Q735" s="21">
        <f t="shared" si="215"/>
        <v>42222</v>
      </c>
      <c r="R735" s="98">
        <v>200</v>
      </c>
      <c r="S735" s="99">
        <v>500</v>
      </c>
      <c r="T735" s="99">
        <v>750</v>
      </c>
      <c r="U735" s="99">
        <v>780</v>
      </c>
      <c r="V735" s="99">
        <v>650</v>
      </c>
      <c r="W735" s="99">
        <v>500</v>
      </c>
      <c r="X735" s="99">
        <v>200</v>
      </c>
      <c r="Y735" s="99">
        <v>100</v>
      </c>
      <c r="Z735" s="99">
        <v>80</v>
      </c>
      <c r="AA735" s="99">
        <v>80</v>
      </c>
      <c r="AB735" s="99">
        <v>80</v>
      </c>
      <c r="AC735" s="100">
        <v>80</v>
      </c>
      <c r="AD735" s="22">
        <f t="shared" si="203"/>
        <v>2111</v>
      </c>
      <c r="AE735" s="20">
        <f t="shared" si="204"/>
        <v>5278</v>
      </c>
      <c r="AF735" s="20">
        <f t="shared" si="205"/>
        <v>7917</v>
      </c>
      <c r="AG735" s="20">
        <f t="shared" si="206"/>
        <v>8234</v>
      </c>
      <c r="AH735" s="20">
        <f t="shared" si="207"/>
        <v>6861</v>
      </c>
      <c r="AI735" s="20">
        <f t="shared" si="208"/>
        <v>5278</v>
      </c>
      <c r="AJ735" s="20">
        <f t="shared" si="209"/>
        <v>2111</v>
      </c>
      <c r="AK735" s="20">
        <f t="shared" si="210"/>
        <v>1056</v>
      </c>
      <c r="AL735" s="20">
        <f t="shared" si="211"/>
        <v>844</v>
      </c>
      <c r="AM735" s="20">
        <f t="shared" si="212"/>
        <v>844</v>
      </c>
      <c r="AN735" s="20">
        <f t="shared" si="213"/>
        <v>844</v>
      </c>
      <c r="AO735" s="43">
        <f t="shared" si="214"/>
        <v>844</v>
      </c>
    </row>
    <row r="736" spans="1:41" x14ac:dyDescent="0.2">
      <c r="A736" s="96" t="s">
        <v>1743</v>
      </c>
      <c r="B736" s="96" t="s">
        <v>1744</v>
      </c>
      <c r="C736" s="96" t="s">
        <v>1743</v>
      </c>
      <c r="D736" s="96" t="s">
        <v>1744</v>
      </c>
      <c r="E736" s="96" t="s">
        <v>1776</v>
      </c>
      <c r="F736" s="96" t="s">
        <v>1777</v>
      </c>
      <c r="G736" s="96" t="s">
        <v>126</v>
      </c>
      <c r="H736" s="19" t="str">
        <f>IF(E736="","",VLOOKUP(LEFT(E736,5),'Technikai cellák'!B:C,2,0))</f>
        <v>TIGÁZ Földgázelosztó Zrt.</v>
      </c>
      <c r="I736" s="19" t="str">
        <f>IF(E736="","",VLOOKUP(H736,'Technikai cellák'!$C$1:$D$12,2,0))</f>
        <v>4200 Hajdúszoboszló, Rákóczi Ferenc út 184.</v>
      </c>
      <c r="J736" s="97">
        <v>4</v>
      </c>
      <c r="K736" s="25" t="str">
        <f t="shared" si="217"/>
        <v>20 alatti</v>
      </c>
      <c r="L736" s="101">
        <f t="shared" si="218"/>
        <v>4</v>
      </c>
      <c r="M736" s="102">
        <f t="shared" si="219"/>
        <v>0</v>
      </c>
      <c r="N736" s="105"/>
      <c r="O736" s="104">
        <f t="shared" si="220"/>
        <v>0</v>
      </c>
      <c r="P736" s="26">
        <f t="shared" si="216"/>
        <v>22802</v>
      </c>
      <c r="Q736" s="21">
        <f t="shared" si="215"/>
        <v>28503</v>
      </c>
      <c r="R736" s="98">
        <v>100</v>
      </c>
      <c r="S736" s="99">
        <v>300</v>
      </c>
      <c r="T736" s="99">
        <v>500</v>
      </c>
      <c r="U736" s="99">
        <v>550</v>
      </c>
      <c r="V736" s="99">
        <v>500</v>
      </c>
      <c r="W736" s="99">
        <v>400</v>
      </c>
      <c r="X736" s="99">
        <v>100</v>
      </c>
      <c r="Y736" s="99">
        <v>50</v>
      </c>
      <c r="Z736" s="99">
        <v>50</v>
      </c>
      <c r="AA736" s="99">
        <v>50</v>
      </c>
      <c r="AB736" s="99">
        <v>50</v>
      </c>
      <c r="AC736" s="100">
        <v>50</v>
      </c>
      <c r="AD736" s="22">
        <f t="shared" si="203"/>
        <v>1056</v>
      </c>
      <c r="AE736" s="20">
        <f t="shared" si="204"/>
        <v>3167</v>
      </c>
      <c r="AF736" s="20">
        <f t="shared" si="205"/>
        <v>5278</v>
      </c>
      <c r="AG736" s="20">
        <f t="shared" si="206"/>
        <v>5806</v>
      </c>
      <c r="AH736" s="20">
        <f t="shared" si="207"/>
        <v>5278</v>
      </c>
      <c r="AI736" s="20">
        <f t="shared" si="208"/>
        <v>4222</v>
      </c>
      <c r="AJ736" s="20">
        <f t="shared" si="209"/>
        <v>1056</v>
      </c>
      <c r="AK736" s="20">
        <f t="shared" si="210"/>
        <v>528</v>
      </c>
      <c r="AL736" s="20">
        <f t="shared" si="211"/>
        <v>528</v>
      </c>
      <c r="AM736" s="20">
        <f t="shared" si="212"/>
        <v>528</v>
      </c>
      <c r="AN736" s="20">
        <f t="shared" si="213"/>
        <v>528</v>
      </c>
      <c r="AO736" s="43">
        <f t="shared" si="214"/>
        <v>528</v>
      </c>
    </row>
    <row r="737" spans="1:41" x14ac:dyDescent="0.2">
      <c r="A737" s="96" t="s">
        <v>1743</v>
      </c>
      <c r="B737" s="96" t="s">
        <v>1744</v>
      </c>
      <c r="C737" s="96" t="s">
        <v>1743</v>
      </c>
      <c r="D737" s="96" t="s">
        <v>1744</v>
      </c>
      <c r="E737" s="96" t="s">
        <v>1778</v>
      </c>
      <c r="F737" s="96" t="s">
        <v>1779</v>
      </c>
      <c r="G737" s="96" t="s">
        <v>126</v>
      </c>
      <c r="H737" s="19" t="str">
        <f>IF(E737="","",VLOOKUP(LEFT(E737,5),'Technikai cellák'!B:C,2,0))</f>
        <v>TIGÁZ Földgázelosztó Zrt.</v>
      </c>
      <c r="I737" s="19" t="str">
        <f>IF(E737="","",VLOOKUP(H737,'Technikai cellák'!$C$1:$D$12,2,0))</f>
        <v>4200 Hajdúszoboszló, Rákóczi Ferenc út 184.</v>
      </c>
      <c r="J737" s="97">
        <v>4</v>
      </c>
      <c r="K737" s="25" t="str">
        <f t="shared" si="217"/>
        <v>20 alatti</v>
      </c>
      <c r="L737" s="101">
        <f t="shared" si="218"/>
        <v>4</v>
      </c>
      <c r="M737" s="102">
        <f t="shared" si="219"/>
        <v>0</v>
      </c>
      <c r="N737" s="105"/>
      <c r="O737" s="104">
        <f t="shared" si="220"/>
        <v>0</v>
      </c>
      <c r="P737" s="26">
        <f t="shared" si="216"/>
        <v>7769</v>
      </c>
      <c r="Q737" s="21">
        <f t="shared" si="215"/>
        <v>9711</v>
      </c>
      <c r="R737" s="98">
        <v>50</v>
      </c>
      <c r="S737" s="99">
        <v>100</v>
      </c>
      <c r="T737" s="99">
        <v>170</v>
      </c>
      <c r="U737" s="99">
        <v>180</v>
      </c>
      <c r="V737" s="99">
        <v>150</v>
      </c>
      <c r="W737" s="99">
        <v>120</v>
      </c>
      <c r="X737" s="99">
        <v>45</v>
      </c>
      <c r="Y737" s="99">
        <v>20</v>
      </c>
      <c r="Z737" s="99">
        <v>20</v>
      </c>
      <c r="AA737" s="99">
        <v>20</v>
      </c>
      <c r="AB737" s="99">
        <v>20</v>
      </c>
      <c r="AC737" s="100">
        <v>25</v>
      </c>
      <c r="AD737" s="22">
        <f t="shared" si="203"/>
        <v>528</v>
      </c>
      <c r="AE737" s="20">
        <f t="shared" si="204"/>
        <v>1056</v>
      </c>
      <c r="AF737" s="20">
        <f t="shared" si="205"/>
        <v>1794</v>
      </c>
      <c r="AG737" s="20">
        <f t="shared" si="206"/>
        <v>1900</v>
      </c>
      <c r="AH737" s="20">
        <f t="shared" si="207"/>
        <v>1583</v>
      </c>
      <c r="AI737" s="20">
        <f t="shared" si="208"/>
        <v>1267</v>
      </c>
      <c r="AJ737" s="20">
        <f t="shared" si="209"/>
        <v>475</v>
      </c>
      <c r="AK737" s="20">
        <f t="shared" si="210"/>
        <v>211</v>
      </c>
      <c r="AL737" s="20">
        <f t="shared" si="211"/>
        <v>211</v>
      </c>
      <c r="AM737" s="20">
        <f t="shared" si="212"/>
        <v>211</v>
      </c>
      <c r="AN737" s="20">
        <f t="shared" si="213"/>
        <v>211</v>
      </c>
      <c r="AO737" s="43">
        <f t="shared" si="214"/>
        <v>264</v>
      </c>
    </row>
    <row r="738" spans="1:41" x14ac:dyDescent="0.2">
      <c r="A738" s="96" t="s">
        <v>1743</v>
      </c>
      <c r="B738" s="96" t="s">
        <v>1744</v>
      </c>
      <c r="C738" s="96" t="s">
        <v>1743</v>
      </c>
      <c r="D738" s="96" t="s">
        <v>1744</v>
      </c>
      <c r="E738" s="96" t="s">
        <v>1780</v>
      </c>
      <c r="F738" s="96" t="s">
        <v>1781</v>
      </c>
      <c r="G738" s="96" t="s">
        <v>126</v>
      </c>
      <c r="H738" s="19" t="str">
        <f>IF(E738="","",VLOOKUP(LEFT(E738,5),'Technikai cellák'!B:C,2,0))</f>
        <v>TIGÁZ Földgázelosztó Zrt.</v>
      </c>
      <c r="I738" s="19" t="str">
        <f>IF(E738="","",VLOOKUP(H738,'Technikai cellák'!$C$1:$D$12,2,0))</f>
        <v>4200 Hajdúszoboszló, Rákóczi Ferenc út 184.</v>
      </c>
      <c r="J738" s="97">
        <v>6</v>
      </c>
      <c r="K738" s="25" t="str">
        <f t="shared" si="217"/>
        <v>20 alatti</v>
      </c>
      <c r="L738" s="101">
        <f t="shared" si="218"/>
        <v>6</v>
      </c>
      <c r="M738" s="102">
        <f t="shared" si="219"/>
        <v>0</v>
      </c>
      <c r="N738" s="105"/>
      <c r="O738" s="104">
        <f t="shared" si="220"/>
        <v>0</v>
      </c>
      <c r="P738" s="26">
        <f t="shared" si="216"/>
        <v>40535</v>
      </c>
      <c r="Q738" s="21">
        <f t="shared" si="215"/>
        <v>50669</v>
      </c>
      <c r="R738" s="98">
        <v>300</v>
      </c>
      <c r="S738" s="99">
        <v>600</v>
      </c>
      <c r="T738" s="99">
        <v>800</v>
      </c>
      <c r="U738" s="99">
        <v>900</v>
      </c>
      <c r="V738" s="99">
        <v>800</v>
      </c>
      <c r="W738" s="99">
        <v>600</v>
      </c>
      <c r="X738" s="99">
        <v>250</v>
      </c>
      <c r="Y738" s="99">
        <v>130</v>
      </c>
      <c r="Z738" s="99">
        <v>100</v>
      </c>
      <c r="AA738" s="99">
        <v>100</v>
      </c>
      <c r="AB738" s="99">
        <v>100</v>
      </c>
      <c r="AC738" s="100">
        <v>120</v>
      </c>
      <c r="AD738" s="22">
        <f t="shared" si="203"/>
        <v>3167</v>
      </c>
      <c r="AE738" s="20">
        <f t="shared" si="204"/>
        <v>6333</v>
      </c>
      <c r="AF738" s="20">
        <f t="shared" si="205"/>
        <v>8445</v>
      </c>
      <c r="AG738" s="20">
        <f t="shared" si="206"/>
        <v>9500</v>
      </c>
      <c r="AH738" s="20">
        <f t="shared" si="207"/>
        <v>8445</v>
      </c>
      <c r="AI738" s="20">
        <f t="shared" si="208"/>
        <v>6333</v>
      </c>
      <c r="AJ738" s="20">
        <f t="shared" si="209"/>
        <v>2639</v>
      </c>
      <c r="AK738" s="20">
        <f t="shared" si="210"/>
        <v>1372</v>
      </c>
      <c r="AL738" s="20">
        <f t="shared" si="211"/>
        <v>1056</v>
      </c>
      <c r="AM738" s="20">
        <f t="shared" si="212"/>
        <v>1056</v>
      </c>
      <c r="AN738" s="20">
        <f t="shared" si="213"/>
        <v>1056</v>
      </c>
      <c r="AO738" s="43">
        <f t="shared" si="214"/>
        <v>1267</v>
      </c>
    </row>
    <row r="739" spans="1:41" x14ac:dyDescent="0.2">
      <c r="A739" s="96" t="s">
        <v>1743</v>
      </c>
      <c r="B739" s="96" t="s">
        <v>1744</v>
      </c>
      <c r="C739" s="96" t="s">
        <v>1743</v>
      </c>
      <c r="D739" s="96" t="s">
        <v>1744</v>
      </c>
      <c r="E739" s="96" t="s">
        <v>1782</v>
      </c>
      <c r="F739" s="96" t="s">
        <v>1783</v>
      </c>
      <c r="G739" s="96" t="s">
        <v>126</v>
      </c>
      <c r="H739" s="19" t="str">
        <f>IF(E739="","",VLOOKUP(LEFT(E739,5),'Technikai cellák'!B:C,2,0))</f>
        <v>TIGÁZ Földgázelosztó Zrt.</v>
      </c>
      <c r="I739" s="19" t="str">
        <f>IF(E739="","",VLOOKUP(H739,'Technikai cellák'!$C$1:$D$12,2,0))</f>
        <v>4200 Hajdúszoboszló, Rákóczi Ferenc út 184.</v>
      </c>
      <c r="J739" s="97">
        <v>4</v>
      </c>
      <c r="K739" s="25" t="str">
        <f t="shared" si="217"/>
        <v>20 alatti</v>
      </c>
      <c r="L739" s="101">
        <f t="shared" si="218"/>
        <v>4</v>
      </c>
      <c r="M739" s="102">
        <f t="shared" si="219"/>
        <v>0</v>
      </c>
      <c r="N739" s="105"/>
      <c r="O739" s="104">
        <f t="shared" si="220"/>
        <v>0</v>
      </c>
      <c r="P739" s="26">
        <f t="shared" si="216"/>
        <v>59111</v>
      </c>
      <c r="Q739" s="21">
        <f t="shared" si="215"/>
        <v>73889</v>
      </c>
      <c r="R739" s="98">
        <v>500</v>
      </c>
      <c r="S739" s="99">
        <v>900</v>
      </c>
      <c r="T739" s="99">
        <v>1200</v>
      </c>
      <c r="U739" s="99">
        <v>1300</v>
      </c>
      <c r="V739" s="99">
        <v>1100</v>
      </c>
      <c r="W739" s="99">
        <v>800</v>
      </c>
      <c r="X739" s="99">
        <v>400</v>
      </c>
      <c r="Y739" s="99">
        <v>150</v>
      </c>
      <c r="Z739" s="99">
        <v>150</v>
      </c>
      <c r="AA739" s="99">
        <v>150</v>
      </c>
      <c r="AB739" s="99">
        <v>150</v>
      </c>
      <c r="AC739" s="100">
        <v>200</v>
      </c>
      <c r="AD739" s="22">
        <f t="shared" si="203"/>
        <v>5278</v>
      </c>
      <c r="AE739" s="20">
        <f t="shared" si="204"/>
        <v>9500</v>
      </c>
      <c r="AF739" s="20">
        <f t="shared" si="205"/>
        <v>12667</v>
      </c>
      <c r="AG739" s="20">
        <f t="shared" si="206"/>
        <v>13723</v>
      </c>
      <c r="AH739" s="20">
        <f t="shared" si="207"/>
        <v>11611</v>
      </c>
      <c r="AI739" s="20">
        <f t="shared" si="208"/>
        <v>8445</v>
      </c>
      <c r="AJ739" s="20">
        <f t="shared" si="209"/>
        <v>4222</v>
      </c>
      <c r="AK739" s="20">
        <f t="shared" si="210"/>
        <v>1583</v>
      </c>
      <c r="AL739" s="20">
        <f t="shared" si="211"/>
        <v>1583</v>
      </c>
      <c r="AM739" s="20">
        <f t="shared" si="212"/>
        <v>1583</v>
      </c>
      <c r="AN739" s="20">
        <f t="shared" si="213"/>
        <v>1583</v>
      </c>
      <c r="AO739" s="43">
        <f t="shared" si="214"/>
        <v>2111</v>
      </c>
    </row>
    <row r="740" spans="1:41" x14ac:dyDescent="0.2">
      <c r="A740" s="96" t="s">
        <v>1743</v>
      </c>
      <c r="B740" s="96" t="s">
        <v>1744</v>
      </c>
      <c r="C740" s="96" t="s">
        <v>1743</v>
      </c>
      <c r="D740" s="96" t="s">
        <v>1744</v>
      </c>
      <c r="E740" s="96" t="s">
        <v>1784</v>
      </c>
      <c r="F740" s="96" t="s">
        <v>1785</v>
      </c>
      <c r="G740" s="96" t="s">
        <v>126</v>
      </c>
      <c r="H740" s="19" t="str">
        <f>IF(E740="","",VLOOKUP(LEFT(E740,5),'Technikai cellák'!B:C,2,0))</f>
        <v>TIGÁZ Földgázelosztó Zrt.</v>
      </c>
      <c r="I740" s="19" t="str">
        <f>IF(E740="","",VLOOKUP(H740,'Technikai cellák'!$C$1:$D$12,2,0))</f>
        <v>4200 Hajdúszoboszló, Rákóczi Ferenc út 184.</v>
      </c>
      <c r="J740" s="97">
        <v>4</v>
      </c>
      <c r="K740" s="25" t="str">
        <f t="shared" si="217"/>
        <v>20 alatti</v>
      </c>
      <c r="L740" s="101">
        <f t="shared" si="218"/>
        <v>4</v>
      </c>
      <c r="M740" s="102">
        <f t="shared" si="219"/>
        <v>0</v>
      </c>
      <c r="N740" s="105"/>
      <c r="O740" s="104">
        <f t="shared" si="220"/>
        <v>0</v>
      </c>
      <c r="P740" s="26">
        <f t="shared" si="216"/>
        <v>10344</v>
      </c>
      <c r="Q740" s="21">
        <f t="shared" si="215"/>
        <v>12930</v>
      </c>
      <c r="R740" s="98">
        <v>80</v>
      </c>
      <c r="S740" s="99">
        <v>150</v>
      </c>
      <c r="T740" s="99">
        <v>210</v>
      </c>
      <c r="U740" s="99">
        <v>225</v>
      </c>
      <c r="V740" s="99">
        <v>200</v>
      </c>
      <c r="W740" s="99">
        <v>150</v>
      </c>
      <c r="X740" s="99">
        <v>59.88</v>
      </c>
      <c r="Y740" s="99">
        <v>30</v>
      </c>
      <c r="Z740" s="99">
        <v>30</v>
      </c>
      <c r="AA740" s="99">
        <v>30</v>
      </c>
      <c r="AB740" s="99">
        <v>30</v>
      </c>
      <c r="AC740" s="100">
        <v>30</v>
      </c>
      <c r="AD740" s="22">
        <f t="shared" si="203"/>
        <v>844</v>
      </c>
      <c r="AE740" s="20">
        <f t="shared" si="204"/>
        <v>1583</v>
      </c>
      <c r="AF740" s="20">
        <f t="shared" si="205"/>
        <v>2217</v>
      </c>
      <c r="AG740" s="20">
        <f t="shared" si="206"/>
        <v>2375</v>
      </c>
      <c r="AH740" s="20">
        <f t="shared" si="207"/>
        <v>2111</v>
      </c>
      <c r="AI740" s="20">
        <f t="shared" si="208"/>
        <v>1583</v>
      </c>
      <c r="AJ740" s="20">
        <f t="shared" si="209"/>
        <v>632</v>
      </c>
      <c r="AK740" s="20">
        <f t="shared" si="210"/>
        <v>317</v>
      </c>
      <c r="AL740" s="20">
        <f t="shared" si="211"/>
        <v>317</v>
      </c>
      <c r="AM740" s="20">
        <f t="shared" si="212"/>
        <v>317</v>
      </c>
      <c r="AN740" s="20">
        <f t="shared" si="213"/>
        <v>317</v>
      </c>
      <c r="AO740" s="43">
        <f t="shared" si="214"/>
        <v>317</v>
      </c>
    </row>
    <row r="741" spans="1:41" x14ac:dyDescent="0.2">
      <c r="A741" s="96" t="s">
        <v>1743</v>
      </c>
      <c r="B741" s="96" t="s">
        <v>1744</v>
      </c>
      <c r="C741" s="96" t="s">
        <v>1743</v>
      </c>
      <c r="D741" s="96" t="s">
        <v>1744</v>
      </c>
      <c r="E741" s="96" t="s">
        <v>1786</v>
      </c>
      <c r="F741" s="96" t="s">
        <v>1787</v>
      </c>
      <c r="G741" s="96" t="s">
        <v>126</v>
      </c>
      <c r="H741" s="19" t="str">
        <f>IF(E741="","",VLOOKUP(LEFT(E741,5),'Technikai cellák'!B:C,2,0))</f>
        <v>TIGÁZ Földgázelosztó Zrt.</v>
      </c>
      <c r="I741" s="19" t="str">
        <f>IF(E741="","",VLOOKUP(H741,'Technikai cellák'!$C$1:$D$12,2,0))</f>
        <v>4200 Hajdúszoboszló, Rákóczi Ferenc út 184.</v>
      </c>
      <c r="J741" s="97">
        <v>6</v>
      </c>
      <c r="K741" s="25" t="str">
        <f t="shared" si="217"/>
        <v>20 alatti</v>
      </c>
      <c r="L741" s="101">
        <f t="shared" si="218"/>
        <v>6</v>
      </c>
      <c r="M741" s="102">
        <f t="shared" si="219"/>
        <v>0</v>
      </c>
      <c r="N741" s="105"/>
      <c r="O741" s="104">
        <f t="shared" si="220"/>
        <v>0</v>
      </c>
      <c r="P741" s="26">
        <f t="shared" si="216"/>
        <v>9</v>
      </c>
      <c r="Q741" s="21">
        <f t="shared" si="215"/>
        <v>11</v>
      </c>
      <c r="R741" s="98">
        <v>1</v>
      </c>
      <c r="S741" s="99">
        <v>0</v>
      </c>
      <c r="T741" s="99">
        <v>0</v>
      </c>
      <c r="U741" s="99">
        <v>0</v>
      </c>
      <c r="V741" s="99">
        <v>0</v>
      </c>
      <c r="W741" s="99">
        <v>0</v>
      </c>
      <c r="X741" s="99">
        <v>0</v>
      </c>
      <c r="Y741" s="99">
        <v>0</v>
      </c>
      <c r="Z741" s="99">
        <v>0</v>
      </c>
      <c r="AA741" s="99">
        <v>0</v>
      </c>
      <c r="AB741" s="99">
        <v>0</v>
      </c>
      <c r="AC741" s="100">
        <v>0</v>
      </c>
      <c r="AD741" s="22">
        <f t="shared" si="203"/>
        <v>11</v>
      </c>
      <c r="AE741" s="20">
        <f t="shared" si="204"/>
        <v>0</v>
      </c>
      <c r="AF741" s="20">
        <f t="shared" si="205"/>
        <v>0</v>
      </c>
      <c r="AG741" s="20">
        <f t="shared" si="206"/>
        <v>0</v>
      </c>
      <c r="AH741" s="20">
        <f t="shared" si="207"/>
        <v>0</v>
      </c>
      <c r="AI741" s="20">
        <f t="shared" si="208"/>
        <v>0</v>
      </c>
      <c r="AJ741" s="20">
        <f t="shared" si="209"/>
        <v>0</v>
      </c>
      <c r="AK741" s="20">
        <f t="shared" si="210"/>
        <v>0</v>
      </c>
      <c r="AL741" s="20">
        <f t="shared" si="211"/>
        <v>0</v>
      </c>
      <c r="AM741" s="20">
        <f t="shared" si="212"/>
        <v>0</v>
      </c>
      <c r="AN741" s="20">
        <f t="shared" si="213"/>
        <v>0</v>
      </c>
      <c r="AO741" s="43">
        <f t="shared" si="214"/>
        <v>0</v>
      </c>
    </row>
    <row r="742" spans="1:41" x14ac:dyDescent="0.2">
      <c r="A742" s="96" t="s">
        <v>1743</v>
      </c>
      <c r="B742" s="96" t="s">
        <v>1744</v>
      </c>
      <c r="C742" s="96" t="s">
        <v>1743</v>
      </c>
      <c r="D742" s="96" t="s">
        <v>1744</v>
      </c>
      <c r="E742" s="96" t="s">
        <v>1788</v>
      </c>
      <c r="F742" s="96" t="s">
        <v>1789</v>
      </c>
      <c r="G742" s="96" t="s">
        <v>126</v>
      </c>
      <c r="H742" s="19" t="str">
        <f>IF(E742="","",VLOOKUP(LEFT(E742,5),'Technikai cellák'!B:C,2,0))</f>
        <v>TIGÁZ Földgázelosztó Zrt.</v>
      </c>
      <c r="I742" s="19" t="str">
        <f>IF(E742="","",VLOOKUP(H742,'Technikai cellák'!$C$1:$D$12,2,0))</f>
        <v>4200 Hajdúszoboszló, Rákóczi Ferenc út 184.</v>
      </c>
      <c r="J742" s="97">
        <v>4</v>
      </c>
      <c r="K742" s="25" t="str">
        <f t="shared" si="217"/>
        <v>20 alatti</v>
      </c>
      <c r="L742" s="101">
        <f t="shared" si="218"/>
        <v>4</v>
      </c>
      <c r="M742" s="102">
        <f t="shared" si="219"/>
        <v>0</v>
      </c>
      <c r="N742" s="105"/>
      <c r="O742" s="104">
        <f t="shared" si="220"/>
        <v>0</v>
      </c>
      <c r="P742" s="26">
        <f t="shared" si="216"/>
        <v>16046</v>
      </c>
      <c r="Q742" s="21">
        <f t="shared" si="215"/>
        <v>20058</v>
      </c>
      <c r="R742" s="98">
        <v>120</v>
      </c>
      <c r="S742" s="99">
        <v>250</v>
      </c>
      <c r="T742" s="99">
        <v>300</v>
      </c>
      <c r="U742" s="99">
        <v>350</v>
      </c>
      <c r="V742" s="99">
        <v>300</v>
      </c>
      <c r="W742" s="99">
        <v>250</v>
      </c>
      <c r="X742" s="99">
        <v>100</v>
      </c>
      <c r="Y742" s="99">
        <v>55</v>
      </c>
      <c r="Z742" s="99">
        <v>40</v>
      </c>
      <c r="AA742" s="99">
        <v>40</v>
      </c>
      <c r="AB742" s="99">
        <v>40</v>
      </c>
      <c r="AC742" s="100">
        <v>55</v>
      </c>
      <c r="AD742" s="22">
        <f t="shared" si="203"/>
        <v>1267</v>
      </c>
      <c r="AE742" s="20">
        <f t="shared" si="204"/>
        <v>2639</v>
      </c>
      <c r="AF742" s="20">
        <f t="shared" si="205"/>
        <v>3167</v>
      </c>
      <c r="AG742" s="20">
        <f t="shared" si="206"/>
        <v>3695</v>
      </c>
      <c r="AH742" s="20">
        <f t="shared" si="207"/>
        <v>3167</v>
      </c>
      <c r="AI742" s="20">
        <f t="shared" si="208"/>
        <v>2639</v>
      </c>
      <c r="AJ742" s="20">
        <f t="shared" si="209"/>
        <v>1056</v>
      </c>
      <c r="AK742" s="20">
        <f t="shared" si="210"/>
        <v>581</v>
      </c>
      <c r="AL742" s="20">
        <f t="shared" si="211"/>
        <v>422</v>
      </c>
      <c r="AM742" s="20">
        <f t="shared" si="212"/>
        <v>422</v>
      </c>
      <c r="AN742" s="20">
        <f t="shared" si="213"/>
        <v>422</v>
      </c>
      <c r="AO742" s="43">
        <f t="shared" si="214"/>
        <v>581</v>
      </c>
    </row>
    <row r="743" spans="1:41" x14ac:dyDescent="0.2">
      <c r="A743" s="96" t="s">
        <v>1743</v>
      </c>
      <c r="B743" s="96" t="s">
        <v>1744</v>
      </c>
      <c r="C743" s="96" t="s">
        <v>1743</v>
      </c>
      <c r="D743" s="96" t="s">
        <v>1744</v>
      </c>
      <c r="E743" s="96" t="s">
        <v>1790</v>
      </c>
      <c r="F743" s="96" t="s">
        <v>1791</v>
      </c>
      <c r="G743" s="96" t="s">
        <v>126</v>
      </c>
      <c r="H743" s="19" t="str">
        <f>IF(E743="","",VLOOKUP(LEFT(E743,5),'Technikai cellák'!B:C,2,0))</f>
        <v>TIGÁZ Földgázelosztó Zrt.</v>
      </c>
      <c r="I743" s="19" t="str">
        <f>IF(E743="","",VLOOKUP(H743,'Technikai cellák'!$C$1:$D$12,2,0))</f>
        <v>4200 Hajdúszoboszló, Rákóczi Ferenc út 184.</v>
      </c>
      <c r="J743" s="97">
        <v>4</v>
      </c>
      <c r="K743" s="25" t="str">
        <f t="shared" si="217"/>
        <v>20 alatti</v>
      </c>
      <c r="L743" s="101">
        <f t="shared" si="218"/>
        <v>4</v>
      </c>
      <c r="M743" s="102">
        <f t="shared" si="219"/>
        <v>0</v>
      </c>
      <c r="N743" s="105"/>
      <c r="O743" s="104">
        <f t="shared" si="220"/>
        <v>0</v>
      </c>
      <c r="P743" s="26">
        <f t="shared" si="216"/>
        <v>341</v>
      </c>
      <c r="Q743" s="21">
        <f t="shared" si="215"/>
        <v>426</v>
      </c>
      <c r="R743" s="98">
        <v>1</v>
      </c>
      <c r="S743" s="99">
        <v>1</v>
      </c>
      <c r="T743" s="99">
        <v>1</v>
      </c>
      <c r="U743" s="99">
        <v>1</v>
      </c>
      <c r="V743" s="99">
        <v>1</v>
      </c>
      <c r="W743" s="99">
        <v>5</v>
      </c>
      <c r="X743" s="99">
        <v>5</v>
      </c>
      <c r="Y743" s="99">
        <v>5</v>
      </c>
      <c r="Z743" s="99">
        <v>5</v>
      </c>
      <c r="AA743" s="99">
        <v>5</v>
      </c>
      <c r="AB743" s="99">
        <v>5</v>
      </c>
      <c r="AC743" s="100">
        <v>5</v>
      </c>
      <c r="AD743" s="22">
        <f t="shared" si="203"/>
        <v>11</v>
      </c>
      <c r="AE743" s="20">
        <f t="shared" si="204"/>
        <v>11</v>
      </c>
      <c r="AF743" s="20">
        <f t="shared" si="205"/>
        <v>11</v>
      </c>
      <c r="AG743" s="20">
        <f t="shared" si="206"/>
        <v>11</v>
      </c>
      <c r="AH743" s="20">
        <f t="shared" si="207"/>
        <v>11</v>
      </c>
      <c r="AI743" s="20">
        <f t="shared" si="208"/>
        <v>53</v>
      </c>
      <c r="AJ743" s="20">
        <f t="shared" si="209"/>
        <v>53</v>
      </c>
      <c r="AK743" s="20">
        <f t="shared" si="210"/>
        <v>53</v>
      </c>
      <c r="AL743" s="20">
        <f t="shared" si="211"/>
        <v>53</v>
      </c>
      <c r="AM743" s="20">
        <f t="shared" si="212"/>
        <v>53</v>
      </c>
      <c r="AN743" s="20">
        <f t="shared" si="213"/>
        <v>53</v>
      </c>
      <c r="AO743" s="43">
        <f t="shared" si="214"/>
        <v>53</v>
      </c>
    </row>
    <row r="744" spans="1:41" x14ac:dyDescent="0.2">
      <c r="A744" s="96" t="s">
        <v>1743</v>
      </c>
      <c r="B744" s="96" t="s">
        <v>1744</v>
      </c>
      <c r="C744" s="96" t="s">
        <v>1743</v>
      </c>
      <c r="D744" s="96" t="s">
        <v>1744</v>
      </c>
      <c r="E744" s="96" t="s">
        <v>1792</v>
      </c>
      <c r="F744" s="96" t="s">
        <v>1793</v>
      </c>
      <c r="G744" s="96" t="s">
        <v>126</v>
      </c>
      <c r="H744" s="19" t="str">
        <f>IF(E744="","",VLOOKUP(LEFT(E744,5),'Technikai cellák'!B:C,2,0))</f>
        <v>TIGÁZ Földgázelosztó Zrt.</v>
      </c>
      <c r="I744" s="19" t="str">
        <f>IF(E744="","",VLOOKUP(H744,'Technikai cellák'!$C$1:$D$12,2,0))</f>
        <v>4200 Hajdúszoboszló, Rákóczi Ferenc út 184.</v>
      </c>
      <c r="J744" s="97">
        <v>6</v>
      </c>
      <c r="K744" s="25" t="str">
        <f t="shared" si="217"/>
        <v>20 alatti</v>
      </c>
      <c r="L744" s="101">
        <f t="shared" si="218"/>
        <v>6</v>
      </c>
      <c r="M744" s="102">
        <f t="shared" si="219"/>
        <v>0</v>
      </c>
      <c r="N744" s="105"/>
      <c r="O744" s="104">
        <f t="shared" si="220"/>
        <v>0</v>
      </c>
      <c r="P744" s="26">
        <f t="shared" si="216"/>
        <v>40575</v>
      </c>
      <c r="Q744" s="21">
        <f t="shared" si="215"/>
        <v>50719</v>
      </c>
      <c r="R744" s="98">
        <v>300</v>
      </c>
      <c r="S744" s="99">
        <v>550</v>
      </c>
      <c r="T744" s="99">
        <v>800</v>
      </c>
      <c r="U744" s="99">
        <v>830</v>
      </c>
      <c r="V744" s="99">
        <v>700</v>
      </c>
      <c r="W744" s="99">
        <v>600</v>
      </c>
      <c r="X744" s="99">
        <v>225</v>
      </c>
      <c r="Y744" s="99">
        <v>150</v>
      </c>
      <c r="Z744" s="99">
        <v>150</v>
      </c>
      <c r="AA744" s="99">
        <v>150</v>
      </c>
      <c r="AB744" s="99">
        <v>150</v>
      </c>
      <c r="AC744" s="100">
        <v>200</v>
      </c>
      <c r="AD744" s="22">
        <f t="shared" si="203"/>
        <v>3167</v>
      </c>
      <c r="AE744" s="20">
        <f t="shared" si="204"/>
        <v>5806</v>
      </c>
      <c r="AF744" s="20">
        <f t="shared" si="205"/>
        <v>8445</v>
      </c>
      <c r="AG744" s="20">
        <f t="shared" si="206"/>
        <v>8761</v>
      </c>
      <c r="AH744" s="20">
        <f t="shared" si="207"/>
        <v>7389</v>
      </c>
      <c r="AI744" s="20">
        <f t="shared" si="208"/>
        <v>6333</v>
      </c>
      <c r="AJ744" s="20">
        <f t="shared" si="209"/>
        <v>2375</v>
      </c>
      <c r="AK744" s="20">
        <f t="shared" si="210"/>
        <v>1583</v>
      </c>
      <c r="AL744" s="20">
        <f t="shared" si="211"/>
        <v>1583</v>
      </c>
      <c r="AM744" s="20">
        <f t="shared" si="212"/>
        <v>1583</v>
      </c>
      <c r="AN744" s="20">
        <f t="shared" si="213"/>
        <v>1583</v>
      </c>
      <c r="AO744" s="43">
        <f t="shared" si="214"/>
        <v>2111</v>
      </c>
    </row>
    <row r="745" spans="1:41" x14ac:dyDescent="0.2">
      <c r="A745" s="96" t="s">
        <v>1743</v>
      </c>
      <c r="B745" s="96" t="s">
        <v>1744</v>
      </c>
      <c r="C745" s="96" t="s">
        <v>1743</v>
      </c>
      <c r="D745" s="96" t="s">
        <v>1744</v>
      </c>
      <c r="E745" s="96" t="s">
        <v>1794</v>
      </c>
      <c r="F745" s="96" t="s">
        <v>1795</v>
      </c>
      <c r="G745" s="96" t="s">
        <v>126</v>
      </c>
      <c r="H745" s="19" t="str">
        <f>IF(E745="","",VLOOKUP(LEFT(E745,5),'Technikai cellák'!B:C,2,0))</f>
        <v>TIGÁZ Földgázelosztó Zrt.</v>
      </c>
      <c r="I745" s="19" t="str">
        <f>IF(E745="","",VLOOKUP(H745,'Technikai cellák'!$C$1:$D$12,2,0))</f>
        <v>4200 Hajdúszoboszló, Rákóczi Ferenc út 184.</v>
      </c>
      <c r="J745" s="97">
        <v>4</v>
      </c>
      <c r="K745" s="25" t="str">
        <f t="shared" si="217"/>
        <v>20 alatti</v>
      </c>
      <c r="L745" s="101">
        <f t="shared" si="218"/>
        <v>4</v>
      </c>
      <c r="M745" s="102">
        <f t="shared" si="219"/>
        <v>0</v>
      </c>
      <c r="N745" s="105"/>
      <c r="O745" s="104">
        <f t="shared" si="220"/>
        <v>0</v>
      </c>
      <c r="P745" s="26">
        <f t="shared" si="216"/>
        <v>26602</v>
      </c>
      <c r="Q745" s="21">
        <f t="shared" si="215"/>
        <v>33252</v>
      </c>
      <c r="R745" s="98">
        <v>100</v>
      </c>
      <c r="S745" s="99">
        <v>300</v>
      </c>
      <c r="T745" s="99">
        <v>500</v>
      </c>
      <c r="U745" s="99">
        <v>700</v>
      </c>
      <c r="V745" s="99">
        <v>600</v>
      </c>
      <c r="W745" s="99">
        <v>500</v>
      </c>
      <c r="X745" s="99">
        <v>150</v>
      </c>
      <c r="Y745" s="99">
        <v>50</v>
      </c>
      <c r="Z745" s="99">
        <v>50</v>
      </c>
      <c r="AA745" s="99">
        <v>50</v>
      </c>
      <c r="AB745" s="99">
        <v>50</v>
      </c>
      <c r="AC745" s="100">
        <v>100</v>
      </c>
      <c r="AD745" s="22">
        <f t="shared" si="203"/>
        <v>1056</v>
      </c>
      <c r="AE745" s="20">
        <f t="shared" si="204"/>
        <v>3167</v>
      </c>
      <c r="AF745" s="20">
        <f t="shared" si="205"/>
        <v>5278</v>
      </c>
      <c r="AG745" s="20">
        <f t="shared" si="206"/>
        <v>7389</v>
      </c>
      <c r="AH745" s="20">
        <f t="shared" si="207"/>
        <v>6333</v>
      </c>
      <c r="AI745" s="20">
        <f t="shared" si="208"/>
        <v>5278</v>
      </c>
      <c r="AJ745" s="20">
        <f t="shared" si="209"/>
        <v>1583</v>
      </c>
      <c r="AK745" s="20">
        <f t="shared" si="210"/>
        <v>528</v>
      </c>
      <c r="AL745" s="20">
        <f t="shared" si="211"/>
        <v>528</v>
      </c>
      <c r="AM745" s="20">
        <f t="shared" si="212"/>
        <v>528</v>
      </c>
      <c r="AN745" s="20">
        <f t="shared" si="213"/>
        <v>528</v>
      </c>
      <c r="AO745" s="43">
        <f t="shared" si="214"/>
        <v>1056</v>
      </c>
    </row>
    <row r="746" spans="1:41" x14ac:dyDescent="0.2">
      <c r="A746" s="96" t="s">
        <v>1743</v>
      </c>
      <c r="B746" s="96" t="s">
        <v>1744</v>
      </c>
      <c r="C746" s="96" t="s">
        <v>1743</v>
      </c>
      <c r="D746" s="96" t="s">
        <v>1744</v>
      </c>
      <c r="E746" s="96" t="s">
        <v>1796</v>
      </c>
      <c r="F746" s="96" t="s">
        <v>1797</v>
      </c>
      <c r="G746" s="96" t="s">
        <v>126</v>
      </c>
      <c r="H746" s="19" t="str">
        <f>IF(E746="","",VLOOKUP(LEFT(E746,5),'Technikai cellák'!B:C,2,0))</f>
        <v>TIGÁZ Földgázelosztó Zrt.</v>
      </c>
      <c r="I746" s="19" t="str">
        <f>IF(E746="","",VLOOKUP(H746,'Technikai cellák'!$C$1:$D$12,2,0))</f>
        <v>4200 Hajdúszoboszló, Rákóczi Ferenc út 184.</v>
      </c>
      <c r="J746" s="97">
        <v>4</v>
      </c>
      <c r="K746" s="25" t="str">
        <f t="shared" si="217"/>
        <v>20 alatti</v>
      </c>
      <c r="L746" s="101">
        <f t="shared" si="218"/>
        <v>4</v>
      </c>
      <c r="M746" s="102">
        <f t="shared" si="219"/>
        <v>0</v>
      </c>
      <c r="N746" s="105"/>
      <c r="O746" s="104">
        <f t="shared" si="220"/>
        <v>0</v>
      </c>
      <c r="P746" s="26">
        <f t="shared" si="216"/>
        <v>10556</v>
      </c>
      <c r="Q746" s="21">
        <f t="shared" si="215"/>
        <v>13195</v>
      </c>
      <c r="R746" s="98">
        <v>100</v>
      </c>
      <c r="S746" s="99">
        <v>150</v>
      </c>
      <c r="T746" s="99">
        <v>250</v>
      </c>
      <c r="U746" s="99">
        <v>300</v>
      </c>
      <c r="V746" s="99">
        <v>250</v>
      </c>
      <c r="W746" s="99">
        <v>150</v>
      </c>
      <c r="X746" s="99">
        <v>50</v>
      </c>
      <c r="Y746" s="99">
        <v>0</v>
      </c>
      <c r="Z746" s="99">
        <v>0</v>
      </c>
      <c r="AA746" s="99">
        <v>0</v>
      </c>
      <c r="AB746" s="99">
        <v>0</v>
      </c>
      <c r="AC746" s="100">
        <v>0</v>
      </c>
      <c r="AD746" s="22">
        <f t="shared" si="203"/>
        <v>1056</v>
      </c>
      <c r="AE746" s="20">
        <f t="shared" si="204"/>
        <v>1583</v>
      </c>
      <c r="AF746" s="20">
        <f t="shared" si="205"/>
        <v>2639</v>
      </c>
      <c r="AG746" s="20">
        <f t="shared" si="206"/>
        <v>3167</v>
      </c>
      <c r="AH746" s="20">
        <f t="shared" si="207"/>
        <v>2639</v>
      </c>
      <c r="AI746" s="20">
        <f t="shared" si="208"/>
        <v>1583</v>
      </c>
      <c r="AJ746" s="20">
        <f t="shared" si="209"/>
        <v>528</v>
      </c>
      <c r="AK746" s="20">
        <f t="shared" si="210"/>
        <v>0</v>
      </c>
      <c r="AL746" s="20">
        <f t="shared" si="211"/>
        <v>0</v>
      </c>
      <c r="AM746" s="20">
        <f t="shared" si="212"/>
        <v>0</v>
      </c>
      <c r="AN746" s="20">
        <f t="shared" si="213"/>
        <v>0</v>
      </c>
      <c r="AO746" s="43">
        <f t="shared" si="214"/>
        <v>0</v>
      </c>
    </row>
    <row r="747" spans="1:41" x14ac:dyDescent="0.2">
      <c r="A747" s="96" t="s">
        <v>1743</v>
      </c>
      <c r="B747" s="96" t="s">
        <v>1744</v>
      </c>
      <c r="C747" s="96" t="s">
        <v>1743</v>
      </c>
      <c r="D747" s="96" t="s">
        <v>1744</v>
      </c>
      <c r="E747" s="96" t="s">
        <v>1798</v>
      </c>
      <c r="F747" s="96" t="s">
        <v>1799</v>
      </c>
      <c r="G747" s="96" t="s">
        <v>126</v>
      </c>
      <c r="H747" s="19" t="str">
        <f>IF(E747="","",VLOOKUP(LEFT(E747,5),'Technikai cellák'!B:C,2,0))</f>
        <v>TIGÁZ Földgázelosztó Zrt.</v>
      </c>
      <c r="I747" s="19" t="str">
        <f>IF(E747="","",VLOOKUP(H747,'Technikai cellák'!$C$1:$D$12,2,0))</f>
        <v>4200 Hajdúszoboszló, Rákóczi Ferenc út 184.</v>
      </c>
      <c r="J747" s="97">
        <v>4</v>
      </c>
      <c r="K747" s="25" t="str">
        <f t="shared" si="217"/>
        <v>20 alatti</v>
      </c>
      <c r="L747" s="101">
        <f t="shared" si="218"/>
        <v>4</v>
      </c>
      <c r="M747" s="102">
        <f t="shared" si="219"/>
        <v>0</v>
      </c>
      <c r="N747" s="105"/>
      <c r="O747" s="104">
        <f t="shared" si="220"/>
        <v>0</v>
      </c>
      <c r="P747" s="26">
        <f t="shared" si="216"/>
        <v>47288</v>
      </c>
      <c r="Q747" s="21">
        <f t="shared" si="215"/>
        <v>59110</v>
      </c>
      <c r="R747" s="98">
        <v>350</v>
      </c>
      <c r="S747" s="99">
        <v>700</v>
      </c>
      <c r="T747" s="99">
        <v>850</v>
      </c>
      <c r="U747" s="99">
        <v>950</v>
      </c>
      <c r="V747" s="99">
        <v>850</v>
      </c>
      <c r="W747" s="99">
        <v>700</v>
      </c>
      <c r="X747" s="99">
        <v>400</v>
      </c>
      <c r="Y747" s="99">
        <v>150</v>
      </c>
      <c r="Z747" s="99">
        <v>150</v>
      </c>
      <c r="AA747" s="99">
        <v>150</v>
      </c>
      <c r="AB747" s="99">
        <v>150</v>
      </c>
      <c r="AC747" s="100">
        <v>200</v>
      </c>
      <c r="AD747" s="22">
        <f t="shared" si="203"/>
        <v>3695</v>
      </c>
      <c r="AE747" s="20">
        <f t="shared" si="204"/>
        <v>7389</v>
      </c>
      <c r="AF747" s="20">
        <f t="shared" si="205"/>
        <v>8972</v>
      </c>
      <c r="AG747" s="20">
        <f t="shared" si="206"/>
        <v>10028</v>
      </c>
      <c r="AH747" s="20">
        <f t="shared" si="207"/>
        <v>8972</v>
      </c>
      <c r="AI747" s="20">
        <f t="shared" si="208"/>
        <v>7389</v>
      </c>
      <c r="AJ747" s="20">
        <f t="shared" si="209"/>
        <v>4222</v>
      </c>
      <c r="AK747" s="20">
        <f t="shared" si="210"/>
        <v>1583</v>
      </c>
      <c r="AL747" s="20">
        <f t="shared" si="211"/>
        <v>1583</v>
      </c>
      <c r="AM747" s="20">
        <f t="shared" si="212"/>
        <v>1583</v>
      </c>
      <c r="AN747" s="20">
        <f t="shared" si="213"/>
        <v>1583</v>
      </c>
      <c r="AO747" s="43">
        <f t="shared" si="214"/>
        <v>2111</v>
      </c>
    </row>
    <row r="748" spans="1:41" x14ac:dyDescent="0.2">
      <c r="A748" s="96" t="s">
        <v>1743</v>
      </c>
      <c r="B748" s="96" t="s">
        <v>1744</v>
      </c>
      <c r="C748" s="96" t="s">
        <v>1743</v>
      </c>
      <c r="D748" s="96" t="s">
        <v>1744</v>
      </c>
      <c r="E748" s="96" t="s">
        <v>1800</v>
      </c>
      <c r="F748" s="96" t="s">
        <v>1801</v>
      </c>
      <c r="G748" s="96" t="s">
        <v>126</v>
      </c>
      <c r="H748" s="19" t="str">
        <f>IF(E748="","",VLOOKUP(LEFT(E748,5),'Technikai cellák'!B:C,2,0))</f>
        <v>TIGÁZ Földgázelosztó Zrt.</v>
      </c>
      <c r="I748" s="19" t="str">
        <f>IF(E748="","",VLOOKUP(H748,'Technikai cellák'!$C$1:$D$12,2,0))</f>
        <v>4200 Hajdúszoboszló, Rákóczi Ferenc út 184.</v>
      </c>
      <c r="J748" s="97">
        <v>10</v>
      </c>
      <c r="K748" s="25" t="str">
        <f t="shared" si="217"/>
        <v>20 alatti</v>
      </c>
      <c r="L748" s="101">
        <f t="shared" si="218"/>
        <v>10</v>
      </c>
      <c r="M748" s="102">
        <f t="shared" si="219"/>
        <v>0</v>
      </c>
      <c r="N748" s="105"/>
      <c r="O748" s="104">
        <f t="shared" si="220"/>
        <v>0</v>
      </c>
      <c r="P748" s="26">
        <f t="shared" si="216"/>
        <v>61646</v>
      </c>
      <c r="Q748" s="21">
        <f t="shared" si="215"/>
        <v>77057</v>
      </c>
      <c r="R748" s="98">
        <v>700</v>
      </c>
      <c r="S748" s="99">
        <v>800</v>
      </c>
      <c r="T748" s="99">
        <v>1200</v>
      </c>
      <c r="U748" s="99">
        <v>1300</v>
      </c>
      <c r="V748" s="99">
        <v>1200</v>
      </c>
      <c r="W748" s="99">
        <v>900</v>
      </c>
      <c r="X748" s="99">
        <v>300</v>
      </c>
      <c r="Y748" s="99">
        <v>200</v>
      </c>
      <c r="Z748" s="99">
        <v>150</v>
      </c>
      <c r="AA748" s="99">
        <v>150</v>
      </c>
      <c r="AB748" s="99">
        <v>150</v>
      </c>
      <c r="AC748" s="100">
        <v>250</v>
      </c>
      <c r="AD748" s="22">
        <f t="shared" si="203"/>
        <v>7389</v>
      </c>
      <c r="AE748" s="20">
        <f t="shared" si="204"/>
        <v>8445</v>
      </c>
      <c r="AF748" s="20">
        <f t="shared" si="205"/>
        <v>12667</v>
      </c>
      <c r="AG748" s="20">
        <f t="shared" si="206"/>
        <v>13723</v>
      </c>
      <c r="AH748" s="20">
        <f t="shared" si="207"/>
        <v>12667</v>
      </c>
      <c r="AI748" s="20">
        <f t="shared" si="208"/>
        <v>9500</v>
      </c>
      <c r="AJ748" s="20">
        <f t="shared" si="209"/>
        <v>3167</v>
      </c>
      <c r="AK748" s="20">
        <f t="shared" si="210"/>
        <v>2111</v>
      </c>
      <c r="AL748" s="20">
        <f t="shared" si="211"/>
        <v>1583</v>
      </c>
      <c r="AM748" s="20">
        <f t="shared" si="212"/>
        <v>1583</v>
      </c>
      <c r="AN748" s="20">
        <f t="shared" si="213"/>
        <v>1583</v>
      </c>
      <c r="AO748" s="43">
        <f t="shared" si="214"/>
        <v>2639</v>
      </c>
    </row>
    <row r="749" spans="1:41" x14ac:dyDescent="0.2">
      <c r="A749" s="96" t="s">
        <v>1743</v>
      </c>
      <c r="B749" s="96" t="s">
        <v>1744</v>
      </c>
      <c r="C749" s="96" t="s">
        <v>1743</v>
      </c>
      <c r="D749" s="96" t="s">
        <v>1744</v>
      </c>
      <c r="E749" s="96" t="s">
        <v>1802</v>
      </c>
      <c r="F749" s="96" t="s">
        <v>1801</v>
      </c>
      <c r="G749" s="96" t="s">
        <v>126</v>
      </c>
      <c r="H749" s="19" t="str">
        <f>IF(E749="","",VLOOKUP(LEFT(E749,5),'Technikai cellák'!B:C,2,0))</f>
        <v>TIGÁZ Földgázelosztó Zrt.</v>
      </c>
      <c r="I749" s="19" t="str">
        <f>IF(E749="","",VLOOKUP(H749,'Technikai cellák'!$C$1:$D$12,2,0))</f>
        <v>4200 Hajdúszoboszló, Rákóczi Ferenc út 184.</v>
      </c>
      <c r="J749" s="97">
        <v>16</v>
      </c>
      <c r="K749" s="25" t="str">
        <f t="shared" si="217"/>
        <v>20 alatti</v>
      </c>
      <c r="L749" s="101">
        <f t="shared" si="218"/>
        <v>16</v>
      </c>
      <c r="M749" s="102">
        <f t="shared" si="219"/>
        <v>0</v>
      </c>
      <c r="N749" s="105"/>
      <c r="O749" s="104">
        <f t="shared" si="220"/>
        <v>0</v>
      </c>
      <c r="P749" s="26">
        <f t="shared" si="216"/>
        <v>242362</v>
      </c>
      <c r="Q749" s="21">
        <f t="shared" si="215"/>
        <v>302952</v>
      </c>
      <c r="R749" s="98">
        <v>1500</v>
      </c>
      <c r="S749" s="99">
        <v>3000</v>
      </c>
      <c r="T749" s="99">
        <v>4500</v>
      </c>
      <c r="U749" s="99">
        <v>6000</v>
      </c>
      <c r="V749" s="99">
        <v>4000</v>
      </c>
      <c r="W749" s="99">
        <v>3500</v>
      </c>
      <c r="X749" s="99">
        <v>1200</v>
      </c>
      <c r="Y749" s="99">
        <v>1000</v>
      </c>
      <c r="Z749" s="99">
        <v>1000</v>
      </c>
      <c r="AA749" s="99">
        <v>1000</v>
      </c>
      <c r="AB749" s="99">
        <v>1000</v>
      </c>
      <c r="AC749" s="100">
        <v>1000</v>
      </c>
      <c r="AD749" s="22">
        <f t="shared" si="203"/>
        <v>15834</v>
      </c>
      <c r="AE749" s="20">
        <f t="shared" si="204"/>
        <v>31667</v>
      </c>
      <c r="AF749" s="20">
        <f t="shared" si="205"/>
        <v>47501</v>
      </c>
      <c r="AG749" s="20">
        <f t="shared" si="206"/>
        <v>63335</v>
      </c>
      <c r="AH749" s="20">
        <f t="shared" si="207"/>
        <v>42223</v>
      </c>
      <c r="AI749" s="20">
        <f t="shared" si="208"/>
        <v>36945</v>
      </c>
      <c r="AJ749" s="20">
        <f t="shared" si="209"/>
        <v>12667</v>
      </c>
      <c r="AK749" s="20">
        <f t="shared" si="210"/>
        <v>10556</v>
      </c>
      <c r="AL749" s="20">
        <f t="shared" si="211"/>
        <v>10556</v>
      </c>
      <c r="AM749" s="20">
        <f t="shared" si="212"/>
        <v>10556</v>
      </c>
      <c r="AN749" s="20">
        <f t="shared" si="213"/>
        <v>10556</v>
      </c>
      <c r="AO749" s="43">
        <f t="shared" si="214"/>
        <v>10556</v>
      </c>
    </row>
    <row r="750" spans="1:41" x14ac:dyDescent="0.2">
      <c r="A750" s="96" t="s">
        <v>1743</v>
      </c>
      <c r="B750" s="96" t="s">
        <v>1744</v>
      </c>
      <c r="C750" s="96" t="s">
        <v>1743</v>
      </c>
      <c r="D750" s="96" t="s">
        <v>1744</v>
      </c>
      <c r="E750" s="96" t="s">
        <v>1803</v>
      </c>
      <c r="F750" s="96" t="s">
        <v>1804</v>
      </c>
      <c r="G750" s="96" t="s">
        <v>126</v>
      </c>
      <c r="H750" s="19" t="str">
        <f>IF(E750="","",VLOOKUP(LEFT(E750,5),'Technikai cellák'!B:C,2,0))</f>
        <v>TIGÁZ Földgázelosztó Zrt.</v>
      </c>
      <c r="I750" s="19" t="str">
        <f>IF(E750="","",VLOOKUP(H750,'Technikai cellák'!$C$1:$D$12,2,0))</f>
        <v>4200 Hajdúszoboszló, Rákóczi Ferenc út 184.</v>
      </c>
      <c r="J750" s="97">
        <v>4</v>
      </c>
      <c r="K750" s="25" t="str">
        <f t="shared" si="217"/>
        <v>20 alatti</v>
      </c>
      <c r="L750" s="101">
        <f t="shared" si="218"/>
        <v>4</v>
      </c>
      <c r="M750" s="102">
        <f t="shared" si="219"/>
        <v>0</v>
      </c>
      <c r="N750" s="105"/>
      <c r="O750" s="104">
        <f t="shared" si="220"/>
        <v>0</v>
      </c>
      <c r="P750" s="26">
        <f t="shared" si="216"/>
        <v>8359</v>
      </c>
      <c r="Q750" s="21">
        <f t="shared" si="215"/>
        <v>10449</v>
      </c>
      <c r="R750" s="98">
        <v>80</v>
      </c>
      <c r="S750" s="99">
        <v>150</v>
      </c>
      <c r="T750" s="99">
        <v>200</v>
      </c>
      <c r="U750" s="99">
        <v>200</v>
      </c>
      <c r="V750" s="99">
        <v>180</v>
      </c>
      <c r="W750" s="99">
        <v>130</v>
      </c>
      <c r="X750" s="99">
        <v>50</v>
      </c>
      <c r="Y750" s="99">
        <v>0</v>
      </c>
      <c r="Z750" s="99">
        <v>0</v>
      </c>
      <c r="AA750" s="99">
        <v>0</v>
      </c>
      <c r="AB750" s="99">
        <v>0</v>
      </c>
      <c r="AC750" s="100">
        <v>0</v>
      </c>
      <c r="AD750" s="22">
        <f t="shared" si="203"/>
        <v>844</v>
      </c>
      <c r="AE750" s="20">
        <f t="shared" si="204"/>
        <v>1583</v>
      </c>
      <c r="AF750" s="20">
        <f t="shared" si="205"/>
        <v>2111</v>
      </c>
      <c r="AG750" s="20">
        <f t="shared" si="206"/>
        <v>2111</v>
      </c>
      <c r="AH750" s="20">
        <f t="shared" si="207"/>
        <v>1900</v>
      </c>
      <c r="AI750" s="20">
        <f t="shared" si="208"/>
        <v>1372</v>
      </c>
      <c r="AJ750" s="20">
        <f t="shared" si="209"/>
        <v>528</v>
      </c>
      <c r="AK750" s="20">
        <f t="shared" si="210"/>
        <v>0</v>
      </c>
      <c r="AL750" s="20">
        <f t="shared" si="211"/>
        <v>0</v>
      </c>
      <c r="AM750" s="20">
        <f t="shared" si="212"/>
        <v>0</v>
      </c>
      <c r="AN750" s="20">
        <f t="shared" si="213"/>
        <v>0</v>
      </c>
      <c r="AO750" s="43">
        <f t="shared" si="214"/>
        <v>0</v>
      </c>
    </row>
    <row r="751" spans="1:41" x14ac:dyDescent="0.2">
      <c r="A751" s="96" t="s">
        <v>1743</v>
      </c>
      <c r="B751" s="96" t="s">
        <v>1744</v>
      </c>
      <c r="C751" s="96" t="s">
        <v>1743</v>
      </c>
      <c r="D751" s="96" t="s">
        <v>1744</v>
      </c>
      <c r="E751" s="96" t="s">
        <v>1805</v>
      </c>
      <c r="F751" s="96" t="s">
        <v>1806</v>
      </c>
      <c r="G751" s="96" t="s">
        <v>126</v>
      </c>
      <c r="H751" s="19" t="str">
        <f>IF(E751="","",VLOOKUP(LEFT(E751,5),'Technikai cellák'!B:C,2,0))</f>
        <v>TIGÁZ Földgázelosztó Zrt.</v>
      </c>
      <c r="I751" s="19" t="str">
        <f>IF(E751="","",VLOOKUP(H751,'Technikai cellák'!$C$1:$D$12,2,0))</f>
        <v>4200 Hajdúszoboszló, Rákóczi Ferenc út 184.</v>
      </c>
      <c r="J751" s="97">
        <v>4</v>
      </c>
      <c r="K751" s="25" t="str">
        <f t="shared" si="217"/>
        <v>20 alatti</v>
      </c>
      <c r="L751" s="101">
        <f t="shared" si="218"/>
        <v>4</v>
      </c>
      <c r="M751" s="102">
        <f t="shared" si="219"/>
        <v>0</v>
      </c>
      <c r="N751" s="105"/>
      <c r="O751" s="104">
        <f t="shared" si="220"/>
        <v>0</v>
      </c>
      <c r="P751" s="26">
        <f t="shared" si="216"/>
        <v>16469</v>
      </c>
      <c r="Q751" s="21">
        <f t="shared" si="215"/>
        <v>20586</v>
      </c>
      <c r="R751" s="98">
        <v>100</v>
      </c>
      <c r="S751" s="99">
        <v>200</v>
      </c>
      <c r="T751" s="99">
        <v>300</v>
      </c>
      <c r="U751" s="99">
        <v>400</v>
      </c>
      <c r="V751" s="99">
        <v>350</v>
      </c>
      <c r="W751" s="99">
        <v>250</v>
      </c>
      <c r="X751" s="99">
        <v>100</v>
      </c>
      <c r="Y751" s="99">
        <v>50</v>
      </c>
      <c r="Z751" s="99">
        <v>50</v>
      </c>
      <c r="AA751" s="99">
        <v>50</v>
      </c>
      <c r="AB751" s="99">
        <v>50</v>
      </c>
      <c r="AC751" s="100">
        <v>50</v>
      </c>
      <c r="AD751" s="22">
        <f t="shared" ref="AD751:AD807" si="221">ROUND((R751*$C$6)/$C$7,0)</f>
        <v>1056</v>
      </c>
      <c r="AE751" s="20">
        <f t="shared" ref="AE751:AE807" si="222">ROUND((S751*$C$6)/$C$7,0)</f>
        <v>2111</v>
      </c>
      <c r="AF751" s="20">
        <f t="shared" ref="AF751:AF807" si="223">ROUND((T751*$C$6)/$C$7,0)</f>
        <v>3167</v>
      </c>
      <c r="AG751" s="20">
        <f t="shared" ref="AG751:AG807" si="224">ROUND((U751*$C$6)/$C$7,0)</f>
        <v>4222</v>
      </c>
      <c r="AH751" s="20">
        <f t="shared" ref="AH751:AH807" si="225">ROUND((V751*$C$6)/$C$7,0)</f>
        <v>3695</v>
      </c>
      <c r="AI751" s="20">
        <f t="shared" ref="AI751:AI807" si="226">ROUND((W751*$C$6)/$C$7,0)</f>
        <v>2639</v>
      </c>
      <c r="AJ751" s="20">
        <f t="shared" ref="AJ751:AJ807" si="227">ROUND((X751*$C$6)/$C$7,0)</f>
        <v>1056</v>
      </c>
      <c r="AK751" s="20">
        <f t="shared" ref="AK751:AK807" si="228">ROUND((Y751*$C$6)/$C$7,0)</f>
        <v>528</v>
      </c>
      <c r="AL751" s="20">
        <f t="shared" ref="AL751:AL807" si="229">ROUND((Z751*$C$6)/$C$7,0)</f>
        <v>528</v>
      </c>
      <c r="AM751" s="20">
        <f t="shared" ref="AM751:AM807" si="230">ROUND((AA751*$C$6)/$C$7,0)</f>
        <v>528</v>
      </c>
      <c r="AN751" s="20">
        <f t="shared" ref="AN751:AN807" si="231">ROUND((AB751*$C$6)/$C$7,0)</f>
        <v>528</v>
      </c>
      <c r="AO751" s="43">
        <f t="shared" ref="AO751:AO807" si="232">ROUND((AC751*$C$6)/$C$7,0)</f>
        <v>528</v>
      </c>
    </row>
    <row r="752" spans="1:41" x14ac:dyDescent="0.2">
      <c r="A752" s="96" t="s">
        <v>1743</v>
      </c>
      <c r="B752" s="96" t="s">
        <v>1744</v>
      </c>
      <c r="C752" s="96" t="s">
        <v>1743</v>
      </c>
      <c r="D752" s="96" t="s">
        <v>1744</v>
      </c>
      <c r="E752" s="96" t="s">
        <v>1807</v>
      </c>
      <c r="F752" s="96" t="s">
        <v>1808</v>
      </c>
      <c r="G752" s="96" t="s">
        <v>126</v>
      </c>
      <c r="H752" s="19" t="str">
        <f>IF(E752="","",VLOOKUP(LEFT(E752,5),'Technikai cellák'!B:C,2,0))</f>
        <v>TIGÁZ Földgázelosztó Zrt.</v>
      </c>
      <c r="I752" s="19" t="str">
        <f>IF(E752="","",VLOOKUP(H752,'Technikai cellák'!$C$1:$D$12,2,0))</f>
        <v>4200 Hajdúszoboszló, Rákóczi Ferenc út 184.</v>
      </c>
      <c r="J752" s="97">
        <v>6</v>
      </c>
      <c r="K752" s="25" t="str">
        <f t="shared" si="217"/>
        <v>20 alatti</v>
      </c>
      <c r="L752" s="101">
        <f t="shared" si="218"/>
        <v>6</v>
      </c>
      <c r="M752" s="102">
        <f t="shared" si="219"/>
        <v>0</v>
      </c>
      <c r="N752" s="105"/>
      <c r="O752" s="104">
        <f t="shared" si="220"/>
        <v>0</v>
      </c>
      <c r="P752" s="26">
        <f t="shared" si="216"/>
        <v>59113</v>
      </c>
      <c r="Q752" s="21">
        <f t="shared" ref="Q752:Q808" si="233">SUM(AD752:AO752)</f>
        <v>73891</v>
      </c>
      <c r="R752" s="98">
        <v>400</v>
      </c>
      <c r="S752" s="99">
        <v>900</v>
      </c>
      <c r="T752" s="99">
        <v>1200</v>
      </c>
      <c r="U752" s="99">
        <v>1300</v>
      </c>
      <c r="V752" s="99">
        <v>1200</v>
      </c>
      <c r="W752" s="99">
        <v>900</v>
      </c>
      <c r="X752" s="99">
        <v>500</v>
      </c>
      <c r="Y752" s="99">
        <v>150</v>
      </c>
      <c r="Z752" s="99">
        <v>100</v>
      </c>
      <c r="AA752" s="99">
        <v>100</v>
      </c>
      <c r="AB752" s="99">
        <v>100</v>
      </c>
      <c r="AC752" s="100">
        <v>150</v>
      </c>
      <c r="AD752" s="22">
        <f t="shared" si="221"/>
        <v>4222</v>
      </c>
      <c r="AE752" s="20">
        <f t="shared" si="222"/>
        <v>9500</v>
      </c>
      <c r="AF752" s="20">
        <f t="shared" si="223"/>
        <v>12667</v>
      </c>
      <c r="AG752" s="20">
        <f t="shared" si="224"/>
        <v>13723</v>
      </c>
      <c r="AH752" s="20">
        <f t="shared" si="225"/>
        <v>12667</v>
      </c>
      <c r="AI752" s="20">
        <f t="shared" si="226"/>
        <v>9500</v>
      </c>
      <c r="AJ752" s="20">
        <f t="shared" si="227"/>
        <v>5278</v>
      </c>
      <c r="AK752" s="20">
        <f t="shared" si="228"/>
        <v>1583</v>
      </c>
      <c r="AL752" s="20">
        <f t="shared" si="229"/>
        <v>1056</v>
      </c>
      <c r="AM752" s="20">
        <f t="shared" si="230"/>
        <v>1056</v>
      </c>
      <c r="AN752" s="20">
        <f t="shared" si="231"/>
        <v>1056</v>
      </c>
      <c r="AO752" s="43">
        <f t="shared" si="232"/>
        <v>1583</v>
      </c>
    </row>
    <row r="753" spans="1:41" x14ac:dyDescent="0.2">
      <c r="A753" s="96" t="s">
        <v>1743</v>
      </c>
      <c r="B753" s="96" t="s">
        <v>1744</v>
      </c>
      <c r="C753" s="96" t="s">
        <v>1743</v>
      </c>
      <c r="D753" s="96" t="s">
        <v>1744</v>
      </c>
      <c r="E753" s="96" t="s">
        <v>1809</v>
      </c>
      <c r="F753" s="96" t="s">
        <v>1810</v>
      </c>
      <c r="G753" s="96" t="s">
        <v>126</v>
      </c>
      <c r="H753" s="19" t="str">
        <f>IF(E753="","",VLOOKUP(LEFT(E753,5),'Technikai cellák'!B:C,2,0))</f>
        <v>TIGÁZ Földgázelosztó Zrt.</v>
      </c>
      <c r="I753" s="19" t="str">
        <f>IF(E753="","",VLOOKUP(H753,'Technikai cellák'!$C$1:$D$12,2,0))</f>
        <v>4200 Hajdúszoboszló, Rákóczi Ferenc út 184.</v>
      </c>
      <c r="J753" s="97">
        <v>4</v>
      </c>
      <c r="K753" s="25" t="str">
        <f t="shared" si="217"/>
        <v>20 alatti</v>
      </c>
      <c r="L753" s="101">
        <f t="shared" si="218"/>
        <v>4</v>
      </c>
      <c r="M753" s="102">
        <f t="shared" si="219"/>
        <v>0</v>
      </c>
      <c r="N753" s="105"/>
      <c r="O753" s="104">
        <f t="shared" si="220"/>
        <v>0</v>
      </c>
      <c r="P753" s="26">
        <f t="shared" si="216"/>
        <v>80223</v>
      </c>
      <c r="Q753" s="21">
        <f t="shared" si="233"/>
        <v>100279</v>
      </c>
      <c r="R753" s="98">
        <v>500</v>
      </c>
      <c r="S753" s="99">
        <v>1000</v>
      </c>
      <c r="T753" s="99">
        <v>1600</v>
      </c>
      <c r="U753" s="99">
        <v>2000</v>
      </c>
      <c r="V753" s="99">
        <v>1800</v>
      </c>
      <c r="W753" s="99">
        <v>1200</v>
      </c>
      <c r="X753" s="99">
        <v>500</v>
      </c>
      <c r="Y753" s="99">
        <v>250</v>
      </c>
      <c r="Z753" s="99">
        <v>150</v>
      </c>
      <c r="AA753" s="99">
        <v>150</v>
      </c>
      <c r="AB753" s="99">
        <v>150</v>
      </c>
      <c r="AC753" s="100">
        <v>200</v>
      </c>
      <c r="AD753" s="22">
        <f t="shared" si="221"/>
        <v>5278</v>
      </c>
      <c r="AE753" s="20">
        <f t="shared" si="222"/>
        <v>10556</v>
      </c>
      <c r="AF753" s="20">
        <f t="shared" si="223"/>
        <v>16889</v>
      </c>
      <c r="AG753" s="20">
        <f t="shared" si="224"/>
        <v>21112</v>
      </c>
      <c r="AH753" s="20">
        <f t="shared" si="225"/>
        <v>19000</v>
      </c>
      <c r="AI753" s="20">
        <f t="shared" si="226"/>
        <v>12667</v>
      </c>
      <c r="AJ753" s="20">
        <f t="shared" si="227"/>
        <v>5278</v>
      </c>
      <c r="AK753" s="20">
        <f t="shared" si="228"/>
        <v>2639</v>
      </c>
      <c r="AL753" s="20">
        <f t="shared" si="229"/>
        <v>1583</v>
      </c>
      <c r="AM753" s="20">
        <f t="shared" si="230"/>
        <v>1583</v>
      </c>
      <c r="AN753" s="20">
        <f t="shared" si="231"/>
        <v>1583</v>
      </c>
      <c r="AO753" s="43">
        <f t="shared" si="232"/>
        <v>2111</v>
      </c>
    </row>
    <row r="754" spans="1:41" x14ac:dyDescent="0.2">
      <c r="A754" s="96" t="s">
        <v>1743</v>
      </c>
      <c r="B754" s="96" t="s">
        <v>1744</v>
      </c>
      <c r="C754" s="96" t="s">
        <v>1743</v>
      </c>
      <c r="D754" s="96" t="s">
        <v>1744</v>
      </c>
      <c r="E754" s="96" t="s">
        <v>1811</v>
      </c>
      <c r="F754" s="96" t="s">
        <v>1812</v>
      </c>
      <c r="G754" s="96" t="s">
        <v>126</v>
      </c>
      <c r="H754" s="19" t="str">
        <f>IF(E754="","",VLOOKUP(LEFT(E754,5),'Technikai cellák'!B:C,2,0))</f>
        <v>TIGÁZ Földgázelosztó Zrt.</v>
      </c>
      <c r="I754" s="19" t="str">
        <f>IF(E754="","",VLOOKUP(H754,'Technikai cellák'!$C$1:$D$12,2,0))</f>
        <v>4200 Hajdúszoboszló, Rákóczi Ferenc út 184.</v>
      </c>
      <c r="J754" s="97">
        <v>4</v>
      </c>
      <c r="K754" s="25" t="str">
        <f t="shared" si="217"/>
        <v>20 alatti</v>
      </c>
      <c r="L754" s="101">
        <f t="shared" si="218"/>
        <v>4</v>
      </c>
      <c r="M754" s="102">
        <f t="shared" si="219"/>
        <v>0</v>
      </c>
      <c r="N754" s="105"/>
      <c r="O754" s="104">
        <f t="shared" si="220"/>
        <v>0</v>
      </c>
      <c r="P754" s="26">
        <f t="shared" si="216"/>
        <v>80225</v>
      </c>
      <c r="Q754" s="21">
        <f t="shared" si="233"/>
        <v>100281</v>
      </c>
      <c r="R754" s="98">
        <v>1000</v>
      </c>
      <c r="S754" s="99">
        <v>1500</v>
      </c>
      <c r="T754" s="99">
        <v>2500</v>
      </c>
      <c r="U754" s="99">
        <v>2000</v>
      </c>
      <c r="V754" s="99">
        <v>1000</v>
      </c>
      <c r="W754" s="99">
        <v>1000</v>
      </c>
      <c r="X754" s="99">
        <v>500</v>
      </c>
      <c r="Y754" s="99">
        <v>0</v>
      </c>
      <c r="Z754" s="99">
        <v>0</v>
      </c>
      <c r="AA754" s="99">
        <v>0</v>
      </c>
      <c r="AB754" s="99">
        <v>0</v>
      </c>
      <c r="AC754" s="100">
        <v>0</v>
      </c>
      <c r="AD754" s="22">
        <f t="shared" si="221"/>
        <v>10556</v>
      </c>
      <c r="AE754" s="20">
        <f t="shared" si="222"/>
        <v>15834</v>
      </c>
      <c r="AF754" s="20">
        <f t="shared" si="223"/>
        <v>26389</v>
      </c>
      <c r="AG754" s="20">
        <f t="shared" si="224"/>
        <v>21112</v>
      </c>
      <c r="AH754" s="20">
        <f t="shared" si="225"/>
        <v>10556</v>
      </c>
      <c r="AI754" s="20">
        <f t="shared" si="226"/>
        <v>10556</v>
      </c>
      <c r="AJ754" s="20">
        <f t="shared" si="227"/>
        <v>5278</v>
      </c>
      <c r="AK754" s="20">
        <f t="shared" si="228"/>
        <v>0</v>
      </c>
      <c r="AL754" s="20">
        <f t="shared" si="229"/>
        <v>0</v>
      </c>
      <c r="AM754" s="20">
        <f t="shared" si="230"/>
        <v>0</v>
      </c>
      <c r="AN754" s="20">
        <f t="shared" si="231"/>
        <v>0</v>
      </c>
      <c r="AO754" s="43">
        <f t="shared" si="232"/>
        <v>0</v>
      </c>
    </row>
    <row r="755" spans="1:41" x14ac:dyDescent="0.2">
      <c r="A755" s="96" t="s">
        <v>1743</v>
      </c>
      <c r="B755" s="96" t="s">
        <v>1744</v>
      </c>
      <c r="C755" s="96" t="s">
        <v>1743</v>
      </c>
      <c r="D755" s="96" t="s">
        <v>1744</v>
      </c>
      <c r="E755" s="96" t="s">
        <v>1813</v>
      </c>
      <c r="F755" s="96" t="s">
        <v>1814</v>
      </c>
      <c r="G755" s="96" t="s">
        <v>126</v>
      </c>
      <c r="H755" s="19" t="str">
        <f>IF(E755="","",VLOOKUP(LEFT(E755,5),'Technikai cellák'!B:C,2,0))</f>
        <v>TIGÁZ Földgázelosztó Zrt.</v>
      </c>
      <c r="I755" s="19" t="str">
        <f>IF(E755="","",VLOOKUP(H755,'Technikai cellák'!$C$1:$D$12,2,0))</f>
        <v>4200 Hajdúszoboszló, Rákóczi Ferenc út 184.</v>
      </c>
      <c r="J755" s="97">
        <v>4</v>
      </c>
      <c r="K755" s="25" t="str">
        <f t="shared" si="217"/>
        <v>20 alatti</v>
      </c>
      <c r="L755" s="101">
        <f t="shared" si="218"/>
        <v>4</v>
      </c>
      <c r="M755" s="102">
        <f t="shared" si="219"/>
        <v>0</v>
      </c>
      <c r="N755" s="105"/>
      <c r="O755" s="104">
        <f t="shared" si="220"/>
        <v>0</v>
      </c>
      <c r="P755" s="26">
        <f t="shared" si="216"/>
        <v>43490</v>
      </c>
      <c r="Q755" s="21">
        <f t="shared" si="233"/>
        <v>54363</v>
      </c>
      <c r="R755" s="98">
        <v>400</v>
      </c>
      <c r="S755" s="99">
        <v>600</v>
      </c>
      <c r="T755" s="99">
        <v>700</v>
      </c>
      <c r="U755" s="99">
        <v>800</v>
      </c>
      <c r="V755" s="99">
        <v>900</v>
      </c>
      <c r="W755" s="99">
        <v>800</v>
      </c>
      <c r="X755" s="99">
        <v>300</v>
      </c>
      <c r="Y755" s="99">
        <v>150</v>
      </c>
      <c r="Z755" s="99">
        <v>100</v>
      </c>
      <c r="AA755" s="99">
        <v>100</v>
      </c>
      <c r="AB755" s="99">
        <v>100</v>
      </c>
      <c r="AC755" s="100">
        <v>200</v>
      </c>
      <c r="AD755" s="22">
        <f t="shared" si="221"/>
        <v>4222</v>
      </c>
      <c r="AE755" s="20">
        <f t="shared" si="222"/>
        <v>6333</v>
      </c>
      <c r="AF755" s="20">
        <f t="shared" si="223"/>
        <v>7389</v>
      </c>
      <c r="AG755" s="20">
        <f t="shared" si="224"/>
        <v>8445</v>
      </c>
      <c r="AH755" s="20">
        <f t="shared" si="225"/>
        <v>9500</v>
      </c>
      <c r="AI755" s="20">
        <f t="shared" si="226"/>
        <v>8445</v>
      </c>
      <c r="AJ755" s="20">
        <f t="shared" si="227"/>
        <v>3167</v>
      </c>
      <c r="AK755" s="20">
        <f t="shared" si="228"/>
        <v>1583</v>
      </c>
      <c r="AL755" s="20">
        <f t="shared" si="229"/>
        <v>1056</v>
      </c>
      <c r="AM755" s="20">
        <f t="shared" si="230"/>
        <v>1056</v>
      </c>
      <c r="AN755" s="20">
        <f t="shared" si="231"/>
        <v>1056</v>
      </c>
      <c r="AO755" s="43">
        <f t="shared" si="232"/>
        <v>2111</v>
      </c>
    </row>
    <row r="756" spans="1:41" x14ac:dyDescent="0.2">
      <c r="A756" s="96" t="s">
        <v>1743</v>
      </c>
      <c r="B756" s="96" t="s">
        <v>1744</v>
      </c>
      <c r="C756" s="96" t="s">
        <v>1743</v>
      </c>
      <c r="D756" s="96" t="s">
        <v>1744</v>
      </c>
      <c r="E756" s="96" t="s">
        <v>1815</v>
      </c>
      <c r="F756" s="96" t="s">
        <v>1816</v>
      </c>
      <c r="G756" s="96" t="s">
        <v>126</v>
      </c>
      <c r="H756" s="19" t="str">
        <f>IF(E756="","",VLOOKUP(LEFT(E756,5),'Technikai cellák'!B:C,2,0))</f>
        <v>TIGÁZ Földgázelosztó Zrt.</v>
      </c>
      <c r="I756" s="19" t="str">
        <f>IF(E756="","",VLOOKUP(H756,'Technikai cellák'!$C$1:$D$12,2,0))</f>
        <v>4200 Hajdúszoboszló, Rákóczi Ferenc út 184.</v>
      </c>
      <c r="J756" s="97">
        <v>10</v>
      </c>
      <c r="K756" s="25" t="str">
        <f t="shared" si="217"/>
        <v>20 alatti</v>
      </c>
      <c r="L756" s="101">
        <f t="shared" si="218"/>
        <v>10</v>
      </c>
      <c r="M756" s="102">
        <f t="shared" si="219"/>
        <v>0</v>
      </c>
      <c r="N756" s="105"/>
      <c r="O756" s="104">
        <f t="shared" si="220"/>
        <v>0</v>
      </c>
      <c r="P756" s="26">
        <f t="shared" si="216"/>
        <v>156225</v>
      </c>
      <c r="Q756" s="21">
        <f t="shared" si="233"/>
        <v>195281</v>
      </c>
      <c r="R756" s="98">
        <v>1000</v>
      </c>
      <c r="S756" s="99">
        <v>2500</v>
      </c>
      <c r="T756" s="99">
        <v>3000</v>
      </c>
      <c r="U756" s="99">
        <v>3500</v>
      </c>
      <c r="V756" s="99">
        <v>2800</v>
      </c>
      <c r="W756" s="99">
        <v>2500</v>
      </c>
      <c r="X756" s="99">
        <v>1200</v>
      </c>
      <c r="Y756" s="99">
        <v>500</v>
      </c>
      <c r="Z756" s="99">
        <v>300</v>
      </c>
      <c r="AA756" s="99">
        <v>300</v>
      </c>
      <c r="AB756" s="99">
        <v>300</v>
      </c>
      <c r="AC756" s="100">
        <v>600</v>
      </c>
      <c r="AD756" s="22">
        <f t="shared" si="221"/>
        <v>10556</v>
      </c>
      <c r="AE756" s="20">
        <f t="shared" si="222"/>
        <v>26389</v>
      </c>
      <c r="AF756" s="20">
        <f t="shared" si="223"/>
        <v>31667</v>
      </c>
      <c r="AG756" s="20">
        <f t="shared" si="224"/>
        <v>36945</v>
      </c>
      <c r="AH756" s="20">
        <f t="shared" si="225"/>
        <v>29556</v>
      </c>
      <c r="AI756" s="20">
        <f t="shared" si="226"/>
        <v>26389</v>
      </c>
      <c r="AJ756" s="20">
        <f t="shared" si="227"/>
        <v>12667</v>
      </c>
      <c r="AK756" s="20">
        <f t="shared" si="228"/>
        <v>5278</v>
      </c>
      <c r="AL756" s="20">
        <f t="shared" si="229"/>
        <v>3167</v>
      </c>
      <c r="AM756" s="20">
        <f t="shared" si="230"/>
        <v>3167</v>
      </c>
      <c r="AN756" s="20">
        <f t="shared" si="231"/>
        <v>3167</v>
      </c>
      <c r="AO756" s="43">
        <f t="shared" si="232"/>
        <v>6333</v>
      </c>
    </row>
    <row r="757" spans="1:41" x14ac:dyDescent="0.2">
      <c r="A757" s="96" t="s">
        <v>1743</v>
      </c>
      <c r="B757" s="96" t="s">
        <v>1744</v>
      </c>
      <c r="C757" s="96" t="s">
        <v>1743</v>
      </c>
      <c r="D757" s="96" t="s">
        <v>1744</v>
      </c>
      <c r="E757" s="96" t="s">
        <v>1817</v>
      </c>
      <c r="F757" s="96" t="s">
        <v>1818</v>
      </c>
      <c r="G757" s="96" t="s">
        <v>126</v>
      </c>
      <c r="H757" s="19" t="str">
        <f>IF(E757="","",VLOOKUP(LEFT(E757,5),'Technikai cellák'!B:C,2,0))</f>
        <v>TIGÁZ Földgázelosztó Zrt.</v>
      </c>
      <c r="I757" s="19" t="str">
        <f>IF(E757="","",VLOOKUP(H757,'Technikai cellák'!$C$1:$D$12,2,0))</f>
        <v>4200 Hajdúszoboszló, Rákóczi Ferenc út 184.</v>
      </c>
      <c r="J757" s="97">
        <v>4</v>
      </c>
      <c r="K757" s="25" t="str">
        <f t="shared" si="217"/>
        <v>20 alatti</v>
      </c>
      <c r="L757" s="101">
        <f t="shared" si="218"/>
        <v>4</v>
      </c>
      <c r="M757" s="102">
        <f t="shared" si="219"/>
        <v>0</v>
      </c>
      <c r="N757" s="105"/>
      <c r="O757" s="104">
        <f t="shared" si="220"/>
        <v>0</v>
      </c>
      <c r="P757" s="26">
        <f t="shared" si="216"/>
        <v>16891</v>
      </c>
      <c r="Q757" s="21">
        <f t="shared" si="233"/>
        <v>21114</v>
      </c>
      <c r="R757" s="98">
        <v>100</v>
      </c>
      <c r="S757" s="99">
        <v>250</v>
      </c>
      <c r="T757" s="99">
        <v>300</v>
      </c>
      <c r="U757" s="99">
        <v>350</v>
      </c>
      <c r="V757" s="99">
        <v>300</v>
      </c>
      <c r="W757" s="99">
        <v>250</v>
      </c>
      <c r="X757" s="99">
        <v>150</v>
      </c>
      <c r="Y757" s="99">
        <v>50</v>
      </c>
      <c r="Z757" s="99">
        <v>50</v>
      </c>
      <c r="AA757" s="99">
        <v>50</v>
      </c>
      <c r="AB757" s="99">
        <v>50</v>
      </c>
      <c r="AC757" s="100">
        <v>100</v>
      </c>
      <c r="AD757" s="22">
        <f t="shared" si="221"/>
        <v>1056</v>
      </c>
      <c r="AE757" s="20">
        <f t="shared" si="222"/>
        <v>2639</v>
      </c>
      <c r="AF757" s="20">
        <f t="shared" si="223"/>
        <v>3167</v>
      </c>
      <c r="AG757" s="20">
        <f t="shared" si="224"/>
        <v>3695</v>
      </c>
      <c r="AH757" s="20">
        <f t="shared" si="225"/>
        <v>3167</v>
      </c>
      <c r="AI757" s="20">
        <f t="shared" si="226"/>
        <v>2639</v>
      </c>
      <c r="AJ757" s="20">
        <f t="shared" si="227"/>
        <v>1583</v>
      </c>
      <c r="AK757" s="20">
        <f t="shared" si="228"/>
        <v>528</v>
      </c>
      <c r="AL757" s="20">
        <f t="shared" si="229"/>
        <v>528</v>
      </c>
      <c r="AM757" s="20">
        <f t="shared" si="230"/>
        <v>528</v>
      </c>
      <c r="AN757" s="20">
        <f t="shared" si="231"/>
        <v>528</v>
      </c>
      <c r="AO757" s="43">
        <f t="shared" si="232"/>
        <v>1056</v>
      </c>
    </row>
    <row r="758" spans="1:41" x14ac:dyDescent="0.2">
      <c r="A758" s="96" t="s">
        <v>1743</v>
      </c>
      <c r="B758" s="96" t="s">
        <v>1744</v>
      </c>
      <c r="C758" s="96" t="s">
        <v>1743</v>
      </c>
      <c r="D758" s="96" t="s">
        <v>1744</v>
      </c>
      <c r="E758" s="96" t="s">
        <v>1819</v>
      </c>
      <c r="F758" s="96" t="s">
        <v>1820</v>
      </c>
      <c r="G758" s="96" t="s">
        <v>126</v>
      </c>
      <c r="H758" s="19" t="str">
        <f>IF(E758="","",VLOOKUP(LEFT(E758,5),'Technikai cellák'!B:C,2,0))</f>
        <v>TIGÁZ Földgázelosztó Zrt.</v>
      </c>
      <c r="I758" s="19" t="str">
        <f>IF(E758="","",VLOOKUP(H758,'Technikai cellák'!$C$1:$D$12,2,0))</f>
        <v>4200 Hajdúszoboszló, Rákóczi Ferenc út 184.</v>
      </c>
      <c r="J758" s="97">
        <v>4</v>
      </c>
      <c r="K758" s="25" t="str">
        <f t="shared" si="217"/>
        <v>20 alatti</v>
      </c>
      <c r="L758" s="101">
        <f t="shared" si="218"/>
        <v>4</v>
      </c>
      <c r="M758" s="102">
        <f t="shared" si="219"/>
        <v>0</v>
      </c>
      <c r="N758" s="105"/>
      <c r="O758" s="104">
        <f t="shared" si="220"/>
        <v>0</v>
      </c>
      <c r="P758" s="26">
        <f t="shared" si="216"/>
        <v>15370</v>
      </c>
      <c r="Q758" s="21">
        <f t="shared" si="233"/>
        <v>19213</v>
      </c>
      <c r="R758" s="98">
        <v>100</v>
      </c>
      <c r="S758" s="99">
        <v>200</v>
      </c>
      <c r="T758" s="99">
        <v>300</v>
      </c>
      <c r="U758" s="99">
        <v>350</v>
      </c>
      <c r="V758" s="99">
        <v>300</v>
      </c>
      <c r="W758" s="99">
        <v>250</v>
      </c>
      <c r="X758" s="99">
        <v>100</v>
      </c>
      <c r="Y758" s="99">
        <v>50</v>
      </c>
      <c r="Z758" s="99">
        <v>40</v>
      </c>
      <c r="AA758" s="99">
        <v>40</v>
      </c>
      <c r="AB758" s="99">
        <v>40</v>
      </c>
      <c r="AC758" s="100">
        <v>50</v>
      </c>
      <c r="AD758" s="22">
        <f t="shared" si="221"/>
        <v>1056</v>
      </c>
      <c r="AE758" s="20">
        <f t="shared" si="222"/>
        <v>2111</v>
      </c>
      <c r="AF758" s="20">
        <f t="shared" si="223"/>
        <v>3167</v>
      </c>
      <c r="AG758" s="20">
        <f t="shared" si="224"/>
        <v>3695</v>
      </c>
      <c r="AH758" s="20">
        <f t="shared" si="225"/>
        <v>3167</v>
      </c>
      <c r="AI758" s="20">
        <f t="shared" si="226"/>
        <v>2639</v>
      </c>
      <c r="AJ758" s="20">
        <f t="shared" si="227"/>
        <v>1056</v>
      </c>
      <c r="AK758" s="20">
        <f t="shared" si="228"/>
        <v>528</v>
      </c>
      <c r="AL758" s="20">
        <f t="shared" si="229"/>
        <v>422</v>
      </c>
      <c r="AM758" s="20">
        <f t="shared" si="230"/>
        <v>422</v>
      </c>
      <c r="AN758" s="20">
        <f t="shared" si="231"/>
        <v>422</v>
      </c>
      <c r="AO758" s="43">
        <f t="shared" si="232"/>
        <v>528</v>
      </c>
    </row>
    <row r="759" spans="1:41" x14ac:dyDescent="0.2">
      <c r="A759" s="96" t="s">
        <v>1743</v>
      </c>
      <c r="B759" s="96" t="s">
        <v>1744</v>
      </c>
      <c r="C759" s="96" t="s">
        <v>1743</v>
      </c>
      <c r="D759" s="96" t="s">
        <v>1744</v>
      </c>
      <c r="E759" s="96" t="s">
        <v>1821</v>
      </c>
      <c r="F759" s="96" t="s">
        <v>1822</v>
      </c>
      <c r="G759" s="96" t="s">
        <v>126</v>
      </c>
      <c r="H759" s="19" t="str">
        <f>IF(E759="","",VLOOKUP(LEFT(E759,5),'Technikai cellák'!B:C,2,0))</f>
        <v>TIGÁZ Földgázelosztó Zrt.</v>
      </c>
      <c r="I759" s="19" t="str">
        <f>IF(E759="","",VLOOKUP(H759,'Technikai cellák'!$C$1:$D$12,2,0))</f>
        <v>4200 Hajdúszoboszló, Rákóczi Ferenc út 184.</v>
      </c>
      <c r="J759" s="97">
        <v>4</v>
      </c>
      <c r="K759" s="25" t="str">
        <f t="shared" si="217"/>
        <v>20 alatti</v>
      </c>
      <c r="L759" s="101">
        <f t="shared" si="218"/>
        <v>4</v>
      </c>
      <c r="M759" s="102">
        <f t="shared" si="219"/>
        <v>0</v>
      </c>
      <c r="N759" s="105"/>
      <c r="O759" s="104">
        <f t="shared" si="220"/>
        <v>0</v>
      </c>
      <c r="P759" s="26">
        <f t="shared" ref="P759:P815" si="234">ROUND(Q759*$G$9,0)</f>
        <v>33690</v>
      </c>
      <c r="Q759" s="21">
        <f t="shared" si="233"/>
        <v>42113</v>
      </c>
      <c r="R759" s="98">
        <v>250</v>
      </c>
      <c r="S759" s="99">
        <v>500</v>
      </c>
      <c r="T759" s="99">
        <v>700</v>
      </c>
      <c r="U759" s="99">
        <v>750</v>
      </c>
      <c r="V759" s="99">
        <v>650</v>
      </c>
      <c r="W759" s="99">
        <v>500</v>
      </c>
      <c r="X759" s="99">
        <v>199.6</v>
      </c>
      <c r="Y759" s="99">
        <v>100</v>
      </c>
      <c r="Z759" s="99">
        <v>80</v>
      </c>
      <c r="AA759" s="99">
        <v>80</v>
      </c>
      <c r="AB759" s="99">
        <v>80</v>
      </c>
      <c r="AC759" s="100">
        <v>100</v>
      </c>
      <c r="AD759" s="22">
        <f t="shared" si="221"/>
        <v>2639</v>
      </c>
      <c r="AE759" s="20">
        <f t="shared" si="222"/>
        <v>5278</v>
      </c>
      <c r="AF759" s="20">
        <f t="shared" si="223"/>
        <v>7389</v>
      </c>
      <c r="AG759" s="20">
        <f t="shared" si="224"/>
        <v>7917</v>
      </c>
      <c r="AH759" s="20">
        <f t="shared" si="225"/>
        <v>6861</v>
      </c>
      <c r="AI759" s="20">
        <f t="shared" si="226"/>
        <v>5278</v>
      </c>
      <c r="AJ759" s="20">
        <f t="shared" si="227"/>
        <v>2107</v>
      </c>
      <c r="AK759" s="20">
        <f t="shared" si="228"/>
        <v>1056</v>
      </c>
      <c r="AL759" s="20">
        <f t="shared" si="229"/>
        <v>844</v>
      </c>
      <c r="AM759" s="20">
        <f t="shared" si="230"/>
        <v>844</v>
      </c>
      <c r="AN759" s="20">
        <f t="shared" si="231"/>
        <v>844</v>
      </c>
      <c r="AO759" s="43">
        <f t="shared" si="232"/>
        <v>1056</v>
      </c>
    </row>
    <row r="760" spans="1:41" x14ac:dyDescent="0.2">
      <c r="A760" s="96" t="s">
        <v>1743</v>
      </c>
      <c r="B760" s="96" t="s">
        <v>1744</v>
      </c>
      <c r="C760" s="96" t="s">
        <v>1743</v>
      </c>
      <c r="D760" s="96" t="s">
        <v>1744</v>
      </c>
      <c r="E760" s="96" t="s">
        <v>1823</v>
      </c>
      <c r="F760" s="96" t="s">
        <v>1824</v>
      </c>
      <c r="G760" s="96" t="s">
        <v>126</v>
      </c>
      <c r="H760" s="19" t="str">
        <f>IF(E760="","",VLOOKUP(LEFT(E760,5),'Technikai cellák'!B:C,2,0))</f>
        <v>TIGÁZ Földgázelosztó Zrt.</v>
      </c>
      <c r="I760" s="19" t="str">
        <f>IF(E760="","",VLOOKUP(H760,'Technikai cellák'!$C$1:$D$12,2,0))</f>
        <v>4200 Hajdúszoboszló, Rákóczi Ferenc út 184.</v>
      </c>
      <c r="J760" s="97">
        <v>4</v>
      </c>
      <c r="K760" s="25" t="str">
        <f t="shared" si="217"/>
        <v>20 alatti</v>
      </c>
      <c r="L760" s="101">
        <f t="shared" si="218"/>
        <v>4</v>
      </c>
      <c r="M760" s="102">
        <f t="shared" si="219"/>
        <v>0</v>
      </c>
      <c r="N760" s="105"/>
      <c r="O760" s="104">
        <f t="shared" si="220"/>
        <v>0</v>
      </c>
      <c r="P760" s="26">
        <f t="shared" si="234"/>
        <v>33780</v>
      </c>
      <c r="Q760" s="21">
        <f t="shared" si="233"/>
        <v>42225</v>
      </c>
      <c r="R760" s="98">
        <v>250</v>
      </c>
      <c r="S760" s="99">
        <v>500</v>
      </c>
      <c r="T760" s="99">
        <v>700</v>
      </c>
      <c r="U760" s="99">
        <v>800</v>
      </c>
      <c r="V760" s="99">
        <v>600</v>
      </c>
      <c r="W760" s="99">
        <v>450</v>
      </c>
      <c r="X760" s="99">
        <v>200</v>
      </c>
      <c r="Y760" s="99">
        <v>100</v>
      </c>
      <c r="Z760" s="99">
        <v>100</v>
      </c>
      <c r="AA760" s="99">
        <v>100</v>
      </c>
      <c r="AB760" s="99">
        <v>100</v>
      </c>
      <c r="AC760" s="100">
        <v>100</v>
      </c>
      <c r="AD760" s="22">
        <f t="shared" si="221"/>
        <v>2639</v>
      </c>
      <c r="AE760" s="20">
        <f t="shared" si="222"/>
        <v>5278</v>
      </c>
      <c r="AF760" s="20">
        <f t="shared" si="223"/>
        <v>7389</v>
      </c>
      <c r="AG760" s="20">
        <f t="shared" si="224"/>
        <v>8445</v>
      </c>
      <c r="AH760" s="20">
        <f t="shared" si="225"/>
        <v>6333</v>
      </c>
      <c r="AI760" s="20">
        <f t="shared" si="226"/>
        <v>4750</v>
      </c>
      <c r="AJ760" s="20">
        <f t="shared" si="227"/>
        <v>2111</v>
      </c>
      <c r="AK760" s="20">
        <f t="shared" si="228"/>
        <v>1056</v>
      </c>
      <c r="AL760" s="20">
        <f t="shared" si="229"/>
        <v>1056</v>
      </c>
      <c r="AM760" s="20">
        <f t="shared" si="230"/>
        <v>1056</v>
      </c>
      <c r="AN760" s="20">
        <f t="shared" si="231"/>
        <v>1056</v>
      </c>
      <c r="AO760" s="43">
        <f t="shared" si="232"/>
        <v>1056</v>
      </c>
    </row>
    <row r="761" spans="1:41" x14ac:dyDescent="0.2">
      <c r="A761" s="96" t="s">
        <v>1743</v>
      </c>
      <c r="B761" s="96" t="s">
        <v>1744</v>
      </c>
      <c r="C761" s="96" t="s">
        <v>1743</v>
      </c>
      <c r="D761" s="96" t="s">
        <v>1744</v>
      </c>
      <c r="E761" s="96" t="s">
        <v>1825</v>
      </c>
      <c r="F761" s="96" t="s">
        <v>1826</v>
      </c>
      <c r="G761" s="96" t="s">
        <v>126</v>
      </c>
      <c r="H761" s="19" t="str">
        <f>IF(E761="","",VLOOKUP(LEFT(E761,5),'Technikai cellák'!B:C,2,0))</f>
        <v>TIGÁZ Földgázelosztó Zrt.</v>
      </c>
      <c r="I761" s="19" t="str">
        <f>IF(E761="","",VLOOKUP(H761,'Technikai cellák'!$C$1:$D$12,2,0))</f>
        <v>4200 Hajdúszoboszló, Rákóczi Ferenc út 184.</v>
      </c>
      <c r="J761" s="97">
        <v>4</v>
      </c>
      <c r="K761" s="25" t="str">
        <f t="shared" si="217"/>
        <v>20 alatti</v>
      </c>
      <c r="L761" s="101">
        <f t="shared" si="218"/>
        <v>4</v>
      </c>
      <c r="M761" s="102">
        <f t="shared" si="219"/>
        <v>0</v>
      </c>
      <c r="N761" s="105"/>
      <c r="O761" s="104">
        <f t="shared" si="220"/>
        <v>0</v>
      </c>
      <c r="P761" s="26">
        <f t="shared" si="234"/>
        <v>43912</v>
      </c>
      <c r="Q761" s="21">
        <f t="shared" si="233"/>
        <v>54890</v>
      </c>
      <c r="R761" s="98">
        <v>300</v>
      </c>
      <c r="S761" s="99">
        <v>600</v>
      </c>
      <c r="T761" s="99">
        <v>900</v>
      </c>
      <c r="U761" s="99">
        <v>1000</v>
      </c>
      <c r="V761" s="99">
        <v>850</v>
      </c>
      <c r="W761" s="99">
        <v>700</v>
      </c>
      <c r="X761" s="99">
        <v>250</v>
      </c>
      <c r="Y761" s="99">
        <v>150</v>
      </c>
      <c r="Z761" s="99">
        <v>100</v>
      </c>
      <c r="AA761" s="99">
        <v>100</v>
      </c>
      <c r="AB761" s="99">
        <v>100</v>
      </c>
      <c r="AC761" s="100">
        <v>150</v>
      </c>
      <c r="AD761" s="22">
        <f t="shared" si="221"/>
        <v>3167</v>
      </c>
      <c r="AE761" s="20">
        <f t="shared" si="222"/>
        <v>6333</v>
      </c>
      <c r="AF761" s="20">
        <f t="shared" si="223"/>
        <v>9500</v>
      </c>
      <c r="AG761" s="20">
        <f t="shared" si="224"/>
        <v>10556</v>
      </c>
      <c r="AH761" s="20">
        <f t="shared" si="225"/>
        <v>8972</v>
      </c>
      <c r="AI761" s="20">
        <f t="shared" si="226"/>
        <v>7389</v>
      </c>
      <c r="AJ761" s="20">
        <f t="shared" si="227"/>
        <v>2639</v>
      </c>
      <c r="AK761" s="20">
        <f t="shared" si="228"/>
        <v>1583</v>
      </c>
      <c r="AL761" s="20">
        <f t="shared" si="229"/>
        <v>1056</v>
      </c>
      <c r="AM761" s="20">
        <f t="shared" si="230"/>
        <v>1056</v>
      </c>
      <c r="AN761" s="20">
        <f t="shared" si="231"/>
        <v>1056</v>
      </c>
      <c r="AO761" s="43">
        <f t="shared" si="232"/>
        <v>1583</v>
      </c>
    </row>
    <row r="762" spans="1:41" x14ac:dyDescent="0.2">
      <c r="A762" s="96" t="s">
        <v>1743</v>
      </c>
      <c r="B762" s="96" t="s">
        <v>1744</v>
      </c>
      <c r="C762" s="96" t="s">
        <v>1743</v>
      </c>
      <c r="D762" s="96" t="s">
        <v>1744</v>
      </c>
      <c r="E762" s="96" t="s">
        <v>1827</v>
      </c>
      <c r="F762" s="96" t="s">
        <v>1828</v>
      </c>
      <c r="G762" s="96" t="s">
        <v>126</v>
      </c>
      <c r="H762" s="19" t="str">
        <f>IF(E762="","",VLOOKUP(LEFT(E762,5),'Technikai cellák'!B:C,2,0))</f>
        <v>TIGÁZ Földgázelosztó Zrt.</v>
      </c>
      <c r="I762" s="19" t="str">
        <f>IF(E762="","",VLOOKUP(H762,'Technikai cellák'!$C$1:$D$12,2,0))</f>
        <v>4200 Hajdúszoboszló, Rákóczi Ferenc út 184.</v>
      </c>
      <c r="J762" s="97">
        <v>6</v>
      </c>
      <c r="K762" s="25" t="str">
        <f t="shared" si="217"/>
        <v>20 alatti</v>
      </c>
      <c r="L762" s="101">
        <f t="shared" si="218"/>
        <v>6</v>
      </c>
      <c r="M762" s="102">
        <f t="shared" si="219"/>
        <v>0</v>
      </c>
      <c r="N762" s="105"/>
      <c r="O762" s="104">
        <f t="shared" si="220"/>
        <v>0</v>
      </c>
      <c r="P762" s="26">
        <f t="shared" si="234"/>
        <v>80223</v>
      </c>
      <c r="Q762" s="21">
        <f t="shared" si="233"/>
        <v>100279</v>
      </c>
      <c r="R762" s="98">
        <v>600</v>
      </c>
      <c r="S762" s="99">
        <v>1200</v>
      </c>
      <c r="T762" s="99">
        <v>1700</v>
      </c>
      <c r="U762" s="99">
        <v>1800</v>
      </c>
      <c r="V762" s="99">
        <v>1500</v>
      </c>
      <c r="W762" s="99">
        <v>1200</v>
      </c>
      <c r="X762" s="99">
        <v>500</v>
      </c>
      <c r="Y762" s="99">
        <v>200</v>
      </c>
      <c r="Z762" s="99">
        <v>200</v>
      </c>
      <c r="AA762" s="99">
        <v>200</v>
      </c>
      <c r="AB762" s="99">
        <v>200</v>
      </c>
      <c r="AC762" s="100">
        <v>200</v>
      </c>
      <c r="AD762" s="22">
        <f t="shared" si="221"/>
        <v>6333</v>
      </c>
      <c r="AE762" s="20">
        <f t="shared" si="222"/>
        <v>12667</v>
      </c>
      <c r="AF762" s="20">
        <f t="shared" si="223"/>
        <v>17945</v>
      </c>
      <c r="AG762" s="20">
        <f t="shared" si="224"/>
        <v>19000</v>
      </c>
      <c r="AH762" s="20">
        <f t="shared" si="225"/>
        <v>15834</v>
      </c>
      <c r="AI762" s="20">
        <f t="shared" si="226"/>
        <v>12667</v>
      </c>
      <c r="AJ762" s="20">
        <f t="shared" si="227"/>
        <v>5278</v>
      </c>
      <c r="AK762" s="20">
        <f t="shared" si="228"/>
        <v>2111</v>
      </c>
      <c r="AL762" s="20">
        <f t="shared" si="229"/>
        <v>2111</v>
      </c>
      <c r="AM762" s="20">
        <f t="shared" si="230"/>
        <v>2111</v>
      </c>
      <c r="AN762" s="20">
        <f t="shared" si="231"/>
        <v>2111</v>
      </c>
      <c r="AO762" s="43">
        <f t="shared" si="232"/>
        <v>2111</v>
      </c>
    </row>
    <row r="763" spans="1:41" x14ac:dyDescent="0.2">
      <c r="A763" s="96" t="s">
        <v>1743</v>
      </c>
      <c r="B763" s="96" t="s">
        <v>1744</v>
      </c>
      <c r="C763" s="96" t="s">
        <v>1743</v>
      </c>
      <c r="D763" s="96" t="s">
        <v>1744</v>
      </c>
      <c r="E763" s="96" t="s">
        <v>1829</v>
      </c>
      <c r="F763" s="96" t="s">
        <v>1830</v>
      </c>
      <c r="G763" s="96" t="s">
        <v>126</v>
      </c>
      <c r="H763" s="19" t="str">
        <f>IF(E763="","",VLOOKUP(LEFT(E763,5),'Technikai cellák'!B:C,2,0))</f>
        <v>TIGÁZ Földgázelosztó Zrt.</v>
      </c>
      <c r="I763" s="19" t="str">
        <f>IF(E763="","",VLOOKUP(H763,'Technikai cellák'!$C$1:$D$12,2,0))</f>
        <v>4200 Hajdúszoboszló, Rákóczi Ferenc út 184.</v>
      </c>
      <c r="J763" s="97">
        <v>4</v>
      </c>
      <c r="K763" s="25" t="str">
        <f t="shared" si="217"/>
        <v>20 alatti</v>
      </c>
      <c r="L763" s="101">
        <f t="shared" si="218"/>
        <v>4</v>
      </c>
      <c r="M763" s="102">
        <f t="shared" si="219"/>
        <v>0</v>
      </c>
      <c r="N763" s="105"/>
      <c r="O763" s="104">
        <f t="shared" si="220"/>
        <v>0</v>
      </c>
      <c r="P763" s="26">
        <f t="shared" si="234"/>
        <v>21788</v>
      </c>
      <c r="Q763" s="21">
        <f t="shared" si="233"/>
        <v>27235</v>
      </c>
      <c r="R763" s="98">
        <v>150</v>
      </c>
      <c r="S763" s="99">
        <v>300</v>
      </c>
      <c r="T763" s="99">
        <v>450</v>
      </c>
      <c r="U763" s="99">
        <v>500</v>
      </c>
      <c r="V763" s="99">
        <v>450</v>
      </c>
      <c r="W763" s="99">
        <v>350</v>
      </c>
      <c r="X763" s="99">
        <v>130</v>
      </c>
      <c r="Y763" s="99">
        <v>50</v>
      </c>
      <c r="Z763" s="99">
        <v>50</v>
      </c>
      <c r="AA763" s="99">
        <v>50</v>
      </c>
      <c r="AB763" s="99">
        <v>50</v>
      </c>
      <c r="AC763" s="100">
        <v>50</v>
      </c>
      <c r="AD763" s="22">
        <f t="shared" si="221"/>
        <v>1583</v>
      </c>
      <c r="AE763" s="20">
        <f t="shared" si="222"/>
        <v>3167</v>
      </c>
      <c r="AF763" s="20">
        <f t="shared" si="223"/>
        <v>4750</v>
      </c>
      <c r="AG763" s="20">
        <f t="shared" si="224"/>
        <v>5278</v>
      </c>
      <c r="AH763" s="20">
        <f t="shared" si="225"/>
        <v>4750</v>
      </c>
      <c r="AI763" s="20">
        <f t="shared" si="226"/>
        <v>3695</v>
      </c>
      <c r="AJ763" s="20">
        <f t="shared" si="227"/>
        <v>1372</v>
      </c>
      <c r="AK763" s="20">
        <f t="shared" si="228"/>
        <v>528</v>
      </c>
      <c r="AL763" s="20">
        <f t="shared" si="229"/>
        <v>528</v>
      </c>
      <c r="AM763" s="20">
        <f t="shared" si="230"/>
        <v>528</v>
      </c>
      <c r="AN763" s="20">
        <f t="shared" si="231"/>
        <v>528</v>
      </c>
      <c r="AO763" s="43">
        <f t="shared" si="232"/>
        <v>528</v>
      </c>
    </row>
    <row r="764" spans="1:41" x14ac:dyDescent="0.2">
      <c r="A764" s="96" t="s">
        <v>1831</v>
      </c>
      <c r="B764" s="96" t="s">
        <v>1832</v>
      </c>
      <c r="C764" s="96" t="s">
        <v>1831</v>
      </c>
      <c r="D764" s="96" t="s">
        <v>1832</v>
      </c>
      <c r="E764" s="96" t="s">
        <v>1833</v>
      </c>
      <c r="F764" s="96" t="s">
        <v>1834</v>
      </c>
      <c r="G764" s="96" t="s">
        <v>126</v>
      </c>
      <c r="H764" s="19" t="str">
        <f>IF(E764="","",VLOOKUP(LEFT(E764,5),'Technikai cellák'!B:C,2,0))</f>
        <v>MVM ÉGÁZ-DÉGÁZ Földgázhálózati Zrt.</v>
      </c>
      <c r="I764" s="19" t="str">
        <f>IF(E764="","",VLOOKUP(H764,'Technikai cellák'!$C$1:$D$12,2,0))</f>
        <v>6724 Szeged, Pulcz u. 44.</v>
      </c>
      <c r="J764" s="97">
        <v>65</v>
      </c>
      <c r="K764" s="25" t="str">
        <f t="shared" si="217"/>
        <v>20-99</v>
      </c>
      <c r="L764" s="101">
        <f t="shared" si="218"/>
        <v>0</v>
      </c>
      <c r="M764" s="102">
        <f t="shared" si="219"/>
        <v>683</v>
      </c>
      <c r="N764" s="105">
        <v>683</v>
      </c>
      <c r="O764" s="104">
        <f t="shared" si="220"/>
        <v>0</v>
      </c>
      <c r="P764" s="26">
        <f t="shared" si="234"/>
        <v>726240</v>
      </c>
      <c r="Q764" s="21">
        <f t="shared" si="233"/>
        <v>907800</v>
      </c>
      <c r="R764" s="98">
        <v>7000</v>
      </c>
      <c r="S764" s="99">
        <v>14000</v>
      </c>
      <c r="T764" s="99">
        <v>16000</v>
      </c>
      <c r="U764" s="99">
        <v>16000</v>
      </c>
      <c r="V764" s="99">
        <v>12000</v>
      </c>
      <c r="W764" s="99">
        <v>10000</v>
      </c>
      <c r="X764" s="99">
        <v>4000</v>
      </c>
      <c r="Y764" s="99">
        <v>1000</v>
      </c>
      <c r="Z764" s="99">
        <v>1000</v>
      </c>
      <c r="AA764" s="99">
        <v>1000</v>
      </c>
      <c r="AB764" s="99">
        <v>1000</v>
      </c>
      <c r="AC764" s="100">
        <v>3000</v>
      </c>
      <c r="AD764" s="22">
        <f t="shared" si="221"/>
        <v>73891</v>
      </c>
      <c r="AE764" s="20">
        <f t="shared" si="222"/>
        <v>147781</v>
      </c>
      <c r="AF764" s="20">
        <f t="shared" si="223"/>
        <v>168893</v>
      </c>
      <c r="AG764" s="20">
        <f t="shared" si="224"/>
        <v>168893</v>
      </c>
      <c r="AH764" s="20">
        <f t="shared" si="225"/>
        <v>126670</v>
      </c>
      <c r="AI764" s="20">
        <f t="shared" si="226"/>
        <v>105558</v>
      </c>
      <c r="AJ764" s="20">
        <f t="shared" si="227"/>
        <v>42223</v>
      </c>
      <c r="AK764" s="20">
        <f t="shared" si="228"/>
        <v>10556</v>
      </c>
      <c r="AL764" s="20">
        <f t="shared" si="229"/>
        <v>10556</v>
      </c>
      <c r="AM764" s="20">
        <f t="shared" si="230"/>
        <v>10556</v>
      </c>
      <c r="AN764" s="20">
        <f t="shared" si="231"/>
        <v>10556</v>
      </c>
      <c r="AO764" s="43">
        <f t="shared" si="232"/>
        <v>31667</v>
      </c>
    </row>
    <row r="765" spans="1:41" x14ac:dyDescent="0.2">
      <c r="A765" s="96" t="s">
        <v>1831</v>
      </c>
      <c r="B765" s="96" t="s">
        <v>1832</v>
      </c>
      <c r="C765" s="96" t="s">
        <v>1831</v>
      </c>
      <c r="D765" s="96" t="s">
        <v>1832</v>
      </c>
      <c r="E765" s="96" t="s">
        <v>1835</v>
      </c>
      <c r="F765" s="96" t="s">
        <v>1836</v>
      </c>
      <c r="G765" s="96" t="s">
        <v>126</v>
      </c>
      <c r="H765" s="19" t="str">
        <f>IF(E765="","",VLOOKUP(LEFT(E765,5),'Technikai cellák'!B:C,2,0))</f>
        <v>MVM ÉGÁZ-DÉGÁZ Földgázhálózati Zrt.</v>
      </c>
      <c r="I765" s="19" t="str">
        <f>IF(E765="","",VLOOKUP(H765,'Technikai cellák'!$C$1:$D$12,2,0))</f>
        <v>6724 Szeged, Pulcz u. 44.</v>
      </c>
      <c r="J765" s="97">
        <v>65</v>
      </c>
      <c r="K765" s="25" t="str">
        <f t="shared" si="217"/>
        <v>20-99</v>
      </c>
      <c r="L765" s="101">
        <f t="shared" si="218"/>
        <v>0</v>
      </c>
      <c r="M765" s="102">
        <f t="shared" si="219"/>
        <v>683</v>
      </c>
      <c r="N765" s="105">
        <v>683</v>
      </c>
      <c r="O765" s="104">
        <f t="shared" si="220"/>
        <v>0</v>
      </c>
      <c r="P765" s="26">
        <f t="shared" si="234"/>
        <v>437433</v>
      </c>
      <c r="Q765" s="21">
        <f t="shared" si="233"/>
        <v>546791</v>
      </c>
      <c r="R765" s="98">
        <v>6300</v>
      </c>
      <c r="S765" s="99">
        <v>9500</v>
      </c>
      <c r="T765" s="99">
        <v>9500</v>
      </c>
      <c r="U765" s="99">
        <v>9000</v>
      </c>
      <c r="V765" s="99">
        <v>8500</v>
      </c>
      <c r="W765" s="99">
        <v>3500</v>
      </c>
      <c r="X765" s="99">
        <v>1500</v>
      </c>
      <c r="Y765" s="99">
        <v>500</v>
      </c>
      <c r="Z765" s="99">
        <v>500</v>
      </c>
      <c r="AA765" s="99">
        <v>500</v>
      </c>
      <c r="AB765" s="99">
        <v>500</v>
      </c>
      <c r="AC765" s="100">
        <v>2000</v>
      </c>
      <c r="AD765" s="22">
        <f t="shared" si="221"/>
        <v>66502</v>
      </c>
      <c r="AE765" s="20">
        <f t="shared" si="222"/>
        <v>100280</v>
      </c>
      <c r="AF765" s="20">
        <f t="shared" si="223"/>
        <v>100280</v>
      </c>
      <c r="AG765" s="20">
        <f t="shared" si="224"/>
        <v>95002</v>
      </c>
      <c r="AH765" s="20">
        <f t="shared" si="225"/>
        <v>89724</v>
      </c>
      <c r="AI765" s="20">
        <f t="shared" si="226"/>
        <v>36945</v>
      </c>
      <c r="AJ765" s="20">
        <f t="shared" si="227"/>
        <v>15834</v>
      </c>
      <c r="AK765" s="20">
        <f t="shared" si="228"/>
        <v>5278</v>
      </c>
      <c r="AL765" s="20">
        <f t="shared" si="229"/>
        <v>5278</v>
      </c>
      <c r="AM765" s="20">
        <f t="shared" si="230"/>
        <v>5278</v>
      </c>
      <c r="AN765" s="20">
        <f t="shared" si="231"/>
        <v>5278</v>
      </c>
      <c r="AO765" s="43">
        <f t="shared" si="232"/>
        <v>21112</v>
      </c>
    </row>
    <row r="766" spans="1:41" x14ac:dyDescent="0.2">
      <c r="A766" s="96" t="s">
        <v>1831</v>
      </c>
      <c r="B766" s="96" t="s">
        <v>1832</v>
      </c>
      <c r="C766" s="96" t="s">
        <v>1831</v>
      </c>
      <c r="D766" s="96" t="s">
        <v>1832</v>
      </c>
      <c r="E766" s="96" t="s">
        <v>1837</v>
      </c>
      <c r="F766" s="96" t="s">
        <v>1838</v>
      </c>
      <c r="G766" s="96" t="s">
        <v>126</v>
      </c>
      <c r="H766" s="19" t="str">
        <f>IF(E766="","",VLOOKUP(LEFT(E766,5),'Technikai cellák'!B:C,2,0))</f>
        <v>MVM ÉGÁZ-DÉGÁZ Földgázhálózati Zrt.</v>
      </c>
      <c r="I766" s="19" t="str">
        <f>IF(E766="","",VLOOKUP(H766,'Technikai cellák'!$C$1:$D$12,2,0))</f>
        <v>6724 Szeged, Pulcz u. 44.</v>
      </c>
      <c r="J766" s="97">
        <v>6</v>
      </c>
      <c r="K766" s="25" t="str">
        <f t="shared" si="217"/>
        <v>20 alatti</v>
      </c>
      <c r="L766" s="101">
        <f t="shared" si="218"/>
        <v>6</v>
      </c>
      <c r="M766" s="102">
        <f t="shared" si="219"/>
        <v>0</v>
      </c>
      <c r="N766" s="105"/>
      <c r="O766" s="104">
        <f t="shared" si="220"/>
        <v>0</v>
      </c>
      <c r="P766" s="26">
        <f t="shared" si="234"/>
        <v>13934</v>
      </c>
      <c r="Q766" s="21">
        <f t="shared" si="233"/>
        <v>17418</v>
      </c>
      <c r="R766" s="98">
        <v>150</v>
      </c>
      <c r="S766" s="99">
        <v>200</v>
      </c>
      <c r="T766" s="99">
        <v>300</v>
      </c>
      <c r="U766" s="99">
        <v>400</v>
      </c>
      <c r="V766" s="99">
        <v>200</v>
      </c>
      <c r="W766" s="99">
        <v>100</v>
      </c>
      <c r="X766" s="99">
        <v>50</v>
      </c>
      <c r="Y766" s="99">
        <v>50</v>
      </c>
      <c r="Z766" s="99">
        <v>50</v>
      </c>
      <c r="AA766" s="99">
        <v>50</v>
      </c>
      <c r="AB766" s="99">
        <v>50</v>
      </c>
      <c r="AC766" s="100">
        <v>50</v>
      </c>
      <c r="AD766" s="22">
        <f t="shared" si="221"/>
        <v>1583</v>
      </c>
      <c r="AE766" s="20">
        <f t="shared" si="222"/>
        <v>2111</v>
      </c>
      <c r="AF766" s="20">
        <f t="shared" si="223"/>
        <v>3167</v>
      </c>
      <c r="AG766" s="20">
        <f t="shared" si="224"/>
        <v>4222</v>
      </c>
      <c r="AH766" s="20">
        <f t="shared" si="225"/>
        <v>2111</v>
      </c>
      <c r="AI766" s="20">
        <f t="shared" si="226"/>
        <v>1056</v>
      </c>
      <c r="AJ766" s="20">
        <f t="shared" si="227"/>
        <v>528</v>
      </c>
      <c r="AK766" s="20">
        <f t="shared" si="228"/>
        <v>528</v>
      </c>
      <c r="AL766" s="20">
        <f t="shared" si="229"/>
        <v>528</v>
      </c>
      <c r="AM766" s="20">
        <f t="shared" si="230"/>
        <v>528</v>
      </c>
      <c r="AN766" s="20">
        <f t="shared" si="231"/>
        <v>528</v>
      </c>
      <c r="AO766" s="43">
        <f t="shared" si="232"/>
        <v>528</v>
      </c>
    </row>
    <row r="767" spans="1:41" x14ac:dyDescent="0.2">
      <c r="A767" s="96" t="s">
        <v>1831</v>
      </c>
      <c r="B767" s="96" t="s">
        <v>1832</v>
      </c>
      <c r="C767" s="96" t="s">
        <v>1831</v>
      </c>
      <c r="D767" s="96" t="s">
        <v>1832</v>
      </c>
      <c r="E767" s="96" t="s">
        <v>1839</v>
      </c>
      <c r="F767" s="96" t="s">
        <v>1840</v>
      </c>
      <c r="G767" s="96" t="s">
        <v>126</v>
      </c>
      <c r="H767" s="19" t="str">
        <f>IF(E767="","",VLOOKUP(LEFT(E767,5),'Technikai cellák'!B:C,2,0))</f>
        <v>MVM ÉGÁZ-DÉGÁZ Földgázhálózati Zrt.</v>
      </c>
      <c r="I767" s="19" t="str">
        <f>IF(E767="","",VLOOKUP(H767,'Technikai cellák'!$C$1:$D$12,2,0))</f>
        <v>6724 Szeged, Pulcz u. 44.</v>
      </c>
      <c r="J767" s="97">
        <v>65</v>
      </c>
      <c r="K767" s="25" t="str">
        <f t="shared" si="217"/>
        <v>20-99</v>
      </c>
      <c r="L767" s="101">
        <f t="shared" si="218"/>
        <v>0</v>
      </c>
      <c r="M767" s="102">
        <f t="shared" si="219"/>
        <v>683</v>
      </c>
      <c r="N767" s="105">
        <v>683</v>
      </c>
      <c r="O767" s="104">
        <f t="shared" si="220"/>
        <v>0</v>
      </c>
      <c r="P767" s="26">
        <f t="shared" si="234"/>
        <v>1157760</v>
      </c>
      <c r="Q767" s="21">
        <f t="shared" si="233"/>
        <v>1447200</v>
      </c>
      <c r="R767" s="98">
        <v>10600</v>
      </c>
      <c r="S767" s="99">
        <v>26000</v>
      </c>
      <c r="T767" s="99">
        <v>27500</v>
      </c>
      <c r="U767" s="99">
        <v>25000</v>
      </c>
      <c r="V767" s="99">
        <v>24500</v>
      </c>
      <c r="W767" s="99">
        <v>8000</v>
      </c>
      <c r="X767" s="99">
        <v>4000</v>
      </c>
      <c r="Y767" s="99">
        <v>1500</v>
      </c>
      <c r="Z767" s="99">
        <v>1500</v>
      </c>
      <c r="AA767" s="99">
        <v>1500</v>
      </c>
      <c r="AB767" s="99">
        <v>1500</v>
      </c>
      <c r="AC767" s="100">
        <v>5500</v>
      </c>
      <c r="AD767" s="22">
        <f t="shared" si="221"/>
        <v>111891</v>
      </c>
      <c r="AE767" s="20">
        <f t="shared" si="222"/>
        <v>274451</v>
      </c>
      <c r="AF767" s="20">
        <f t="shared" si="223"/>
        <v>290284</v>
      </c>
      <c r="AG767" s="20">
        <f t="shared" si="224"/>
        <v>263895</v>
      </c>
      <c r="AH767" s="20">
        <f t="shared" si="225"/>
        <v>258617</v>
      </c>
      <c r="AI767" s="20">
        <f t="shared" si="226"/>
        <v>84446</v>
      </c>
      <c r="AJ767" s="20">
        <f t="shared" si="227"/>
        <v>42223</v>
      </c>
      <c r="AK767" s="20">
        <f t="shared" si="228"/>
        <v>15834</v>
      </c>
      <c r="AL767" s="20">
        <f t="shared" si="229"/>
        <v>15834</v>
      </c>
      <c r="AM767" s="20">
        <f t="shared" si="230"/>
        <v>15834</v>
      </c>
      <c r="AN767" s="20">
        <f t="shared" si="231"/>
        <v>15834</v>
      </c>
      <c r="AO767" s="43">
        <f t="shared" si="232"/>
        <v>58057</v>
      </c>
    </row>
    <row r="768" spans="1:41" x14ac:dyDescent="0.2">
      <c r="A768" s="96" t="s">
        <v>1831</v>
      </c>
      <c r="B768" s="96" t="s">
        <v>1832</v>
      </c>
      <c r="C768" s="96" t="s">
        <v>1831</v>
      </c>
      <c r="D768" s="96" t="s">
        <v>1832</v>
      </c>
      <c r="E768" s="96" t="s">
        <v>1841</v>
      </c>
      <c r="F768" s="96" t="s">
        <v>1842</v>
      </c>
      <c r="G768" s="96" t="s">
        <v>126</v>
      </c>
      <c r="H768" s="19" t="str">
        <f>IF(E768="","",VLOOKUP(LEFT(E768,5),'Technikai cellák'!B:C,2,0))</f>
        <v>MVM ÉGÁZ-DÉGÁZ Földgázhálózati Zrt.</v>
      </c>
      <c r="I768" s="19" t="str">
        <f>IF(E768="","",VLOOKUP(H768,'Technikai cellák'!$C$1:$D$12,2,0))</f>
        <v>6724 Szeged, Pulcz u. 44.</v>
      </c>
      <c r="J768" s="97">
        <v>97</v>
      </c>
      <c r="K768" s="25" t="str">
        <f t="shared" si="217"/>
        <v>20-99</v>
      </c>
      <c r="L768" s="101">
        <f t="shared" si="218"/>
        <v>0</v>
      </c>
      <c r="M768" s="102">
        <f t="shared" si="219"/>
        <v>1019</v>
      </c>
      <c r="N768" s="105">
        <v>1019</v>
      </c>
      <c r="O768" s="104">
        <f t="shared" si="220"/>
        <v>0</v>
      </c>
      <c r="P768" s="26">
        <f t="shared" si="234"/>
        <v>1034574</v>
      </c>
      <c r="Q768" s="21">
        <f t="shared" si="233"/>
        <v>1293217</v>
      </c>
      <c r="R768" s="98">
        <v>8001</v>
      </c>
      <c r="S768" s="99">
        <v>24001</v>
      </c>
      <c r="T768" s="99">
        <v>25501</v>
      </c>
      <c r="U768" s="99">
        <v>23001</v>
      </c>
      <c r="V768" s="99">
        <v>23001</v>
      </c>
      <c r="W768" s="99">
        <v>7001</v>
      </c>
      <c r="X768" s="99">
        <v>3001</v>
      </c>
      <c r="Y768" s="99">
        <v>1501</v>
      </c>
      <c r="Z768" s="99">
        <v>1501</v>
      </c>
      <c r="AA768" s="99">
        <v>1501</v>
      </c>
      <c r="AB768" s="99">
        <v>1501</v>
      </c>
      <c r="AC768" s="100">
        <v>3001</v>
      </c>
      <c r="AD768" s="22">
        <v>84457</v>
      </c>
      <c r="AE768" s="20">
        <v>253350</v>
      </c>
      <c r="AF768" s="20">
        <v>269184</v>
      </c>
      <c r="AG768" s="20">
        <v>242794</v>
      </c>
      <c r="AH768" s="20">
        <v>242794</v>
      </c>
      <c r="AI768" s="20">
        <v>73902</v>
      </c>
      <c r="AJ768" s="20">
        <v>31678</v>
      </c>
      <c r="AK768" s="20">
        <v>15845</v>
      </c>
      <c r="AL768" s="20">
        <v>15845</v>
      </c>
      <c r="AM768" s="20">
        <v>15845</v>
      </c>
      <c r="AN768" s="20">
        <v>15845</v>
      </c>
      <c r="AO768" s="43">
        <v>31678</v>
      </c>
    </row>
    <row r="769" spans="1:41" x14ac:dyDescent="0.2">
      <c r="A769" s="96" t="s">
        <v>1831</v>
      </c>
      <c r="B769" s="96" t="s">
        <v>1832</v>
      </c>
      <c r="C769" s="96" t="s">
        <v>1831</v>
      </c>
      <c r="D769" s="96" t="s">
        <v>1832</v>
      </c>
      <c r="E769" s="96" t="s">
        <v>1843</v>
      </c>
      <c r="F769" s="96" t="s">
        <v>1844</v>
      </c>
      <c r="G769" s="96" t="s">
        <v>126</v>
      </c>
      <c r="H769" s="19" t="str">
        <f>IF(E769="","",VLOOKUP(LEFT(E769,5),'Technikai cellák'!B:C,2,0))</f>
        <v>MVM ÉGÁZ-DÉGÁZ Földgázhálózati Zrt.</v>
      </c>
      <c r="I769" s="19" t="str">
        <f>IF(E769="","",VLOOKUP(H769,'Technikai cellák'!$C$1:$D$12,2,0))</f>
        <v>6724 Szeged, Pulcz u. 44.</v>
      </c>
      <c r="J769" s="97">
        <v>33</v>
      </c>
      <c r="K769" s="25" t="str">
        <f t="shared" si="217"/>
        <v>20-99</v>
      </c>
      <c r="L769" s="101">
        <f t="shared" si="218"/>
        <v>0</v>
      </c>
      <c r="M769" s="102">
        <f t="shared" si="219"/>
        <v>347</v>
      </c>
      <c r="N769" s="105">
        <v>347</v>
      </c>
      <c r="O769" s="104">
        <f t="shared" si="220"/>
        <v>0</v>
      </c>
      <c r="P769" s="26">
        <f t="shared" si="234"/>
        <v>131653</v>
      </c>
      <c r="Q769" s="21">
        <f t="shared" si="233"/>
        <v>164566</v>
      </c>
      <c r="R769" s="98">
        <v>1700</v>
      </c>
      <c r="S769" s="99">
        <v>2000</v>
      </c>
      <c r="T769" s="99">
        <v>2000</v>
      </c>
      <c r="U769" s="99">
        <v>1900</v>
      </c>
      <c r="V769" s="99">
        <v>1800</v>
      </c>
      <c r="W769" s="99">
        <v>1050</v>
      </c>
      <c r="X769" s="99">
        <v>940</v>
      </c>
      <c r="Y769" s="99">
        <v>600</v>
      </c>
      <c r="Z769" s="99">
        <v>600</v>
      </c>
      <c r="AA769" s="99">
        <v>600</v>
      </c>
      <c r="AB769" s="99">
        <v>600</v>
      </c>
      <c r="AC769" s="100">
        <v>1800</v>
      </c>
      <c r="AD769" s="22">
        <v>17944</v>
      </c>
      <c r="AE769" s="20">
        <v>21112</v>
      </c>
      <c r="AF769" s="20">
        <v>21112</v>
      </c>
      <c r="AG769" s="20">
        <v>20056</v>
      </c>
      <c r="AH769" s="20">
        <v>19000</v>
      </c>
      <c r="AI769" s="20">
        <v>11084</v>
      </c>
      <c r="AJ769" s="20">
        <v>9922</v>
      </c>
      <c r="AK769" s="20">
        <v>6334</v>
      </c>
      <c r="AL769" s="20">
        <v>6334</v>
      </c>
      <c r="AM769" s="20">
        <v>6334</v>
      </c>
      <c r="AN769" s="20">
        <v>6334</v>
      </c>
      <c r="AO769" s="43">
        <v>19000</v>
      </c>
    </row>
    <row r="770" spans="1:41" x14ac:dyDescent="0.2">
      <c r="A770" s="96" t="s">
        <v>1831</v>
      </c>
      <c r="B770" s="96" t="s">
        <v>1832</v>
      </c>
      <c r="C770" s="96" t="s">
        <v>1831</v>
      </c>
      <c r="D770" s="96" t="s">
        <v>1832</v>
      </c>
      <c r="E770" s="96" t="s">
        <v>1845</v>
      </c>
      <c r="F770" s="96" t="s">
        <v>1846</v>
      </c>
      <c r="G770" s="96" t="s">
        <v>126</v>
      </c>
      <c r="H770" s="19" t="str">
        <f>IF(E770="","",VLOOKUP(LEFT(E770,5),'Technikai cellák'!B:C,2,0))</f>
        <v>MVM ÉGÁZ-DÉGÁZ Földgázhálózati Zrt.</v>
      </c>
      <c r="I770" s="19" t="str">
        <f>IF(E770="","",VLOOKUP(H770,'Technikai cellák'!$C$1:$D$12,2,0))</f>
        <v>6724 Szeged, Pulcz u. 44.</v>
      </c>
      <c r="J770" s="97">
        <v>24</v>
      </c>
      <c r="K770" s="25" t="str">
        <f t="shared" si="217"/>
        <v>20-99</v>
      </c>
      <c r="L770" s="101">
        <f t="shared" si="218"/>
        <v>0</v>
      </c>
      <c r="M770" s="102">
        <f t="shared" si="219"/>
        <v>252</v>
      </c>
      <c r="N770" s="105">
        <v>252</v>
      </c>
      <c r="O770" s="104">
        <f t="shared" si="220"/>
        <v>0</v>
      </c>
      <c r="P770" s="26">
        <f t="shared" si="234"/>
        <v>90308</v>
      </c>
      <c r="Q770" s="21">
        <f t="shared" si="233"/>
        <v>112885</v>
      </c>
      <c r="R770" s="98">
        <v>472</v>
      </c>
      <c r="S770" s="99">
        <v>2002</v>
      </c>
      <c r="T770" s="99">
        <v>2202</v>
      </c>
      <c r="U770" s="99">
        <v>2202</v>
      </c>
      <c r="V770" s="99">
        <v>1502</v>
      </c>
      <c r="W770" s="99">
        <v>702</v>
      </c>
      <c r="X770" s="99">
        <v>502</v>
      </c>
      <c r="Y770" s="99">
        <v>102</v>
      </c>
      <c r="Z770" s="99">
        <v>102</v>
      </c>
      <c r="AA770" s="99">
        <v>102</v>
      </c>
      <c r="AB770" s="99">
        <v>102</v>
      </c>
      <c r="AC770" s="100">
        <v>702</v>
      </c>
      <c r="AD770" s="22">
        <f t="shared" si="221"/>
        <v>4982</v>
      </c>
      <c r="AE770" s="20">
        <f t="shared" si="222"/>
        <v>21133</v>
      </c>
      <c r="AF770" s="20">
        <f t="shared" si="223"/>
        <v>23244</v>
      </c>
      <c r="AG770" s="20">
        <f t="shared" si="224"/>
        <v>23244</v>
      </c>
      <c r="AH770" s="20">
        <f t="shared" si="225"/>
        <v>15855</v>
      </c>
      <c r="AI770" s="20">
        <f t="shared" si="226"/>
        <v>7410</v>
      </c>
      <c r="AJ770" s="20">
        <f t="shared" si="227"/>
        <v>5299</v>
      </c>
      <c r="AK770" s="20">
        <f t="shared" si="228"/>
        <v>1077</v>
      </c>
      <c r="AL770" s="20">
        <f t="shared" si="229"/>
        <v>1077</v>
      </c>
      <c r="AM770" s="20">
        <f t="shared" si="230"/>
        <v>1077</v>
      </c>
      <c r="AN770" s="20">
        <f t="shared" si="231"/>
        <v>1077</v>
      </c>
      <c r="AO770" s="43">
        <f t="shared" si="232"/>
        <v>7410</v>
      </c>
    </row>
    <row r="771" spans="1:41" x14ac:dyDescent="0.2">
      <c r="A771" s="96" t="s">
        <v>1831</v>
      </c>
      <c r="B771" s="96" t="s">
        <v>1832</v>
      </c>
      <c r="C771" s="96" t="s">
        <v>1831</v>
      </c>
      <c r="D771" s="96" t="s">
        <v>1832</v>
      </c>
      <c r="E771" s="96" t="s">
        <v>1847</v>
      </c>
      <c r="F771" s="96" t="s">
        <v>1848</v>
      </c>
      <c r="G771" s="96" t="s">
        <v>126</v>
      </c>
      <c r="H771" s="19" t="str">
        <f>IF(E771="","",VLOOKUP(LEFT(E771,5),'Technikai cellák'!B:C,2,0))</f>
        <v>MVM ÉGÁZ-DÉGÁZ Földgázhálózati Zrt.</v>
      </c>
      <c r="I771" s="19" t="str">
        <f>IF(E771="","",VLOOKUP(H771,'Technikai cellák'!$C$1:$D$12,2,0))</f>
        <v>6724 Szeged, Pulcz u. 44.</v>
      </c>
      <c r="J771" s="97">
        <v>60</v>
      </c>
      <c r="K771" s="25" t="str">
        <f t="shared" si="217"/>
        <v>20-99</v>
      </c>
      <c r="L771" s="101">
        <f t="shared" si="218"/>
        <v>0</v>
      </c>
      <c r="M771" s="102">
        <f t="shared" si="219"/>
        <v>630</v>
      </c>
      <c r="N771" s="105">
        <v>630</v>
      </c>
      <c r="O771" s="104">
        <f t="shared" si="220"/>
        <v>0</v>
      </c>
      <c r="P771" s="26">
        <f t="shared" si="234"/>
        <v>458122</v>
      </c>
      <c r="Q771" s="21">
        <f t="shared" si="233"/>
        <v>572653</v>
      </c>
      <c r="R771" s="98">
        <v>5000</v>
      </c>
      <c r="S771" s="99">
        <v>9700</v>
      </c>
      <c r="T771" s="99">
        <v>9900</v>
      </c>
      <c r="U771" s="99">
        <v>9150</v>
      </c>
      <c r="V771" s="99">
        <v>8300</v>
      </c>
      <c r="W771" s="99">
        <v>3700</v>
      </c>
      <c r="X771" s="99">
        <v>1000</v>
      </c>
      <c r="Y771" s="99">
        <v>1000</v>
      </c>
      <c r="Z771" s="99">
        <v>1000</v>
      </c>
      <c r="AA771" s="99">
        <v>1000</v>
      </c>
      <c r="AB771" s="99">
        <v>1000</v>
      </c>
      <c r="AC771" s="100">
        <v>3500</v>
      </c>
      <c r="AD771" s="22">
        <v>52779</v>
      </c>
      <c r="AE771" s="20">
        <v>102392</v>
      </c>
      <c r="AF771" s="20">
        <v>104502</v>
      </c>
      <c r="AG771" s="20">
        <v>96585</v>
      </c>
      <c r="AH771" s="20">
        <v>87613</v>
      </c>
      <c r="AI771" s="20">
        <v>39057</v>
      </c>
      <c r="AJ771" s="20">
        <v>10556</v>
      </c>
      <c r="AK771" s="20">
        <v>10556</v>
      </c>
      <c r="AL771" s="20">
        <v>10556</v>
      </c>
      <c r="AM771" s="20">
        <v>10556</v>
      </c>
      <c r="AN771" s="20">
        <v>10556</v>
      </c>
      <c r="AO771" s="43">
        <v>36945</v>
      </c>
    </row>
    <row r="772" spans="1:41" x14ac:dyDescent="0.2">
      <c r="A772" s="96" t="s">
        <v>1831</v>
      </c>
      <c r="B772" s="96" t="s">
        <v>1832</v>
      </c>
      <c r="C772" s="96" t="s">
        <v>1831</v>
      </c>
      <c r="D772" s="96" t="s">
        <v>1832</v>
      </c>
      <c r="E772" s="96" t="s">
        <v>1849</v>
      </c>
      <c r="F772" s="96" t="s">
        <v>1850</v>
      </c>
      <c r="G772" s="96" t="s">
        <v>126</v>
      </c>
      <c r="H772" s="19" t="str">
        <f>IF(E772="","",VLOOKUP(LEFT(E772,5),'Technikai cellák'!B:C,2,0))</f>
        <v>MVM ÉGÁZ-DÉGÁZ Földgázhálózati Zrt.</v>
      </c>
      <c r="I772" s="19" t="str">
        <f>IF(E772="","",VLOOKUP(H772,'Technikai cellák'!$C$1:$D$12,2,0))</f>
        <v>6724 Szeged, Pulcz u. 44.</v>
      </c>
      <c r="J772" s="97">
        <v>25</v>
      </c>
      <c r="K772" s="25" t="str">
        <f t="shared" si="217"/>
        <v>20-99</v>
      </c>
      <c r="L772" s="101">
        <f t="shared" si="218"/>
        <v>0</v>
      </c>
      <c r="M772" s="102">
        <f t="shared" si="219"/>
        <v>263</v>
      </c>
      <c r="N772" s="105">
        <v>263</v>
      </c>
      <c r="O772" s="104">
        <f t="shared" si="220"/>
        <v>0</v>
      </c>
      <c r="P772" s="26">
        <f t="shared" si="234"/>
        <v>154538</v>
      </c>
      <c r="Q772" s="21">
        <f t="shared" si="233"/>
        <v>193172</v>
      </c>
      <c r="R772" s="98">
        <v>1000</v>
      </c>
      <c r="S772" s="99">
        <v>3000</v>
      </c>
      <c r="T772" s="99">
        <v>4000</v>
      </c>
      <c r="U772" s="99">
        <v>4000</v>
      </c>
      <c r="V772" s="99">
        <v>2800</v>
      </c>
      <c r="W772" s="99">
        <v>2100</v>
      </c>
      <c r="X772" s="99">
        <v>500</v>
      </c>
      <c r="Y772" s="99">
        <v>100</v>
      </c>
      <c r="Z772" s="99">
        <v>100</v>
      </c>
      <c r="AA772" s="99">
        <v>100</v>
      </c>
      <c r="AB772" s="99">
        <v>100</v>
      </c>
      <c r="AC772" s="100">
        <v>500</v>
      </c>
      <c r="AD772" s="22">
        <f t="shared" si="221"/>
        <v>10556</v>
      </c>
      <c r="AE772" s="20">
        <f t="shared" si="222"/>
        <v>31667</v>
      </c>
      <c r="AF772" s="20">
        <f t="shared" si="223"/>
        <v>42223</v>
      </c>
      <c r="AG772" s="20">
        <f t="shared" si="224"/>
        <v>42223</v>
      </c>
      <c r="AH772" s="20">
        <f t="shared" si="225"/>
        <v>29556</v>
      </c>
      <c r="AI772" s="20">
        <f t="shared" si="226"/>
        <v>22167</v>
      </c>
      <c r="AJ772" s="20">
        <f t="shared" si="227"/>
        <v>5278</v>
      </c>
      <c r="AK772" s="20">
        <f t="shared" si="228"/>
        <v>1056</v>
      </c>
      <c r="AL772" s="20">
        <f t="shared" si="229"/>
        <v>1056</v>
      </c>
      <c r="AM772" s="20">
        <f t="shared" si="230"/>
        <v>1056</v>
      </c>
      <c r="AN772" s="20">
        <f t="shared" si="231"/>
        <v>1056</v>
      </c>
      <c r="AO772" s="43">
        <f t="shared" si="232"/>
        <v>5278</v>
      </c>
    </row>
    <row r="773" spans="1:41" x14ac:dyDescent="0.2">
      <c r="A773" s="96" t="s">
        <v>1831</v>
      </c>
      <c r="B773" s="96" t="s">
        <v>1832</v>
      </c>
      <c r="C773" s="96" t="s">
        <v>1831</v>
      </c>
      <c r="D773" s="96" t="s">
        <v>1832</v>
      </c>
      <c r="E773" s="96" t="s">
        <v>1851</v>
      </c>
      <c r="F773" s="96" t="s">
        <v>1852</v>
      </c>
      <c r="G773" s="96" t="s">
        <v>126</v>
      </c>
      <c r="H773" s="19" t="str">
        <f>IF(E773="","",VLOOKUP(LEFT(E773,5),'Technikai cellák'!B:C,2,0))</f>
        <v>MVM ÉGÁZ-DÉGÁZ Földgázhálózati Zrt.</v>
      </c>
      <c r="I773" s="19" t="str">
        <f>IF(E773="","",VLOOKUP(H773,'Technikai cellák'!$C$1:$D$12,2,0))</f>
        <v>6724 Szeged, Pulcz u. 44.</v>
      </c>
      <c r="J773" s="97">
        <v>52</v>
      </c>
      <c r="K773" s="25" t="str">
        <f t="shared" si="217"/>
        <v>20-99</v>
      </c>
      <c r="L773" s="101">
        <f t="shared" si="218"/>
        <v>0</v>
      </c>
      <c r="M773" s="102">
        <f t="shared" si="219"/>
        <v>546</v>
      </c>
      <c r="N773" s="105">
        <v>546</v>
      </c>
      <c r="O773" s="104">
        <f t="shared" si="220"/>
        <v>0</v>
      </c>
      <c r="P773" s="26">
        <f t="shared" si="234"/>
        <v>389976</v>
      </c>
      <c r="Q773" s="21">
        <f t="shared" si="233"/>
        <v>487470</v>
      </c>
      <c r="R773" s="98">
        <v>4120</v>
      </c>
      <c r="S773" s="99">
        <v>7140</v>
      </c>
      <c r="T773" s="99">
        <v>9140</v>
      </c>
      <c r="U773" s="99">
        <v>8140</v>
      </c>
      <c r="V773" s="99">
        <v>7130</v>
      </c>
      <c r="W773" s="99">
        <v>4030</v>
      </c>
      <c r="X773" s="99">
        <v>1520</v>
      </c>
      <c r="Y773" s="99">
        <v>1010</v>
      </c>
      <c r="Z773" s="99">
        <v>810</v>
      </c>
      <c r="AA773" s="99">
        <v>810</v>
      </c>
      <c r="AB773" s="99">
        <v>810</v>
      </c>
      <c r="AC773" s="100">
        <v>1520</v>
      </c>
      <c r="AD773" s="22">
        <v>43490</v>
      </c>
      <c r="AE773" s="20">
        <v>75368</v>
      </c>
      <c r="AF773" s="20">
        <v>96480</v>
      </c>
      <c r="AG773" s="20">
        <v>85924</v>
      </c>
      <c r="AH773" s="20">
        <v>75263</v>
      </c>
      <c r="AI773" s="20">
        <v>42540</v>
      </c>
      <c r="AJ773" s="20">
        <v>16045</v>
      </c>
      <c r="AK773" s="20">
        <v>10662</v>
      </c>
      <c r="AL773" s="20">
        <v>8551</v>
      </c>
      <c r="AM773" s="20">
        <v>8551</v>
      </c>
      <c r="AN773" s="20">
        <v>8551</v>
      </c>
      <c r="AO773" s="43">
        <v>16045</v>
      </c>
    </row>
    <row r="774" spans="1:41" x14ac:dyDescent="0.2">
      <c r="A774" s="96" t="s">
        <v>1831</v>
      </c>
      <c r="B774" s="96" t="s">
        <v>1832</v>
      </c>
      <c r="C774" s="96" t="s">
        <v>1831</v>
      </c>
      <c r="D774" s="96" t="s">
        <v>1832</v>
      </c>
      <c r="E774" s="96" t="s">
        <v>1853</v>
      </c>
      <c r="F774" s="96" t="s">
        <v>1854</v>
      </c>
      <c r="G774" s="96" t="s">
        <v>126</v>
      </c>
      <c r="H774" s="19" t="str">
        <f>IF(E774="","",VLOOKUP(LEFT(E774,5),'Technikai cellák'!B:C,2,0))</f>
        <v>MVM ÉGÁZ-DÉGÁZ Földgázhálózati Zrt.</v>
      </c>
      <c r="I774" s="19" t="str">
        <f>IF(E774="","",VLOOKUP(H774,'Technikai cellák'!$C$1:$D$12,2,0))</f>
        <v>6724 Szeged, Pulcz u. 44.</v>
      </c>
      <c r="J774" s="97">
        <v>65</v>
      </c>
      <c r="K774" s="25" t="str">
        <f t="shared" si="217"/>
        <v>20-99</v>
      </c>
      <c r="L774" s="101">
        <f t="shared" si="218"/>
        <v>0</v>
      </c>
      <c r="M774" s="102">
        <f t="shared" si="219"/>
        <v>683</v>
      </c>
      <c r="N774" s="105">
        <v>683</v>
      </c>
      <c r="O774" s="104">
        <f t="shared" si="220"/>
        <v>0</v>
      </c>
      <c r="P774" s="26">
        <f t="shared" si="234"/>
        <v>443343</v>
      </c>
      <c r="Q774" s="21">
        <f t="shared" si="233"/>
        <v>554179</v>
      </c>
      <c r="R774" s="98">
        <v>4700</v>
      </c>
      <c r="S774" s="99">
        <v>9500</v>
      </c>
      <c r="T774" s="99">
        <v>11200</v>
      </c>
      <c r="U774" s="99">
        <v>10200</v>
      </c>
      <c r="V774" s="99">
        <v>7500</v>
      </c>
      <c r="W774" s="99">
        <v>3200</v>
      </c>
      <c r="X774" s="99">
        <v>700</v>
      </c>
      <c r="Y774" s="99">
        <v>700</v>
      </c>
      <c r="Z774" s="99">
        <v>700</v>
      </c>
      <c r="AA774" s="99">
        <v>700</v>
      </c>
      <c r="AB774" s="99">
        <v>700</v>
      </c>
      <c r="AC774" s="100">
        <v>2700</v>
      </c>
      <c r="AD774" s="22">
        <f t="shared" si="221"/>
        <v>49612</v>
      </c>
      <c r="AE774" s="20">
        <f t="shared" si="222"/>
        <v>100280</v>
      </c>
      <c r="AF774" s="20">
        <f t="shared" si="223"/>
        <v>118225</v>
      </c>
      <c r="AG774" s="20">
        <f t="shared" si="224"/>
        <v>107669</v>
      </c>
      <c r="AH774" s="20">
        <f t="shared" si="225"/>
        <v>79168</v>
      </c>
      <c r="AI774" s="20">
        <f t="shared" si="226"/>
        <v>33779</v>
      </c>
      <c r="AJ774" s="20">
        <f t="shared" si="227"/>
        <v>7389</v>
      </c>
      <c r="AK774" s="20">
        <f t="shared" si="228"/>
        <v>7389</v>
      </c>
      <c r="AL774" s="20">
        <f t="shared" si="229"/>
        <v>7389</v>
      </c>
      <c r="AM774" s="20">
        <f t="shared" si="230"/>
        <v>7389</v>
      </c>
      <c r="AN774" s="20">
        <f t="shared" si="231"/>
        <v>7389</v>
      </c>
      <c r="AO774" s="43">
        <f t="shared" si="232"/>
        <v>28501</v>
      </c>
    </row>
    <row r="775" spans="1:41" x14ac:dyDescent="0.2">
      <c r="A775" s="96" t="s">
        <v>1831</v>
      </c>
      <c r="B775" s="96" t="s">
        <v>1832</v>
      </c>
      <c r="C775" s="96" t="s">
        <v>1831</v>
      </c>
      <c r="D775" s="96" t="s">
        <v>1832</v>
      </c>
      <c r="E775" s="96" t="s">
        <v>1855</v>
      </c>
      <c r="F775" s="96" t="s">
        <v>1856</v>
      </c>
      <c r="G775" s="96" t="s">
        <v>126</v>
      </c>
      <c r="H775" s="19" t="str">
        <f>IF(E775="","",VLOOKUP(LEFT(E775,5),'Technikai cellák'!B:C,2,0))</f>
        <v>MVM ÉGÁZ-DÉGÁZ Földgázhálózati Zrt.</v>
      </c>
      <c r="I775" s="19" t="str">
        <f>IF(E775="","",VLOOKUP(H775,'Technikai cellák'!$C$1:$D$12,2,0))</f>
        <v>6724 Szeged, Pulcz u. 44.</v>
      </c>
      <c r="J775" s="97">
        <v>73</v>
      </c>
      <c r="K775" s="25" t="str">
        <f t="shared" si="217"/>
        <v>20-99</v>
      </c>
      <c r="L775" s="101">
        <f t="shared" si="218"/>
        <v>0</v>
      </c>
      <c r="M775" s="102">
        <f t="shared" si="219"/>
        <v>767</v>
      </c>
      <c r="N775" s="105">
        <v>767</v>
      </c>
      <c r="O775" s="104">
        <f t="shared" si="220"/>
        <v>0</v>
      </c>
      <c r="P775" s="26">
        <f t="shared" si="234"/>
        <v>320898</v>
      </c>
      <c r="Q775" s="21">
        <f t="shared" si="233"/>
        <v>401123</v>
      </c>
      <c r="R775" s="98">
        <v>4600</v>
      </c>
      <c r="S775" s="99">
        <v>6300</v>
      </c>
      <c r="T775" s="99">
        <v>7000</v>
      </c>
      <c r="U775" s="99">
        <v>6500</v>
      </c>
      <c r="V775" s="99">
        <v>5000</v>
      </c>
      <c r="W775" s="99">
        <v>2500</v>
      </c>
      <c r="X775" s="99">
        <v>1200</v>
      </c>
      <c r="Y775" s="99">
        <v>700</v>
      </c>
      <c r="Z775" s="99">
        <v>700</v>
      </c>
      <c r="AA775" s="99">
        <v>700</v>
      </c>
      <c r="AB775" s="99">
        <v>700</v>
      </c>
      <c r="AC775" s="100">
        <v>2100</v>
      </c>
      <c r="AD775" s="22">
        <v>48557</v>
      </c>
      <c r="AE775" s="20">
        <v>66502</v>
      </c>
      <c r="AF775" s="20">
        <v>73891</v>
      </c>
      <c r="AG775" s="20">
        <v>68613</v>
      </c>
      <c r="AH775" s="20">
        <v>52779</v>
      </c>
      <c r="AI775" s="20">
        <v>26390</v>
      </c>
      <c r="AJ775" s="20">
        <v>12667</v>
      </c>
      <c r="AK775" s="20">
        <v>7389</v>
      </c>
      <c r="AL775" s="20">
        <v>7389</v>
      </c>
      <c r="AM775" s="20">
        <v>7389</v>
      </c>
      <c r="AN775" s="20">
        <v>7389</v>
      </c>
      <c r="AO775" s="43">
        <v>22168</v>
      </c>
    </row>
    <row r="776" spans="1:41" x14ac:dyDescent="0.2">
      <c r="A776" s="96" t="s">
        <v>1831</v>
      </c>
      <c r="B776" s="96" t="s">
        <v>1832</v>
      </c>
      <c r="C776" s="96" t="s">
        <v>1831</v>
      </c>
      <c r="D776" s="96" t="s">
        <v>1832</v>
      </c>
      <c r="E776" s="96" t="s">
        <v>1857</v>
      </c>
      <c r="F776" s="96" t="s">
        <v>1858</v>
      </c>
      <c r="G776" s="96" t="s">
        <v>126</v>
      </c>
      <c r="H776" s="19" t="str">
        <f>IF(E776="","",VLOOKUP(LEFT(E776,5),'Technikai cellák'!B:C,2,0))</f>
        <v>MVM ÉGÁZ-DÉGÁZ Földgázhálózati Zrt.</v>
      </c>
      <c r="I776" s="19" t="str">
        <f>IF(E776="","",VLOOKUP(H776,'Technikai cellák'!$C$1:$D$12,2,0))</f>
        <v>6724 Szeged, Pulcz u. 44.</v>
      </c>
      <c r="J776" s="97">
        <v>40</v>
      </c>
      <c r="K776" s="25" t="str">
        <f t="shared" si="217"/>
        <v>20-99</v>
      </c>
      <c r="L776" s="101">
        <f t="shared" si="218"/>
        <v>0</v>
      </c>
      <c r="M776" s="102">
        <f t="shared" si="219"/>
        <v>420</v>
      </c>
      <c r="N776" s="105">
        <v>420</v>
      </c>
      <c r="O776" s="104">
        <f t="shared" si="220"/>
        <v>0</v>
      </c>
      <c r="P776" s="26">
        <f t="shared" si="234"/>
        <v>198871</v>
      </c>
      <c r="Q776" s="21">
        <f t="shared" si="233"/>
        <v>248589</v>
      </c>
      <c r="R776" s="98">
        <v>3000</v>
      </c>
      <c r="S776" s="99">
        <v>4300</v>
      </c>
      <c r="T776" s="99">
        <v>4300</v>
      </c>
      <c r="U776" s="99">
        <v>3500</v>
      </c>
      <c r="V776" s="99">
        <v>3000</v>
      </c>
      <c r="W776" s="99">
        <v>2000</v>
      </c>
      <c r="X776" s="99">
        <v>1200</v>
      </c>
      <c r="Y776" s="99">
        <v>600</v>
      </c>
      <c r="Z776" s="99">
        <v>350</v>
      </c>
      <c r="AA776" s="99">
        <v>300</v>
      </c>
      <c r="AB776" s="99">
        <v>300</v>
      </c>
      <c r="AC776" s="100">
        <v>700</v>
      </c>
      <c r="AD776" s="22">
        <f t="shared" si="221"/>
        <v>31667</v>
      </c>
      <c r="AE776" s="20">
        <f t="shared" si="222"/>
        <v>45390</v>
      </c>
      <c r="AF776" s="20">
        <f t="shared" si="223"/>
        <v>45390</v>
      </c>
      <c r="AG776" s="20">
        <f t="shared" si="224"/>
        <v>36945</v>
      </c>
      <c r="AH776" s="20">
        <f t="shared" si="225"/>
        <v>31667</v>
      </c>
      <c r="AI776" s="20">
        <f t="shared" si="226"/>
        <v>21112</v>
      </c>
      <c r="AJ776" s="20">
        <f t="shared" si="227"/>
        <v>12667</v>
      </c>
      <c r="AK776" s="20">
        <f t="shared" si="228"/>
        <v>6333</v>
      </c>
      <c r="AL776" s="20">
        <f t="shared" si="229"/>
        <v>3695</v>
      </c>
      <c r="AM776" s="20">
        <f t="shared" si="230"/>
        <v>3167</v>
      </c>
      <c r="AN776" s="20">
        <f t="shared" si="231"/>
        <v>3167</v>
      </c>
      <c r="AO776" s="43">
        <f t="shared" si="232"/>
        <v>7389</v>
      </c>
    </row>
    <row r="777" spans="1:41" x14ac:dyDescent="0.2">
      <c r="A777" s="96" t="s">
        <v>1831</v>
      </c>
      <c r="B777" s="96" t="s">
        <v>1832</v>
      </c>
      <c r="C777" s="96" t="s">
        <v>1831</v>
      </c>
      <c r="D777" s="96" t="s">
        <v>1832</v>
      </c>
      <c r="E777" s="96" t="s">
        <v>1859</v>
      </c>
      <c r="F777" s="96" t="s">
        <v>1860</v>
      </c>
      <c r="G777" s="96" t="s">
        <v>126</v>
      </c>
      <c r="H777" s="19" t="str">
        <f>IF(E777="","",VLOOKUP(LEFT(E777,5),'Technikai cellák'!B:C,2,0))</f>
        <v>MVM ÉGÁZ-DÉGÁZ Földgázhálózati Zrt.</v>
      </c>
      <c r="I777" s="19" t="str">
        <f>IF(E777="","",VLOOKUP(H777,'Technikai cellák'!$C$1:$D$12,2,0))</f>
        <v>6724 Szeged, Pulcz u. 44.</v>
      </c>
      <c r="J777" s="97">
        <v>25</v>
      </c>
      <c r="K777" s="25" t="str">
        <f t="shared" si="217"/>
        <v>20-99</v>
      </c>
      <c r="L777" s="101">
        <f t="shared" si="218"/>
        <v>0</v>
      </c>
      <c r="M777" s="102">
        <f t="shared" si="219"/>
        <v>263</v>
      </c>
      <c r="N777" s="105">
        <v>263</v>
      </c>
      <c r="O777" s="104">
        <f t="shared" si="220"/>
        <v>0</v>
      </c>
      <c r="P777" s="26">
        <f t="shared" si="234"/>
        <v>123292</v>
      </c>
      <c r="Q777" s="21">
        <f t="shared" si="233"/>
        <v>154115</v>
      </c>
      <c r="R777" s="98">
        <v>1200</v>
      </c>
      <c r="S777" s="99">
        <v>2400</v>
      </c>
      <c r="T777" s="99">
        <v>2700</v>
      </c>
      <c r="U777" s="99">
        <v>2700</v>
      </c>
      <c r="V777" s="99">
        <v>2200</v>
      </c>
      <c r="W777" s="99">
        <v>1500</v>
      </c>
      <c r="X777" s="99">
        <v>900</v>
      </c>
      <c r="Y777" s="99">
        <v>200</v>
      </c>
      <c r="Z777" s="99">
        <v>200</v>
      </c>
      <c r="AA777" s="99">
        <v>200</v>
      </c>
      <c r="AB777" s="99">
        <v>200</v>
      </c>
      <c r="AC777" s="100">
        <v>200</v>
      </c>
      <c r="AD777" s="22">
        <f t="shared" si="221"/>
        <v>12667</v>
      </c>
      <c r="AE777" s="20">
        <f t="shared" si="222"/>
        <v>25334</v>
      </c>
      <c r="AF777" s="20">
        <f t="shared" si="223"/>
        <v>28501</v>
      </c>
      <c r="AG777" s="20">
        <f t="shared" si="224"/>
        <v>28501</v>
      </c>
      <c r="AH777" s="20">
        <f t="shared" si="225"/>
        <v>23223</v>
      </c>
      <c r="AI777" s="20">
        <f t="shared" si="226"/>
        <v>15834</v>
      </c>
      <c r="AJ777" s="20">
        <f t="shared" si="227"/>
        <v>9500</v>
      </c>
      <c r="AK777" s="20">
        <f t="shared" si="228"/>
        <v>2111</v>
      </c>
      <c r="AL777" s="20">
        <f t="shared" si="229"/>
        <v>2111</v>
      </c>
      <c r="AM777" s="20">
        <f t="shared" si="230"/>
        <v>2111</v>
      </c>
      <c r="AN777" s="20">
        <f t="shared" si="231"/>
        <v>2111</v>
      </c>
      <c r="AO777" s="43">
        <f t="shared" si="232"/>
        <v>2111</v>
      </c>
    </row>
    <row r="778" spans="1:41" x14ac:dyDescent="0.2">
      <c r="A778" s="96" t="s">
        <v>1831</v>
      </c>
      <c r="B778" s="96" t="s">
        <v>1832</v>
      </c>
      <c r="C778" s="96" t="s">
        <v>1831</v>
      </c>
      <c r="D778" s="96" t="s">
        <v>1832</v>
      </c>
      <c r="E778" s="96" t="s">
        <v>1861</v>
      </c>
      <c r="F778" s="96" t="s">
        <v>1862</v>
      </c>
      <c r="G778" s="96" t="s">
        <v>126</v>
      </c>
      <c r="H778" s="19" t="str">
        <f>IF(E778="","",VLOOKUP(LEFT(E778,5),'Technikai cellák'!B:C,2,0))</f>
        <v>MVM ÉGÁZ-DÉGÁZ Földgázhálózati Zrt.</v>
      </c>
      <c r="I778" s="19" t="str">
        <f>IF(E778="","",VLOOKUP(H778,'Technikai cellák'!$C$1:$D$12,2,0))</f>
        <v>6724 Szeged, Pulcz u. 44.</v>
      </c>
      <c r="J778" s="97">
        <v>10</v>
      </c>
      <c r="K778" s="25" t="str">
        <f t="shared" si="217"/>
        <v>20 alatti</v>
      </c>
      <c r="L778" s="101">
        <f t="shared" si="218"/>
        <v>10</v>
      </c>
      <c r="M778" s="102">
        <f t="shared" si="219"/>
        <v>0</v>
      </c>
      <c r="N778" s="105"/>
      <c r="O778" s="104">
        <f t="shared" si="220"/>
        <v>0</v>
      </c>
      <c r="P778" s="26">
        <f t="shared" si="234"/>
        <v>88667</v>
      </c>
      <c r="Q778" s="21">
        <f t="shared" si="233"/>
        <v>110834</v>
      </c>
      <c r="R778" s="98">
        <v>2200</v>
      </c>
      <c r="S778" s="99">
        <v>1800</v>
      </c>
      <c r="T778" s="99">
        <v>1800</v>
      </c>
      <c r="U778" s="99">
        <v>1700</v>
      </c>
      <c r="V778" s="99">
        <v>1200</v>
      </c>
      <c r="W778" s="99">
        <v>200</v>
      </c>
      <c r="X778" s="99">
        <v>200</v>
      </c>
      <c r="Y778" s="99">
        <v>150</v>
      </c>
      <c r="Z778" s="99">
        <v>150</v>
      </c>
      <c r="AA778" s="99">
        <v>150</v>
      </c>
      <c r="AB778" s="99">
        <v>150</v>
      </c>
      <c r="AC778" s="100">
        <v>800</v>
      </c>
      <c r="AD778" s="22">
        <f t="shared" si="221"/>
        <v>23223</v>
      </c>
      <c r="AE778" s="20">
        <f t="shared" si="222"/>
        <v>19000</v>
      </c>
      <c r="AF778" s="20">
        <f t="shared" si="223"/>
        <v>19000</v>
      </c>
      <c r="AG778" s="20">
        <f t="shared" si="224"/>
        <v>17945</v>
      </c>
      <c r="AH778" s="20">
        <f t="shared" si="225"/>
        <v>12667</v>
      </c>
      <c r="AI778" s="20">
        <f t="shared" si="226"/>
        <v>2111</v>
      </c>
      <c r="AJ778" s="20">
        <f t="shared" si="227"/>
        <v>2111</v>
      </c>
      <c r="AK778" s="20">
        <f t="shared" si="228"/>
        <v>1583</v>
      </c>
      <c r="AL778" s="20">
        <f t="shared" si="229"/>
        <v>1583</v>
      </c>
      <c r="AM778" s="20">
        <f t="shared" si="230"/>
        <v>1583</v>
      </c>
      <c r="AN778" s="20">
        <f t="shared" si="231"/>
        <v>1583</v>
      </c>
      <c r="AO778" s="43">
        <f t="shared" si="232"/>
        <v>8445</v>
      </c>
    </row>
    <row r="779" spans="1:41" x14ac:dyDescent="0.2">
      <c r="A779" s="96" t="s">
        <v>1831</v>
      </c>
      <c r="B779" s="96" t="s">
        <v>1832</v>
      </c>
      <c r="C779" s="96" t="s">
        <v>1831</v>
      </c>
      <c r="D779" s="96" t="s">
        <v>1832</v>
      </c>
      <c r="E779" s="96" t="s">
        <v>1863</v>
      </c>
      <c r="F779" s="96" t="s">
        <v>1864</v>
      </c>
      <c r="G779" s="96" t="s">
        <v>126</v>
      </c>
      <c r="H779" s="19" t="str">
        <f>IF(E779="","",VLOOKUP(LEFT(E779,5),'Technikai cellák'!B:C,2,0))</f>
        <v>MVM ÉGÁZ-DÉGÁZ Földgázhálózati Zrt.</v>
      </c>
      <c r="I779" s="19" t="str">
        <f>IF(E779="","",VLOOKUP(H779,'Technikai cellák'!$C$1:$D$12,2,0))</f>
        <v>6724 Szeged, Pulcz u. 44.</v>
      </c>
      <c r="J779" s="97">
        <v>4</v>
      </c>
      <c r="K779" s="25" t="str">
        <f t="shared" si="217"/>
        <v>20 alatti</v>
      </c>
      <c r="L779" s="101">
        <f t="shared" si="218"/>
        <v>4</v>
      </c>
      <c r="M779" s="102">
        <f t="shared" si="219"/>
        <v>0</v>
      </c>
      <c r="N779" s="105"/>
      <c r="O779" s="104">
        <f t="shared" si="220"/>
        <v>0</v>
      </c>
      <c r="P779" s="26">
        <f t="shared" si="234"/>
        <v>31667</v>
      </c>
      <c r="Q779" s="21">
        <f t="shared" si="233"/>
        <v>39584</v>
      </c>
      <c r="R779" s="98">
        <v>500</v>
      </c>
      <c r="S779" s="99">
        <v>600</v>
      </c>
      <c r="T779" s="99">
        <v>700</v>
      </c>
      <c r="U779" s="99">
        <v>650</v>
      </c>
      <c r="V779" s="99">
        <v>500</v>
      </c>
      <c r="W779" s="99">
        <v>200</v>
      </c>
      <c r="X779" s="99">
        <v>200</v>
      </c>
      <c r="Y779" s="99">
        <v>50</v>
      </c>
      <c r="Z779" s="99">
        <v>50</v>
      </c>
      <c r="AA779" s="99">
        <v>50</v>
      </c>
      <c r="AB779" s="99">
        <v>50</v>
      </c>
      <c r="AC779" s="100">
        <v>200</v>
      </c>
      <c r="AD779" s="22">
        <f t="shared" si="221"/>
        <v>5278</v>
      </c>
      <c r="AE779" s="20">
        <f t="shared" si="222"/>
        <v>6333</v>
      </c>
      <c r="AF779" s="20">
        <f t="shared" si="223"/>
        <v>7389</v>
      </c>
      <c r="AG779" s="20">
        <f t="shared" si="224"/>
        <v>6861</v>
      </c>
      <c r="AH779" s="20">
        <f t="shared" si="225"/>
        <v>5278</v>
      </c>
      <c r="AI779" s="20">
        <f t="shared" si="226"/>
        <v>2111</v>
      </c>
      <c r="AJ779" s="20">
        <f t="shared" si="227"/>
        <v>2111</v>
      </c>
      <c r="AK779" s="20">
        <f t="shared" si="228"/>
        <v>528</v>
      </c>
      <c r="AL779" s="20">
        <f t="shared" si="229"/>
        <v>528</v>
      </c>
      <c r="AM779" s="20">
        <f t="shared" si="230"/>
        <v>528</v>
      </c>
      <c r="AN779" s="20">
        <f t="shared" si="231"/>
        <v>528</v>
      </c>
      <c r="AO779" s="43">
        <f t="shared" si="232"/>
        <v>2111</v>
      </c>
    </row>
    <row r="780" spans="1:41" x14ac:dyDescent="0.2">
      <c r="A780" s="96" t="s">
        <v>1831</v>
      </c>
      <c r="B780" s="96" t="s">
        <v>1832</v>
      </c>
      <c r="C780" s="96" t="s">
        <v>1831</v>
      </c>
      <c r="D780" s="96" t="s">
        <v>1832</v>
      </c>
      <c r="E780" s="96" t="s">
        <v>1865</v>
      </c>
      <c r="F780" s="96" t="s">
        <v>1866</v>
      </c>
      <c r="G780" s="96" t="s">
        <v>126</v>
      </c>
      <c r="H780" s="19" t="str">
        <f>IF(E780="","",VLOOKUP(LEFT(E780,5),'Technikai cellák'!B:C,2,0))</f>
        <v>MVM ÉGÁZ-DÉGÁZ Földgázhálózati Zrt.</v>
      </c>
      <c r="I780" s="19" t="str">
        <f>IF(E780="","",VLOOKUP(H780,'Technikai cellák'!$C$1:$D$12,2,0))</f>
        <v>6724 Szeged, Pulcz u. 44.</v>
      </c>
      <c r="J780" s="97">
        <v>4</v>
      </c>
      <c r="K780" s="25" t="str">
        <f t="shared" si="217"/>
        <v>20 alatti</v>
      </c>
      <c r="L780" s="101">
        <f t="shared" si="218"/>
        <v>4</v>
      </c>
      <c r="M780" s="102">
        <f t="shared" si="219"/>
        <v>0</v>
      </c>
      <c r="N780" s="105"/>
      <c r="O780" s="104">
        <f t="shared" si="220"/>
        <v>0</v>
      </c>
      <c r="P780" s="26">
        <f t="shared" si="234"/>
        <v>19423</v>
      </c>
      <c r="Q780" s="21">
        <f t="shared" si="233"/>
        <v>24279</v>
      </c>
      <c r="R780" s="98">
        <v>200</v>
      </c>
      <c r="S780" s="99">
        <v>350</v>
      </c>
      <c r="T780" s="99">
        <v>400</v>
      </c>
      <c r="U780" s="99">
        <v>400</v>
      </c>
      <c r="V780" s="99">
        <v>300</v>
      </c>
      <c r="W780" s="99">
        <v>200</v>
      </c>
      <c r="X780" s="99">
        <v>150</v>
      </c>
      <c r="Y780" s="99">
        <v>50</v>
      </c>
      <c r="Z780" s="99">
        <v>50</v>
      </c>
      <c r="AA780" s="99">
        <v>50</v>
      </c>
      <c r="AB780" s="99">
        <v>50</v>
      </c>
      <c r="AC780" s="100">
        <v>100</v>
      </c>
      <c r="AD780" s="22">
        <f t="shared" si="221"/>
        <v>2111</v>
      </c>
      <c r="AE780" s="20">
        <f t="shared" si="222"/>
        <v>3695</v>
      </c>
      <c r="AF780" s="20">
        <f t="shared" si="223"/>
        <v>4222</v>
      </c>
      <c r="AG780" s="20">
        <f t="shared" si="224"/>
        <v>4222</v>
      </c>
      <c r="AH780" s="20">
        <f t="shared" si="225"/>
        <v>3167</v>
      </c>
      <c r="AI780" s="20">
        <f t="shared" si="226"/>
        <v>2111</v>
      </c>
      <c r="AJ780" s="20">
        <f t="shared" si="227"/>
        <v>1583</v>
      </c>
      <c r="AK780" s="20">
        <f t="shared" si="228"/>
        <v>528</v>
      </c>
      <c r="AL780" s="20">
        <f t="shared" si="229"/>
        <v>528</v>
      </c>
      <c r="AM780" s="20">
        <f t="shared" si="230"/>
        <v>528</v>
      </c>
      <c r="AN780" s="20">
        <f t="shared" si="231"/>
        <v>528</v>
      </c>
      <c r="AO780" s="43">
        <f t="shared" si="232"/>
        <v>1056</v>
      </c>
    </row>
    <row r="781" spans="1:41" x14ac:dyDescent="0.2">
      <c r="A781" s="96" t="s">
        <v>1831</v>
      </c>
      <c r="B781" s="96" t="s">
        <v>1832</v>
      </c>
      <c r="C781" s="96" t="s">
        <v>1831</v>
      </c>
      <c r="D781" s="96" t="s">
        <v>1832</v>
      </c>
      <c r="E781" s="96" t="s">
        <v>1867</v>
      </c>
      <c r="F781" s="96" t="s">
        <v>1868</v>
      </c>
      <c r="G781" s="96" t="s">
        <v>126</v>
      </c>
      <c r="H781" s="19" t="str">
        <f>IF(E781="","",VLOOKUP(LEFT(E781,5),'Technikai cellák'!B:C,2,0))</f>
        <v>MVM ÉGÁZ-DÉGÁZ Földgázhálózati Zrt.</v>
      </c>
      <c r="I781" s="19" t="str">
        <f>IF(E781="","",VLOOKUP(H781,'Technikai cellák'!$C$1:$D$12,2,0))</f>
        <v>6724 Szeged, Pulcz u. 44.</v>
      </c>
      <c r="J781" s="97">
        <v>6</v>
      </c>
      <c r="K781" s="25" t="str">
        <f t="shared" si="217"/>
        <v>20 alatti</v>
      </c>
      <c r="L781" s="101">
        <f t="shared" si="218"/>
        <v>6</v>
      </c>
      <c r="M781" s="102">
        <f t="shared" si="219"/>
        <v>0</v>
      </c>
      <c r="N781" s="105"/>
      <c r="O781" s="104">
        <f t="shared" si="220"/>
        <v>0</v>
      </c>
      <c r="P781" s="26">
        <f t="shared" si="234"/>
        <v>122870</v>
      </c>
      <c r="Q781" s="21">
        <f t="shared" si="233"/>
        <v>153587</v>
      </c>
      <c r="R781" s="98">
        <v>1600</v>
      </c>
      <c r="S781" s="99">
        <v>2300</v>
      </c>
      <c r="T781" s="99">
        <v>2500</v>
      </c>
      <c r="U781" s="99">
        <v>2000</v>
      </c>
      <c r="V781" s="99">
        <v>1800</v>
      </c>
      <c r="W781" s="99">
        <v>1500</v>
      </c>
      <c r="X781" s="99">
        <v>850</v>
      </c>
      <c r="Y781" s="99">
        <v>300</v>
      </c>
      <c r="Z781" s="99">
        <v>300</v>
      </c>
      <c r="AA781" s="99">
        <v>300</v>
      </c>
      <c r="AB781" s="99">
        <v>300</v>
      </c>
      <c r="AC781" s="100">
        <v>800</v>
      </c>
      <c r="AD781" s="22">
        <f t="shared" si="221"/>
        <v>16889</v>
      </c>
      <c r="AE781" s="20">
        <f t="shared" si="222"/>
        <v>24278</v>
      </c>
      <c r="AF781" s="20">
        <f t="shared" si="223"/>
        <v>26389</v>
      </c>
      <c r="AG781" s="20">
        <f t="shared" si="224"/>
        <v>21112</v>
      </c>
      <c r="AH781" s="20">
        <f t="shared" si="225"/>
        <v>19000</v>
      </c>
      <c r="AI781" s="20">
        <f t="shared" si="226"/>
        <v>15834</v>
      </c>
      <c r="AJ781" s="20">
        <f t="shared" si="227"/>
        <v>8972</v>
      </c>
      <c r="AK781" s="20">
        <f t="shared" si="228"/>
        <v>3167</v>
      </c>
      <c r="AL781" s="20">
        <f t="shared" si="229"/>
        <v>3167</v>
      </c>
      <c r="AM781" s="20">
        <f t="shared" si="230"/>
        <v>3167</v>
      </c>
      <c r="AN781" s="20">
        <f t="shared" si="231"/>
        <v>3167</v>
      </c>
      <c r="AO781" s="43">
        <f t="shared" si="232"/>
        <v>8445</v>
      </c>
    </row>
    <row r="782" spans="1:41" x14ac:dyDescent="0.2">
      <c r="A782" s="96" t="s">
        <v>1831</v>
      </c>
      <c r="B782" s="96" t="s">
        <v>1832</v>
      </c>
      <c r="C782" s="96" t="s">
        <v>1831</v>
      </c>
      <c r="D782" s="96" t="s">
        <v>1832</v>
      </c>
      <c r="E782" s="96" t="s">
        <v>1869</v>
      </c>
      <c r="F782" s="96" t="s">
        <v>1870</v>
      </c>
      <c r="G782" s="96" t="s">
        <v>126</v>
      </c>
      <c r="H782" s="19" t="str">
        <f>IF(E782="","",VLOOKUP(LEFT(E782,5),'Technikai cellák'!B:C,2,0))</f>
        <v>MVM ÉGÁZ-DÉGÁZ Földgázhálózati Zrt.</v>
      </c>
      <c r="I782" s="19" t="str">
        <f>IF(E782="","",VLOOKUP(H782,'Technikai cellák'!$C$1:$D$12,2,0))</f>
        <v>6724 Szeged, Pulcz u. 44.</v>
      </c>
      <c r="J782" s="97">
        <v>4</v>
      </c>
      <c r="K782" s="25" t="str">
        <f t="shared" si="217"/>
        <v>20 alatti</v>
      </c>
      <c r="L782" s="101">
        <f t="shared" si="218"/>
        <v>4</v>
      </c>
      <c r="M782" s="102">
        <f t="shared" si="219"/>
        <v>0</v>
      </c>
      <c r="N782" s="105"/>
      <c r="O782" s="104">
        <f t="shared" si="220"/>
        <v>0</v>
      </c>
      <c r="P782" s="26">
        <f t="shared" si="234"/>
        <v>25334</v>
      </c>
      <c r="Q782" s="21">
        <f t="shared" si="233"/>
        <v>31668</v>
      </c>
      <c r="R782" s="98">
        <v>300</v>
      </c>
      <c r="S782" s="99">
        <v>400</v>
      </c>
      <c r="T782" s="99">
        <v>500</v>
      </c>
      <c r="U782" s="99">
        <v>500</v>
      </c>
      <c r="V782" s="99">
        <v>400</v>
      </c>
      <c r="W782" s="99">
        <v>300</v>
      </c>
      <c r="X782" s="99">
        <v>200</v>
      </c>
      <c r="Y782" s="99">
        <v>50</v>
      </c>
      <c r="Z782" s="99">
        <v>50</v>
      </c>
      <c r="AA782" s="99">
        <v>50</v>
      </c>
      <c r="AB782" s="99">
        <v>50</v>
      </c>
      <c r="AC782" s="100">
        <v>200</v>
      </c>
      <c r="AD782" s="22">
        <f t="shared" si="221"/>
        <v>3167</v>
      </c>
      <c r="AE782" s="20">
        <f t="shared" si="222"/>
        <v>4222</v>
      </c>
      <c r="AF782" s="20">
        <f t="shared" si="223"/>
        <v>5278</v>
      </c>
      <c r="AG782" s="20">
        <f t="shared" si="224"/>
        <v>5278</v>
      </c>
      <c r="AH782" s="20">
        <f t="shared" si="225"/>
        <v>4222</v>
      </c>
      <c r="AI782" s="20">
        <f t="shared" si="226"/>
        <v>3167</v>
      </c>
      <c r="AJ782" s="20">
        <f t="shared" si="227"/>
        <v>2111</v>
      </c>
      <c r="AK782" s="20">
        <f t="shared" si="228"/>
        <v>528</v>
      </c>
      <c r="AL782" s="20">
        <f t="shared" si="229"/>
        <v>528</v>
      </c>
      <c r="AM782" s="20">
        <f t="shared" si="230"/>
        <v>528</v>
      </c>
      <c r="AN782" s="20">
        <f t="shared" si="231"/>
        <v>528</v>
      </c>
      <c r="AO782" s="43">
        <f t="shared" si="232"/>
        <v>2111</v>
      </c>
    </row>
    <row r="783" spans="1:41" x14ac:dyDescent="0.2">
      <c r="A783" s="96" t="s">
        <v>1831</v>
      </c>
      <c r="B783" s="96" t="s">
        <v>1832</v>
      </c>
      <c r="C783" s="96" t="s">
        <v>1831</v>
      </c>
      <c r="D783" s="96" t="s">
        <v>1832</v>
      </c>
      <c r="E783" s="96" t="s">
        <v>1871</v>
      </c>
      <c r="F783" s="96" t="s">
        <v>1872</v>
      </c>
      <c r="G783" s="96" t="s">
        <v>126</v>
      </c>
      <c r="H783" s="19" t="str">
        <f>IF(E783="","",VLOOKUP(LEFT(E783,5),'Technikai cellák'!B:C,2,0))</f>
        <v>MVM ÉGÁZ-DÉGÁZ Földgázhálózati Zrt.</v>
      </c>
      <c r="I783" s="19" t="str">
        <f>IF(E783="","",VLOOKUP(H783,'Technikai cellák'!$C$1:$D$12,2,0))</f>
        <v>6724 Szeged, Pulcz u. 44.</v>
      </c>
      <c r="J783" s="97">
        <v>4</v>
      </c>
      <c r="K783" s="25" t="str">
        <f t="shared" si="217"/>
        <v>20 alatti</v>
      </c>
      <c r="L783" s="101">
        <f t="shared" si="218"/>
        <v>4</v>
      </c>
      <c r="M783" s="102">
        <f t="shared" si="219"/>
        <v>0</v>
      </c>
      <c r="N783" s="105"/>
      <c r="O783" s="104">
        <f t="shared" si="220"/>
        <v>0</v>
      </c>
      <c r="P783" s="26">
        <f t="shared" si="234"/>
        <v>4308</v>
      </c>
      <c r="Q783" s="21">
        <f t="shared" si="233"/>
        <v>5385</v>
      </c>
      <c r="R783" s="98">
        <v>50</v>
      </c>
      <c r="S783" s="99">
        <v>60</v>
      </c>
      <c r="T783" s="99">
        <v>80</v>
      </c>
      <c r="U783" s="99">
        <v>80</v>
      </c>
      <c r="V783" s="99">
        <v>70</v>
      </c>
      <c r="W783" s="99">
        <v>50</v>
      </c>
      <c r="X783" s="99">
        <v>30</v>
      </c>
      <c r="Y783" s="99">
        <v>10</v>
      </c>
      <c r="Z783" s="99">
        <v>10</v>
      </c>
      <c r="AA783" s="99">
        <v>10</v>
      </c>
      <c r="AB783" s="99">
        <v>10</v>
      </c>
      <c r="AC783" s="100">
        <v>50</v>
      </c>
      <c r="AD783" s="22">
        <f t="shared" si="221"/>
        <v>528</v>
      </c>
      <c r="AE783" s="20">
        <f t="shared" si="222"/>
        <v>633</v>
      </c>
      <c r="AF783" s="20">
        <f t="shared" si="223"/>
        <v>844</v>
      </c>
      <c r="AG783" s="20">
        <f t="shared" si="224"/>
        <v>844</v>
      </c>
      <c r="AH783" s="20">
        <f t="shared" si="225"/>
        <v>739</v>
      </c>
      <c r="AI783" s="20">
        <f t="shared" si="226"/>
        <v>528</v>
      </c>
      <c r="AJ783" s="20">
        <f t="shared" si="227"/>
        <v>317</v>
      </c>
      <c r="AK783" s="20">
        <f t="shared" si="228"/>
        <v>106</v>
      </c>
      <c r="AL783" s="20">
        <f t="shared" si="229"/>
        <v>106</v>
      </c>
      <c r="AM783" s="20">
        <f t="shared" si="230"/>
        <v>106</v>
      </c>
      <c r="AN783" s="20">
        <f t="shared" si="231"/>
        <v>106</v>
      </c>
      <c r="AO783" s="43">
        <f t="shared" si="232"/>
        <v>528</v>
      </c>
    </row>
    <row r="784" spans="1:41" x14ac:dyDescent="0.2">
      <c r="A784" s="96" t="s">
        <v>1831</v>
      </c>
      <c r="B784" s="96" t="s">
        <v>1832</v>
      </c>
      <c r="C784" s="96" t="s">
        <v>1831</v>
      </c>
      <c r="D784" s="96" t="s">
        <v>1832</v>
      </c>
      <c r="E784" s="96" t="s">
        <v>1873</v>
      </c>
      <c r="F784" s="96" t="s">
        <v>1874</v>
      </c>
      <c r="G784" s="96" t="s">
        <v>126</v>
      </c>
      <c r="H784" s="19" t="str">
        <f>IF(E784="","",VLOOKUP(LEFT(E784,5),'Technikai cellák'!B:C,2,0))</f>
        <v>MVM ÉGÁZ-DÉGÁZ Földgázhálózati Zrt.</v>
      </c>
      <c r="I784" s="19" t="str">
        <f>IF(E784="","",VLOOKUP(H784,'Technikai cellák'!$C$1:$D$12,2,0))</f>
        <v>6724 Szeged, Pulcz u. 44.</v>
      </c>
      <c r="J784" s="97">
        <v>4</v>
      </c>
      <c r="K784" s="25" t="str">
        <f t="shared" si="217"/>
        <v>20 alatti</v>
      </c>
      <c r="L784" s="101">
        <f t="shared" si="218"/>
        <v>4</v>
      </c>
      <c r="M784" s="102">
        <f t="shared" si="219"/>
        <v>0</v>
      </c>
      <c r="N784" s="105"/>
      <c r="O784" s="104">
        <f t="shared" si="220"/>
        <v>0</v>
      </c>
      <c r="P784" s="26">
        <f t="shared" si="234"/>
        <v>37578</v>
      </c>
      <c r="Q784" s="21">
        <f t="shared" si="233"/>
        <v>46972</v>
      </c>
      <c r="R784" s="98">
        <v>300</v>
      </c>
      <c r="S784" s="99">
        <v>500</v>
      </c>
      <c r="T784" s="99">
        <v>600</v>
      </c>
      <c r="U784" s="99">
        <v>600</v>
      </c>
      <c r="V784" s="99">
        <v>500</v>
      </c>
      <c r="W784" s="99">
        <v>450</v>
      </c>
      <c r="X784" s="99">
        <v>300</v>
      </c>
      <c r="Y784" s="99">
        <v>200</v>
      </c>
      <c r="Z784" s="99">
        <v>200</v>
      </c>
      <c r="AA784" s="99">
        <v>200</v>
      </c>
      <c r="AB784" s="99">
        <v>200</v>
      </c>
      <c r="AC784" s="100">
        <v>400</v>
      </c>
      <c r="AD784" s="22">
        <f t="shared" si="221"/>
        <v>3167</v>
      </c>
      <c r="AE784" s="20">
        <f t="shared" si="222"/>
        <v>5278</v>
      </c>
      <c r="AF784" s="20">
        <f t="shared" si="223"/>
        <v>6333</v>
      </c>
      <c r="AG784" s="20">
        <f t="shared" si="224"/>
        <v>6333</v>
      </c>
      <c r="AH784" s="20">
        <f t="shared" si="225"/>
        <v>5278</v>
      </c>
      <c r="AI784" s="20">
        <f t="shared" si="226"/>
        <v>4750</v>
      </c>
      <c r="AJ784" s="20">
        <f t="shared" si="227"/>
        <v>3167</v>
      </c>
      <c r="AK784" s="20">
        <f t="shared" si="228"/>
        <v>2111</v>
      </c>
      <c r="AL784" s="20">
        <f t="shared" si="229"/>
        <v>2111</v>
      </c>
      <c r="AM784" s="20">
        <f t="shared" si="230"/>
        <v>2111</v>
      </c>
      <c r="AN784" s="20">
        <f t="shared" si="231"/>
        <v>2111</v>
      </c>
      <c r="AO784" s="43">
        <f t="shared" si="232"/>
        <v>4222</v>
      </c>
    </row>
    <row r="785" spans="1:41" x14ac:dyDescent="0.2">
      <c r="A785" s="96" t="s">
        <v>1831</v>
      </c>
      <c r="B785" s="96" t="s">
        <v>1832</v>
      </c>
      <c r="C785" s="96" t="s">
        <v>1831</v>
      </c>
      <c r="D785" s="96" t="s">
        <v>1832</v>
      </c>
      <c r="E785" s="96" t="s">
        <v>1875</v>
      </c>
      <c r="F785" s="96" t="s">
        <v>1876</v>
      </c>
      <c r="G785" s="96" t="s">
        <v>126</v>
      </c>
      <c r="H785" s="19" t="str">
        <f>IF(E785="","",VLOOKUP(LEFT(E785,5),'Technikai cellák'!B:C,2,0))</f>
        <v>MVM ÉGÁZ-DÉGÁZ Földgázhálózati Zrt.</v>
      </c>
      <c r="I785" s="19" t="str">
        <f>IF(E785="","",VLOOKUP(H785,'Technikai cellák'!$C$1:$D$12,2,0))</f>
        <v>6724 Szeged, Pulcz u. 44.</v>
      </c>
      <c r="J785" s="97">
        <v>16</v>
      </c>
      <c r="K785" s="25" t="str">
        <f t="shared" si="217"/>
        <v>20 alatti</v>
      </c>
      <c r="L785" s="101">
        <f t="shared" si="218"/>
        <v>16</v>
      </c>
      <c r="M785" s="102">
        <f t="shared" si="219"/>
        <v>0</v>
      </c>
      <c r="N785" s="105"/>
      <c r="O785" s="104">
        <f t="shared" si="220"/>
        <v>0</v>
      </c>
      <c r="P785" s="26">
        <f t="shared" si="234"/>
        <v>257560</v>
      </c>
      <c r="Q785" s="21">
        <f t="shared" si="233"/>
        <v>321950</v>
      </c>
      <c r="R785" s="98">
        <v>3000</v>
      </c>
      <c r="S785" s="99">
        <v>4200</v>
      </c>
      <c r="T785" s="99">
        <v>4500</v>
      </c>
      <c r="U785" s="99">
        <v>4500</v>
      </c>
      <c r="V785" s="99">
        <v>4000</v>
      </c>
      <c r="W785" s="99">
        <v>3000</v>
      </c>
      <c r="X785" s="99">
        <v>2000</v>
      </c>
      <c r="Y785" s="99">
        <v>1100</v>
      </c>
      <c r="Z785" s="99">
        <v>900</v>
      </c>
      <c r="AA785" s="99">
        <v>900</v>
      </c>
      <c r="AB785" s="99">
        <v>900</v>
      </c>
      <c r="AC785" s="100">
        <v>1500</v>
      </c>
      <c r="AD785" s="22">
        <f t="shared" si="221"/>
        <v>31667</v>
      </c>
      <c r="AE785" s="20">
        <f t="shared" si="222"/>
        <v>44334</v>
      </c>
      <c r="AF785" s="20">
        <f t="shared" si="223"/>
        <v>47501</v>
      </c>
      <c r="AG785" s="20">
        <f t="shared" si="224"/>
        <v>47501</v>
      </c>
      <c r="AH785" s="20">
        <f t="shared" si="225"/>
        <v>42223</v>
      </c>
      <c r="AI785" s="20">
        <f t="shared" si="226"/>
        <v>31667</v>
      </c>
      <c r="AJ785" s="20">
        <f t="shared" si="227"/>
        <v>21112</v>
      </c>
      <c r="AK785" s="20">
        <f t="shared" si="228"/>
        <v>11611</v>
      </c>
      <c r="AL785" s="20">
        <f t="shared" si="229"/>
        <v>9500</v>
      </c>
      <c r="AM785" s="20">
        <f t="shared" si="230"/>
        <v>9500</v>
      </c>
      <c r="AN785" s="20">
        <f t="shared" si="231"/>
        <v>9500</v>
      </c>
      <c r="AO785" s="43">
        <f t="shared" si="232"/>
        <v>15834</v>
      </c>
    </row>
    <row r="786" spans="1:41" x14ac:dyDescent="0.2">
      <c r="A786" s="96" t="s">
        <v>1831</v>
      </c>
      <c r="B786" s="96" t="s">
        <v>1832</v>
      </c>
      <c r="C786" s="96" t="s">
        <v>1831</v>
      </c>
      <c r="D786" s="96" t="s">
        <v>1832</v>
      </c>
      <c r="E786" s="96" t="s">
        <v>1877</v>
      </c>
      <c r="F786" s="96" t="s">
        <v>1878</v>
      </c>
      <c r="G786" s="96" t="s">
        <v>126</v>
      </c>
      <c r="H786" s="19" t="str">
        <f>IF(E786="","",VLOOKUP(LEFT(E786,5),'Technikai cellák'!B:C,2,0))</f>
        <v>MVM ÉGÁZ-DÉGÁZ Földgázhálózati Zrt.</v>
      </c>
      <c r="I786" s="19" t="str">
        <f>IF(E786="","",VLOOKUP(H786,'Technikai cellák'!$C$1:$D$12,2,0))</f>
        <v>6724 Szeged, Pulcz u. 44.</v>
      </c>
      <c r="J786" s="97">
        <v>4</v>
      </c>
      <c r="K786" s="25" t="str">
        <f t="shared" si="217"/>
        <v>20 alatti</v>
      </c>
      <c r="L786" s="101">
        <f t="shared" si="218"/>
        <v>4</v>
      </c>
      <c r="M786" s="102">
        <f t="shared" si="219"/>
        <v>0</v>
      </c>
      <c r="N786" s="105"/>
      <c r="O786" s="104">
        <f t="shared" si="220"/>
        <v>0</v>
      </c>
      <c r="P786" s="26">
        <f t="shared" si="234"/>
        <v>15202</v>
      </c>
      <c r="Q786" s="21">
        <f t="shared" si="233"/>
        <v>19002</v>
      </c>
      <c r="R786" s="98">
        <v>200</v>
      </c>
      <c r="S786" s="99">
        <v>250</v>
      </c>
      <c r="T786" s="99">
        <v>350</v>
      </c>
      <c r="U786" s="99">
        <v>350</v>
      </c>
      <c r="V786" s="99">
        <v>200</v>
      </c>
      <c r="W786" s="99">
        <v>150</v>
      </c>
      <c r="X786" s="99">
        <v>100</v>
      </c>
      <c r="Y786" s="99">
        <v>30</v>
      </c>
      <c r="Z786" s="99">
        <v>30</v>
      </c>
      <c r="AA786" s="99">
        <v>30</v>
      </c>
      <c r="AB786" s="99">
        <v>30</v>
      </c>
      <c r="AC786" s="100">
        <v>80</v>
      </c>
      <c r="AD786" s="22">
        <f t="shared" si="221"/>
        <v>2111</v>
      </c>
      <c r="AE786" s="20">
        <f t="shared" si="222"/>
        <v>2639</v>
      </c>
      <c r="AF786" s="20">
        <f t="shared" si="223"/>
        <v>3695</v>
      </c>
      <c r="AG786" s="20">
        <f t="shared" si="224"/>
        <v>3695</v>
      </c>
      <c r="AH786" s="20">
        <f t="shared" si="225"/>
        <v>2111</v>
      </c>
      <c r="AI786" s="20">
        <f t="shared" si="226"/>
        <v>1583</v>
      </c>
      <c r="AJ786" s="20">
        <f t="shared" si="227"/>
        <v>1056</v>
      </c>
      <c r="AK786" s="20">
        <f t="shared" si="228"/>
        <v>317</v>
      </c>
      <c r="AL786" s="20">
        <f t="shared" si="229"/>
        <v>317</v>
      </c>
      <c r="AM786" s="20">
        <f t="shared" si="230"/>
        <v>317</v>
      </c>
      <c r="AN786" s="20">
        <f t="shared" si="231"/>
        <v>317</v>
      </c>
      <c r="AO786" s="43">
        <f t="shared" si="232"/>
        <v>844</v>
      </c>
    </row>
    <row r="787" spans="1:41" x14ac:dyDescent="0.2">
      <c r="A787" s="96" t="s">
        <v>1831</v>
      </c>
      <c r="B787" s="96" t="s">
        <v>1832</v>
      </c>
      <c r="C787" s="96" t="s">
        <v>1831</v>
      </c>
      <c r="D787" s="96" t="s">
        <v>1832</v>
      </c>
      <c r="E787" s="96" t="s">
        <v>1879</v>
      </c>
      <c r="F787" s="96" t="s">
        <v>1880</v>
      </c>
      <c r="G787" s="96" t="s">
        <v>126</v>
      </c>
      <c r="H787" s="19" t="str">
        <f>IF(E787="","",VLOOKUP(LEFT(E787,5),'Technikai cellák'!B:C,2,0))</f>
        <v>MVM ÉGÁZ-DÉGÁZ Földgázhálózati Zrt.</v>
      </c>
      <c r="I787" s="19" t="str">
        <f>IF(E787="","",VLOOKUP(H787,'Technikai cellák'!$C$1:$D$12,2,0))</f>
        <v>6724 Szeged, Pulcz u. 44.</v>
      </c>
      <c r="J787" s="97">
        <v>4</v>
      </c>
      <c r="K787" s="25" t="str">
        <f t="shared" si="217"/>
        <v>20 alatti</v>
      </c>
      <c r="L787" s="101">
        <f t="shared" si="218"/>
        <v>4</v>
      </c>
      <c r="M787" s="102">
        <f t="shared" si="219"/>
        <v>0</v>
      </c>
      <c r="N787" s="105"/>
      <c r="O787" s="104">
        <f t="shared" si="220"/>
        <v>0</v>
      </c>
      <c r="P787" s="26">
        <f t="shared" si="234"/>
        <v>106</v>
      </c>
      <c r="Q787" s="21">
        <f t="shared" si="233"/>
        <v>132</v>
      </c>
      <c r="R787" s="98">
        <v>1</v>
      </c>
      <c r="S787" s="99">
        <v>1</v>
      </c>
      <c r="T787" s="99">
        <v>1</v>
      </c>
      <c r="U787" s="99">
        <v>1</v>
      </c>
      <c r="V787" s="99">
        <v>1</v>
      </c>
      <c r="W787" s="99">
        <v>1</v>
      </c>
      <c r="X787" s="99">
        <v>1</v>
      </c>
      <c r="Y787" s="99">
        <v>1</v>
      </c>
      <c r="Z787" s="99">
        <v>1</v>
      </c>
      <c r="AA787" s="99">
        <v>1</v>
      </c>
      <c r="AB787" s="99">
        <v>1</v>
      </c>
      <c r="AC787" s="100">
        <v>1</v>
      </c>
      <c r="AD787" s="22">
        <f t="shared" si="221"/>
        <v>11</v>
      </c>
      <c r="AE787" s="20">
        <f t="shared" si="222"/>
        <v>11</v>
      </c>
      <c r="AF787" s="20">
        <f t="shared" si="223"/>
        <v>11</v>
      </c>
      <c r="AG787" s="20">
        <f t="shared" si="224"/>
        <v>11</v>
      </c>
      <c r="AH787" s="20">
        <f t="shared" si="225"/>
        <v>11</v>
      </c>
      <c r="AI787" s="20">
        <f t="shared" si="226"/>
        <v>11</v>
      </c>
      <c r="AJ787" s="20">
        <f t="shared" si="227"/>
        <v>11</v>
      </c>
      <c r="AK787" s="20">
        <f t="shared" si="228"/>
        <v>11</v>
      </c>
      <c r="AL787" s="20">
        <f t="shared" si="229"/>
        <v>11</v>
      </c>
      <c r="AM787" s="20">
        <f t="shared" si="230"/>
        <v>11</v>
      </c>
      <c r="AN787" s="20">
        <f t="shared" si="231"/>
        <v>11</v>
      </c>
      <c r="AO787" s="43">
        <f t="shared" si="232"/>
        <v>11</v>
      </c>
    </row>
    <row r="788" spans="1:41" x14ac:dyDescent="0.2">
      <c r="A788" s="96" t="s">
        <v>1831</v>
      </c>
      <c r="B788" s="96" t="s">
        <v>1832</v>
      </c>
      <c r="C788" s="96" t="s">
        <v>1831</v>
      </c>
      <c r="D788" s="96" t="s">
        <v>1832</v>
      </c>
      <c r="E788" s="96" t="s">
        <v>1881</v>
      </c>
      <c r="F788" s="96" t="s">
        <v>1882</v>
      </c>
      <c r="G788" s="96" t="s">
        <v>126</v>
      </c>
      <c r="H788" s="19" t="str">
        <f>IF(E788="","",VLOOKUP(LEFT(E788,5),'Technikai cellák'!B:C,2,0))</f>
        <v>MVM ÉGÁZ-DÉGÁZ Földgázhálózati Zrt.</v>
      </c>
      <c r="I788" s="19" t="str">
        <f>IF(E788="","",VLOOKUP(H788,'Technikai cellák'!$C$1:$D$12,2,0))</f>
        <v>6724 Szeged, Pulcz u. 44.</v>
      </c>
      <c r="J788" s="97">
        <v>16</v>
      </c>
      <c r="K788" s="25" t="str">
        <f t="shared" si="217"/>
        <v>20 alatti</v>
      </c>
      <c r="L788" s="101">
        <f t="shared" si="218"/>
        <v>16</v>
      </c>
      <c r="M788" s="102">
        <f t="shared" si="219"/>
        <v>0</v>
      </c>
      <c r="N788" s="105"/>
      <c r="O788" s="104">
        <f t="shared" si="220"/>
        <v>0</v>
      </c>
      <c r="P788" s="26">
        <f t="shared" si="234"/>
        <v>179026</v>
      </c>
      <c r="Q788" s="21">
        <f t="shared" si="233"/>
        <v>223782</v>
      </c>
      <c r="R788" s="98">
        <v>2300</v>
      </c>
      <c r="S788" s="99">
        <v>2500</v>
      </c>
      <c r="T788" s="99">
        <v>3000</v>
      </c>
      <c r="U788" s="99">
        <v>3000</v>
      </c>
      <c r="V788" s="99">
        <v>2500</v>
      </c>
      <c r="W788" s="99">
        <v>1500</v>
      </c>
      <c r="X788" s="99">
        <v>1000</v>
      </c>
      <c r="Y788" s="99">
        <v>1000</v>
      </c>
      <c r="Z788" s="99">
        <v>1000</v>
      </c>
      <c r="AA788" s="99">
        <v>1000</v>
      </c>
      <c r="AB788" s="99">
        <v>1000</v>
      </c>
      <c r="AC788" s="100">
        <v>1400</v>
      </c>
      <c r="AD788" s="22">
        <f t="shared" si="221"/>
        <v>24278</v>
      </c>
      <c r="AE788" s="20">
        <f t="shared" si="222"/>
        <v>26389</v>
      </c>
      <c r="AF788" s="20">
        <f t="shared" si="223"/>
        <v>31667</v>
      </c>
      <c r="AG788" s="20">
        <f t="shared" si="224"/>
        <v>31667</v>
      </c>
      <c r="AH788" s="20">
        <f t="shared" si="225"/>
        <v>26389</v>
      </c>
      <c r="AI788" s="20">
        <f t="shared" si="226"/>
        <v>15834</v>
      </c>
      <c r="AJ788" s="20">
        <f t="shared" si="227"/>
        <v>10556</v>
      </c>
      <c r="AK788" s="20">
        <f t="shared" si="228"/>
        <v>10556</v>
      </c>
      <c r="AL788" s="20">
        <f t="shared" si="229"/>
        <v>10556</v>
      </c>
      <c r="AM788" s="20">
        <f t="shared" si="230"/>
        <v>10556</v>
      </c>
      <c r="AN788" s="20">
        <f t="shared" si="231"/>
        <v>10556</v>
      </c>
      <c r="AO788" s="43">
        <f t="shared" si="232"/>
        <v>14778</v>
      </c>
    </row>
    <row r="789" spans="1:41" x14ac:dyDescent="0.2">
      <c r="A789" s="96" t="s">
        <v>1831</v>
      </c>
      <c r="B789" s="96" t="s">
        <v>1832</v>
      </c>
      <c r="C789" s="96" t="s">
        <v>1831</v>
      </c>
      <c r="D789" s="96" t="s">
        <v>1832</v>
      </c>
      <c r="E789" s="96" t="s">
        <v>1883</v>
      </c>
      <c r="F789" s="96" t="s">
        <v>1884</v>
      </c>
      <c r="G789" s="96" t="s">
        <v>126</v>
      </c>
      <c r="H789" s="19" t="str">
        <f>IF(E789="","",VLOOKUP(LEFT(E789,5),'Technikai cellák'!B:C,2,0))</f>
        <v>MVM ÉGÁZ-DÉGÁZ Földgázhálózati Zrt.</v>
      </c>
      <c r="I789" s="19" t="str">
        <f>IF(E789="","",VLOOKUP(H789,'Technikai cellák'!$C$1:$D$12,2,0))</f>
        <v>6724 Szeged, Pulcz u. 44.</v>
      </c>
      <c r="J789" s="97">
        <v>16</v>
      </c>
      <c r="K789" s="25" t="str">
        <f t="shared" si="217"/>
        <v>20 alatti</v>
      </c>
      <c r="L789" s="101">
        <f t="shared" si="218"/>
        <v>16</v>
      </c>
      <c r="M789" s="102">
        <f t="shared" si="219"/>
        <v>0</v>
      </c>
      <c r="N789" s="105"/>
      <c r="O789" s="104">
        <f t="shared" si="220"/>
        <v>0</v>
      </c>
      <c r="P789" s="26">
        <f t="shared" si="234"/>
        <v>55737</v>
      </c>
      <c r="Q789" s="21">
        <f t="shared" si="233"/>
        <v>69671</v>
      </c>
      <c r="R789" s="98">
        <v>1000</v>
      </c>
      <c r="S789" s="99">
        <v>1200</v>
      </c>
      <c r="T789" s="99">
        <v>1300</v>
      </c>
      <c r="U789" s="99">
        <v>800</v>
      </c>
      <c r="V789" s="99">
        <v>700</v>
      </c>
      <c r="W789" s="99">
        <v>400</v>
      </c>
      <c r="X789" s="99">
        <v>300</v>
      </c>
      <c r="Y789" s="99">
        <v>100</v>
      </c>
      <c r="Z789" s="99">
        <v>100</v>
      </c>
      <c r="AA789" s="99">
        <v>100</v>
      </c>
      <c r="AB789" s="99">
        <v>100</v>
      </c>
      <c r="AC789" s="100">
        <v>500</v>
      </c>
      <c r="AD789" s="22">
        <f t="shared" si="221"/>
        <v>10556</v>
      </c>
      <c r="AE789" s="20">
        <f t="shared" si="222"/>
        <v>12667</v>
      </c>
      <c r="AF789" s="20">
        <f t="shared" si="223"/>
        <v>13723</v>
      </c>
      <c r="AG789" s="20">
        <f t="shared" si="224"/>
        <v>8445</v>
      </c>
      <c r="AH789" s="20">
        <f t="shared" si="225"/>
        <v>7389</v>
      </c>
      <c r="AI789" s="20">
        <f t="shared" si="226"/>
        <v>4222</v>
      </c>
      <c r="AJ789" s="20">
        <f t="shared" si="227"/>
        <v>3167</v>
      </c>
      <c r="AK789" s="20">
        <f t="shared" si="228"/>
        <v>1056</v>
      </c>
      <c r="AL789" s="20">
        <f t="shared" si="229"/>
        <v>1056</v>
      </c>
      <c r="AM789" s="20">
        <f t="shared" si="230"/>
        <v>1056</v>
      </c>
      <c r="AN789" s="20">
        <f t="shared" si="231"/>
        <v>1056</v>
      </c>
      <c r="AO789" s="43">
        <f t="shared" si="232"/>
        <v>5278</v>
      </c>
    </row>
    <row r="790" spans="1:41" x14ac:dyDescent="0.2">
      <c r="A790" s="96" t="s">
        <v>1831</v>
      </c>
      <c r="B790" s="96" t="s">
        <v>1832</v>
      </c>
      <c r="C790" s="96" t="s">
        <v>1831</v>
      </c>
      <c r="D790" s="96" t="s">
        <v>1832</v>
      </c>
      <c r="E790" s="96" t="s">
        <v>1885</v>
      </c>
      <c r="F790" s="96" t="s">
        <v>1886</v>
      </c>
      <c r="G790" s="96" t="s">
        <v>126</v>
      </c>
      <c r="H790" s="19" t="str">
        <f>IF(E790="","",VLOOKUP(LEFT(E790,5),'Technikai cellák'!B:C,2,0))</f>
        <v>MVM ÉGÁZ-DÉGÁZ Földgázhálózati Zrt.</v>
      </c>
      <c r="I790" s="19" t="str">
        <f>IF(E790="","",VLOOKUP(H790,'Technikai cellák'!$C$1:$D$12,2,0))</f>
        <v>6724 Szeged, Pulcz u. 44.</v>
      </c>
      <c r="J790" s="97">
        <v>4</v>
      </c>
      <c r="K790" s="25" t="str">
        <f t="shared" si="217"/>
        <v>20 alatti</v>
      </c>
      <c r="L790" s="101">
        <f t="shared" si="218"/>
        <v>4</v>
      </c>
      <c r="M790" s="102">
        <f t="shared" si="219"/>
        <v>0</v>
      </c>
      <c r="N790" s="105"/>
      <c r="O790" s="104">
        <f t="shared" si="220"/>
        <v>0</v>
      </c>
      <c r="P790" s="26">
        <f t="shared" si="234"/>
        <v>5575</v>
      </c>
      <c r="Q790" s="21">
        <f t="shared" si="233"/>
        <v>6969</v>
      </c>
      <c r="R790" s="98">
        <v>90</v>
      </c>
      <c r="S790" s="99">
        <v>100</v>
      </c>
      <c r="T790" s="99">
        <v>120</v>
      </c>
      <c r="U790" s="99">
        <v>120</v>
      </c>
      <c r="V790" s="99">
        <v>80</v>
      </c>
      <c r="W790" s="99">
        <v>40</v>
      </c>
      <c r="X790" s="99">
        <v>10</v>
      </c>
      <c r="Y790" s="99">
        <v>10</v>
      </c>
      <c r="Z790" s="99">
        <v>10</v>
      </c>
      <c r="AA790" s="99">
        <v>10</v>
      </c>
      <c r="AB790" s="99">
        <v>10</v>
      </c>
      <c r="AC790" s="100">
        <v>60</v>
      </c>
      <c r="AD790" s="22">
        <f t="shared" si="221"/>
        <v>950</v>
      </c>
      <c r="AE790" s="20">
        <f t="shared" si="222"/>
        <v>1056</v>
      </c>
      <c r="AF790" s="20">
        <f t="shared" si="223"/>
        <v>1267</v>
      </c>
      <c r="AG790" s="20">
        <f t="shared" si="224"/>
        <v>1267</v>
      </c>
      <c r="AH790" s="20">
        <f t="shared" si="225"/>
        <v>844</v>
      </c>
      <c r="AI790" s="20">
        <f t="shared" si="226"/>
        <v>422</v>
      </c>
      <c r="AJ790" s="20">
        <f t="shared" si="227"/>
        <v>106</v>
      </c>
      <c r="AK790" s="20">
        <f t="shared" si="228"/>
        <v>106</v>
      </c>
      <c r="AL790" s="20">
        <f t="shared" si="229"/>
        <v>106</v>
      </c>
      <c r="AM790" s="20">
        <f t="shared" si="230"/>
        <v>106</v>
      </c>
      <c r="AN790" s="20">
        <f t="shared" si="231"/>
        <v>106</v>
      </c>
      <c r="AO790" s="43">
        <f t="shared" si="232"/>
        <v>633</v>
      </c>
    </row>
    <row r="791" spans="1:41" x14ac:dyDescent="0.2">
      <c r="A791" s="96" t="s">
        <v>1831</v>
      </c>
      <c r="B791" s="96" t="s">
        <v>1832</v>
      </c>
      <c r="C791" s="96" t="s">
        <v>1831</v>
      </c>
      <c r="D791" s="96" t="s">
        <v>1832</v>
      </c>
      <c r="E791" s="96" t="s">
        <v>1887</v>
      </c>
      <c r="F791" s="96" t="s">
        <v>684</v>
      </c>
      <c r="G791" s="96" t="s">
        <v>126</v>
      </c>
      <c r="H791" s="19" t="str">
        <f>IF(E791="","",VLOOKUP(LEFT(E791,5),'Technikai cellák'!B:C,2,0))</f>
        <v>MVM ÉGÁZ-DÉGÁZ Földgázhálózati Zrt.</v>
      </c>
      <c r="I791" s="19" t="str">
        <f>IF(E791="","",VLOOKUP(H791,'Technikai cellák'!$C$1:$D$12,2,0))</f>
        <v>6724 Szeged, Pulcz u. 44.</v>
      </c>
      <c r="J791" s="97">
        <v>8</v>
      </c>
      <c r="K791" s="25" t="str">
        <f t="shared" si="217"/>
        <v>20 alatti</v>
      </c>
      <c r="L791" s="101">
        <f t="shared" si="218"/>
        <v>8</v>
      </c>
      <c r="M791" s="102">
        <f t="shared" si="219"/>
        <v>0</v>
      </c>
      <c r="N791" s="105"/>
      <c r="O791" s="104">
        <f t="shared" si="220"/>
        <v>0</v>
      </c>
      <c r="P791" s="26">
        <f t="shared" si="234"/>
        <v>128358</v>
      </c>
      <c r="Q791" s="21">
        <f t="shared" si="233"/>
        <v>160448</v>
      </c>
      <c r="R791" s="98">
        <v>1800</v>
      </c>
      <c r="S791" s="99">
        <v>2200</v>
      </c>
      <c r="T791" s="99">
        <v>2600</v>
      </c>
      <c r="U791" s="99">
        <v>2600</v>
      </c>
      <c r="V791" s="99">
        <v>2000</v>
      </c>
      <c r="W791" s="99">
        <v>1000</v>
      </c>
      <c r="X791" s="99">
        <v>400</v>
      </c>
      <c r="Y791" s="99">
        <v>400</v>
      </c>
      <c r="Z791" s="99">
        <v>400</v>
      </c>
      <c r="AA791" s="99">
        <v>400</v>
      </c>
      <c r="AB791" s="99">
        <v>400</v>
      </c>
      <c r="AC791" s="100">
        <v>1000</v>
      </c>
      <c r="AD791" s="22">
        <v>19000</v>
      </c>
      <c r="AE791" s="20">
        <v>23222</v>
      </c>
      <c r="AF791" s="20">
        <v>27446</v>
      </c>
      <c r="AG791" s="20">
        <v>27446</v>
      </c>
      <c r="AH791" s="20">
        <v>21112</v>
      </c>
      <c r="AI791" s="20">
        <v>10556</v>
      </c>
      <c r="AJ791" s="20">
        <v>4222</v>
      </c>
      <c r="AK791" s="20">
        <v>4222</v>
      </c>
      <c r="AL791" s="20">
        <v>4222</v>
      </c>
      <c r="AM791" s="20">
        <v>4222</v>
      </c>
      <c r="AN791" s="20">
        <v>4222</v>
      </c>
      <c r="AO791" s="43">
        <v>10556</v>
      </c>
    </row>
    <row r="792" spans="1:41" x14ac:dyDescent="0.2">
      <c r="A792" s="96" t="s">
        <v>1831</v>
      </c>
      <c r="B792" s="96" t="s">
        <v>1832</v>
      </c>
      <c r="C792" s="96" t="s">
        <v>1831</v>
      </c>
      <c r="D792" s="96" t="s">
        <v>1832</v>
      </c>
      <c r="E792" s="96" t="s">
        <v>1888</v>
      </c>
      <c r="F792" s="96" t="s">
        <v>1889</v>
      </c>
      <c r="G792" s="96" t="s">
        <v>126</v>
      </c>
      <c r="H792" s="19" t="str">
        <f>IF(E792="","",VLOOKUP(LEFT(E792,5),'Technikai cellák'!B:C,2,0))</f>
        <v>MVM ÉGÁZ-DÉGÁZ Földgázhálózati Zrt.</v>
      </c>
      <c r="I792" s="19" t="str">
        <f>IF(E792="","",VLOOKUP(H792,'Technikai cellák'!$C$1:$D$12,2,0))</f>
        <v>6724 Szeged, Pulcz u. 44.</v>
      </c>
      <c r="J792" s="97">
        <v>4</v>
      </c>
      <c r="K792" s="25" t="str">
        <f t="shared" ref="K792:K855" si="235">IF(J792="","",IF(J792&lt;20,"20 alatti",IF(J792&lt;100,"20-99",IF(J792&lt;500,"100-500","500-"))))</f>
        <v>20 alatti</v>
      </c>
      <c r="L792" s="101">
        <f t="shared" ref="L792:L855" si="236">ROUND(IF(K792="20 alatti",J792*1,0),0)</f>
        <v>4</v>
      </c>
      <c r="M792" s="102">
        <f t="shared" ref="M792:M855" si="237">ROUND(IF(K792="20-99",J792*10.5,0),0)</f>
        <v>0</v>
      </c>
      <c r="N792" s="105"/>
      <c r="O792" s="104">
        <f t="shared" ref="O792:O855" si="238">ROUND((IF(J792&lt;100,0,J792*$C$6)/$C$7),0)</f>
        <v>0</v>
      </c>
      <c r="P792" s="26">
        <f t="shared" si="234"/>
        <v>1057</v>
      </c>
      <c r="Q792" s="21">
        <f t="shared" si="233"/>
        <v>1321</v>
      </c>
      <c r="R792" s="98">
        <v>10</v>
      </c>
      <c r="S792" s="99">
        <v>15</v>
      </c>
      <c r="T792" s="99">
        <v>20</v>
      </c>
      <c r="U792" s="99">
        <v>20</v>
      </c>
      <c r="V792" s="99">
        <v>15</v>
      </c>
      <c r="W792" s="99">
        <v>10</v>
      </c>
      <c r="X792" s="99">
        <v>5</v>
      </c>
      <c r="Y792" s="99">
        <v>5</v>
      </c>
      <c r="Z792" s="99">
        <v>5</v>
      </c>
      <c r="AA792" s="99">
        <v>5</v>
      </c>
      <c r="AB792" s="99">
        <v>5</v>
      </c>
      <c r="AC792" s="100">
        <v>10</v>
      </c>
      <c r="AD792" s="22">
        <f t="shared" si="221"/>
        <v>106</v>
      </c>
      <c r="AE792" s="20">
        <f t="shared" si="222"/>
        <v>158</v>
      </c>
      <c r="AF792" s="20">
        <f t="shared" si="223"/>
        <v>211</v>
      </c>
      <c r="AG792" s="20">
        <f t="shared" si="224"/>
        <v>211</v>
      </c>
      <c r="AH792" s="20">
        <f t="shared" si="225"/>
        <v>158</v>
      </c>
      <c r="AI792" s="20">
        <f t="shared" si="226"/>
        <v>106</v>
      </c>
      <c r="AJ792" s="20">
        <f t="shared" si="227"/>
        <v>53</v>
      </c>
      <c r="AK792" s="20">
        <f t="shared" si="228"/>
        <v>53</v>
      </c>
      <c r="AL792" s="20">
        <f t="shared" si="229"/>
        <v>53</v>
      </c>
      <c r="AM792" s="20">
        <f t="shared" si="230"/>
        <v>53</v>
      </c>
      <c r="AN792" s="20">
        <f t="shared" si="231"/>
        <v>53</v>
      </c>
      <c r="AO792" s="43">
        <f t="shared" si="232"/>
        <v>106</v>
      </c>
    </row>
    <row r="793" spans="1:41" x14ac:dyDescent="0.2">
      <c r="A793" s="96" t="s">
        <v>1831</v>
      </c>
      <c r="B793" s="96" t="s">
        <v>1832</v>
      </c>
      <c r="C793" s="96" t="s">
        <v>1831</v>
      </c>
      <c r="D793" s="96" t="s">
        <v>1832</v>
      </c>
      <c r="E793" s="96" t="s">
        <v>1890</v>
      </c>
      <c r="F793" s="96" t="s">
        <v>1891</v>
      </c>
      <c r="G793" s="96" t="s">
        <v>126</v>
      </c>
      <c r="H793" s="19" t="str">
        <f>IF(E793="","",VLOOKUP(LEFT(E793,5),'Technikai cellák'!B:C,2,0))</f>
        <v>MVM ÉGÁZ-DÉGÁZ Földgázhálózati Zrt.</v>
      </c>
      <c r="I793" s="19" t="str">
        <f>IF(E793="","",VLOOKUP(H793,'Technikai cellák'!$C$1:$D$12,2,0))</f>
        <v>6724 Szeged, Pulcz u. 44.</v>
      </c>
      <c r="J793" s="97">
        <v>4</v>
      </c>
      <c r="K793" s="25" t="str">
        <f t="shared" si="235"/>
        <v>20 alatti</v>
      </c>
      <c r="L793" s="101">
        <f t="shared" si="236"/>
        <v>4</v>
      </c>
      <c r="M793" s="102">
        <f t="shared" si="237"/>
        <v>0</v>
      </c>
      <c r="N793" s="105"/>
      <c r="O793" s="104">
        <f t="shared" si="238"/>
        <v>0</v>
      </c>
      <c r="P793" s="26">
        <f t="shared" si="234"/>
        <v>13682</v>
      </c>
      <c r="Q793" s="21">
        <f t="shared" si="233"/>
        <v>17102</v>
      </c>
      <c r="R793" s="98">
        <v>150</v>
      </c>
      <c r="S793" s="99">
        <v>200</v>
      </c>
      <c r="T793" s="99">
        <v>250</v>
      </c>
      <c r="U793" s="99">
        <v>300</v>
      </c>
      <c r="V793" s="99">
        <v>250</v>
      </c>
      <c r="W793" s="99">
        <v>180</v>
      </c>
      <c r="X793" s="99">
        <v>100</v>
      </c>
      <c r="Y793" s="99">
        <v>50</v>
      </c>
      <c r="Z793" s="99">
        <v>30</v>
      </c>
      <c r="AA793" s="99">
        <v>30</v>
      </c>
      <c r="AB793" s="99">
        <v>30</v>
      </c>
      <c r="AC793" s="100">
        <v>50</v>
      </c>
      <c r="AD793" s="22">
        <f t="shared" si="221"/>
        <v>1583</v>
      </c>
      <c r="AE793" s="20">
        <f t="shared" si="222"/>
        <v>2111</v>
      </c>
      <c r="AF793" s="20">
        <f t="shared" si="223"/>
        <v>2639</v>
      </c>
      <c r="AG793" s="20">
        <f t="shared" si="224"/>
        <v>3167</v>
      </c>
      <c r="AH793" s="20">
        <f t="shared" si="225"/>
        <v>2639</v>
      </c>
      <c r="AI793" s="20">
        <f t="shared" si="226"/>
        <v>1900</v>
      </c>
      <c r="AJ793" s="20">
        <f t="shared" si="227"/>
        <v>1056</v>
      </c>
      <c r="AK793" s="20">
        <f t="shared" si="228"/>
        <v>528</v>
      </c>
      <c r="AL793" s="20">
        <f t="shared" si="229"/>
        <v>317</v>
      </c>
      <c r="AM793" s="20">
        <f t="shared" si="230"/>
        <v>317</v>
      </c>
      <c r="AN793" s="20">
        <f t="shared" si="231"/>
        <v>317</v>
      </c>
      <c r="AO793" s="43">
        <f t="shared" si="232"/>
        <v>528</v>
      </c>
    </row>
    <row r="794" spans="1:41" x14ac:dyDescent="0.2">
      <c r="A794" s="96" t="s">
        <v>1831</v>
      </c>
      <c r="B794" s="96" t="s">
        <v>1832</v>
      </c>
      <c r="C794" s="96" t="s">
        <v>1831</v>
      </c>
      <c r="D794" s="96" t="s">
        <v>1832</v>
      </c>
      <c r="E794" s="96" t="s">
        <v>1892</v>
      </c>
      <c r="F794" s="96" t="s">
        <v>1893</v>
      </c>
      <c r="G794" s="96" t="s">
        <v>126</v>
      </c>
      <c r="H794" s="19" t="str">
        <f>IF(E794="","",VLOOKUP(LEFT(E794,5),'Technikai cellák'!B:C,2,0))</f>
        <v>MVM ÉGÁZ-DÉGÁZ Földgázhálózati Zrt.</v>
      </c>
      <c r="I794" s="19" t="str">
        <f>IF(E794="","",VLOOKUP(H794,'Technikai cellák'!$C$1:$D$12,2,0))</f>
        <v>6724 Szeged, Pulcz u. 44.</v>
      </c>
      <c r="J794" s="97">
        <v>4</v>
      </c>
      <c r="K794" s="25" t="str">
        <f t="shared" si="235"/>
        <v>20 alatti</v>
      </c>
      <c r="L794" s="101">
        <f t="shared" si="236"/>
        <v>4</v>
      </c>
      <c r="M794" s="102">
        <f t="shared" si="237"/>
        <v>0</v>
      </c>
      <c r="N794" s="105"/>
      <c r="O794" s="104">
        <f t="shared" si="238"/>
        <v>0</v>
      </c>
      <c r="P794" s="26">
        <f t="shared" si="234"/>
        <v>5068</v>
      </c>
      <c r="Q794" s="21">
        <f t="shared" si="233"/>
        <v>6335</v>
      </c>
      <c r="R794" s="98">
        <v>70</v>
      </c>
      <c r="S794" s="99">
        <v>80</v>
      </c>
      <c r="T794" s="99">
        <v>110</v>
      </c>
      <c r="U794" s="99">
        <v>110</v>
      </c>
      <c r="V794" s="99">
        <v>80</v>
      </c>
      <c r="W794" s="99">
        <v>50</v>
      </c>
      <c r="X794" s="99">
        <v>50</v>
      </c>
      <c r="Y794" s="99">
        <v>10</v>
      </c>
      <c r="Z794" s="99">
        <v>10</v>
      </c>
      <c r="AA794" s="99">
        <v>10</v>
      </c>
      <c r="AB794" s="99">
        <v>10</v>
      </c>
      <c r="AC794" s="100">
        <v>10</v>
      </c>
      <c r="AD794" s="22">
        <f t="shared" si="221"/>
        <v>739</v>
      </c>
      <c r="AE794" s="20">
        <f t="shared" si="222"/>
        <v>844</v>
      </c>
      <c r="AF794" s="20">
        <f t="shared" si="223"/>
        <v>1161</v>
      </c>
      <c r="AG794" s="20">
        <f t="shared" si="224"/>
        <v>1161</v>
      </c>
      <c r="AH794" s="20">
        <f t="shared" si="225"/>
        <v>844</v>
      </c>
      <c r="AI794" s="20">
        <f t="shared" si="226"/>
        <v>528</v>
      </c>
      <c r="AJ794" s="20">
        <f t="shared" si="227"/>
        <v>528</v>
      </c>
      <c r="AK794" s="20">
        <f t="shared" si="228"/>
        <v>106</v>
      </c>
      <c r="AL794" s="20">
        <f t="shared" si="229"/>
        <v>106</v>
      </c>
      <c r="AM794" s="20">
        <f t="shared" si="230"/>
        <v>106</v>
      </c>
      <c r="AN794" s="20">
        <f t="shared" si="231"/>
        <v>106</v>
      </c>
      <c r="AO794" s="43">
        <f t="shared" si="232"/>
        <v>106</v>
      </c>
    </row>
    <row r="795" spans="1:41" x14ac:dyDescent="0.2">
      <c r="A795" s="96" t="s">
        <v>1831</v>
      </c>
      <c r="B795" s="96" t="s">
        <v>1832</v>
      </c>
      <c r="C795" s="96" t="s">
        <v>1831</v>
      </c>
      <c r="D795" s="96" t="s">
        <v>1832</v>
      </c>
      <c r="E795" s="96" t="s">
        <v>1894</v>
      </c>
      <c r="F795" s="96" t="s">
        <v>1895</v>
      </c>
      <c r="G795" s="96" t="s">
        <v>126</v>
      </c>
      <c r="H795" s="19" t="str">
        <f>IF(E795="","",VLOOKUP(LEFT(E795,5),'Technikai cellák'!B:C,2,0))</f>
        <v>MVM ÉGÁZ-DÉGÁZ Földgázhálózati Zrt.</v>
      </c>
      <c r="I795" s="19" t="str">
        <f>IF(E795="","",VLOOKUP(H795,'Technikai cellák'!$C$1:$D$12,2,0))</f>
        <v>6724 Szeged, Pulcz u. 44.</v>
      </c>
      <c r="J795" s="97">
        <v>4</v>
      </c>
      <c r="K795" s="25" t="str">
        <f t="shared" si="235"/>
        <v>20 alatti</v>
      </c>
      <c r="L795" s="101">
        <f t="shared" si="236"/>
        <v>4</v>
      </c>
      <c r="M795" s="102">
        <f t="shared" si="237"/>
        <v>0</v>
      </c>
      <c r="N795" s="105"/>
      <c r="O795" s="104">
        <f t="shared" si="238"/>
        <v>0</v>
      </c>
      <c r="P795" s="26">
        <f t="shared" si="234"/>
        <v>1437</v>
      </c>
      <c r="Q795" s="21">
        <f t="shared" si="233"/>
        <v>1796</v>
      </c>
      <c r="R795" s="98">
        <v>15</v>
      </c>
      <c r="S795" s="99">
        <v>20</v>
      </c>
      <c r="T795" s="99">
        <v>30</v>
      </c>
      <c r="U795" s="99">
        <v>30</v>
      </c>
      <c r="V795" s="99">
        <v>20</v>
      </c>
      <c r="W795" s="99">
        <v>20</v>
      </c>
      <c r="X795" s="99">
        <v>5</v>
      </c>
      <c r="Y795" s="99">
        <v>5</v>
      </c>
      <c r="Z795" s="99">
        <v>5</v>
      </c>
      <c r="AA795" s="99">
        <v>5</v>
      </c>
      <c r="AB795" s="99">
        <v>5</v>
      </c>
      <c r="AC795" s="100">
        <v>10</v>
      </c>
      <c r="AD795" s="22">
        <f t="shared" si="221"/>
        <v>158</v>
      </c>
      <c r="AE795" s="20">
        <f t="shared" si="222"/>
        <v>211</v>
      </c>
      <c r="AF795" s="20">
        <f t="shared" si="223"/>
        <v>317</v>
      </c>
      <c r="AG795" s="20">
        <f t="shared" si="224"/>
        <v>317</v>
      </c>
      <c r="AH795" s="20">
        <f t="shared" si="225"/>
        <v>211</v>
      </c>
      <c r="AI795" s="20">
        <f t="shared" si="226"/>
        <v>211</v>
      </c>
      <c r="AJ795" s="20">
        <f t="shared" si="227"/>
        <v>53</v>
      </c>
      <c r="AK795" s="20">
        <f t="shared" si="228"/>
        <v>53</v>
      </c>
      <c r="AL795" s="20">
        <f t="shared" si="229"/>
        <v>53</v>
      </c>
      <c r="AM795" s="20">
        <f t="shared" si="230"/>
        <v>53</v>
      </c>
      <c r="AN795" s="20">
        <f t="shared" si="231"/>
        <v>53</v>
      </c>
      <c r="AO795" s="43">
        <f t="shared" si="232"/>
        <v>106</v>
      </c>
    </row>
    <row r="796" spans="1:41" x14ac:dyDescent="0.2">
      <c r="A796" s="96" t="s">
        <v>1831</v>
      </c>
      <c r="B796" s="96" t="s">
        <v>1832</v>
      </c>
      <c r="C796" s="96" t="s">
        <v>1831</v>
      </c>
      <c r="D796" s="96" t="s">
        <v>1832</v>
      </c>
      <c r="E796" s="96" t="s">
        <v>1896</v>
      </c>
      <c r="F796" s="96" t="s">
        <v>1897</v>
      </c>
      <c r="G796" s="96" t="s">
        <v>126</v>
      </c>
      <c r="H796" s="19" t="str">
        <f>IF(E796="","",VLOOKUP(LEFT(E796,5),'Technikai cellák'!B:C,2,0))</f>
        <v>MVM ÉGÁZ-DÉGÁZ Földgázhálózati Zrt.</v>
      </c>
      <c r="I796" s="19" t="str">
        <f>IF(E796="","",VLOOKUP(H796,'Technikai cellák'!$C$1:$D$12,2,0))</f>
        <v>6724 Szeged, Pulcz u. 44.</v>
      </c>
      <c r="J796" s="97">
        <v>4</v>
      </c>
      <c r="K796" s="25" t="str">
        <f t="shared" si="235"/>
        <v>20 alatti</v>
      </c>
      <c r="L796" s="101">
        <f t="shared" si="236"/>
        <v>4</v>
      </c>
      <c r="M796" s="102">
        <f t="shared" si="237"/>
        <v>0</v>
      </c>
      <c r="N796" s="105"/>
      <c r="O796" s="104">
        <f t="shared" si="238"/>
        <v>0</v>
      </c>
      <c r="P796" s="26">
        <f t="shared" si="234"/>
        <v>35045</v>
      </c>
      <c r="Q796" s="21">
        <f t="shared" si="233"/>
        <v>43806</v>
      </c>
      <c r="R796" s="98">
        <v>400</v>
      </c>
      <c r="S796" s="99">
        <v>500</v>
      </c>
      <c r="T796" s="99">
        <v>700</v>
      </c>
      <c r="U796" s="99">
        <v>650</v>
      </c>
      <c r="V796" s="99">
        <v>600</v>
      </c>
      <c r="W796" s="99">
        <v>500</v>
      </c>
      <c r="X796" s="99">
        <v>400</v>
      </c>
      <c r="Y796" s="99">
        <v>50</v>
      </c>
      <c r="Z796" s="99">
        <v>50</v>
      </c>
      <c r="AA796" s="99">
        <v>50</v>
      </c>
      <c r="AB796" s="99">
        <v>50</v>
      </c>
      <c r="AC796" s="100">
        <v>200</v>
      </c>
      <c r="AD796" s="22">
        <f t="shared" si="221"/>
        <v>4222</v>
      </c>
      <c r="AE796" s="20">
        <f t="shared" si="222"/>
        <v>5278</v>
      </c>
      <c r="AF796" s="20">
        <f t="shared" si="223"/>
        <v>7389</v>
      </c>
      <c r="AG796" s="20">
        <f t="shared" si="224"/>
        <v>6861</v>
      </c>
      <c r="AH796" s="20">
        <f t="shared" si="225"/>
        <v>6333</v>
      </c>
      <c r="AI796" s="20">
        <f t="shared" si="226"/>
        <v>5278</v>
      </c>
      <c r="AJ796" s="20">
        <f t="shared" si="227"/>
        <v>4222</v>
      </c>
      <c r="AK796" s="20">
        <f t="shared" si="228"/>
        <v>528</v>
      </c>
      <c r="AL796" s="20">
        <f t="shared" si="229"/>
        <v>528</v>
      </c>
      <c r="AM796" s="20">
        <f t="shared" si="230"/>
        <v>528</v>
      </c>
      <c r="AN796" s="20">
        <f t="shared" si="231"/>
        <v>528</v>
      </c>
      <c r="AO796" s="43">
        <f t="shared" si="232"/>
        <v>2111</v>
      </c>
    </row>
    <row r="797" spans="1:41" x14ac:dyDescent="0.2">
      <c r="A797" s="96" t="s">
        <v>1831</v>
      </c>
      <c r="B797" s="96" t="s">
        <v>1832</v>
      </c>
      <c r="C797" s="96" t="s">
        <v>1831</v>
      </c>
      <c r="D797" s="96" t="s">
        <v>1832</v>
      </c>
      <c r="E797" s="96" t="s">
        <v>1898</v>
      </c>
      <c r="F797" s="96" t="s">
        <v>1899</v>
      </c>
      <c r="G797" s="96" t="s">
        <v>126</v>
      </c>
      <c r="H797" s="19" t="str">
        <f>IF(E797="","",VLOOKUP(LEFT(E797,5),'Technikai cellák'!B:C,2,0))</f>
        <v>MVM ÉGÁZ-DÉGÁZ Földgázhálózati Zrt.</v>
      </c>
      <c r="I797" s="19" t="str">
        <f>IF(E797="","",VLOOKUP(H797,'Technikai cellák'!$C$1:$D$12,2,0))</f>
        <v>6724 Szeged, Pulcz u. 44.</v>
      </c>
      <c r="J797" s="97">
        <v>4</v>
      </c>
      <c r="K797" s="25" t="str">
        <f t="shared" si="235"/>
        <v>20 alatti</v>
      </c>
      <c r="L797" s="101">
        <f t="shared" si="236"/>
        <v>4</v>
      </c>
      <c r="M797" s="102">
        <f t="shared" si="237"/>
        <v>0</v>
      </c>
      <c r="N797" s="105"/>
      <c r="O797" s="104">
        <f t="shared" si="238"/>
        <v>0</v>
      </c>
      <c r="P797" s="26">
        <f t="shared" si="234"/>
        <v>27867</v>
      </c>
      <c r="Q797" s="21">
        <f t="shared" si="233"/>
        <v>34834</v>
      </c>
      <c r="R797" s="98">
        <v>300</v>
      </c>
      <c r="S797" s="99">
        <v>450</v>
      </c>
      <c r="T797" s="99">
        <v>600</v>
      </c>
      <c r="U797" s="99">
        <v>600</v>
      </c>
      <c r="V797" s="99">
        <v>500</v>
      </c>
      <c r="W797" s="99">
        <v>300</v>
      </c>
      <c r="X797" s="99">
        <v>200</v>
      </c>
      <c r="Y797" s="99">
        <v>50</v>
      </c>
      <c r="Z797" s="99">
        <v>50</v>
      </c>
      <c r="AA797" s="99">
        <v>50</v>
      </c>
      <c r="AB797" s="99">
        <v>50</v>
      </c>
      <c r="AC797" s="100">
        <v>150</v>
      </c>
      <c r="AD797" s="22">
        <f t="shared" si="221"/>
        <v>3167</v>
      </c>
      <c r="AE797" s="20">
        <f t="shared" si="222"/>
        <v>4750</v>
      </c>
      <c r="AF797" s="20">
        <f t="shared" si="223"/>
        <v>6333</v>
      </c>
      <c r="AG797" s="20">
        <f t="shared" si="224"/>
        <v>6333</v>
      </c>
      <c r="AH797" s="20">
        <f t="shared" si="225"/>
        <v>5278</v>
      </c>
      <c r="AI797" s="20">
        <f t="shared" si="226"/>
        <v>3167</v>
      </c>
      <c r="AJ797" s="20">
        <f t="shared" si="227"/>
        <v>2111</v>
      </c>
      <c r="AK797" s="20">
        <f t="shared" si="228"/>
        <v>528</v>
      </c>
      <c r="AL797" s="20">
        <f t="shared" si="229"/>
        <v>528</v>
      </c>
      <c r="AM797" s="20">
        <f t="shared" si="230"/>
        <v>528</v>
      </c>
      <c r="AN797" s="20">
        <f t="shared" si="231"/>
        <v>528</v>
      </c>
      <c r="AO797" s="43">
        <f t="shared" si="232"/>
        <v>1583</v>
      </c>
    </row>
    <row r="798" spans="1:41" x14ac:dyDescent="0.2">
      <c r="A798" s="96" t="s">
        <v>1831</v>
      </c>
      <c r="B798" s="96" t="s">
        <v>1832</v>
      </c>
      <c r="C798" s="96" t="s">
        <v>1831</v>
      </c>
      <c r="D798" s="96" t="s">
        <v>1832</v>
      </c>
      <c r="E798" s="96" t="s">
        <v>1900</v>
      </c>
      <c r="F798" s="96" t="s">
        <v>1901</v>
      </c>
      <c r="G798" s="96" t="s">
        <v>126</v>
      </c>
      <c r="H798" s="19" t="str">
        <f>IF(E798="","",VLOOKUP(LEFT(E798,5),'Technikai cellák'!B:C,2,0))</f>
        <v>MVM ÉGÁZ-DÉGÁZ Földgázhálózati Zrt.</v>
      </c>
      <c r="I798" s="19" t="str">
        <f>IF(E798="","",VLOOKUP(H798,'Technikai cellák'!$C$1:$D$12,2,0))</f>
        <v>6724 Szeged, Pulcz u. 44.</v>
      </c>
      <c r="J798" s="97">
        <v>6</v>
      </c>
      <c r="K798" s="25" t="str">
        <f t="shared" si="235"/>
        <v>20 alatti</v>
      </c>
      <c r="L798" s="101">
        <f t="shared" si="236"/>
        <v>6</v>
      </c>
      <c r="M798" s="102">
        <f t="shared" si="237"/>
        <v>0</v>
      </c>
      <c r="N798" s="105"/>
      <c r="O798" s="104">
        <f t="shared" si="238"/>
        <v>0</v>
      </c>
      <c r="P798" s="26">
        <f t="shared" si="234"/>
        <v>168895</v>
      </c>
      <c r="Q798" s="21">
        <f t="shared" si="233"/>
        <v>211119</v>
      </c>
      <c r="R798" s="98">
        <v>1500</v>
      </c>
      <c r="S798" s="99">
        <v>2200</v>
      </c>
      <c r="T798" s="99">
        <v>2600</v>
      </c>
      <c r="U798" s="99">
        <v>2700</v>
      </c>
      <c r="V798" s="99">
        <v>2200</v>
      </c>
      <c r="W798" s="99">
        <v>2000</v>
      </c>
      <c r="X798" s="99">
        <v>1500</v>
      </c>
      <c r="Y798" s="99">
        <v>1000</v>
      </c>
      <c r="Z798" s="99">
        <v>1000</v>
      </c>
      <c r="AA798" s="99">
        <v>1000</v>
      </c>
      <c r="AB798" s="99">
        <v>1000</v>
      </c>
      <c r="AC798" s="100">
        <v>1300</v>
      </c>
      <c r="AD798" s="22">
        <f t="shared" si="221"/>
        <v>15834</v>
      </c>
      <c r="AE798" s="20">
        <f t="shared" si="222"/>
        <v>23223</v>
      </c>
      <c r="AF798" s="20">
        <f t="shared" si="223"/>
        <v>27445</v>
      </c>
      <c r="AG798" s="20">
        <f t="shared" si="224"/>
        <v>28501</v>
      </c>
      <c r="AH798" s="20">
        <f t="shared" si="225"/>
        <v>23223</v>
      </c>
      <c r="AI798" s="20">
        <f t="shared" si="226"/>
        <v>21112</v>
      </c>
      <c r="AJ798" s="20">
        <f t="shared" si="227"/>
        <v>15834</v>
      </c>
      <c r="AK798" s="20">
        <f t="shared" si="228"/>
        <v>10556</v>
      </c>
      <c r="AL798" s="20">
        <f t="shared" si="229"/>
        <v>10556</v>
      </c>
      <c r="AM798" s="20">
        <f t="shared" si="230"/>
        <v>10556</v>
      </c>
      <c r="AN798" s="20">
        <f t="shared" si="231"/>
        <v>10556</v>
      </c>
      <c r="AO798" s="43">
        <f t="shared" si="232"/>
        <v>13723</v>
      </c>
    </row>
    <row r="799" spans="1:41" x14ac:dyDescent="0.2">
      <c r="A799" s="96" t="s">
        <v>1902</v>
      </c>
      <c r="B799" s="96" t="s">
        <v>1903</v>
      </c>
      <c r="C799" s="96" t="s">
        <v>1902</v>
      </c>
      <c r="D799" s="96" t="s">
        <v>1903</v>
      </c>
      <c r="E799" s="96" t="s">
        <v>1904</v>
      </c>
      <c r="F799" s="96" t="s">
        <v>1905</v>
      </c>
      <c r="G799" s="96" t="s">
        <v>126</v>
      </c>
      <c r="H799" s="19" t="str">
        <f>IF(E799="","",VLOOKUP(LEFT(E799,5),'Technikai cellák'!B:C,2,0))</f>
        <v>E.ON Dél-dunántúli Gázhálózati Zrt.</v>
      </c>
      <c r="I799" s="19" t="str">
        <f>IF(E799="","",VLOOKUP(H799,'Technikai cellák'!$C$1:$D$12,2,0))</f>
        <v>7626 Pécs, Búza tér 8/a</v>
      </c>
      <c r="J799" s="97">
        <v>16</v>
      </c>
      <c r="K799" s="25" t="str">
        <f t="shared" si="235"/>
        <v>20 alatti</v>
      </c>
      <c r="L799" s="101">
        <f t="shared" si="236"/>
        <v>16</v>
      </c>
      <c r="M799" s="102">
        <f t="shared" si="237"/>
        <v>0</v>
      </c>
      <c r="N799" s="105"/>
      <c r="O799" s="104">
        <f t="shared" si="238"/>
        <v>0</v>
      </c>
      <c r="P799" s="26">
        <f t="shared" si="234"/>
        <v>39553</v>
      </c>
      <c r="Q799" s="21">
        <f t="shared" si="233"/>
        <v>49441</v>
      </c>
      <c r="R799" s="98">
        <v>468</v>
      </c>
      <c r="S799" s="99">
        <v>562</v>
      </c>
      <c r="T799" s="99">
        <v>702</v>
      </c>
      <c r="U799" s="99">
        <v>702</v>
      </c>
      <c r="V799" s="99">
        <v>656</v>
      </c>
      <c r="W799" s="99">
        <v>515</v>
      </c>
      <c r="X799" s="99">
        <v>328</v>
      </c>
      <c r="Y799" s="99">
        <v>94</v>
      </c>
      <c r="Z799" s="99">
        <v>80</v>
      </c>
      <c r="AA799" s="99">
        <v>80</v>
      </c>
      <c r="AB799" s="99">
        <v>80</v>
      </c>
      <c r="AC799" s="100">
        <v>417</v>
      </c>
      <c r="AD799" s="22">
        <f t="shared" si="221"/>
        <v>4940</v>
      </c>
      <c r="AE799" s="20">
        <f t="shared" si="222"/>
        <v>5932</v>
      </c>
      <c r="AF799" s="20">
        <f t="shared" si="223"/>
        <v>7410</v>
      </c>
      <c r="AG799" s="20">
        <f t="shared" si="224"/>
        <v>7410</v>
      </c>
      <c r="AH799" s="20">
        <f t="shared" si="225"/>
        <v>6925</v>
      </c>
      <c r="AI799" s="20">
        <f t="shared" si="226"/>
        <v>5436</v>
      </c>
      <c r="AJ799" s="20">
        <f t="shared" si="227"/>
        <v>3462</v>
      </c>
      <c r="AK799" s="20">
        <f t="shared" si="228"/>
        <v>992</v>
      </c>
      <c r="AL799" s="20">
        <f t="shared" si="229"/>
        <v>844</v>
      </c>
      <c r="AM799" s="20">
        <f t="shared" si="230"/>
        <v>844</v>
      </c>
      <c r="AN799" s="20">
        <f t="shared" si="231"/>
        <v>844</v>
      </c>
      <c r="AO799" s="43">
        <f t="shared" si="232"/>
        <v>4402</v>
      </c>
    </row>
    <row r="800" spans="1:41" x14ac:dyDescent="0.2">
      <c r="A800" s="96" t="s">
        <v>1902</v>
      </c>
      <c r="B800" s="96" t="s">
        <v>1906</v>
      </c>
      <c r="C800" s="96" t="s">
        <v>1902</v>
      </c>
      <c r="D800" s="96" t="s">
        <v>1906</v>
      </c>
      <c r="E800" s="96" t="s">
        <v>1907</v>
      </c>
      <c r="F800" s="96" t="s">
        <v>1908</v>
      </c>
      <c r="G800" s="96" t="s">
        <v>126</v>
      </c>
      <c r="H800" s="19" t="str">
        <f>IF(E800="","",VLOOKUP(LEFT(E800,5),'Technikai cellák'!B:C,2,0))</f>
        <v>E.ON Dél-dunántúli Gázhálózati Zrt.</v>
      </c>
      <c r="I800" s="19" t="str">
        <f>IF(E800="","",VLOOKUP(H800,'Technikai cellák'!$C$1:$D$12,2,0))</f>
        <v>7626 Pécs, Búza tér 8/a</v>
      </c>
      <c r="J800" s="97">
        <v>4</v>
      </c>
      <c r="K800" s="25" t="str">
        <f t="shared" si="235"/>
        <v>20 alatti</v>
      </c>
      <c r="L800" s="101">
        <f t="shared" si="236"/>
        <v>4</v>
      </c>
      <c r="M800" s="102">
        <f t="shared" si="237"/>
        <v>0</v>
      </c>
      <c r="N800" s="105"/>
      <c r="O800" s="104">
        <f t="shared" si="238"/>
        <v>0</v>
      </c>
      <c r="P800" s="26">
        <f t="shared" si="234"/>
        <v>11578</v>
      </c>
      <c r="Q800" s="21">
        <f t="shared" si="233"/>
        <v>14472</v>
      </c>
      <c r="R800" s="98">
        <v>137</v>
      </c>
      <c r="S800" s="99">
        <v>165</v>
      </c>
      <c r="T800" s="99">
        <v>206</v>
      </c>
      <c r="U800" s="99">
        <v>206</v>
      </c>
      <c r="V800" s="99">
        <v>192</v>
      </c>
      <c r="W800" s="99">
        <v>151</v>
      </c>
      <c r="X800" s="99">
        <v>96</v>
      </c>
      <c r="Y800" s="99">
        <v>27</v>
      </c>
      <c r="Z800" s="99">
        <v>23</v>
      </c>
      <c r="AA800" s="99">
        <v>23</v>
      </c>
      <c r="AB800" s="99">
        <v>23</v>
      </c>
      <c r="AC800" s="100">
        <v>122</v>
      </c>
      <c r="AD800" s="22">
        <f t="shared" si="221"/>
        <v>1446</v>
      </c>
      <c r="AE800" s="20">
        <f t="shared" si="222"/>
        <v>1742</v>
      </c>
      <c r="AF800" s="20">
        <f t="shared" si="223"/>
        <v>2174</v>
      </c>
      <c r="AG800" s="20">
        <f t="shared" si="224"/>
        <v>2174</v>
      </c>
      <c r="AH800" s="20">
        <f t="shared" si="225"/>
        <v>2027</v>
      </c>
      <c r="AI800" s="20">
        <f t="shared" si="226"/>
        <v>1594</v>
      </c>
      <c r="AJ800" s="20">
        <f t="shared" si="227"/>
        <v>1013</v>
      </c>
      <c r="AK800" s="20">
        <f t="shared" si="228"/>
        <v>285</v>
      </c>
      <c r="AL800" s="20">
        <f t="shared" si="229"/>
        <v>243</v>
      </c>
      <c r="AM800" s="20">
        <f t="shared" si="230"/>
        <v>243</v>
      </c>
      <c r="AN800" s="20">
        <f t="shared" si="231"/>
        <v>243</v>
      </c>
      <c r="AO800" s="43">
        <f t="shared" si="232"/>
        <v>1288</v>
      </c>
    </row>
    <row r="801" spans="1:41" x14ac:dyDescent="0.2">
      <c r="A801" s="96" t="s">
        <v>1902</v>
      </c>
      <c r="B801" s="96" t="s">
        <v>1909</v>
      </c>
      <c r="C801" s="96" t="s">
        <v>1902</v>
      </c>
      <c r="D801" s="96" t="s">
        <v>1909</v>
      </c>
      <c r="E801" s="96" t="s">
        <v>1910</v>
      </c>
      <c r="F801" s="96" t="s">
        <v>1911</v>
      </c>
      <c r="G801" s="96" t="s">
        <v>126</v>
      </c>
      <c r="H801" s="19" t="str">
        <f>IF(E801="","",VLOOKUP(LEFT(E801,5),'Technikai cellák'!B:C,2,0))</f>
        <v>E.ON Dél-dunántúli Gázhálózati Zrt.</v>
      </c>
      <c r="I801" s="19" t="str">
        <f>IF(E801="","",VLOOKUP(H801,'Technikai cellák'!$C$1:$D$12,2,0))</f>
        <v>7626 Pécs, Búza tér 8/a</v>
      </c>
      <c r="J801" s="97">
        <v>8</v>
      </c>
      <c r="K801" s="25" t="str">
        <f t="shared" si="235"/>
        <v>20 alatti</v>
      </c>
      <c r="L801" s="101">
        <f t="shared" si="236"/>
        <v>8</v>
      </c>
      <c r="M801" s="102">
        <f t="shared" si="237"/>
        <v>0</v>
      </c>
      <c r="N801" s="105"/>
      <c r="O801" s="104">
        <f t="shared" si="238"/>
        <v>0</v>
      </c>
      <c r="P801" s="26">
        <f t="shared" si="234"/>
        <v>78434</v>
      </c>
      <c r="Q801" s="21">
        <f t="shared" si="233"/>
        <v>98042</v>
      </c>
      <c r="R801" s="98">
        <v>929</v>
      </c>
      <c r="S801" s="99">
        <v>1114</v>
      </c>
      <c r="T801" s="99">
        <v>1393</v>
      </c>
      <c r="U801" s="99">
        <v>1393</v>
      </c>
      <c r="V801" s="99">
        <v>1300</v>
      </c>
      <c r="W801" s="99">
        <v>1022</v>
      </c>
      <c r="X801" s="99">
        <v>650</v>
      </c>
      <c r="Y801" s="99">
        <v>186</v>
      </c>
      <c r="Z801" s="99">
        <v>158</v>
      </c>
      <c r="AA801" s="99">
        <v>158</v>
      </c>
      <c r="AB801" s="99">
        <v>158</v>
      </c>
      <c r="AC801" s="100">
        <v>827</v>
      </c>
      <c r="AD801" s="22">
        <f t="shared" si="221"/>
        <v>9806</v>
      </c>
      <c r="AE801" s="20">
        <f t="shared" si="222"/>
        <v>11759</v>
      </c>
      <c r="AF801" s="20">
        <f t="shared" si="223"/>
        <v>14704</v>
      </c>
      <c r="AG801" s="20">
        <f t="shared" si="224"/>
        <v>14704</v>
      </c>
      <c r="AH801" s="20">
        <f t="shared" si="225"/>
        <v>13723</v>
      </c>
      <c r="AI801" s="20">
        <f t="shared" si="226"/>
        <v>10788</v>
      </c>
      <c r="AJ801" s="20">
        <f t="shared" si="227"/>
        <v>6861</v>
      </c>
      <c r="AK801" s="20">
        <f t="shared" si="228"/>
        <v>1963</v>
      </c>
      <c r="AL801" s="20">
        <f t="shared" si="229"/>
        <v>1668</v>
      </c>
      <c r="AM801" s="20">
        <f t="shared" si="230"/>
        <v>1668</v>
      </c>
      <c r="AN801" s="20">
        <f t="shared" si="231"/>
        <v>1668</v>
      </c>
      <c r="AO801" s="43">
        <f t="shared" si="232"/>
        <v>8730</v>
      </c>
    </row>
    <row r="802" spans="1:41" x14ac:dyDescent="0.2">
      <c r="A802" s="96" t="s">
        <v>1902</v>
      </c>
      <c r="B802" s="96" t="s">
        <v>1912</v>
      </c>
      <c r="C802" s="96" t="s">
        <v>1902</v>
      </c>
      <c r="D802" s="96" t="s">
        <v>1912</v>
      </c>
      <c r="E802" s="96" t="s">
        <v>1913</v>
      </c>
      <c r="F802" s="96" t="s">
        <v>1914</v>
      </c>
      <c r="G802" s="96" t="s">
        <v>126</v>
      </c>
      <c r="H802" s="19" t="str">
        <f>IF(E802="","",VLOOKUP(LEFT(E802,5),'Technikai cellák'!B:C,2,0))</f>
        <v>TIGÁZ Földgázelosztó Zrt.</v>
      </c>
      <c r="I802" s="19" t="str">
        <f>IF(E802="","",VLOOKUP(H802,'Technikai cellák'!$C$1:$D$12,2,0))</f>
        <v>4200 Hajdúszoboszló, Rákóczi Ferenc út 184.</v>
      </c>
      <c r="J802" s="97">
        <v>65</v>
      </c>
      <c r="K802" s="25" t="str">
        <f t="shared" si="235"/>
        <v>20-99</v>
      </c>
      <c r="L802" s="101">
        <f t="shared" si="236"/>
        <v>0</v>
      </c>
      <c r="M802" s="102">
        <f t="shared" si="237"/>
        <v>683</v>
      </c>
      <c r="N802" s="105">
        <v>683</v>
      </c>
      <c r="O802" s="104">
        <f t="shared" si="238"/>
        <v>0</v>
      </c>
      <c r="P802" s="26">
        <f t="shared" si="234"/>
        <v>367942</v>
      </c>
      <c r="Q802" s="21">
        <f t="shared" si="233"/>
        <v>459927</v>
      </c>
      <c r="R802" s="98">
        <v>4357</v>
      </c>
      <c r="S802" s="99">
        <v>5229</v>
      </c>
      <c r="T802" s="99">
        <v>6536</v>
      </c>
      <c r="U802" s="99">
        <v>6536</v>
      </c>
      <c r="V802" s="99">
        <v>6100</v>
      </c>
      <c r="W802" s="99">
        <v>4793</v>
      </c>
      <c r="X802" s="99">
        <v>3050</v>
      </c>
      <c r="Y802" s="99">
        <v>871</v>
      </c>
      <c r="Z802" s="99">
        <v>741</v>
      </c>
      <c r="AA802" s="99">
        <v>741</v>
      </c>
      <c r="AB802" s="99">
        <v>741</v>
      </c>
      <c r="AC802" s="100">
        <v>3876</v>
      </c>
      <c r="AD802" s="22">
        <f t="shared" si="221"/>
        <v>45992</v>
      </c>
      <c r="AE802" s="20">
        <f t="shared" si="222"/>
        <v>55196</v>
      </c>
      <c r="AF802" s="20">
        <f t="shared" si="223"/>
        <v>68993</v>
      </c>
      <c r="AG802" s="20">
        <f t="shared" si="224"/>
        <v>68993</v>
      </c>
      <c r="AH802" s="20">
        <f t="shared" si="225"/>
        <v>64390</v>
      </c>
      <c r="AI802" s="20">
        <f t="shared" si="226"/>
        <v>50594</v>
      </c>
      <c r="AJ802" s="20">
        <f t="shared" si="227"/>
        <v>32195</v>
      </c>
      <c r="AK802" s="20">
        <f t="shared" si="228"/>
        <v>9194</v>
      </c>
      <c r="AL802" s="20">
        <f t="shared" si="229"/>
        <v>7822</v>
      </c>
      <c r="AM802" s="20">
        <f t="shared" si="230"/>
        <v>7822</v>
      </c>
      <c r="AN802" s="20">
        <f t="shared" si="231"/>
        <v>7822</v>
      </c>
      <c r="AO802" s="43">
        <f t="shared" si="232"/>
        <v>40914</v>
      </c>
    </row>
    <row r="803" spans="1:41" x14ac:dyDescent="0.2">
      <c r="A803" s="96" t="s">
        <v>1902</v>
      </c>
      <c r="B803" s="96" t="s">
        <v>1915</v>
      </c>
      <c r="C803" s="96" t="s">
        <v>1902</v>
      </c>
      <c r="D803" s="96" t="s">
        <v>1915</v>
      </c>
      <c r="E803" s="96" t="s">
        <v>1916</v>
      </c>
      <c r="F803" s="96" t="s">
        <v>1917</v>
      </c>
      <c r="G803" s="96" t="s">
        <v>126</v>
      </c>
      <c r="H803" s="19" t="str">
        <f>IF(E803="","",VLOOKUP(LEFT(E803,5),'Technikai cellák'!B:C,2,0))</f>
        <v>E.ON Dél-dunántúli Gázhálózati Zrt.</v>
      </c>
      <c r="I803" s="19" t="str">
        <f>IF(E803="","",VLOOKUP(H803,'Technikai cellák'!$C$1:$D$12,2,0))</f>
        <v>7626 Pécs, Búza tér 8/a</v>
      </c>
      <c r="J803" s="97">
        <v>40</v>
      </c>
      <c r="K803" s="25" t="str">
        <f t="shared" si="235"/>
        <v>20-99</v>
      </c>
      <c r="L803" s="101">
        <f t="shared" si="236"/>
        <v>0</v>
      </c>
      <c r="M803" s="102">
        <f t="shared" si="237"/>
        <v>420</v>
      </c>
      <c r="N803" s="105">
        <v>420</v>
      </c>
      <c r="O803" s="104">
        <f t="shared" si="238"/>
        <v>0</v>
      </c>
      <c r="P803" s="26">
        <f t="shared" si="234"/>
        <v>393858</v>
      </c>
      <c r="Q803" s="21">
        <f t="shared" si="233"/>
        <v>492323</v>
      </c>
      <c r="R803" s="98">
        <v>4664</v>
      </c>
      <c r="S803" s="99">
        <v>5597</v>
      </c>
      <c r="T803" s="99">
        <v>6996</v>
      </c>
      <c r="U803" s="99">
        <v>6996</v>
      </c>
      <c r="V803" s="99">
        <v>6530</v>
      </c>
      <c r="W803" s="99">
        <v>5130</v>
      </c>
      <c r="X803" s="99">
        <v>3265</v>
      </c>
      <c r="Y803" s="99">
        <v>933</v>
      </c>
      <c r="Z803" s="99">
        <v>793</v>
      </c>
      <c r="AA803" s="99">
        <v>793</v>
      </c>
      <c r="AB803" s="99">
        <v>793</v>
      </c>
      <c r="AC803" s="100">
        <v>4150</v>
      </c>
      <c r="AD803" s="22">
        <f t="shared" si="221"/>
        <v>49232</v>
      </c>
      <c r="AE803" s="20">
        <f t="shared" si="222"/>
        <v>59081</v>
      </c>
      <c r="AF803" s="20">
        <f t="shared" si="223"/>
        <v>73848</v>
      </c>
      <c r="AG803" s="20">
        <f t="shared" si="224"/>
        <v>73848</v>
      </c>
      <c r="AH803" s="20">
        <f t="shared" si="225"/>
        <v>68929</v>
      </c>
      <c r="AI803" s="20">
        <f t="shared" si="226"/>
        <v>54151</v>
      </c>
      <c r="AJ803" s="20">
        <f t="shared" si="227"/>
        <v>34465</v>
      </c>
      <c r="AK803" s="20">
        <f t="shared" si="228"/>
        <v>9849</v>
      </c>
      <c r="AL803" s="20">
        <f t="shared" si="229"/>
        <v>8371</v>
      </c>
      <c r="AM803" s="20">
        <f t="shared" si="230"/>
        <v>8371</v>
      </c>
      <c r="AN803" s="20">
        <f t="shared" si="231"/>
        <v>8371</v>
      </c>
      <c r="AO803" s="43">
        <f t="shared" si="232"/>
        <v>43807</v>
      </c>
    </row>
    <row r="804" spans="1:41" x14ac:dyDescent="0.2">
      <c r="A804" s="96" t="s">
        <v>1902</v>
      </c>
      <c r="B804" s="96" t="s">
        <v>1918</v>
      </c>
      <c r="C804" s="96" t="s">
        <v>1902</v>
      </c>
      <c r="D804" s="96" t="s">
        <v>1918</v>
      </c>
      <c r="E804" s="96" t="s">
        <v>1919</v>
      </c>
      <c r="F804" s="96" t="s">
        <v>1920</v>
      </c>
      <c r="G804" s="96" t="s">
        <v>126</v>
      </c>
      <c r="H804" s="19" t="str">
        <f>IF(E804="","",VLOOKUP(LEFT(E804,5),'Technikai cellák'!B:C,2,0))</f>
        <v>E.ON Dél-dunántúli Gázhálózati Zrt.</v>
      </c>
      <c r="I804" s="19" t="str">
        <f>IF(E804="","",VLOOKUP(H804,'Technikai cellák'!$C$1:$D$12,2,0))</f>
        <v>7626 Pécs, Búza tér 8/a</v>
      </c>
      <c r="J804" s="97">
        <v>16</v>
      </c>
      <c r="K804" s="25" t="str">
        <f t="shared" si="235"/>
        <v>20 alatti</v>
      </c>
      <c r="L804" s="101">
        <f t="shared" si="236"/>
        <v>16</v>
      </c>
      <c r="M804" s="102">
        <f t="shared" si="237"/>
        <v>0</v>
      </c>
      <c r="N804" s="105"/>
      <c r="O804" s="104">
        <f t="shared" si="238"/>
        <v>0</v>
      </c>
      <c r="P804" s="26">
        <f t="shared" si="234"/>
        <v>59586</v>
      </c>
      <c r="Q804" s="21">
        <f t="shared" si="233"/>
        <v>74482</v>
      </c>
      <c r="R804" s="98">
        <v>706</v>
      </c>
      <c r="S804" s="99">
        <v>847</v>
      </c>
      <c r="T804" s="99">
        <v>1058</v>
      </c>
      <c r="U804" s="99">
        <v>1058</v>
      </c>
      <c r="V804" s="99">
        <v>988</v>
      </c>
      <c r="W804" s="99">
        <v>776</v>
      </c>
      <c r="X804" s="99">
        <v>494</v>
      </c>
      <c r="Y804" s="99">
        <v>141</v>
      </c>
      <c r="Z804" s="99">
        <v>120</v>
      </c>
      <c r="AA804" s="99">
        <v>120</v>
      </c>
      <c r="AB804" s="99">
        <v>120</v>
      </c>
      <c r="AC804" s="100">
        <v>628</v>
      </c>
      <c r="AD804" s="22">
        <f t="shared" si="221"/>
        <v>7452</v>
      </c>
      <c r="AE804" s="20">
        <f t="shared" si="222"/>
        <v>8941</v>
      </c>
      <c r="AF804" s="20">
        <f t="shared" si="223"/>
        <v>11168</v>
      </c>
      <c r="AG804" s="20">
        <f t="shared" si="224"/>
        <v>11168</v>
      </c>
      <c r="AH804" s="20">
        <f t="shared" si="225"/>
        <v>10429</v>
      </c>
      <c r="AI804" s="20">
        <f t="shared" si="226"/>
        <v>8191</v>
      </c>
      <c r="AJ804" s="20">
        <f t="shared" si="227"/>
        <v>5215</v>
      </c>
      <c r="AK804" s="20">
        <f t="shared" si="228"/>
        <v>1488</v>
      </c>
      <c r="AL804" s="20">
        <f t="shared" si="229"/>
        <v>1267</v>
      </c>
      <c r="AM804" s="20">
        <f t="shared" si="230"/>
        <v>1267</v>
      </c>
      <c r="AN804" s="20">
        <f t="shared" si="231"/>
        <v>1267</v>
      </c>
      <c r="AO804" s="43">
        <f t="shared" si="232"/>
        <v>6629</v>
      </c>
    </row>
    <row r="805" spans="1:41" x14ac:dyDescent="0.2">
      <c r="A805" s="96" t="s">
        <v>1902</v>
      </c>
      <c r="B805" s="96" t="s">
        <v>1906</v>
      </c>
      <c r="C805" s="96" t="s">
        <v>1902</v>
      </c>
      <c r="D805" s="96" t="s">
        <v>1906</v>
      </c>
      <c r="E805" s="96" t="s">
        <v>1921</v>
      </c>
      <c r="F805" s="96" t="s">
        <v>1922</v>
      </c>
      <c r="G805" s="96" t="s">
        <v>126</v>
      </c>
      <c r="H805" s="19" t="str">
        <f>IF(E805="","",VLOOKUP(LEFT(E805,5),'Technikai cellák'!B:C,2,0))</f>
        <v>E.ON Dél-dunántúli Gázhálózati Zrt.</v>
      </c>
      <c r="I805" s="19" t="str">
        <f>IF(E805="","",VLOOKUP(H805,'Technikai cellák'!$C$1:$D$12,2,0))</f>
        <v>7626 Pécs, Búza tér 8/a</v>
      </c>
      <c r="J805" s="97">
        <v>16</v>
      </c>
      <c r="K805" s="25" t="str">
        <f t="shared" si="235"/>
        <v>20 alatti</v>
      </c>
      <c r="L805" s="101">
        <f t="shared" si="236"/>
        <v>16</v>
      </c>
      <c r="M805" s="102">
        <f t="shared" si="237"/>
        <v>0</v>
      </c>
      <c r="N805" s="105"/>
      <c r="O805" s="104">
        <f t="shared" si="238"/>
        <v>0</v>
      </c>
      <c r="P805" s="26">
        <f t="shared" si="234"/>
        <v>91751</v>
      </c>
      <c r="Q805" s="21">
        <f t="shared" si="233"/>
        <v>114689</v>
      </c>
      <c r="R805" s="98">
        <v>1086</v>
      </c>
      <c r="S805" s="99">
        <v>1304</v>
      </c>
      <c r="T805" s="99">
        <v>1630</v>
      </c>
      <c r="U805" s="99">
        <v>1630</v>
      </c>
      <c r="V805" s="99">
        <v>1521</v>
      </c>
      <c r="W805" s="99">
        <v>1195</v>
      </c>
      <c r="X805" s="99">
        <v>760</v>
      </c>
      <c r="Y805" s="99">
        <v>217</v>
      </c>
      <c r="Z805" s="99">
        <v>185</v>
      </c>
      <c r="AA805" s="99">
        <v>185</v>
      </c>
      <c r="AB805" s="99">
        <v>185</v>
      </c>
      <c r="AC805" s="100">
        <v>967</v>
      </c>
      <c r="AD805" s="22">
        <f t="shared" si="221"/>
        <v>11464</v>
      </c>
      <c r="AE805" s="20">
        <f t="shared" si="222"/>
        <v>13765</v>
      </c>
      <c r="AF805" s="20">
        <f t="shared" si="223"/>
        <v>17206</v>
      </c>
      <c r="AG805" s="20">
        <f t="shared" si="224"/>
        <v>17206</v>
      </c>
      <c r="AH805" s="20">
        <f t="shared" si="225"/>
        <v>16055</v>
      </c>
      <c r="AI805" s="20">
        <f t="shared" si="226"/>
        <v>12614</v>
      </c>
      <c r="AJ805" s="20">
        <f t="shared" si="227"/>
        <v>8022</v>
      </c>
      <c r="AK805" s="20">
        <f t="shared" si="228"/>
        <v>2291</v>
      </c>
      <c r="AL805" s="20">
        <f t="shared" si="229"/>
        <v>1953</v>
      </c>
      <c r="AM805" s="20">
        <f t="shared" si="230"/>
        <v>1953</v>
      </c>
      <c r="AN805" s="20">
        <f t="shared" si="231"/>
        <v>1953</v>
      </c>
      <c r="AO805" s="43">
        <f t="shared" si="232"/>
        <v>10207</v>
      </c>
    </row>
    <row r="806" spans="1:41" x14ac:dyDescent="0.2">
      <c r="A806" s="96" t="s">
        <v>1902</v>
      </c>
      <c r="B806" s="96" t="s">
        <v>1923</v>
      </c>
      <c r="C806" s="96" t="s">
        <v>1902</v>
      </c>
      <c r="D806" s="96" t="s">
        <v>1923</v>
      </c>
      <c r="E806" s="96" t="s">
        <v>1924</v>
      </c>
      <c r="F806" s="96" t="s">
        <v>1925</v>
      </c>
      <c r="G806" s="96" t="s">
        <v>126</v>
      </c>
      <c r="H806" s="19" t="str">
        <f>IF(E806="","",VLOOKUP(LEFT(E806,5),'Technikai cellák'!B:C,2,0))</f>
        <v>E.ON Dél-dunántúli Gázhálózati Zrt.</v>
      </c>
      <c r="I806" s="19" t="str">
        <f>IF(E806="","",VLOOKUP(H806,'Technikai cellák'!$C$1:$D$12,2,0))</f>
        <v>7626 Pécs, Búza tér 8/a</v>
      </c>
      <c r="J806" s="97">
        <v>16</v>
      </c>
      <c r="K806" s="25" t="str">
        <f t="shared" si="235"/>
        <v>20 alatti</v>
      </c>
      <c r="L806" s="101">
        <f t="shared" si="236"/>
        <v>16</v>
      </c>
      <c r="M806" s="102">
        <f t="shared" si="237"/>
        <v>0</v>
      </c>
      <c r="N806" s="105"/>
      <c r="O806" s="104">
        <f t="shared" si="238"/>
        <v>0</v>
      </c>
      <c r="P806" s="26">
        <f t="shared" si="234"/>
        <v>234346</v>
      </c>
      <c r="Q806" s="21">
        <f t="shared" si="233"/>
        <v>292933</v>
      </c>
      <c r="R806" s="98">
        <v>2775</v>
      </c>
      <c r="S806" s="99">
        <v>3330</v>
      </c>
      <c r="T806" s="99">
        <v>4163</v>
      </c>
      <c r="U806" s="99">
        <v>4163</v>
      </c>
      <c r="V806" s="99">
        <v>3885</v>
      </c>
      <c r="W806" s="99">
        <v>3053</v>
      </c>
      <c r="X806" s="99">
        <v>1943</v>
      </c>
      <c r="Y806" s="99">
        <v>555</v>
      </c>
      <c r="Z806" s="99">
        <v>472</v>
      </c>
      <c r="AA806" s="99">
        <v>472</v>
      </c>
      <c r="AB806" s="99">
        <v>472</v>
      </c>
      <c r="AC806" s="100">
        <v>2468</v>
      </c>
      <c r="AD806" s="22">
        <f t="shared" si="221"/>
        <v>29292</v>
      </c>
      <c r="AE806" s="20">
        <f t="shared" si="222"/>
        <v>35151</v>
      </c>
      <c r="AF806" s="20">
        <f t="shared" si="223"/>
        <v>43944</v>
      </c>
      <c r="AG806" s="20">
        <f t="shared" si="224"/>
        <v>43944</v>
      </c>
      <c r="AH806" s="20">
        <f t="shared" si="225"/>
        <v>41009</v>
      </c>
      <c r="AI806" s="20">
        <f t="shared" si="226"/>
        <v>32227</v>
      </c>
      <c r="AJ806" s="20">
        <f t="shared" si="227"/>
        <v>20510</v>
      </c>
      <c r="AK806" s="20">
        <f t="shared" si="228"/>
        <v>5858</v>
      </c>
      <c r="AL806" s="20">
        <f t="shared" si="229"/>
        <v>4982</v>
      </c>
      <c r="AM806" s="20">
        <f t="shared" si="230"/>
        <v>4982</v>
      </c>
      <c r="AN806" s="20">
        <f t="shared" si="231"/>
        <v>4982</v>
      </c>
      <c r="AO806" s="43">
        <f t="shared" si="232"/>
        <v>26052</v>
      </c>
    </row>
    <row r="807" spans="1:41" x14ac:dyDescent="0.2">
      <c r="A807" s="96" t="s">
        <v>1902</v>
      </c>
      <c r="B807" s="96" t="s">
        <v>1926</v>
      </c>
      <c r="C807" s="96" t="s">
        <v>1902</v>
      </c>
      <c r="D807" s="96" t="s">
        <v>1926</v>
      </c>
      <c r="E807" s="96" t="s">
        <v>1927</v>
      </c>
      <c r="F807" s="96" t="s">
        <v>1928</v>
      </c>
      <c r="G807" s="96" t="s">
        <v>126</v>
      </c>
      <c r="H807" s="19" t="str">
        <f>IF(E807="","",VLOOKUP(LEFT(E807,5),'Technikai cellák'!B:C,2,0))</f>
        <v>E.ON Dél-dunántúli Gázhálózati Zrt.</v>
      </c>
      <c r="I807" s="19" t="str">
        <f>IF(E807="","",VLOOKUP(H807,'Technikai cellák'!$C$1:$D$12,2,0))</f>
        <v>7626 Pécs, Búza tér 8/a</v>
      </c>
      <c r="J807" s="97">
        <v>4</v>
      </c>
      <c r="K807" s="25" t="str">
        <f t="shared" si="235"/>
        <v>20 alatti</v>
      </c>
      <c r="L807" s="101">
        <f t="shared" si="236"/>
        <v>4</v>
      </c>
      <c r="M807" s="102">
        <f t="shared" si="237"/>
        <v>0</v>
      </c>
      <c r="N807" s="105"/>
      <c r="O807" s="104">
        <f t="shared" si="238"/>
        <v>0</v>
      </c>
      <c r="P807" s="26">
        <f t="shared" si="234"/>
        <v>39840</v>
      </c>
      <c r="Q807" s="21">
        <f t="shared" si="233"/>
        <v>49800</v>
      </c>
      <c r="R807" s="98">
        <v>472</v>
      </c>
      <c r="S807" s="99">
        <v>566</v>
      </c>
      <c r="T807" s="99">
        <v>708</v>
      </c>
      <c r="U807" s="99">
        <v>708</v>
      </c>
      <c r="V807" s="99">
        <v>661</v>
      </c>
      <c r="W807" s="99">
        <v>519</v>
      </c>
      <c r="X807" s="99">
        <v>330</v>
      </c>
      <c r="Y807" s="99">
        <v>94</v>
      </c>
      <c r="Z807" s="99">
        <v>80</v>
      </c>
      <c r="AA807" s="99">
        <v>80</v>
      </c>
      <c r="AB807" s="99">
        <v>80</v>
      </c>
      <c r="AC807" s="100">
        <v>420</v>
      </c>
      <c r="AD807" s="22">
        <f t="shared" si="221"/>
        <v>4982</v>
      </c>
      <c r="AE807" s="20">
        <f t="shared" si="222"/>
        <v>5975</v>
      </c>
      <c r="AF807" s="20">
        <f t="shared" si="223"/>
        <v>7474</v>
      </c>
      <c r="AG807" s="20">
        <f t="shared" si="224"/>
        <v>7474</v>
      </c>
      <c r="AH807" s="20">
        <f t="shared" si="225"/>
        <v>6977</v>
      </c>
      <c r="AI807" s="20">
        <f t="shared" si="226"/>
        <v>5478</v>
      </c>
      <c r="AJ807" s="20">
        <f t="shared" si="227"/>
        <v>3483</v>
      </c>
      <c r="AK807" s="20">
        <f t="shared" si="228"/>
        <v>992</v>
      </c>
      <c r="AL807" s="20">
        <f t="shared" si="229"/>
        <v>844</v>
      </c>
      <c r="AM807" s="20">
        <f t="shared" si="230"/>
        <v>844</v>
      </c>
      <c r="AN807" s="20">
        <f t="shared" si="231"/>
        <v>844</v>
      </c>
      <c r="AO807" s="43">
        <f t="shared" si="232"/>
        <v>4433</v>
      </c>
    </row>
    <row r="808" spans="1:41" x14ac:dyDescent="0.2">
      <c r="A808" s="96" t="s">
        <v>1902</v>
      </c>
      <c r="B808" s="96" t="s">
        <v>1929</v>
      </c>
      <c r="C808" s="96" t="s">
        <v>1902</v>
      </c>
      <c r="D808" s="96" t="s">
        <v>1929</v>
      </c>
      <c r="E808" s="96" t="s">
        <v>1930</v>
      </c>
      <c r="F808" s="96" t="s">
        <v>1931</v>
      </c>
      <c r="G808" s="96" t="s">
        <v>126</v>
      </c>
      <c r="H808" s="19" t="str">
        <f>IF(E808="","",VLOOKUP(LEFT(E808,5),'Technikai cellák'!B:C,2,0))</f>
        <v>E.ON Dél-dunántúli Gázhálózati Zrt.</v>
      </c>
      <c r="I808" s="19" t="str">
        <f>IF(E808="","",VLOOKUP(H808,'Technikai cellák'!$C$1:$D$12,2,0))</f>
        <v>7626 Pécs, Búza tér 8/a</v>
      </c>
      <c r="J808" s="97">
        <v>4</v>
      </c>
      <c r="K808" s="25" t="str">
        <f t="shared" si="235"/>
        <v>20 alatti</v>
      </c>
      <c r="L808" s="101">
        <f t="shared" si="236"/>
        <v>4</v>
      </c>
      <c r="M808" s="102">
        <f t="shared" si="237"/>
        <v>0</v>
      </c>
      <c r="N808" s="105"/>
      <c r="O808" s="104">
        <f t="shared" si="238"/>
        <v>0</v>
      </c>
      <c r="P808" s="26">
        <f t="shared" si="234"/>
        <v>33415</v>
      </c>
      <c r="Q808" s="21">
        <f t="shared" si="233"/>
        <v>41769</v>
      </c>
      <c r="R808" s="98">
        <v>396</v>
      </c>
      <c r="S808" s="99">
        <v>475</v>
      </c>
      <c r="T808" s="99">
        <v>594</v>
      </c>
      <c r="U808" s="99">
        <v>594</v>
      </c>
      <c r="V808" s="99">
        <v>554</v>
      </c>
      <c r="W808" s="99">
        <v>435</v>
      </c>
      <c r="X808" s="99">
        <v>277</v>
      </c>
      <c r="Y808" s="99">
        <v>79</v>
      </c>
      <c r="Z808" s="99">
        <v>67</v>
      </c>
      <c r="AA808" s="99">
        <v>67</v>
      </c>
      <c r="AB808" s="99">
        <v>67</v>
      </c>
      <c r="AC808" s="100">
        <v>352</v>
      </c>
      <c r="AD808" s="22">
        <f t="shared" ref="AD808:AD871" si="239">ROUND((R808*$C$6)/$C$7,0)</f>
        <v>4180</v>
      </c>
      <c r="AE808" s="20">
        <f t="shared" ref="AE808:AE871" si="240">ROUND((S808*$C$6)/$C$7,0)</f>
        <v>5014</v>
      </c>
      <c r="AF808" s="20">
        <f t="shared" ref="AF808:AF871" si="241">ROUND((T808*$C$6)/$C$7,0)</f>
        <v>6270</v>
      </c>
      <c r="AG808" s="20">
        <f t="shared" ref="AG808:AG871" si="242">ROUND((U808*$C$6)/$C$7,0)</f>
        <v>6270</v>
      </c>
      <c r="AH808" s="20">
        <f t="shared" ref="AH808:AH871" si="243">ROUND((V808*$C$6)/$C$7,0)</f>
        <v>5848</v>
      </c>
      <c r="AI808" s="20">
        <f t="shared" ref="AI808:AI871" si="244">ROUND((W808*$C$6)/$C$7,0)</f>
        <v>4592</v>
      </c>
      <c r="AJ808" s="20">
        <f t="shared" ref="AJ808:AJ871" si="245">ROUND((X808*$C$6)/$C$7,0)</f>
        <v>2924</v>
      </c>
      <c r="AK808" s="20">
        <f t="shared" ref="AK808:AK871" si="246">ROUND((Y808*$C$6)/$C$7,0)</f>
        <v>834</v>
      </c>
      <c r="AL808" s="20">
        <f t="shared" ref="AL808:AL871" si="247">ROUND((Z808*$C$6)/$C$7,0)</f>
        <v>707</v>
      </c>
      <c r="AM808" s="20">
        <f t="shared" ref="AM808:AM871" si="248">ROUND((AA808*$C$6)/$C$7,0)</f>
        <v>707</v>
      </c>
      <c r="AN808" s="20">
        <f t="shared" ref="AN808:AN871" si="249">ROUND((AB808*$C$6)/$C$7,0)</f>
        <v>707</v>
      </c>
      <c r="AO808" s="43">
        <f t="shared" ref="AO808:AO871" si="250">ROUND((AC808*$C$6)/$C$7,0)</f>
        <v>3716</v>
      </c>
    </row>
    <row r="809" spans="1:41" x14ac:dyDescent="0.2">
      <c r="A809" s="96" t="s">
        <v>1902</v>
      </c>
      <c r="B809" s="96" t="s">
        <v>1932</v>
      </c>
      <c r="C809" s="96" t="s">
        <v>1902</v>
      </c>
      <c r="D809" s="96" t="s">
        <v>1932</v>
      </c>
      <c r="E809" s="96" t="s">
        <v>1933</v>
      </c>
      <c r="F809" s="96" t="s">
        <v>1934</v>
      </c>
      <c r="G809" s="96" t="s">
        <v>126</v>
      </c>
      <c r="H809" s="19" t="str">
        <f>IF(E809="","",VLOOKUP(LEFT(E809,5),'Technikai cellák'!B:C,2,0))</f>
        <v>E.ON Dél-dunántúli Gázhálózati Zrt.</v>
      </c>
      <c r="I809" s="19" t="str">
        <f>IF(E809="","",VLOOKUP(H809,'Technikai cellák'!$C$1:$D$12,2,0))</f>
        <v>7626 Pécs, Búza tér 8/a</v>
      </c>
      <c r="J809" s="97">
        <v>10</v>
      </c>
      <c r="K809" s="25" t="str">
        <f t="shared" si="235"/>
        <v>20 alatti</v>
      </c>
      <c r="L809" s="101">
        <f t="shared" si="236"/>
        <v>10</v>
      </c>
      <c r="M809" s="102">
        <f t="shared" si="237"/>
        <v>0</v>
      </c>
      <c r="N809" s="105"/>
      <c r="O809" s="104">
        <f t="shared" si="238"/>
        <v>0</v>
      </c>
      <c r="P809" s="26">
        <f t="shared" si="234"/>
        <v>67406</v>
      </c>
      <c r="Q809" s="21">
        <f t="shared" ref="Q809:Q872" si="251">SUM(AD809:AO809)</f>
        <v>84258</v>
      </c>
      <c r="R809" s="98">
        <v>798</v>
      </c>
      <c r="S809" s="99">
        <v>958</v>
      </c>
      <c r="T809" s="99">
        <v>1197</v>
      </c>
      <c r="U809" s="99">
        <v>1197</v>
      </c>
      <c r="V809" s="99">
        <v>1117</v>
      </c>
      <c r="W809" s="99">
        <v>878</v>
      </c>
      <c r="X809" s="99">
        <v>559</v>
      </c>
      <c r="Y809" s="99">
        <v>160</v>
      </c>
      <c r="Z809" s="99">
        <v>136</v>
      </c>
      <c r="AA809" s="99">
        <v>136</v>
      </c>
      <c r="AB809" s="99">
        <v>136</v>
      </c>
      <c r="AC809" s="100">
        <v>710</v>
      </c>
      <c r="AD809" s="22">
        <f t="shared" si="239"/>
        <v>8424</v>
      </c>
      <c r="AE809" s="20">
        <f t="shared" si="240"/>
        <v>10112</v>
      </c>
      <c r="AF809" s="20">
        <f t="shared" si="241"/>
        <v>12635</v>
      </c>
      <c r="AG809" s="20">
        <f t="shared" si="242"/>
        <v>12635</v>
      </c>
      <c r="AH809" s="20">
        <f t="shared" si="243"/>
        <v>11791</v>
      </c>
      <c r="AI809" s="20">
        <f t="shared" si="244"/>
        <v>9268</v>
      </c>
      <c r="AJ809" s="20">
        <f t="shared" si="245"/>
        <v>5901</v>
      </c>
      <c r="AK809" s="20">
        <f t="shared" si="246"/>
        <v>1689</v>
      </c>
      <c r="AL809" s="20">
        <f t="shared" si="247"/>
        <v>1436</v>
      </c>
      <c r="AM809" s="20">
        <f t="shared" si="248"/>
        <v>1436</v>
      </c>
      <c r="AN809" s="20">
        <f t="shared" si="249"/>
        <v>1436</v>
      </c>
      <c r="AO809" s="43">
        <f t="shared" si="250"/>
        <v>7495</v>
      </c>
    </row>
    <row r="810" spans="1:41" x14ac:dyDescent="0.2">
      <c r="A810" s="96" t="s">
        <v>1902</v>
      </c>
      <c r="B810" s="96" t="s">
        <v>1935</v>
      </c>
      <c r="C810" s="96" t="s">
        <v>1902</v>
      </c>
      <c r="D810" s="96" t="s">
        <v>1935</v>
      </c>
      <c r="E810" s="96" t="s">
        <v>1936</v>
      </c>
      <c r="F810" s="96" t="s">
        <v>1937</v>
      </c>
      <c r="G810" s="96" t="s">
        <v>126</v>
      </c>
      <c r="H810" s="19" t="str">
        <f>IF(E810="","",VLOOKUP(LEFT(E810,5),'Technikai cellák'!B:C,2,0))</f>
        <v>E.ON Dél-dunántúli Gázhálózati Zrt.</v>
      </c>
      <c r="I810" s="19" t="str">
        <f>IF(E810="","",VLOOKUP(H810,'Technikai cellák'!$C$1:$D$12,2,0))</f>
        <v>7626 Pécs, Búza tér 8/a</v>
      </c>
      <c r="J810" s="97">
        <v>4</v>
      </c>
      <c r="K810" s="25" t="str">
        <f t="shared" si="235"/>
        <v>20 alatti</v>
      </c>
      <c r="L810" s="101">
        <f t="shared" si="236"/>
        <v>4</v>
      </c>
      <c r="M810" s="102">
        <f t="shared" si="237"/>
        <v>0</v>
      </c>
      <c r="N810" s="105"/>
      <c r="O810" s="104">
        <f t="shared" si="238"/>
        <v>0</v>
      </c>
      <c r="P810" s="26">
        <f t="shared" si="234"/>
        <v>16483</v>
      </c>
      <c r="Q810" s="21">
        <f t="shared" si="251"/>
        <v>20604</v>
      </c>
      <c r="R810" s="98">
        <v>195</v>
      </c>
      <c r="S810" s="99">
        <v>234</v>
      </c>
      <c r="T810" s="99">
        <v>293</v>
      </c>
      <c r="U810" s="99">
        <v>293</v>
      </c>
      <c r="V810" s="99">
        <v>273</v>
      </c>
      <c r="W810" s="99">
        <v>215</v>
      </c>
      <c r="X810" s="99">
        <v>137</v>
      </c>
      <c r="Y810" s="99">
        <v>39</v>
      </c>
      <c r="Z810" s="99">
        <v>33</v>
      </c>
      <c r="AA810" s="99">
        <v>33</v>
      </c>
      <c r="AB810" s="99">
        <v>33</v>
      </c>
      <c r="AC810" s="100">
        <v>174</v>
      </c>
      <c r="AD810" s="22">
        <f t="shared" si="239"/>
        <v>2058</v>
      </c>
      <c r="AE810" s="20">
        <f t="shared" si="240"/>
        <v>2470</v>
      </c>
      <c r="AF810" s="20">
        <f t="shared" si="241"/>
        <v>3093</v>
      </c>
      <c r="AG810" s="20">
        <f t="shared" si="242"/>
        <v>3093</v>
      </c>
      <c r="AH810" s="20">
        <f t="shared" si="243"/>
        <v>2882</v>
      </c>
      <c r="AI810" s="20">
        <f t="shared" si="244"/>
        <v>2269</v>
      </c>
      <c r="AJ810" s="20">
        <f t="shared" si="245"/>
        <v>1446</v>
      </c>
      <c r="AK810" s="20">
        <f t="shared" si="246"/>
        <v>412</v>
      </c>
      <c r="AL810" s="20">
        <f t="shared" si="247"/>
        <v>348</v>
      </c>
      <c r="AM810" s="20">
        <f t="shared" si="248"/>
        <v>348</v>
      </c>
      <c r="AN810" s="20">
        <f t="shared" si="249"/>
        <v>348</v>
      </c>
      <c r="AO810" s="43">
        <f t="shared" si="250"/>
        <v>1837</v>
      </c>
    </row>
    <row r="811" spans="1:41" x14ac:dyDescent="0.2">
      <c r="A811" s="96" t="s">
        <v>1902</v>
      </c>
      <c r="B811" s="96" t="s">
        <v>1938</v>
      </c>
      <c r="C811" s="96" t="s">
        <v>1902</v>
      </c>
      <c r="D811" s="96" t="s">
        <v>1938</v>
      </c>
      <c r="E811" s="96" t="s">
        <v>1939</v>
      </c>
      <c r="F811" s="96" t="s">
        <v>1940</v>
      </c>
      <c r="G811" s="96" t="s">
        <v>126</v>
      </c>
      <c r="H811" s="19" t="str">
        <f>IF(E811="","",VLOOKUP(LEFT(E811,5),'Technikai cellák'!B:C,2,0))</f>
        <v>E.ON Dél-dunántúli Gázhálózati Zrt.</v>
      </c>
      <c r="I811" s="19" t="str">
        <f>IF(E811="","",VLOOKUP(H811,'Technikai cellák'!$C$1:$D$12,2,0))</f>
        <v>7626 Pécs, Búza tér 8/a</v>
      </c>
      <c r="J811" s="97">
        <v>4</v>
      </c>
      <c r="K811" s="25" t="str">
        <f t="shared" si="235"/>
        <v>20 alatti</v>
      </c>
      <c r="L811" s="101">
        <f t="shared" si="236"/>
        <v>4</v>
      </c>
      <c r="M811" s="102">
        <f t="shared" si="237"/>
        <v>0</v>
      </c>
      <c r="N811" s="105"/>
      <c r="O811" s="104">
        <f t="shared" si="238"/>
        <v>0</v>
      </c>
      <c r="P811" s="26">
        <f t="shared" si="234"/>
        <v>44022</v>
      </c>
      <c r="Q811" s="21">
        <f t="shared" si="251"/>
        <v>55027</v>
      </c>
      <c r="R811" s="98">
        <v>521</v>
      </c>
      <c r="S811" s="99">
        <v>625</v>
      </c>
      <c r="T811" s="99">
        <v>782</v>
      </c>
      <c r="U811" s="99">
        <v>782</v>
      </c>
      <c r="V811" s="99">
        <v>730</v>
      </c>
      <c r="W811" s="99">
        <v>573</v>
      </c>
      <c r="X811" s="99">
        <v>365</v>
      </c>
      <c r="Y811" s="99">
        <v>104</v>
      </c>
      <c r="Z811" s="99">
        <v>89</v>
      </c>
      <c r="AA811" s="99">
        <v>89</v>
      </c>
      <c r="AB811" s="99">
        <v>89</v>
      </c>
      <c r="AC811" s="100">
        <v>464</v>
      </c>
      <c r="AD811" s="22">
        <f t="shared" si="239"/>
        <v>5500</v>
      </c>
      <c r="AE811" s="20">
        <f t="shared" si="240"/>
        <v>6597</v>
      </c>
      <c r="AF811" s="20">
        <f t="shared" si="241"/>
        <v>8255</v>
      </c>
      <c r="AG811" s="20">
        <f t="shared" si="242"/>
        <v>8255</v>
      </c>
      <c r="AH811" s="20">
        <f t="shared" si="243"/>
        <v>7706</v>
      </c>
      <c r="AI811" s="20">
        <f t="shared" si="244"/>
        <v>6048</v>
      </c>
      <c r="AJ811" s="20">
        <f t="shared" si="245"/>
        <v>3853</v>
      </c>
      <c r="AK811" s="20">
        <f t="shared" si="246"/>
        <v>1098</v>
      </c>
      <c r="AL811" s="20">
        <f t="shared" si="247"/>
        <v>939</v>
      </c>
      <c r="AM811" s="20">
        <f t="shared" si="248"/>
        <v>939</v>
      </c>
      <c r="AN811" s="20">
        <f t="shared" si="249"/>
        <v>939</v>
      </c>
      <c r="AO811" s="43">
        <f t="shared" si="250"/>
        <v>4898</v>
      </c>
    </row>
    <row r="812" spans="1:41" x14ac:dyDescent="0.2">
      <c r="A812" s="96" t="s">
        <v>1902</v>
      </c>
      <c r="B812" s="96" t="s">
        <v>1941</v>
      </c>
      <c r="C812" s="96" t="s">
        <v>1902</v>
      </c>
      <c r="D812" s="96" t="s">
        <v>1941</v>
      </c>
      <c r="E812" s="96" t="s">
        <v>1942</v>
      </c>
      <c r="F812" s="96" t="s">
        <v>1943</v>
      </c>
      <c r="G812" s="96" t="s">
        <v>126</v>
      </c>
      <c r="H812" s="19" t="str">
        <f>IF(E812="","",VLOOKUP(LEFT(E812,5),'Technikai cellák'!B:C,2,0))</f>
        <v>E.ON Dél-dunántúli Gázhálózati Zrt.</v>
      </c>
      <c r="I812" s="19" t="str">
        <f>IF(E812="","",VLOOKUP(H812,'Technikai cellák'!$C$1:$D$12,2,0))</f>
        <v>7626 Pécs, Búza tér 8/a</v>
      </c>
      <c r="J812" s="97">
        <v>4</v>
      </c>
      <c r="K812" s="25" t="str">
        <f t="shared" si="235"/>
        <v>20 alatti</v>
      </c>
      <c r="L812" s="101">
        <f t="shared" si="236"/>
        <v>4</v>
      </c>
      <c r="M812" s="102">
        <f t="shared" si="237"/>
        <v>0</v>
      </c>
      <c r="N812" s="105"/>
      <c r="O812" s="104">
        <f t="shared" si="238"/>
        <v>0</v>
      </c>
      <c r="P812" s="26">
        <f t="shared" si="234"/>
        <v>40189</v>
      </c>
      <c r="Q812" s="21">
        <f t="shared" si="251"/>
        <v>50236</v>
      </c>
      <c r="R812" s="98">
        <v>476</v>
      </c>
      <c r="S812" s="99">
        <v>571</v>
      </c>
      <c r="T812" s="99">
        <v>714</v>
      </c>
      <c r="U812" s="99">
        <v>714</v>
      </c>
      <c r="V812" s="99">
        <v>666</v>
      </c>
      <c r="W812" s="99">
        <v>523</v>
      </c>
      <c r="X812" s="99">
        <v>333</v>
      </c>
      <c r="Y812" s="99">
        <v>95</v>
      </c>
      <c r="Z812" s="99">
        <v>81</v>
      </c>
      <c r="AA812" s="99">
        <v>81</v>
      </c>
      <c r="AB812" s="99">
        <v>81</v>
      </c>
      <c r="AC812" s="100">
        <v>424</v>
      </c>
      <c r="AD812" s="22">
        <f t="shared" si="239"/>
        <v>5025</v>
      </c>
      <c r="AE812" s="20">
        <f t="shared" si="240"/>
        <v>6027</v>
      </c>
      <c r="AF812" s="20">
        <f t="shared" si="241"/>
        <v>7537</v>
      </c>
      <c r="AG812" s="20">
        <f t="shared" si="242"/>
        <v>7537</v>
      </c>
      <c r="AH812" s="20">
        <f t="shared" si="243"/>
        <v>7030</v>
      </c>
      <c r="AI812" s="20">
        <f t="shared" si="244"/>
        <v>5521</v>
      </c>
      <c r="AJ812" s="20">
        <f t="shared" si="245"/>
        <v>3515</v>
      </c>
      <c r="AK812" s="20">
        <f t="shared" si="246"/>
        <v>1003</v>
      </c>
      <c r="AL812" s="20">
        <f t="shared" si="247"/>
        <v>855</v>
      </c>
      <c r="AM812" s="20">
        <f t="shared" si="248"/>
        <v>855</v>
      </c>
      <c r="AN812" s="20">
        <f t="shared" si="249"/>
        <v>855</v>
      </c>
      <c r="AO812" s="43">
        <f t="shared" si="250"/>
        <v>4476</v>
      </c>
    </row>
    <row r="813" spans="1:41" x14ac:dyDescent="0.2">
      <c r="A813" s="96" t="s">
        <v>1902</v>
      </c>
      <c r="B813" s="96" t="s">
        <v>1944</v>
      </c>
      <c r="C813" s="96" t="s">
        <v>1902</v>
      </c>
      <c r="D813" s="96" t="s">
        <v>1944</v>
      </c>
      <c r="E813" s="96" t="s">
        <v>1945</v>
      </c>
      <c r="F813" s="96" t="s">
        <v>1946</v>
      </c>
      <c r="G813" s="96" t="s">
        <v>126</v>
      </c>
      <c r="H813" s="19" t="str">
        <f>IF(E813="","",VLOOKUP(LEFT(E813,5),'Technikai cellák'!B:C,2,0))</f>
        <v>E.ON Dél-dunántúli Gázhálózati Zrt.</v>
      </c>
      <c r="I813" s="19" t="str">
        <f>IF(E813="","",VLOOKUP(H813,'Technikai cellák'!$C$1:$D$12,2,0))</f>
        <v>7626 Pécs, Búza tér 8/a</v>
      </c>
      <c r="J813" s="97">
        <v>16</v>
      </c>
      <c r="K813" s="25" t="str">
        <f t="shared" si="235"/>
        <v>20 alatti</v>
      </c>
      <c r="L813" s="101">
        <f t="shared" si="236"/>
        <v>16</v>
      </c>
      <c r="M813" s="102">
        <f t="shared" si="237"/>
        <v>0</v>
      </c>
      <c r="N813" s="105"/>
      <c r="O813" s="104">
        <f t="shared" si="238"/>
        <v>0</v>
      </c>
      <c r="P813" s="26">
        <f t="shared" si="234"/>
        <v>71762</v>
      </c>
      <c r="Q813" s="21">
        <f t="shared" si="251"/>
        <v>89703</v>
      </c>
      <c r="R813" s="98">
        <v>850</v>
      </c>
      <c r="S813" s="99">
        <v>1020</v>
      </c>
      <c r="T813" s="99">
        <v>1275</v>
      </c>
      <c r="U813" s="99">
        <v>1275</v>
      </c>
      <c r="V813" s="99">
        <v>1190</v>
      </c>
      <c r="W813" s="99">
        <v>935</v>
      </c>
      <c r="X813" s="99">
        <v>595</v>
      </c>
      <c r="Y813" s="99">
        <v>170</v>
      </c>
      <c r="Z813" s="99">
        <v>144</v>
      </c>
      <c r="AA813" s="99">
        <v>144</v>
      </c>
      <c r="AB813" s="99">
        <v>144</v>
      </c>
      <c r="AC813" s="100">
        <v>756</v>
      </c>
      <c r="AD813" s="22">
        <f t="shared" si="239"/>
        <v>8972</v>
      </c>
      <c r="AE813" s="20">
        <f t="shared" si="240"/>
        <v>10767</v>
      </c>
      <c r="AF813" s="20">
        <f t="shared" si="241"/>
        <v>13459</v>
      </c>
      <c r="AG813" s="20">
        <f t="shared" si="242"/>
        <v>13459</v>
      </c>
      <c r="AH813" s="20">
        <f t="shared" si="243"/>
        <v>12561</v>
      </c>
      <c r="AI813" s="20">
        <f t="shared" si="244"/>
        <v>9870</v>
      </c>
      <c r="AJ813" s="20">
        <f t="shared" si="245"/>
        <v>6281</v>
      </c>
      <c r="AK813" s="20">
        <f t="shared" si="246"/>
        <v>1794</v>
      </c>
      <c r="AL813" s="20">
        <f t="shared" si="247"/>
        <v>1520</v>
      </c>
      <c r="AM813" s="20">
        <f t="shared" si="248"/>
        <v>1520</v>
      </c>
      <c r="AN813" s="20">
        <f t="shared" si="249"/>
        <v>1520</v>
      </c>
      <c r="AO813" s="43">
        <f t="shared" si="250"/>
        <v>7980</v>
      </c>
    </row>
    <row r="814" spans="1:41" x14ac:dyDescent="0.2">
      <c r="A814" s="96" t="s">
        <v>1902</v>
      </c>
      <c r="B814" s="96" t="s">
        <v>1947</v>
      </c>
      <c r="C814" s="96" t="s">
        <v>1902</v>
      </c>
      <c r="D814" s="96" t="s">
        <v>1947</v>
      </c>
      <c r="E814" s="96" t="s">
        <v>1948</v>
      </c>
      <c r="F814" s="96" t="s">
        <v>1949</v>
      </c>
      <c r="G814" s="96" t="s">
        <v>126</v>
      </c>
      <c r="H814" s="19" t="str">
        <f>IF(E814="","",VLOOKUP(LEFT(E814,5),'Technikai cellák'!B:C,2,0))</f>
        <v>E.ON Dél-dunántúli Gázhálózati Zrt.</v>
      </c>
      <c r="I814" s="19" t="str">
        <f>IF(E814="","",VLOOKUP(H814,'Technikai cellák'!$C$1:$D$12,2,0))</f>
        <v>7626 Pécs, Búza tér 8/a</v>
      </c>
      <c r="J814" s="97">
        <v>4</v>
      </c>
      <c r="K814" s="25" t="str">
        <f t="shared" si="235"/>
        <v>20 alatti</v>
      </c>
      <c r="L814" s="101">
        <f t="shared" si="236"/>
        <v>4</v>
      </c>
      <c r="M814" s="102">
        <f t="shared" si="237"/>
        <v>0</v>
      </c>
      <c r="N814" s="105"/>
      <c r="O814" s="104">
        <f t="shared" si="238"/>
        <v>0</v>
      </c>
      <c r="P814" s="26">
        <f t="shared" si="234"/>
        <v>20276</v>
      </c>
      <c r="Q814" s="21">
        <f t="shared" si="251"/>
        <v>25345</v>
      </c>
      <c r="R814" s="98">
        <v>240</v>
      </c>
      <c r="S814" s="99">
        <v>288</v>
      </c>
      <c r="T814" s="99">
        <v>360</v>
      </c>
      <c r="U814" s="99">
        <v>360</v>
      </c>
      <c r="V814" s="99">
        <v>336</v>
      </c>
      <c r="W814" s="99">
        <v>264</v>
      </c>
      <c r="X814" s="99">
        <v>168</v>
      </c>
      <c r="Y814" s="99">
        <v>48</v>
      </c>
      <c r="Z814" s="99">
        <v>41</v>
      </c>
      <c r="AA814" s="99">
        <v>41</v>
      </c>
      <c r="AB814" s="99">
        <v>41</v>
      </c>
      <c r="AC814" s="100">
        <v>214</v>
      </c>
      <c r="AD814" s="22">
        <f t="shared" si="239"/>
        <v>2533</v>
      </c>
      <c r="AE814" s="20">
        <f t="shared" si="240"/>
        <v>3040</v>
      </c>
      <c r="AF814" s="20">
        <f t="shared" si="241"/>
        <v>3800</v>
      </c>
      <c r="AG814" s="20">
        <f t="shared" si="242"/>
        <v>3800</v>
      </c>
      <c r="AH814" s="20">
        <f t="shared" si="243"/>
        <v>3547</v>
      </c>
      <c r="AI814" s="20">
        <f t="shared" si="244"/>
        <v>2787</v>
      </c>
      <c r="AJ814" s="20">
        <f t="shared" si="245"/>
        <v>1773</v>
      </c>
      <c r="AK814" s="20">
        <f t="shared" si="246"/>
        <v>507</v>
      </c>
      <c r="AL814" s="20">
        <f t="shared" si="247"/>
        <v>433</v>
      </c>
      <c r="AM814" s="20">
        <f t="shared" si="248"/>
        <v>433</v>
      </c>
      <c r="AN814" s="20">
        <f t="shared" si="249"/>
        <v>433</v>
      </c>
      <c r="AO814" s="43">
        <f t="shared" si="250"/>
        <v>2259</v>
      </c>
    </row>
    <row r="815" spans="1:41" x14ac:dyDescent="0.2">
      <c r="A815" s="96" t="s">
        <v>1902</v>
      </c>
      <c r="B815" s="96" t="s">
        <v>1944</v>
      </c>
      <c r="C815" s="96" t="s">
        <v>1902</v>
      </c>
      <c r="D815" s="96" t="s">
        <v>1944</v>
      </c>
      <c r="E815" s="96" t="s">
        <v>1950</v>
      </c>
      <c r="F815" s="96" t="s">
        <v>1951</v>
      </c>
      <c r="G815" s="96" t="s">
        <v>126</v>
      </c>
      <c r="H815" s="19" t="str">
        <f>IF(E815="","",VLOOKUP(LEFT(E815,5),'Technikai cellák'!B:C,2,0))</f>
        <v>E.ON Dél-dunántúli Gázhálózati Zrt.</v>
      </c>
      <c r="I815" s="19" t="str">
        <f>IF(E815="","",VLOOKUP(H815,'Technikai cellák'!$C$1:$D$12,2,0))</f>
        <v>7626 Pécs, Búza tér 8/a</v>
      </c>
      <c r="J815" s="97">
        <v>16</v>
      </c>
      <c r="K815" s="25" t="str">
        <f t="shared" si="235"/>
        <v>20 alatti</v>
      </c>
      <c r="L815" s="101">
        <f t="shared" si="236"/>
        <v>16</v>
      </c>
      <c r="M815" s="102">
        <f t="shared" si="237"/>
        <v>0</v>
      </c>
      <c r="N815" s="105"/>
      <c r="O815" s="104">
        <f t="shared" si="238"/>
        <v>0</v>
      </c>
      <c r="P815" s="26">
        <f t="shared" si="234"/>
        <v>155085</v>
      </c>
      <c r="Q815" s="21">
        <f t="shared" si="251"/>
        <v>193856</v>
      </c>
      <c r="R815" s="98">
        <v>1837</v>
      </c>
      <c r="S815" s="99">
        <v>2204</v>
      </c>
      <c r="T815" s="99">
        <v>2755</v>
      </c>
      <c r="U815" s="99">
        <v>2755</v>
      </c>
      <c r="V815" s="99">
        <v>2571</v>
      </c>
      <c r="W815" s="99">
        <v>2020</v>
      </c>
      <c r="X815" s="99">
        <v>1286</v>
      </c>
      <c r="Y815" s="99">
        <v>367</v>
      </c>
      <c r="Z815" s="99">
        <v>312</v>
      </c>
      <c r="AA815" s="99">
        <v>312</v>
      </c>
      <c r="AB815" s="99">
        <v>312</v>
      </c>
      <c r="AC815" s="100">
        <v>1634</v>
      </c>
      <c r="AD815" s="22">
        <f t="shared" si="239"/>
        <v>19391</v>
      </c>
      <c r="AE815" s="20">
        <f t="shared" si="240"/>
        <v>23265</v>
      </c>
      <c r="AF815" s="20">
        <f t="shared" si="241"/>
        <v>29081</v>
      </c>
      <c r="AG815" s="20">
        <f t="shared" si="242"/>
        <v>29081</v>
      </c>
      <c r="AH815" s="20">
        <f t="shared" si="243"/>
        <v>27139</v>
      </c>
      <c r="AI815" s="20">
        <f t="shared" si="244"/>
        <v>21323</v>
      </c>
      <c r="AJ815" s="20">
        <f t="shared" si="245"/>
        <v>13575</v>
      </c>
      <c r="AK815" s="20">
        <f t="shared" si="246"/>
        <v>3874</v>
      </c>
      <c r="AL815" s="20">
        <f t="shared" si="247"/>
        <v>3293</v>
      </c>
      <c r="AM815" s="20">
        <f t="shared" si="248"/>
        <v>3293</v>
      </c>
      <c r="AN815" s="20">
        <f t="shared" si="249"/>
        <v>3293</v>
      </c>
      <c r="AO815" s="43">
        <f t="shared" si="250"/>
        <v>17248</v>
      </c>
    </row>
    <row r="816" spans="1:41" x14ac:dyDescent="0.2">
      <c r="A816" s="96" t="s">
        <v>1902</v>
      </c>
      <c r="B816" s="96" t="s">
        <v>1952</v>
      </c>
      <c r="C816" s="96" t="s">
        <v>1902</v>
      </c>
      <c r="D816" s="96" t="s">
        <v>1952</v>
      </c>
      <c r="E816" s="96" t="s">
        <v>1953</v>
      </c>
      <c r="F816" s="96" t="s">
        <v>1954</v>
      </c>
      <c r="G816" s="96" t="s">
        <v>126</v>
      </c>
      <c r="H816" s="19" t="str">
        <f>IF(E816="","",VLOOKUP(LEFT(E816,5),'Technikai cellák'!B:C,2,0))</f>
        <v>E.ON Dél-dunántúli Gázhálózati Zrt.</v>
      </c>
      <c r="I816" s="19" t="str">
        <f>IF(E816="","",VLOOKUP(H816,'Technikai cellák'!$C$1:$D$12,2,0))</f>
        <v>7626 Pécs, Búza tér 8/a</v>
      </c>
      <c r="J816" s="97">
        <v>4</v>
      </c>
      <c r="K816" s="25" t="str">
        <f t="shared" si="235"/>
        <v>20 alatti</v>
      </c>
      <c r="L816" s="101">
        <f t="shared" si="236"/>
        <v>4</v>
      </c>
      <c r="M816" s="102">
        <f t="shared" si="237"/>
        <v>0</v>
      </c>
      <c r="N816" s="105"/>
      <c r="O816" s="104">
        <f t="shared" si="238"/>
        <v>0</v>
      </c>
      <c r="P816" s="26">
        <f t="shared" ref="P816:P879" si="252">ROUND(Q816*$G$9,0)</f>
        <v>24980</v>
      </c>
      <c r="Q816" s="21">
        <f t="shared" si="251"/>
        <v>31225</v>
      </c>
      <c r="R816" s="98">
        <v>296</v>
      </c>
      <c r="S816" s="99">
        <v>355</v>
      </c>
      <c r="T816" s="99">
        <v>444</v>
      </c>
      <c r="U816" s="99">
        <v>444</v>
      </c>
      <c r="V816" s="99">
        <v>414</v>
      </c>
      <c r="W816" s="99">
        <v>326</v>
      </c>
      <c r="X816" s="99">
        <v>207</v>
      </c>
      <c r="Y816" s="99">
        <v>59</v>
      </c>
      <c r="Z816" s="99">
        <v>50</v>
      </c>
      <c r="AA816" s="99">
        <v>50</v>
      </c>
      <c r="AB816" s="99">
        <v>50</v>
      </c>
      <c r="AC816" s="100">
        <v>263</v>
      </c>
      <c r="AD816" s="22">
        <f t="shared" si="239"/>
        <v>3125</v>
      </c>
      <c r="AE816" s="20">
        <f t="shared" si="240"/>
        <v>3747</v>
      </c>
      <c r="AF816" s="20">
        <f t="shared" si="241"/>
        <v>4687</v>
      </c>
      <c r="AG816" s="20">
        <f t="shared" si="242"/>
        <v>4687</v>
      </c>
      <c r="AH816" s="20">
        <f t="shared" si="243"/>
        <v>4370</v>
      </c>
      <c r="AI816" s="20">
        <f t="shared" si="244"/>
        <v>3441</v>
      </c>
      <c r="AJ816" s="20">
        <f t="shared" si="245"/>
        <v>2185</v>
      </c>
      <c r="AK816" s="20">
        <f t="shared" si="246"/>
        <v>623</v>
      </c>
      <c r="AL816" s="20">
        <f t="shared" si="247"/>
        <v>528</v>
      </c>
      <c r="AM816" s="20">
        <f t="shared" si="248"/>
        <v>528</v>
      </c>
      <c r="AN816" s="20">
        <f t="shared" si="249"/>
        <v>528</v>
      </c>
      <c r="AO816" s="43">
        <f t="shared" si="250"/>
        <v>2776</v>
      </c>
    </row>
    <row r="817" spans="1:41" x14ac:dyDescent="0.2">
      <c r="A817" s="96" t="s">
        <v>1902</v>
      </c>
      <c r="B817" s="96" t="s">
        <v>1955</v>
      </c>
      <c r="C817" s="96" t="s">
        <v>1902</v>
      </c>
      <c r="D817" s="96" t="s">
        <v>1955</v>
      </c>
      <c r="E817" s="96" t="s">
        <v>1956</v>
      </c>
      <c r="F817" s="96" t="s">
        <v>1957</v>
      </c>
      <c r="G817" s="96" t="s">
        <v>126</v>
      </c>
      <c r="H817" s="19" t="str">
        <f>IF(E817="","",VLOOKUP(LEFT(E817,5),'Technikai cellák'!B:C,2,0))</f>
        <v>E.ON Dél-dunántúli Gázhálózati Zrt.</v>
      </c>
      <c r="I817" s="19" t="str">
        <f>IF(E817="","",VLOOKUP(H817,'Technikai cellák'!$C$1:$D$12,2,0))</f>
        <v>7626 Pécs, Búza tér 8/a</v>
      </c>
      <c r="J817" s="97">
        <v>4</v>
      </c>
      <c r="K817" s="25" t="str">
        <f t="shared" si="235"/>
        <v>20 alatti</v>
      </c>
      <c r="L817" s="101">
        <f t="shared" si="236"/>
        <v>4</v>
      </c>
      <c r="M817" s="102">
        <f t="shared" si="237"/>
        <v>0</v>
      </c>
      <c r="N817" s="105"/>
      <c r="O817" s="104">
        <f t="shared" si="238"/>
        <v>0</v>
      </c>
      <c r="P817" s="26">
        <f t="shared" si="252"/>
        <v>14964</v>
      </c>
      <c r="Q817" s="21">
        <f t="shared" si="251"/>
        <v>18705</v>
      </c>
      <c r="R817" s="98">
        <v>177</v>
      </c>
      <c r="S817" s="99">
        <v>213</v>
      </c>
      <c r="T817" s="99">
        <v>266</v>
      </c>
      <c r="U817" s="99">
        <v>266</v>
      </c>
      <c r="V817" s="99">
        <v>248</v>
      </c>
      <c r="W817" s="99">
        <v>195</v>
      </c>
      <c r="X817" s="99">
        <v>124</v>
      </c>
      <c r="Y817" s="99">
        <v>35</v>
      </c>
      <c r="Z817" s="99">
        <v>30</v>
      </c>
      <c r="AA817" s="99">
        <v>30</v>
      </c>
      <c r="AB817" s="99">
        <v>30</v>
      </c>
      <c r="AC817" s="100">
        <v>158</v>
      </c>
      <c r="AD817" s="22">
        <f t="shared" si="239"/>
        <v>1868</v>
      </c>
      <c r="AE817" s="20">
        <f t="shared" si="240"/>
        <v>2248</v>
      </c>
      <c r="AF817" s="20">
        <f t="shared" si="241"/>
        <v>2808</v>
      </c>
      <c r="AG817" s="20">
        <f t="shared" si="242"/>
        <v>2808</v>
      </c>
      <c r="AH817" s="20">
        <f t="shared" si="243"/>
        <v>2618</v>
      </c>
      <c r="AI817" s="20">
        <f t="shared" si="244"/>
        <v>2058</v>
      </c>
      <c r="AJ817" s="20">
        <f t="shared" si="245"/>
        <v>1309</v>
      </c>
      <c r="AK817" s="20">
        <f t="shared" si="246"/>
        <v>369</v>
      </c>
      <c r="AL817" s="20">
        <f t="shared" si="247"/>
        <v>317</v>
      </c>
      <c r="AM817" s="20">
        <f t="shared" si="248"/>
        <v>317</v>
      </c>
      <c r="AN817" s="20">
        <f t="shared" si="249"/>
        <v>317</v>
      </c>
      <c r="AO817" s="43">
        <f t="shared" si="250"/>
        <v>1668</v>
      </c>
    </row>
    <row r="818" spans="1:41" x14ac:dyDescent="0.2">
      <c r="A818" s="96" t="s">
        <v>1902</v>
      </c>
      <c r="B818" s="96" t="s">
        <v>1958</v>
      </c>
      <c r="C818" s="96" t="s">
        <v>1902</v>
      </c>
      <c r="D818" s="96" t="s">
        <v>1958</v>
      </c>
      <c r="E818" s="96" t="s">
        <v>1959</v>
      </c>
      <c r="F818" s="96" t="s">
        <v>1960</v>
      </c>
      <c r="G818" s="96" t="s">
        <v>126</v>
      </c>
      <c r="H818" s="19" t="str">
        <f>IF(E818="","",VLOOKUP(LEFT(E818,5),'Technikai cellák'!B:C,2,0))</f>
        <v>E.ON Dél-dunántúli Gázhálózati Zrt.</v>
      </c>
      <c r="I818" s="19" t="str">
        <f>IF(E818="","",VLOOKUP(H818,'Technikai cellák'!$C$1:$D$12,2,0))</f>
        <v>7626 Pécs, Búza tér 8/a</v>
      </c>
      <c r="J818" s="97">
        <v>4</v>
      </c>
      <c r="K818" s="25" t="str">
        <f t="shared" si="235"/>
        <v>20 alatti</v>
      </c>
      <c r="L818" s="101">
        <f t="shared" si="236"/>
        <v>4</v>
      </c>
      <c r="M818" s="102">
        <f t="shared" si="237"/>
        <v>0</v>
      </c>
      <c r="N818" s="105"/>
      <c r="O818" s="104">
        <f t="shared" si="238"/>
        <v>0</v>
      </c>
      <c r="P818" s="26">
        <f t="shared" si="252"/>
        <v>8664</v>
      </c>
      <c r="Q818" s="21">
        <f t="shared" si="251"/>
        <v>10830</v>
      </c>
      <c r="R818" s="98">
        <v>103</v>
      </c>
      <c r="S818" s="99">
        <v>123</v>
      </c>
      <c r="T818" s="99">
        <v>154</v>
      </c>
      <c r="U818" s="99">
        <v>154</v>
      </c>
      <c r="V818" s="99">
        <v>144</v>
      </c>
      <c r="W818" s="99">
        <v>113</v>
      </c>
      <c r="X818" s="99">
        <v>72</v>
      </c>
      <c r="Y818" s="99">
        <v>21</v>
      </c>
      <c r="Z818" s="99">
        <v>17</v>
      </c>
      <c r="AA818" s="99">
        <v>17</v>
      </c>
      <c r="AB818" s="99">
        <v>17</v>
      </c>
      <c r="AC818" s="100">
        <v>91</v>
      </c>
      <c r="AD818" s="22">
        <f t="shared" si="239"/>
        <v>1087</v>
      </c>
      <c r="AE818" s="20">
        <f t="shared" si="240"/>
        <v>1298</v>
      </c>
      <c r="AF818" s="20">
        <f t="shared" si="241"/>
        <v>1626</v>
      </c>
      <c r="AG818" s="20">
        <f t="shared" si="242"/>
        <v>1626</v>
      </c>
      <c r="AH818" s="20">
        <f t="shared" si="243"/>
        <v>1520</v>
      </c>
      <c r="AI818" s="20">
        <f t="shared" si="244"/>
        <v>1193</v>
      </c>
      <c r="AJ818" s="20">
        <f t="shared" si="245"/>
        <v>760</v>
      </c>
      <c r="AK818" s="20">
        <f t="shared" si="246"/>
        <v>222</v>
      </c>
      <c r="AL818" s="20">
        <f t="shared" si="247"/>
        <v>179</v>
      </c>
      <c r="AM818" s="20">
        <f t="shared" si="248"/>
        <v>179</v>
      </c>
      <c r="AN818" s="20">
        <f t="shared" si="249"/>
        <v>179</v>
      </c>
      <c r="AO818" s="43">
        <f t="shared" si="250"/>
        <v>961</v>
      </c>
    </row>
    <row r="819" spans="1:41" x14ac:dyDescent="0.2">
      <c r="A819" s="96" t="s">
        <v>1902</v>
      </c>
      <c r="B819" s="96" t="s">
        <v>1961</v>
      </c>
      <c r="C819" s="96" t="s">
        <v>1902</v>
      </c>
      <c r="D819" s="96" t="s">
        <v>1961</v>
      </c>
      <c r="E819" s="96" t="s">
        <v>1962</v>
      </c>
      <c r="F819" s="96" t="s">
        <v>1963</v>
      </c>
      <c r="G819" s="96" t="s">
        <v>126</v>
      </c>
      <c r="H819" s="19" t="str">
        <f>IF(E819="","",VLOOKUP(LEFT(E819,5),'Technikai cellák'!B:C,2,0))</f>
        <v>E.ON Dél-dunántúli Gázhálózati Zrt.</v>
      </c>
      <c r="I819" s="19" t="str">
        <f>IF(E819="","",VLOOKUP(H819,'Technikai cellák'!$C$1:$D$12,2,0))</f>
        <v>7626 Pécs, Búza tér 8/a</v>
      </c>
      <c r="J819" s="97">
        <v>65</v>
      </c>
      <c r="K819" s="25" t="str">
        <f t="shared" si="235"/>
        <v>20-99</v>
      </c>
      <c r="L819" s="101">
        <f t="shared" si="236"/>
        <v>0</v>
      </c>
      <c r="M819" s="102">
        <f t="shared" si="237"/>
        <v>683</v>
      </c>
      <c r="N819" s="105">
        <v>683</v>
      </c>
      <c r="O819" s="104">
        <f t="shared" si="238"/>
        <v>0</v>
      </c>
      <c r="P819" s="26">
        <f t="shared" si="252"/>
        <v>1188125</v>
      </c>
      <c r="Q819" s="21">
        <f t="shared" si="251"/>
        <v>1485156</v>
      </c>
      <c r="R819" s="98">
        <v>14070</v>
      </c>
      <c r="S819" s="99">
        <v>16884</v>
      </c>
      <c r="T819" s="99">
        <v>21105</v>
      </c>
      <c r="U819" s="99">
        <v>21105</v>
      </c>
      <c r="V819" s="99">
        <v>19698</v>
      </c>
      <c r="W819" s="99">
        <v>15477</v>
      </c>
      <c r="X819" s="99">
        <v>9849</v>
      </c>
      <c r="Y819" s="99">
        <v>2814</v>
      </c>
      <c r="Z819" s="99">
        <v>2392</v>
      </c>
      <c r="AA819" s="99">
        <v>2392</v>
      </c>
      <c r="AB819" s="99">
        <v>2392</v>
      </c>
      <c r="AC819" s="100">
        <v>12518</v>
      </c>
      <c r="AD819" s="22">
        <f t="shared" si="239"/>
        <v>148520</v>
      </c>
      <c r="AE819" s="20">
        <f t="shared" si="240"/>
        <v>178224</v>
      </c>
      <c r="AF819" s="20">
        <f t="shared" si="241"/>
        <v>222780</v>
      </c>
      <c r="AG819" s="20">
        <f t="shared" si="242"/>
        <v>222780</v>
      </c>
      <c r="AH819" s="20">
        <f t="shared" si="243"/>
        <v>207928</v>
      </c>
      <c r="AI819" s="20">
        <f t="shared" si="244"/>
        <v>163372</v>
      </c>
      <c r="AJ819" s="20">
        <f t="shared" si="245"/>
        <v>103964</v>
      </c>
      <c r="AK819" s="20">
        <f t="shared" si="246"/>
        <v>29704</v>
      </c>
      <c r="AL819" s="20">
        <f t="shared" si="247"/>
        <v>25249</v>
      </c>
      <c r="AM819" s="20">
        <f t="shared" si="248"/>
        <v>25249</v>
      </c>
      <c r="AN819" s="20">
        <f t="shared" si="249"/>
        <v>25249</v>
      </c>
      <c r="AO819" s="43">
        <f t="shared" si="250"/>
        <v>132137</v>
      </c>
    </row>
    <row r="820" spans="1:41" x14ac:dyDescent="0.2">
      <c r="A820" s="96" t="s">
        <v>1902</v>
      </c>
      <c r="B820" s="96" t="s">
        <v>1964</v>
      </c>
      <c r="C820" s="96" t="s">
        <v>1902</v>
      </c>
      <c r="D820" s="96" t="s">
        <v>1964</v>
      </c>
      <c r="E820" s="96" t="s">
        <v>1965</v>
      </c>
      <c r="F820" s="96" t="s">
        <v>1966</v>
      </c>
      <c r="G820" s="96" t="s">
        <v>126</v>
      </c>
      <c r="H820" s="19" t="str">
        <f>IF(E820="","",VLOOKUP(LEFT(E820,5),'Technikai cellák'!B:C,2,0))</f>
        <v>E.ON Dél-dunántúli Gázhálózati Zrt.</v>
      </c>
      <c r="I820" s="19" t="str">
        <f>IF(E820="","",VLOOKUP(H820,'Technikai cellák'!$C$1:$D$12,2,0))</f>
        <v>7626 Pécs, Búza tér 8/a</v>
      </c>
      <c r="J820" s="97">
        <v>40</v>
      </c>
      <c r="K820" s="25" t="str">
        <f t="shared" si="235"/>
        <v>20-99</v>
      </c>
      <c r="L820" s="101">
        <f t="shared" si="236"/>
        <v>0</v>
      </c>
      <c r="M820" s="102">
        <f t="shared" si="237"/>
        <v>420</v>
      </c>
      <c r="N820" s="105">
        <v>420</v>
      </c>
      <c r="O820" s="104">
        <f t="shared" si="238"/>
        <v>0</v>
      </c>
      <c r="P820" s="26">
        <f t="shared" si="252"/>
        <v>553742</v>
      </c>
      <c r="Q820" s="21">
        <f t="shared" si="251"/>
        <v>692177</v>
      </c>
      <c r="R820" s="98">
        <v>6557</v>
      </c>
      <c r="S820" s="99">
        <v>7869</v>
      </c>
      <c r="T820" s="99">
        <v>9836</v>
      </c>
      <c r="U820" s="99">
        <v>9836</v>
      </c>
      <c r="V820" s="99">
        <v>9180</v>
      </c>
      <c r="W820" s="99">
        <v>7213</v>
      </c>
      <c r="X820" s="99">
        <v>4590</v>
      </c>
      <c r="Y820" s="99">
        <v>1311</v>
      </c>
      <c r="Z820" s="99">
        <v>1115</v>
      </c>
      <c r="AA820" s="99">
        <v>1115</v>
      </c>
      <c r="AB820" s="99">
        <v>1115</v>
      </c>
      <c r="AC820" s="100">
        <v>5836</v>
      </c>
      <c r="AD820" s="22">
        <f t="shared" si="239"/>
        <v>69214</v>
      </c>
      <c r="AE820" s="20">
        <f t="shared" si="240"/>
        <v>83064</v>
      </c>
      <c r="AF820" s="20">
        <f t="shared" si="241"/>
        <v>103827</v>
      </c>
      <c r="AG820" s="20">
        <f t="shared" si="242"/>
        <v>103827</v>
      </c>
      <c r="AH820" s="20">
        <f t="shared" si="243"/>
        <v>96902</v>
      </c>
      <c r="AI820" s="20">
        <f t="shared" si="244"/>
        <v>76139</v>
      </c>
      <c r="AJ820" s="20">
        <f t="shared" si="245"/>
        <v>48451</v>
      </c>
      <c r="AK820" s="20">
        <f t="shared" si="246"/>
        <v>13839</v>
      </c>
      <c r="AL820" s="20">
        <f t="shared" si="247"/>
        <v>11770</v>
      </c>
      <c r="AM820" s="20">
        <f t="shared" si="248"/>
        <v>11770</v>
      </c>
      <c r="AN820" s="20">
        <f t="shared" si="249"/>
        <v>11770</v>
      </c>
      <c r="AO820" s="43">
        <f t="shared" si="250"/>
        <v>61604</v>
      </c>
    </row>
    <row r="821" spans="1:41" x14ac:dyDescent="0.2">
      <c r="A821" s="96" t="s">
        <v>1902</v>
      </c>
      <c r="B821" s="96" t="s">
        <v>1967</v>
      </c>
      <c r="C821" s="96" t="s">
        <v>1902</v>
      </c>
      <c r="D821" s="96" t="s">
        <v>1967</v>
      </c>
      <c r="E821" s="96" t="s">
        <v>1968</v>
      </c>
      <c r="F821" s="96" t="s">
        <v>1969</v>
      </c>
      <c r="G821" s="96" t="s">
        <v>126</v>
      </c>
      <c r="H821" s="19" t="str">
        <f>IF(E821="","",VLOOKUP(LEFT(E821,5),'Technikai cellák'!B:C,2,0))</f>
        <v>E.ON Dél-dunántúli Gázhálózati Zrt.</v>
      </c>
      <c r="I821" s="19" t="str">
        <f>IF(E821="","",VLOOKUP(H821,'Technikai cellák'!$C$1:$D$12,2,0))</f>
        <v>7626 Pécs, Búza tér 8/a</v>
      </c>
      <c r="J821" s="97">
        <v>16</v>
      </c>
      <c r="K821" s="25" t="str">
        <f t="shared" si="235"/>
        <v>20 alatti</v>
      </c>
      <c r="L821" s="101">
        <f t="shared" si="236"/>
        <v>16</v>
      </c>
      <c r="M821" s="102">
        <f t="shared" si="237"/>
        <v>0</v>
      </c>
      <c r="N821" s="105"/>
      <c r="O821" s="104">
        <f t="shared" si="238"/>
        <v>0</v>
      </c>
      <c r="P821" s="26">
        <f t="shared" si="252"/>
        <v>44147</v>
      </c>
      <c r="Q821" s="21">
        <f t="shared" si="251"/>
        <v>55184</v>
      </c>
      <c r="R821" s="98">
        <v>523</v>
      </c>
      <c r="S821" s="99">
        <v>627</v>
      </c>
      <c r="T821" s="99">
        <v>784</v>
      </c>
      <c r="U821" s="99">
        <v>784</v>
      </c>
      <c r="V821" s="99">
        <v>732</v>
      </c>
      <c r="W821" s="99">
        <v>575</v>
      </c>
      <c r="X821" s="99">
        <v>366</v>
      </c>
      <c r="Y821" s="99">
        <v>105</v>
      </c>
      <c r="Z821" s="99">
        <v>89</v>
      </c>
      <c r="AA821" s="99">
        <v>89</v>
      </c>
      <c r="AB821" s="99">
        <v>89</v>
      </c>
      <c r="AC821" s="100">
        <v>465</v>
      </c>
      <c r="AD821" s="22">
        <f t="shared" si="239"/>
        <v>5521</v>
      </c>
      <c r="AE821" s="20">
        <f t="shared" si="240"/>
        <v>6618</v>
      </c>
      <c r="AF821" s="20">
        <f t="shared" si="241"/>
        <v>8276</v>
      </c>
      <c r="AG821" s="20">
        <f t="shared" si="242"/>
        <v>8276</v>
      </c>
      <c r="AH821" s="20">
        <f t="shared" si="243"/>
        <v>7727</v>
      </c>
      <c r="AI821" s="20">
        <f t="shared" si="244"/>
        <v>6070</v>
      </c>
      <c r="AJ821" s="20">
        <f t="shared" si="245"/>
        <v>3863</v>
      </c>
      <c r="AK821" s="20">
        <f t="shared" si="246"/>
        <v>1108</v>
      </c>
      <c r="AL821" s="20">
        <f t="shared" si="247"/>
        <v>939</v>
      </c>
      <c r="AM821" s="20">
        <f t="shared" si="248"/>
        <v>939</v>
      </c>
      <c r="AN821" s="20">
        <f t="shared" si="249"/>
        <v>939</v>
      </c>
      <c r="AO821" s="43">
        <f t="shared" si="250"/>
        <v>4908</v>
      </c>
    </row>
    <row r="822" spans="1:41" x14ac:dyDescent="0.2">
      <c r="A822" s="96" t="s">
        <v>1902</v>
      </c>
      <c r="B822" s="96" t="s">
        <v>1970</v>
      </c>
      <c r="C822" s="96" t="s">
        <v>1902</v>
      </c>
      <c r="D822" s="96" t="s">
        <v>1970</v>
      </c>
      <c r="E822" s="96" t="s">
        <v>1971</v>
      </c>
      <c r="F822" s="96" t="s">
        <v>1972</v>
      </c>
      <c r="G822" s="96" t="s">
        <v>126</v>
      </c>
      <c r="H822" s="19" t="str">
        <f>IF(E822="","",VLOOKUP(LEFT(E822,5),'Technikai cellák'!B:C,2,0))</f>
        <v>E.ON Dél-dunántúli Gázhálózati Zrt.</v>
      </c>
      <c r="I822" s="19" t="str">
        <f>IF(E822="","",VLOOKUP(H822,'Technikai cellák'!$C$1:$D$12,2,0))</f>
        <v>7626 Pécs, Búza tér 8/a</v>
      </c>
      <c r="J822" s="97">
        <v>4</v>
      </c>
      <c r="K822" s="25" t="str">
        <f t="shared" si="235"/>
        <v>20 alatti</v>
      </c>
      <c r="L822" s="101">
        <f t="shared" si="236"/>
        <v>4</v>
      </c>
      <c r="M822" s="102">
        <f t="shared" si="237"/>
        <v>0</v>
      </c>
      <c r="N822" s="105"/>
      <c r="O822" s="104">
        <f t="shared" si="238"/>
        <v>0</v>
      </c>
      <c r="P822" s="26">
        <f t="shared" si="252"/>
        <v>31245</v>
      </c>
      <c r="Q822" s="21">
        <f t="shared" si="251"/>
        <v>39056</v>
      </c>
      <c r="R822" s="98">
        <v>370</v>
      </c>
      <c r="S822" s="99">
        <v>444</v>
      </c>
      <c r="T822" s="99">
        <v>555</v>
      </c>
      <c r="U822" s="99">
        <v>555</v>
      </c>
      <c r="V822" s="99">
        <v>518</v>
      </c>
      <c r="W822" s="99">
        <v>407</v>
      </c>
      <c r="X822" s="99">
        <v>259</v>
      </c>
      <c r="Y822" s="99">
        <v>74</v>
      </c>
      <c r="Z822" s="99">
        <v>63</v>
      </c>
      <c r="AA822" s="99">
        <v>63</v>
      </c>
      <c r="AB822" s="99">
        <v>63</v>
      </c>
      <c r="AC822" s="100">
        <v>329</v>
      </c>
      <c r="AD822" s="22">
        <f t="shared" si="239"/>
        <v>3906</v>
      </c>
      <c r="AE822" s="20">
        <f t="shared" si="240"/>
        <v>4687</v>
      </c>
      <c r="AF822" s="20">
        <f t="shared" si="241"/>
        <v>5858</v>
      </c>
      <c r="AG822" s="20">
        <f t="shared" si="242"/>
        <v>5858</v>
      </c>
      <c r="AH822" s="20">
        <f t="shared" si="243"/>
        <v>5468</v>
      </c>
      <c r="AI822" s="20">
        <f t="shared" si="244"/>
        <v>4296</v>
      </c>
      <c r="AJ822" s="20">
        <f t="shared" si="245"/>
        <v>2734</v>
      </c>
      <c r="AK822" s="20">
        <f t="shared" si="246"/>
        <v>781</v>
      </c>
      <c r="AL822" s="20">
        <f t="shared" si="247"/>
        <v>665</v>
      </c>
      <c r="AM822" s="20">
        <f t="shared" si="248"/>
        <v>665</v>
      </c>
      <c r="AN822" s="20">
        <f t="shared" si="249"/>
        <v>665</v>
      </c>
      <c r="AO822" s="43">
        <f t="shared" si="250"/>
        <v>3473</v>
      </c>
    </row>
    <row r="823" spans="1:41" x14ac:dyDescent="0.2">
      <c r="A823" s="96" t="s">
        <v>1902</v>
      </c>
      <c r="B823" s="96" t="s">
        <v>1973</v>
      </c>
      <c r="C823" s="96" t="s">
        <v>1902</v>
      </c>
      <c r="D823" s="96" t="s">
        <v>1973</v>
      </c>
      <c r="E823" s="96" t="s">
        <v>1974</v>
      </c>
      <c r="F823" s="96" t="s">
        <v>1975</v>
      </c>
      <c r="G823" s="96" t="s">
        <v>126</v>
      </c>
      <c r="H823" s="19" t="str">
        <f>IF(E823="","",VLOOKUP(LEFT(E823,5),'Technikai cellák'!B:C,2,0))</f>
        <v>E.ON Dél-dunántúli Gázhálózati Zrt.</v>
      </c>
      <c r="I823" s="19" t="str">
        <f>IF(E823="","",VLOOKUP(H823,'Technikai cellák'!$C$1:$D$12,2,0))</f>
        <v>7626 Pécs, Búza tér 8/a</v>
      </c>
      <c r="J823" s="97">
        <v>65</v>
      </c>
      <c r="K823" s="25" t="str">
        <f t="shared" si="235"/>
        <v>20-99</v>
      </c>
      <c r="L823" s="101">
        <f t="shared" si="236"/>
        <v>0</v>
      </c>
      <c r="M823" s="102">
        <f t="shared" si="237"/>
        <v>683</v>
      </c>
      <c r="N823" s="105">
        <v>683</v>
      </c>
      <c r="O823" s="104">
        <f t="shared" si="238"/>
        <v>0</v>
      </c>
      <c r="P823" s="26">
        <f t="shared" si="252"/>
        <v>221714</v>
      </c>
      <c r="Q823" s="21">
        <f t="shared" si="251"/>
        <v>277143</v>
      </c>
      <c r="R823" s="98">
        <v>2626</v>
      </c>
      <c r="S823" s="99">
        <v>3150</v>
      </c>
      <c r="T823" s="99">
        <v>3938</v>
      </c>
      <c r="U823" s="99">
        <v>3938</v>
      </c>
      <c r="V823" s="99">
        <v>3676</v>
      </c>
      <c r="W823" s="99">
        <v>2889</v>
      </c>
      <c r="X823" s="99">
        <v>1838</v>
      </c>
      <c r="Y823" s="99">
        <v>525</v>
      </c>
      <c r="Z823" s="99">
        <v>447</v>
      </c>
      <c r="AA823" s="99">
        <v>447</v>
      </c>
      <c r="AB823" s="99">
        <v>447</v>
      </c>
      <c r="AC823" s="100">
        <v>2334</v>
      </c>
      <c r="AD823" s="22">
        <f t="shared" si="239"/>
        <v>27720</v>
      </c>
      <c r="AE823" s="20">
        <f t="shared" si="240"/>
        <v>33251</v>
      </c>
      <c r="AF823" s="20">
        <f t="shared" si="241"/>
        <v>41569</v>
      </c>
      <c r="AG823" s="20">
        <f t="shared" si="242"/>
        <v>41569</v>
      </c>
      <c r="AH823" s="20">
        <f t="shared" si="243"/>
        <v>38803</v>
      </c>
      <c r="AI823" s="20">
        <f t="shared" si="244"/>
        <v>30496</v>
      </c>
      <c r="AJ823" s="20">
        <f t="shared" si="245"/>
        <v>19402</v>
      </c>
      <c r="AK823" s="20">
        <f t="shared" si="246"/>
        <v>5542</v>
      </c>
      <c r="AL823" s="20">
        <f t="shared" si="247"/>
        <v>4718</v>
      </c>
      <c r="AM823" s="20">
        <f t="shared" si="248"/>
        <v>4718</v>
      </c>
      <c r="AN823" s="20">
        <f t="shared" si="249"/>
        <v>4718</v>
      </c>
      <c r="AO823" s="43">
        <f t="shared" si="250"/>
        <v>24637</v>
      </c>
    </row>
    <row r="824" spans="1:41" x14ac:dyDescent="0.2">
      <c r="A824" s="96" t="s">
        <v>1902</v>
      </c>
      <c r="B824" s="96" t="s">
        <v>1976</v>
      </c>
      <c r="C824" s="96" t="s">
        <v>1902</v>
      </c>
      <c r="D824" s="96" t="s">
        <v>1976</v>
      </c>
      <c r="E824" s="96" t="s">
        <v>1977</v>
      </c>
      <c r="F824" s="96" t="s">
        <v>1978</v>
      </c>
      <c r="G824" s="96" t="s">
        <v>126</v>
      </c>
      <c r="H824" s="19" t="str">
        <f>IF(E824="","",VLOOKUP(LEFT(E824,5),'Technikai cellák'!B:C,2,0))</f>
        <v>E.ON Dél-dunántúli Gázhálózati Zrt.</v>
      </c>
      <c r="I824" s="19" t="str">
        <f>IF(E824="","",VLOOKUP(H824,'Technikai cellák'!$C$1:$D$12,2,0))</f>
        <v>7626 Pécs, Búza tér 8/a</v>
      </c>
      <c r="J824" s="97">
        <v>4</v>
      </c>
      <c r="K824" s="25" t="str">
        <f t="shared" si="235"/>
        <v>20 alatti</v>
      </c>
      <c r="L824" s="101">
        <f t="shared" si="236"/>
        <v>4</v>
      </c>
      <c r="M824" s="102">
        <f t="shared" si="237"/>
        <v>0</v>
      </c>
      <c r="N824" s="105"/>
      <c r="O824" s="104">
        <f t="shared" si="238"/>
        <v>0</v>
      </c>
      <c r="P824" s="26">
        <f t="shared" si="252"/>
        <v>1874</v>
      </c>
      <c r="Q824" s="21">
        <f t="shared" si="251"/>
        <v>2343</v>
      </c>
      <c r="R824" s="98">
        <v>22</v>
      </c>
      <c r="S824" s="99">
        <v>27</v>
      </c>
      <c r="T824" s="99">
        <v>37</v>
      </c>
      <c r="U824" s="99">
        <v>37</v>
      </c>
      <c r="V824" s="99">
        <v>35</v>
      </c>
      <c r="W824" s="99">
        <v>24</v>
      </c>
      <c r="X824" s="99">
        <v>16</v>
      </c>
      <c r="Y824" s="99">
        <v>4</v>
      </c>
      <c r="Z824" s="99">
        <v>0</v>
      </c>
      <c r="AA824" s="99">
        <v>0</v>
      </c>
      <c r="AB824" s="99">
        <v>0</v>
      </c>
      <c r="AC824" s="100">
        <v>20</v>
      </c>
      <c r="AD824" s="22">
        <f t="shared" si="239"/>
        <v>232</v>
      </c>
      <c r="AE824" s="20">
        <f t="shared" si="240"/>
        <v>285</v>
      </c>
      <c r="AF824" s="20">
        <f t="shared" si="241"/>
        <v>391</v>
      </c>
      <c r="AG824" s="20">
        <f t="shared" si="242"/>
        <v>391</v>
      </c>
      <c r="AH824" s="20">
        <f t="shared" si="243"/>
        <v>369</v>
      </c>
      <c r="AI824" s="20">
        <f t="shared" si="244"/>
        <v>253</v>
      </c>
      <c r="AJ824" s="20">
        <f t="shared" si="245"/>
        <v>169</v>
      </c>
      <c r="AK824" s="20">
        <f t="shared" si="246"/>
        <v>42</v>
      </c>
      <c r="AL824" s="20">
        <f t="shared" si="247"/>
        <v>0</v>
      </c>
      <c r="AM824" s="20">
        <f t="shared" si="248"/>
        <v>0</v>
      </c>
      <c r="AN824" s="20">
        <f t="shared" si="249"/>
        <v>0</v>
      </c>
      <c r="AO824" s="43">
        <f t="shared" si="250"/>
        <v>211</v>
      </c>
    </row>
    <row r="825" spans="1:41" x14ac:dyDescent="0.2">
      <c r="A825" s="96" t="s">
        <v>1979</v>
      </c>
      <c r="B825" s="96" t="s">
        <v>1980</v>
      </c>
      <c r="C825" s="96" t="s">
        <v>1979</v>
      </c>
      <c r="D825" s="96" t="s">
        <v>1980</v>
      </c>
      <c r="E825" s="96" t="s">
        <v>1981</v>
      </c>
      <c r="F825" s="96" t="s">
        <v>1982</v>
      </c>
      <c r="G825" s="96" t="s">
        <v>126</v>
      </c>
      <c r="H825" s="19" t="str">
        <f>IF(E825="","",VLOOKUP(LEFT(E825,5),'Technikai cellák'!B:C,2,0))</f>
        <v>MVM ÉGÁZ-DÉGÁZ Földgázhálózati Zrt.</v>
      </c>
      <c r="I825" s="19" t="str">
        <f>IF(E825="","",VLOOKUP(H825,'Technikai cellák'!$C$1:$D$12,2,0))</f>
        <v>6724 Szeged, Pulcz u. 44.</v>
      </c>
      <c r="J825" s="97">
        <v>120</v>
      </c>
      <c r="K825" s="25" t="str">
        <f t="shared" si="235"/>
        <v>100-500</v>
      </c>
      <c r="L825" s="101">
        <f t="shared" si="236"/>
        <v>0</v>
      </c>
      <c r="M825" s="102">
        <f t="shared" si="237"/>
        <v>0</v>
      </c>
      <c r="N825" s="105"/>
      <c r="O825" s="104">
        <f t="shared" si="238"/>
        <v>1267</v>
      </c>
      <c r="P825" s="26">
        <f t="shared" si="252"/>
        <v>1744662</v>
      </c>
      <c r="Q825" s="21">
        <f t="shared" si="251"/>
        <v>2180827</v>
      </c>
      <c r="R825" s="98">
        <v>15700</v>
      </c>
      <c r="S825" s="99">
        <v>25900</v>
      </c>
      <c r="T825" s="99">
        <v>34000</v>
      </c>
      <c r="U825" s="99">
        <v>40400</v>
      </c>
      <c r="V825" s="99">
        <v>28200</v>
      </c>
      <c r="W825" s="99">
        <v>28500</v>
      </c>
      <c r="X825" s="99">
        <v>16000</v>
      </c>
      <c r="Y825" s="99">
        <v>6500</v>
      </c>
      <c r="Z825" s="99">
        <v>2700</v>
      </c>
      <c r="AA825" s="99">
        <v>2300</v>
      </c>
      <c r="AB825" s="99">
        <v>2200</v>
      </c>
      <c r="AC825" s="100">
        <v>4200</v>
      </c>
      <c r="AD825" s="22">
        <f t="shared" si="239"/>
        <v>165726</v>
      </c>
      <c r="AE825" s="20">
        <f t="shared" si="240"/>
        <v>273395</v>
      </c>
      <c r="AF825" s="20">
        <f t="shared" si="241"/>
        <v>358897</v>
      </c>
      <c r="AG825" s="20">
        <f t="shared" si="242"/>
        <v>426454</v>
      </c>
      <c r="AH825" s="20">
        <f t="shared" si="243"/>
        <v>297673</v>
      </c>
      <c r="AI825" s="20">
        <f t="shared" si="244"/>
        <v>300840</v>
      </c>
      <c r="AJ825" s="20">
        <f t="shared" si="245"/>
        <v>168893</v>
      </c>
      <c r="AK825" s="20">
        <f t="shared" si="246"/>
        <v>68613</v>
      </c>
      <c r="AL825" s="20">
        <f t="shared" si="247"/>
        <v>28501</v>
      </c>
      <c r="AM825" s="20">
        <f t="shared" si="248"/>
        <v>24278</v>
      </c>
      <c r="AN825" s="20">
        <f t="shared" si="249"/>
        <v>23223</v>
      </c>
      <c r="AO825" s="43">
        <f t="shared" si="250"/>
        <v>44334</v>
      </c>
    </row>
    <row r="826" spans="1:41" x14ac:dyDescent="0.2">
      <c r="A826" s="96" t="s">
        <v>1979</v>
      </c>
      <c r="B826" s="96" t="s">
        <v>1980</v>
      </c>
      <c r="C826" s="96" t="s">
        <v>1979</v>
      </c>
      <c r="D826" s="96" t="s">
        <v>1980</v>
      </c>
      <c r="E826" s="96" t="s">
        <v>1983</v>
      </c>
      <c r="F826" s="96" t="s">
        <v>1984</v>
      </c>
      <c r="G826" s="96" t="s">
        <v>126</v>
      </c>
      <c r="H826" s="19" t="str">
        <f>IF(E826="","",VLOOKUP(LEFT(E826,5),'Technikai cellák'!B:C,2,0))</f>
        <v>MVM ÉGÁZ-DÉGÁZ Földgázhálózati Zrt.</v>
      </c>
      <c r="I826" s="19" t="str">
        <f>IF(E826="","",VLOOKUP(H826,'Technikai cellák'!$C$1:$D$12,2,0))</f>
        <v>6724 Szeged, Pulcz u. 44.</v>
      </c>
      <c r="J826" s="97">
        <v>65</v>
      </c>
      <c r="K826" s="25" t="str">
        <f t="shared" si="235"/>
        <v>20-99</v>
      </c>
      <c r="L826" s="101">
        <f t="shared" si="236"/>
        <v>0</v>
      </c>
      <c r="M826" s="102">
        <f t="shared" si="237"/>
        <v>683</v>
      </c>
      <c r="N826" s="105">
        <v>683</v>
      </c>
      <c r="O826" s="104">
        <f t="shared" si="238"/>
        <v>0</v>
      </c>
      <c r="P826" s="26">
        <f t="shared" si="252"/>
        <v>563258</v>
      </c>
      <c r="Q826" s="21">
        <f t="shared" si="251"/>
        <v>704072</v>
      </c>
      <c r="R826" s="98">
        <v>8200</v>
      </c>
      <c r="S826" s="99">
        <v>8800</v>
      </c>
      <c r="T826" s="99">
        <v>11000</v>
      </c>
      <c r="U826" s="99">
        <v>12100</v>
      </c>
      <c r="V826" s="99">
        <v>10400</v>
      </c>
      <c r="W826" s="99">
        <v>9900</v>
      </c>
      <c r="X826" s="99">
        <v>5800</v>
      </c>
      <c r="Y826" s="99">
        <v>500</v>
      </c>
      <c r="Z826" s="99">
        <v>0</v>
      </c>
      <c r="AA826" s="99">
        <v>0</v>
      </c>
      <c r="AB826" s="99">
        <v>0</v>
      </c>
      <c r="AC826" s="100">
        <v>0</v>
      </c>
      <c r="AD826" s="22">
        <f t="shared" si="239"/>
        <v>86558</v>
      </c>
      <c r="AE826" s="20">
        <f t="shared" si="240"/>
        <v>92891</v>
      </c>
      <c r="AF826" s="20">
        <f t="shared" si="241"/>
        <v>116114</v>
      </c>
      <c r="AG826" s="20">
        <f t="shared" si="242"/>
        <v>127725</v>
      </c>
      <c r="AH826" s="20">
        <f t="shared" si="243"/>
        <v>109780</v>
      </c>
      <c r="AI826" s="20">
        <f t="shared" si="244"/>
        <v>104502</v>
      </c>
      <c r="AJ826" s="20">
        <f t="shared" si="245"/>
        <v>61224</v>
      </c>
      <c r="AK826" s="20">
        <f t="shared" si="246"/>
        <v>5278</v>
      </c>
      <c r="AL826" s="20">
        <f t="shared" si="247"/>
        <v>0</v>
      </c>
      <c r="AM826" s="20">
        <f t="shared" si="248"/>
        <v>0</v>
      </c>
      <c r="AN826" s="20">
        <f t="shared" si="249"/>
        <v>0</v>
      </c>
      <c r="AO826" s="43">
        <f t="shared" si="250"/>
        <v>0</v>
      </c>
    </row>
    <row r="827" spans="1:41" x14ac:dyDescent="0.2">
      <c r="A827" s="96" t="s">
        <v>1979</v>
      </c>
      <c r="B827" s="96" t="s">
        <v>1980</v>
      </c>
      <c r="C827" s="96" t="s">
        <v>1979</v>
      </c>
      <c r="D827" s="96" t="s">
        <v>1980</v>
      </c>
      <c r="E827" s="96" t="s">
        <v>1985</v>
      </c>
      <c r="F827" s="96" t="s">
        <v>1986</v>
      </c>
      <c r="G827" s="96" t="s">
        <v>126</v>
      </c>
      <c r="H827" s="19" t="str">
        <f>IF(E827="","",VLOOKUP(LEFT(E827,5),'Technikai cellák'!B:C,2,0))</f>
        <v>MVM ÉGÁZ-DÉGÁZ Földgázhálózati Zrt.</v>
      </c>
      <c r="I827" s="19" t="str">
        <f>IF(E827="","",VLOOKUP(H827,'Technikai cellák'!$C$1:$D$12,2,0))</f>
        <v>6724 Szeged, Pulcz u. 44.</v>
      </c>
      <c r="J827" s="97">
        <v>40</v>
      </c>
      <c r="K827" s="25" t="str">
        <f t="shared" si="235"/>
        <v>20-99</v>
      </c>
      <c r="L827" s="101">
        <f t="shared" si="236"/>
        <v>0</v>
      </c>
      <c r="M827" s="102">
        <f t="shared" si="237"/>
        <v>420</v>
      </c>
      <c r="N827" s="105">
        <v>420</v>
      </c>
      <c r="O827" s="104">
        <f t="shared" si="238"/>
        <v>0</v>
      </c>
      <c r="P827" s="26">
        <f t="shared" si="252"/>
        <v>564102</v>
      </c>
      <c r="Q827" s="21">
        <f t="shared" si="251"/>
        <v>705128</v>
      </c>
      <c r="R827" s="98">
        <v>6200</v>
      </c>
      <c r="S827" s="99">
        <v>8300</v>
      </c>
      <c r="T827" s="99">
        <v>11700</v>
      </c>
      <c r="U827" s="99">
        <v>12200</v>
      </c>
      <c r="V827" s="99">
        <v>9800</v>
      </c>
      <c r="W827" s="99">
        <v>9400</v>
      </c>
      <c r="X827" s="99">
        <v>2600</v>
      </c>
      <c r="Y827" s="99">
        <v>2700</v>
      </c>
      <c r="Z827" s="99">
        <v>800</v>
      </c>
      <c r="AA827" s="99">
        <v>900</v>
      </c>
      <c r="AB827" s="99">
        <v>800</v>
      </c>
      <c r="AC827" s="100">
        <v>1400</v>
      </c>
      <c r="AD827" s="22">
        <f t="shared" si="239"/>
        <v>65446</v>
      </c>
      <c r="AE827" s="20">
        <f t="shared" si="240"/>
        <v>87613</v>
      </c>
      <c r="AF827" s="20">
        <f t="shared" si="241"/>
        <v>123503</v>
      </c>
      <c r="AG827" s="20">
        <f t="shared" si="242"/>
        <v>128781</v>
      </c>
      <c r="AH827" s="20">
        <f t="shared" si="243"/>
        <v>103447</v>
      </c>
      <c r="AI827" s="20">
        <f t="shared" si="244"/>
        <v>99224</v>
      </c>
      <c r="AJ827" s="20">
        <f t="shared" si="245"/>
        <v>27445</v>
      </c>
      <c r="AK827" s="20">
        <f t="shared" si="246"/>
        <v>28501</v>
      </c>
      <c r="AL827" s="20">
        <f t="shared" si="247"/>
        <v>8445</v>
      </c>
      <c r="AM827" s="20">
        <f t="shared" si="248"/>
        <v>9500</v>
      </c>
      <c r="AN827" s="20">
        <f t="shared" si="249"/>
        <v>8445</v>
      </c>
      <c r="AO827" s="43">
        <f t="shared" si="250"/>
        <v>14778</v>
      </c>
    </row>
    <row r="828" spans="1:41" x14ac:dyDescent="0.2">
      <c r="A828" s="96" t="s">
        <v>1979</v>
      </c>
      <c r="B828" s="96" t="s">
        <v>1980</v>
      </c>
      <c r="C828" s="96" t="s">
        <v>1979</v>
      </c>
      <c r="D828" s="96" t="s">
        <v>1980</v>
      </c>
      <c r="E828" s="96" t="s">
        <v>1987</v>
      </c>
      <c r="F828" s="96" t="s">
        <v>1988</v>
      </c>
      <c r="G828" s="96" t="s">
        <v>126</v>
      </c>
      <c r="H828" s="19" t="str">
        <f>IF(E828="","",VLOOKUP(LEFT(E828,5),'Technikai cellák'!B:C,2,0))</f>
        <v>MVM ÉGÁZ-DÉGÁZ Földgázhálózati Zrt.</v>
      </c>
      <c r="I828" s="19" t="str">
        <f>IF(E828="","",VLOOKUP(H828,'Technikai cellák'!$C$1:$D$12,2,0))</f>
        <v>6724 Szeged, Pulcz u. 44.</v>
      </c>
      <c r="J828" s="97">
        <v>4</v>
      </c>
      <c r="K828" s="25" t="str">
        <f t="shared" si="235"/>
        <v>20 alatti</v>
      </c>
      <c r="L828" s="101">
        <f t="shared" si="236"/>
        <v>4</v>
      </c>
      <c r="M828" s="102">
        <f t="shared" si="237"/>
        <v>0</v>
      </c>
      <c r="N828" s="105"/>
      <c r="O828" s="104">
        <f t="shared" si="238"/>
        <v>0</v>
      </c>
      <c r="P828" s="26">
        <f t="shared" si="252"/>
        <v>17820</v>
      </c>
      <c r="Q828" s="21">
        <f t="shared" si="251"/>
        <v>22275</v>
      </c>
      <c r="R828" s="98">
        <v>180</v>
      </c>
      <c r="S828" s="99">
        <v>260</v>
      </c>
      <c r="T828" s="99">
        <v>350</v>
      </c>
      <c r="U828" s="99">
        <v>440</v>
      </c>
      <c r="V828" s="99">
        <v>260</v>
      </c>
      <c r="W828" s="99">
        <v>260</v>
      </c>
      <c r="X828" s="99">
        <v>180</v>
      </c>
      <c r="Y828" s="99">
        <v>90</v>
      </c>
      <c r="Z828" s="99">
        <v>0</v>
      </c>
      <c r="AA828" s="99">
        <v>0</v>
      </c>
      <c r="AB828" s="99">
        <v>0</v>
      </c>
      <c r="AC828" s="100">
        <v>90</v>
      </c>
      <c r="AD828" s="22">
        <f t="shared" si="239"/>
        <v>1900</v>
      </c>
      <c r="AE828" s="20">
        <f t="shared" si="240"/>
        <v>2745</v>
      </c>
      <c r="AF828" s="20">
        <f t="shared" si="241"/>
        <v>3695</v>
      </c>
      <c r="AG828" s="20">
        <f t="shared" si="242"/>
        <v>4645</v>
      </c>
      <c r="AH828" s="20">
        <f t="shared" si="243"/>
        <v>2745</v>
      </c>
      <c r="AI828" s="20">
        <f t="shared" si="244"/>
        <v>2745</v>
      </c>
      <c r="AJ828" s="20">
        <f t="shared" si="245"/>
        <v>1900</v>
      </c>
      <c r="AK828" s="20">
        <f t="shared" si="246"/>
        <v>950</v>
      </c>
      <c r="AL828" s="20">
        <f t="shared" si="247"/>
        <v>0</v>
      </c>
      <c r="AM828" s="20">
        <f t="shared" si="248"/>
        <v>0</v>
      </c>
      <c r="AN828" s="20">
        <f t="shared" si="249"/>
        <v>0</v>
      </c>
      <c r="AO828" s="43">
        <f t="shared" si="250"/>
        <v>950</v>
      </c>
    </row>
    <row r="829" spans="1:41" x14ac:dyDescent="0.2">
      <c r="A829" s="96" t="s">
        <v>1979</v>
      </c>
      <c r="B829" s="96" t="s">
        <v>1980</v>
      </c>
      <c r="C829" s="96" t="s">
        <v>1979</v>
      </c>
      <c r="D829" s="96" t="s">
        <v>1980</v>
      </c>
      <c r="E829" s="96" t="s">
        <v>1989</v>
      </c>
      <c r="F829" s="96" t="s">
        <v>1990</v>
      </c>
      <c r="G829" s="96" t="s">
        <v>126</v>
      </c>
      <c r="H829" s="19" t="str">
        <f>IF(E829="","",VLOOKUP(LEFT(E829,5),'Technikai cellák'!B:C,2,0))</f>
        <v>E.ON Közép-dunántúli Gázhálózati Zrt.</v>
      </c>
      <c r="I829" s="19" t="str">
        <f>IF(E829="","",VLOOKUP(H829,'Technikai cellák'!$C$1:$D$12,2,0))</f>
        <v>8800 Nagykanizsa, Zrínyi Miklós út 32.</v>
      </c>
      <c r="J829" s="97">
        <v>4</v>
      </c>
      <c r="K829" s="25" t="str">
        <f t="shared" si="235"/>
        <v>20 alatti</v>
      </c>
      <c r="L829" s="101">
        <f t="shared" si="236"/>
        <v>4</v>
      </c>
      <c r="M829" s="102">
        <f t="shared" si="237"/>
        <v>0</v>
      </c>
      <c r="N829" s="105"/>
      <c r="O829" s="104">
        <f t="shared" si="238"/>
        <v>0</v>
      </c>
      <c r="P829" s="26">
        <f t="shared" si="252"/>
        <v>12415</v>
      </c>
      <c r="Q829" s="21">
        <f t="shared" si="251"/>
        <v>15519</v>
      </c>
      <c r="R829" s="98">
        <v>140</v>
      </c>
      <c r="S829" s="99">
        <v>190</v>
      </c>
      <c r="T829" s="99">
        <v>220</v>
      </c>
      <c r="U829" s="99">
        <v>280</v>
      </c>
      <c r="V829" s="99">
        <v>210</v>
      </c>
      <c r="W829" s="99">
        <v>160</v>
      </c>
      <c r="X829" s="99">
        <v>150</v>
      </c>
      <c r="Y829" s="99">
        <v>40</v>
      </c>
      <c r="Z829" s="99">
        <v>10</v>
      </c>
      <c r="AA829" s="99">
        <v>10</v>
      </c>
      <c r="AB829" s="99">
        <v>10</v>
      </c>
      <c r="AC829" s="100">
        <v>50</v>
      </c>
      <c r="AD829" s="22">
        <f t="shared" si="239"/>
        <v>1478</v>
      </c>
      <c r="AE829" s="20">
        <f t="shared" si="240"/>
        <v>2006</v>
      </c>
      <c r="AF829" s="20">
        <f t="shared" si="241"/>
        <v>2322</v>
      </c>
      <c r="AG829" s="20">
        <f t="shared" si="242"/>
        <v>2956</v>
      </c>
      <c r="AH829" s="20">
        <f t="shared" si="243"/>
        <v>2217</v>
      </c>
      <c r="AI829" s="20">
        <f t="shared" si="244"/>
        <v>1689</v>
      </c>
      <c r="AJ829" s="20">
        <f t="shared" si="245"/>
        <v>1583</v>
      </c>
      <c r="AK829" s="20">
        <f t="shared" si="246"/>
        <v>422</v>
      </c>
      <c r="AL829" s="20">
        <f t="shared" si="247"/>
        <v>106</v>
      </c>
      <c r="AM829" s="20">
        <f t="shared" si="248"/>
        <v>106</v>
      </c>
      <c r="AN829" s="20">
        <f t="shared" si="249"/>
        <v>106</v>
      </c>
      <c r="AO829" s="43">
        <f t="shared" si="250"/>
        <v>528</v>
      </c>
    </row>
    <row r="830" spans="1:41" x14ac:dyDescent="0.2">
      <c r="A830" s="96" t="s">
        <v>1979</v>
      </c>
      <c r="B830" s="96" t="s">
        <v>1980</v>
      </c>
      <c r="C830" s="96" t="s">
        <v>1979</v>
      </c>
      <c r="D830" s="96" t="s">
        <v>1980</v>
      </c>
      <c r="E830" s="96" t="s">
        <v>1991</v>
      </c>
      <c r="F830" s="96" t="s">
        <v>1992</v>
      </c>
      <c r="G830" s="96" t="s">
        <v>126</v>
      </c>
      <c r="H830" s="19" t="str">
        <f>IF(E830="","",VLOOKUP(LEFT(E830,5),'Technikai cellák'!B:C,2,0))</f>
        <v>MVM ÉGÁZ-DÉGÁZ Földgázhálózati Zrt.</v>
      </c>
      <c r="I830" s="19" t="str">
        <f>IF(E830="","",VLOOKUP(H830,'Technikai cellák'!$C$1:$D$12,2,0))</f>
        <v>6724 Szeged, Pulcz u. 44.</v>
      </c>
      <c r="J830" s="97">
        <v>10</v>
      </c>
      <c r="K830" s="25" t="str">
        <f t="shared" si="235"/>
        <v>20 alatti</v>
      </c>
      <c r="L830" s="101">
        <f t="shared" si="236"/>
        <v>10</v>
      </c>
      <c r="M830" s="102">
        <f t="shared" si="237"/>
        <v>0</v>
      </c>
      <c r="N830" s="105"/>
      <c r="O830" s="104">
        <f t="shared" si="238"/>
        <v>0</v>
      </c>
      <c r="P830" s="26">
        <f t="shared" si="252"/>
        <v>170582</v>
      </c>
      <c r="Q830" s="21">
        <f t="shared" si="251"/>
        <v>213228</v>
      </c>
      <c r="R830" s="98">
        <v>1900</v>
      </c>
      <c r="S830" s="99">
        <v>2600</v>
      </c>
      <c r="T830" s="99">
        <v>3100</v>
      </c>
      <c r="U830" s="99">
        <v>3800</v>
      </c>
      <c r="V830" s="99">
        <v>2900</v>
      </c>
      <c r="W830" s="99">
        <v>2300</v>
      </c>
      <c r="X830" s="99">
        <v>2100</v>
      </c>
      <c r="Y830" s="99">
        <v>500</v>
      </c>
      <c r="Z830" s="99">
        <v>100</v>
      </c>
      <c r="AA830" s="99">
        <v>100</v>
      </c>
      <c r="AB830" s="99">
        <v>100</v>
      </c>
      <c r="AC830" s="100">
        <v>700</v>
      </c>
      <c r="AD830" s="22">
        <f t="shared" si="239"/>
        <v>20056</v>
      </c>
      <c r="AE830" s="20">
        <f t="shared" si="240"/>
        <v>27445</v>
      </c>
      <c r="AF830" s="20">
        <f t="shared" si="241"/>
        <v>32723</v>
      </c>
      <c r="AG830" s="20">
        <f t="shared" si="242"/>
        <v>40112</v>
      </c>
      <c r="AH830" s="20">
        <f t="shared" si="243"/>
        <v>30612</v>
      </c>
      <c r="AI830" s="20">
        <f t="shared" si="244"/>
        <v>24278</v>
      </c>
      <c r="AJ830" s="20">
        <f t="shared" si="245"/>
        <v>22167</v>
      </c>
      <c r="AK830" s="20">
        <f t="shared" si="246"/>
        <v>5278</v>
      </c>
      <c r="AL830" s="20">
        <f t="shared" si="247"/>
        <v>1056</v>
      </c>
      <c r="AM830" s="20">
        <f t="shared" si="248"/>
        <v>1056</v>
      </c>
      <c r="AN830" s="20">
        <f t="shared" si="249"/>
        <v>1056</v>
      </c>
      <c r="AO830" s="43">
        <f t="shared" si="250"/>
        <v>7389</v>
      </c>
    </row>
    <row r="831" spans="1:41" x14ac:dyDescent="0.2">
      <c r="A831" s="96" t="s">
        <v>1979</v>
      </c>
      <c r="B831" s="96" t="s">
        <v>1980</v>
      </c>
      <c r="C831" s="96" t="s">
        <v>1979</v>
      </c>
      <c r="D831" s="96" t="s">
        <v>1980</v>
      </c>
      <c r="E831" s="96" t="s">
        <v>1993</v>
      </c>
      <c r="F831" s="96" t="s">
        <v>1994</v>
      </c>
      <c r="G831" s="96" t="s">
        <v>126</v>
      </c>
      <c r="H831" s="19" t="str">
        <f>IF(E831="","",VLOOKUP(LEFT(E831,5),'Technikai cellák'!B:C,2,0))</f>
        <v>MVM ÉGÁZ-DÉGÁZ Földgázhálózati Zrt.</v>
      </c>
      <c r="I831" s="19" t="str">
        <f>IF(E831="","",VLOOKUP(H831,'Technikai cellák'!$C$1:$D$12,2,0))</f>
        <v>6724 Szeged, Pulcz u. 44.</v>
      </c>
      <c r="J831" s="97">
        <v>4</v>
      </c>
      <c r="K831" s="25" t="str">
        <f t="shared" si="235"/>
        <v>20 alatti</v>
      </c>
      <c r="L831" s="101">
        <f t="shared" si="236"/>
        <v>4</v>
      </c>
      <c r="M831" s="102">
        <f t="shared" si="237"/>
        <v>0</v>
      </c>
      <c r="N831" s="105"/>
      <c r="O831" s="104">
        <f t="shared" si="238"/>
        <v>0</v>
      </c>
      <c r="P831" s="26">
        <f t="shared" si="252"/>
        <v>4728</v>
      </c>
      <c r="Q831" s="21">
        <f t="shared" si="251"/>
        <v>5910</v>
      </c>
      <c r="R831" s="98">
        <v>50</v>
      </c>
      <c r="S831" s="99">
        <v>70</v>
      </c>
      <c r="T831" s="99">
        <v>90</v>
      </c>
      <c r="U831" s="99">
        <v>110</v>
      </c>
      <c r="V831" s="99">
        <v>80</v>
      </c>
      <c r="W831" s="99">
        <v>60</v>
      </c>
      <c r="X831" s="99">
        <v>60</v>
      </c>
      <c r="Y831" s="99">
        <v>20</v>
      </c>
      <c r="Z831" s="99">
        <v>0</v>
      </c>
      <c r="AA831" s="99">
        <v>0</v>
      </c>
      <c r="AB831" s="99">
        <v>0</v>
      </c>
      <c r="AC831" s="100">
        <v>20</v>
      </c>
      <c r="AD831" s="22">
        <f t="shared" si="239"/>
        <v>528</v>
      </c>
      <c r="AE831" s="20">
        <f t="shared" si="240"/>
        <v>739</v>
      </c>
      <c r="AF831" s="20">
        <f t="shared" si="241"/>
        <v>950</v>
      </c>
      <c r="AG831" s="20">
        <f t="shared" si="242"/>
        <v>1161</v>
      </c>
      <c r="AH831" s="20">
        <f t="shared" si="243"/>
        <v>844</v>
      </c>
      <c r="AI831" s="20">
        <f t="shared" si="244"/>
        <v>633</v>
      </c>
      <c r="AJ831" s="20">
        <f t="shared" si="245"/>
        <v>633</v>
      </c>
      <c r="AK831" s="20">
        <f t="shared" si="246"/>
        <v>211</v>
      </c>
      <c r="AL831" s="20">
        <f t="shared" si="247"/>
        <v>0</v>
      </c>
      <c r="AM831" s="20">
        <f t="shared" si="248"/>
        <v>0</v>
      </c>
      <c r="AN831" s="20">
        <f t="shared" si="249"/>
        <v>0</v>
      </c>
      <c r="AO831" s="43">
        <f t="shared" si="250"/>
        <v>211</v>
      </c>
    </row>
    <row r="832" spans="1:41" x14ac:dyDescent="0.2">
      <c r="A832" s="96" t="s">
        <v>1979</v>
      </c>
      <c r="B832" s="96" t="s">
        <v>1980</v>
      </c>
      <c r="C832" s="96" t="s">
        <v>1979</v>
      </c>
      <c r="D832" s="96" t="s">
        <v>1980</v>
      </c>
      <c r="E832" s="96" t="s">
        <v>1995</v>
      </c>
      <c r="F832" s="96" t="s">
        <v>1994</v>
      </c>
      <c r="G832" s="96" t="s">
        <v>126</v>
      </c>
      <c r="H832" s="19" t="str">
        <f>IF(E832="","",VLOOKUP(LEFT(E832,5),'Technikai cellák'!B:C,2,0))</f>
        <v>MVM ÉGÁZ-DÉGÁZ Földgázhálózati Zrt.</v>
      </c>
      <c r="I832" s="19" t="str">
        <f>IF(E832="","",VLOOKUP(H832,'Technikai cellák'!$C$1:$D$12,2,0))</f>
        <v>6724 Szeged, Pulcz u. 44.</v>
      </c>
      <c r="J832" s="97">
        <v>4</v>
      </c>
      <c r="K832" s="25" t="str">
        <f t="shared" si="235"/>
        <v>20 alatti</v>
      </c>
      <c r="L832" s="101">
        <f t="shared" si="236"/>
        <v>4</v>
      </c>
      <c r="M832" s="102">
        <f t="shared" si="237"/>
        <v>0</v>
      </c>
      <c r="N832" s="105"/>
      <c r="O832" s="104">
        <f t="shared" si="238"/>
        <v>0</v>
      </c>
      <c r="P832" s="26">
        <f t="shared" si="252"/>
        <v>18833</v>
      </c>
      <c r="Q832" s="21">
        <f t="shared" si="251"/>
        <v>23541</v>
      </c>
      <c r="R832" s="98">
        <v>210</v>
      </c>
      <c r="S832" s="99">
        <v>290</v>
      </c>
      <c r="T832" s="99">
        <v>340</v>
      </c>
      <c r="U832" s="99">
        <v>420</v>
      </c>
      <c r="V832" s="99">
        <v>320</v>
      </c>
      <c r="W832" s="99">
        <v>260</v>
      </c>
      <c r="X832" s="99">
        <v>230</v>
      </c>
      <c r="Y832" s="99">
        <v>60</v>
      </c>
      <c r="Z832" s="99">
        <v>10</v>
      </c>
      <c r="AA832" s="99">
        <v>10</v>
      </c>
      <c r="AB832" s="99">
        <v>10</v>
      </c>
      <c r="AC832" s="100">
        <v>70</v>
      </c>
      <c r="AD832" s="22">
        <f t="shared" si="239"/>
        <v>2217</v>
      </c>
      <c r="AE832" s="20">
        <f t="shared" si="240"/>
        <v>3061</v>
      </c>
      <c r="AF832" s="20">
        <f t="shared" si="241"/>
        <v>3589</v>
      </c>
      <c r="AG832" s="20">
        <f t="shared" si="242"/>
        <v>4433</v>
      </c>
      <c r="AH832" s="20">
        <f t="shared" si="243"/>
        <v>3378</v>
      </c>
      <c r="AI832" s="20">
        <f t="shared" si="244"/>
        <v>2745</v>
      </c>
      <c r="AJ832" s="20">
        <f t="shared" si="245"/>
        <v>2428</v>
      </c>
      <c r="AK832" s="20">
        <f t="shared" si="246"/>
        <v>633</v>
      </c>
      <c r="AL832" s="20">
        <f t="shared" si="247"/>
        <v>106</v>
      </c>
      <c r="AM832" s="20">
        <f t="shared" si="248"/>
        <v>106</v>
      </c>
      <c r="AN832" s="20">
        <f t="shared" si="249"/>
        <v>106</v>
      </c>
      <c r="AO832" s="43">
        <f t="shared" si="250"/>
        <v>739</v>
      </c>
    </row>
    <row r="833" spans="1:41" x14ac:dyDescent="0.2">
      <c r="A833" s="96" t="s">
        <v>1979</v>
      </c>
      <c r="B833" s="96" t="s">
        <v>1980</v>
      </c>
      <c r="C833" s="96" t="s">
        <v>1979</v>
      </c>
      <c r="D833" s="96" t="s">
        <v>1980</v>
      </c>
      <c r="E833" s="96" t="s">
        <v>1996</v>
      </c>
      <c r="F833" s="96" t="s">
        <v>1997</v>
      </c>
      <c r="G833" s="96" t="s">
        <v>126</v>
      </c>
      <c r="H833" s="19" t="str">
        <f>IF(E833="","",VLOOKUP(LEFT(E833,5),'Technikai cellák'!B:C,2,0))</f>
        <v>MVM ÉGÁZ-DÉGÁZ Földgázhálózati Zrt.</v>
      </c>
      <c r="I833" s="19" t="str">
        <f>IF(E833="","",VLOOKUP(H833,'Technikai cellák'!$C$1:$D$12,2,0))</f>
        <v>6724 Szeged, Pulcz u. 44.</v>
      </c>
      <c r="J833" s="97">
        <v>16</v>
      </c>
      <c r="K833" s="25" t="str">
        <f t="shared" si="235"/>
        <v>20 alatti</v>
      </c>
      <c r="L833" s="101">
        <f t="shared" si="236"/>
        <v>16</v>
      </c>
      <c r="M833" s="102">
        <f t="shared" si="237"/>
        <v>0</v>
      </c>
      <c r="N833" s="105"/>
      <c r="O833" s="104">
        <f t="shared" si="238"/>
        <v>0</v>
      </c>
      <c r="P833" s="26">
        <f t="shared" si="252"/>
        <v>87824</v>
      </c>
      <c r="Q833" s="21">
        <f t="shared" si="251"/>
        <v>109780</v>
      </c>
      <c r="R833" s="98">
        <v>1040</v>
      </c>
      <c r="S833" s="99">
        <v>1360</v>
      </c>
      <c r="T833" s="99">
        <v>1680</v>
      </c>
      <c r="U833" s="99">
        <v>2080</v>
      </c>
      <c r="V833" s="99">
        <v>1600</v>
      </c>
      <c r="W833" s="99">
        <v>1200</v>
      </c>
      <c r="X833" s="99">
        <v>1120</v>
      </c>
      <c r="Y833" s="99">
        <v>320</v>
      </c>
      <c r="Z833" s="99">
        <v>0</v>
      </c>
      <c r="AA833" s="99">
        <v>0</v>
      </c>
      <c r="AB833" s="99">
        <v>0</v>
      </c>
      <c r="AC833" s="100">
        <v>0</v>
      </c>
      <c r="AD833" s="22">
        <f t="shared" si="239"/>
        <v>10978</v>
      </c>
      <c r="AE833" s="20">
        <f t="shared" si="240"/>
        <v>14356</v>
      </c>
      <c r="AF833" s="20">
        <f t="shared" si="241"/>
        <v>17734</v>
      </c>
      <c r="AG833" s="20">
        <f t="shared" si="242"/>
        <v>21956</v>
      </c>
      <c r="AH833" s="20">
        <f t="shared" si="243"/>
        <v>16889</v>
      </c>
      <c r="AI833" s="20">
        <f t="shared" si="244"/>
        <v>12667</v>
      </c>
      <c r="AJ833" s="20">
        <f t="shared" si="245"/>
        <v>11822</v>
      </c>
      <c r="AK833" s="20">
        <f t="shared" si="246"/>
        <v>3378</v>
      </c>
      <c r="AL833" s="20">
        <f t="shared" si="247"/>
        <v>0</v>
      </c>
      <c r="AM833" s="20">
        <f t="shared" si="248"/>
        <v>0</v>
      </c>
      <c r="AN833" s="20">
        <f t="shared" si="249"/>
        <v>0</v>
      </c>
      <c r="AO833" s="43">
        <f t="shared" si="250"/>
        <v>0</v>
      </c>
    </row>
    <row r="834" spans="1:41" x14ac:dyDescent="0.2">
      <c r="A834" s="96" t="s">
        <v>1979</v>
      </c>
      <c r="B834" s="96" t="s">
        <v>1980</v>
      </c>
      <c r="C834" s="96" t="s">
        <v>1979</v>
      </c>
      <c r="D834" s="96" t="s">
        <v>1980</v>
      </c>
      <c r="E834" s="96" t="s">
        <v>1998</v>
      </c>
      <c r="F834" s="96" t="s">
        <v>1999</v>
      </c>
      <c r="G834" s="96" t="s">
        <v>126</v>
      </c>
      <c r="H834" s="19" t="str">
        <f>IF(E834="","",VLOOKUP(LEFT(E834,5),'Technikai cellák'!B:C,2,0))</f>
        <v>MVM ÉGÁZ-DÉGÁZ Földgázhálózati Zrt.</v>
      </c>
      <c r="I834" s="19" t="str">
        <f>IF(E834="","",VLOOKUP(H834,'Technikai cellák'!$C$1:$D$12,2,0))</f>
        <v>6724 Szeged, Pulcz u. 44.</v>
      </c>
      <c r="J834" s="97">
        <v>4</v>
      </c>
      <c r="K834" s="25" t="str">
        <f t="shared" si="235"/>
        <v>20 alatti</v>
      </c>
      <c r="L834" s="101">
        <f t="shared" si="236"/>
        <v>4</v>
      </c>
      <c r="M834" s="102">
        <f t="shared" si="237"/>
        <v>0</v>
      </c>
      <c r="N834" s="105"/>
      <c r="O834" s="104">
        <f t="shared" si="238"/>
        <v>0</v>
      </c>
      <c r="P834" s="26">
        <f t="shared" si="252"/>
        <v>67726</v>
      </c>
      <c r="Q834" s="21">
        <f t="shared" si="251"/>
        <v>84657</v>
      </c>
      <c r="R834" s="98">
        <v>750</v>
      </c>
      <c r="S834" s="99">
        <v>1020</v>
      </c>
      <c r="T834" s="99">
        <v>1220</v>
      </c>
      <c r="U834" s="99">
        <v>1520</v>
      </c>
      <c r="V834" s="99">
        <v>1150</v>
      </c>
      <c r="W834" s="99">
        <v>910</v>
      </c>
      <c r="X834" s="99">
        <v>840</v>
      </c>
      <c r="Y834" s="99">
        <v>220</v>
      </c>
      <c r="Z834" s="99">
        <v>40</v>
      </c>
      <c r="AA834" s="99">
        <v>40</v>
      </c>
      <c r="AB834" s="99">
        <v>40</v>
      </c>
      <c r="AC834" s="100">
        <v>270</v>
      </c>
      <c r="AD834" s="22">
        <f t="shared" si="239"/>
        <v>7917</v>
      </c>
      <c r="AE834" s="20">
        <f t="shared" si="240"/>
        <v>10767</v>
      </c>
      <c r="AF834" s="20">
        <f t="shared" si="241"/>
        <v>12878</v>
      </c>
      <c r="AG834" s="20">
        <f t="shared" si="242"/>
        <v>16045</v>
      </c>
      <c r="AH834" s="20">
        <f t="shared" si="243"/>
        <v>12139</v>
      </c>
      <c r="AI834" s="20">
        <f t="shared" si="244"/>
        <v>9606</v>
      </c>
      <c r="AJ834" s="20">
        <f t="shared" si="245"/>
        <v>8867</v>
      </c>
      <c r="AK834" s="20">
        <f t="shared" si="246"/>
        <v>2322</v>
      </c>
      <c r="AL834" s="20">
        <f t="shared" si="247"/>
        <v>422</v>
      </c>
      <c r="AM834" s="20">
        <f t="shared" si="248"/>
        <v>422</v>
      </c>
      <c r="AN834" s="20">
        <f t="shared" si="249"/>
        <v>422</v>
      </c>
      <c r="AO834" s="43">
        <f t="shared" si="250"/>
        <v>2850</v>
      </c>
    </row>
    <row r="835" spans="1:41" x14ac:dyDescent="0.2">
      <c r="A835" s="96" t="s">
        <v>1979</v>
      </c>
      <c r="B835" s="96" t="s">
        <v>1980</v>
      </c>
      <c r="C835" s="96" t="s">
        <v>1979</v>
      </c>
      <c r="D835" s="96" t="s">
        <v>1980</v>
      </c>
      <c r="E835" s="96" t="s">
        <v>2000</v>
      </c>
      <c r="F835" s="96" t="s">
        <v>1999</v>
      </c>
      <c r="G835" s="96" t="s">
        <v>126</v>
      </c>
      <c r="H835" s="19" t="str">
        <f>IF(E835="","",VLOOKUP(LEFT(E835,5),'Technikai cellák'!B:C,2,0))</f>
        <v>MVM ÉGÁZ-DÉGÁZ Földgázhálózati Zrt.</v>
      </c>
      <c r="I835" s="19" t="str">
        <f>IF(E835="","",VLOOKUP(H835,'Technikai cellák'!$C$1:$D$12,2,0))</f>
        <v>6724 Szeged, Pulcz u. 44.</v>
      </c>
      <c r="J835" s="97">
        <v>4</v>
      </c>
      <c r="K835" s="25" t="str">
        <f t="shared" si="235"/>
        <v>20 alatti</v>
      </c>
      <c r="L835" s="101">
        <f t="shared" si="236"/>
        <v>4</v>
      </c>
      <c r="M835" s="102">
        <f t="shared" si="237"/>
        <v>0</v>
      </c>
      <c r="N835" s="105"/>
      <c r="O835" s="104">
        <f t="shared" si="238"/>
        <v>0</v>
      </c>
      <c r="P835" s="26">
        <f t="shared" si="252"/>
        <v>8125</v>
      </c>
      <c r="Q835" s="21">
        <f t="shared" si="251"/>
        <v>10156</v>
      </c>
      <c r="R835" s="98">
        <v>90</v>
      </c>
      <c r="S835" s="99">
        <v>123</v>
      </c>
      <c r="T835" s="99">
        <v>147</v>
      </c>
      <c r="U835" s="99">
        <v>182</v>
      </c>
      <c r="V835" s="99">
        <v>138</v>
      </c>
      <c r="W835" s="99">
        <v>109</v>
      </c>
      <c r="X835" s="99">
        <v>100</v>
      </c>
      <c r="Y835" s="99">
        <v>26</v>
      </c>
      <c r="Z835" s="99">
        <v>5</v>
      </c>
      <c r="AA835" s="99">
        <v>5</v>
      </c>
      <c r="AB835" s="99">
        <v>5</v>
      </c>
      <c r="AC835" s="100">
        <v>32</v>
      </c>
      <c r="AD835" s="22">
        <f t="shared" si="239"/>
        <v>950</v>
      </c>
      <c r="AE835" s="20">
        <f t="shared" si="240"/>
        <v>1298</v>
      </c>
      <c r="AF835" s="20">
        <f t="shared" si="241"/>
        <v>1552</v>
      </c>
      <c r="AG835" s="20">
        <f t="shared" si="242"/>
        <v>1921</v>
      </c>
      <c r="AH835" s="20">
        <f t="shared" si="243"/>
        <v>1457</v>
      </c>
      <c r="AI835" s="20">
        <f t="shared" si="244"/>
        <v>1151</v>
      </c>
      <c r="AJ835" s="20">
        <f t="shared" si="245"/>
        <v>1056</v>
      </c>
      <c r="AK835" s="20">
        <f t="shared" si="246"/>
        <v>274</v>
      </c>
      <c r="AL835" s="20">
        <f t="shared" si="247"/>
        <v>53</v>
      </c>
      <c r="AM835" s="20">
        <f t="shared" si="248"/>
        <v>53</v>
      </c>
      <c r="AN835" s="20">
        <f t="shared" si="249"/>
        <v>53</v>
      </c>
      <c r="AO835" s="43">
        <f t="shared" si="250"/>
        <v>338</v>
      </c>
    </row>
    <row r="836" spans="1:41" x14ac:dyDescent="0.2">
      <c r="A836" s="96" t="s">
        <v>1979</v>
      </c>
      <c r="B836" s="96" t="s">
        <v>1980</v>
      </c>
      <c r="C836" s="96" t="s">
        <v>1979</v>
      </c>
      <c r="D836" s="96" t="s">
        <v>1980</v>
      </c>
      <c r="E836" s="96" t="s">
        <v>2001</v>
      </c>
      <c r="F836" s="96" t="s">
        <v>1999</v>
      </c>
      <c r="G836" s="96" t="s">
        <v>126</v>
      </c>
      <c r="H836" s="19" t="str">
        <f>IF(E836="","",VLOOKUP(LEFT(E836,5),'Technikai cellák'!B:C,2,0))</f>
        <v>MVM ÉGÁZ-DÉGÁZ Földgázhálózati Zrt.</v>
      </c>
      <c r="I836" s="19" t="str">
        <f>IF(E836="","",VLOOKUP(H836,'Technikai cellák'!$C$1:$D$12,2,0))</f>
        <v>6724 Szeged, Pulcz u. 44.</v>
      </c>
      <c r="J836" s="97">
        <v>4</v>
      </c>
      <c r="K836" s="25" t="str">
        <f t="shared" si="235"/>
        <v>20 alatti</v>
      </c>
      <c r="L836" s="101">
        <f t="shared" si="236"/>
        <v>4</v>
      </c>
      <c r="M836" s="102">
        <f t="shared" si="237"/>
        <v>0</v>
      </c>
      <c r="N836" s="105"/>
      <c r="O836" s="104">
        <f t="shared" si="238"/>
        <v>0</v>
      </c>
      <c r="P836" s="26">
        <f t="shared" si="252"/>
        <v>48726</v>
      </c>
      <c r="Q836" s="21">
        <f t="shared" si="251"/>
        <v>60907</v>
      </c>
      <c r="R836" s="98">
        <v>540</v>
      </c>
      <c r="S836" s="99">
        <v>740</v>
      </c>
      <c r="T836" s="99">
        <v>880</v>
      </c>
      <c r="U836" s="99">
        <v>1090</v>
      </c>
      <c r="V836" s="99">
        <v>830</v>
      </c>
      <c r="W836" s="99">
        <v>650</v>
      </c>
      <c r="X836" s="99">
        <v>600</v>
      </c>
      <c r="Y836" s="99">
        <v>160</v>
      </c>
      <c r="Z836" s="99">
        <v>30</v>
      </c>
      <c r="AA836" s="99">
        <v>30</v>
      </c>
      <c r="AB836" s="99">
        <v>30</v>
      </c>
      <c r="AC836" s="100">
        <v>190</v>
      </c>
      <c r="AD836" s="22">
        <f t="shared" si="239"/>
        <v>5700</v>
      </c>
      <c r="AE836" s="20">
        <f t="shared" si="240"/>
        <v>7811</v>
      </c>
      <c r="AF836" s="20">
        <f t="shared" si="241"/>
        <v>9289</v>
      </c>
      <c r="AG836" s="20">
        <f t="shared" si="242"/>
        <v>11506</v>
      </c>
      <c r="AH836" s="20">
        <f t="shared" si="243"/>
        <v>8761</v>
      </c>
      <c r="AI836" s="20">
        <f t="shared" si="244"/>
        <v>6861</v>
      </c>
      <c r="AJ836" s="20">
        <f t="shared" si="245"/>
        <v>6333</v>
      </c>
      <c r="AK836" s="20">
        <f t="shared" si="246"/>
        <v>1689</v>
      </c>
      <c r="AL836" s="20">
        <f t="shared" si="247"/>
        <v>317</v>
      </c>
      <c r="AM836" s="20">
        <f t="shared" si="248"/>
        <v>317</v>
      </c>
      <c r="AN836" s="20">
        <f t="shared" si="249"/>
        <v>317</v>
      </c>
      <c r="AO836" s="43">
        <f t="shared" si="250"/>
        <v>2006</v>
      </c>
    </row>
    <row r="837" spans="1:41" x14ac:dyDescent="0.2">
      <c r="A837" s="96" t="s">
        <v>1979</v>
      </c>
      <c r="B837" s="96" t="s">
        <v>1980</v>
      </c>
      <c r="C837" s="96" t="s">
        <v>1979</v>
      </c>
      <c r="D837" s="96" t="s">
        <v>1980</v>
      </c>
      <c r="E837" s="96" t="s">
        <v>2002</v>
      </c>
      <c r="F837" s="96" t="s">
        <v>2003</v>
      </c>
      <c r="G837" s="96" t="s">
        <v>126</v>
      </c>
      <c r="H837" s="19" t="str">
        <f>IF(E837="","",VLOOKUP(LEFT(E837,5),'Technikai cellák'!B:C,2,0))</f>
        <v>MVM ÉGÁZ-DÉGÁZ Földgázhálózati Zrt.</v>
      </c>
      <c r="I837" s="19" t="str">
        <f>IF(E837="","",VLOOKUP(H837,'Technikai cellák'!$C$1:$D$12,2,0))</f>
        <v>6724 Szeged, Pulcz u. 44.</v>
      </c>
      <c r="J837" s="97">
        <v>10</v>
      </c>
      <c r="K837" s="25" t="str">
        <f t="shared" si="235"/>
        <v>20 alatti</v>
      </c>
      <c r="L837" s="101">
        <f t="shared" si="236"/>
        <v>10</v>
      </c>
      <c r="M837" s="102">
        <f t="shared" si="237"/>
        <v>0</v>
      </c>
      <c r="N837" s="105"/>
      <c r="O837" s="104">
        <f t="shared" si="238"/>
        <v>0</v>
      </c>
      <c r="P837" s="26">
        <f t="shared" si="252"/>
        <v>97959</v>
      </c>
      <c r="Q837" s="21">
        <f t="shared" si="251"/>
        <v>122449</v>
      </c>
      <c r="R837" s="98">
        <v>1100</v>
      </c>
      <c r="S837" s="99">
        <v>1500</v>
      </c>
      <c r="T837" s="99">
        <v>1700</v>
      </c>
      <c r="U837" s="99">
        <v>2200</v>
      </c>
      <c r="V837" s="99">
        <v>1600</v>
      </c>
      <c r="W837" s="99">
        <v>1300</v>
      </c>
      <c r="X837" s="99">
        <v>1200</v>
      </c>
      <c r="Y837" s="99">
        <v>300</v>
      </c>
      <c r="Z837" s="99">
        <v>100</v>
      </c>
      <c r="AA837" s="99">
        <v>100</v>
      </c>
      <c r="AB837" s="99">
        <v>100</v>
      </c>
      <c r="AC837" s="100">
        <v>400</v>
      </c>
      <c r="AD837" s="22">
        <f t="shared" si="239"/>
        <v>11611</v>
      </c>
      <c r="AE837" s="20">
        <f t="shared" si="240"/>
        <v>15834</v>
      </c>
      <c r="AF837" s="20">
        <f t="shared" si="241"/>
        <v>17945</v>
      </c>
      <c r="AG837" s="20">
        <f t="shared" si="242"/>
        <v>23223</v>
      </c>
      <c r="AH837" s="20">
        <f t="shared" si="243"/>
        <v>16889</v>
      </c>
      <c r="AI837" s="20">
        <f t="shared" si="244"/>
        <v>13723</v>
      </c>
      <c r="AJ837" s="20">
        <f t="shared" si="245"/>
        <v>12667</v>
      </c>
      <c r="AK837" s="20">
        <f t="shared" si="246"/>
        <v>3167</v>
      </c>
      <c r="AL837" s="20">
        <f t="shared" si="247"/>
        <v>1056</v>
      </c>
      <c r="AM837" s="20">
        <f t="shared" si="248"/>
        <v>1056</v>
      </c>
      <c r="AN837" s="20">
        <f t="shared" si="249"/>
        <v>1056</v>
      </c>
      <c r="AO837" s="43">
        <f t="shared" si="250"/>
        <v>4222</v>
      </c>
    </row>
    <row r="838" spans="1:41" x14ac:dyDescent="0.2">
      <c r="A838" s="96" t="s">
        <v>1979</v>
      </c>
      <c r="B838" s="96" t="s">
        <v>1980</v>
      </c>
      <c r="C838" s="96" t="s">
        <v>1979</v>
      </c>
      <c r="D838" s="96" t="s">
        <v>1980</v>
      </c>
      <c r="E838" s="96" t="s">
        <v>2004</v>
      </c>
      <c r="F838" s="96" t="s">
        <v>2005</v>
      </c>
      <c r="G838" s="96" t="s">
        <v>126</v>
      </c>
      <c r="H838" s="19" t="str">
        <f>IF(E838="","",VLOOKUP(LEFT(E838,5),'Technikai cellák'!B:C,2,0))</f>
        <v>MVM ÉGÁZ-DÉGÁZ Földgázhálózati Zrt.</v>
      </c>
      <c r="I838" s="19" t="str">
        <f>IF(E838="","",VLOOKUP(H838,'Technikai cellák'!$C$1:$D$12,2,0))</f>
        <v>6724 Szeged, Pulcz u. 44.</v>
      </c>
      <c r="J838" s="97">
        <v>6</v>
      </c>
      <c r="K838" s="25" t="str">
        <f t="shared" si="235"/>
        <v>20 alatti</v>
      </c>
      <c r="L838" s="101">
        <f t="shared" si="236"/>
        <v>6</v>
      </c>
      <c r="M838" s="102">
        <f t="shared" si="237"/>
        <v>0</v>
      </c>
      <c r="N838" s="105"/>
      <c r="O838" s="104">
        <f t="shared" si="238"/>
        <v>0</v>
      </c>
      <c r="P838" s="26">
        <f t="shared" si="252"/>
        <v>104714</v>
      </c>
      <c r="Q838" s="21">
        <f t="shared" si="251"/>
        <v>130892</v>
      </c>
      <c r="R838" s="98">
        <v>1100</v>
      </c>
      <c r="S838" s="99">
        <v>1600</v>
      </c>
      <c r="T838" s="99">
        <v>1900</v>
      </c>
      <c r="U838" s="99">
        <v>2300</v>
      </c>
      <c r="V838" s="99">
        <v>1800</v>
      </c>
      <c r="W838" s="99">
        <v>1400</v>
      </c>
      <c r="X838" s="99">
        <v>1300</v>
      </c>
      <c r="Y838" s="99">
        <v>300</v>
      </c>
      <c r="Z838" s="99">
        <v>100</v>
      </c>
      <c r="AA838" s="99">
        <v>100</v>
      </c>
      <c r="AB838" s="99">
        <v>100</v>
      </c>
      <c r="AC838" s="100">
        <v>400</v>
      </c>
      <c r="AD838" s="22">
        <f t="shared" si="239"/>
        <v>11611</v>
      </c>
      <c r="AE838" s="20">
        <f t="shared" si="240"/>
        <v>16889</v>
      </c>
      <c r="AF838" s="20">
        <f t="shared" si="241"/>
        <v>20056</v>
      </c>
      <c r="AG838" s="20">
        <f t="shared" si="242"/>
        <v>24278</v>
      </c>
      <c r="AH838" s="20">
        <f t="shared" si="243"/>
        <v>19000</v>
      </c>
      <c r="AI838" s="20">
        <f t="shared" si="244"/>
        <v>14778</v>
      </c>
      <c r="AJ838" s="20">
        <f t="shared" si="245"/>
        <v>13723</v>
      </c>
      <c r="AK838" s="20">
        <f t="shared" si="246"/>
        <v>3167</v>
      </c>
      <c r="AL838" s="20">
        <f t="shared" si="247"/>
        <v>1056</v>
      </c>
      <c r="AM838" s="20">
        <f t="shared" si="248"/>
        <v>1056</v>
      </c>
      <c r="AN838" s="20">
        <f t="shared" si="249"/>
        <v>1056</v>
      </c>
      <c r="AO838" s="43">
        <f t="shared" si="250"/>
        <v>4222</v>
      </c>
    </row>
    <row r="839" spans="1:41" x14ac:dyDescent="0.2">
      <c r="A839" s="96" t="s">
        <v>1979</v>
      </c>
      <c r="B839" s="96" t="s">
        <v>1980</v>
      </c>
      <c r="C839" s="96" t="s">
        <v>1979</v>
      </c>
      <c r="D839" s="96" t="s">
        <v>1980</v>
      </c>
      <c r="E839" s="96" t="s">
        <v>2006</v>
      </c>
      <c r="F839" s="96" t="s">
        <v>2007</v>
      </c>
      <c r="G839" s="96" t="s">
        <v>126</v>
      </c>
      <c r="H839" s="19" t="str">
        <f>IF(E839="","",VLOOKUP(LEFT(E839,5),'Technikai cellák'!B:C,2,0))</f>
        <v>MVM ÉGÁZ-DÉGÁZ Földgázhálózati Zrt.</v>
      </c>
      <c r="I839" s="19" t="str">
        <f>IF(E839="","",VLOOKUP(H839,'Technikai cellák'!$C$1:$D$12,2,0))</f>
        <v>6724 Szeged, Pulcz u. 44.</v>
      </c>
      <c r="J839" s="97">
        <v>4</v>
      </c>
      <c r="K839" s="25" t="str">
        <f t="shared" si="235"/>
        <v>20 alatti</v>
      </c>
      <c r="L839" s="101">
        <f t="shared" si="236"/>
        <v>4</v>
      </c>
      <c r="M839" s="102">
        <f t="shared" si="237"/>
        <v>0</v>
      </c>
      <c r="N839" s="105"/>
      <c r="O839" s="104">
        <f t="shared" si="238"/>
        <v>0</v>
      </c>
      <c r="P839" s="26">
        <f t="shared" si="252"/>
        <v>47714</v>
      </c>
      <c r="Q839" s="21">
        <f t="shared" si="251"/>
        <v>59642</v>
      </c>
      <c r="R839" s="98">
        <v>530</v>
      </c>
      <c r="S839" s="99">
        <v>720</v>
      </c>
      <c r="T839" s="99">
        <v>860</v>
      </c>
      <c r="U839" s="99">
        <v>1070</v>
      </c>
      <c r="V839" s="99">
        <v>810</v>
      </c>
      <c r="W839" s="99">
        <v>640</v>
      </c>
      <c r="X839" s="99">
        <v>590</v>
      </c>
      <c r="Y839" s="99">
        <v>150</v>
      </c>
      <c r="Z839" s="99">
        <v>30</v>
      </c>
      <c r="AA839" s="99">
        <v>30</v>
      </c>
      <c r="AB839" s="99">
        <v>30</v>
      </c>
      <c r="AC839" s="100">
        <v>190</v>
      </c>
      <c r="AD839" s="22">
        <f t="shared" si="239"/>
        <v>5595</v>
      </c>
      <c r="AE839" s="20">
        <f t="shared" si="240"/>
        <v>7600</v>
      </c>
      <c r="AF839" s="20">
        <f t="shared" si="241"/>
        <v>9078</v>
      </c>
      <c r="AG839" s="20">
        <f t="shared" si="242"/>
        <v>11295</v>
      </c>
      <c r="AH839" s="20">
        <f t="shared" si="243"/>
        <v>8550</v>
      </c>
      <c r="AI839" s="20">
        <f t="shared" si="244"/>
        <v>6756</v>
      </c>
      <c r="AJ839" s="20">
        <f t="shared" si="245"/>
        <v>6228</v>
      </c>
      <c r="AK839" s="20">
        <f t="shared" si="246"/>
        <v>1583</v>
      </c>
      <c r="AL839" s="20">
        <f t="shared" si="247"/>
        <v>317</v>
      </c>
      <c r="AM839" s="20">
        <f t="shared" si="248"/>
        <v>317</v>
      </c>
      <c r="AN839" s="20">
        <f t="shared" si="249"/>
        <v>317</v>
      </c>
      <c r="AO839" s="43">
        <f t="shared" si="250"/>
        <v>2006</v>
      </c>
    </row>
    <row r="840" spans="1:41" x14ac:dyDescent="0.2">
      <c r="A840" s="96" t="s">
        <v>1979</v>
      </c>
      <c r="B840" s="96" t="s">
        <v>1980</v>
      </c>
      <c r="C840" s="96" t="s">
        <v>1979</v>
      </c>
      <c r="D840" s="96" t="s">
        <v>1980</v>
      </c>
      <c r="E840" s="96" t="s">
        <v>2008</v>
      </c>
      <c r="F840" s="96" t="s">
        <v>2009</v>
      </c>
      <c r="G840" s="96" t="s">
        <v>126</v>
      </c>
      <c r="H840" s="19" t="str">
        <f>IF(E840="","",VLOOKUP(LEFT(E840,5),'Technikai cellák'!B:C,2,0))</f>
        <v>MVM ÉGÁZ-DÉGÁZ Földgázhálózati Zrt.</v>
      </c>
      <c r="I840" s="19" t="str">
        <f>IF(E840="","",VLOOKUP(H840,'Technikai cellák'!$C$1:$D$12,2,0))</f>
        <v>6724 Szeged, Pulcz u. 44.</v>
      </c>
      <c r="J840" s="97">
        <v>6</v>
      </c>
      <c r="K840" s="25" t="str">
        <f t="shared" si="235"/>
        <v>20 alatti</v>
      </c>
      <c r="L840" s="101">
        <f t="shared" si="236"/>
        <v>6</v>
      </c>
      <c r="M840" s="102">
        <f t="shared" si="237"/>
        <v>0</v>
      </c>
      <c r="N840" s="105"/>
      <c r="O840" s="104">
        <f t="shared" si="238"/>
        <v>0</v>
      </c>
      <c r="P840" s="26">
        <f t="shared" si="252"/>
        <v>72538</v>
      </c>
      <c r="Q840" s="21">
        <f t="shared" si="251"/>
        <v>90673</v>
      </c>
      <c r="R840" s="98">
        <v>800</v>
      </c>
      <c r="S840" s="99">
        <v>1100</v>
      </c>
      <c r="T840" s="99">
        <v>1310</v>
      </c>
      <c r="U840" s="99">
        <v>1630</v>
      </c>
      <c r="V840" s="99">
        <v>1240</v>
      </c>
      <c r="W840" s="99">
        <v>970</v>
      </c>
      <c r="X840" s="99">
        <v>900</v>
      </c>
      <c r="Y840" s="99">
        <v>230</v>
      </c>
      <c r="Z840" s="99">
        <v>40</v>
      </c>
      <c r="AA840" s="99">
        <v>40</v>
      </c>
      <c r="AB840" s="99">
        <v>40</v>
      </c>
      <c r="AC840" s="100">
        <v>290</v>
      </c>
      <c r="AD840" s="22">
        <f t="shared" si="239"/>
        <v>8445</v>
      </c>
      <c r="AE840" s="20">
        <f t="shared" si="240"/>
        <v>11611</v>
      </c>
      <c r="AF840" s="20">
        <f t="shared" si="241"/>
        <v>13828</v>
      </c>
      <c r="AG840" s="20">
        <f t="shared" si="242"/>
        <v>17206</v>
      </c>
      <c r="AH840" s="20">
        <f t="shared" si="243"/>
        <v>13089</v>
      </c>
      <c r="AI840" s="20">
        <f t="shared" si="244"/>
        <v>10239</v>
      </c>
      <c r="AJ840" s="20">
        <f t="shared" si="245"/>
        <v>9500</v>
      </c>
      <c r="AK840" s="20">
        <f t="shared" si="246"/>
        <v>2428</v>
      </c>
      <c r="AL840" s="20">
        <f t="shared" si="247"/>
        <v>422</v>
      </c>
      <c r="AM840" s="20">
        <f t="shared" si="248"/>
        <v>422</v>
      </c>
      <c r="AN840" s="20">
        <f t="shared" si="249"/>
        <v>422</v>
      </c>
      <c r="AO840" s="43">
        <f t="shared" si="250"/>
        <v>3061</v>
      </c>
    </row>
    <row r="841" spans="1:41" x14ac:dyDescent="0.2">
      <c r="A841" s="96" t="s">
        <v>1979</v>
      </c>
      <c r="B841" s="96" t="s">
        <v>1980</v>
      </c>
      <c r="C841" s="96" t="s">
        <v>1979</v>
      </c>
      <c r="D841" s="96" t="s">
        <v>1980</v>
      </c>
      <c r="E841" s="96" t="s">
        <v>2010</v>
      </c>
      <c r="F841" s="96" t="s">
        <v>2011</v>
      </c>
      <c r="G841" s="96" t="s">
        <v>126</v>
      </c>
      <c r="H841" s="19" t="str">
        <f>IF(E841="","",VLOOKUP(LEFT(E841,5),'Technikai cellák'!B:C,2,0))</f>
        <v>MVM ÉGÁZ-DÉGÁZ Földgázhálózati Zrt.</v>
      </c>
      <c r="I841" s="19" t="str">
        <f>IF(E841="","",VLOOKUP(H841,'Technikai cellák'!$C$1:$D$12,2,0))</f>
        <v>6724 Szeged, Pulcz u. 44.</v>
      </c>
      <c r="J841" s="97">
        <v>4</v>
      </c>
      <c r="K841" s="25" t="str">
        <f t="shared" si="235"/>
        <v>20 alatti</v>
      </c>
      <c r="L841" s="101">
        <f t="shared" si="236"/>
        <v>4</v>
      </c>
      <c r="M841" s="102">
        <f t="shared" si="237"/>
        <v>0</v>
      </c>
      <c r="N841" s="105"/>
      <c r="O841" s="104">
        <f t="shared" si="238"/>
        <v>0</v>
      </c>
      <c r="P841" s="26">
        <f t="shared" si="252"/>
        <v>8192</v>
      </c>
      <c r="Q841" s="21">
        <f t="shared" si="251"/>
        <v>10240</v>
      </c>
      <c r="R841" s="98">
        <v>90</v>
      </c>
      <c r="S841" s="99">
        <v>130</v>
      </c>
      <c r="T841" s="99">
        <v>150</v>
      </c>
      <c r="U841" s="99">
        <v>190</v>
      </c>
      <c r="V841" s="99">
        <v>140</v>
      </c>
      <c r="W841" s="99">
        <v>110</v>
      </c>
      <c r="X841" s="99">
        <v>100</v>
      </c>
      <c r="Y841" s="99">
        <v>30</v>
      </c>
      <c r="Z841" s="99">
        <v>0</v>
      </c>
      <c r="AA841" s="99">
        <v>0</v>
      </c>
      <c r="AB841" s="99">
        <v>0</v>
      </c>
      <c r="AC841" s="100">
        <v>30</v>
      </c>
      <c r="AD841" s="22">
        <f t="shared" si="239"/>
        <v>950</v>
      </c>
      <c r="AE841" s="20">
        <f t="shared" si="240"/>
        <v>1372</v>
      </c>
      <c r="AF841" s="20">
        <f t="shared" si="241"/>
        <v>1583</v>
      </c>
      <c r="AG841" s="20">
        <f t="shared" si="242"/>
        <v>2006</v>
      </c>
      <c r="AH841" s="20">
        <f t="shared" si="243"/>
        <v>1478</v>
      </c>
      <c r="AI841" s="20">
        <f t="shared" si="244"/>
        <v>1161</v>
      </c>
      <c r="AJ841" s="20">
        <f t="shared" si="245"/>
        <v>1056</v>
      </c>
      <c r="AK841" s="20">
        <f t="shared" si="246"/>
        <v>317</v>
      </c>
      <c r="AL841" s="20">
        <f t="shared" si="247"/>
        <v>0</v>
      </c>
      <c r="AM841" s="20">
        <f t="shared" si="248"/>
        <v>0</v>
      </c>
      <c r="AN841" s="20">
        <f t="shared" si="249"/>
        <v>0</v>
      </c>
      <c r="AO841" s="43">
        <f t="shared" si="250"/>
        <v>317</v>
      </c>
    </row>
    <row r="842" spans="1:41" x14ac:dyDescent="0.2">
      <c r="A842" s="96" t="s">
        <v>1979</v>
      </c>
      <c r="B842" s="96" t="s">
        <v>1980</v>
      </c>
      <c r="C842" s="96" t="s">
        <v>1979</v>
      </c>
      <c r="D842" s="96" t="s">
        <v>1980</v>
      </c>
      <c r="E842" s="96" t="s">
        <v>2012</v>
      </c>
      <c r="F842" s="96" t="s">
        <v>2011</v>
      </c>
      <c r="G842" s="96" t="s">
        <v>126</v>
      </c>
      <c r="H842" s="19" t="str">
        <f>IF(E842="","",VLOOKUP(LEFT(E842,5),'Technikai cellák'!B:C,2,0))</f>
        <v>MVM ÉGÁZ-DÉGÁZ Földgázhálózati Zrt.</v>
      </c>
      <c r="I842" s="19" t="str">
        <f>IF(E842="","",VLOOKUP(H842,'Technikai cellák'!$C$1:$D$12,2,0))</f>
        <v>6724 Szeged, Pulcz u. 44.</v>
      </c>
      <c r="J842" s="97">
        <v>4</v>
      </c>
      <c r="K842" s="25" t="str">
        <f t="shared" si="235"/>
        <v>20 alatti</v>
      </c>
      <c r="L842" s="101">
        <f t="shared" si="236"/>
        <v>4</v>
      </c>
      <c r="M842" s="102">
        <f t="shared" si="237"/>
        <v>0</v>
      </c>
      <c r="N842" s="105"/>
      <c r="O842" s="104">
        <f t="shared" si="238"/>
        <v>0</v>
      </c>
      <c r="P842" s="26">
        <f t="shared" si="252"/>
        <v>33862</v>
      </c>
      <c r="Q842" s="21">
        <f t="shared" si="251"/>
        <v>42327</v>
      </c>
      <c r="R842" s="98">
        <v>370</v>
      </c>
      <c r="S842" s="99">
        <v>510</v>
      </c>
      <c r="T842" s="99">
        <v>610</v>
      </c>
      <c r="U842" s="99">
        <v>760</v>
      </c>
      <c r="V842" s="99">
        <v>580</v>
      </c>
      <c r="W842" s="99">
        <v>450</v>
      </c>
      <c r="X842" s="99">
        <v>420</v>
      </c>
      <c r="Y842" s="99">
        <v>110</v>
      </c>
      <c r="Z842" s="99">
        <v>20</v>
      </c>
      <c r="AA842" s="99">
        <v>20</v>
      </c>
      <c r="AB842" s="99">
        <v>20</v>
      </c>
      <c r="AC842" s="100">
        <v>140</v>
      </c>
      <c r="AD842" s="22">
        <f t="shared" si="239"/>
        <v>3906</v>
      </c>
      <c r="AE842" s="20">
        <f t="shared" si="240"/>
        <v>5383</v>
      </c>
      <c r="AF842" s="20">
        <f t="shared" si="241"/>
        <v>6439</v>
      </c>
      <c r="AG842" s="20">
        <f t="shared" si="242"/>
        <v>8022</v>
      </c>
      <c r="AH842" s="20">
        <f t="shared" si="243"/>
        <v>6122</v>
      </c>
      <c r="AI842" s="20">
        <f t="shared" si="244"/>
        <v>4750</v>
      </c>
      <c r="AJ842" s="20">
        <f t="shared" si="245"/>
        <v>4433</v>
      </c>
      <c r="AK842" s="20">
        <f t="shared" si="246"/>
        <v>1161</v>
      </c>
      <c r="AL842" s="20">
        <f t="shared" si="247"/>
        <v>211</v>
      </c>
      <c r="AM842" s="20">
        <f t="shared" si="248"/>
        <v>211</v>
      </c>
      <c r="AN842" s="20">
        <f t="shared" si="249"/>
        <v>211</v>
      </c>
      <c r="AO842" s="43">
        <f t="shared" si="250"/>
        <v>1478</v>
      </c>
    </row>
    <row r="843" spans="1:41" x14ac:dyDescent="0.2">
      <c r="A843" s="96" t="s">
        <v>1979</v>
      </c>
      <c r="B843" s="96" t="s">
        <v>1980</v>
      </c>
      <c r="C843" s="96" t="s">
        <v>1979</v>
      </c>
      <c r="D843" s="96" t="s">
        <v>1980</v>
      </c>
      <c r="E843" s="96" t="s">
        <v>2013</v>
      </c>
      <c r="F843" s="96" t="s">
        <v>2014</v>
      </c>
      <c r="G843" s="96" t="s">
        <v>126</v>
      </c>
      <c r="H843" s="19" t="str">
        <f>IF(E843="","",VLOOKUP(LEFT(E843,5),'Technikai cellák'!B:C,2,0))</f>
        <v>MVM ÉGÁZ-DÉGÁZ Földgázhálózati Zrt.</v>
      </c>
      <c r="I843" s="19" t="str">
        <f>IF(E843="","",VLOOKUP(H843,'Technikai cellák'!$C$1:$D$12,2,0))</f>
        <v>6724 Szeged, Pulcz u. 44.</v>
      </c>
      <c r="J843" s="97">
        <v>4</v>
      </c>
      <c r="K843" s="25" t="str">
        <f t="shared" si="235"/>
        <v>20 alatti</v>
      </c>
      <c r="L843" s="101">
        <f t="shared" si="236"/>
        <v>4</v>
      </c>
      <c r="M843" s="102">
        <f t="shared" si="237"/>
        <v>0</v>
      </c>
      <c r="N843" s="105"/>
      <c r="O843" s="104">
        <f t="shared" si="238"/>
        <v>0</v>
      </c>
      <c r="P843" s="26">
        <f t="shared" si="252"/>
        <v>10894</v>
      </c>
      <c r="Q843" s="21">
        <f t="shared" si="251"/>
        <v>13618</v>
      </c>
      <c r="R843" s="98">
        <v>120</v>
      </c>
      <c r="S843" s="99">
        <v>160</v>
      </c>
      <c r="T843" s="99">
        <v>200</v>
      </c>
      <c r="U843" s="99">
        <v>240</v>
      </c>
      <c r="V843" s="99">
        <v>190</v>
      </c>
      <c r="W843" s="99">
        <v>150</v>
      </c>
      <c r="X843" s="99">
        <v>130</v>
      </c>
      <c r="Y843" s="99">
        <v>30</v>
      </c>
      <c r="Z843" s="99">
        <v>10</v>
      </c>
      <c r="AA843" s="99">
        <v>10</v>
      </c>
      <c r="AB843" s="99">
        <v>10</v>
      </c>
      <c r="AC843" s="100">
        <v>40</v>
      </c>
      <c r="AD843" s="22">
        <f t="shared" si="239"/>
        <v>1267</v>
      </c>
      <c r="AE843" s="20">
        <f t="shared" si="240"/>
        <v>1689</v>
      </c>
      <c r="AF843" s="20">
        <f t="shared" si="241"/>
        <v>2111</v>
      </c>
      <c r="AG843" s="20">
        <f t="shared" si="242"/>
        <v>2533</v>
      </c>
      <c r="AH843" s="20">
        <f t="shared" si="243"/>
        <v>2006</v>
      </c>
      <c r="AI843" s="20">
        <f t="shared" si="244"/>
        <v>1583</v>
      </c>
      <c r="AJ843" s="20">
        <f t="shared" si="245"/>
        <v>1372</v>
      </c>
      <c r="AK843" s="20">
        <f t="shared" si="246"/>
        <v>317</v>
      </c>
      <c r="AL843" s="20">
        <f t="shared" si="247"/>
        <v>106</v>
      </c>
      <c r="AM843" s="20">
        <f t="shared" si="248"/>
        <v>106</v>
      </c>
      <c r="AN843" s="20">
        <f t="shared" si="249"/>
        <v>106</v>
      </c>
      <c r="AO843" s="43">
        <f t="shared" si="250"/>
        <v>422</v>
      </c>
    </row>
    <row r="844" spans="1:41" x14ac:dyDescent="0.2">
      <c r="A844" s="96" t="s">
        <v>1979</v>
      </c>
      <c r="B844" s="96" t="s">
        <v>1980</v>
      </c>
      <c r="C844" s="96" t="s">
        <v>1979</v>
      </c>
      <c r="D844" s="96" t="s">
        <v>1980</v>
      </c>
      <c r="E844" s="96" t="s">
        <v>2015</v>
      </c>
      <c r="F844" s="96" t="s">
        <v>2016</v>
      </c>
      <c r="G844" s="96" t="s">
        <v>126</v>
      </c>
      <c r="H844" s="19" t="str">
        <f>IF(E844="","",VLOOKUP(LEFT(E844,5),'Technikai cellák'!B:C,2,0))</f>
        <v>MVM ÉGÁZ-DÉGÁZ Földgázhálózati Zrt.</v>
      </c>
      <c r="I844" s="19" t="str">
        <f>IF(E844="","",VLOOKUP(H844,'Technikai cellák'!$C$1:$D$12,2,0))</f>
        <v>6724 Szeged, Pulcz u. 44.</v>
      </c>
      <c r="J844" s="97">
        <v>16</v>
      </c>
      <c r="K844" s="25" t="str">
        <f t="shared" si="235"/>
        <v>20 alatti</v>
      </c>
      <c r="L844" s="101">
        <f t="shared" si="236"/>
        <v>16</v>
      </c>
      <c r="M844" s="102">
        <f t="shared" si="237"/>
        <v>0</v>
      </c>
      <c r="N844" s="105"/>
      <c r="O844" s="104">
        <f t="shared" si="238"/>
        <v>0</v>
      </c>
      <c r="P844" s="26">
        <f t="shared" si="252"/>
        <v>10138</v>
      </c>
      <c r="Q844" s="21">
        <f t="shared" si="251"/>
        <v>12672</v>
      </c>
      <c r="R844" s="98">
        <v>100</v>
      </c>
      <c r="S844" s="99">
        <v>100</v>
      </c>
      <c r="T844" s="99">
        <v>100</v>
      </c>
      <c r="U844" s="99">
        <v>100</v>
      </c>
      <c r="V844" s="99">
        <v>100</v>
      </c>
      <c r="W844" s="99">
        <v>100</v>
      </c>
      <c r="X844" s="99">
        <v>100</v>
      </c>
      <c r="Y844" s="99">
        <v>100</v>
      </c>
      <c r="Z844" s="99">
        <v>100</v>
      </c>
      <c r="AA844" s="99">
        <v>100</v>
      </c>
      <c r="AB844" s="99">
        <v>100</v>
      </c>
      <c r="AC844" s="100">
        <v>100</v>
      </c>
      <c r="AD844" s="22">
        <f t="shared" si="239"/>
        <v>1056</v>
      </c>
      <c r="AE844" s="20">
        <f t="shared" si="240"/>
        <v>1056</v>
      </c>
      <c r="AF844" s="20">
        <f t="shared" si="241"/>
        <v>1056</v>
      </c>
      <c r="AG844" s="20">
        <f t="shared" si="242"/>
        <v>1056</v>
      </c>
      <c r="AH844" s="20">
        <f t="shared" si="243"/>
        <v>1056</v>
      </c>
      <c r="AI844" s="20">
        <f t="shared" si="244"/>
        <v>1056</v>
      </c>
      <c r="AJ844" s="20">
        <f t="shared" si="245"/>
        <v>1056</v>
      </c>
      <c r="AK844" s="20">
        <f t="shared" si="246"/>
        <v>1056</v>
      </c>
      <c r="AL844" s="20">
        <f t="shared" si="247"/>
        <v>1056</v>
      </c>
      <c r="AM844" s="20">
        <f t="shared" si="248"/>
        <v>1056</v>
      </c>
      <c r="AN844" s="20">
        <f t="shared" si="249"/>
        <v>1056</v>
      </c>
      <c r="AO844" s="43">
        <f t="shared" si="250"/>
        <v>1056</v>
      </c>
    </row>
    <row r="845" spans="1:41" x14ac:dyDescent="0.2">
      <c r="A845" s="96" t="s">
        <v>2017</v>
      </c>
      <c r="B845" s="96" t="s">
        <v>2018</v>
      </c>
      <c r="C845" s="96" t="s">
        <v>2017</v>
      </c>
      <c r="D845" s="96" t="s">
        <v>2018</v>
      </c>
      <c r="E845" s="96" t="s">
        <v>2019</v>
      </c>
      <c r="F845" s="96" t="s">
        <v>2020</v>
      </c>
      <c r="G845" s="96" t="s">
        <v>126</v>
      </c>
      <c r="H845" s="19" t="str">
        <f>IF(E845="","",VLOOKUP(LEFT(E845,5),'Technikai cellák'!B:C,2,0))</f>
        <v>TIGÁZ Földgázelosztó Zrt.</v>
      </c>
      <c r="I845" s="19" t="str">
        <f>IF(E845="","",VLOOKUP(H845,'Technikai cellák'!$C$1:$D$12,2,0))</f>
        <v>4200 Hajdúszoboszló, Rákóczi Ferenc út 184.</v>
      </c>
      <c r="J845" s="97">
        <v>66</v>
      </c>
      <c r="K845" s="25" t="str">
        <f t="shared" si="235"/>
        <v>20-99</v>
      </c>
      <c r="L845" s="101">
        <f t="shared" si="236"/>
        <v>0</v>
      </c>
      <c r="M845" s="102">
        <f t="shared" si="237"/>
        <v>693</v>
      </c>
      <c r="N845" s="105">
        <v>213</v>
      </c>
      <c r="O845" s="104">
        <f t="shared" si="238"/>
        <v>0</v>
      </c>
      <c r="P845" s="26">
        <f t="shared" si="252"/>
        <v>804928</v>
      </c>
      <c r="Q845" s="21">
        <f t="shared" si="251"/>
        <v>1006160</v>
      </c>
      <c r="R845" s="98">
        <v>6390</v>
      </c>
      <c r="S845" s="99">
        <v>9148</v>
      </c>
      <c r="T845" s="99">
        <v>15863</v>
      </c>
      <c r="U845" s="99">
        <v>20550</v>
      </c>
      <c r="V845" s="99">
        <v>13972</v>
      </c>
      <c r="W845" s="99">
        <v>12728</v>
      </c>
      <c r="X845" s="99">
        <v>6652</v>
      </c>
      <c r="Y845" s="99">
        <v>3893</v>
      </c>
      <c r="Z845" s="99">
        <v>1322</v>
      </c>
      <c r="AA845" s="99">
        <v>1347</v>
      </c>
      <c r="AB845" s="99">
        <v>1255</v>
      </c>
      <c r="AC845" s="100">
        <v>2198</v>
      </c>
      <c r="AD845" s="22">
        <f t="shared" si="239"/>
        <v>67452</v>
      </c>
      <c r="AE845" s="20">
        <f t="shared" si="240"/>
        <v>96564</v>
      </c>
      <c r="AF845" s="20">
        <f t="shared" si="241"/>
        <v>167447</v>
      </c>
      <c r="AG845" s="20">
        <f t="shared" si="242"/>
        <v>216922</v>
      </c>
      <c r="AH845" s="20">
        <f t="shared" si="243"/>
        <v>147486</v>
      </c>
      <c r="AI845" s="20">
        <f t="shared" si="244"/>
        <v>134354</v>
      </c>
      <c r="AJ845" s="20">
        <f t="shared" si="245"/>
        <v>70217</v>
      </c>
      <c r="AK845" s="20">
        <f t="shared" si="246"/>
        <v>41094</v>
      </c>
      <c r="AL845" s="20">
        <f t="shared" si="247"/>
        <v>13955</v>
      </c>
      <c r="AM845" s="20">
        <f t="shared" si="248"/>
        <v>14219</v>
      </c>
      <c r="AN845" s="20">
        <f t="shared" si="249"/>
        <v>13248</v>
      </c>
      <c r="AO845" s="43">
        <f t="shared" si="250"/>
        <v>23202</v>
      </c>
    </row>
    <row r="846" spans="1:41" x14ac:dyDescent="0.2">
      <c r="A846" s="96" t="s">
        <v>2017</v>
      </c>
      <c r="B846" s="96" t="s">
        <v>2018</v>
      </c>
      <c r="C846" s="96" t="s">
        <v>2017</v>
      </c>
      <c r="D846" s="96" t="s">
        <v>2018</v>
      </c>
      <c r="E846" s="96" t="s">
        <v>2021</v>
      </c>
      <c r="F846" s="96" t="s">
        <v>2018</v>
      </c>
      <c r="G846" s="96" t="s">
        <v>126</v>
      </c>
      <c r="H846" s="19" t="str">
        <f>IF(E846="","",VLOOKUP(LEFT(E846,5),'Technikai cellák'!B:C,2,0))</f>
        <v>TIGÁZ Földgázelosztó Zrt.</v>
      </c>
      <c r="I846" s="19" t="str">
        <f>IF(E846="","",VLOOKUP(H846,'Technikai cellák'!$C$1:$D$12,2,0))</f>
        <v>4200 Hajdúszoboszló, Rákóczi Ferenc út 184.</v>
      </c>
      <c r="J846" s="97">
        <v>4</v>
      </c>
      <c r="K846" s="25" t="str">
        <f t="shared" si="235"/>
        <v>20 alatti</v>
      </c>
      <c r="L846" s="101">
        <f t="shared" si="236"/>
        <v>4</v>
      </c>
      <c r="M846" s="102">
        <f t="shared" si="237"/>
        <v>0</v>
      </c>
      <c r="N846" s="105"/>
      <c r="O846" s="104">
        <f t="shared" si="238"/>
        <v>0</v>
      </c>
      <c r="P846" s="26">
        <f t="shared" si="252"/>
        <v>1039</v>
      </c>
      <c r="Q846" s="21">
        <f t="shared" si="251"/>
        <v>1299</v>
      </c>
      <c r="R846" s="98">
        <v>38</v>
      </c>
      <c r="S846" s="99">
        <v>0</v>
      </c>
      <c r="T846" s="99">
        <v>0</v>
      </c>
      <c r="U846" s="99">
        <v>39</v>
      </c>
      <c r="V846" s="99">
        <v>1</v>
      </c>
      <c r="W846" s="99">
        <v>15</v>
      </c>
      <c r="X846" s="99">
        <v>7</v>
      </c>
      <c r="Y846" s="99">
        <v>0</v>
      </c>
      <c r="Z846" s="99">
        <v>0</v>
      </c>
      <c r="AA846" s="99">
        <v>23</v>
      </c>
      <c r="AB846" s="99">
        <v>0</v>
      </c>
      <c r="AC846" s="100">
        <v>0</v>
      </c>
      <c r="AD846" s="22">
        <f t="shared" si="239"/>
        <v>401</v>
      </c>
      <c r="AE846" s="20">
        <f t="shared" si="240"/>
        <v>0</v>
      </c>
      <c r="AF846" s="20">
        <f t="shared" si="241"/>
        <v>0</v>
      </c>
      <c r="AG846" s="20">
        <f t="shared" si="242"/>
        <v>412</v>
      </c>
      <c r="AH846" s="20">
        <f t="shared" si="243"/>
        <v>11</v>
      </c>
      <c r="AI846" s="20">
        <f t="shared" si="244"/>
        <v>158</v>
      </c>
      <c r="AJ846" s="20">
        <f t="shared" si="245"/>
        <v>74</v>
      </c>
      <c r="AK846" s="20">
        <f t="shared" si="246"/>
        <v>0</v>
      </c>
      <c r="AL846" s="20">
        <f t="shared" si="247"/>
        <v>0</v>
      </c>
      <c r="AM846" s="20">
        <f t="shared" si="248"/>
        <v>243</v>
      </c>
      <c r="AN846" s="20">
        <f t="shared" si="249"/>
        <v>0</v>
      </c>
      <c r="AO846" s="43">
        <f t="shared" si="250"/>
        <v>0</v>
      </c>
    </row>
    <row r="847" spans="1:41" x14ac:dyDescent="0.2">
      <c r="A847" s="96" t="s">
        <v>2017</v>
      </c>
      <c r="B847" s="96" t="s">
        <v>2018</v>
      </c>
      <c r="C847" s="96" t="s">
        <v>2017</v>
      </c>
      <c r="D847" s="96" t="s">
        <v>2018</v>
      </c>
      <c r="E847" s="96" t="s">
        <v>2022</v>
      </c>
      <c r="F847" s="96" t="s">
        <v>2023</v>
      </c>
      <c r="G847" s="96" t="s">
        <v>126</v>
      </c>
      <c r="H847" s="19" t="str">
        <f>IF(E847="","",VLOOKUP(LEFT(E847,5),'Technikai cellák'!B:C,2,0))</f>
        <v>TIGÁZ Földgázelosztó Zrt.</v>
      </c>
      <c r="I847" s="19" t="str">
        <f>IF(E847="","",VLOOKUP(H847,'Technikai cellák'!$C$1:$D$12,2,0))</f>
        <v>4200 Hajdúszoboszló, Rákóczi Ferenc út 184.</v>
      </c>
      <c r="J847" s="97">
        <v>6</v>
      </c>
      <c r="K847" s="25" t="str">
        <f t="shared" si="235"/>
        <v>20 alatti</v>
      </c>
      <c r="L847" s="101">
        <f t="shared" si="236"/>
        <v>6</v>
      </c>
      <c r="M847" s="102">
        <f t="shared" si="237"/>
        <v>0</v>
      </c>
      <c r="N847" s="105"/>
      <c r="O847" s="104">
        <f t="shared" si="238"/>
        <v>0</v>
      </c>
      <c r="P847" s="26">
        <f t="shared" si="252"/>
        <v>103042</v>
      </c>
      <c r="Q847" s="21">
        <f t="shared" si="251"/>
        <v>128802</v>
      </c>
      <c r="R847" s="98">
        <v>4731</v>
      </c>
      <c r="S847" s="99">
        <v>0</v>
      </c>
      <c r="T847" s="99">
        <v>0</v>
      </c>
      <c r="U847" s="99">
        <v>6173</v>
      </c>
      <c r="V847" s="99">
        <v>0</v>
      </c>
      <c r="W847" s="99">
        <v>759</v>
      </c>
      <c r="X847" s="99">
        <v>539</v>
      </c>
      <c r="Y847" s="99">
        <v>0</v>
      </c>
      <c r="Z847" s="99">
        <v>0</v>
      </c>
      <c r="AA847" s="99">
        <v>0</v>
      </c>
      <c r="AB847" s="99">
        <v>0</v>
      </c>
      <c r="AC847" s="100">
        <v>0</v>
      </c>
      <c r="AD847" s="22">
        <f t="shared" si="239"/>
        <v>49939</v>
      </c>
      <c r="AE847" s="20">
        <f t="shared" si="240"/>
        <v>0</v>
      </c>
      <c r="AF847" s="20">
        <f t="shared" si="241"/>
        <v>0</v>
      </c>
      <c r="AG847" s="20">
        <f t="shared" si="242"/>
        <v>65161</v>
      </c>
      <c r="AH847" s="20">
        <f t="shared" si="243"/>
        <v>0</v>
      </c>
      <c r="AI847" s="20">
        <f t="shared" si="244"/>
        <v>8012</v>
      </c>
      <c r="AJ847" s="20">
        <f t="shared" si="245"/>
        <v>5690</v>
      </c>
      <c r="AK847" s="20">
        <f t="shared" si="246"/>
        <v>0</v>
      </c>
      <c r="AL847" s="20">
        <f t="shared" si="247"/>
        <v>0</v>
      </c>
      <c r="AM847" s="20">
        <f t="shared" si="248"/>
        <v>0</v>
      </c>
      <c r="AN847" s="20">
        <f t="shared" si="249"/>
        <v>0</v>
      </c>
      <c r="AO847" s="43">
        <f t="shared" si="250"/>
        <v>0</v>
      </c>
    </row>
    <row r="848" spans="1:41" x14ac:dyDescent="0.2">
      <c r="A848" s="96" t="s">
        <v>2017</v>
      </c>
      <c r="B848" s="96" t="s">
        <v>2018</v>
      </c>
      <c r="C848" s="96" t="s">
        <v>2017</v>
      </c>
      <c r="D848" s="96" t="s">
        <v>2018</v>
      </c>
      <c r="E848" s="96" t="s">
        <v>2024</v>
      </c>
      <c r="F848" s="96" t="s">
        <v>2025</v>
      </c>
      <c r="G848" s="96" t="s">
        <v>126</v>
      </c>
      <c r="H848" s="19" t="str">
        <f>IF(E848="","",VLOOKUP(LEFT(E848,5),'Technikai cellák'!B:C,2,0))</f>
        <v>TIGÁZ Földgázelosztó Zrt.</v>
      </c>
      <c r="I848" s="19" t="str">
        <f>IF(E848="","",VLOOKUP(H848,'Technikai cellák'!$C$1:$D$12,2,0))</f>
        <v>4200 Hajdúszoboszló, Rákóczi Ferenc út 184.</v>
      </c>
      <c r="J848" s="97">
        <v>44</v>
      </c>
      <c r="K848" s="25" t="str">
        <f t="shared" si="235"/>
        <v>20-99</v>
      </c>
      <c r="L848" s="101">
        <f t="shared" si="236"/>
        <v>0</v>
      </c>
      <c r="M848" s="102">
        <f t="shared" si="237"/>
        <v>462</v>
      </c>
      <c r="N848" s="105">
        <v>143</v>
      </c>
      <c r="O848" s="104">
        <f t="shared" si="238"/>
        <v>0</v>
      </c>
      <c r="P848" s="26">
        <f t="shared" si="252"/>
        <v>295510</v>
      </c>
      <c r="Q848" s="21">
        <f t="shared" si="251"/>
        <v>369388</v>
      </c>
      <c r="R848" s="98">
        <v>2665</v>
      </c>
      <c r="S848" s="99">
        <v>4049</v>
      </c>
      <c r="T848" s="99">
        <v>6342</v>
      </c>
      <c r="U848" s="99">
        <v>8271</v>
      </c>
      <c r="V848" s="99">
        <v>4795</v>
      </c>
      <c r="W848" s="99">
        <v>4615</v>
      </c>
      <c r="X848" s="99">
        <v>3856</v>
      </c>
      <c r="Y848" s="99">
        <v>129</v>
      </c>
      <c r="Z848" s="99">
        <v>67</v>
      </c>
      <c r="AA848" s="99">
        <v>67</v>
      </c>
      <c r="AB848" s="99">
        <v>62</v>
      </c>
      <c r="AC848" s="100">
        <v>76</v>
      </c>
      <c r="AD848" s="22">
        <f t="shared" si="239"/>
        <v>28131</v>
      </c>
      <c r="AE848" s="20">
        <f t="shared" si="240"/>
        <v>42740</v>
      </c>
      <c r="AF848" s="20">
        <f t="shared" si="241"/>
        <v>66945</v>
      </c>
      <c r="AG848" s="20">
        <f t="shared" si="242"/>
        <v>87307</v>
      </c>
      <c r="AH848" s="20">
        <f t="shared" si="243"/>
        <v>50615</v>
      </c>
      <c r="AI848" s="20">
        <f t="shared" si="244"/>
        <v>48715</v>
      </c>
      <c r="AJ848" s="20">
        <f t="shared" si="245"/>
        <v>40703</v>
      </c>
      <c r="AK848" s="20">
        <f t="shared" si="246"/>
        <v>1362</v>
      </c>
      <c r="AL848" s="20">
        <f t="shared" si="247"/>
        <v>707</v>
      </c>
      <c r="AM848" s="20">
        <f t="shared" si="248"/>
        <v>707</v>
      </c>
      <c r="AN848" s="20">
        <f t="shared" si="249"/>
        <v>654</v>
      </c>
      <c r="AO848" s="43">
        <f t="shared" si="250"/>
        <v>802</v>
      </c>
    </row>
    <row r="849" spans="1:41" x14ac:dyDescent="0.2">
      <c r="A849" s="96" t="s">
        <v>2017</v>
      </c>
      <c r="B849" s="96" t="s">
        <v>2018</v>
      </c>
      <c r="C849" s="96" t="s">
        <v>2017</v>
      </c>
      <c r="D849" s="96" t="s">
        <v>2018</v>
      </c>
      <c r="E849" s="96" t="s">
        <v>2026</v>
      </c>
      <c r="F849" s="96" t="s">
        <v>2027</v>
      </c>
      <c r="G849" s="96" t="s">
        <v>126</v>
      </c>
      <c r="H849" s="19" t="str">
        <f>IF(E849="","",VLOOKUP(LEFT(E849,5),'Technikai cellák'!B:C,2,0))</f>
        <v>TIGÁZ Földgázelosztó Zrt.</v>
      </c>
      <c r="I849" s="19" t="str">
        <f>IF(E849="","",VLOOKUP(H849,'Technikai cellák'!$C$1:$D$12,2,0))</f>
        <v>4200 Hajdúszoboszló, Rákóczi Ferenc út 184.</v>
      </c>
      <c r="J849" s="97">
        <v>22</v>
      </c>
      <c r="K849" s="25" t="str">
        <f t="shared" si="235"/>
        <v>20-99</v>
      </c>
      <c r="L849" s="101">
        <f t="shared" si="236"/>
        <v>0</v>
      </c>
      <c r="M849" s="102">
        <f t="shared" si="237"/>
        <v>231</v>
      </c>
      <c r="N849" s="105">
        <v>231</v>
      </c>
      <c r="O849" s="104">
        <f t="shared" si="238"/>
        <v>0</v>
      </c>
      <c r="P849" s="26">
        <f t="shared" si="252"/>
        <v>187032</v>
      </c>
      <c r="Q849" s="21">
        <f t="shared" si="251"/>
        <v>233790</v>
      </c>
      <c r="R849" s="98">
        <v>1710</v>
      </c>
      <c r="S849" s="99">
        <v>2522</v>
      </c>
      <c r="T849" s="99">
        <v>3492</v>
      </c>
      <c r="U849" s="99">
        <v>4401</v>
      </c>
      <c r="V849" s="99">
        <v>3321</v>
      </c>
      <c r="W849" s="99">
        <v>3724</v>
      </c>
      <c r="X849" s="99">
        <v>1411</v>
      </c>
      <c r="Y849" s="99">
        <v>622</v>
      </c>
      <c r="Z849" s="99">
        <v>224</v>
      </c>
      <c r="AA849" s="99">
        <v>225</v>
      </c>
      <c r="AB849" s="99">
        <v>207</v>
      </c>
      <c r="AC849" s="100">
        <v>289</v>
      </c>
      <c r="AD849" s="22">
        <f t="shared" si="239"/>
        <v>18050</v>
      </c>
      <c r="AE849" s="20">
        <f t="shared" si="240"/>
        <v>26622</v>
      </c>
      <c r="AF849" s="20">
        <f t="shared" si="241"/>
        <v>36861</v>
      </c>
      <c r="AG849" s="20">
        <f t="shared" si="242"/>
        <v>46456</v>
      </c>
      <c r="AH849" s="20">
        <f t="shared" si="243"/>
        <v>35056</v>
      </c>
      <c r="AI849" s="20">
        <f t="shared" si="244"/>
        <v>39310</v>
      </c>
      <c r="AJ849" s="20">
        <f t="shared" si="245"/>
        <v>14894</v>
      </c>
      <c r="AK849" s="20">
        <f t="shared" si="246"/>
        <v>6566</v>
      </c>
      <c r="AL849" s="20">
        <f t="shared" si="247"/>
        <v>2364</v>
      </c>
      <c r="AM849" s="20">
        <f t="shared" si="248"/>
        <v>2375</v>
      </c>
      <c r="AN849" s="20">
        <f t="shared" si="249"/>
        <v>2185</v>
      </c>
      <c r="AO849" s="43">
        <f t="shared" si="250"/>
        <v>3051</v>
      </c>
    </row>
    <row r="850" spans="1:41" x14ac:dyDescent="0.2">
      <c r="A850" s="96" t="s">
        <v>2017</v>
      </c>
      <c r="B850" s="96" t="s">
        <v>2018</v>
      </c>
      <c r="C850" s="96" t="s">
        <v>2017</v>
      </c>
      <c r="D850" s="96" t="s">
        <v>2018</v>
      </c>
      <c r="E850" s="96" t="s">
        <v>2028</v>
      </c>
      <c r="F850" s="96" t="s">
        <v>2029</v>
      </c>
      <c r="G850" s="96" t="s">
        <v>126</v>
      </c>
      <c r="H850" s="19" t="str">
        <f>IF(E850="","",VLOOKUP(LEFT(E850,5),'Technikai cellák'!B:C,2,0))</f>
        <v>TIGÁZ Földgázelosztó Zrt.</v>
      </c>
      <c r="I850" s="19" t="str">
        <f>IF(E850="","",VLOOKUP(H850,'Technikai cellák'!$C$1:$D$12,2,0))</f>
        <v>4200 Hajdúszoboszló, Rákóczi Ferenc út 184.</v>
      </c>
      <c r="J850" s="97">
        <v>4</v>
      </c>
      <c r="K850" s="25" t="str">
        <f t="shared" si="235"/>
        <v>20 alatti</v>
      </c>
      <c r="L850" s="101">
        <f t="shared" si="236"/>
        <v>4</v>
      </c>
      <c r="M850" s="102">
        <f t="shared" si="237"/>
        <v>0</v>
      </c>
      <c r="N850" s="105"/>
      <c r="O850" s="104">
        <f t="shared" si="238"/>
        <v>0</v>
      </c>
      <c r="P850" s="26">
        <f t="shared" si="252"/>
        <v>59788</v>
      </c>
      <c r="Q850" s="21">
        <f t="shared" si="251"/>
        <v>74735</v>
      </c>
      <c r="R850" s="98">
        <v>508</v>
      </c>
      <c r="S850" s="99">
        <v>656</v>
      </c>
      <c r="T850" s="99">
        <v>1461</v>
      </c>
      <c r="U850" s="99">
        <v>1654</v>
      </c>
      <c r="V850" s="99">
        <v>1151</v>
      </c>
      <c r="W850" s="99">
        <v>1036</v>
      </c>
      <c r="X850" s="99">
        <v>576</v>
      </c>
      <c r="Y850" s="99">
        <v>0</v>
      </c>
      <c r="Z850" s="99">
        <v>0</v>
      </c>
      <c r="AA850" s="99">
        <v>38</v>
      </c>
      <c r="AB850" s="99">
        <v>0</v>
      </c>
      <c r="AC850" s="100">
        <v>0</v>
      </c>
      <c r="AD850" s="22">
        <f t="shared" si="239"/>
        <v>5362</v>
      </c>
      <c r="AE850" s="20">
        <f t="shared" si="240"/>
        <v>6925</v>
      </c>
      <c r="AF850" s="20">
        <f t="shared" si="241"/>
        <v>15422</v>
      </c>
      <c r="AG850" s="20">
        <f t="shared" si="242"/>
        <v>17459</v>
      </c>
      <c r="AH850" s="20">
        <f t="shared" si="243"/>
        <v>12150</v>
      </c>
      <c r="AI850" s="20">
        <f t="shared" si="244"/>
        <v>10936</v>
      </c>
      <c r="AJ850" s="20">
        <f t="shared" si="245"/>
        <v>6080</v>
      </c>
      <c r="AK850" s="20">
        <f t="shared" si="246"/>
        <v>0</v>
      </c>
      <c r="AL850" s="20">
        <f t="shared" si="247"/>
        <v>0</v>
      </c>
      <c r="AM850" s="20">
        <f t="shared" si="248"/>
        <v>401</v>
      </c>
      <c r="AN850" s="20">
        <f t="shared" si="249"/>
        <v>0</v>
      </c>
      <c r="AO850" s="43">
        <f t="shared" si="250"/>
        <v>0</v>
      </c>
    </row>
    <row r="851" spans="1:41" x14ac:dyDescent="0.2">
      <c r="A851" s="96" t="s">
        <v>2017</v>
      </c>
      <c r="B851" s="96" t="s">
        <v>2018</v>
      </c>
      <c r="C851" s="96" t="s">
        <v>2017</v>
      </c>
      <c r="D851" s="96" t="s">
        <v>2018</v>
      </c>
      <c r="E851" s="96" t="s">
        <v>2030</v>
      </c>
      <c r="F851" s="96" t="s">
        <v>2031</v>
      </c>
      <c r="G851" s="96" t="s">
        <v>126</v>
      </c>
      <c r="H851" s="19" t="str">
        <f>IF(E851="","",VLOOKUP(LEFT(E851,5),'Technikai cellák'!B:C,2,0))</f>
        <v>TIGÁZ Földgázelosztó Zrt.</v>
      </c>
      <c r="I851" s="19" t="str">
        <f>IF(E851="","",VLOOKUP(H851,'Technikai cellák'!$C$1:$D$12,2,0))</f>
        <v>4200 Hajdúszoboszló, Rákóczi Ferenc út 184.</v>
      </c>
      <c r="J851" s="97">
        <v>25</v>
      </c>
      <c r="K851" s="25" t="str">
        <f t="shared" si="235"/>
        <v>20-99</v>
      </c>
      <c r="L851" s="101">
        <f t="shared" si="236"/>
        <v>0</v>
      </c>
      <c r="M851" s="102">
        <f t="shared" si="237"/>
        <v>263</v>
      </c>
      <c r="N851" s="105">
        <v>263</v>
      </c>
      <c r="O851" s="104">
        <f t="shared" si="238"/>
        <v>0</v>
      </c>
      <c r="P851" s="26">
        <f t="shared" si="252"/>
        <v>472266</v>
      </c>
      <c r="Q851" s="21">
        <f t="shared" si="251"/>
        <v>590333</v>
      </c>
      <c r="R851" s="98">
        <v>3990</v>
      </c>
      <c r="S851" s="99">
        <v>6332</v>
      </c>
      <c r="T851" s="99">
        <v>9579</v>
      </c>
      <c r="U851" s="99">
        <v>11478</v>
      </c>
      <c r="V851" s="99">
        <v>9123</v>
      </c>
      <c r="W851" s="99">
        <v>7536</v>
      </c>
      <c r="X851" s="99">
        <v>4303</v>
      </c>
      <c r="Y851" s="99">
        <v>1806</v>
      </c>
      <c r="Z851" s="99">
        <v>438</v>
      </c>
      <c r="AA851" s="99">
        <v>439</v>
      </c>
      <c r="AB851" s="99">
        <v>422</v>
      </c>
      <c r="AC851" s="100">
        <v>479</v>
      </c>
      <c r="AD851" s="22">
        <f t="shared" si="239"/>
        <v>42118</v>
      </c>
      <c r="AE851" s="20">
        <f t="shared" si="240"/>
        <v>66839</v>
      </c>
      <c r="AF851" s="20">
        <f t="shared" si="241"/>
        <v>101114</v>
      </c>
      <c r="AG851" s="20">
        <f t="shared" si="242"/>
        <v>121159</v>
      </c>
      <c r="AH851" s="20">
        <f t="shared" si="243"/>
        <v>96301</v>
      </c>
      <c r="AI851" s="20">
        <f t="shared" si="244"/>
        <v>79548</v>
      </c>
      <c r="AJ851" s="20">
        <f t="shared" si="245"/>
        <v>45422</v>
      </c>
      <c r="AK851" s="20">
        <f t="shared" si="246"/>
        <v>19064</v>
      </c>
      <c r="AL851" s="20">
        <f t="shared" si="247"/>
        <v>4623</v>
      </c>
      <c r="AM851" s="20">
        <f t="shared" si="248"/>
        <v>4634</v>
      </c>
      <c r="AN851" s="20">
        <f t="shared" si="249"/>
        <v>4455</v>
      </c>
      <c r="AO851" s="43">
        <f t="shared" si="250"/>
        <v>5056</v>
      </c>
    </row>
    <row r="852" spans="1:41" x14ac:dyDescent="0.2">
      <c r="A852" s="96" t="s">
        <v>2017</v>
      </c>
      <c r="B852" s="96" t="s">
        <v>2018</v>
      </c>
      <c r="C852" s="96" t="s">
        <v>2017</v>
      </c>
      <c r="D852" s="96" t="s">
        <v>2018</v>
      </c>
      <c r="E852" s="96" t="s">
        <v>2032</v>
      </c>
      <c r="F852" s="96" t="s">
        <v>2033</v>
      </c>
      <c r="G852" s="96" t="s">
        <v>126</v>
      </c>
      <c r="H852" s="19" t="str">
        <f>IF(E852="","",VLOOKUP(LEFT(E852,5),'Technikai cellák'!B:C,2,0))</f>
        <v>TIGÁZ Földgázelosztó Zrt.</v>
      </c>
      <c r="I852" s="19" t="str">
        <f>IF(E852="","",VLOOKUP(H852,'Technikai cellák'!$C$1:$D$12,2,0))</f>
        <v>4200 Hajdúszoboszló, Rákóczi Ferenc út 184.</v>
      </c>
      <c r="J852" s="97">
        <v>69</v>
      </c>
      <c r="K852" s="25" t="str">
        <f t="shared" si="235"/>
        <v>20-99</v>
      </c>
      <c r="L852" s="101">
        <f t="shared" si="236"/>
        <v>0</v>
      </c>
      <c r="M852" s="102">
        <f t="shared" si="237"/>
        <v>725</v>
      </c>
      <c r="N852" s="105">
        <v>725</v>
      </c>
      <c r="O852" s="104">
        <f t="shared" si="238"/>
        <v>0</v>
      </c>
      <c r="P852" s="26">
        <f t="shared" si="252"/>
        <v>281257</v>
      </c>
      <c r="Q852" s="21">
        <f t="shared" si="251"/>
        <v>351571</v>
      </c>
      <c r="R852" s="98">
        <v>2978</v>
      </c>
      <c r="S852" s="99">
        <v>3700</v>
      </c>
      <c r="T852" s="99">
        <v>4934</v>
      </c>
      <c r="U852" s="99">
        <v>5756</v>
      </c>
      <c r="V852" s="99">
        <v>4858</v>
      </c>
      <c r="W852" s="99">
        <v>4492</v>
      </c>
      <c r="X852" s="99">
        <v>3047</v>
      </c>
      <c r="Y852" s="99">
        <v>1842</v>
      </c>
      <c r="Z852" s="99">
        <v>17</v>
      </c>
      <c r="AA852" s="99">
        <v>593</v>
      </c>
      <c r="AB852" s="99">
        <v>549</v>
      </c>
      <c r="AC852" s="100">
        <v>540</v>
      </c>
      <c r="AD852" s="22">
        <f t="shared" si="239"/>
        <v>31435</v>
      </c>
      <c r="AE852" s="20">
        <f t="shared" si="240"/>
        <v>39056</v>
      </c>
      <c r="AF852" s="20">
        <f t="shared" si="241"/>
        <v>52082</v>
      </c>
      <c r="AG852" s="20">
        <f t="shared" si="242"/>
        <v>60759</v>
      </c>
      <c r="AH852" s="20">
        <f t="shared" si="243"/>
        <v>51280</v>
      </c>
      <c r="AI852" s="20">
        <f t="shared" si="244"/>
        <v>47417</v>
      </c>
      <c r="AJ852" s="20">
        <f t="shared" si="245"/>
        <v>32164</v>
      </c>
      <c r="AK852" s="20">
        <f t="shared" si="246"/>
        <v>19444</v>
      </c>
      <c r="AL852" s="20">
        <f t="shared" si="247"/>
        <v>179</v>
      </c>
      <c r="AM852" s="20">
        <f t="shared" si="248"/>
        <v>6260</v>
      </c>
      <c r="AN852" s="20">
        <f t="shared" si="249"/>
        <v>5795</v>
      </c>
      <c r="AO852" s="43">
        <f t="shared" si="250"/>
        <v>5700</v>
      </c>
    </row>
    <row r="853" spans="1:41" x14ac:dyDescent="0.2">
      <c r="A853" s="96" t="s">
        <v>2017</v>
      </c>
      <c r="B853" s="96" t="s">
        <v>2018</v>
      </c>
      <c r="C853" s="96" t="s">
        <v>2017</v>
      </c>
      <c r="D853" s="96" t="s">
        <v>2018</v>
      </c>
      <c r="E853" s="96" t="s">
        <v>2034</v>
      </c>
      <c r="F853" s="96" t="s">
        <v>2035</v>
      </c>
      <c r="G853" s="96" t="s">
        <v>126</v>
      </c>
      <c r="H853" s="19" t="str">
        <f>IF(E853="","",VLOOKUP(LEFT(E853,5),'Technikai cellák'!B:C,2,0))</f>
        <v>TIGÁZ Földgázelosztó Zrt.</v>
      </c>
      <c r="I853" s="19" t="str">
        <f>IF(E853="","",VLOOKUP(H853,'Technikai cellák'!$C$1:$D$12,2,0))</f>
        <v>4200 Hajdúszoboszló, Rákóczi Ferenc út 184.</v>
      </c>
      <c r="J853" s="97">
        <v>4</v>
      </c>
      <c r="K853" s="25" t="str">
        <f t="shared" si="235"/>
        <v>20 alatti</v>
      </c>
      <c r="L853" s="101">
        <f t="shared" si="236"/>
        <v>4</v>
      </c>
      <c r="M853" s="102">
        <f t="shared" si="237"/>
        <v>0</v>
      </c>
      <c r="N853" s="105"/>
      <c r="O853" s="104">
        <f t="shared" si="238"/>
        <v>0</v>
      </c>
      <c r="P853" s="26">
        <f t="shared" si="252"/>
        <v>1689</v>
      </c>
      <c r="Q853" s="21">
        <f t="shared" si="251"/>
        <v>2111</v>
      </c>
      <c r="R853" s="98">
        <v>46</v>
      </c>
      <c r="S853" s="99">
        <v>46</v>
      </c>
      <c r="T853" s="99">
        <v>16</v>
      </c>
      <c r="U853" s="99">
        <v>26</v>
      </c>
      <c r="V853" s="99">
        <v>4</v>
      </c>
      <c r="W853" s="99">
        <v>4</v>
      </c>
      <c r="X853" s="99">
        <v>0</v>
      </c>
      <c r="Y853" s="99">
        <v>0</v>
      </c>
      <c r="Z853" s="99">
        <v>58</v>
      </c>
      <c r="AA853" s="99">
        <v>0</v>
      </c>
      <c r="AB853" s="99">
        <v>0</v>
      </c>
      <c r="AC853" s="100">
        <v>0</v>
      </c>
      <c r="AD853" s="22">
        <f t="shared" si="239"/>
        <v>486</v>
      </c>
      <c r="AE853" s="20">
        <f t="shared" si="240"/>
        <v>486</v>
      </c>
      <c r="AF853" s="20">
        <f t="shared" si="241"/>
        <v>169</v>
      </c>
      <c r="AG853" s="20">
        <f t="shared" si="242"/>
        <v>274</v>
      </c>
      <c r="AH853" s="20">
        <f t="shared" si="243"/>
        <v>42</v>
      </c>
      <c r="AI853" s="20">
        <f t="shared" si="244"/>
        <v>42</v>
      </c>
      <c r="AJ853" s="20">
        <f t="shared" si="245"/>
        <v>0</v>
      </c>
      <c r="AK853" s="20">
        <f t="shared" si="246"/>
        <v>0</v>
      </c>
      <c r="AL853" s="20">
        <f t="shared" si="247"/>
        <v>612</v>
      </c>
      <c r="AM853" s="20">
        <f t="shared" si="248"/>
        <v>0</v>
      </c>
      <c r="AN853" s="20">
        <f t="shared" si="249"/>
        <v>0</v>
      </c>
      <c r="AO853" s="43">
        <f t="shared" si="250"/>
        <v>0</v>
      </c>
    </row>
    <row r="854" spans="1:41" x14ac:dyDescent="0.2">
      <c r="A854" s="96" t="s">
        <v>2017</v>
      </c>
      <c r="B854" s="96" t="s">
        <v>2018</v>
      </c>
      <c r="C854" s="96" t="s">
        <v>2017</v>
      </c>
      <c r="D854" s="96" t="s">
        <v>2018</v>
      </c>
      <c r="E854" s="96" t="s">
        <v>2036</v>
      </c>
      <c r="F854" s="96" t="s">
        <v>2037</v>
      </c>
      <c r="G854" s="96" t="s">
        <v>126</v>
      </c>
      <c r="H854" s="19" t="str">
        <f>IF(E854="","",VLOOKUP(LEFT(E854,5),'Technikai cellák'!B:C,2,0))</f>
        <v>TIGÁZ Földgázelosztó Zrt.</v>
      </c>
      <c r="I854" s="19" t="str">
        <f>IF(E854="","",VLOOKUP(H854,'Technikai cellák'!$C$1:$D$12,2,0))</f>
        <v>4200 Hajdúszoboszló, Rákóczi Ferenc út 184.</v>
      </c>
      <c r="J854" s="97">
        <v>6</v>
      </c>
      <c r="K854" s="25" t="str">
        <f t="shared" si="235"/>
        <v>20 alatti</v>
      </c>
      <c r="L854" s="101">
        <f t="shared" si="236"/>
        <v>6</v>
      </c>
      <c r="M854" s="102">
        <f t="shared" si="237"/>
        <v>0</v>
      </c>
      <c r="N854" s="105"/>
      <c r="O854" s="104">
        <f t="shared" si="238"/>
        <v>0</v>
      </c>
      <c r="P854" s="26">
        <f t="shared" si="252"/>
        <v>31583</v>
      </c>
      <c r="Q854" s="21">
        <f t="shared" si="251"/>
        <v>39479</v>
      </c>
      <c r="R854" s="98">
        <v>1759</v>
      </c>
      <c r="S854" s="99">
        <v>0</v>
      </c>
      <c r="T854" s="99">
        <v>0</v>
      </c>
      <c r="U854" s="99">
        <v>984</v>
      </c>
      <c r="V854" s="99">
        <v>333</v>
      </c>
      <c r="W854" s="99">
        <v>306</v>
      </c>
      <c r="X854" s="99">
        <v>308</v>
      </c>
      <c r="Y854" s="99">
        <v>0</v>
      </c>
      <c r="Z854" s="99">
        <v>0</v>
      </c>
      <c r="AA854" s="99">
        <v>50</v>
      </c>
      <c r="AB854" s="99">
        <v>0</v>
      </c>
      <c r="AC854" s="100">
        <v>0</v>
      </c>
      <c r="AD854" s="22">
        <f t="shared" si="239"/>
        <v>18568</v>
      </c>
      <c r="AE854" s="20">
        <f t="shared" si="240"/>
        <v>0</v>
      </c>
      <c r="AF854" s="20">
        <f t="shared" si="241"/>
        <v>0</v>
      </c>
      <c r="AG854" s="20">
        <f t="shared" si="242"/>
        <v>10387</v>
      </c>
      <c r="AH854" s="20">
        <f t="shared" si="243"/>
        <v>3515</v>
      </c>
      <c r="AI854" s="20">
        <f t="shared" si="244"/>
        <v>3230</v>
      </c>
      <c r="AJ854" s="20">
        <f t="shared" si="245"/>
        <v>3251</v>
      </c>
      <c r="AK854" s="20">
        <f t="shared" si="246"/>
        <v>0</v>
      </c>
      <c r="AL854" s="20">
        <f t="shared" si="247"/>
        <v>0</v>
      </c>
      <c r="AM854" s="20">
        <f t="shared" si="248"/>
        <v>528</v>
      </c>
      <c r="AN854" s="20">
        <f t="shared" si="249"/>
        <v>0</v>
      </c>
      <c r="AO854" s="43">
        <f t="shared" si="250"/>
        <v>0</v>
      </c>
    </row>
    <row r="855" spans="1:41" x14ac:dyDescent="0.2">
      <c r="A855" s="96" t="s">
        <v>2017</v>
      </c>
      <c r="B855" s="96" t="s">
        <v>2018</v>
      </c>
      <c r="C855" s="96" t="s">
        <v>2017</v>
      </c>
      <c r="D855" s="96" t="s">
        <v>2018</v>
      </c>
      <c r="E855" s="96" t="s">
        <v>2038</v>
      </c>
      <c r="F855" s="96" t="s">
        <v>2039</v>
      </c>
      <c r="G855" s="96" t="s">
        <v>126</v>
      </c>
      <c r="H855" s="19" t="str">
        <f>IF(E855="","",VLOOKUP(LEFT(E855,5),'Technikai cellák'!B:C,2,0))</f>
        <v>TIGÁZ Földgázelosztó Zrt.</v>
      </c>
      <c r="I855" s="19" t="str">
        <f>IF(E855="","",VLOOKUP(H855,'Technikai cellák'!$C$1:$D$12,2,0))</f>
        <v>4200 Hajdúszoboszló, Rákóczi Ferenc út 184.</v>
      </c>
      <c r="J855" s="97">
        <v>4</v>
      </c>
      <c r="K855" s="25" t="str">
        <f t="shared" si="235"/>
        <v>20 alatti</v>
      </c>
      <c r="L855" s="101">
        <f t="shared" si="236"/>
        <v>4</v>
      </c>
      <c r="M855" s="102">
        <f t="shared" si="237"/>
        <v>0</v>
      </c>
      <c r="N855" s="105"/>
      <c r="O855" s="104">
        <f t="shared" si="238"/>
        <v>0</v>
      </c>
      <c r="P855" s="26">
        <f t="shared" si="252"/>
        <v>48472</v>
      </c>
      <c r="Q855" s="21">
        <f t="shared" si="251"/>
        <v>60590</v>
      </c>
      <c r="R855" s="98">
        <v>817</v>
      </c>
      <c r="S855" s="99">
        <v>326</v>
      </c>
      <c r="T855" s="99">
        <v>200</v>
      </c>
      <c r="U855" s="99">
        <v>1447</v>
      </c>
      <c r="V855" s="99">
        <v>1208</v>
      </c>
      <c r="W855" s="99">
        <v>816</v>
      </c>
      <c r="X855" s="99">
        <v>712</v>
      </c>
      <c r="Y855" s="99">
        <v>214</v>
      </c>
      <c r="Z855" s="99">
        <v>0</v>
      </c>
      <c r="AA855" s="99">
        <v>0</v>
      </c>
      <c r="AB855" s="99">
        <v>0</v>
      </c>
      <c r="AC855" s="100">
        <v>0</v>
      </c>
      <c r="AD855" s="22">
        <f t="shared" si="239"/>
        <v>8624</v>
      </c>
      <c r="AE855" s="20">
        <f t="shared" si="240"/>
        <v>3441</v>
      </c>
      <c r="AF855" s="20">
        <f t="shared" si="241"/>
        <v>2111</v>
      </c>
      <c r="AG855" s="20">
        <f t="shared" si="242"/>
        <v>15274</v>
      </c>
      <c r="AH855" s="20">
        <f t="shared" si="243"/>
        <v>12751</v>
      </c>
      <c r="AI855" s="20">
        <f t="shared" si="244"/>
        <v>8614</v>
      </c>
      <c r="AJ855" s="20">
        <f t="shared" si="245"/>
        <v>7516</v>
      </c>
      <c r="AK855" s="20">
        <f t="shared" si="246"/>
        <v>2259</v>
      </c>
      <c r="AL855" s="20">
        <f t="shared" si="247"/>
        <v>0</v>
      </c>
      <c r="AM855" s="20">
        <f t="shared" si="248"/>
        <v>0</v>
      </c>
      <c r="AN855" s="20">
        <f t="shared" si="249"/>
        <v>0</v>
      </c>
      <c r="AO855" s="43">
        <f t="shared" si="250"/>
        <v>0</v>
      </c>
    </row>
    <row r="856" spans="1:41" x14ac:dyDescent="0.2">
      <c r="A856" s="96" t="s">
        <v>2017</v>
      </c>
      <c r="B856" s="96" t="s">
        <v>2018</v>
      </c>
      <c r="C856" s="96" t="s">
        <v>2017</v>
      </c>
      <c r="D856" s="96" t="s">
        <v>2018</v>
      </c>
      <c r="E856" s="96" t="s">
        <v>2040</v>
      </c>
      <c r="F856" s="96" t="s">
        <v>2041</v>
      </c>
      <c r="G856" s="96" t="s">
        <v>126</v>
      </c>
      <c r="H856" s="19" t="str">
        <f>IF(E856="","",VLOOKUP(LEFT(E856,5),'Technikai cellák'!B:C,2,0))</f>
        <v>TIGÁZ Földgázelosztó Zrt.</v>
      </c>
      <c r="I856" s="19" t="str">
        <f>IF(E856="","",VLOOKUP(H856,'Technikai cellák'!$C$1:$D$12,2,0))</f>
        <v>4200 Hajdúszoboszló, Rákóczi Ferenc út 184.</v>
      </c>
      <c r="J856" s="97">
        <v>4</v>
      </c>
      <c r="K856" s="25" t="str">
        <f t="shared" ref="K856:K917" si="253">IF(J856="","",IF(J856&lt;20,"20 alatti",IF(J856&lt;100,"20-99",IF(J856&lt;500,"100-500","500-"))))</f>
        <v>20 alatti</v>
      </c>
      <c r="L856" s="101">
        <f t="shared" ref="L856:L917" si="254">ROUND(IF(K856="20 alatti",J856*1,0),0)</f>
        <v>4</v>
      </c>
      <c r="M856" s="102">
        <f t="shared" ref="M856:M917" si="255">ROUND(IF(K856="20-99",J856*10.5,0),0)</f>
        <v>0</v>
      </c>
      <c r="N856" s="105"/>
      <c r="O856" s="104">
        <f t="shared" ref="O856:O917" si="256">ROUND((IF(J856&lt;100,0,J856*$C$6)/$C$7),0)</f>
        <v>0</v>
      </c>
      <c r="P856" s="26">
        <f t="shared" si="252"/>
        <v>6612</v>
      </c>
      <c r="Q856" s="21">
        <f t="shared" si="251"/>
        <v>8265</v>
      </c>
      <c r="R856" s="98">
        <v>288</v>
      </c>
      <c r="S856" s="99">
        <v>0</v>
      </c>
      <c r="T856" s="99">
        <v>0</v>
      </c>
      <c r="U856" s="99">
        <v>126</v>
      </c>
      <c r="V856" s="99">
        <v>117</v>
      </c>
      <c r="W856" s="99">
        <v>121</v>
      </c>
      <c r="X856" s="99">
        <v>122</v>
      </c>
      <c r="Y856" s="99">
        <v>0</v>
      </c>
      <c r="Z856" s="99">
        <v>9</v>
      </c>
      <c r="AA856" s="99">
        <v>0</v>
      </c>
      <c r="AB856" s="99">
        <v>0</v>
      </c>
      <c r="AC856" s="100">
        <v>0</v>
      </c>
      <c r="AD856" s="22">
        <f t="shared" si="239"/>
        <v>3040</v>
      </c>
      <c r="AE856" s="20">
        <f t="shared" si="240"/>
        <v>0</v>
      </c>
      <c r="AF856" s="20">
        <f t="shared" si="241"/>
        <v>0</v>
      </c>
      <c r="AG856" s="20">
        <f t="shared" si="242"/>
        <v>1330</v>
      </c>
      <c r="AH856" s="20">
        <f t="shared" si="243"/>
        <v>1235</v>
      </c>
      <c r="AI856" s="20">
        <f t="shared" si="244"/>
        <v>1277</v>
      </c>
      <c r="AJ856" s="20">
        <f t="shared" si="245"/>
        <v>1288</v>
      </c>
      <c r="AK856" s="20">
        <f t="shared" si="246"/>
        <v>0</v>
      </c>
      <c r="AL856" s="20">
        <f t="shared" si="247"/>
        <v>95</v>
      </c>
      <c r="AM856" s="20">
        <f t="shared" si="248"/>
        <v>0</v>
      </c>
      <c r="AN856" s="20">
        <f t="shared" si="249"/>
        <v>0</v>
      </c>
      <c r="AO856" s="43">
        <f t="shared" si="250"/>
        <v>0</v>
      </c>
    </row>
    <row r="857" spans="1:41" x14ac:dyDescent="0.2">
      <c r="A857" s="96" t="s">
        <v>2017</v>
      </c>
      <c r="B857" s="96" t="s">
        <v>2018</v>
      </c>
      <c r="C857" s="96" t="s">
        <v>2017</v>
      </c>
      <c r="D857" s="96" t="s">
        <v>2018</v>
      </c>
      <c r="E857" s="96" t="s">
        <v>2042</v>
      </c>
      <c r="F857" s="96" t="s">
        <v>2043</v>
      </c>
      <c r="G857" s="96" t="s">
        <v>126</v>
      </c>
      <c r="H857" s="19" t="str">
        <f>IF(E857="","",VLOOKUP(LEFT(E857,5),'Technikai cellák'!B:C,2,0))</f>
        <v>TIGÁZ Földgázelosztó Zrt.</v>
      </c>
      <c r="I857" s="19" t="str">
        <f>IF(E857="","",VLOOKUP(H857,'Technikai cellák'!$C$1:$D$12,2,0))</f>
        <v>4200 Hajdúszoboszló, Rákóczi Ferenc út 184.</v>
      </c>
      <c r="J857" s="97">
        <v>16</v>
      </c>
      <c r="K857" s="25" t="str">
        <f t="shared" si="253"/>
        <v>20 alatti</v>
      </c>
      <c r="L857" s="101">
        <f t="shared" si="254"/>
        <v>16</v>
      </c>
      <c r="M857" s="102">
        <f t="shared" si="255"/>
        <v>0</v>
      </c>
      <c r="N857" s="105"/>
      <c r="O857" s="104">
        <f t="shared" si="256"/>
        <v>0</v>
      </c>
      <c r="P857" s="26">
        <f t="shared" si="252"/>
        <v>0</v>
      </c>
      <c r="Q857" s="21">
        <f t="shared" si="251"/>
        <v>0</v>
      </c>
      <c r="R857" s="98">
        <v>0</v>
      </c>
      <c r="S857" s="99">
        <v>0</v>
      </c>
      <c r="T857" s="99">
        <v>0</v>
      </c>
      <c r="U857" s="99">
        <v>0</v>
      </c>
      <c r="V857" s="99">
        <v>0</v>
      </c>
      <c r="W857" s="99">
        <v>0</v>
      </c>
      <c r="X857" s="99">
        <v>0</v>
      </c>
      <c r="Y857" s="99">
        <v>0</v>
      </c>
      <c r="Z857" s="99">
        <v>0</v>
      </c>
      <c r="AA857" s="99">
        <v>0</v>
      </c>
      <c r="AB857" s="99">
        <v>0</v>
      </c>
      <c r="AC857" s="100">
        <v>0</v>
      </c>
      <c r="AD857" s="22">
        <f t="shared" si="239"/>
        <v>0</v>
      </c>
      <c r="AE857" s="20">
        <f t="shared" si="240"/>
        <v>0</v>
      </c>
      <c r="AF857" s="20">
        <f t="shared" si="241"/>
        <v>0</v>
      </c>
      <c r="AG857" s="20">
        <f t="shared" si="242"/>
        <v>0</v>
      </c>
      <c r="AH857" s="20">
        <f t="shared" si="243"/>
        <v>0</v>
      </c>
      <c r="AI857" s="20">
        <f t="shared" si="244"/>
        <v>0</v>
      </c>
      <c r="AJ857" s="20">
        <f t="shared" si="245"/>
        <v>0</v>
      </c>
      <c r="AK857" s="20">
        <f t="shared" si="246"/>
        <v>0</v>
      </c>
      <c r="AL857" s="20">
        <f t="shared" si="247"/>
        <v>0</v>
      </c>
      <c r="AM857" s="20">
        <f t="shared" si="248"/>
        <v>0</v>
      </c>
      <c r="AN857" s="20">
        <f t="shared" si="249"/>
        <v>0</v>
      </c>
      <c r="AO857" s="43">
        <f t="shared" si="250"/>
        <v>0</v>
      </c>
    </row>
    <row r="858" spans="1:41" x14ac:dyDescent="0.2">
      <c r="A858" s="96" t="s">
        <v>2017</v>
      </c>
      <c r="B858" s="96" t="s">
        <v>2018</v>
      </c>
      <c r="C858" s="96" t="s">
        <v>2017</v>
      </c>
      <c r="D858" s="96" t="s">
        <v>2018</v>
      </c>
      <c r="E858" s="96" t="s">
        <v>2044</v>
      </c>
      <c r="F858" s="96" t="s">
        <v>2045</v>
      </c>
      <c r="G858" s="96" t="s">
        <v>126</v>
      </c>
      <c r="H858" s="19" t="str">
        <f>IF(E858="","",VLOOKUP(LEFT(E858,5),'Technikai cellák'!B:C,2,0))</f>
        <v>TIGÁZ Földgázelosztó Zrt.</v>
      </c>
      <c r="I858" s="19" t="str">
        <f>IF(E858="","",VLOOKUP(H858,'Technikai cellák'!$C$1:$D$12,2,0))</f>
        <v>4200 Hajdúszoboszló, Rákóczi Ferenc út 184.</v>
      </c>
      <c r="J858" s="97">
        <v>6</v>
      </c>
      <c r="K858" s="25" t="str">
        <f t="shared" si="253"/>
        <v>20 alatti</v>
      </c>
      <c r="L858" s="101">
        <f t="shared" si="254"/>
        <v>6</v>
      </c>
      <c r="M858" s="102">
        <f t="shared" si="255"/>
        <v>0</v>
      </c>
      <c r="N858" s="105"/>
      <c r="O858" s="104">
        <f t="shared" si="256"/>
        <v>0</v>
      </c>
      <c r="P858" s="26">
        <f t="shared" si="252"/>
        <v>36042</v>
      </c>
      <c r="Q858" s="21">
        <f t="shared" si="251"/>
        <v>45052</v>
      </c>
      <c r="R858" s="98">
        <v>483</v>
      </c>
      <c r="S858" s="99">
        <v>505</v>
      </c>
      <c r="T858" s="99">
        <v>462</v>
      </c>
      <c r="U858" s="99">
        <v>778</v>
      </c>
      <c r="V858" s="99">
        <v>691</v>
      </c>
      <c r="W858" s="99">
        <v>676</v>
      </c>
      <c r="X858" s="99">
        <v>673</v>
      </c>
      <c r="Y858" s="99">
        <v>0</v>
      </c>
      <c r="Z858" s="99">
        <v>0</v>
      </c>
      <c r="AA858" s="99">
        <v>0</v>
      </c>
      <c r="AB858" s="99">
        <v>0</v>
      </c>
      <c r="AC858" s="100">
        <v>0</v>
      </c>
      <c r="AD858" s="22">
        <f t="shared" si="239"/>
        <v>5098</v>
      </c>
      <c r="AE858" s="20">
        <f t="shared" si="240"/>
        <v>5331</v>
      </c>
      <c r="AF858" s="20">
        <f t="shared" si="241"/>
        <v>4877</v>
      </c>
      <c r="AG858" s="20">
        <f t="shared" si="242"/>
        <v>8212</v>
      </c>
      <c r="AH858" s="20">
        <f t="shared" si="243"/>
        <v>7294</v>
      </c>
      <c r="AI858" s="20">
        <f t="shared" si="244"/>
        <v>7136</v>
      </c>
      <c r="AJ858" s="20">
        <f t="shared" si="245"/>
        <v>7104</v>
      </c>
      <c r="AK858" s="20">
        <f t="shared" si="246"/>
        <v>0</v>
      </c>
      <c r="AL858" s="20">
        <f t="shared" si="247"/>
        <v>0</v>
      </c>
      <c r="AM858" s="20">
        <f t="shared" si="248"/>
        <v>0</v>
      </c>
      <c r="AN858" s="20">
        <f t="shared" si="249"/>
        <v>0</v>
      </c>
      <c r="AO858" s="43">
        <f t="shared" si="250"/>
        <v>0</v>
      </c>
    </row>
    <row r="859" spans="1:41" x14ac:dyDescent="0.2">
      <c r="A859" s="96" t="s">
        <v>2017</v>
      </c>
      <c r="B859" s="96" t="s">
        <v>2018</v>
      </c>
      <c r="C859" s="96" t="s">
        <v>2017</v>
      </c>
      <c r="D859" s="96" t="s">
        <v>2018</v>
      </c>
      <c r="E859" s="96" t="s">
        <v>2046</v>
      </c>
      <c r="F859" s="96" t="s">
        <v>2047</v>
      </c>
      <c r="G859" s="96" t="s">
        <v>126</v>
      </c>
      <c r="H859" s="19" t="str">
        <f>IF(E859="","",VLOOKUP(LEFT(E859,5),'Technikai cellák'!B:C,2,0))</f>
        <v>TIGÁZ Földgázelosztó Zrt.</v>
      </c>
      <c r="I859" s="19" t="str">
        <f>IF(E859="","",VLOOKUP(H859,'Technikai cellák'!$C$1:$D$12,2,0))</f>
        <v>4200 Hajdúszoboszló, Rákóczi Ferenc út 184.</v>
      </c>
      <c r="J859" s="97">
        <v>6</v>
      </c>
      <c r="K859" s="25" t="str">
        <f t="shared" si="253"/>
        <v>20 alatti</v>
      </c>
      <c r="L859" s="101">
        <f t="shared" si="254"/>
        <v>6</v>
      </c>
      <c r="M859" s="102">
        <f t="shared" si="255"/>
        <v>0</v>
      </c>
      <c r="N859" s="105"/>
      <c r="O859" s="104">
        <f t="shared" si="256"/>
        <v>0</v>
      </c>
      <c r="P859" s="26">
        <f t="shared" si="252"/>
        <v>113412</v>
      </c>
      <c r="Q859" s="21">
        <f t="shared" si="251"/>
        <v>141765</v>
      </c>
      <c r="R859" s="98">
        <v>759</v>
      </c>
      <c r="S859" s="99">
        <v>3447</v>
      </c>
      <c r="T859" s="99">
        <v>1409</v>
      </c>
      <c r="U859" s="99">
        <v>2549</v>
      </c>
      <c r="V859" s="99">
        <v>2108</v>
      </c>
      <c r="W859" s="99">
        <v>1710</v>
      </c>
      <c r="X859" s="99">
        <v>1448</v>
      </c>
      <c r="Y859" s="99">
        <v>0</v>
      </c>
      <c r="Z859" s="99">
        <v>0</v>
      </c>
      <c r="AA859" s="99">
        <v>0</v>
      </c>
      <c r="AB859" s="99">
        <v>0</v>
      </c>
      <c r="AC859" s="100">
        <v>0</v>
      </c>
      <c r="AD859" s="22">
        <f t="shared" si="239"/>
        <v>8012</v>
      </c>
      <c r="AE859" s="20">
        <f t="shared" si="240"/>
        <v>36386</v>
      </c>
      <c r="AF859" s="20">
        <f t="shared" si="241"/>
        <v>14873</v>
      </c>
      <c r="AG859" s="20">
        <f t="shared" si="242"/>
        <v>26907</v>
      </c>
      <c r="AH859" s="20">
        <f t="shared" si="243"/>
        <v>22252</v>
      </c>
      <c r="AI859" s="20">
        <f t="shared" si="244"/>
        <v>18050</v>
      </c>
      <c r="AJ859" s="20">
        <f t="shared" si="245"/>
        <v>15285</v>
      </c>
      <c r="AK859" s="20">
        <f t="shared" si="246"/>
        <v>0</v>
      </c>
      <c r="AL859" s="20">
        <f t="shared" si="247"/>
        <v>0</v>
      </c>
      <c r="AM859" s="20">
        <f t="shared" si="248"/>
        <v>0</v>
      </c>
      <c r="AN859" s="20">
        <f t="shared" si="249"/>
        <v>0</v>
      </c>
      <c r="AO859" s="43">
        <f t="shared" si="250"/>
        <v>0</v>
      </c>
    </row>
    <row r="860" spans="1:41" x14ac:dyDescent="0.2">
      <c r="A860" s="96" t="s">
        <v>2017</v>
      </c>
      <c r="B860" s="96" t="s">
        <v>2018</v>
      </c>
      <c r="C860" s="96" t="s">
        <v>2017</v>
      </c>
      <c r="D860" s="96" t="s">
        <v>2018</v>
      </c>
      <c r="E860" s="96" t="s">
        <v>2048</v>
      </c>
      <c r="F860" s="96" t="s">
        <v>2049</v>
      </c>
      <c r="G860" s="96" t="s">
        <v>126</v>
      </c>
      <c r="H860" s="19" t="str">
        <f>IF(E860="","",VLOOKUP(LEFT(E860,5),'Technikai cellák'!B:C,2,0))</f>
        <v>TIGÁZ Földgázelosztó Zrt.</v>
      </c>
      <c r="I860" s="19" t="str">
        <f>IF(E860="","",VLOOKUP(H860,'Technikai cellák'!$C$1:$D$12,2,0))</f>
        <v>4200 Hajdúszoboszló, Rákóczi Ferenc út 184.</v>
      </c>
      <c r="J860" s="97">
        <v>4</v>
      </c>
      <c r="K860" s="25" t="str">
        <f t="shared" si="253"/>
        <v>20 alatti</v>
      </c>
      <c r="L860" s="101">
        <f t="shared" si="254"/>
        <v>4</v>
      </c>
      <c r="M860" s="102">
        <f t="shared" si="255"/>
        <v>0</v>
      </c>
      <c r="N860" s="105"/>
      <c r="O860" s="104">
        <f t="shared" si="256"/>
        <v>0</v>
      </c>
      <c r="P860" s="26">
        <f t="shared" si="252"/>
        <v>21009</v>
      </c>
      <c r="Q860" s="21">
        <f t="shared" si="251"/>
        <v>26261</v>
      </c>
      <c r="R860" s="98">
        <v>366</v>
      </c>
      <c r="S860" s="99">
        <v>258</v>
      </c>
      <c r="T860" s="99">
        <v>231</v>
      </c>
      <c r="U860" s="99">
        <v>630</v>
      </c>
      <c r="V860" s="99">
        <v>453</v>
      </c>
      <c r="W860" s="99">
        <v>301</v>
      </c>
      <c r="X860" s="99">
        <v>101</v>
      </c>
      <c r="Y860" s="99">
        <v>148</v>
      </c>
      <c r="Z860" s="99">
        <v>0</v>
      </c>
      <c r="AA860" s="99">
        <v>0</v>
      </c>
      <c r="AB860" s="99">
        <v>0</v>
      </c>
      <c r="AC860" s="100">
        <v>0</v>
      </c>
      <c r="AD860" s="22">
        <f t="shared" si="239"/>
        <v>3863</v>
      </c>
      <c r="AE860" s="20">
        <f t="shared" si="240"/>
        <v>2723</v>
      </c>
      <c r="AF860" s="20">
        <f t="shared" si="241"/>
        <v>2438</v>
      </c>
      <c r="AG860" s="20">
        <f t="shared" si="242"/>
        <v>6650</v>
      </c>
      <c r="AH860" s="20">
        <f t="shared" si="243"/>
        <v>4782</v>
      </c>
      <c r="AI860" s="20">
        <f t="shared" si="244"/>
        <v>3177</v>
      </c>
      <c r="AJ860" s="20">
        <f t="shared" si="245"/>
        <v>1066</v>
      </c>
      <c r="AK860" s="20">
        <f t="shared" si="246"/>
        <v>1562</v>
      </c>
      <c r="AL860" s="20">
        <f t="shared" si="247"/>
        <v>0</v>
      </c>
      <c r="AM860" s="20">
        <f t="shared" si="248"/>
        <v>0</v>
      </c>
      <c r="AN860" s="20">
        <f t="shared" si="249"/>
        <v>0</v>
      </c>
      <c r="AO860" s="43">
        <f t="shared" si="250"/>
        <v>0</v>
      </c>
    </row>
    <row r="861" spans="1:41" x14ac:dyDescent="0.2">
      <c r="A861" s="96" t="s">
        <v>2017</v>
      </c>
      <c r="B861" s="96" t="s">
        <v>2018</v>
      </c>
      <c r="C861" s="96" t="s">
        <v>2017</v>
      </c>
      <c r="D861" s="96" t="s">
        <v>2018</v>
      </c>
      <c r="E861" s="96" t="s">
        <v>2050</v>
      </c>
      <c r="F861" s="96" t="s">
        <v>2051</v>
      </c>
      <c r="G861" s="96" t="s">
        <v>126</v>
      </c>
      <c r="H861" s="19" t="str">
        <f>IF(E861="","",VLOOKUP(LEFT(E861,5),'Technikai cellák'!B:C,2,0))</f>
        <v>TIGÁZ Földgázelosztó Zrt.</v>
      </c>
      <c r="I861" s="19" t="str">
        <f>IF(E861="","",VLOOKUP(H861,'Technikai cellák'!$C$1:$D$12,2,0))</f>
        <v>4200 Hajdúszoboszló, Rákóczi Ferenc út 184.</v>
      </c>
      <c r="J861" s="97">
        <v>4</v>
      </c>
      <c r="K861" s="25" t="str">
        <f t="shared" si="253"/>
        <v>20 alatti</v>
      </c>
      <c r="L861" s="101">
        <f t="shared" si="254"/>
        <v>4</v>
      </c>
      <c r="M861" s="102">
        <f t="shared" si="255"/>
        <v>0</v>
      </c>
      <c r="N861" s="105"/>
      <c r="O861" s="104">
        <f t="shared" si="256"/>
        <v>0</v>
      </c>
      <c r="P861" s="26">
        <f t="shared" si="252"/>
        <v>31574</v>
      </c>
      <c r="Q861" s="21">
        <f t="shared" si="251"/>
        <v>39468</v>
      </c>
      <c r="R861" s="98">
        <v>1402</v>
      </c>
      <c r="S861" s="99">
        <v>0</v>
      </c>
      <c r="T861" s="99">
        <v>0</v>
      </c>
      <c r="U861" s="99">
        <v>1900</v>
      </c>
      <c r="V861" s="99">
        <v>0</v>
      </c>
      <c r="W861" s="99">
        <v>126</v>
      </c>
      <c r="X861" s="99">
        <v>301</v>
      </c>
      <c r="Y861" s="99">
        <v>0</v>
      </c>
      <c r="Z861" s="99">
        <v>0</v>
      </c>
      <c r="AA861" s="99">
        <v>0</v>
      </c>
      <c r="AB861" s="99">
        <v>0</v>
      </c>
      <c r="AC861" s="100">
        <v>10</v>
      </c>
      <c r="AD861" s="22">
        <f t="shared" si="239"/>
        <v>14799</v>
      </c>
      <c r="AE861" s="20">
        <f t="shared" si="240"/>
        <v>0</v>
      </c>
      <c r="AF861" s="20">
        <f t="shared" si="241"/>
        <v>0</v>
      </c>
      <c r="AG861" s="20">
        <f t="shared" si="242"/>
        <v>20056</v>
      </c>
      <c r="AH861" s="20">
        <f t="shared" si="243"/>
        <v>0</v>
      </c>
      <c r="AI861" s="20">
        <f t="shared" si="244"/>
        <v>1330</v>
      </c>
      <c r="AJ861" s="20">
        <f t="shared" si="245"/>
        <v>3177</v>
      </c>
      <c r="AK861" s="20">
        <f t="shared" si="246"/>
        <v>0</v>
      </c>
      <c r="AL861" s="20">
        <f t="shared" si="247"/>
        <v>0</v>
      </c>
      <c r="AM861" s="20">
        <f t="shared" si="248"/>
        <v>0</v>
      </c>
      <c r="AN861" s="20">
        <f t="shared" si="249"/>
        <v>0</v>
      </c>
      <c r="AO861" s="43">
        <f t="shared" si="250"/>
        <v>106</v>
      </c>
    </row>
    <row r="862" spans="1:41" x14ac:dyDescent="0.2">
      <c r="A862" s="96" t="s">
        <v>2017</v>
      </c>
      <c r="B862" s="96" t="s">
        <v>2018</v>
      </c>
      <c r="C862" s="96" t="s">
        <v>2017</v>
      </c>
      <c r="D862" s="96" t="s">
        <v>2018</v>
      </c>
      <c r="E862" s="96" t="s">
        <v>2052</v>
      </c>
      <c r="F862" s="96" t="s">
        <v>2053</v>
      </c>
      <c r="G862" s="96" t="s">
        <v>126</v>
      </c>
      <c r="H862" s="19" t="str">
        <f>IF(E862="","",VLOOKUP(LEFT(E862,5),'Technikai cellák'!B:C,2,0))</f>
        <v>TIGÁZ Földgázelosztó Zrt.</v>
      </c>
      <c r="I862" s="19" t="str">
        <f>IF(E862="","",VLOOKUP(H862,'Technikai cellák'!$C$1:$D$12,2,0))</f>
        <v>4200 Hajdúszoboszló, Rákóczi Ferenc út 184.</v>
      </c>
      <c r="J862" s="97">
        <v>25</v>
      </c>
      <c r="K862" s="25" t="str">
        <f t="shared" si="253"/>
        <v>20-99</v>
      </c>
      <c r="L862" s="101">
        <f t="shared" si="254"/>
        <v>0</v>
      </c>
      <c r="M862" s="102">
        <f t="shared" si="255"/>
        <v>263</v>
      </c>
      <c r="N862" s="105">
        <v>81</v>
      </c>
      <c r="O862" s="104">
        <f t="shared" si="256"/>
        <v>0</v>
      </c>
      <c r="P862" s="26">
        <f t="shared" si="252"/>
        <v>248686</v>
      </c>
      <c r="Q862" s="21">
        <f t="shared" si="251"/>
        <v>310858</v>
      </c>
      <c r="R862" s="98">
        <v>1618</v>
      </c>
      <c r="S862" s="99">
        <v>3423</v>
      </c>
      <c r="T862" s="99">
        <v>5849</v>
      </c>
      <c r="U862" s="99">
        <v>7025</v>
      </c>
      <c r="V862" s="99">
        <v>4915</v>
      </c>
      <c r="W862" s="99">
        <v>4096</v>
      </c>
      <c r="X862" s="99">
        <v>1552</v>
      </c>
      <c r="Y862" s="99">
        <v>762</v>
      </c>
      <c r="Z862" s="99">
        <v>0</v>
      </c>
      <c r="AA862" s="99">
        <v>0</v>
      </c>
      <c r="AB862" s="99">
        <v>0</v>
      </c>
      <c r="AC862" s="100">
        <v>209</v>
      </c>
      <c r="AD862" s="22">
        <f t="shared" si="239"/>
        <v>17079</v>
      </c>
      <c r="AE862" s="20">
        <f t="shared" si="240"/>
        <v>36132</v>
      </c>
      <c r="AF862" s="20">
        <f t="shared" si="241"/>
        <v>61741</v>
      </c>
      <c r="AG862" s="20">
        <f t="shared" si="242"/>
        <v>74154</v>
      </c>
      <c r="AH862" s="20">
        <f t="shared" si="243"/>
        <v>51882</v>
      </c>
      <c r="AI862" s="20">
        <f t="shared" si="244"/>
        <v>43237</v>
      </c>
      <c r="AJ862" s="20">
        <f t="shared" si="245"/>
        <v>16383</v>
      </c>
      <c r="AK862" s="20">
        <f t="shared" si="246"/>
        <v>8044</v>
      </c>
      <c r="AL862" s="20">
        <f t="shared" si="247"/>
        <v>0</v>
      </c>
      <c r="AM862" s="20">
        <f t="shared" si="248"/>
        <v>0</v>
      </c>
      <c r="AN862" s="20">
        <f t="shared" si="249"/>
        <v>0</v>
      </c>
      <c r="AO862" s="43">
        <f t="shared" si="250"/>
        <v>2206</v>
      </c>
    </row>
    <row r="863" spans="1:41" x14ac:dyDescent="0.2">
      <c r="A863" s="96" t="s">
        <v>2017</v>
      </c>
      <c r="B863" s="96" t="s">
        <v>2018</v>
      </c>
      <c r="C863" s="96" t="s">
        <v>2017</v>
      </c>
      <c r="D863" s="96" t="s">
        <v>2018</v>
      </c>
      <c r="E863" s="96" t="s">
        <v>2054</v>
      </c>
      <c r="F863" s="96" t="s">
        <v>2055</v>
      </c>
      <c r="G863" s="96" t="s">
        <v>126</v>
      </c>
      <c r="H863" s="19" t="str">
        <f>IF(E863="","",VLOOKUP(LEFT(E863,5),'Technikai cellák'!B:C,2,0))</f>
        <v>TIGÁZ Földgázelosztó Zrt.</v>
      </c>
      <c r="I863" s="19" t="str">
        <f>IF(E863="","",VLOOKUP(H863,'Technikai cellák'!$C$1:$D$12,2,0))</f>
        <v>4200 Hajdúszoboszló, Rákóczi Ferenc út 184.</v>
      </c>
      <c r="J863" s="97">
        <v>4</v>
      </c>
      <c r="K863" s="25" t="str">
        <f t="shared" si="253"/>
        <v>20 alatti</v>
      </c>
      <c r="L863" s="101">
        <f t="shared" si="254"/>
        <v>4</v>
      </c>
      <c r="M863" s="102">
        <f t="shared" si="255"/>
        <v>0</v>
      </c>
      <c r="N863" s="105"/>
      <c r="O863" s="104">
        <f t="shared" si="256"/>
        <v>0</v>
      </c>
      <c r="P863" s="26">
        <f t="shared" si="252"/>
        <v>25453</v>
      </c>
      <c r="Q863" s="21">
        <f t="shared" si="251"/>
        <v>31816</v>
      </c>
      <c r="R863" s="98">
        <v>110</v>
      </c>
      <c r="S863" s="99">
        <v>406</v>
      </c>
      <c r="T863" s="99">
        <v>494</v>
      </c>
      <c r="U863" s="99">
        <v>636</v>
      </c>
      <c r="V863" s="99">
        <v>592</v>
      </c>
      <c r="W863" s="99">
        <v>469</v>
      </c>
      <c r="X863" s="99">
        <v>307</v>
      </c>
      <c r="Y863" s="99">
        <v>0</v>
      </c>
      <c r="Z863" s="99">
        <v>0</v>
      </c>
      <c r="AA863" s="99">
        <v>0</v>
      </c>
      <c r="AB863" s="99">
        <v>0</v>
      </c>
      <c r="AC863" s="100">
        <v>0</v>
      </c>
      <c r="AD863" s="22">
        <f t="shared" si="239"/>
        <v>1161</v>
      </c>
      <c r="AE863" s="20">
        <f t="shared" si="240"/>
        <v>4286</v>
      </c>
      <c r="AF863" s="20">
        <f t="shared" si="241"/>
        <v>5215</v>
      </c>
      <c r="AG863" s="20">
        <f t="shared" si="242"/>
        <v>6713</v>
      </c>
      <c r="AH863" s="20">
        <f t="shared" si="243"/>
        <v>6249</v>
      </c>
      <c r="AI863" s="20">
        <f t="shared" si="244"/>
        <v>4951</v>
      </c>
      <c r="AJ863" s="20">
        <f t="shared" si="245"/>
        <v>3241</v>
      </c>
      <c r="AK863" s="20">
        <f t="shared" si="246"/>
        <v>0</v>
      </c>
      <c r="AL863" s="20">
        <f t="shared" si="247"/>
        <v>0</v>
      </c>
      <c r="AM863" s="20">
        <f t="shared" si="248"/>
        <v>0</v>
      </c>
      <c r="AN863" s="20">
        <f t="shared" si="249"/>
        <v>0</v>
      </c>
      <c r="AO863" s="43">
        <f t="shared" si="250"/>
        <v>0</v>
      </c>
    </row>
    <row r="864" spans="1:41" x14ac:dyDescent="0.2">
      <c r="A864" s="96" t="s">
        <v>2017</v>
      </c>
      <c r="B864" s="96" t="s">
        <v>2018</v>
      </c>
      <c r="C864" s="96" t="s">
        <v>2017</v>
      </c>
      <c r="D864" s="96" t="s">
        <v>2018</v>
      </c>
      <c r="E864" s="96" t="s">
        <v>2056</v>
      </c>
      <c r="F864" s="96" t="s">
        <v>2057</v>
      </c>
      <c r="G864" s="96" t="s">
        <v>126</v>
      </c>
      <c r="H864" s="19" t="str">
        <f>IF(E864="","",VLOOKUP(LEFT(E864,5),'Technikai cellák'!B:C,2,0))</f>
        <v>TIGÁZ Földgázelosztó Zrt.</v>
      </c>
      <c r="I864" s="19" t="str">
        <f>IF(E864="","",VLOOKUP(H864,'Technikai cellák'!$C$1:$D$12,2,0))</f>
        <v>4200 Hajdúszoboszló, Rákóczi Ferenc út 184.</v>
      </c>
      <c r="J864" s="97">
        <v>44</v>
      </c>
      <c r="K864" s="25" t="str">
        <f t="shared" si="253"/>
        <v>20-99</v>
      </c>
      <c r="L864" s="101">
        <f t="shared" si="254"/>
        <v>0</v>
      </c>
      <c r="M864" s="102">
        <f t="shared" si="255"/>
        <v>462</v>
      </c>
      <c r="N864" s="105">
        <v>143</v>
      </c>
      <c r="O864" s="104">
        <f t="shared" si="256"/>
        <v>0</v>
      </c>
      <c r="P864" s="26">
        <f t="shared" si="252"/>
        <v>348790</v>
      </c>
      <c r="Q864" s="21">
        <f t="shared" si="251"/>
        <v>435987</v>
      </c>
      <c r="R864" s="98">
        <v>3767</v>
      </c>
      <c r="S864" s="99">
        <v>4548</v>
      </c>
      <c r="T864" s="99">
        <v>6202</v>
      </c>
      <c r="U864" s="99">
        <v>7642</v>
      </c>
      <c r="V864" s="99">
        <v>6500</v>
      </c>
      <c r="W864" s="99">
        <v>5797</v>
      </c>
      <c r="X864" s="99">
        <v>3273</v>
      </c>
      <c r="Y864" s="99">
        <v>2020</v>
      </c>
      <c r="Z864" s="99">
        <v>293</v>
      </c>
      <c r="AA864" s="99">
        <v>284</v>
      </c>
      <c r="AB864" s="99">
        <v>448</v>
      </c>
      <c r="AC864" s="100">
        <v>529</v>
      </c>
      <c r="AD864" s="22">
        <f t="shared" si="239"/>
        <v>39764</v>
      </c>
      <c r="AE864" s="20">
        <f t="shared" si="240"/>
        <v>48008</v>
      </c>
      <c r="AF864" s="20">
        <f t="shared" si="241"/>
        <v>65467</v>
      </c>
      <c r="AG864" s="20">
        <f t="shared" si="242"/>
        <v>80667</v>
      </c>
      <c r="AH864" s="20">
        <f t="shared" si="243"/>
        <v>68613</v>
      </c>
      <c r="AI864" s="20">
        <f t="shared" si="244"/>
        <v>61192</v>
      </c>
      <c r="AJ864" s="20">
        <f t="shared" si="245"/>
        <v>34549</v>
      </c>
      <c r="AK864" s="20">
        <f t="shared" si="246"/>
        <v>21323</v>
      </c>
      <c r="AL864" s="20">
        <f t="shared" si="247"/>
        <v>3093</v>
      </c>
      <c r="AM864" s="20">
        <f t="shared" si="248"/>
        <v>2998</v>
      </c>
      <c r="AN864" s="20">
        <f t="shared" si="249"/>
        <v>4729</v>
      </c>
      <c r="AO864" s="43">
        <f t="shared" si="250"/>
        <v>5584</v>
      </c>
    </row>
    <row r="865" spans="1:41" x14ac:dyDescent="0.2">
      <c r="A865" s="96" t="s">
        <v>2017</v>
      </c>
      <c r="B865" s="96" t="s">
        <v>2018</v>
      </c>
      <c r="C865" s="96" t="s">
        <v>2017</v>
      </c>
      <c r="D865" s="96" t="s">
        <v>2018</v>
      </c>
      <c r="E865" s="96" t="s">
        <v>2058</v>
      </c>
      <c r="F865" s="96" t="s">
        <v>2059</v>
      </c>
      <c r="G865" s="96" t="s">
        <v>126</v>
      </c>
      <c r="H865" s="19" t="str">
        <f>IF(E865="","",VLOOKUP(LEFT(E865,5),'Technikai cellák'!B:C,2,0))</f>
        <v>TIGÁZ Földgázelosztó Zrt.</v>
      </c>
      <c r="I865" s="19" t="str">
        <f>IF(E865="","",VLOOKUP(H865,'Technikai cellák'!$C$1:$D$12,2,0))</f>
        <v>4200 Hajdúszoboszló, Rákóczi Ferenc út 184.</v>
      </c>
      <c r="J865" s="97">
        <v>65</v>
      </c>
      <c r="K865" s="25" t="str">
        <f t="shared" si="253"/>
        <v>20-99</v>
      </c>
      <c r="L865" s="101">
        <f t="shared" si="254"/>
        <v>0</v>
      </c>
      <c r="M865" s="102">
        <f t="shared" si="255"/>
        <v>683</v>
      </c>
      <c r="N865" s="105">
        <v>210</v>
      </c>
      <c r="O865" s="104">
        <f t="shared" si="256"/>
        <v>0</v>
      </c>
      <c r="P865" s="26">
        <f t="shared" si="252"/>
        <v>692191</v>
      </c>
      <c r="Q865" s="21">
        <f t="shared" si="251"/>
        <v>865239</v>
      </c>
      <c r="R865" s="98">
        <v>5439</v>
      </c>
      <c r="S865" s="99">
        <v>6540</v>
      </c>
      <c r="T865" s="99">
        <v>10006</v>
      </c>
      <c r="U865" s="99">
        <v>14269</v>
      </c>
      <c r="V865" s="99">
        <v>16873</v>
      </c>
      <c r="W865" s="99">
        <v>16517</v>
      </c>
      <c r="X865" s="99">
        <v>9527</v>
      </c>
      <c r="Y865" s="99">
        <v>1811</v>
      </c>
      <c r="Z865" s="99">
        <v>242</v>
      </c>
      <c r="AA865" s="99">
        <v>249</v>
      </c>
      <c r="AB865" s="99">
        <v>242</v>
      </c>
      <c r="AC865" s="100">
        <v>253</v>
      </c>
      <c r="AD865" s="22">
        <f t="shared" si="239"/>
        <v>57413</v>
      </c>
      <c r="AE865" s="20">
        <f t="shared" si="240"/>
        <v>69035</v>
      </c>
      <c r="AF865" s="20">
        <f t="shared" si="241"/>
        <v>105621</v>
      </c>
      <c r="AG865" s="20">
        <f t="shared" si="242"/>
        <v>150621</v>
      </c>
      <c r="AH865" s="20">
        <f t="shared" si="243"/>
        <v>178108</v>
      </c>
      <c r="AI865" s="20">
        <f t="shared" si="244"/>
        <v>174350</v>
      </c>
      <c r="AJ865" s="20">
        <f t="shared" si="245"/>
        <v>100565</v>
      </c>
      <c r="AK865" s="20">
        <f t="shared" si="246"/>
        <v>19117</v>
      </c>
      <c r="AL865" s="20">
        <f t="shared" si="247"/>
        <v>2555</v>
      </c>
      <c r="AM865" s="20">
        <f t="shared" si="248"/>
        <v>2628</v>
      </c>
      <c r="AN865" s="20">
        <f t="shared" si="249"/>
        <v>2555</v>
      </c>
      <c r="AO865" s="43">
        <f t="shared" si="250"/>
        <v>2671</v>
      </c>
    </row>
    <row r="866" spans="1:41" x14ac:dyDescent="0.2">
      <c r="A866" s="96" t="s">
        <v>2017</v>
      </c>
      <c r="B866" s="96" t="s">
        <v>2018</v>
      </c>
      <c r="C866" s="96" t="s">
        <v>2017</v>
      </c>
      <c r="D866" s="96" t="s">
        <v>2018</v>
      </c>
      <c r="E866" s="96" t="s">
        <v>2060</v>
      </c>
      <c r="F866" s="96" t="s">
        <v>2061</v>
      </c>
      <c r="G866" s="96" t="s">
        <v>126</v>
      </c>
      <c r="H866" s="19" t="str">
        <f>IF(E866="","",VLOOKUP(LEFT(E866,5),'Technikai cellák'!B:C,2,0))</f>
        <v>TIGÁZ Földgázelosztó Zrt.</v>
      </c>
      <c r="I866" s="19" t="str">
        <f>IF(E866="","",VLOOKUP(H866,'Technikai cellák'!$C$1:$D$12,2,0))</f>
        <v>4200 Hajdúszoboszló, Rákóczi Ferenc út 184.</v>
      </c>
      <c r="J866" s="97">
        <v>4</v>
      </c>
      <c r="K866" s="25" t="str">
        <f t="shared" si="253"/>
        <v>20 alatti</v>
      </c>
      <c r="L866" s="101">
        <f t="shared" si="254"/>
        <v>4</v>
      </c>
      <c r="M866" s="102">
        <f t="shared" si="255"/>
        <v>0</v>
      </c>
      <c r="N866" s="105"/>
      <c r="O866" s="104">
        <f t="shared" si="256"/>
        <v>0</v>
      </c>
      <c r="P866" s="26">
        <f t="shared" si="252"/>
        <v>203</v>
      </c>
      <c r="Q866" s="21">
        <f t="shared" si="251"/>
        <v>254</v>
      </c>
      <c r="R866" s="98">
        <v>1</v>
      </c>
      <c r="S866" s="99">
        <v>0</v>
      </c>
      <c r="T866" s="99">
        <v>0</v>
      </c>
      <c r="U866" s="99">
        <v>0</v>
      </c>
      <c r="V866" s="99">
        <v>0</v>
      </c>
      <c r="W866" s="99">
        <v>0</v>
      </c>
      <c r="X866" s="99">
        <v>0</v>
      </c>
      <c r="Y866" s="99">
        <v>0</v>
      </c>
      <c r="Z866" s="99">
        <v>0</v>
      </c>
      <c r="AA866" s="99">
        <v>0</v>
      </c>
      <c r="AB866" s="99">
        <v>0</v>
      </c>
      <c r="AC866" s="100">
        <v>23</v>
      </c>
      <c r="AD866" s="22">
        <f t="shared" si="239"/>
        <v>11</v>
      </c>
      <c r="AE866" s="20">
        <f t="shared" si="240"/>
        <v>0</v>
      </c>
      <c r="AF866" s="20">
        <f t="shared" si="241"/>
        <v>0</v>
      </c>
      <c r="AG866" s="20">
        <f t="shared" si="242"/>
        <v>0</v>
      </c>
      <c r="AH866" s="20">
        <f t="shared" si="243"/>
        <v>0</v>
      </c>
      <c r="AI866" s="20">
        <f t="shared" si="244"/>
        <v>0</v>
      </c>
      <c r="AJ866" s="20">
        <f t="shared" si="245"/>
        <v>0</v>
      </c>
      <c r="AK866" s="20">
        <f t="shared" si="246"/>
        <v>0</v>
      </c>
      <c r="AL866" s="20">
        <f t="shared" si="247"/>
        <v>0</v>
      </c>
      <c r="AM866" s="20">
        <f t="shared" si="248"/>
        <v>0</v>
      </c>
      <c r="AN866" s="20">
        <f t="shared" si="249"/>
        <v>0</v>
      </c>
      <c r="AO866" s="43">
        <f t="shared" si="250"/>
        <v>243</v>
      </c>
    </row>
    <row r="867" spans="1:41" x14ac:dyDescent="0.2">
      <c r="A867" s="96" t="s">
        <v>2017</v>
      </c>
      <c r="B867" s="96" t="s">
        <v>2018</v>
      </c>
      <c r="C867" s="96" t="s">
        <v>2017</v>
      </c>
      <c r="D867" s="96" t="s">
        <v>2018</v>
      </c>
      <c r="E867" s="96" t="s">
        <v>2062</v>
      </c>
      <c r="F867" s="96" t="s">
        <v>2063</v>
      </c>
      <c r="G867" s="96" t="s">
        <v>126</v>
      </c>
      <c r="H867" s="19" t="str">
        <f>IF(E867="","",VLOOKUP(LEFT(E867,5),'Technikai cellák'!B:C,2,0))</f>
        <v>TIGÁZ Földgázelosztó Zrt.</v>
      </c>
      <c r="I867" s="19" t="str">
        <f>IF(E867="","",VLOOKUP(H867,'Technikai cellák'!$C$1:$D$12,2,0))</f>
        <v>4200 Hajdúszoboszló, Rákóczi Ferenc út 184.</v>
      </c>
      <c r="J867" s="97">
        <v>4</v>
      </c>
      <c r="K867" s="25" t="str">
        <f t="shared" si="253"/>
        <v>20 alatti</v>
      </c>
      <c r="L867" s="101">
        <f t="shared" si="254"/>
        <v>4</v>
      </c>
      <c r="M867" s="102">
        <f t="shared" si="255"/>
        <v>0</v>
      </c>
      <c r="N867" s="105"/>
      <c r="O867" s="104">
        <f t="shared" si="256"/>
        <v>0</v>
      </c>
      <c r="P867" s="26">
        <f t="shared" si="252"/>
        <v>11976</v>
      </c>
      <c r="Q867" s="21">
        <f t="shared" si="251"/>
        <v>14970</v>
      </c>
      <c r="R867" s="98">
        <v>271</v>
      </c>
      <c r="S867" s="99">
        <v>302</v>
      </c>
      <c r="T867" s="99">
        <v>206</v>
      </c>
      <c r="U867" s="99">
        <v>127</v>
      </c>
      <c r="V867" s="99">
        <v>253</v>
      </c>
      <c r="W867" s="99">
        <v>127</v>
      </c>
      <c r="X867" s="99">
        <v>127</v>
      </c>
      <c r="Y867" s="99">
        <v>0</v>
      </c>
      <c r="Z867" s="99">
        <v>0</v>
      </c>
      <c r="AA867" s="99">
        <v>0</v>
      </c>
      <c r="AB867" s="99">
        <v>0</v>
      </c>
      <c r="AC867" s="100">
        <v>5</v>
      </c>
      <c r="AD867" s="22">
        <f t="shared" si="239"/>
        <v>2861</v>
      </c>
      <c r="AE867" s="20">
        <f t="shared" si="240"/>
        <v>3188</v>
      </c>
      <c r="AF867" s="20">
        <f t="shared" si="241"/>
        <v>2174</v>
      </c>
      <c r="AG867" s="20">
        <f t="shared" si="242"/>
        <v>1341</v>
      </c>
      <c r="AH867" s="20">
        <f t="shared" si="243"/>
        <v>2671</v>
      </c>
      <c r="AI867" s="20">
        <f t="shared" si="244"/>
        <v>1341</v>
      </c>
      <c r="AJ867" s="20">
        <f t="shared" si="245"/>
        <v>1341</v>
      </c>
      <c r="AK867" s="20">
        <f t="shared" si="246"/>
        <v>0</v>
      </c>
      <c r="AL867" s="20">
        <f t="shared" si="247"/>
        <v>0</v>
      </c>
      <c r="AM867" s="20">
        <f t="shared" si="248"/>
        <v>0</v>
      </c>
      <c r="AN867" s="20">
        <f t="shared" si="249"/>
        <v>0</v>
      </c>
      <c r="AO867" s="43">
        <f t="shared" si="250"/>
        <v>53</v>
      </c>
    </row>
    <row r="868" spans="1:41" x14ac:dyDescent="0.2">
      <c r="A868" s="96" t="s">
        <v>2017</v>
      </c>
      <c r="B868" s="96" t="s">
        <v>2018</v>
      </c>
      <c r="C868" s="96" t="s">
        <v>2017</v>
      </c>
      <c r="D868" s="96" t="s">
        <v>2018</v>
      </c>
      <c r="E868" s="96" t="s">
        <v>2064</v>
      </c>
      <c r="F868" s="96" t="s">
        <v>2065</v>
      </c>
      <c r="G868" s="96" t="s">
        <v>126</v>
      </c>
      <c r="H868" s="19" t="str">
        <f>IF(E868="","",VLOOKUP(LEFT(E868,5),'Technikai cellák'!B:C,2,0))</f>
        <v>TIGÁZ Földgázelosztó Zrt.</v>
      </c>
      <c r="I868" s="19" t="str">
        <f>IF(E868="","",VLOOKUP(H868,'Technikai cellák'!$C$1:$D$12,2,0))</f>
        <v>4200 Hajdúszoboszló, Rákóczi Ferenc út 184.</v>
      </c>
      <c r="J868" s="97">
        <v>6</v>
      </c>
      <c r="K868" s="25" t="str">
        <f t="shared" si="253"/>
        <v>20 alatti</v>
      </c>
      <c r="L868" s="101">
        <f t="shared" si="254"/>
        <v>6</v>
      </c>
      <c r="M868" s="102">
        <f t="shared" si="255"/>
        <v>0</v>
      </c>
      <c r="N868" s="105"/>
      <c r="O868" s="104">
        <f t="shared" si="256"/>
        <v>0</v>
      </c>
      <c r="P868" s="26">
        <f t="shared" si="252"/>
        <v>9</v>
      </c>
      <c r="Q868" s="21">
        <f t="shared" si="251"/>
        <v>11</v>
      </c>
      <c r="R868" s="98">
        <v>1</v>
      </c>
      <c r="S868" s="99">
        <v>0</v>
      </c>
      <c r="T868" s="99">
        <v>0</v>
      </c>
      <c r="U868" s="99">
        <v>0</v>
      </c>
      <c r="V868" s="99">
        <v>0</v>
      </c>
      <c r="W868" s="99">
        <v>0</v>
      </c>
      <c r="X868" s="99">
        <v>0</v>
      </c>
      <c r="Y868" s="99">
        <v>0</v>
      </c>
      <c r="Z868" s="99">
        <v>0</v>
      </c>
      <c r="AA868" s="99">
        <v>0</v>
      </c>
      <c r="AB868" s="99">
        <v>0</v>
      </c>
      <c r="AC868" s="100">
        <v>0</v>
      </c>
      <c r="AD868" s="22">
        <f t="shared" si="239"/>
        <v>11</v>
      </c>
      <c r="AE868" s="20">
        <f t="shared" si="240"/>
        <v>0</v>
      </c>
      <c r="AF868" s="20">
        <f t="shared" si="241"/>
        <v>0</v>
      </c>
      <c r="AG868" s="20">
        <f t="shared" si="242"/>
        <v>0</v>
      </c>
      <c r="AH868" s="20">
        <f t="shared" si="243"/>
        <v>0</v>
      </c>
      <c r="AI868" s="20">
        <f t="shared" si="244"/>
        <v>0</v>
      </c>
      <c r="AJ868" s="20">
        <f t="shared" si="245"/>
        <v>0</v>
      </c>
      <c r="AK868" s="20">
        <f t="shared" si="246"/>
        <v>0</v>
      </c>
      <c r="AL868" s="20">
        <f t="shared" si="247"/>
        <v>0</v>
      </c>
      <c r="AM868" s="20">
        <f t="shared" si="248"/>
        <v>0</v>
      </c>
      <c r="AN868" s="20">
        <f t="shared" si="249"/>
        <v>0</v>
      </c>
      <c r="AO868" s="43">
        <f t="shared" si="250"/>
        <v>0</v>
      </c>
    </row>
    <row r="869" spans="1:41" x14ac:dyDescent="0.2">
      <c r="A869" s="96" t="s">
        <v>2017</v>
      </c>
      <c r="B869" s="96" t="s">
        <v>2018</v>
      </c>
      <c r="C869" s="96" t="s">
        <v>2017</v>
      </c>
      <c r="D869" s="96" t="s">
        <v>2018</v>
      </c>
      <c r="E869" s="96" t="s">
        <v>2066</v>
      </c>
      <c r="F869" s="96" t="s">
        <v>2067</v>
      </c>
      <c r="G869" s="96" t="s">
        <v>126</v>
      </c>
      <c r="H869" s="19" t="str">
        <f>IF(E869="","",VLOOKUP(LEFT(E869,5),'Technikai cellák'!B:C,2,0))</f>
        <v>TIGÁZ Földgázelosztó Zrt.</v>
      </c>
      <c r="I869" s="19" t="str">
        <f>IF(E869="","",VLOOKUP(H869,'Technikai cellák'!$C$1:$D$12,2,0))</f>
        <v>4200 Hajdúszoboszló, Rákóczi Ferenc út 184.</v>
      </c>
      <c r="J869" s="97">
        <v>10</v>
      </c>
      <c r="K869" s="25" t="str">
        <f t="shared" si="253"/>
        <v>20 alatti</v>
      </c>
      <c r="L869" s="101">
        <f t="shared" si="254"/>
        <v>10</v>
      </c>
      <c r="M869" s="102">
        <f t="shared" si="255"/>
        <v>0</v>
      </c>
      <c r="N869" s="105"/>
      <c r="O869" s="104">
        <f t="shared" si="256"/>
        <v>0</v>
      </c>
      <c r="P869" s="26">
        <f t="shared" si="252"/>
        <v>54231</v>
      </c>
      <c r="Q869" s="21">
        <f t="shared" si="251"/>
        <v>67789</v>
      </c>
      <c r="R869" s="98">
        <v>794</v>
      </c>
      <c r="S869" s="99">
        <v>820</v>
      </c>
      <c r="T869" s="99">
        <v>794</v>
      </c>
      <c r="U869" s="99">
        <v>1075</v>
      </c>
      <c r="V869" s="99">
        <v>1036</v>
      </c>
      <c r="W869" s="99">
        <v>872</v>
      </c>
      <c r="X869" s="99">
        <v>872</v>
      </c>
      <c r="Y869" s="99">
        <v>0</v>
      </c>
      <c r="Z869" s="99">
        <v>0</v>
      </c>
      <c r="AA869" s="99">
        <v>159</v>
      </c>
      <c r="AB869" s="99">
        <v>0</v>
      </c>
      <c r="AC869" s="100">
        <v>0</v>
      </c>
      <c r="AD869" s="22">
        <f t="shared" si="239"/>
        <v>8381</v>
      </c>
      <c r="AE869" s="20">
        <f t="shared" si="240"/>
        <v>8656</v>
      </c>
      <c r="AF869" s="20">
        <f t="shared" si="241"/>
        <v>8381</v>
      </c>
      <c r="AG869" s="20">
        <f t="shared" si="242"/>
        <v>11347</v>
      </c>
      <c r="AH869" s="20">
        <f t="shared" si="243"/>
        <v>10936</v>
      </c>
      <c r="AI869" s="20">
        <f t="shared" si="244"/>
        <v>9205</v>
      </c>
      <c r="AJ869" s="20">
        <f t="shared" si="245"/>
        <v>9205</v>
      </c>
      <c r="AK869" s="20">
        <f t="shared" si="246"/>
        <v>0</v>
      </c>
      <c r="AL869" s="20">
        <f t="shared" si="247"/>
        <v>0</v>
      </c>
      <c r="AM869" s="20">
        <f t="shared" si="248"/>
        <v>1678</v>
      </c>
      <c r="AN869" s="20">
        <f t="shared" si="249"/>
        <v>0</v>
      </c>
      <c r="AO869" s="43">
        <f t="shared" si="250"/>
        <v>0</v>
      </c>
    </row>
    <row r="870" spans="1:41" x14ac:dyDescent="0.2">
      <c r="A870" s="96" t="s">
        <v>2017</v>
      </c>
      <c r="B870" s="96" t="s">
        <v>2018</v>
      </c>
      <c r="C870" s="96" t="s">
        <v>2017</v>
      </c>
      <c r="D870" s="96" t="s">
        <v>2018</v>
      </c>
      <c r="E870" s="96" t="s">
        <v>2068</v>
      </c>
      <c r="F870" s="96" t="s">
        <v>2069</v>
      </c>
      <c r="G870" s="96" t="s">
        <v>126</v>
      </c>
      <c r="H870" s="19" t="str">
        <f>IF(E870="","",VLOOKUP(LEFT(E870,5),'Technikai cellák'!B:C,2,0))</f>
        <v>TIGÁZ Földgázelosztó Zrt.</v>
      </c>
      <c r="I870" s="19" t="str">
        <f>IF(E870="","",VLOOKUP(H870,'Technikai cellák'!$C$1:$D$12,2,0))</f>
        <v>4200 Hajdúszoboszló, Rákóczi Ferenc út 184.</v>
      </c>
      <c r="J870" s="97">
        <v>4</v>
      </c>
      <c r="K870" s="25" t="str">
        <f t="shared" si="253"/>
        <v>20 alatti</v>
      </c>
      <c r="L870" s="101">
        <f t="shared" si="254"/>
        <v>4</v>
      </c>
      <c r="M870" s="102">
        <f t="shared" si="255"/>
        <v>0</v>
      </c>
      <c r="N870" s="105"/>
      <c r="O870" s="104">
        <f t="shared" si="256"/>
        <v>0</v>
      </c>
      <c r="P870" s="26">
        <f t="shared" si="252"/>
        <v>14280</v>
      </c>
      <c r="Q870" s="21">
        <f t="shared" si="251"/>
        <v>17850</v>
      </c>
      <c r="R870" s="98">
        <v>368</v>
      </c>
      <c r="S870" s="99">
        <v>106</v>
      </c>
      <c r="T870" s="99">
        <v>149</v>
      </c>
      <c r="U870" s="99">
        <v>288</v>
      </c>
      <c r="V870" s="99">
        <v>231</v>
      </c>
      <c r="W870" s="99">
        <v>230</v>
      </c>
      <c r="X870" s="99">
        <v>230</v>
      </c>
      <c r="Y870" s="99">
        <v>89</v>
      </c>
      <c r="Z870" s="99">
        <v>0</v>
      </c>
      <c r="AA870" s="99">
        <v>0</v>
      </c>
      <c r="AB870" s="99">
        <v>0</v>
      </c>
      <c r="AC870" s="100">
        <v>0</v>
      </c>
      <c r="AD870" s="22">
        <f t="shared" si="239"/>
        <v>3885</v>
      </c>
      <c r="AE870" s="20">
        <f t="shared" si="240"/>
        <v>1119</v>
      </c>
      <c r="AF870" s="20">
        <f t="shared" si="241"/>
        <v>1573</v>
      </c>
      <c r="AG870" s="20">
        <f t="shared" si="242"/>
        <v>3040</v>
      </c>
      <c r="AH870" s="20">
        <f t="shared" si="243"/>
        <v>2438</v>
      </c>
      <c r="AI870" s="20">
        <f t="shared" si="244"/>
        <v>2428</v>
      </c>
      <c r="AJ870" s="20">
        <f t="shared" si="245"/>
        <v>2428</v>
      </c>
      <c r="AK870" s="20">
        <f t="shared" si="246"/>
        <v>939</v>
      </c>
      <c r="AL870" s="20">
        <f t="shared" si="247"/>
        <v>0</v>
      </c>
      <c r="AM870" s="20">
        <f t="shared" si="248"/>
        <v>0</v>
      </c>
      <c r="AN870" s="20">
        <f t="shared" si="249"/>
        <v>0</v>
      </c>
      <c r="AO870" s="43">
        <f t="shared" si="250"/>
        <v>0</v>
      </c>
    </row>
    <row r="871" spans="1:41" x14ac:dyDescent="0.2">
      <c r="A871" s="96" t="s">
        <v>2017</v>
      </c>
      <c r="B871" s="96" t="s">
        <v>2018</v>
      </c>
      <c r="C871" s="96" t="s">
        <v>2017</v>
      </c>
      <c r="D871" s="96" t="s">
        <v>2018</v>
      </c>
      <c r="E871" s="96" t="s">
        <v>2070</v>
      </c>
      <c r="F871" s="96" t="s">
        <v>2071</v>
      </c>
      <c r="G871" s="96" t="s">
        <v>126</v>
      </c>
      <c r="H871" s="19" t="str">
        <f>IF(E871="","",VLOOKUP(LEFT(E871,5),'Technikai cellák'!B:C,2,0))</f>
        <v>TIGÁZ Földgázelosztó Zrt.</v>
      </c>
      <c r="I871" s="19" t="str">
        <f>IF(E871="","",VLOOKUP(H871,'Technikai cellák'!$C$1:$D$12,2,0))</f>
        <v>4200 Hajdúszoboszló, Rákóczi Ferenc út 184.</v>
      </c>
      <c r="J871" s="97">
        <v>4</v>
      </c>
      <c r="K871" s="25" t="str">
        <f t="shared" si="253"/>
        <v>20 alatti</v>
      </c>
      <c r="L871" s="101">
        <f t="shared" si="254"/>
        <v>4</v>
      </c>
      <c r="M871" s="102">
        <f t="shared" si="255"/>
        <v>0</v>
      </c>
      <c r="N871" s="105"/>
      <c r="O871" s="104">
        <f t="shared" si="256"/>
        <v>0</v>
      </c>
      <c r="P871" s="26">
        <f t="shared" si="252"/>
        <v>23045</v>
      </c>
      <c r="Q871" s="21">
        <f t="shared" si="251"/>
        <v>28806</v>
      </c>
      <c r="R871" s="98">
        <v>273</v>
      </c>
      <c r="S871" s="99">
        <v>0</v>
      </c>
      <c r="T871" s="99">
        <v>145</v>
      </c>
      <c r="U871" s="99">
        <v>582</v>
      </c>
      <c r="V871" s="99">
        <v>552</v>
      </c>
      <c r="W871" s="99">
        <v>582</v>
      </c>
      <c r="X871" s="99">
        <v>573</v>
      </c>
      <c r="Y871" s="99">
        <v>0</v>
      </c>
      <c r="Z871" s="99">
        <v>22</v>
      </c>
      <c r="AA871" s="99">
        <v>0</v>
      </c>
      <c r="AB871" s="99">
        <v>0</v>
      </c>
      <c r="AC871" s="100">
        <v>0</v>
      </c>
      <c r="AD871" s="22">
        <f t="shared" si="239"/>
        <v>2882</v>
      </c>
      <c r="AE871" s="20">
        <f t="shared" si="240"/>
        <v>0</v>
      </c>
      <c r="AF871" s="20">
        <f t="shared" si="241"/>
        <v>1531</v>
      </c>
      <c r="AG871" s="20">
        <f t="shared" si="242"/>
        <v>6143</v>
      </c>
      <c r="AH871" s="20">
        <f t="shared" si="243"/>
        <v>5827</v>
      </c>
      <c r="AI871" s="20">
        <f t="shared" si="244"/>
        <v>6143</v>
      </c>
      <c r="AJ871" s="20">
        <f t="shared" si="245"/>
        <v>6048</v>
      </c>
      <c r="AK871" s="20">
        <f t="shared" si="246"/>
        <v>0</v>
      </c>
      <c r="AL871" s="20">
        <f t="shared" si="247"/>
        <v>232</v>
      </c>
      <c r="AM871" s="20">
        <f t="shared" si="248"/>
        <v>0</v>
      </c>
      <c r="AN871" s="20">
        <f t="shared" si="249"/>
        <v>0</v>
      </c>
      <c r="AO871" s="43">
        <f t="shared" si="250"/>
        <v>0</v>
      </c>
    </row>
    <row r="872" spans="1:41" x14ac:dyDescent="0.2">
      <c r="A872" s="96" t="s">
        <v>2017</v>
      </c>
      <c r="B872" s="96" t="s">
        <v>2018</v>
      </c>
      <c r="C872" s="96" t="s">
        <v>2017</v>
      </c>
      <c r="D872" s="96" t="s">
        <v>2018</v>
      </c>
      <c r="E872" s="96" t="s">
        <v>2072</v>
      </c>
      <c r="F872" s="96" t="s">
        <v>2073</v>
      </c>
      <c r="G872" s="96" t="s">
        <v>126</v>
      </c>
      <c r="H872" s="19" t="str">
        <f>IF(E872="","",VLOOKUP(LEFT(E872,5),'Technikai cellák'!B:C,2,0))</f>
        <v>TIGÁZ Földgázelosztó Zrt.</v>
      </c>
      <c r="I872" s="19" t="str">
        <f>IF(E872="","",VLOOKUP(H872,'Technikai cellák'!$C$1:$D$12,2,0))</f>
        <v>4200 Hajdúszoboszló, Rákóczi Ferenc út 184.</v>
      </c>
      <c r="J872" s="97">
        <v>4</v>
      </c>
      <c r="K872" s="25" t="str">
        <f t="shared" si="253"/>
        <v>20 alatti</v>
      </c>
      <c r="L872" s="101">
        <f t="shared" si="254"/>
        <v>4</v>
      </c>
      <c r="M872" s="102">
        <f t="shared" si="255"/>
        <v>0</v>
      </c>
      <c r="N872" s="105"/>
      <c r="O872" s="104">
        <f t="shared" si="256"/>
        <v>0</v>
      </c>
      <c r="P872" s="26">
        <f t="shared" si="252"/>
        <v>0</v>
      </c>
      <c r="Q872" s="21">
        <f t="shared" si="251"/>
        <v>0</v>
      </c>
      <c r="R872" s="98">
        <v>0</v>
      </c>
      <c r="S872" s="99">
        <v>0</v>
      </c>
      <c r="T872" s="99">
        <v>0</v>
      </c>
      <c r="U872" s="99">
        <v>0</v>
      </c>
      <c r="V872" s="99">
        <v>0</v>
      </c>
      <c r="W872" s="99">
        <v>0</v>
      </c>
      <c r="X872" s="99">
        <v>0</v>
      </c>
      <c r="Y872" s="99">
        <v>0</v>
      </c>
      <c r="Z872" s="99">
        <v>0</v>
      </c>
      <c r="AA872" s="99">
        <v>0</v>
      </c>
      <c r="AB872" s="99">
        <v>0</v>
      </c>
      <c r="AC872" s="100">
        <v>0</v>
      </c>
      <c r="AD872" s="22">
        <f t="shared" ref="AD872:AD933" si="257">ROUND((R872*$C$6)/$C$7,0)</f>
        <v>0</v>
      </c>
      <c r="AE872" s="20">
        <f t="shared" ref="AE872:AE933" si="258">ROUND((S872*$C$6)/$C$7,0)</f>
        <v>0</v>
      </c>
      <c r="AF872" s="20">
        <f t="shared" ref="AF872:AF933" si="259">ROUND((T872*$C$6)/$C$7,0)</f>
        <v>0</v>
      </c>
      <c r="AG872" s="20">
        <f t="shared" ref="AG872:AG933" si="260">ROUND((U872*$C$6)/$C$7,0)</f>
        <v>0</v>
      </c>
      <c r="AH872" s="20">
        <f t="shared" ref="AH872:AH933" si="261">ROUND((V872*$C$6)/$C$7,0)</f>
        <v>0</v>
      </c>
      <c r="AI872" s="20">
        <f t="shared" ref="AI872:AI933" si="262">ROUND((W872*$C$6)/$C$7,0)</f>
        <v>0</v>
      </c>
      <c r="AJ872" s="20">
        <f t="shared" ref="AJ872:AJ933" si="263">ROUND((X872*$C$6)/$C$7,0)</f>
        <v>0</v>
      </c>
      <c r="AK872" s="20">
        <f t="shared" ref="AK872:AK933" si="264">ROUND((Y872*$C$6)/$C$7,0)</f>
        <v>0</v>
      </c>
      <c r="AL872" s="20">
        <f t="shared" ref="AL872:AL933" si="265">ROUND((Z872*$C$6)/$C$7,0)</f>
        <v>0</v>
      </c>
      <c r="AM872" s="20">
        <f t="shared" ref="AM872:AM933" si="266">ROUND((AA872*$C$6)/$C$7,0)</f>
        <v>0</v>
      </c>
      <c r="AN872" s="20">
        <f t="shared" ref="AN872:AN933" si="267">ROUND((AB872*$C$6)/$C$7,0)</f>
        <v>0</v>
      </c>
      <c r="AO872" s="43">
        <f t="shared" ref="AO872:AO933" si="268">ROUND((AC872*$C$6)/$C$7,0)</f>
        <v>0</v>
      </c>
    </row>
    <row r="873" spans="1:41" x14ac:dyDescent="0.2">
      <c r="A873" s="96" t="s">
        <v>2017</v>
      </c>
      <c r="B873" s="96" t="s">
        <v>2018</v>
      </c>
      <c r="C873" s="96" t="s">
        <v>2017</v>
      </c>
      <c r="D873" s="96" t="s">
        <v>2018</v>
      </c>
      <c r="E873" s="96" t="s">
        <v>2074</v>
      </c>
      <c r="F873" s="96" t="s">
        <v>2075</v>
      </c>
      <c r="G873" s="96" t="s">
        <v>126</v>
      </c>
      <c r="H873" s="19" t="str">
        <f>IF(E873="","",VLOOKUP(LEFT(E873,5),'Technikai cellák'!B:C,2,0))</f>
        <v>TIGÁZ Földgázelosztó Zrt.</v>
      </c>
      <c r="I873" s="19" t="str">
        <f>IF(E873="","",VLOOKUP(H873,'Technikai cellák'!$C$1:$D$12,2,0))</f>
        <v>4200 Hajdúszoboszló, Rákóczi Ferenc út 184.</v>
      </c>
      <c r="J873" s="97">
        <v>16</v>
      </c>
      <c r="K873" s="25" t="str">
        <f t="shared" si="253"/>
        <v>20 alatti</v>
      </c>
      <c r="L873" s="101">
        <f t="shared" si="254"/>
        <v>16</v>
      </c>
      <c r="M873" s="102">
        <f t="shared" si="255"/>
        <v>0</v>
      </c>
      <c r="N873" s="105"/>
      <c r="O873" s="104">
        <f t="shared" si="256"/>
        <v>0</v>
      </c>
      <c r="P873" s="26">
        <f t="shared" si="252"/>
        <v>157407</v>
      </c>
      <c r="Q873" s="21">
        <f t="shared" ref="Q873:Q934" si="269">SUM(AD873:AO873)</f>
        <v>196759</v>
      </c>
      <c r="R873" s="98">
        <v>7239</v>
      </c>
      <c r="S873" s="99">
        <v>0</v>
      </c>
      <c r="T873" s="99">
        <v>0</v>
      </c>
      <c r="U873" s="99">
        <v>6821</v>
      </c>
      <c r="V873" s="99">
        <v>479</v>
      </c>
      <c r="W873" s="99">
        <v>3144</v>
      </c>
      <c r="X873" s="99">
        <v>802</v>
      </c>
      <c r="Y873" s="99">
        <v>0</v>
      </c>
      <c r="Z873" s="99">
        <v>0</v>
      </c>
      <c r="AA873" s="99">
        <v>0</v>
      </c>
      <c r="AB873" s="99">
        <v>155</v>
      </c>
      <c r="AC873" s="100">
        <v>0</v>
      </c>
      <c r="AD873" s="22">
        <f t="shared" si="257"/>
        <v>76413</v>
      </c>
      <c r="AE873" s="20">
        <f t="shared" si="258"/>
        <v>0</v>
      </c>
      <c r="AF873" s="20">
        <f t="shared" si="259"/>
        <v>0</v>
      </c>
      <c r="AG873" s="20">
        <f t="shared" si="260"/>
        <v>72001</v>
      </c>
      <c r="AH873" s="20">
        <f t="shared" si="261"/>
        <v>5056</v>
      </c>
      <c r="AI873" s="20">
        <f t="shared" si="262"/>
        <v>33187</v>
      </c>
      <c r="AJ873" s="20">
        <f t="shared" si="263"/>
        <v>8466</v>
      </c>
      <c r="AK873" s="20">
        <f t="shared" si="264"/>
        <v>0</v>
      </c>
      <c r="AL873" s="20">
        <f t="shared" si="265"/>
        <v>0</v>
      </c>
      <c r="AM873" s="20">
        <f t="shared" si="266"/>
        <v>0</v>
      </c>
      <c r="AN873" s="20">
        <f t="shared" si="267"/>
        <v>1636</v>
      </c>
      <c r="AO873" s="43">
        <f t="shared" si="268"/>
        <v>0</v>
      </c>
    </row>
    <row r="874" spans="1:41" x14ac:dyDescent="0.2">
      <c r="A874" s="96" t="s">
        <v>2017</v>
      </c>
      <c r="B874" s="96" t="s">
        <v>2018</v>
      </c>
      <c r="C874" s="96" t="s">
        <v>2017</v>
      </c>
      <c r="D874" s="96" t="s">
        <v>2018</v>
      </c>
      <c r="E874" s="96" t="s">
        <v>2076</v>
      </c>
      <c r="F874" s="96" t="s">
        <v>2077</v>
      </c>
      <c r="G874" s="96" t="s">
        <v>126</v>
      </c>
      <c r="H874" s="19" t="str">
        <f>IF(E874="","",VLOOKUP(LEFT(E874,5),'Technikai cellák'!B:C,2,0))</f>
        <v>TIGÁZ Földgázelosztó Zrt.</v>
      </c>
      <c r="I874" s="19" t="str">
        <f>IF(E874="","",VLOOKUP(H874,'Technikai cellák'!$C$1:$D$12,2,0))</f>
        <v>4200 Hajdúszoboszló, Rákóczi Ferenc út 184.</v>
      </c>
      <c r="J874" s="97">
        <v>6</v>
      </c>
      <c r="K874" s="25" t="str">
        <f t="shared" si="253"/>
        <v>20 alatti</v>
      </c>
      <c r="L874" s="101">
        <f t="shared" si="254"/>
        <v>6</v>
      </c>
      <c r="M874" s="102">
        <f t="shared" si="255"/>
        <v>0</v>
      </c>
      <c r="N874" s="105"/>
      <c r="O874" s="104">
        <f t="shared" si="256"/>
        <v>0</v>
      </c>
      <c r="P874" s="26">
        <f t="shared" si="252"/>
        <v>17354</v>
      </c>
      <c r="Q874" s="21">
        <f t="shared" si="269"/>
        <v>21692</v>
      </c>
      <c r="R874" s="98">
        <v>982</v>
      </c>
      <c r="S874" s="99">
        <v>0</v>
      </c>
      <c r="T874" s="99">
        <v>0</v>
      </c>
      <c r="U874" s="99">
        <v>540</v>
      </c>
      <c r="V874" s="99">
        <v>398</v>
      </c>
      <c r="W874" s="99">
        <v>23</v>
      </c>
      <c r="X874" s="99">
        <v>72</v>
      </c>
      <c r="Y874" s="99">
        <v>0</v>
      </c>
      <c r="Z874" s="99">
        <v>40</v>
      </c>
      <c r="AA874" s="99">
        <v>0</v>
      </c>
      <c r="AB874" s="99">
        <v>0</v>
      </c>
      <c r="AC874" s="100">
        <v>0</v>
      </c>
      <c r="AD874" s="22">
        <f t="shared" si="257"/>
        <v>10366</v>
      </c>
      <c r="AE874" s="20">
        <f t="shared" si="258"/>
        <v>0</v>
      </c>
      <c r="AF874" s="20">
        <f t="shared" si="259"/>
        <v>0</v>
      </c>
      <c r="AG874" s="20">
        <f t="shared" si="260"/>
        <v>5700</v>
      </c>
      <c r="AH874" s="20">
        <f t="shared" si="261"/>
        <v>4201</v>
      </c>
      <c r="AI874" s="20">
        <f t="shared" si="262"/>
        <v>243</v>
      </c>
      <c r="AJ874" s="20">
        <f t="shared" si="263"/>
        <v>760</v>
      </c>
      <c r="AK874" s="20">
        <f t="shared" si="264"/>
        <v>0</v>
      </c>
      <c r="AL874" s="20">
        <f t="shared" si="265"/>
        <v>422</v>
      </c>
      <c r="AM874" s="20">
        <f t="shared" si="266"/>
        <v>0</v>
      </c>
      <c r="AN874" s="20">
        <f t="shared" si="267"/>
        <v>0</v>
      </c>
      <c r="AO874" s="43">
        <f t="shared" si="268"/>
        <v>0</v>
      </c>
    </row>
    <row r="875" spans="1:41" x14ac:dyDescent="0.2">
      <c r="A875" s="96" t="s">
        <v>2017</v>
      </c>
      <c r="B875" s="96" t="s">
        <v>2078</v>
      </c>
      <c r="C875" s="96" t="s">
        <v>2017</v>
      </c>
      <c r="D875" s="96" t="s">
        <v>2078</v>
      </c>
      <c r="E875" s="96" t="s">
        <v>2079</v>
      </c>
      <c r="F875" s="96" t="s">
        <v>2080</v>
      </c>
      <c r="G875" s="96" t="s">
        <v>126</v>
      </c>
      <c r="H875" s="19" t="str">
        <f>IF(E875="","",VLOOKUP(LEFT(E875,5),'Technikai cellák'!B:C,2,0))</f>
        <v>TIGÁZ Földgázelosztó Zrt.</v>
      </c>
      <c r="I875" s="19" t="str">
        <f>IF(E875="","",VLOOKUP(H875,'Technikai cellák'!$C$1:$D$12,2,0))</f>
        <v>4200 Hajdúszoboszló, Rákóczi Ferenc út 184.</v>
      </c>
      <c r="J875" s="97">
        <v>4</v>
      </c>
      <c r="K875" s="25" t="str">
        <f t="shared" si="253"/>
        <v>20 alatti</v>
      </c>
      <c r="L875" s="101">
        <f t="shared" si="254"/>
        <v>4</v>
      </c>
      <c r="M875" s="102">
        <f t="shared" si="255"/>
        <v>0</v>
      </c>
      <c r="N875" s="105"/>
      <c r="O875" s="104">
        <f t="shared" si="256"/>
        <v>0</v>
      </c>
      <c r="P875" s="26">
        <f t="shared" si="252"/>
        <v>32951</v>
      </c>
      <c r="Q875" s="21">
        <f t="shared" si="269"/>
        <v>41189</v>
      </c>
      <c r="R875" s="98">
        <v>1359</v>
      </c>
      <c r="S875" s="99">
        <v>0</v>
      </c>
      <c r="T875" s="99">
        <v>0</v>
      </c>
      <c r="U875" s="99">
        <v>2351</v>
      </c>
      <c r="V875" s="99">
        <v>0</v>
      </c>
      <c r="W875" s="99">
        <v>0</v>
      </c>
      <c r="X875" s="99">
        <v>0</v>
      </c>
      <c r="Y875" s="99">
        <v>192</v>
      </c>
      <c r="Z875" s="99">
        <v>0</v>
      </c>
      <c r="AA875" s="99">
        <v>0</v>
      </c>
      <c r="AB875" s="99">
        <v>0</v>
      </c>
      <c r="AC875" s="100">
        <v>0</v>
      </c>
      <c r="AD875" s="22">
        <f t="shared" si="257"/>
        <v>14345</v>
      </c>
      <c r="AE875" s="20">
        <f t="shared" si="258"/>
        <v>0</v>
      </c>
      <c r="AF875" s="20">
        <f t="shared" si="259"/>
        <v>0</v>
      </c>
      <c r="AG875" s="20">
        <f t="shared" si="260"/>
        <v>24817</v>
      </c>
      <c r="AH875" s="20">
        <f t="shared" si="261"/>
        <v>0</v>
      </c>
      <c r="AI875" s="20">
        <f t="shared" si="262"/>
        <v>0</v>
      </c>
      <c r="AJ875" s="20">
        <f t="shared" si="263"/>
        <v>0</v>
      </c>
      <c r="AK875" s="20">
        <f t="shared" si="264"/>
        <v>2027</v>
      </c>
      <c r="AL875" s="20">
        <f t="shared" si="265"/>
        <v>0</v>
      </c>
      <c r="AM875" s="20">
        <f t="shared" si="266"/>
        <v>0</v>
      </c>
      <c r="AN875" s="20">
        <f t="shared" si="267"/>
        <v>0</v>
      </c>
      <c r="AO875" s="43">
        <f t="shared" si="268"/>
        <v>0</v>
      </c>
    </row>
    <row r="876" spans="1:41" x14ac:dyDescent="0.2">
      <c r="A876" s="96" t="s">
        <v>2017</v>
      </c>
      <c r="B876" s="96" t="s">
        <v>2018</v>
      </c>
      <c r="C876" s="96" t="s">
        <v>2017</v>
      </c>
      <c r="D876" s="96" t="s">
        <v>2018</v>
      </c>
      <c r="E876" s="96" t="s">
        <v>2081</v>
      </c>
      <c r="F876" s="96" t="s">
        <v>2082</v>
      </c>
      <c r="G876" s="96" t="s">
        <v>126</v>
      </c>
      <c r="H876" s="19" t="str">
        <f>IF(E876="","",VLOOKUP(LEFT(E876,5),'Technikai cellák'!B:C,2,0))</f>
        <v>TIGÁZ Földgázelosztó Zrt.</v>
      </c>
      <c r="I876" s="19" t="str">
        <f>IF(E876="","",VLOOKUP(H876,'Technikai cellák'!$C$1:$D$12,2,0))</f>
        <v>4200 Hajdúszoboszló, Rákóczi Ferenc út 184.</v>
      </c>
      <c r="J876" s="97">
        <v>4</v>
      </c>
      <c r="K876" s="25" t="str">
        <f t="shared" si="253"/>
        <v>20 alatti</v>
      </c>
      <c r="L876" s="101">
        <f t="shared" si="254"/>
        <v>4</v>
      </c>
      <c r="M876" s="102">
        <f t="shared" si="255"/>
        <v>0</v>
      </c>
      <c r="N876" s="105"/>
      <c r="O876" s="104">
        <f t="shared" si="256"/>
        <v>0</v>
      </c>
      <c r="P876" s="26">
        <f t="shared" si="252"/>
        <v>58747</v>
      </c>
      <c r="Q876" s="21">
        <f t="shared" si="269"/>
        <v>73434</v>
      </c>
      <c r="R876" s="98">
        <v>274</v>
      </c>
      <c r="S876" s="99">
        <v>594</v>
      </c>
      <c r="T876" s="99">
        <v>1361</v>
      </c>
      <c r="U876" s="99">
        <v>1665</v>
      </c>
      <c r="V876" s="99">
        <v>2230</v>
      </c>
      <c r="W876" s="99">
        <v>555</v>
      </c>
      <c r="X876" s="99">
        <v>101</v>
      </c>
      <c r="Y876" s="99">
        <v>177</v>
      </c>
      <c r="Z876" s="99">
        <v>0</v>
      </c>
      <c r="AA876" s="99">
        <v>0</v>
      </c>
      <c r="AB876" s="99">
        <v>0</v>
      </c>
      <c r="AC876" s="100">
        <v>0</v>
      </c>
      <c r="AD876" s="22">
        <f t="shared" si="257"/>
        <v>2892</v>
      </c>
      <c r="AE876" s="20">
        <f t="shared" si="258"/>
        <v>6270</v>
      </c>
      <c r="AF876" s="20">
        <f t="shared" si="259"/>
        <v>14366</v>
      </c>
      <c r="AG876" s="20">
        <f t="shared" si="260"/>
        <v>17575</v>
      </c>
      <c r="AH876" s="20">
        <f t="shared" si="261"/>
        <v>23539</v>
      </c>
      <c r="AI876" s="20">
        <f t="shared" si="262"/>
        <v>5858</v>
      </c>
      <c r="AJ876" s="20">
        <f t="shared" si="263"/>
        <v>1066</v>
      </c>
      <c r="AK876" s="20">
        <f t="shared" si="264"/>
        <v>1868</v>
      </c>
      <c r="AL876" s="20">
        <f t="shared" si="265"/>
        <v>0</v>
      </c>
      <c r="AM876" s="20">
        <f t="shared" si="266"/>
        <v>0</v>
      </c>
      <c r="AN876" s="20">
        <f t="shared" si="267"/>
        <v>0</v>
      </c>
      <c r="AO876" s="43">
        <f t="shared" si="268"/>
        <v>0</v>
      </c>
    </row>
    <row r="877" spans="1:41" x14ac:dyDescent="0.2">
      <c r="A877" s="96" t="s">
        <v>2017</v>
      </c>
      <c r="B877" s="96" t="s">
        <v>2018</v>
      </c>
      <c r="C877" s="96" t="s">
        <v>2017</v>
      </c>
      <c r="D877" s="96" t="s">
        <v>2018</v>
      </c>
      <c r="E877" s="96" t="s">
        <v>2083</v>
      </c>
      <c r="F877" s="96" t="s">
        <v>2084</v>
      </c>
      <c r="G877" s="96" t="s">
        <v>126</v>
      </c>
      <c r="H877" s="19" t="str">
        <f>IF(E877="","",VLOOKUP(LEFT(E877,5),'Technikai cellák'!B:C,2,0))</f>
        <v>TIGÁZ Földgázelosztó Zrt.</v>
      </c>
      <c r="I877" s="19" t="str">
        <f>IF(E877="","",VLOOKUP(H877,'Technikai cellák'!$C$1:$D$12,2,0))</f>
        <v>4200 Hajdúszoboszló, Rákóczi Ferenc út 184.</v>
      </c>
      <c r="J877" s="97">
        <v>25</v>
      </c>
      <c r="K877" s="25" t="str">
        <f t="shared" si="253"/>
        <v>20-99</v>
      </c>
      <c r="L877" s="101">
        <f t="shared" si="254"/>
        <v>0</v>
      </c>
      <c r="M877" s="102">
        <f t="shared" si="255"/>
        <v>263</v>
      </c>
      <c r="N877" s="105">
        <v>263</v>
      </c>
      <c r="O877" s="104">
        <f t="shared" si="256"/>
        <v>0</v>
      </c>
      <c r="P877" s="26">
        <f t="shared" si="252"/>
        <v>331910</v>
      </c>
      <c r="Q877" s="21">
        <f t="shared" si="269"/>
        <v>414888</v>
      </c>
      <c r="R877" s="98">
        <v>3182</v>
      </c>
      <c r="S877" s="99">
        <v>4456</v>
      </c>
      <c r="T877" s="99">
        <v>6481</v>
      </c>
      <c r="U877" s="99">
        <v>8049</v>
      </c>
      <c r="V877" s="99">
        <v>5723</v>
      </c>
      <c r="W877" s="99">
        <v>5013</v>
      </c>
      <c r="X877" s="99">
        <v>2752</v>
      </c>
      <c r="Y877" s="99">
        <v>1628</v>
      </c>
      <c r="Z877" s="99">
        <v>444</v>
      </c>
      <c r="AA877" s="99">
        <v>487</v>
      </c>
      <c r="AB877" s="99">
        <v>449</v>
      </c>
      <c r="AC877" s="100">
        <v>640</v>
      </c>
      <c r="AD877" s="22">
        <f t="shared" si="257"/>
        <v>33589</v>
      </c>
      <c r="AE877" s="20">
        <f t="shared" si="258"/>
        <v>47037</v>
      </c>
      <c r="AF877" s="20">
        <f t="shared" si="259"/>
        <v>68412</v>
      </c>
      <c r="AG877" s="20">
        <f t="shared" si="260"/>
        <v>84964</v>
      </c>
      <c r="AH877" s="20">
        <f t="shared" si="261"/>
        <v>60411</v>
      </c>
      <c r="AI877" s="20">
        <f t="shared" si="262"/>
        <v>52916</v>
      </c>
      <c r="AJ877" s="20">
        <f t="shared" si="263"/>
        <v>29050</v>
      </c>
      <c r="AK877" s="20">
        <f t="shared" si="264"/>
        <v>17185</v>
      </c>
      <c r="AL877" s="20">
        <f t="shared" si="265"/>
        <v>4687</v>
      </c>
      <c r="AM877" s="20">
        <f t="shared" si="266"/>
        <v>5141</v>
      </c>
      <c r="AN877" s="20">
        <f t="shared" si="267"/>
        <v>4740</v>
      </c>
      <c r="AO877" s="43">
        <f t="shared" si="268"/>
        <v>6756</v>
      </c>
    </row>
    <row r="878" spans="1:41" x14ac:dyDescent="0.2">
      <c r="A878" s="96" t="s">
        <v>2017</v>
      </c>
      <c r="B878" s="96" t="s">
        <v>2018</v>
      </c>
      <c r="C878" s="96" t="s">
        <v>2017</v>
      </c>
      <c r="D878" s="96" t="s">
        <v>2018</v>
      </c>
      <c r="E878" s="96" t="s">
        <v>2085</v>
      </c>
      <c r="F878" s="96" t="s">
        <v>2086</v>
      </c>
      <c r="G878" s="96" t="s">
        <v>126</v>
      </c>
      <c r="H878" s="19" t="str">
        <f>IF(E878="","",VLOOKUP(LEFT(E878,5),'Technikai cellák'!B:C,2,0))</f>
        <v>TIGÁZ Földgázelosztó Zrt.</v>
      </c>
      <c r="I878" s="19" t="str">
        <f>IF(E878="","",VLOOKUP(H878,'Technikai cellák'!$C$1:$D$12,2,0))</f>
        <v>4200 Hajdúszoboszló, Rákóczi Ferenc út 184.</v>
      </c>
      <c r="J878" s="97">
        <v>4</v>
      </c>
      <c r="K878" s="25" t="str">
        <f t="shared" si="253"/>
        <v>20 alatti</v>
      </c>
      <c r="L878" s="101">
        <f t="shared" si="254"/>
        <v>4</v>
      </c>
      <c r="M878" s="102">
        <f t="shared" si="255"/>
        <v>0</v>
      </c>
      <c r="N878" s="105"/>
      <c r="O878" s="104">
        <f t="shared" si="256"/>
        <v>0</v>
      </c>
      <c r="P878" s="26">
        <f t="shared" si="252"/>
        <v>31878</v>
      </c>
      <c r="Q878" s="21">
        <f t="shared" si="269"/>
        <v>39848</v>
      </c>
      <c r="R878" s="98">
        <v>285</v>
      </c>
      <c r="S878" s="99">
        <v>408</v>
      </c>
      <c r="T878" s="99">
        <v>433</v>
      </c>
      <c r="U878" s="99">
        <v>786</v>
      </c>
      <c r="V878" s="99">
        <v>688</v>
      </c>
      <c r="W878" s="99">
        <v>576</v>
      </c>
      <c r="X878" s="99">
        <v>527</v>
      </c>
      <c r="Y878" s="99">
        <v>0</v>
      </c>
      <c r="Z878" s="99">
        <v>72</v>
      </c>
      <c r="AA878" s="99">
        <v>0</v>
      </c>
      <c r="AB878" s="99">
        <v>0</v>
      </c>
      <c r="AC878" s="100">
        <v>0</v>
      </c>
      <c r="AD878" s="22">
        <f t="shared" si="257"/>
        <v>3008</v>
      </c>
      <c r="AE878" s="20">
        <f t="shared" si="258"/>
        <v>4307</v>
      </c>
      <c r="AF878" s="20">
        <f t="shared" si="259"/>
        <v>4571</v>
      </c>
      <c r="AG878" s="20">
        <f t="shared" si="260"/>
        <v>8297</v>
      </c>
      <c r="AH878" s="20">
        <f t="shared" si="261"/>
        <v>7262</v>
      </c>
      <c r="AI878" s="20">
        <f t="shared" si="262"/>
        <v>6080</v>
      </c>
      <c r="AJ878" s="20">
        <f t="shared" si="263"/>
        <v>5563</v>
      </c>
      <c r="AK878" s="20">
        <f t="shared" si="264"/>
        <v>0</v>
      </c>
      <c r="AL878" s="20">
        <f t="shared" si="265"/>
        <v>760</v>
      </c>
      <c r="AM878" s="20">
        <f t="shared" si="266"/>
        <v>0</v>
      </c>
      <c r="AN878" s="20">
        <f t="shared" si="267"/>
        <v>0</v>
      </c>
      <c r="AO878" s="43">
        <f t="shared" si="268"/>
        <v>0</v>
      </c>
    </row>
    <row r="879" spans="1:41" x14ac:dyDescent="0.2">
      <c r="A879" s="96" t="s">
        <v>2017</v>
      </c>
      <c r="B879" s="96" t="s">
        <v>2018</v>
      </c>
      <c r="C879" s="96" t="s">
        <v>2017</v>
      </c>
      <c r="D879" s="96" t="s">
        <v>2018</v>
      </c>
      <c r="E879" s="96" t="s">
        <v>2087</v>
      </c>
      <c r="F879" s="96" t="s">
        <v>2088</v>
      </c>
      <c r="G879" s="96" t="s">
        <v>126</v>
      </c>
      <c r="H879" s="19" t="str">
        <f>IF(E879="","",VLOOKUP(LEFT(E879,5),'Technikai cellák'!B:C,2,0))</f>
        <v>TIGÁZ Földgázelosztó Zrt.</v>
      </c>
      <c r="I879" s="19" t="str">
        <f>IF(E879="","",VLOOKUP(H879,'Technikai cellák'!$C$1:$D$12,2,0))</f>
        <v>4200 Hajdúszoboszló, Rákóczi Ferenc út 184.</v>
      </c>
      <c r="J879" s="97">
        <v>25</v>
      </c>
      <c r="K879" s="25" t="str">
        <f t="shared" si="253"/>
        <v>20-99</v>
      </c>
      <c r="L879" s="101">
        <f t="shared" si="254"/>
        <v>0</v>
      </c>
      <c r="M879" s="102">
        <f t="shared" si="255"/>
        <v>263</v>
      </c>
      <c r="N879" s="105">
        <v>263</v>
      </c>
      <c r="O879" s="104">
        <f t="shared" si="256"/>
        <v>0</v>
      </c>
      <c r="P879" s="26">
        <f t="shared" si="252"/>
        <v>157730</v>
      </c>
      <c r="Q879" s="21">
        <f t="shared" si="269"/>
        <v>197162</v>
      </c>
      <c r="R879" s="98">
        <v>932</v>
      </c>
      <c r="S879" s="99">
        <v>1903</v>
      </c>
      <c r="T879" s="99">
        <v>3602</v>
      </c>
      <c r="U879" s="99">
        <v>4695</v>
      </c>
      <c r="V879" s="99">
        <v>3101</v>
      </c>
      <c r="W879" s="99">
        <v>2747</v>
      </c>
      <c r="X879" s="99">
        <v>1177</v>
      </c>
      <c r="Y879" s="99">
        <v>520</v>
      </c>
      <c r="Z879" s="99">
        <v>0</v>
      </c>
      <c r="AA879" s="99">
        <v>0</v>
      </c>
      <c r="AB879" s="99">
        <v>0</v>
      </c>
      <c r="AC879" s="100">
        <v>1</v>
      </c>
      <c r="AD879" s="22">
        <f t="shared" si="257"/>
        <v>9838</v>
      </c>
      <c r="AE879" s="20">
        <f t="shared" si="258"/>
        <v>20088</v>
      </c>
      <c r="AF879" s="20">
        <f t="shared" si="259"/>
        <v>38022</v>
      </c>
      <c r="AG879" s="20">
        <f t="shared" si="260"/>
        <v>49559</v>
      </c>
      <c r="AH879" s="20">
        <f t="shared" si="261"/>
        <v>32734</v>
      </c>
      <c r="AI879" s="20">
        <f t="shared" si="262"/>
        <v>28997</v>
      </c>
      <c r="AJ879" s="20">
        <f t="shared" si="263"/>
        <v>12424</v>
      </c>
      <c r="AK879" s="20">
        <f t="shared" si="264"/>
        <v>5489</v>
      </c>
      <c r="AL879" s="20">
        <f t="shared" si="265"/>
        <v>0</v>
      </c>
      <c r="AM879" s="20">
        <f t="shared" si="266"/>
        <v>0</v>
      </c>
      <c r="AN879" s="20">
        <f t="shared" si="267"/>
        <v>0</v>
      </c>
      <c r="AO879" s="43">
        <f t="shared" si="268"/>
        <v>11</v>
      </c>
    </row>
    <row r="880" spans="1:41" x14ac:dyDescent="0.2">
      <c r="A880" s="96" t="s">
        <v>2017</v>
      </c>
      <c r="B880" s="96" t="s">
        <v>2018</v>
      </c>
      <c r="C880" s="96" t="s">
        <v>2017</v>
      </c>
      <c r="D880" s="96" t="s">
        <v>2018</v>
      </c>
      <c r="E880" s="96" t="s">
        <v>2089</v>
      </c>
      <c r="F880" s="96" t="s">
        <v>2090</v>
      </c>
      <c r="G880" s="96" t="s">
        <v>126</v>
      </c>
      <c r="H880" s="19" t="str">
        <f>IF(E880="","",VLOOKUP(LEFT(E880,5),'Technikai cellák'!B:C,2,0))</f>
        <v>TIGÁZ Földgázelosztó Zrt.</v>
      </c>
      <c r="I880" s="19" t="str">
        <f>IF(E880="","",VLOOKUP(H880,'Technikai cellák'!$C$1:$D$12,2,0))</f>
        <v>4200 Hajdúszoboszló, Rákóczi Ferenc út 184.</v>
      </c>
      <c r="J880" s="97">
        <v>6</v>
      </c>
      <c r="K880" s="25" t="str">
        <f t="shared" si="253"/>
        <v>20 alatti</v>
      </c>
      <c r="L880" s="101">
        <f t="shared" si="254"/>
        <v>6</v>
      </c>
      <c r="M880" s="102">
        <f t="shared" si="255"/>
        <v>0</v>
      </c>
      <c r="N880" s="105"/>
      <c r="O880" s="104">
        <f t="shared" si="256"/>
        <v>0</v>
      </c>
      <c r="P880" s="26">
        <f t="shared" ref="P880:P941" si="270">ROUND(Q880*$G$9,0)</f>
        <v>54502</v>
      </c>
      <c r="Q880" s="21">
        <f t="shared" si="269"/>
        <v>68127</v>
      </c>
      <c r="R880" s="98">
        <v>934</v>
      </c>
      <c r="S880" s="99">
        <v>1191</v>
      </c>
      <c r="T880" s="99">
        <v>547</v>
      </c>
      <c r="U880" s="99">
        <v>1492</v>
      </c>
      <c r="V880" s="99">
        <v>1164</v>
      </c>
      <c r="W880" s="99">
        <v>710</v>
      </c>
      <c r="X880" s="99">
        <v>401</v>
      </c>
      <c r="Y880" s="99">
        <v>0</v>
      </c>
      <c r="Z880" s="99">
        <v>0</v>
      </c>
      <c r="AA880" s="99">
        <v>0</v>
      </c>
      <c r="AB880" s="99">
        <v>0</v>
      </c>
      <c r="AC880" s="100">
        <v>15</v>
      </c>
      <c r="AD880" s="22">
        <f t="shared" si="257"/>
        <v>9859</v>
      </c>
      <c r="AE880" s="20">
        <f t="shared" si="258"/>
        <v>12572</v>
      </c>
      <c r="AF880" s="20">
        <f t="shared" si="259"/>
        <v>5774</v>
      </c>
      <c r="AG880" s="20">
        <f t="shared" si="260"/>
        <v>15749</v>
      </c>
      <c r="AH880" s="20">
        <f t="shared" si="261"/>
        <v>12287</v>
      </c>
      <c r="AI880" s="20">
        <f t="shared" si="262"/>
        <v>7495</v>
      </c>
      <c r="AJ880" s="20">
        <f t="shared" si="263"/>
        <v>4233</v>
      </c>
      <c r="AK880" s="20">
        <f t="shared" si="264"/>
        <v>0</v>
      </c>
      <c r="AL880" s="20">
        <f t="shared" si="265"/>
        <v>0</v>
      </c>
      <c r="AM880" s="20">
        <f t="shared" si="266"/>
        <v>0</v>
      </c>
      <c r="AN880" s="20">
        <f t="shared" si="267"/>
        <v>0</v>
      </c>
      <c r="AO880" s="43">
        <f t="shared" si="268"/>
        <v>158</v>
      </c>
    </row>
    <row r="881" spans="1:41" x14ac:dyDescent="0.2">
      <c r="A881" s="96" t="s">
        <v>2017</v>
      </c>
      <c r="B881" s="96" t="s">
        <v>2018</v>
      </c>
      <c r="C881" s="96" t="s">
        <v>2017</v>
      </c>
      <c r="D881" s="96" t="s">
        <v>2018</v>
      </c>
      <c r="E881" s="96" t="s">
        <v>2091</v>
      </c>
      <c r="F881" s="96" t="s">
        <v>2092</v>
      </c>
      <c r="G881" s="96" t="s">
        <v>126</v>
      </c>
      <c r="H881" s="19" t="str">
        <f>IF(E881="","",VLOOKUP(LEFT(E881,5),'Technikai cellák'!B:C,2,0))</f>
        <v>TIGÁZ Földgázelosztó Zrt.</v>
      </c>
      <c r="I881" s="19" t="str">
        <f>IF(E881="","",VLOOKUP(H881,'Technikai cellák'!$C$1:$D$12,2,0))</f>
        <v>4200 Hajdúszoboszló, Rákóczi Ferenc út 184.</v>
      </c>
      <c r="J881" s="97">
        <v>16</v>
      </c>
      <c r="K881" s="25" t="str">
        <f t="shared" si="253"/>
        <v>20 alatti</v>
      </c>
      <c r="L881" s="101">
        <f t="shared" si="254"/>
        <v>16</v>
      </c>
      <c r="M881" s="102">
        <f t="shared" si="255"/>
        <v>0</v>
      </c>
      <c r="N881" s="105"/>
      <c r="O881" s="104">
        <f t="shared" si="256"/>
        <v>0</v>
      </c>
      <c r="P881" s="26">
        <f t="shared" si="270"/>
        <v>211201</v>
      </c>
      <c r="Q881" s="21">
        <f t="shared" si="269"/>
        <v>264001</v>
      </c>
      <c r="R881" s="98">
        <v>9253</v>
      </c>
      <c r="S881" s="99">
        <v>0</v>
      </c>
      <c r="T881" s="99">
        <v>0</v>
      </c>
      <c r="U881" s="99">
        <v>15757</v>
      </c>
      <c r="V881" s="99">
        <v>0</v>
      </c>
      <c r="W881" s="99">
        <v>0</v>
      </c>
      <c r="X881" s="99">
        <v>0</v>
      </c>
      <c r="Y881" s="99">
        <v>0</v>
      </c>
      <c r="Z881" s="99">
        <v>0</v>
      </c>
      <c r="AA881" s="99">
        <v>0</v>
      </c>
      <c r="AB881" s="99">
        <v>0</v>
      </c>
      <c r="AC881" s="100">
        <v>0</v>
      </c>
      <c r="AD881" s="22">
        <f t="shared" si="257"/>
        <v>97673</v>
      </c>
      <c r="AE881" s="20">
        <f t="shared" si="258"/>
        <v>0</v>
      </c>
      <c r="AF881" s="20">
        <f t="shared" si="259"/>
        <v>0</v>
      </c>
      <c r="AG881" s="20">
        <f t="shared" si="260"/>
        <v>166328</v>
      </c>
      <c r="AH881" s="20">
        <f t="shared" si="261"/>
        <v>0</v>
      </c>
      <c r="AI881" s="20">
        <f t="shared" si="262"/>
        <v>0</v>
      </c>
      <c r="AJ881" s="20">
        <f t="shared" si="263"/>
        <v>0</v>
      </c>
      <c r="AK881" s="20">
        <f t="shared" si="264"/>
        <v>0</v>
      </c>
      <c r="AL881" s="20">
        <f t="shared" si="265"/>
        <v>0</v>
      </c>
      <c r="AM881" s="20">
        <f t="shared" si="266"/>
        <v>0</v>
      </c>
      <c r="AN881" s="20">
        <f t="shared" si="267"/>
        <v>0</v>
      </c>
      <c r="AO881" s="43">
        <f t="shared" si="268"/>
        <v>0</v>
      </c>
    </row>
    <row r="882" spans="1:41" x14ac:dyDescent="0.2">
      <c r="A882" s="96" t="s">
        <v>2017</v>
      </c>
      <c r="B882" s="96" t="s">
        <v>2078</v>
      </c>
      <c r="C882" s="96" t="s">
        <v>2017</v>
      </c>
      <c r="D882" s="96" t="s">
        <v>2078</v>
      </c>
      <c r="E882" s="96" t="s">
        <v>2093</v>
      </c>
      <c r="F882" s="96" t="s">
        <v>2094</v>
      </c>
      <c r="G882" s="96" t="s">
        <v>126</v>
      </c>
      <c r="H882" s="19" t="str">
        <f>IF(E882="","",VLOOKUP(LEFT(E882,5),'Technikai cellák'!B:C,2,0))</f>
        <v>TIGÁZ Földgázelosztó Zrt.</v>
      </c>
      <c r="I882" s="19" t="str">
        <f>IF(E882="","",VLOOKUP(H882,'Technikai cellák'!$C$1:$D$12,2,0))</f>
        <v>4200 Hajdúszoboszló, Rákóczi Ferenc út 184.</v>
      </c>
      <c r="J882" s="97">
        <v>4</v>
      </c>
      <c r="K882" s="25" t="str">
        <f t="shared" si="253"/>
        <v>20 alatti</v>
      </c>
      <c r="L882" s="101">
        <f t="shared" si="254"/>
        <v>4</v>
      </c>
      <c r="M882" s="102">
        <f t="shared" si="255"/>
        <v>0</v>
      </c>
      <c r="N882" s="105"/>
      <c r="O882" s="104">
        <f t="shared" si="256"/>
        <v>0</v>
      </c>
      <c r="P882" s="26">
        <f t="shared" si="270"/>
        <v>18426</v>
      </c>
      <c r="Q882" s="21">
        <f t="shared" si="269"/>
        <v>23033</v>
      </c>
      <c r="R882" s="98">
        <v>827</v>
      </c>
      <c r="S882" s="99">
        <v>0</v>
      </c>
      <c r="T882" s="99">
        <v>0</v>
      </c>
      <c r="U882" s="99">
        <v>1355</v>
      </c>
      <c r="V882" s="99">
        <v>0</v>
      </c>
      <c r="W882" s="99">
        <v>0</v>
      </c>
      <c r="X882" s="99">
        <v>0</v>
      </c>
      <c r="Y882" s="99">
        <v>0</v>
      </c>
      <c r="Z882" s="99">
        <v>0</v>
      </c>
      <c r="AA882" s="99">
        <v>0</v>
      </c>
      <c r="AB882" s="99">
        <v>0</v>
      </c>
      <c r="AC882" s="100">
        <v>0</v>
      </c>
      <c r="AD882" s="22">
        <f t="shared" si="257"/>
        <v>8730</v>
      </c>
      <c r="AE882" s="20">
        <f t="shared" si="258"/>
        <v>0</v>
      </c>
      <c r="AF882" s="20">
        <f t="shared" si="259"/>
        <v>0</v>
      </c>
      <c r="AG882" s="20">
        <f t="shared" si="260"/>
        <v>14303</v>
      </c>
      <c r="AH882" s="20">
        <f t="shared" si="261"/>
        <v>0</v>
      </c>
      <c r="AI882" s="20">
        <f t="shared" si="262"/>
        <v>0</v>
      </c>
      <c r="AJ882" s="20">
        <f t="shared" si="263"/>
        <v>0</v>
      </c>
      <c r="AK882" s="20">
        <f t="shared" si="264"/>
        <v>0</v>
      </c>
      <c r="AL882" s="20">
        <f t="shared" si="265"/>
        <v>0</v>
      </c>
      <c r="AM882" s="20">
        <f t="shared" si="266"/>
        <v>0</v>
      </c>
      <c r="AN882" s="20">
        <f t="shared" si="267"/>
        <v>0</v>
      </c>
      <c r="AO882" s="43">
        <f t="shared" si="268"/>
        <v>0</v>
      </c>
    </row>
    <row r="883" spans="1:41" x14ac:dyDescent="0.2">
      <c r="A883" s="96" t="s">
        <v>2017</v>
      </c>
      <c r="B883" s="96" t="s">
        <v>2018</v>
      </c>
      <c r="C883" s="96" t="s">
        <v>2017</v>
      </c>
      <c r="D883" s="96" t="s">
        <v>2018</v>
      </c>
      <c r="E883" s="96" t="s">
        <v>2095</v>
      </c>
      <c r="F883" s="96" t="s">
        <v>2096</v>
      </c>
      <c r="G883" s="96" t="s">
        <v>126</v>
      </c>
      <c r="H883" s="19" t="str">
        <f>IF(E883="","",VLOOKUP(LEFT(E883,5),'Technikai cellák'!B:C,2,0))</f>
        <v>TIGÁZ Földgázelosztó Zrt.</v>
      </c>
      <c r="I883" s="19" t="str">
        <f>IF(E883="","",VLOOKUP(H883,'Technikai cellák'!$C$1:$D$12,2,0))</f>
        <v>4200 Hajdúszoboszló, Rákóczi Ferenc út 184.</v>
      </c>
      <c r="J883" s="97">
        <v>16</v>
      </c>
      <c r="K883" s="25" t="str">
        <f t="shared" si="253"/>
        <v>20 alatti</v>
      </c>
      <c r="L883" s="101">
        <f t="shared" si="254"/>
        <v>16</v>
      </c>
      <c r="M883" s="102">
        <f t="shared" si="255"/>
        <v>0</v>
      </c>
      <c r="N883" s="105"/>
      <c r="O883" s="104">
        <f t="shared" si="256"/>
        <v>0</v>
      </c>
      <c r="P883" s="26">
        <f t="shared" si="270"/>
        <v>136913</v>
      </c>
      <c r="Q883" s="21">
        <f t="shared" si="269"/>
        <v>171141</v>
      </c>
      <c r="R883" s="98">
        <v>6181</v>
      </c>
      <c r="S883" s="99">
        <v>0</v>
      </c>
      <c r="T883" s="99">
        <v>0</v>
      </c>
      <c r="U883" s="99">
        <v>10032</v>
      </c>
      <c r="V883" s="99">
        <v>0</v>
      </c>
      <c r="W883" s="99">
        <v>0</v>
      </c>
      <c r="X883" s="99">
        <v>0</v>
      </c>
      <c r="Y883" s="99">
        <v>0</v>
      </c>
      <c r="Z883" s="99">
        <v>0</v>
      </c>
      <c r="AA883" s="99">
        <v>0</v>
      </c>
      <c r="AB883" s="99">
        <v>0</v>
      </c>
      <c r="AC883" s="100">
        <v>0</v>
      </c>
      <c r="AD883" s="22">
        <f t="shared" si="257"/>
        <v>65245</v>
      </c>
      <c r="AE883" s="20">
        <f t="shared" si="258"/>
        <v>0</v>
      </c>
      <c r="AF883" s="20">
        <f t="shared" si="259"/>
        <v>0</v>
      </c>
      <c r="AG883" s="20">
        <f t="shared" si="260"/>
        <v>105896</v>
      </c>
      <c r="AH883" s="20">
        <f t="shared" si="261"/>
        <v>0</v>
      </c>
      <c r="AI883" s="20">
        <f t="shared" si="262"/>
        <v>0</v>
      </c>
      <c r="AJ883" s="20">
        <f t="shared" si="263"/>
        <v>0</v>
      </c>
      <c r="AK883" s="20">
        <f t="shared" si="264"/>
        <v>0</v>
      </c>
      <c r="AL883" s="20">
        <f t="shared" si="265"/>
        <v>0</v>
      </c>
      <c r="AM883" s="20">
        <f t="shared" si="266"/>
        <v>0</v>
      </c>
      <c r="AN883" s="20">
        <f t="shared" si="267"/>
        <v>0</v>
      </c>
      <c r="AO883" s="43">
        <f t="shared" si="268"/>
        <v>0</v>
      </c>
    </row>
    <row r="884" spans="1:41" x14ac:dyDescent="0.2">
      <c r="A884" s="96" t="s">
        <v>2017</v>
      </c>
      <c r="B884" s="96" t="s">
        <v>2018</v>
      </c>
      <c r="C884" s="96" t="s">
        <v>2017</v>
      </c>
      <c r="D884" s="96" t="s">
        <v>2018</v>
      </c>
      <c r="E884" s="96" t="s">
        <v>2097</v>
      </c>
      <c r="F884" s="96" t="s">
        <v>2098</v>
      </c>
      <c r="G884" s="96" t="s">
        <v>126</v>
      </c>
      <c r="H884" s="19" t="str">
        <f>IF(E884="","",VLOOKUP(LEFT(E884,5),'Technikai cellák'!B:C,2,0))</f>
        <v>TIGÁZ Földgázelosztó Zrt.</v>
      </c>
      <c r="I884" s="19" t="str">
        <f>IF(E884="","",VLOOKUP(H884,'Technikai cellák'!$C$1:$D$12,2,0))</f>
        <v>4200 Hajdúszoboszló, Rákóczi Ferenc út 184.</v>
      </c>
      <c r="J884" s="97">
        <v>16</v>
      </c>
      <c r="K884" s="25" t="str">
        <f t="shared" si="253"/>
        <v>20 alatti</v>
      </c>
      <c r="L884" s="101">
        <f t="shared" si="254"/>
        <v>16</v>
      </c>
      <c r="M884" s="102">
        <f t="shared" si="255"/>
        <v>0</v>
      </c>
      <c r="N884" s="105"/>
      <c r="O884" s="104">
        <f t="shared" si="256"/>
        <v>0</v>
      </c>
      <c r="P884" s="26">
        <f t="shared" si="270"/>
        <v>0</v>
      </c>
      <c r="Q884" s="21">
        <f t="shared" si="269"/>
        <v>0</v>
      </c>
      <c r="R884" s="98">
        <v>0</v>
      </c>
      <c r="S884" s="99">
        <v>0</v>
      </c>
      <c r="T884" s="99">
        <v>0</v>
      </c>
      <c r="U884" s="99">
        <v>0</v>
      </c>
      <c r="V884" s="99">
        <v>0</v>
      </c>
      <c r="W884" s="99">
        <v>0</v>
      </c>
      <c r="X884" s="99">
        <v>0</v>
      </c>
      <c r="Y884" s="99">
        <v>0</v>
      </c>
      <c r="Z884" s="99">
        <v>0</v>
      </c>
      <c r="AA884" s="99">
        <v>0</v>
      </c>
      <c r="AB884" s="99">
        <v>0</v>
      </c>
      <c r="AC884" s="100">
        <v>0</v>
      </c>
      <c r="AD884" s="22">
        <f t="shared" si="257"/>
        <v>0</v>
      </c>
      <c r="AE884" s="20">
        <f t="shared" si="258"/>
        <v>0</v>
      </c>
      <c r="AF884" s="20">
        <f t="shared" si="259"/>
        <v>0</v>
      </c>
      <c r="AG884" s="20">
        <f t="shared" si="260"/>
        <v>0</v>
      </c>
      <c r="AH884" s="20">
        <f t="shared" si="261"/>
        <v>0</v>
      </c>
      <c r="AI884" s="20">
        <f t="shared" si="262"/>
        <v>0</v>
      </c>
      <c r="AJ884" s="20">
        <f t="shared" si="263"/>
        <v>0</v>
      </c>
      <c r="AK884" s="20">
        <f t="shared" si="264"/>
        <v>0</v>
      </c>
      <c r="AL884" s="20">
        <f t="shared" si="265"/>
        <v>0</v>
      </c>
      <c r="AM884" s="20">
        <f t="shared" si="266"/>
        <v>0</v>
      </c>
      <c r="AN884" s="20">
        <f t="shared" si="267"/>
        <v>0</v>
      </c>
      <c r="AO884" s="43">
        <f t="shared" si="268"/>
        <v>0</v>
      </c>
    </row>
    <row r="885" spans="1:41" x14ac:dyDescent="0.2">
      <c r="A885" s="96" t="s">
        <v>2017</v>
      </c>
      <c r="B885" s="96" t="s">
        <v>2018</v>
      </c>
      <c r="C885" s="96" t="s">
        <v>2017</v>
      </c>
      <c r="D885" s="96" t="s">
        <v>2018</v>
      </c>
      <c r="E885" s="96" t="s">
        <v>2099</v>
      </c>
      <c r="F885" s="96" t="s">
        <v>2100</v>
      </c>
      <c r="G885" s="96" t="s">
        <v>126</v>
      </c>
      <c r="H885" s="19" t="str">
        <f>IF(E885="","",VLOOKUP(LEFT(E885,5),'Technikai cellák'!B:C,2,0))</f>
        <v>TIGÁZ Földgázelosztó Zrt.</v>
      </c>
      <c r="I885" s="19" t="str">
        <f>IF(E885="","",VLOOKUP(H885,'Technikai cellák'!$C$1:$D$12,2,0))</f>
        <v>4200 Hajdúszoboszló, Rákóczi Ferenc út 184.</v>
      </c>
      <c r="J885" s="97">
        <v>4</v>
      </c>
      <c r="K885" s="25" t="str">
        <f t="shared" si="253"/>
        <v>20 alatti</v>
      </c>
      <c r="L885" s="101">
        <f t="shared" si="254"/>
        <v>4</v>
      </c>
      <c r="M885" s="102">
        <f t="shared" si="255"/>
        <v>0</v>
      </c>
      <c r="N885" s="105"/>
      <c r="O885" s="104">
        <f t="shared" si="256"/>
        <v>0</v>
      </c>
      <c r="P885" s="26">
        <f t="shared" si="270"/>
        <v>7128</v>
      </c>
      <c r="Q885" s="21">
        <f t="shared" si="269"/>
        <v>8910</v>
      </c>
      <c r="R885" s="98">
        <v>100</v>
      </c>
      <c r="S885" s="99">
        <v>200</v>
      </c>
      <c r="T885" s="99">
        <v>106</v>
      </c>
      <c r="U885" s="99">
        <v>108</v>
      </c>
      <c r="V885" s="99">
        <v>115</v>
      </c>
      <c r="W885" s="99">
        <v>109</v>
      </c>
      <c r="X885" s="99">
        <v>106</v>
      </c>
      <c r="Y885" s="99">
        <v>0</v>
      </c>
      <c r="Z885" s="99">
        <v>0</v>
      </c>
      <c r="AA885" s="99">
        <v>0</v>
      </c>
      <c r="AB885" s="99">
        <v>0</v>
      </c>
      <c r="AC885" s="100">
        <v>0</v>
      </c>
      <c r="AD885" s="22">
        <f t="shared" si="257"/>
        <v>1056</v>
      </c>
      <c r="AE885" s="20">
        <f t="shared" si="258"/>
        <v>2111</v>
      </c>
      <c r="AF885" s="20">
        <f t="shared" si="259"/>
        <v>1119</v>
      </c>
      <c r="AG885" s="20">
        <f t="shared" si="260"/>
        <v>1140</v>
      </c>
      <c r="AH885" s="20">
        <f t="shared" si="261"/>
        <v>1214</v>
      </c>
      <c r="AI885" s="20">
        <f t="shared" si="262"/>
        <v>1151</v>
      </c>
      <c r="AJ885" s="20">
        <f t="shared" si="263"/>
        <v>1119</v>
      </c>
      <c r="AK885" s="20">
        <f t="shared" si="264"/>
        <v>0</v>
      </c>
      <c r="AL885" s="20">
        <f t="shared" si="265"/>
        <v>0</v>
      </c>
      <c r="AM885" s="20">
        <f t="shared" si="266"/>
        <v>0</v>
      </c>
      <c r="AN885" s="20">
        <f t="shared" si="267"/>
        <v>0</v>
      </c>
      <c r="AO885" s="43">
        <f t="shared" si="268"/>
        <v>0</v>
      </c>
    </row>
    <row r="886" spans="1:41" x14ac:dyDescent="0.2">
      <c r="A886" s="96" t="s">
        <v>2017</v>
      </c>
      <c r="B886" s="96" t="s">
        <v>2018</v>
      </c>
      <c r="C886" s="96" t="s">
        <v>2017</v>
      </c>
      <c r="D886" s="96" t="s">
        <v>2018</v>
      </c>
      <c r="E886" s="96" t="s">
        <v>2101</v>
      </c>
      <c r="F886" s="96" t="s">
        <v>2102</v>
      </c>
      <c r="G886" s="96" t="s">
        <v>126</v>
      </c>
      <c r="H886" s="19" t="str">
        <f>IF(E886="","",VLOOKUP(LEFT(E886,5),'Technikai cellák'!B:C,2,0))</f>
        <v>TIGÁZ Földgázelosztó Zrt.</v>
      </c>
      <c r="I886" s="19" t="str">
        <f>IF(E886="","",VLOOKUP(H886,'Technikai cellák'!$C$1:$D$12,2,0))</f>
        <v>4200 Hajdúszoboszló, Rákóczi Ferenc út 184.</v>
      </c>
      <c r="J886" s="97">
        <v>16</v>
      </c>
      <c r="K886" s="25" t="str">
        <f t="shared" si="253"/>
        <v>20 alatti</v>
      </c>
      <c r="L886" s="101">
        <f t="shared" si="254"/>
        <v>16</v>
      </c>
      <c r="M886" s="102">
        <f t="shared" si="255"/>
        <v>0</v>
      </c>
      <c r="N886" s="105"/>
      <c r="O886" s="104">
        <f t="shared" si="256"/>
        <v>0</v>
      </c>
      <c r="P886" s="26">
        <f t="shared" si="270"/>
        <v>103101</v>
      </c>
      <c r="Q886" s="21">
        <f t="shared" si="269"/>
        <v>128876</v>
      </c>
      <c r="R886" s="98">
        <v>4529</v>
      </c>
      <c r="S886" s="99">
        <v>0</v>
      </c>
      <c r="T886" s="99">
        <v>0</v>
      </c>
      <c r="U886" s="99">
        <v>5407</v>
      </c>
      <c r="V886" s="99">
        <v>0</v>
      </c>
      <c r="W886" s="99">
        <v>1067</v>
      </c>
      <c r="X886" s="99">
        <v>842</v>
      </c>
      <c r="Y886" s="99">
        <v>0</v>
      </c>
      <c r="Z886" s="99">
        <v>145</v>
      </c>
      <c r="AA886" s="99">
        <v>0</v>
      </c>
      <c r="AB886" s="99">
        <v>0</v>
      </c>
      <c r="AC886" s="100">
        <v>219</v>
      </c>
      <c r="AD886" s="22">
        <f t="shared" si="257"/>
        <v>47807</v>
      </c>
      <c r="AE886" s="20">
        <f t="shared" si="258"/>
        <v>0</v>
      </c>
      <c r="AF886" s="20">
        <f t="shared" si="259"/>
        <v>0</v>
      </c>
      <c r="AG886" s="20">
        <f t="shared" si="260"/>
        <v>57075</v>
      </c>
      <c r="AH886" s="20">
        <f t="shared" si="261"/>
        <v>0</v>
      </c>
      <c r="AI886" s="20">
        <f t="shared" si="262"/>
        <v>11263</v>
      </c>
      <c r="AJ886" s="20">
        <f t="shared" si="263"/>
        <v>8888</v>
      </c>
      <c r="AK886" s="20">
        <f t="shared" si="264"/>
        <v>0</v>
      </c>
      <c r="AL886" s="20">
        <f t="shared" si="265"/>
        <v>1531</v>
      </c>
      <c r="AM886" s="20">
        <f t="shared" si="266"/>
        <v>0</v>
      </c>
      <c r="AN886" s="20">
        <f t="shared" si="267"/>
        <v>0</v>
      </c>
      <c r="AO886" s="43">
        <f t="shared" si="268"/>
        <v>2312</v>
      </c>
    </row>
    <row r="887" spans="1:41" x14ac:dyDescent="0.2">
      <c r="A887" s="96" t="s">
        <v>2017</v>
      </c>
      <c r="B887" s="96" t="s">
        <v>2018</v>
      </c>
      <c r="C887" s="96" t="s">
        <v>2017</v>
      </c>
      <c r="D887" s="96" t="s">
        <v>2018</v>
      </c>
      <c r="E887" s="96" t="s">
        <v>2103</v>
      </c>
      <c r="F887" s="96" t="s">
        <v>2104</v>
      </c>
      <c r="G887" s="96" t="s">
        <v>126</v>
      </c>
      <c r="H887" s="19" t="str">
        <f>IF(E887="","",VLOOKUP(LEFT(E887,5),'Technikai cellák'!B:C,2,0))</f>
        <v>TIGÁZ Földgázelosztó Zrt.</v>
      </c>
      <c r="I887" s="19" t="str">
        <f>IF(E887="","",VLOOKUP(H887,'Technikai cellák'!$C$1:$D$12,2,0))</f>
        <v>4200 Hajdúszoboszló, Rákóczi Ferenc út 184.</v>
      </c>
      <c r="J887" s="97">
        <v>6</v>
      </c>
      <c r="K887" s="25" t="str">
        <f t="shared" si="253"/>
        <v>20 alatti</v>
      </c>
      <c r="L887" s="101">
        <f t="shared" si="254"/>
        <v>6</v>
      </c>
      <c r="M887" s="102">
        <f t="shared" si="255"/>
        <v>0</v>
      </c>
      <c r="N887" s="105"/>
      <c r="O887" s="104">
        <f t="shared" si="256"/>
        <v>0</v>
      </c>
      <c r="P887" s="26">
        <f t="shared" si="270"/>
        <v>92545</v>
      </c>
      <c r="Q887" s="21">
        <f t="shared" si="269"/>
        <v>115681</v>
      </c>
      <c r="R887" s="98">
        <v>4224</v>
      </c>
      <c r="S887" s="99">
        <v>0</v>
      </c>
      <c r="T887" s="99">
        <v>0</v>
      </c>
      <c r="U887" s="99">
        <v>3401</v>
      </c>
      <c r="V887" s="99">
        <v>659</v>
      </c>
      <c r="W887" s="99">
        <v>1159</v>
      </c>
      <c r="X887" s="99">
        <v>687</v>
      </c>
      <c r="Y887" s="99">
        <v>0</v>
      </c>
      <c r="Z887" s="99">
        <v>0</v>
      </c>
      <c r="AA887" s="99">
        <v>829</v>
      </c>
      <c r="AB887" s="99">
        <v>0</v>
      </c>
      <c r="AC887" s="100">
        <v>0</v>
      </c>
      <c r="AD887" s="22">
        <f t="shared" si="257"/>
        <v>44588</v>
      </c>
      <c r="AE887" s="20">
        <f t="shared" si="258"/>
        <v>0</v>
      </c>
      <c r="AF887" s="20">
        <f t="shared" si="259"/>
        <v>0</v>
      </c>
      <c r="AG887" s="20">
        <f t="shared" si="260"/>
        <v>35900</v>
      </c>
      <c r="AH887" s="20">
        <f t="shared" si="261"/>
        <v>6956</v>
      </c>
      <c r="AI887" s="20">
        <f t="shared" si="262"/>
        <v>12234</v>
      </c>
      <c r="AJ887" s="20">
        <f t="shared" si="263"/>
        <v>7252</v>
      </c>
      <c r="AK887" s="20">
        <f t="shared" si="264"/>
        <v>0</v>
      </c>
      <c r="AL887" s="20">
        <f t="shared" si="265"/>
        <v>0</v>
      </c>
      <c r="AM887" s="20">
        <f t="shared" si="266"/>
        <v>8751</v>
      </c>
      <c r="AN887" s="20">
        <f t="shared" si="267"/>
        <v>0</v>
      </c>
      <c r="AO887" s="43">
        <f t="shared" si="268"/>
        <v>0</v>
      </c>
    </row>
    <row r="888" spans="1:41" x14ac:dyDescent="0.2">
      <c r="A888" s="96" t="s">
        <v>2105</v>
      </c>
      <c r="B888" s="96" t="s">
        <v>2106</v>
      </c>
      <c r="C888" s="96" t="s">
        <v>2105</v>
      </c>
      <c r="D888" s="96" t="s">
        <v>2106</v>
      </c>
      <c r="E888" s="96" t="s">
        <v>2107</v>
      </c>
      <c r="F888" s="96" t="s">
        <v>2106</v>
      </c>
      <c r="G888" s="96" t="s">
        <v>126</v>
      </c>
      <c r="H888" s="19" t="str">
        <f>IF(E888="","",VLOOKUP(LEFT(E888,5),'Technikai cellák'!B:C,2,0))</f>
        <v>TIGÁZ Földgázelosztó Zrt.</v>
      </c>
      <c r="I888" s="19" t="str">
        <f>IF(E888="","",VLOOKUP(H888,'Technikai cellák'!$C$1:$D$12,2,0))</f>
        <v>4200 Hajdúszoboszló, Rákóczi Ferenc út 184.</v>
      </c>
      <c r="J888" s="97">
        <v>135</v>
      </c>
      <c r="K888" s="25" t="str">
        <f t="shared" si="253"/>
        <v>100-500</v>
      </c>
      <c r="L888" s="101">
        <f t="shared" si="254"/>
        <v>0</v>
      </c>
      <c r="M888" s="102">
        <f t="shared" si="255"/>
        <v>0</v>
      </c>
      <c r="N888" s="105"/>
      <c r="O888" s="104">
        <f t="shared" si="256"/>
        <v>1425</v>
      </c>
      <c r="P888" s="26">
        <f t="shared" si="270"/>
        <v>671733</v>
      </c>
      <c r="Q888" s="21">
        <f t="shared" si="269"/>
        <v>839666</v>
      </c>
      <c r="R888" s="98">
        <v>4490</v>
      </c>
      <c r="S888" s="99">
        <v>7200</v>
      </c>
      <c r="T888" s="99">
        <v>14570</v>
      </c>
      <c r="U888" s="99">
        <v>18100</v>
      </c>
      <c r="V888" s="99">
        <v>12870</v>
      </c>
      <c r="W888" s="99">
        <v>11100</v>
      </c>
      <c r="X888" s="99">
        <v>5690</v>
      </c>
      <c r="Y888" s="99">
        <v>2165</v>
      </c>
      <c r="Z888" s="99">
        <v>800</v>
      </c>
      <c r="AA888" s="99">
        <v>810</v>
      </c>
      <c r="AB888" s="99">
        <v>740</v>
      </c>
      <c r="AC888" s="100">
        <v>1010</v>
      </c>
      <c r="AD888" s="22">
        <v>47396</v>
      </c>
      <c r="AE888" s="20">
        <v>76002</v>
      </c>
      <c r="AF888" s="20">
        <v>153798</v>
      </c>
      <c r="AG888" s="20">
        <v>191061</v>
      </c>
      <c r="AH888" s="20">
        <v>135853</v>
      </c>
      <c r="AI888" s="20">
        <v>117170</v>
      </c>
      <c r="AJ888" s="20">
        <v>60063</v>
      </c>
      <c r="AK888" s="20">
        <v>22853</v>
      </c>
      <c r="AL888" s="20">
        <v>8445</v>
      </c>
      <c r="AM888" s="20">
        <v>8551</v>
      </c>
      <c r="AN888" s="20">
        <v>7812</v>
      </c>
      <c r="AO888" s="43">
        <v>10662</v>
      </c>
    </row>
    <row r="889" spans="1:41" x14ac:dyDescent="0.2">
      <c r="A889" s="96" t="s">
        <v>2105</v>
      </c>
      <c r="B889" s="96" t="s">
        <v>2106</v>
      </c>
      <c r="C889" s="96" t="s">
        <v>2105</v>
      </c>
      <c r="D889" s="96" t="s">
        <v>2106</v>
      </c>
      <c r="E889" s="96" t="s">
        <v>2108</v>
      </c>
      <c r="F889" s="96" t="s">
        <v>2109</v>
      </c>
      <c r="G889" s="96" t="s">
        <v>126</v>
      </c>
      <c r="H889" s="19" t="str">
        <f>IF(E889="","",VLOOKUP(LEFT(E889,5),'Technikai cellák'!B:C,2,0))</f>
        <v>TIGÁZ Földgázelosztó Zrt.</v>
      </c>
      <c r="I889" s="19" t="str">
        <f>IF(E889="","",VLOOKUP(H889,'Technikai cellák'!$C$1:$D$12,2,0))</f>
        <v>4200 Hajdúszoboszló, Rákóczi Ferenc út 184.</v>
      </c>
      <c r="J889" s="97">
        <v>25</v>
      </c>
      <c r="K889" s="25" t="str">
        <f t="shared" si="253"/>
        <v>20-99</v>
      </c>
      <c r="L889" s="101">
        <f t="shared" si="254"/>
        <v>0</v>
      </c>
      <c r="M889" s="102">
        <f t="shared" si="255"/>
        <v>263</v>
      </c>
      <c r="N889" s="105">
        <v>263</v>
      </c>
      <c r="O889" s="104">
        <f t="shared" si="256"/>
        <v>0</v>
      </c>
      <c r="P889" s="26">
        <f t="shared" si="270"/>
        <v>219982</v>
      </c>
      <c r="Q889" s="21">
        <f t="shared" si="269"/>
        <v>274978</v>
      </c>
      <c r="R889" s="98">
        <v>1800</v>
      </c>
      <c r="S889" s="99">
        <v>3000</v>
      </c>
      <c r="T889" s="99">
        <v>4700</v>
      </c>
      <c r="U889" s="99">
        <v>5700</v>
      </c>
      <c r="V889" s="99">
        <v>4000</v>
      </c>
      <c r="W889" s="99">
        <v>3200</v>
      </c>
      <c r="X889" s="99">
        <v>1700</v>
      </c>
      <c r="Y889" s="99">
        <v>1100</v>
      </c>
      <c r="Z889" s="99">
        <v>500</v>
      </c>
      <c r="AA889" s="99">
        <v>100</v>
      </c>
      <c r="AB889" s="99">
        <v>100</v>
      </c>
      <c r="AC889" s="100">
        <v>150</v>
      </c>
      <c r="AD889" s="22">
        <f t="shared" si="257"/>
        <v>19000</v>
      </c>
      <c r="AE889" s="20">
        <f t="shared" si="258"/>
        <v>31667</v>
      </c>
      <c r="AF889" s="20">
        <f t="shared" si="259"/>
        <v>49612</v>
      </c>
      <c r="AG889" s="20">
        <f t="shared" si="260"/>
        <v>60168</v>
      </c>
      <c r="AH889" s="20">
        <f t="shared" si="261"/>
        <v>42223</v>
      </c>
      <c r="AI889" s="20">
        <f t="shared" si="262"/>
        <v>33779</v>
      </c>
      <c r="AJ889" s="20">
        <f t="shared" si="263"/>
        <v>17945</v>
      </c>
      <c r="AK889" s="20">
        <f t="shared" si="264"/>
        <v>11611</v>
      </c>
      <c r="AL889" s="20">
        <f t="shared" si="265"/>
        <v>5278</v>
      </c>
      <c r="AM889" s="20">
        <f t="shared" si="266"/>
        <v>1056</v>
      </c>
      <c r="AN889" s="20">
        <f t="shared" si="267"/>
        <v>1056</v>
      </c>
      <c r="AO889" s="43">
        <f t="shared" si="268"/>
        <v>1583</v>
      </c>
    </row>
    <row r="890" spans="1:41" x14ac:dyDescent="0.2">
      <c r="A890" s="96" t="s">
        <v>2105</v>
      </c>
      <c r="B890" s="96" t="s">
        <v>2106</v>
      </c>
      <c r="C890" s="96" t="s">
        <v>2105</v>
      </c>
      <c r="D890" s="96" t="s">
        <v>2106</v>
      </c>
      <c r="E890" s="96" t="s">
        <v>2110</v>
      </c>
      <c r="F890" s="96" t="s">
        <v>2111</v>
      </c>
      <c r="G890" s="96" t="s">
        <v>126</v>
      </c>
      <c r="H890" s="19" t="str">
        <f>IF(E890="","",VLOOKUP(LEFT(E890,5),'Technikai cellák'!B:C,2,0))</f>
        <v>TIGÁZ Földgázelosztó Zrt.</v>
      </c>
      <c r="I890" s="19" t="str">
        <f>IF(E890="","",VLOOKUP(H890,'Technikai cellák'!$C$1:$D$12,2,0))</f>
        <v>4200 Hajdúszoboszló, Rákóczi Ferenc út 184.</v>
      </c>
      <c r="J890" s="97">
        <v>25</v>
      </c>
      <c r="K890" s="25" t="str">
        <f t="shared" si="253"/>
        <v>20-99</v>
      </c>
      <c r="L890" s="101">
        <f t="shared" si="254"/>
        <v>0</v>
      </c>
      <c r="M890" s="102">
        <f t="shared" si="255"/>
        <v>263</v>
      </c>
      <c r="N890" s="105">
        <v>263</v>
      </c>
      <c r="O890" s="104">
        <f t="shared" si="256"/>
        <v>0</v>
      </c>
      <c r="P890" s="26">
        <f t="shared" si="270"/>
        <v>189582</v>
      </c>
      <c r="Q890" s="21">
        <f t="shared" si="269"/>
        <v>236977</v>
      </c>
      <c r="R890" s="98">
        <v>1500</v>
      </c>
      <c r="S890" s="99">
        <v>2600</v>
      </c>
      <c r="T890" s="99">
        <v>4100</v>
      </c>
      <c r="U890" s="99">
        <v>4900</v>
      </c>
      <c r="V890" s="99">
        <v>3500</v>
      </c>
      <c r="W890" s="99">
        <v>2800</v>
      </c>
      <c r="X890" s="99">
        <v>1400</v>
      </c>
      <c r="Y890" s="99">
        <v>900</v>
      </c>
      <c r="Z890" s="99">
        <v>400</v>
      </c>
      <c r="AA890" s="99">
        <v>100</v>
      </c>
      <c r="AB890" s="99">
        <v>100</v>
      </c>
      <c r="AC890" s="100">
        <v>150</v>
      </c>
      <c r="AD890" s="22">
        <f t="shared" si="257"/>
        <v>15834</v>
      </c>
      <c r="AE890" s="20">
        <f t="shared" si="258"/>
        <v>27445</v>
      </c>
      <c r="AF890" s="20">
        <f t="shared" si="259"/>
        <v>43279</v>
      </c>
      <c r="AG890" s="20">
        <f t="shared" si="260"/>
        <v>51723</v>
      </c>
      <c r="AH890" s="20">
        <f t="shared" si="261"/>
        <v>36945</v>
      </c>
      <c r="AI890" s="20">
        <f t="shared" si="262"/>
        <v>29556</v>
      </c>
      <c r="AJ890" s="20">
        <f t="shared" si="263"/>
        <v>14778</v>
      </c>
      <c r="AK890" s="20">
        <f t="shared" si="264"/>
        <v>9500</v>
      </c>
      <c r="AL890" s="20">
        <f t="shared" si="265"/>
        <v>4222</v>
      </c>
      <c r="AM890" s="20">
        <f t="shared" si="266"/>
        <v>1056</v>
      </c>
      <c r="AN890" s="20">
        <f t="shared" si="267"/>
        <v>1056</v>
      </c>
      <c r="AO890" s="43">
        <f t="shared" si="268"/>
        <v>1583</v>
      </c>
    </row>
    <row r="891" spans="1:41" x14ac:dyDescent="0.2">
      <c r="A891" s="96" t="s">
        <v>2105</v>
      </c>
      <c r="B891" s="96" t="s">
        <v>2106</v>
      </c>
      <c r="C891" s="96" t="s">
        <v>2105</v>
      </c>
      <c r="D891" s="96" t="s">
        <v>2106</v>
      </c>
      <c r="E891" s="96" t="s">
        <v>2112</v>
      </c>
      <c r="F891" s="96" t="s">
        <v>2113</v>
      </c>
      <c r="G891" s="96" t="s">
        <v>126</v>
      </c>
      <c r="H891" s="19" t="str">
        <f>IF(E891="","",VLOOKUP(LEFT(E891,5),'Technikai cellák'!B:C,2,0))</f>
        <v>TIGÁZ Földgázelosztó Zrt.</v>
      </c>
      <c r="I891" s="19" t="str">
        <f>IF(E891="","",VLOOKUP(H891,'Technikai cellák'!$C$1:$D$12,2,0))</f>
        <v>4200 Hajdúszoboszló, Rákóczi Ferenc út 184.</v>
      </c>
      <c r="J891" s="97">
        <v>4</v>
      </c>
      <c r="K891" s="25" t="str">
        <f t="shared" si="253"/>
        <v>20 alatti</v>
      </c>
      <c r="L891" s="101">
        <f t="shared" si="254"/>
        <v>4</v>
      </c>
      <c r="M891" s="102">
        <f t="shared" si="255"/>
        <v>0</v>
      </c>
      <c r="N891" s="105"/>
      <c r="O891" s="104">
        <f t="shared" si="256"/>
        <v>0</v>
      </c>
      <c r="P891" s="26">
        <f t="shared" si="270"/>
        <v>48134</v>
      </c>
      <c r="Q891" s="21">
        <f t="shared" si="269"/>
        <v>60168</v>
      </c>
      <c r="R891" s="98">
        <v>600</v>
      </c>
      <c r="S891" s="99">
        <v>800</v>
      </c>
      <c r="T891" s="99">
        <v>1000</v>
      </c>
      <c r="U891" s="99">
        <v>1100</v>
      </c>
      <c r="V891" s="99">
        <v>900</v>
      </c>
      <c r="W891" s="99">
        <v>600</v>
      </c>
      <c r="X891" s="99">
        <v>400</v>
      </c>
      <c r="Y891" s="99">
        <v>50</v>
      </c>
      <c r="Z891" s="99">
        <v>50</v>
      </c>
      <c r="AA891" s="99">
        <v>50</v>
      </c>
      <c r="AB891" s="99">
        <v>50</v>
      </c>
      <c r="AC891" s="100">
        <v>100</v>
      </c>
      <c r="AD891" s="22">
        <f t="shared" si="257"/>
        <v>6333</v>
      </c>
      <c r="AE891" s="20">
        <f t="shared" si="258"/>
        <v>8445</v>
      </c>
      <c r="AF891" s="20">
        <f t="shared" si="259"/>
        <v>10556</v>
      </c>
      <c r="AG891" s="20">
        <f t="shared" si="260"/>
        <v>11611</v>
      </c>
      <c r="AH891" s="20">
        <f t="shared" si="261"/>
        <v>9500</v>
      </c>
      <c r="AI891" s="20">
        <f t="shared" si="262"/>
        <v>6333</v>
      </c>
      <c r="AJ891" s="20">
        <f t="shared" si="263"/>
        <v>4222</v>
      </c>
      <c r="AK891" s="20">
        <f t="shared" si="264"/>
        <v>528</v>
      </c>
      <c r="AL891" s="20">
        <f t="shared" si="265"/>
        <v>528</v>
      </c>
      <c r="AM891" s="20">
        <f t="shared" si="266"/>
        <v>528</v>
      </c>
      <c r="AN891" s="20">
        <f t="shared" si="267"/>
        <v>528</v>
      </c>
      <c r="AO891" s="43">
        <f t="shared" si="268"/>
        <v>1056</v>
      </c>
    </row>
    <row r="892" spans="1:41" x14ac:dyDescent="0.2">
      <c r="A892" s="96" t="s">
        <v>2105</v>
      </c>
      <c r="B892" s="96" t="s">
        <v>2106</v>
      </c>
      <c r="C892" s="96" t="s">
        <v>2105</v>
      </c>
      <c r="D892" s="96" t="s">
        <v>2106</v>
      </c>
      <c r="E892" s="96" t="s">
        <v>2114</v>
      </c>
      <c r="F892" s="96" t="s">
        <v>2115</v>
      </c>
      <c r="G892" s="96" t="s">
        <v>126</v>
      </c>
      <c r="H892" s="19" t="str">
        <f>IF(E892="","",VLOOKUP(LEFT(E892,5),'Technikai cellák'!B:C,2,0))</f>
        <v>TIGÁZ Földgázelosztó Zrt.</v>
      </c>
      <c r="I892" s="19" t="str">
        <f>IF(E892="","",VLOOKUP(H892,'Technikai cellák'!$C$1:$D$12,2,0))</f>
        <v>4200 Hajdúszoboszló, Rákóczi Ferenc út 184.</v>
      </c>
      <c r="J892" s="97">
        <v>4</v>
      </c>
      <c r="K892" s="25" t="str">
        <f t="shared" si="253"/>
        <v>20 alatti</v>
      </c>
      <c r="L892" s="101">
        <f t="shared" si="254"/>
        <v>4</v>
      </c>
      <c r="M892" s="102">
        <f t="shared" si="255"/>
        <v>0</v>
      </c>
      <c r="N892" s="105"/>
      <c r="O892" s="104">
        <f t="shared" si="256"/>
        <v>0</v>
      </c>
      <c r="P892" s="26">
        <f t="shared" si="270"/>
        <v>11401</v>
      </c>
      <c r="Q892" s="21">
        <f t="shared" si="269"/>
        <v>14251</v>
      </c>
      <c r="R892" s="98">
        <v>100</v>
      </c>
      <c r="S892" s="99">
        <v>150</v>
      </c>
      <c r="T892" s="99">
        <v>200</v>
      </c>
      <c r="U892" s="99">
        <v>300</v>
      </c>
      <c r="V892" s="99">
        <v>200</v>
      </c>
      <c r="W892" s="99">
        <v>150</v>
      </c>
      <c r="X892" s="99">
        <v>100</v>
      </c>
      <c r="Y892" s="99">
        <v>25</v>
      </c>
      <c r="Z892" s="99">
        <v>25</v>
      </c>
      <c r="AA892" s="99">
        <v>25</v>
      </c>
      <c r="AB892" s="99">
        <v>25</v>
      </c>
      <c r="AC892" s="100">
        <v>50</v>
      </c>
      <c r="AD892" s="22">
        <f t="shared" si="257"/>
        <v>1056</v>
      </c>
      <c r="AE892" s="20">
        <f t="shared" si="258"/>
        <v>1583</v>
      </c>
      <c r="AF892" s="20">
        <f t="shared" si="259"/>
        <v>2111</v>
      </c>
      <c r="AG892" s="20">
        <f t="shared" si="260"/>
        <v>3167</v>
      </c>
      <c r="AH892" s="20">
        <f t="shared" si="261"/>
        <v>2111</v>
      </c>
      <c r="AI892" s="20">
        <f t="shared" si="262"/>
        <v>1583</v>
      </c>
      <c r="AJ892" s="20">
        <f t="shared" si="263"/>
        <v>1056</v>
      </c>
      <c r="AK892" s="20">
        <f t="shared" si="264"/>
        <v>264</v>
      </c>
      <c r="AL892" s="20">
        <f t="shared" si="265"/>
        <v>264</v>
      </c>
      <c r="AM892" s="20">
        <f t="shared" si="266"/>
        <v>264</v>
      </c>
      <c r="AN892" s="20">
        <f t="shared" si="267"/>
        <v>264</v>
      </c>
      <c r="AO892" s="43">
        <f t="shared" si="268"/>
        <v>528</v>
      </c>
    </row>
    <row r="893" spans="1:41" x14ac:dyDescent="0.2">
      <c r="A893" s="96" t="s">
        <v>2105</v>
      </c>
      <c r="B893" s="96" t="s">
        <v>2106</v>
      </c>
      <c r="C893" s="96" t="s">
        <v>2105</v>
      </c>
      <c r="D893" s="96" t="s">
        <v>2106</v>
      </c>
      <c r="E893" s="96" t="s">
        <v>2116</v>
      </c>
      <c r="F893" s="96" t="s">
        <v>2117</v>
      </c>
      <c r="G893" s="96" t="s">
        <v>126</v>
      </c>
      <c r="H893" s="19" t="str">
        <f>IF(E893="","",VLOOKUP(LEFT(E893,5),'Technikai cellák'!B:C,2,0))</f>
        <v>TIGÁZ Földgázelosztó Zrt.</v>
      </c>
      <c r="I893" s="19" t="str">
        <f>IF(E893="","",VLOOKUP(H893,'Technikai cellák'!$C$1:$D$12,2,0))</f>
        <v>4200 Hajdúszoboszló, Rákóczi Ferenc út 184.</v>
      </c>
      <c r="J893" s="97">
        <v>4</v>
      </c>
      <c r="K893" s="25" t="str">
        <f t="shared" si="253"/>
        <v>20 alatti</v>
      </c>
      <c r="L893" s="101">
        <f t="shared" si="254"/>
        <v>4</v>
      </c>
      <c r="M893" s="102">
        <f t="shared" si="255"/>
        <v>0</v>
      </c>
      <c r="N893" s="105"/>
      <c r="O893" s="104">
        <f t="shared" si="256"/>
        <v>0</v>
      </c>
      <c r="P893" s="26">
        <f t="shared" si="270"/>
        <v>11823</v>
      </c>
      <c r="Q893" s="21">
        <f t="shared" si="269"/>
        <v>14779</v>
      </c>
      <c r="R893" s="98">
        <v>100</v>
      </c>
      <c r="S893" s="99">
        <v>150</v>
      </c>
      <c r="T893" s="99">
        <v>250</v>
      </c>
      <c r="U893" s="99">
        <v>300</v>
      </c>
      <c r="V893" s="99">
        <v>200</v>
      </c>
      <c r="W893" s="99">
        <v>150</v>
      </c>
      <c r="X893" s="99">
        <v>100</v>
      </c>
      <c r="Y893" s="99">
        <v>25</v>
      </c>
      <c r="Z893" s="99">
        <v>25</v>
      </c>
      <c r="AA893" s="99">
        <v>25</v>
      </c>
      <c r="AB893" s="99">
        <v>25</v>
      </c>
      <c r="AC893" s="100">
        <v>50</v>
      </c>
      <c r="AD893" s="22">
        <f t="shared" si="257"/>
        <v>1056</v>
      </c>
      <c r="AE893" s="20">
        <f t="shared" si="258"/>
        <v>1583</v>
      </c>
      <c r="AF893" s="20">
        <f t="shared" si="259"/>
        <v>2639</v>
      </c>
      <c r="AG893" s="20">
        <f t="shared" si="260"/>
        <v>3167</v>
      </c>
      <c r="AH893" s="20">
        <f t="shared" si="261"/>
        <v>2111</v>
      </c>
      <c r="AI893" s="20">
        <f t="shared" si="262"/>
        <v>1583</v>
      </c>
      <c r="AJ893" s="20">
        <f t="shared" si="263"/>
        <v>1056</v>
      </c>
      <c r="AK893" s="20">
        <f t="shared" si="264"/>
        <v>264</v>
      </c>
      <c r="AL893" s="20">
        <f t="shared" si="265"/>
        <v>264</v>
      </c>
      <c r="AM893" s="20">
        <f t="shared" si="266"/>
        <v>264</v>
      </c>
      <c r="AN893" s="20">
        <f t="shared" si="267"/>
        <v>264</v>
      </c>
      <c r="AO893" s="43">
        <f t="shared" si="268"/>
        <v>528</v>
      </c>
    </row>
    <row r="894" spans="1:41" x14ac:dyDescent="0.2">
      <c r="A894" s="96" t="s">
        <v>2105</v>
      </c>
      <c r="B894" s="96" t="s">
        <v>2106</v>
      </c>
      <c r="C894" s="96" t="s">
        <v>2105</v>
      </c>
      <c r="D894" s="96" t="s">
        <v>2106</v>
      </c>
      <c r="E894" s="96" t="s">
        <v>2118</v>
      </c>
      <c r="F894" s="96" t="s">
        <v>2119</v>
      </c>
      <c r="G894" s="96" t="s">
        <v>126</v>
      </c>
      <c r="H894" s="19" t="str">
        <f>IF(E894="","",VLOOKUP(LEFT(E894,5),'Technikai cellák'!B:C,2,0))</f>
        <v>TIGÁZ Földgázelosztó Zrt.</v>
      </c>
      <c r="I894" s="19" t="str">
        <f>IF(E894="","",VLOOKUP(H894,'Technikai cellák'!$C$1:$D$12,2,0))</f>
        <v>4200 Hajdúszoboszló, Rákóczi Ferenc út 184.</v>
      </c>
      <c r="J894" s="97">
        <v>4</v>
      </c>
      <c r="K894" s="25" t="str">
        <f t="shared" si="253"/>
        <v>20 alatti</v>
      </c>
      <c r="L894" s="101">
        <f t="shared" si="254"/>
        <v>4</v>
      </c>
      <c r="M894" s="102">
        <f t="shared" si="255"/>
        <v>0</v>
      </c>
      <c r="N894" s="105"/>
      <c r="O894" s="104">
        <f t="shared" si="256"/>
        <v>0</v>
      </c>
      <c r="P894" s="26">
        <f t="shared" si="270"/>
        <v>19759</v>
      </c>
      <c r="Q894" s="21">
        <f t="shared" si="269"/>
        <v>24699</v>
      </c>
      <c r="R894" s="98">
        <v>250</v>
      </c>
      <c r="S894" s="99">
        <v>300</v>
      </c>
      <c r="T894" s="99">
        <v>400</v>
      </c>
      <c r="U894" s="99">
        <v>500</v>
      </c>
      <c r="V894" s="99">
        <v>400</v>
      </c>
      <c r="W894" s="99">
        <v>200</v>
      </c>
      <c r="X894" s="99">
        <v>150</v>
      </c>
      <c r="Y894" s="99">
        <v>20</v>
      </c>
      <c r="Z894" s="99">
        <v>20</v>
      </c>
      <c r="AA894" s="99">
        <v>20</v>
      </c>
      <c r="AB894" s="99">
        <v>20</v>
      </c>
      <c r="AC894" s="100">
        <v>60</v>
      </c>
      <c r="AD894" s="22">
        <f t="shared" si="257"/>
        <v>2639</v>
      </c>
      <c r="AE894" s="20">
        <f t="shared" si="258"/>
        <v>3167</v>
      </c>
      <c r="AF894" s="20">
        <f t="shared" si="259"/>
        <v>4222</v>
      </c>
      <c r="AG894" s="20">
        <f t="shared" si="260"/>
        <v>5278</v>
      </c>
      <c r="AH894" s="20">
        <f t="shared" si="261"/>
        <v>4222</v>
      </c>
      <c r="AI894" s="20">
        <f t="shared" si="262"/>
        <v>2111</v>
      </c>
      <c r="AJ894" s="20">
        <f t="shared" si="263"/>
        <v>1583</v>
      </c>
      <c r="AK894" s="20">
        <f t="shared" si="264"/>
        <v>211</v>
      </c>
      <c r="AL894" s="20">
        <f t="shared" si="265"/>
        <v>211</v>
      </c>
      <c r="AM894" s="20">
        <f t="shared" si="266"/>
        <v>211</v>
      </c>
      <c r="AN894" s="20">
        <f t="shared" si="267"/>
        <v>211</v>
      </c>
      <c r="AO894" s="43">
        <f t="shared" si="268"/>
        <v>633</v>
      </c>
    </row>
    <row r="895" spans="1:41" x14ac:dyDescent="0.2">
      <c r="A895" s="96" t="s">
        <v>2105</v>
      </c>
      <c r="B895" s="96" t="s">
        <v>2106</v>
      </c>
      <c r="C895" s="96" t="s">
        <v>2105</v>
      </c>
      <c r="D895" s="96" t="s">
        <v>2106</v>
      </c>
      <c r="E895" s="96" t="s">
        <v>2120</v>
      </c>
      <c r="F895" s="96" t="s">
        <v>2121</v>
      </c>
      <c r="G895" s="96" t="s">
        <v>126</v>
      </c>
      <c r="H895" s="19" t="str">
        <f>IF(E895="","",VLOOKUP(LEFT(E895,5),'Technikai cellák'!B:C,2,0))</f>
        <v>TIGÁZ Földgázelosztó Zrt.</v>
      </c>
      <c r="I895" s="19" t="str">
        <f>IF(E895="","",VLOOKUP(H895,'Technikai cellák'!$C$1:$D$12,2,0))</f>
        <v>4200 Hajdúszoboszló, Rákóczi Ferenc út 184.</v>
      </c>
      <c r="J895" s="97">
        <v>4</v>
      </c>
      <c r="K895" s="25" t="str">
        <f t="shared" si="253"/>
        <v>20 alatti</v>
      </c>
      <c r="L895" s="101">
        <f t="shared" si="254"/>
        <v>4</v>
      </c>
      <c r="M895" s="102">
        <f t="shared" si="255"/>
        <v>0</v>
      </c>
      <c r="N895" s="105"/>
      <c r="O895" s="104">
        <f t="shared" si="256"/>
        <v>0</v>
      </c>
      <c r="P895" s="26">
        <f t="shared" si="270"/>
        <v>48134</v>
      </c>
      <c r="Q895" s="21">
        <f t="shared" si="269"/>
        <v>60168</v>
      </c>
      <c r="R895" s="98">
        <v>600</v>
      </c>
      <c r="S895" s="99">
        <v>800</v>
      </c>
      <c r="T895" s="99">
        <v>1000</v>
      </c>
      <c r="U895" s="99">
        <v>1100</v>
      </c>
      <c r="V895" s="99">
        <v>900</v>
      </c>
      <c r="W895" s="99">
        <v>600</v>
      </c>
      <c r="X895" s="99">
        <v>400</v>
      </c>
      <c r="Y895" s="99">
        <v>50</v>
      </c>
      <c r="Z895" s="99">
        <v>50</v>
      </c>
      <c r="AA895" s="99">
        <v>50</v>
      </c>
      <c r="AB895" s="99">
        <v>50</v>
      </c>
      <c r="AC895" s="100">
        <v>100</v>
      </c>
      <c r="AD895" s="22">
        <f t="shared" si="257"/>
        <v>6333</v>
      </c>
      <c r="AE895" s="20">
        <f t="shared" si="258"/>
        <v>8445</v>
      </c>
      <c r="AF895" s="20">
        <f t="shared" si="259"/>
        <v>10556</v>
      </c>
      <c r="AG895" s="20">
        <f t="shared" si="260"/>
        <v>11611</v>
      </c>
      <c r="AH895" s="20">
        <f t="shared" si="261"/>
        <v>9500</v>
      </c>
      <c r="AI895" s="20">
        <f t="shared" si="262"/>
        <v>6333</v>
      </c>
      <c r="AJ895" s="20">
        <f t="shared" si="263"/>
        <v>4222</v>
      </c>
      <c r="AK895" s="20">
        <f t="shared" si="264"/>
        <v>528</v>
      </c>
      <c r="AL895" s="20">
        <f t="shared" si="265"/>
        <v>528</v>
      </c>
      <c r="AM895" s="20">
        <f t="shared" si="266"/>
        <v>528</v>
      </c>
      <c r="AN895" s="20">
        <f t="shared" si="267"/>
        <v>528</v>
      </c>
      <c r="AO895" s="43">
        <f t="shared" si="268"/>
        <v>1056</v>
      </c>
    </row>
    <row r="896" spans="1:41" x14ac:dyDescent="0.2">
      <c r="A896" s="96" t="s">
        <v>2105</v>
      </c>
      <c r="B896" s="96" t="s">
        <v>2106</v>
      </c>
      <c r="C896" s="96" t="s">
        <v>2105</v>
      </c>
      <c r="D896" s="96" t="s">
        <v>2106</v>
      </c>
      <c r="E896" s="96" t="s">
        <v>2122</v>
      </c>
      <c r="F896" s="96" t="s">
        <v>2123</v>
      </c>
      <c r="G896" s="96" t="s">
        <v>126</v>
      </c>
      <c r="H896" s="19" t="str">
        <f>IF(E896="","",VLOOKUP(LEFT(E896,5),'Technikai cellák'!B:C,2,0))</f>
        <v>TIGÁZ Földgázelosztó Zrt.</v>
      </c>
      <c r="I896" s="19" t="str">
        <f>IF(E896="","",VLOOKUP(H896,'Technikai cellák'!$C$1:$D$12,2,0))</f>
        <v>4200 Hajdúszoboszló, Rákóczi Ferenc út 184.</v>
      </c>
      <c r="J896" s="97">
        <v>4</v>
      </c>
      <c r="K896" s="25" t="str">
        <f t="shared" si="253"/>
        <v>20 alatti</v>
      </c>
      <c r="L896" s="101">
        <f t="shared" si="254"/>
        <v>4</v>
      </c>
      <c r="M896" s="102">
        <f t="shared" si="255"/>
        <v>0</v>
      </c>
      <c r="N896" s="105"/>
      <c r="O896" s="104">
        <f t="shared" si="256"/>
        <v>0</v>
      </c>
      <c r="P896" s="26">
        <f t="shared" si="270"/>
        <v>11739</v>
      </c>
      <c r="Q896" s="21">
        <f t="shared" si="269"/>
        <v>14674</v>
      </c>
      <c r="R896" s="98">
        <v>100</v>
      </c>
      <c r="S896" s="99">
        <v>200</v>
      </c>
      <c r="T896" s="99">
        <v>230</v>
      </c>
      <c r="U896" s="99">
        <v>250</v>
      </c>
      <c r="V896" s="99">
        <v>200</v>
      </c>
      <c r="W896" s="99">
        <v>160</v>
      </c>
      <c r="X896" s="99">
        <v>100</v>
      </c>
      <c r="Y896" s="99">
        <v>25</v>
      </c>
      <c r="Z896" s="99">
        <v>25</v>
      </c>
      <c r="AA896" s="99">
        <v>25</v>
      </c>
      <c r="AB896" s="99">
        <v>25</v>
      </c>
      <c r="AC896" s="100">
        <v>50</v>
      </c>
      <c r="AD896" s="22">
        <f t="shared" si="257"/>
        <v>1056</v>
      </c>
      <c r="AE896" s="20">
        <f t="shared" si="258"/>
        <v>2111</v>
      </c>
      <c r="AF896" s="20">
        <f t="shared" si="259"/>
        <v>2428</v>
      </c>
      <c r="AG896" s="20">
        <f t="shared" si="260"/>
        <v>2639</v>
      </c>
      <c r="AH896" s="20">
        <f t="shared" si="261"/>
        <v>2111</v>
      </c>
      <c r="AI896" s="20">
        <f t="shared" si="262"/>
        <v>1689</v>
      </c>
      <c r="AJ896" s="20">
        <f t="shared" si="263"/>
        <v>1056</v>
      </c>
      <c r="AK896" s="20">
        <f t="shared" si="264"/>
        <v>264</v>
      </c>
      <c r="AL896" s="20">
        <f t="shared" si="265"/>
        <v>264</v>
      </c>
      <c r="AM896" s="20">
        <f t="shared" si="266"/>
        <v>264</v>
      </c>
      <c r="AN896" s="20">
        <f t="shared" si="267"/>
        <v>264</v>
      </c>
      <c r="AO896" s="43">
        <f t="shared" si="268"/>
        <v>528</v>
      </c>
    </row>
    <row r="897" spans="1:41" x14ac:dyDescent="0.2">
      <c r="A897" s="96" t="s">
        <v>2105</v>
      </c>
      <c r="B897" s="96" t="s">
        <v>2106</v>
      </c>
      <c r="C897" s="96" t="s">
        <v>2105</v>
      </c>
      <c r="D897" s="96" t="s">
        <v>2106</v>
      </c>
      <c r="E897" s="96" t="s">
        <v>2124</v>
      </c>
      <c r="F897" s="96" t="s">
        <v>2125</v>
      </c>
      <c r="G897" s="96" t="s">
        <v>126</v>
      </c>
      <c r="H897" s="19" t="str">
        <f>IF(E897="","",VLOOKUP(LEFT(E897,5),'Technikai cellák'!B:C,2,0))</f>
        <v>TIGÁZ Földgázelosztó Zrt.</v>
      </c>
      <c r="I897" s="19" t="str">
        <f>IF(E897="","",VLOOKUP(H897,'Technikai cellák'!$C$1:$D$12,2,0))</f>
        <v>4200 Hajdúszoboszló, Rákóczi Ferenc út 184.</v>
      </c>
      <c r="J897" s="97">
        <v>16</v>
      </c>
      <c r="K897" s="25" t="str">
        <f t="shared" si="253"/>
        <v>20 alatti</v>
      </c>
      <c r="L897" s="101">
        <f t="shared" si="254"/>
        <v>16</v>
      </c>
      <c r="M897" s="102">
        <f t="shared" si="255"/>
        <v>0</v>
      </c>
      <c r="N897" s="105"/>
      <c r="O897" s="104">
        <f t="shared" si="256"/>
        <v>0</v>
      </c>
      <c r="P897" s="26">
        <f t="shared" si="270"/>
        <v>147782</v>
      </c>
      <c r="Q897" s="21">
        <f t="shared" si="269"/>
        <v>184728</v>
      </c>
      <c r="R897" s="98">
        <v>1400</v>
      </c>
      <c r="S897" s="99">
        <v>2800</v>
      </c>
      <c r="T897" s="99">
        <v>3200</v>
      </c>
      <c r="U897" s="99">
        <v>3900</v>
      </c>
      <c r="V897" s="99">
        <v>2700</v>
      </c>
      <c r="W897" s="99">
        <v>1500</v>
      </c>
      <c r="X897" s="99">
        <v>1000</v>
      </c>
      <c r="Y897" s="99">
        <v>700</v>
      </c>
      <c r="Z897" s="99">
        <v>50</v>
      </c>
      <c r="AA897" s="99">
        <v>50</v>
      </c>
      <c r="AB897" s="99">
        <v>50</v>
      </c>
      <c r="AC897" s="100">
        <v>150</v>
      </c>
      <c r="AD897" s="22">
        <f t="shared" si="257"/>
        <v>14778</v>
      </c>
      <c r="AE897" s="20">
        <f t="shared" si="258"/>
        <v>29556</v>
      </c>
      <c r="AF897" s="20">
        <f t="shared" si="259"/>
        <v>33779</v>
      </c>
      <c r="AG897" s="20">
        <f t="shared" si="260"/>
        <v>41168</v>
      </c>
      <c r="AH897" s="20">
        <f t="shared" si="261"/>
        <v>28501</v>
      </c>
      <c r="AI897" s="20">
        <f t="shared" si="262"/>
        <v>15834</v>
      </c>
      <c r="AJ897" s="20">
        <f t="shared" si="263"/>
        <v>10556</v>
      </c>
      <c r="AK897" s="20">
        <f t="shared" si="264"/>
        <v>7389</v>
      </c>
      <c r="AL897" s="20">
        <f t="shared" si="265"/>
        <v>528</v>
      </c>
      <c r="AM897" s="20">
        <f t="shared" si="266"/>
        <v>528</v>
      </c>
      <c r="AN897" s="20">
        <f t="shared" si="267"/>
        <v>528</v>
      </c>
      <c r="AO897" s="43">
        <f t="shared" si="268"/>
        <v>1583</v>
      </c>
    </row>
    <row r="898" spans="1:41" x14ac:dyDescent="0.2">
      <c r="A898" s="96" t="s">
        <v>2105</v>
      </c>
      <c r="B898" s="96" t="s">
        <v>2106</v>
      </c>
      <c r="C898" s="96" t="s">
        <v>2105</v>
      </c>
      <c r="D898" s="96" t="s">
        <v>2106</v>
      </c>
      <c r="E898" s="96" t="s">
        <v>2126</v>
      </c>
      <c r="F898" s="96" t="s">
        <v>2127</v>
      </c>
      <c r="G898" s="96" t="s">
        <v>126</v>
      </c>
      <c r="H898" s="19" t="str">
        <f>IF(E898="","",VLOOKUP(LEFT(E898,5),'Technikai cellák'!B:C,2,0))</f>
        <v>TIGÁZ Földgázelosztó Zrt.</v>
      </c>
      <c r="I898" s="19" t="str">
        <f>IF(E898="","",VLOOKUP(H898,'Technikai cellák'!$C$1:$D$12,2,0))</f>
        <v>4200 Hajdúszoboszló, Rákóczi Ferenc út 184.</v>
      </c>
      <c r="J898" s="97">
        <v>4</v>
      </c>
      <c r="K898" s="25" t="str">
        <f t="shared" si="253"/>
        <v>20 alatti</v>
      </c>
      <c r="L898" s="101">
        <f t="shared" si="254"/>
        <v>4</v>
      </c>
      <c r="M898" s="102">
        <f t="shared" si="255"/>
        <v>0</v>
      </c>
      <c r="N898" s="105"/>
      <c r="O898" s="104">
        <f t="shared" si="256"/>
        <v>0</v>
      </c>
      <c r="P898" s="26">
        <f t="shared" si="270"/>
        <v>17312</v>
      </c>
      <c r="Q898" s="21">
        <f t="shared" si="269"/>
        <v>21640</v>
      </c>
      <c r="R898" s="98">
        <v>150</v>
      </c>
      <c r="S898" s="99">
        <v>250</v>
      </c>
      <c r="T898" s="99">
        <v>350</v>
      </c>
      <c r="U898" s="99">
        <v>400</v>
      </c>
      <c r="V898" s="99">
        <v>350</v>
      </c>
      <c r="W898" s="99">
        <v>250</v>
      </c>
      <c r="X898" s="99">
        <v>150</v>
      </c>
      <c r="Y898" s="99">
        <v>25</v>
      </c>
      <c r="Z898" s="99">
        <v>25</v>
      </c>
      <c r="AA898" s="99">
        <v>25</v>
      </c>
      <c r="AB898" s="99">
        <v>25</v>
      </c>
      <c r="AC898" s="100">
        <v>50</v>
      </c>
      <c r="AD898" s="22">
        <f t="shared" si="257"/>
        <v>1583</v>
      </c>
      <c r="AE898" s="20">
        <f t="shared" si="258"/>
        <v>2639</v>
      </c>
      <c r="AF898" s="20">
        <f t="shared" si="259"/>
        <v>3695</v>
      </c>
      <c r="AG898" s="20">
        <f t="shared" si="260"/>
        <v>4222</v>
      </c>
      <c r="AH898" s="20">
        <f t="shared" si="261"/>
        <v>3695</v>
      </c>
      <c r="AI898" s="20">
        <f t="shared" si="262"/>
        <v>2639</v>
      </c>
      <c r="AJ898" s="20">
        <f t="shared" si="263"/>
        <v>1583</v>
      </c>
      <c r="AK898" s="20">
        <f t="shared" si="264"/>
        <v>264</v>
      </c>
      <c r="AL898" s="20">
        <f t="shared" si="265"/>
        <v>264</v>
      </c>
      <c r="AM898" s="20">
        <f t="shared" si="266"/>
        <v>264</v>
      </c>
      <c r="AN898" s="20">
        <f t="shared" si="267"/>
        <v>264</v>
      </c>
      <c r="AO898" s="43">
        <f t="shared" si="268"/>
        <v>528</v>
      </c>
    </row>
    <row r="899" spans="1:41" x14ac:dyDescent="0.2">
      <c r="A899" s="96" t="s">
        <v>2105</v>
      </c>
      <c r="B899" s="96" t="s">
        <v>2106</v>
      </c>
      <c r="C899" s="96" t="s">
        <v>2105</v>
      </c>
      <c r="D899" s="96" t="s">
        <v>2106</v>
      </c>
      <c r="E899" s="96" t="s">
        <v>2128</v>
      </c>
      <c r="F899" s="96" t="s">
        <v>2129</v>
      </c>
      <c r="G899" s="96" t="s">
        <v>126</v>
      </c>
      <c r="H899" s="19" t="str">
        <f>IF(E899="","",VLOOKUP(LEFT(E899,5),'Technikai cellák'!B:C,2,0))</f>
        <v>TIGÁZ Földgázelosztó Zrt.</v>
      </c>
      <c r="I899" s="19" t="str">
        <f>IF(E899="","",VLOOKUP(H899,'Technikai cellák'!$C$1:$D$12,2,0))</f>
        <v>4200 Hajdúszoboszló, Rákóczi Ferenc út 184.</v>
      </c>
      <c r="J899" s="97">
        <v>4</v>
      </c>
      <c r="K899" s="25" t="str">
        <f t="shared" si="253"/>
        <v>20 alatti</v>
      </c>
      <c r="L899" s="101">
        <f t="shared" si="254"/>
        <v>4</v>
      </c>
      <c r="M899" s="102">
        <f t="shared" si="255"/>
        <v>0</v>
      </c>
      <c r="N899" s="105"/>
      <c r="O899" s="104">
        <f t="shared" si="256"/>
        <v>0</v>
      </c>
      <c r="P899" s="26">
        <f t="shared" si="270"/>
        <v>31669</v>
      </c>
      <c r="Q899" s="21">
        <f t="shared" si="269"/>
        <v>39586</v>
      </c>
      <c r="R899" s="98">
        <v>350</v>
      </c>
      <c r="S899" s="99">
        <v>450</v>
      </c>
      <c r="T899" s="99">
        <v>600</v>
      </c>
      <c r="U899" s="99">
        <v>700</v>
      </c>
      <c r="V899" s="99">
        <v>550</v>
      </c>
      <c r="W899" s="99">
        <v>450</v>
      </c>
      <c r="X899" s="99">
        <v>350</v>
      </c>
      <c r="Y899" s="99">
        <v>50</v>
      </c>
      <c r="Z899" s="99">
        <v>50</v>
      </c>
      <c r="AA899" s="99">
        <v>50</v>
      </c>
      <c r="AB899" s="99">
        <v>50</v>
      </c>
      <c r="AC899" s="100">
        <v>100</v>
      </c>
      <c r="AD899" s="22">
        <f t="shared" si="257"/>
        <v>3695</v>
      </c>
      <c r="AE899" s="20">
        <f t="shared" si="258"/>
        <v>4750</v>
      </c>
      <c r="AF899" s="20">
        <f t="shared" si="259"/>
        <v>6333</v>
      </c>
      <c r="AG899" s="20">
        <f t="shared" si="260"/>
        <v>7389</v>
      </c>
      <c r="AH899" s="20">
        <f t="shared" si="261"/>
        <v>5806</v>
      </c>
      <c r="AI899" s="20">
        <f t="shared" si="262"/>
        <v>4750</v>
      </c>
      <c r="AJ899" s="20">
        <f t="shared" si="263"/>
        <v>3695</v>
      </c>
      <c r="AK899" s="20">
        <f t="shared" si="264"/>
        <v>528</v>
      </c>
      <c r="AL899" s="20">
        <f t="shared" si="265"/>
        <v>528</v>
      </c>
      <c r="AM899" s="20">
        <f t="shared" si="266"/>
        <v>528</v>
      </c>
      <c r="AN899" s="20">
        <f t="shared" si="267"/>
        <v>528</v>
      </c>
      <c r="AO899" s="43">
        <f t="shared" si="268"/>
        <v>1056</v>
      </c>
    </row>
    <row r="900" spans="1:41" x14ac:dyDescent="0.2">
      <c r="A900" s="96" t="s">
        <v>2105</v>
      </c>
      <c r="B900" s="96" t="s">
        <v>2106</v>
      </c>
      <c r="C900" s="96" t="s">
        <v>2105</v>
      </c>
      <c r="D900" s="96" t="s">
        <v>2106</v>
      </c>
      <c r="E900" s="96" t="s">
        <v>2130</v>
      </c>
      <c r="F900" s="96" t="s">
        <v>2131</v>
      </c>
      <c r="G900" s="96" t="s">
        <v>126</v>
      </c>
      <c r="H900" s="19" t="str">
        <f>IF(E900="","",VLOOKUP(LEFT(E900,5),'Technikai cellák'!B:C,2,0))</f>
        <v>TIGÁZ Földgázelosztó Zrt.</v>
      </c>
      <c r="I900" s="19" t="str">
        <f>IF(E900="","",VLOOKUP(H900,'Technikai cellák'!$C$1:$D$12,2,0))</f>
        <v>4200 Hajdúszoboszló, Rákóczi Ferenc út 184.</v>
      </c>
      <c r="J900" s="97">
        <v>16</v>
      </c>
      <c r="K900" s="25" t="str">
        <f t="shared" si="253"/>
        <v>20 alatti</v>
      </c>
      <c r="L900" s="101">
        <f t="shared" si="254"/>
        <v>16</v>
      </c>
      <c r="M900" s="102">
        <f t="shared" si="255"/>
        <v>0</v>
      </c>
      <c r="N900" s="105"/>
      <c r="O900" s="104">
        <f t="shared" si="256"/>
        <v>0</v>
      </c>
      <c r="P900" s="26">
        <f t="shared" si="270"/>
        <v>55313</v>
      </c>
      <c r="Q900" s="21">
        <f t="shared" si="269"/>
        <v>69141</v>
      </c>
      <c r="R900" s="98">
        <v>300</v>
      </c>
      <c r="S900" s="99">
        <v>900</v>
      </c>
      <c r="T900" s="99">
        <v>1100</v>
      </c>
      <c r="U900" s="99">
        <v>1200</v>
      </c>
      <c r="V900" s="99">
        <v>1100</v>
      </c>
      <c r="W900" s="99">
        <v>900</v>
      </c>
      <c r="X900" s="99">
        <v>500</v>
      </c>
      <c r="Y900" s="99">
        <v>300</v>
      </c>
      <c r="Z900" s="99">
        <v>50</v>
      </c>
      <c r="AA900" s="99">
        <v>50</v>
      </c>
      <c r="AB900" s="99">
        <v>50</v>
      </c>
      <c r="AC900" s="100">
        <v>100</v>
      </c>
      <c r="AD900" s="22">
        <f t="shared" si="257"/>
        <v>3167</v>
      </c>
      <c r="AE900" s="20">
        <f t="shared" si="258"/>
        <v>9500</v>
      </c>
      <c r="AF900" s="20">
        <f t="shared" si="259"/>
        <v>11611</v>
      </c>
      <c r="AG900" s="20">
        <f t="shared" si="260"/>
        <v>12667</v>
      </c>
      <c r="AH900" s="20">
        <f t="shared" si="261"/>
        <v>11611</v>
      </c>
      <c r="AI900" s="20">
        <f t="shared" si="262"/>
        <v>9500</v>
      </c>
      <c r="AJ900" s="20">
        <f t="shared" si="263"/>
        <v>5278</v>
      </c>
      <c r="AK900" s="20">
        <f t="shared" si="264"/>
        <v>3167</v>
      </c>
      <c r="AL900" s="20">
        <f t="shared" si="265"/>
        <v>528</v>
      </c>
      <c r="AM900" s="20">
        <f t="shared" si="266"/>
        <v>528</v>
      </c>
      <c r="AN900" s="20">
        <f t="shared" si="267"/>
        <v>528</v>
      </c>
      <c r="AO900" s="43">
        <f t="shared" si="268"/>
        <v>1056</v>
      </c>
    </row>
    <row r="901" spans="1:41" x14ac:dyDescent="0.2">
      <c r="A901" s="96" t="s">
        <v>2105</v>
      </c>
      <c r="B901" s="96" t="s">
        <v>2106</v>
      </c>
      <c r="C901" s="96" t="s">
        <v>2105</v>
      </c>
      <c r="D901" s="96" t="s">
        <v>2106</v>
      </c>
      <c r="E901" s="96" t="s">
        <v>2132</v>
      </c>
      <c r="F901" s="96" t="s">
        <v>2133</v>
      </c>
      <c r="G901" s="96" t="s">
        <v>126</v>
      </c>
      <c r="H901" s="19" t="str">
        <f>IF(E901="","",VLOOKUP(LEFT(E901,5),'Technikai cellák'!B:C,2,0))</f>
        <v>TIGÁZ Földgázelosztó Zrt.</v>
      </c>
      <c r="I901" s="19" t="str">
        <f>IF(E901="","",VLOOKUP(H901,'Technikai cellák'!$C$1:$D$12,2,0))</f>
        <v>4200 Hajdúszoboszló, Rákóczi Ferenc út 184.</v>
      </c>
      <c r="J901" s="97">
        <v>4</v>
      </c>
      <c r="K901" s="25" t="str">
        <f t="shared" si="253"/>
        <v>20 alatti</v>
      </c>
      <c r="L901" s="101">
        <f t="shared" si="254"/>
        <v>4</v>
      </c>
      <c r="M901" s="102">
        <f t="shared" si="255"/>
        <v>0</v>
      </c>
      <c r="N901" s="105"/>
      <c r="O901" s="104">
        <f t="shared" si="256"/>
        <v>0</v>
      </c>
      <c r="P901" s="26">
        <f t="shared" si="270"/>
        <v>6335</v>
      </c>
      <c r="Q901" s="21">
        <f t="shared" si="269"/>
        <v>7919</v>
      </c>
      <c r="R901" s="98">
        <v>50</v>
      </c>
      <c r="S901" s="99">
        <v>75</v>
      </c>
      <c r="T901" s="99">
        <v>100</v>
      </c>
      <c r="U901" s="99">
        <v>150</v>
      </c>
      <c r="V901" s="99">
        <v>100</v>
      </c>
      <c r="W901" s="99">
        <v>75</v>
      </c>
      <c r="X901" s="99">
        <v>50</v>
      </c>
      <c r="Y901" s="99">
        <v>25</v>
      </c>
      <c r="Z901" s="99">
        <v>25</v>
      </c>
      <c r="AA901" s="99">
        <v>25</v>
      </c>
      <c r="AB901" s="99">
        <v>25</v>
      </c>
      <c r="AC901" s="100">
        <v>50</v>
      </c>
      <c r="AD901" s="22">
        <f t="shared" si="257"/>
        <v>528</v>
      </c>
      <c r="AE901" s="20">
        <f t="shared" si="258"/>
        <v>792</v>
      </c>
      <c r="AF901" s="20">
        <f t="shared" si="259"/>
        <v>1056</v>
      </c>
      <c r="AG901" s="20">
        <f t="shared" si="260"/>
        <v>1583</v>
      </c>
      <c r="AH901" s="20">
        <f t="shared" si="261"/>
        <v>1056</v>
      </c>
      <c r="AI901" s="20">
        <f t="shared" si="262"/>
        <v>792</v>
      </c>
      <c r="AJ901" s="20">
        <f t="shared" si="263"/>
        <v>528</v>
      </c>
      <c r="AK901" s="20">
        <f t="shared" si="264"/>
        <v>264</v>
      </c>
      <c r="AL901" s="20">
        <f t="shared" si="265"/>
        <v>264</v>
      </c>
      <c r="AM901" s="20">
        <f t="shared" si="266"/>
        <v>264</v>
      </c>
      <c r="AN901" s="20">
        <f t="shared" si="267"/>
        <v>264</v>
      </c>
      <c r="AO901" s="43">
        <f t="shared" si="268"/>
        <v>528</v>
      </c>
    </row>
    <row r="902" spans="1:41" x14ac:dyDescent="0.2">
      <c r="A902" s="96" t="s">
        <v>2134</v>
      </c>
      <c r="B902" s="96" t="s">
        <v>2135</v>
      </c>
      <c r="C902" s="96" t="s">
        <v>2134</v>
      </c>
      <c r="D902" s="96" t="s">
        <v>2135</v>
      </c>
      <c r="E902" s="96" t="s">
        <v>2136</v>
      </c>
      <c r="F902" s="96" t="s">
        <v>2137</v>
      </c>
      <c r="G902" s="96" t="s">
        <v>126</v>
      </c>
      <c r="H902" s="19" t="str">
        <f>IF(E902="","",VLOOKUP(LEFT(E902,5),'Technikai cellák'!B:C,2,0))</f>
        <v>TIGÁZ Földgázelosztó Zrt.</v>
      </c>
      <c r="I902" s="19" t="str">
        <f>IF(E902="","",VLOOKUP(H902,'Technikai cellák'!$C$1:$D$12,2,0))</f>
        <v>4200 Hajdúszoboszló, Rákóczi Ferenc út 184.</v>
      </c>
      <c r="J902" s="97">
        <v>65</v>
      </c>
      <c r="K902" s="25" t="str">
        <f t="shared" si="253"/>
        <v>20-99</v>
      </c>
      <c r="L902" s="101">
        <f t="shared" si="254"/>
        <v>0</v>
      </c>
      <c r="M902" s="102">
        <f t="shared" si="255"/>
        <v>683</v>
      </c>
      <c r="N902" s="105">
        <v>683</v>
      </c>
      <c r="O902" s="104">
        <f t="shared" si="256"/>
        <v>0</v>
      </c>
      <c r="P902" s="26">
        <f t="shared" si="270"/>
        <v>578922</v>
      </c>
      <c r="Q902" s="21">
        <f t="shared" si="269"/>
        <v>723652</v>
      </c>
      <c r="R902" s="98">
        <v>16864</v>
      </c>
      <c r="S902" s="99">
        <v>13057</v>
      </c>
      <c r="T902" s="99">
        <v>8125</v>
      </c>
      <c r="U902" s="99">
        <v>2756</v>
      </c>
      <c r="V902" s="99">
        <v>1652</v>
      </c>
      <c r="W902" s="99">
        <v>684</v>
      </c>
      <c r="X902" s="99">
        <v>456</v>
      </c>
      <c r="Y902" s="99">
        <v>351</v>
      </c>
      <c r="Z902" s="99">
        <v>1689</v>
      </c>
      <c r="AA902" s="99">
        <v>5236</v>
      </c>
      <c r="AB902" s="99">
        <v>6123</v>
      </c>
      <c r="AC902" s="100">
        <v>11562</v>
      </c>
      <c r="AD902" s="22">
        <f t="shared" si="257"/>
        <v>178013</v>
      </c>
      <c r="AE902" s="20">
        <f t="shared" si="258"/>
        <v>137827</v>
      </c>
      <c r="AF902" s="20">
        <f t="shared" si="259"/>
        <v>85766</v>
      </c>
      <c r="AG902" s="20">
        <f t="shared" si="260"/>
        <v>29092</v>
      </c>
      <c r="AH902" s="20">
        <f t="shared" si="261"/>
        <v>17438</v>
      </c>
      <c r="AI902" s="20">
        <f t="shared" si="262"/>
        <v>7220</v>
      </c>
      <c r="AJ902" s="20">
        <f t="shared" si="263"/>
        <v>4813</v>
      </c>
      <c r="AK902" s="20">
        <f t="shared" si="264"/>
        <v>3705</v>
      </c>
      <c r="AL902" s="20">
        <f t="shared" si="265"/>
        <v>17829</v>
      </c>
      <c r="AM902" s="20">
        <f t="shared" si="266"/>
        <v>55270</v>
      </c>
      <c r="AN902" s="20">
        <f t="shared" si="267"/>
        <v>64633</v>
      </c>
      <c r="AO902" s="43">
        <f t="shared" si="268"/>
        <v>122046</v>
      </c>
    </row>
    <row r="903" spans="1:41" x14ac:dyDescent="0.2">
      <c r="A903" s="96" t="s">
        <v>2134</v>
      </c>
      <c r="B903" s="96" t="s">
        <v>2138</v>
      </c>
      <c r="C903" s="96" t="s">
        <v>2134</v>
      </c>
      <c r="D903" s="96" t="s">
        <v>2135</v>
      </c>
      <c r="E903" s="96" t="s">
        <v>2139</v>
      </c>
      <c r="F903" s="96" t="s">
        <v>2140</v>
      </c>
      <c r="G903" s="96" t="s">
        <v>126</v>
      </c>
      <c r="H903" s="19" t="str">
        <f>IF(E903="","",VLOOKUP(LEFT(E903,5),'Technikai cellák'!B:C,2,0))</f>
        <v>TIGÁZ Földgázelosztó Zrt.</v>
      </c>
      <c r="I903" s="19" t="str">
        <f>IF(E903="","",VLOOKUP(H903,'Technikai cellák'!$C$1:$D$12,2,0))</f>
        <v>4200 Hajdúszoboszló, Rákóczi Ferenc út 184.</v>
      </c>
      <c r="J903" s="97">
        <v>25</v>
      </c>
      <c r="K903" s="25" t="str">
        <f t="shared" si="253"/>
        <v>20-99</v>
      </c>
      <c r="L903" s="101">
        <f t="shared" si="254"/>
        <v>0</v>
      </c>
      <c r="M903" s="102">
        <f t="shared" si="255"/>
        <v>263</v>
      </c>
      <c r="N903" s="105">
        <v>263</v>
      </c>
      <c r="O903" s="104">
        <f t="shared" si="256"/>
        <v>0</v>
      </c>
      <c r="P903" s="26">
        <f t="shared" si="270"/>
        <v>208758</v>
      </c>
      <c r="Q903" s="21">
        <f t="shared" si="269"/>
        <v>260948</v>
      </c>
      <c r="R903" s="98">
        <v>5314</v>
      </c>
      <c r="S903" s="99">
        <v>3285</v>
      </c>
      <c r="T903" s="99">
        <v>2865</v>
      </c>
      <c r="U903" s="99">
        <v>1542</v>
      </c>
      <c r="V903" s="99">
        <v>312</v>
      </c>
      <c r="W903" s="99">
        <v>245</v>
      </c>
      <c r="X903" s="99">
        <v>236</v>
      </c>
      <c r="Y903" s="99">
        <v>187</v>
      </c>
      <c r="Z903" s="99">
        <v>313</v>
      </c>
      <c r="AA903" s="99">
        <v>1859</v>
      </c>
      <c r="AB903" s="99">
        <v>3868</v>
      </c>
      <c r="AC903" s="100">
        <v>4695</v>
      </c>
      <c r="AD903" s="22">
        <f t="shared" si="257"/>
        <v>56093</v>
      </c>
      <c r="AE903" s="20">
        <f t="shared" si="258"/>
        <v>34676</v>
      </c>
      <c r="AF903" s="20">
        <f t="shared" si="259"/>
        <v>30242</v>
      </c>
      <c r="AG903" s="20">
        <f t="shared" si="260"/>
        <v>16277</v>
      </c>
      <c r="AH903" s="20">
        <f t="shared" si="261"/>
        <v>3293</v>
      </c>
      <c r="AI903" s="20">
        <f t="shared" si="262"/>
        <v>2586</v>
      </c>
      <c r="AJ903" s="20">
        <f t="shared" si="263"/>
        <v>2491</v>
      </c>
      <c r="AK903" s="20">
        <f t="shared" si="264"/>
        <v>1974</v>
      </c>
      <c r="AL903" s="20">
        <f t="shared" si="265"/>
        <v>3304</v>
      </c>
      <c r="AM903" s="20">
        <f t="shared" si="266"/>
        <v>19623</v>
      </c>
      <c r="AN903" s="20">
        <f t="shared" si="267"/>
        <v>40830</v>
      </c>
      <c r="AO903" s="43">
        <f t="shared" si="268"/>
        <v>49559</v>
      </c>
    </row>
    <row r="904" spans="1:41" x14ac:dyDescent="0.2">
      <c r="A904" s="96" t="s">
        <v>2134</v>
      </c>
      <c r="B904" s="96" t="s">
        <v>2141</v>
      </c>
      <c r="C904" s="96" t="s">
        <v>2134</v>
      </c>
      <c r="D904" s="96" t="s">
        <v>2135</v>
      </c>
      <c r="E904" s="96" t="s">
        <v>2142</v>
      </c>
      <c r="F904" s="96" t="s">
        <v>2143</v>
      </c>
      <c r="G904" s="96" t="s">
        <v>126</v>
      </c>
      <c r="H904" s="19" t="str">
        <f>IF(E904="","",VLOOKUP(LEFT(E904,5),'Technikai cellák'!B:C,2,0))</f>
        <v>TIGÁZ Földgázelosztó Zrt.</v>
      </c>
      <c r="I904" s="19" t="str">
        <f>IF(E904="","",VLOOKUP(H904,'Technikai cellák'!$C$1:$D$12,2,0))</f>
        <v>4200 Hajdúszoboszló, Rákóczi Ferenc út 184.</v>
      </c>
      <c r="J904" s="97">
        <v>10</v>
      </c>
      <c r="K904" s="25" t="str">
        <f t="shared" si="253"/>
        <v>20 alatti</v>
      </c>
      <c r="L904" s="101">
        <f t="shared" si="254"/>
        <v>10</v>
      </c>
      <c r="M904" s="102">
        <f t="shared" si="255"/>
        <v>0</v>
      </c>
      <c r="N904" s="105"/>
      <c r="O904" s="104">
        <f t="shared" si="256"/>
        <v>0</v>
      </c>
      <c r="P904" s="26">
        <f t="shared" si="270"/>
        <v>124922</v>
      </c>
      <c r="Q904" s="21">
        <f t="shared" si="269"/>
        <v>156152</v>
      </c>
      <c r="R904" s="98">
        <v>3895</v>
      </c>
      <c r="S904" s="99">
        <v>2203</v>
      </c>
      <c r="T904" s="99">
        <v>1812</v>
      </c>
      <c r="U904" s="99">
        <v>689</v>
      </c>
      <c r="V904" s="99">
        <v>45</v>
      </c>
      <c r="W904" s="99">
        <v>21</v>
      </c>
      <c r="X904" s="99">
        <v>19</v>
      </c>
      <c r="Y904" s="99">
        <v>21</v>
      </c>
      <c r="Z904" s="99">
        <v>26</v>
      </c>
      <c r="AA904" s="99">
        <v>845</v>
      </c>
      <c r="AB904" s="99">
        <v>2246</v>
      </c>
      <c r="AC904" s="100">
        <v>2971</v>
      </c>
      <c r="AD904" s="22">
        <f t="shared" si="257"/>
        <v>41115</v>
      </c>
      <c r="AE904" s="20">
        <f t="shared" si="258"/>
        <v>23254</v>
      </c>
      <c r="AF904" s="20">
        <f t="shared" si="259"/>
        <v>19127</v>
      </c>
      <c r="AG904" s="20">
        <f t="shared" si="260"/>
        <v>7273</v>
      </c>
      <c r="AH904" s="20">
        <f t="shared" si="261"/>
        <v>475</v>
      </c>
      <c r="AI904" s="20">
        <f t="shared" si="262"/>
        <v>222</v>
      </c>
      <c r="AJ904" s="20">
        <f t="shared" si="263"/>
        <v>201</v>
      </c>
      <c r="AK904" s="20">
        <f t="shared" si="264"/>
        <v>222</v>
      </c>
      <c r="AL904" s="20">
        <f t="shared" si="265"/>
        <v>274</v>
      </c>
      <c r="AM904" s="20">
        <f t="shared" si="266"/>
        <v>8920</v>
      </c>
      <c r="AN904" s="20">
        <f t="shared" si="267"/>
        <v>23708</v>
      </c>
      <c r="AO904" s="43">
        <f t="shared" si="268"/>
        <v>31361</v>
      </c>
    </row>
    <row r="905" spans="1:41" x14ac:dyDescent="0.2">
      <c r="A905" s="96" t="s">
        <v>2134</v>
      </c>
      <c r="B905" s="96" t="s">
        <v>2144</v>
      </c>
      <c r="C905" s="96" t="s">
        <v>2134</v>
      </c>
      <c r="D905" s="96" t="s">
        <v>2135</v>
      </c>
      <c r="E905" s="96" t="s">
        <v>2145</v>
      </c>
      <c r="F905" s="96" t="s">
        <v>2146</v>
      </c>
      <c r="G905" s="96" t="s">
        <v>126</v>
      </c>
      <c r="H905" s="19" t="str">
        <f>IF(E905="","",VLOOKUP(LEFT(E905,5),'Technikai cellák'!B:C,2,0))</f>
        <v>TIGÁZ Földgázelosztó Zrt.</v>
      </c>
      <c r="I905" s="19" t="str">
        <f>IF(E905="","",VLOOKUP(H905,'Technikai cellák'!$C$1:$D$12,2,0))</f>
        <v>4200 Hajdúszoboszló, Rákóczi Ferenc út 184.</v>
      </c>
      <c r="J905" s="97">
        <v>22</v>
      </c>
      <c r="K905" s="25" t="str">
        <f t="shared" si="253"/>
        <v>20-99</v>
      </c>
      <c r="L905" s="101">
        <f t="shared" si="254"/>
        <v>0</v>
      </c>
      <c r="M905" s="102">
        <f t="shared" si="255"/>
        <v>231</v>
      </c>
      <c r="N905" s="105">
        <v>231</v>
      </c>
      <c r="O905" s="104">
        <f t="shared" si="256"/>
        <v>0</v>
      </c>
      <c r="P905" s="26">
        <f t="shared" si="270"/>
        <v>197706</v>
      </c>
      <c r="Q905" s="21">
        <f t="shared" si="269"/>
        <v>247132</v>
      </c>
      <c r="R905" s="98">
        <v>5160</v>
      </c>
      <c r="S905" s="99">
        <v>4973</v>
      </c>
      <c r="T905" s="99">
        <v>3056</v>
      </c>
      <c r="U905" s="99">
        <v>346</v>
      </c>
      <c r="V905" s="99">
        <v>156</v>
      </c>
      <c r="W905" s="99">
        <v>67</v>
      </c>
      <c r="X905" s="99">
        <v>53</v>
      </c>
      <c r="Y905" s="99">
        <v>135</v>
      </c>
      <c r="Z905" s="99">
        <v>148</v>
      </c>
      <c r="AA905" s="99">
        <v>765</v>
      </c>
      <c r="AB905" s="99">
        <v>2864</v>
      </c>
      <c r="AC905" s="100">
        <v>5689</v>
      </c>
      <c r="AD905" s="22">
        <f t="shared" si="257"/>
        <v>54468</v>
      </c>
      <c r="AE905" s="20">
        <f t="shared" si="258"/>
        <v>52494</v>
      </c>
      <c r="AF905" s="20">
        <f t="shared" si="259"/>
        <v>32259</v>
      </c>
      <c r="AG905" s="20">
        <f t="shared" si="260"/>
        <v>3652</v>
      </c>
      <c r="AH905" s="20">
        <f t="shared" si="261"/>
        <v>1647</v>
      </c>
      <c r="AI905" s="20">
        <f t="shared" si="262"/>
        <v>707</v>
      </c>
      <c r="AJ905" s="20">
        <f t="shared" si="263"/>
        <v>559</v>
      </c>
      <c r="AK905" s="20">
        <f t="shared" si="264"/>
        <v>1425</v>
      </c>
      <c r="AL905" s="20">
        <f t="shared" si="265"/>
        <v>1562</v>
      </c>
      <c r="AM905" s="20">
        <f t="shared" si="266"/>
        <v>8075</v>
      </c>
      <c r="AN905" s="20">
        <f t="shared" si="267"/>
        <v>30232</v>
      </c>
      <c r="AO905" s="43">
        <f t="shared" si="268"/>
        <v>60052</v>
      </c>
    </row>
    <row r="906" spans="1:41" x14ac:dyDescent="0.2">
      <c r="A906" s="96" t="s">
        <v>2134</v>
      </c>
      <c r="B906" s="96" t="s">
        <v>2147</v>
      </c>
      <c r="C906" s="96" t="s">
        <v>2134</v>
      </c>
      <c r="D906" s="96" t="s">
        <v>2135</v>
      </c>
      <c r="E906" s="96" t="s">
        <v>2148</v>
      </c>
      <c r="F906" s="96" t="s">
        <v>2149</v>
      </c>
      <c r="G906" s="96" t="s">
        <v>126</v>
      </c>
      <c r="H906" s="19" t="str">
        <f>IF(E906="","",VLOOKUP(LEFT(E906,5),'Technikai cellák'!B:C,2,0))</f>
        <v>TIGÁZ Földgázelosztó Zrt.</v>
      </c>
      <c r="I906" s="19" t="str">
        <f>IF(E906="","",VLOOKUP(H906,'Technikai cellák'!$C$1:$D$12,2,0))</f>
        <v>4200 Hajdúszoboszló, Rákóczi Ferenc út 184.</v>
      </c>
      <c r="J906" s="97">
        <v>65</v>
      </c>
      <c r="K906" s="25" t="str">
        <f t="shared" si="253"/>
        <v>20-99</v>
      </c>
      <c r="L906" s="101">
        <f t="shared" si="254"/>
        <v>0</v>
      </c>
      <c r="M906" s="102">
        <f t="shared" si="255"/>
        <v>683</v>
      </c>
      <c r="N906" s="105">
        <v>683</v>
      </c>
      <c r="O906" s="104">
        <f t="shared" si="256"/>
        <v>0</v>
      </c>
      <c r="P906" s="26">
        <f t="shared" si="270"/>
        <v>390454</v>
      </c>
      <c r="Q906" s="21">
        <f t="shared" si="269"/>
        <v>488067</v>
      </c>
      <c r="R906" s="98">
        <v>10625</v>
      </c>
      <c r="S906" s="99">
        <v>6409</v>
      </c>
      <c r="T906" s="99">
        <v>5864</v>
      </c>
      <c r="U906" s="99">
        <v>3452</v>
      </c>
      <c r="V906" s="99">
        <v>1845</v>
      </c>
      <c r="W906" s="99">
        <v>736</v>
      </c>
      <c r="X906" s="99">
        <v>542</v>
      </c>
      <c r="Y906" s="99">
        <v>389</v>
      </c>
      <c r="Z906" s="99">
        <v>576</v>
      </c>
      <c r="AA906" s="99">
        <v>2875</v>
      </c>
      <c r="AB906" s="99">
        <v>3487</v>
      </c>
      <c r="AC906" s="100">
        <v>9437</v>
      </c>
      <c r="AD906" s="22">
        <f t="shared" si="257"/>
        <v>112155</v>
      </c>
      <c r="AE906" s="20">
        <f t="shared" si="258"/>
        <v>67652</v>
      </c>
      <c r="AF906" s="20">
        <f t="shared" si="259"/>
        <v>61899</v>
      </c>
      <c r="AG906" s="20">
        <f t="shared" si="260"/>
        <v>36439</v>
      </c>
      <c r="AH906" s="20">
        <f t="shared" si="261"/>
        <v>19475</v>
      </c>
      <c r="AI906" s="20">
        <f t="shared" si="262"/>
        <v>7769</v>
      </c>
      <c r="AJ906" s="20">
        <f t="shared" si="263"/>
        <v>5721</v>
      </c>
      <c r="AK906" s="20">
        <f t="shared" si="264"/>
        <v>4106</v>
      </c>
      <c r="AL906" s="20">
        <f t="shared" si="265"/>
        <v>6080</v>
      </c>
      <c r="AM906" s="20">
        <f t="shared" si="266"/>
        <v>30348</v>
      </c>
      <c r="AN906" s="20">
        <f t="shared" si="267"/>
        <v>36808</v>
      </c>
      <c r="AO906" s="43">
        <f t="shared" si="268"/>
        <v>99615</v>
      </c>
    </row>
    <row r="907" spans="1:41" x14ac:dyDescent="0.2">
      <c r="A907" s="96" t="s">
        <v>2134</v>
      </c>
      <c r="B907" s="96" t="s">
        <v>2150</v>
      </c>
      <c r="C907" s="96" t="s">
        <v>2134</v>
      </c>
      <c r="D907" s="96" t="s">
        <v>2135</v>
      </c>
      <c r="E907" s="96" t="s">
        <v>2151</v>
      </c>
      <c r="F907" s="96" t="s">
        <v>2152</v>
      </c>
      <c r="G907" s="96" t="s">
        <v>126</v>
      </c>
      <c r="H907" s="19" t="str">
        <f>IF(E907="","",VLOOKUP(LEFT(E907,5),'Technikai cellák'!B:C,2,0))</f>
        <v>TIGÁZ Földgázelosztó Zrt.</v>
      </c>
      <c r="I907" s="19" t="str">
        <f>IF(E907="","",VLOOKUP(H907,'Technikai cellák'!$C$1:$D$12,2,0))</f>
        <v>4200 Hajdúszoboszló, Rákóczi Ferenc út 184.</v>
      </c>
      <c r="J907" s="97">
        <v>25</v>
      </c>
      <c r="K907" s="25" t="str">
        <f t="shared" si="253"/>
        <v>20-99</v>
      </c>
      <c r="L907" s="101">
        <f t="shared" si="254"/>
        <v>0</v>
      </c>
      <c r="M907" s="102">
        <f t="shared" si="255"/>
        <v>263</v>
      </c>
      <c r="N907" s="105">
        <v>263</v>
      </c>
      <c r="O907" s="104">
        <f t="shared" si="256"/>
        <v>0</v>
      </c>
      <c r="P907" s="26">
        <f t="shared" si="270"/>
        <v>83289</v>
      </c>
      <c r="Q907" s="21">
        <f t="shared" si="269"/>
        <v>104111</v>
      </c>
      <c r="R907" s="98">
        <v>3055</v>
      </c>
      <c r="S907" s="99">
        <v>1909</v>
      </c>
      <c r="T907" s="99">
        <v>1264</v>
      </c>
      <c r="U907" s="99">
        <v>445</v>
      </c>
      <c r="V907" s="99">
        <v>156</v>
      </c>
      <c r="W907" s="99">
        <v>96</v>
      </c>
      <c r="X907" s="99">
        <v>98</v>
      </c>
      <c r="Y907" s="99">
        <v>76</v>
      </c>
      <c r="Z907" s="99">
        <v>106</v>
      </c>
      <c r="AA907" s="99">
        <v>326</v>
      </c>
      <c r="AB907" s="99">
        <v>1078</v>
      </c>
      <c r="AC907" s="100">
        <v>1254</v>
      </c>
      <c r="AD907" s="22">
        <f t="shared" si="257"/>
        <v>32248</v>
      </c>
      <c r="AE907" s="20">
        <f t="shared" si="258"/>
        <v>20151</v>
      </c>
      <c r="AF907" s="20">
        <f t="shared" si="259"/>
        <v>13343</v>
      </c>
      <c r="AG907" s="20">
        <f t="shared" si="260"/>
        <v>4697</v>
      </c>
      <c r="AH907" s="20">
        <f t="shared" si="261"/>
        <v>1647</v>
      </c>
      <c r="AI907" s="20">
        <f t="shared" si="262"/>
        <v>1013</v>
      </c>
      <c r="AJ907" s="20">
        <f t="shared" si="263"/>
        <v>1034</v>
      </c>
      <c r="AK907" s="20">
        <f t="shared" si="264"/>
        <v>802</v>
      </c>
      <c r="AL907" s="20">
        <f t="shared" si="265"/>
        <v>1119</v>
      </c>
      <c r="AM907" s="20">
        <f t="shared" si="266"/>
        <v>3441</v>
      </c>
      <c r="AN907" s="20">
        <f t="shared" si="267"/>
        <v>11379</v>
      </c>
      <c r="AO907" s="43">
        <f t="shared" si="268"/>
        <v>13237</v>
      </c>
    </row>
    <row r="908" spans="1:41" x14ac:dyDescent="0.2">
      <c r="A908" s="96" t="s">
        <v>2134</v>
      </c>
      <c r="B908" s="96" t="s">
        <v>2153</v>
      </c>
      <c r="C908" s="96" t="s">
        <v>2134</v>
      </c>
      <c r="D908" s="96" t="s">
        <v>2135</v>
      </c>
      <c r="E908" s="96" t="s">
        <v>2154</v>
      </c>
      <c r="F908" s="96" t="s">
        <v>2155</v>
      </c>
      <c r="G908" s="96" t="s">
        <v>126</v>
      </c>
      <c r="H908" s="19" t="str">
        <f>IF(E908="","",VLOOKUP(LEFT(E908,5),'Technikai cellák'!B:C,2,0))</f>
        <v>TIGÁZ Földgázelosztó Zrt.</v>
      </c>
      <c r="I908" s="19" t="str">
        <f>IF(E908="","",VLOOKUP(H908,'Technikai cellák'!$C$1:$D$12,2,0))</f>
        <v>4200 Hajdúszoboszló, Rákóczi Ferenc út 184.</v>
      </c>
      <c r="J908" s="97">
        <v>65</v>
      </c>
      <c r="K908" s="25" t="str">
        <f t="shared" si="253"/>
        <v>20-99</v>
      </c>
      <c r="L908" s="101">
        <f t="shared" si="254"/>
        <v>0</v>
      </c>
      <c r="M908" s="102">
        <f t="shared" si="255"/>
        <v>683</v>
      </c>
      <c r="N908" s="105">
        <v>683</v>
      </c>
      <c r="O908" s="104">
        <f t="shared" si="256"/>
        <v>0</v>
      </c>
      <c r="P908" s="26">
        <f t="shared" si="270"/>
        <v>220726</v>
      </c>
      <c r="Q908" s="21">
        <f t="shared" si="269"/>
        <v>275908</v>
      </c>
      <c r="R908" s="98">
        <v>4860</v>
      </c>
      <c r="S908" s="99">
        <v>4939</v>
      </c>
      <c r="T908" s="99">
        <v>3026</v>
      </c>
      <c r="U908" s="99">
        <v>2036</v>
      </c>
      <c r="V908" s="99">
        <v>1326</v>
      </c>
      <c r="W908" s="99">
        <v>342</v>
      </c>
      <c r="X908" s="99">
        <v>316</v>
      </c>
      <c r="Y908" s="99">
        <v>241</v>
      </c>
      <c r="Z908" s="99">
        <v>346</v>
      </c>
      <c r="AA908" s="99">
        <v>1598</v>
      </c>
      <c r="AB908" s="99">
        <v>2985</v>
      </c>
      <c r="AC908" s="100">
        <v>4123</v>
      </c>
      <c r="AD908" s="22">
        <f t="shared" si="257"/>
        <v>51301</v>
      </c>
      <c r="AE908" s="20">
        <f t="shared" si="258"/>
        <v>52135</v>
      </c>
      <c r="AF908" s="20">
        <f t="shared" si="259"/>
        <v>31942</v>
      </c>
      <c r="AG908" s="20">
        <f t="shared" si="260"/>
        <v>21492</v>
      </c>
      <c r="AH908" s="20">
        <f t="shared" si="261"/>
        <v>13997</v>
      </c>
      <c r="AI908" s="20">
        <f t="shared" si="262"/>
        <v>3610</v>
      </c>
      <c r="AJ908" s="20">
        <f t="shared" si="263"/>
        <v>3336</v>
      </c>
      <c r="AK908" s="20">
        <f t="shared" si="264"/>
        <v>2544</v>
      </c>
      <c r="AL908" s="20">
        <f t="shared" si="265"/>
        <v>3652</v>
      </c>
      <c r="AM908" s="20">
        <f t="shared" si="266"/>
        <v>16868</v>
      </c>
      <c r="AN908" s="20">
        <f t="shared" si="267"/>
        <v>31509</v>
      </c>
      <c r="AO908" s="43">
        <f t="shared" si="268"/>
        <v>43522</v>
      </c>
    </row>
    <row r="909" spans="1:41" x14ac:dyDescent="0.2">
      <c r="A909" s="96" t="s">
        <v>2134</v>
      </c>
      <c r="B909" s="96" t="s">
        <v>2156</v>
      </c>
      <c r="C909" s="96" t="s">
        <v>2134</v>
      </c>
      <c r="D909" s="96" t="s">
        <v>2135</v>
      </c>
      <c r="E909" s="96" t="s">
        <v>2157</v>
      </c>
      <c r="F909" s="96" t="s">
        <v>2158</v>
      </c>
      <c r="G909" s="96" t="s">
        <v>126</v>
      </c>
      <c r="H909" s="19" t="str">
        <f>IF(E909="","",VLOOKUP(LEFT(E909,5),'Technikai cellák'!B:C,2,0))</f>
        <v>TIGÁZ Földgázelosztó Zrt.</v>
      </c>
      <c r="I909" s="19" t="str">
        <f>IF(E909="","",VLOOKUP(H909,'Technikai cellák'!$C$1:$D$12,2,0))</f>
        <v>4200 Hajdúszoboszló, Rákóczi Ferenc út 184.</v>
      </c>
      <c r="J909" s="97">
        <v>10</v>
      </c>
      <c r="K909" s="25" t="str">
        <f t="shared" si="253"/>
        <v>20 alatti</v>
      </c>
      <c r="L909" s="101">
        <f t="shared" si="254"/>
        <v>10</v>
      </c>
      <c r="M909" s="102">
        <f t="shared" si="255"/>
        <v>0</v>
      </c>
      <c r="N909" s="105"/>
      <c r="O909" s="104">
        <f t="shared" si="256"/>
        <v>0</v>
      </c>
      <c r="P909" s="26">
        <f t="shared" si="270"/>
        <v>65818</v>
      </c>
      <c r="Q909" s="21">
        <f t="shared" si="269"/>
        <v>82272</v>
      </c>
      <c r="R909" s="98">
        <v>1191</v>
      </c>
      <c r="S909" s="99">
        <v>1002</v>
      </c>
      <c r="T909" s="99">
        <v>879</v>
      </c>
      <c r="U909" s="99">
        <v>765</v>
      </c>
      <c r="V909" s="99">
        <v>581</v>
      </c>
      <c r="W909" s="99">
        <v>312</v>
      </c>
      <c r="X909" s="99">
        <v>191</v>
      </c>
      <c r="Y909" s="99">
        <v>156</v>
      </c>
      <c r="Z909" s="99">
        <v>243</v>
      </c>
      <c r="AA909" s="99">
        <v>496</v>
      </c>
      <c r="AB909" s="99">
        <v>876</v>
      </c>
      <c r="AC909" s="100">
        <v>1102</v>
      </c>
      <c r="AD909" s="22">
        <f t="shared" si="257"/>
        <v>12572</v>
      </c>
      <c r="AE909" s="20">
        <f t="shared" si="258"/>
        <v>10577</v>
      </c>
      <c r="AF909" s="20">
        <f t="shared" si="259"/>
        <v>9279</v>
      </c>
      <c r="AG909" s="20">
        <f t="shared" si="260"/>
        <v>8075</v>
      </c>
      <c r="AH909" s="20">
        <f t="shared" si="261"/>
        <v>6133</v>
      </c>
      <c r="AI909" s="20">
        <f t="shared" si="262"/>
        <v>3293</v>
      </c>
      <c r="AJ909" s="20">
        <f t="shared" si="263"/>
        <v>2016</v>
      </c>
      <c r="AK909" s="20">
        <f t="shared" si="264"/>
        <v>1647</v>
      </c>
      <c r="AL909" s="20">
        <f t="shared" si="265"/>
        <v>2565</v>
      </c>
      <c r="AM909" s="20">
        <f t="shared" si="266"/>
        <v>5236</v>
      </c>
      <c r="AN909" s="20">
        <f t="shared" si="267"/>
        <v>9247</v>
      </c>
      <c r="AO909" s="43">
        <f t="shared" si="268"/>
        <v>11632</v>
      </c>
    </row>
    <row r="910" spans="1:41" x14ac:dyDescent="0.2">
      <c r="A910" s="96" t="s">
        <v>2134</v>
      </c>
      <c r="B910" s="96" t="s">
        <v>2159</v>
      </c>
      <c r="C910" s="96" t="s">
        <v>2134</v>
      </c>
      <c r="D910" s="96" t="s">
        <v>2135</v>
      </c>
      <c r="E910" s="96" t="s">
        <v>2160</v>
      </c>
      <c r="F910" s="96" t="s">
        <v>2161</v>
      </c>
      <c r="G910" s="96" t="s">
        <v>126</v>
      </c>
      <c r="H910" s="19" t="str">
        <f>IF(E910="","",VLOOKUP(LEFT(E910,5),'Technikai cellák'!B:C,2,0))</f>
        <v>TIGÁZ Földgázelosztó Zrt.</v>
      </c>
      <c r="I910" s="19" t="str">
        <f>IF(E910="","",VLOOKUP(H910,'Technikai cellák'!$C$1:$D$12,2,0))</f>
        <v>4200 Hajdúszoboszló, Rákóczi Ferenc út 184.</v>
      </c>
      <c r="J910" s="97">
        <v>4</v>
      </c>
      <c r="K910" s="25" t="str">
        <f t="shared" si="253"/>
        <v>20 alatti</v>
      </c>
      <c r="L910" s="101">
        <f t="shared" si="254"/>
        <v>4</v>
      </c>
      <c r="M910" s="102">
        <f t="shared" si="255"/>
        <v>0</v>
      </c>
      <c r="N910" s="105"/>
      <c r="O910" s="104">
        <f t="shared" si="256"/>
        <v>0</v>
      </c>
      <c r="P910" s="26">
        <f t="shared" si="270"/>
        <v>9</v>
      </c>
      <c r="Q910" s="21">
        <f t="shared" si="269"/>
        <v>11</v>
      </c>
      <c r="R910" s="98">
        <v>1</v>
      </c>
      <c r="S910" s="99">
        <v>0</v>
      </c>
      <c r="T910" s="99">
        <v>0</v>
      </c>
      <c r="U910" s="99">
        <v>0</v>
      </c>
      <c r="V910" s="99">
        <v>0</v>
      </c>
      <c r="W910" s="99">
        <v>0</v>
      </c>
      <c r="X910" s="99">
        <v>0</v>
      </c>
      <c r="Y910" s="99">
        <v>0</v>
      </c>
      <c r="Z910" s="99">
        <v>0</v>
      </c>
      <c r="AA910" s="99">
        <v>0</v>
      </c>
      <c r="AB910" s="99">
        <v>0</v>
      </c>
      <c r="AC910" s="100">
        <v>0</v>
      </c>
      <c r="AD910" s="22">
        <f t="shared" si="257"/>
        <v>11</v>
      </c>
      <c r="AE910" s="20">
        <f t="shared" si="258"/>
        <v>0</v>
      </c>
      <c r="AF910" s="20">
        <f t="shared" si="259"/>
        <v>0</v>
      </c>
      <c r="AG910" s="20">
        <f t="shared" si="260"/>
        <v>0</v>
      </c>
      <c r="AH910" s="20">
        <f t="shared" si="261"/>
        <v>0</v>
      </c>
      <c r="AI910" s="20">
        <f t="shared" si="262"/>
        <v>0</v>
      </c>
      <c r="AJ910" s="20">
        <f t="shared" si="263"/>
        <v>0</v>
      </c>
      <c r="AK910" s="20">
        <f t="shared" si="264"/>
        <v>0</v>
      </c>
      <c r="AL910" s="20">
        <f t="shared" si="265"/>
        <v>0</v>
      </c>
      <c r="AM910" s="20">
        <f t="shared" si="266"/>
        <v>0</v>
      </c>
      <c r="AN910" s="20">
        <f t="shared" si="267"/>
        <v>0</v>
      </c>
      <c r="AO910" s="43">
        <f t="shared" si="268"/>
        <v>0</v>
      </c>
    </row>
    <row r="911" spans="1:41" x14ac:dyDescent="0.2">
      <c r="A911" s="96" t="s">
        <v>2134</v>
      </c>
      <c r="B911" s="96" t="s">
        <v>2162</v>
      </c>
      <c r="C911" s="96" t="s">
        <v>2134</v>
      </c>
      <c r="D911" s="96" t="s">
        <v>2135</v>
      </c>
      <c r="E911" s="96" t="s">
        <v>2163</v>
      </c>
      <c r="F911" s="96" t="s">
        <v>2164</v>
      </c>
      <c r="G911" s="96" t="s">
        <v>126</v>
      </c>
      <c r="H911" s="19" t="str">
        <f>IF(E911="","",VLOOKUP(LEFT(E911,5),'Technikai cellák'!B:C,2,0))</f>
        <v>TIGÁZ Földgázelosztó Zrt.</v>
      </c>
      <c r="I911" s="19" t="str">
        <f>IF(E911="","",VLOOKUP(H911,'Technikai cellák'!$C$1:$D$12,2,0))</f>
        <v>4200 Hajdúszoboszló, Rákóczi Ferenc út 184.</v>
      </c>
      <c r="J911" s="97">
        <v>6</v>
      </c>
      <c r="K911" s="25" t="str">
        <f t="shared" si="253"/>
        <v>20 alatti</v>
      </c>
      <c r="L911" s="101">
        <f t="shared" si="254"/>
        <v>6</v>
      </c>
      <c r="M911" s="102">
        <f t="shared" si="255"/>
        <v>0</v>
      </c>
      <c r="N911" s="105"/>
      <c r="O911" s="104">
        <f t="shared" si="256"/>
        <v>0</v>
      </c>
      <c r="P911" s="26">
        <f t="shared" si="270"/>
        <v>53538</v>
      </c>
      <c r="Q911" s="21">
        <f t="shared" si="269"/>
        <v>66923</v>
      </c>
      <c r="R911" s="98">
        <v>794</v>
      </c>
      <c r="S911" s="99">
        <v>668</v>
      </c>
      <c r="T911" s="99">
        <v>634</v>
      </c>
      <c r="U911" s="99">
        <v>612</v>
      </c>
      <c r="V911" s="99">
        <v>345</v>
      </c>
      <c r="W911" s="99">
        <v>253</v>
      </c>
      <c r="X911" s="99">
        <v>156</v>
      </c>
      <c r="Y911" s="99">
        <v>116</v>
      </c>
      <c r="Z911" s="99">
        <v>421</v>
      </c>
      <c r="AA911" s="99">
        <v>698</v>
      </c>
      <c r="AB911" s="99">
        <v>745</v>
      </c>
      <c r="AC911" s="100">
        <v>898</v>
      </c>
      <c r="AD911" s="22">
        <f t="shared" si="257"/>
        <v>8381</v>
      </c>
      <c r="AE911" s="20">
        <f t="shared" si="258"/>
        <v>7051</v>
      </c>
      <c r="AF911" s="20">
        <f t="shared" si="259"/>
        <v>6692</v>
      </c>
      <c r="AG911" s="20">
        <f t="shared" si="260"/>
        <v>6460</v>
      </c>
      <c r="AH911" s="20">
        <f t="shared" si="261"/>
        <v>3642</v>
      </c>
      <c r="AI911" s="20">
        <f t="shared" si="262"/>
        <v>2671</v>
      </c>
      <c r="AJ911" s="20">
        <f t="shared" si="263"/>
        <v>1647</v>
      </c>
      <c r="AK911" s="20">
        <f t="shared" si="264"/>
        <v>1224</v>
      </c>
      <c r="AL911" s="20">
        <f t="shared" si="265"/>
        <v>4444</v>
      </c>
      <c r="AM911" s="20">
        <f t="shared" si="266"/>
        <v>7368</v>
      </c>
      <c r="AN911" s="20">
        <f t="shared" si="267"/>
        <v>7864</v>
      </c>
      <c r="AO911" s="43">
        <f t="shared" si="268"/>
        <v>9479</v>
      </c>
    </row>
    <row r="912" spans="1:41" x14ac:dyDescent="0.2">
      <c r="A912" s="96" t="s">
        <v>2134</v>
      </c>
      <c r="B912" s="96" t="s">
        <v>2165</v>
      </c>
      <c r="C912" s="96" t="s">
        <v>2134</v>
      </c>
      <c r="D912" s="96" t="s">
        <v>2135</v>
      </c>
      <c r="E912" s="96" t="s">
        <v>2166</v>
      </c>
      <c r="F912" s="96" t="s">
        <v>2167</v>
      </c>
      <c r="G912" s="96" t="s">
        <v>126</v>
      </c>
      <c r="H912" s="19" t="str">
        <f>IF(E912="","",VLOOKUP(LEFT(E912,5),'Technikai cellák'!B:C,2,0))</f>
        <v>TIGÁZ Földgázelosztó Zrt.</v>
      </c>
      <c r="I912" s="19" t="str">
        <f>IF(E912="","",VLOOKUP(H912,'Technikai cellák'!$C$1:$D$12,2,0))</f>
        <v>4200 Hajdúszoboszló, Rákóczi Ferenc út 184.</v>
      </c>
      <c r="J912" s="97">
        <v>6</v>
      </c>
      <c r="K912" s="25" t="str">
        <f t="shared" si="253"/>
        <v>20 alatti</v>
      </c>
      <c r="L912" s="101">
        <f t="shared" si="254"/>
        <v>6</v>
      </c>
      <c r="M912" s="102">
        <f t="shared" si="255"/>
        <v>0</v>
      </c>
      <c r="N912" s="105"/>
      <c r="O912" s="104">
        <f t="shared" si="256"/>
        <v>0</v>
      </c>
      <c r="P912" s="26">
        <f t="shared" si="270"/>
        <v>45686</v>
      </c>
      <c r="Q912" s="21">
        <f t="shared" si="269"/>
        <v>57107</v>
      </c>
      <c r="R912" s="98">
        <v>873</v>
      </c>
      <c r="S912" s="99">
        <v>736</v>
      </c>
      <c r="T912" s="99">
        <v>625</v>
      </c>
      <c r="U912" s="99">
        <v>476</v>
      </c>
      <c r="V912" s="99">
        <v>216</v>
      </c>
      <c r="W912" s="99">
        <v>156</v>
      </c>
      <c r="X912" s="99">
        <v>110</v>
      </c>
      <c r="Y912" s="99">
        <v>46</v>
      </c>
      <c r="Z912" s="99">
        <v>115</v>
      </c>
      <c r="AA912" s="99">
        <v>454</v>
      </c>
      <c r="AB912" s="99">
        <v>740</v>
      </c>
      <c r="AC912" s="100">
        <v>863</v>
      </c>
      <c r="AD912" s="22">
        <f t="shared" si="257"/>
        <v>9215</v>
      </c>
      <c r="AE912" s="20">
        <f t="shared" si="258"/>
        <v>7769</v>
      </c>
      <c r="AF912" s="20">
        <f t="shared" si="259"/>
        <v>6597</v>
      </c>
      <c r="AG912" s="20">
        <f t="shared" si="260"/>
        <v>5025</v>
      </c>
      <c r="AH912" s="20">
        <f t="shared" si="261"/>
        <v>2280</v>
      </c>
      <c r="AI912" s="20">
        <f t="shared" si="262"/>
        <v>1647</v>
      </c>
      <c r="AJ912" s="20">
        <f t="shared" si="263"/>
        <v>1161</v>
      </c>
      <c r="AK912" s="20">
        <f t="shared" si="264"/>
        <v>486</v>
      </c>
      <c r="AL912" s="20">
        <f t="shared" si="265"/>
        <v>1214</v>
      </c>
      <c r="AM912" s="20">
        <f t="shared" si="266"/>
        <v>4792</v>
      </c>
      <c r="AN912" s="20">
        <f t="shared" si="267"/>
        <v>7811</v>
      </c>
      <c r="AO912" s="43">
        <f t="shared" si="268"/>
        <v>9110</v>
      </c>
    </row>
    <row r="913" spans="1:41" x14ac:dyDescent="0.2">
      <c r="A913" s="96" t="s">
        <v>2134</v>
      </c>
      <c r="B913" s="96" t="s">
        <v>2168</v>
      </c>
      <c r="C913" s="96" t="s">
        <v>2134</v>
      </c>
      <c r="D913" s="96" t="s">
        <v>2135</v>
      </c>
      <c r="E913" s="96" t="s">
        <v>2169</v>
      </c>
      <c r="F913" s="96" t="s">
        <v>2170</v>
      </c>
      <c r="G913" s="96" t="s">
        <v>126</v>
      </c>
      <c r="H913" s="19" t="str">
        <f>IF(E913="","",VLOOKUP(LEFT(E913,5),'Technikai cellák'!B:C,2,0))</f>
        <v>TIGÁZ Földgázelosztó Zrt.</v>
      </c>
      <c r="I913" s="19" t="str">
        <f>IF(E913="","",VLOOKUP(H913,'Technikai cellák'!$C$1:$D$12,2,0))</f>
        <v>4200 Hajdúszoboszló, Rákóczi Ferenc út 184.</v>
      </c>
      <c r="J913" s="97">
        <v>4</v>
      </c>
      <c r="K913" s="25" t="str">
        <f t="shared" si="253"/>
        <v>20 alatti</v>
      </c>
      <c r="L913" s="101">
        <f t="shared" si="254"/>
        <v>4</v>
      </c>
      <c r="M913" s="102">
        <f t="shared" si="255"/>
        <v>0</v>
      </c>
      <c r="N913" s="105"/>
      <c r="O913" s="104">
        <f t="shared" si="256"/>
        <v>0</v>
      </c>
      <c r="P913" s="26">
        <f t="shared" si="270"/>
        <v>9</v>
      </c>
      <c r="Q913" s="21">
        <f t="shared" si="269"/>
        <v>11</v>
      </c>
      <c r="R913" s="98">
        <v>1</v>
      </c>
      <c r="S913" s="99">
        <v>0</v>
      </c>
      <c r="T913" s="99">
        <v>0</v>
      </c>
      <c r="U913" s="99">
        <v>0</v>
      </c>
      <c r="V913" s="99">
        <v>0</v>
      </c>
      <c r="W913" s="99">
        <v>0</v>
      </c>
      <c r="X913" s="99">
        <v>0</v>
      </c>
      <c r="Y913" s="99">
        <v>0</v>
      </c>
      <c r="Z913" s="99">
        <v>0</v>
      </c>
      <c r="AA913" s="99">
        <v>0</v>
      </c>
      <c r="AB913" s="99">
        <v>0</v>
      </c>
      <c r="AC913" s="100">
        <v>0</v>
      </c>
      <c r="AD913" s="22">
        <f t="shared" si="257"/>
        <v>11</v>
      </c>
      <c r="AE913" s="20">
        <f t="shared" si="258"/>
        <v>0</v>
      </c>
      <c r="AF913" s="20">
        <f t="shared" si="259"/>
        <v>0</v>
      </c>
      <c r="AG913" s="20">
        <f t="shared" si="260"/>
        <v>0</v>
      </c>
      <c r="AH913" s="20">
        <f t="shared" si="261"/>
        <v>0</v>
      </c>
      <c r="AI913" s="20">
        <f t="shared" si="262"/>
        <v>0</v>
      </c>
      <c r="AJ913" s="20">
        <f t="shared" si="263"/>
        <v>0</v>
      </c>
      <c r="AK913" s="20">
        <f t="shared" si="264"/>
        <v>0</v>
      </c>
      <c r="AL913" s="20">
        <f t="shared" si="265"/>
        <v>0</v>
      </c>
      <c r="AM913" s="20">
        <f t="shared" si="266"/>
        <v>0</v>
      </c>
      <c r="AN913" s="20">
        <f t="shared" si="267"/>
        <v>0</v>
      </c>
      <c r="AO913" s="43">
        <f t="shared" si="268"/>
        <v>0</v>
      </c>
    </row>
    <row r="914" spans="1:41" x14ac:dyDescent="0.2">
      <c r="A914" s="96" t="s">
        <v>2134</v>
      </c>
      <c r="B914" s="96" t="s">
        <v>2171</v>
      </c>
      <c r="C914" s="96" t="s">
        <v>2134</v>
      </c>
      <c r="D914" s="96" t="s">
        <v>2135</v>
      </c>
      <c r="E914" s="96" t="s">
        <v>2172</v>
      </c>
      <c r="F914" s="96" t="s">
        <v>2173</v>
      </c>
      <c r="G914" s="96" t="s">
        <v>126</v>
      </c>
      <c r="H914" s="19" t="str">
        <f>IF(E914="","",VLOOKUP(LEFT(E914,5),'Technikai cellák'!B:C,2,0))</f>
        <v>TIGÁZ Földgázelosztó Zrt.</v>
      </c>
      <c r="I914" s="19" t="str">
        <f>IF(E914="","",VLOOKUP(H914,'Technikai cellák'!$C$1:$D$12,2,0))</f>
        <v>4200 Hajdúszoboszló, Rákóczi Ferenc út 184.</v>
      </c>
      <c r="J914" s="97">
        <v>4</v>
      </c>
      <c r="K914" s="25" t="str">
        <f t="shared" si="253"/>
        <v>20 alatti</v>
      </c>
      <c r="L914" s="101">
        <f t="shared" si="254"/>
        <v>4</v>
      </c>
      <c r="M914" s="102">
        <f t="shared" si="255"/>
        <v>0</v>
      </c>
      <c r="N914" s="105"/>
      <c r="O914" s="104">
        <f t="shared" si="256"/>
        <v>0</v>
      </c>
      <c r="P914" s="26">
        <f t="shared" si="270"/>
        <v>288</v>
      </c>
      <c r="Q914" s="21">
        <f t="shared" si="269"/>
        <v>360</v>
      </c>
      <c r="R914" s="98">
        <v>6</v>
      </c>
      <c r="S914" s="99">
        <v>5</v>
      </c>
      <c r="T914" s="99">
        <v>4</v>
      </c>
      <c r="U914" s="99">
        <v>2</v>
      </c>
      <c r="V914" s="99">
        <v>1</v>
      </c>
      <c r="W914" s="99">
        <v>1</v>
      </c>
      <c r="X914" s="99">
        <v>1</v>
      </c>
      <c r="Y914" s="99">
        <v>1</v>
      </c>
      <c r="Z914" s="99">
        <v>1</v>
      </c>
      <c r="AA914" s="99">
        <v>2</v>
      </c>
      <c r="AB914" s="99">
        <v>4</v>
      </c>
      <c r="AC914" s="100">
        <v>6</v>
      </c>
      <c r="AD914" s="22">
        <f t="shared" si="257"/>
        <v>63</v>
      </c>
      <c r="AE914" s="20">
        <f t="shared" si="258"/>
        <v>53</v>
      </c>
      <c r="AF914" s="20">
        <f t="shared" si="259"/>
        <v>42</v>
      </c>
      <c r="AG914" s="20">
        <f t="shared" si="260"/>
        <v>21</v>
      </c>
      <c r="AH914" s="20">
        <f t="shared" si="261"/>
        <v>11</v>
      </c>
      <c r="AI914" s="20">
        <f t="shared" si="262"/>
        <v>11</v>
      </c>
      <c r="AJ914" s="20">
        <f t="shared" si="263"/>
        <v>11</v>
      </c>
      <c r="AK914" s="20">
        <f t="shared" si="264"/>
        <v>11</v>
      </c>
      <c r="AL914" s="20">
        <f t="shared" si="265"/>
        <v>11</v>
      </c>
      <c r="AM914" s="20">
        <f t="shared" si="266"/>
        <v>21</v>
      </c>
      <c r="AN914" s="20">
        <f t="shared" si="267"/>
        <v>42</v>
      </c>
      <c r="AO914" s="43">
        <f t="shared" si="268"/>
        <v>63</v>
      </c>
    </row>
    <row r="915" spans="1:41" x14ac:dyDescent="0.2">
      <c r="A915" s="96" t="s">
        <v>2134</v>
      </c>
      <c r="B915" s="96" t="s">
        <v>2174</v>
      </c>
      <c r="C915" s="96" t="s">
        <v>2134</v>
      </c>
      <c r="D915" s="96" t="s">
        <v>2135</v>
      </c>
      <c r="E915" s="96" t="s">
        <v>2175</v>
      </c>
      <c r="F915" s="96" t="s">
        <v>2176</v>
      </c>
      <c r="G915" s="96" t="s">
        <v>126</v>
      </c>
      <c r="H915" s="19" t="str">
        <f>IF(E915="","",VLOOKUP(LEFT(E915,5),'Technikai cellák'!B:C,2,0))</f>
        <v>TIGÁZ Földgázelosztó Zrt.</v>
      </c>
      <c r="I915" s="19" t="str">
        <f>IF(E915="","",VLOOKUP(H915,'Technikai cellák'!$C$1:$D$12,2,0))</f>
        <v>4200 Hajdúszoboszló, Rákóczi Ferenc út 184.</v>
      </c>
      <c r="J915" s="97">
        <v>16</v>
      </c>
      <c r="K915" s="25" t="str">
        <f t="shared" si="253"/>
        <v>20 alatti</v>
      </c>
      <c r="L915" s="101">
        <f t="shared" si="254"/>
        <v>16</v>
      </c>
      <c r="M915" s="102">
        <f t="shared" si="255"/>
        <v>0</v>
      </c>
      <c r="N915" s="105"/>
      <c r="O915" s="104">
        <f t="shared" si="256"/>
        <v>0</v>
      </c>
      <c r="P915" s="26">
        <f t="shared" si="270"/>
        <v>191306</v>
      </c>
      <c r="Q915" s="21">
        <f t="shared" si="269"/>
        <v>239132</v>
      </c>
      <c r="R915" s="98">
        <v>4001</v>
      </c>
      <c r="S915" s="99">
        <v>3366</v>
      </c>
      <c r="T915" s="99">
        <v>2564</v>
      </c>
      <c r="U915" s="99">
        <v>1576</v>
      </c>
      <c r="V915" s="99">
        <v>1007</v>
      </c>
      <c r="W915" s="99">
        <v>314</v>
      </c>
      <c r="X915" s="99">
        <v>264</v>
      </c>
      <c r="Y915" s="99">
        <v>240</v>
      </c>
      <c r="Z915" s="99">
        <v>607</v>
      </c>
      <c r="AA915" s="99">
        <v>1831</v>
      </c>
      <c r="AB915" s="99">
        <v>2897</v>
      </c>
      <c r="AC915" s="100">
        <v>3987</v>
      </c>
      <c r="AD915" s="22">
        <f t="shared" si="257"/>
        <v>42234</v>
      </c>
      <c r="AE915" s="20">
        <f t="shared" si="258"/>
        <v>35531</v>
      </c>
      <c r="AF915" s="20">
        <f t="shared" si="259"/>
        <v>27065</v>
      </c>
      <c r="AG915" s="20">
        <f t="shared" si="260"/>
        <v>16636</v>
      </c>
      <c r="AH915" s="20">
        <f t="shared" si="261"/>
        <v>10630</v>
      </c>
      <c r="AI915" s="20">
        <f t="shared" si="262"/>
        <v>3315</v>
      </c>
      <c r="AJ915" s="20">
        <f t="shared" si="263"/>
        <v>2787</v>
      </c>
      <c r="AK915" s="20">
        <f t="shared" si="264"/>
        <v>2533</v>
      </c>
      <c r="AL915" s="20">
        <f t="shared" si="265"/>
        <v>6407</v>
      </c>
      <c r="AM915" s="20">
        <f t="shared" si="266"/>
        <v>19328</v>
      </c>
      <c r="AN915" s="20">
        <f t="shared" si="267"/>
        <v>30580</v>
      </c>
      <c r="AO915" s="43">
        <f t="shared" si="268"/>
        <v>42086</v>
      </c>
    </row>
    <row r="916" spans="1:41" x14ac:dyDescent="0.2">
      <c r="A916" s="96" t="s">
        <v>2134</v>
      </c>
      <c r="B916" s="96" t="s">
        <v>2177</v>
      </c>
      <c r="C916" s="96" t="s">
        <v>2134</v>
      </c>
      <c r="D916" s="96" t="s">
        <v>2135</v>
      </c>
      <c r="E916" s="96" t="s">
        <v>2178</v>
      </c>
      <c r="F916" s="96" t="s">
        <v>2179</v>
      </c>
      <c r="G916" s="96" t="s">
        <v>126</v>
      </c>
      <c r="H916" s="19" t="str">
        <f>IF(E916="","",VLOOKUP(LEFT(E916,5),'Technikai cellák'!B:C,2,0))</f>
        <v>TIGÁZ Földgázelosztó Zrt.</v>
      </c>
      <c r="I916" s="19" t="str">
        <f>IF(E916="","",VLOOKUP(H916,'Technikai cellák'!$C$1:$D$12,2,0))</f>
        <v>4200 Hajdúszoboszló, Rákóczi Ferenc út 184.</v>
      </c>
      <c r="J916" s="97">
        <v>6</v>
      </c>
      <c r="K916" s="25" t="str">
        <f t="shared" si="253"/>
        <v>20 alatti</v>
      </c>
      <c r="L916" s="101">
        <f t="shared" si="254"/>
        <v>6</v>
      </c>
      <c r="M916" s="102">
        <f t="shared" si="255"/>
        <v>0</v>
      </c>
      <c r="N916" s="105"/>
      <c r="O916" s="104">
        <f t="shared" si="256"/>
        <v>0</v>
      </c>
      <c r="P916" s="26">
        <f t="shared" si="270"/>
        <v>87976</v>
      </c>
      <c r="Q916" s="21">
        <f t="shared" si="269"/>
        <v>109970</v>
      </c>
      <c r="R916" s="98">
        <v>2495</v>
      </c>
      <c r="S916" s="99">
        <v>1384</v>
      </c>
      <c r="T916" s="99">
        <v>1276</v>
      </c>
      <c r="U916" s="99">
        <v>1018</v>
      </c>
      <c r="V916" s="99">
        <v>876</v>
      </c>
      <c r="W916" s="99">
        <v>346</v>
      </c>
      <c r="X916" s="99">
        <v>254</v>
      </c>
      <c r="Y916" s="99">
        <v>248</v>
      </c>
      <c r="Z916" s="99">
        <v>236</v>
      </c>
      <c r="AA916" s="99">
        <v>378</v>
      </c>
      <c r="AB916" s="99">
        <v>801</v>
      </c>
      <c r="AC916" s="100">
        <v>1106</v>
      </c>
      <c r="AD916" s="22">
        <f t="shared" si="257"/>
        <v>26337</v>
      </c>
      <c r="AE916" s="20">
        <f t="shared" si="258"/>
        <v>14609</v>
      </c>
      <c r="AF916" s="20">
        <f t="shared" si="259"/>
        <v>13469</v>
      </c>
      <c r="AG916" s="20">
        <f t="shared" si="260"/>
        <v>10746</v>
      </c>
      <c r="AH916" s="20">
        <f t="shared" si="261"/>
        <v>9247</v>
      </c>
      <c r="AI916" s="20">
        <f t="shared" si="262"/>
        <v>3652</v>
      </c>
      <c r="AJ916" s="20">
        <f t="shared" si="263"/>
        <v>2681</v>
      </c>
      <c r="AK916" s="20">
        <f t="shared" si="264"/>
        <v>2618</v>
      </c>
      <c r="AL916" s="20">
        <f t="shared" si="265"/>
        <v>2491</v>
      </c>
      <c r="AM916" s="20">
        <f t="shared" si="266"/>
        <v>3990</v>
      </c>
      <c r="AN916" s="20">
        <f t="shared" si="267"/>
        <v>8455</v>
      </c>
      <c r="AO916" s="43">
        <f t="shared" si="268"/>
        <v>11675</v>
      </c>
    </row>
    <row r="917" spans="1:41" x14ac:dyDescent="0.2">
      <c r="A917" s="96" t="s">
        <v>2134</v>
      </c>
      <c r="B917" s="96" t="s">
        <v>2180</v>
      </c>
      <c r="C917" s="96" t="s">
        <v>2134</v>
      </c>
      <c r="D917" s="96" t="s">
        <v>2135</v>
      </c>
      <c r="E917" s="96" t="s">
        <v>2181</v>
      </c>
      <c r="F917" s="96" t="s">
        <v>2182</v>
      </c>
      <c r="G917" s="96" t="s">
        <v>126</v>
      </c>
      <c r="H917" s="19" t="str">
        <f>IF(E917="","",VLOOKUP(LEFT(E917,5),'Technikai cellák'!B:C,2,0))</f>
        <v>TIGÁZ Földgázelosztó Zrt.</v>
      </c>
      <c r="I917" s="19" t="str">
        <f>IF(E917="","",VLOOKUP(H917,'Technikai cellák'!$C$1:$D$12,2,0))</f>
        <v>4200 Hajdúszoboszló, Rákóczi Ferenc út 184.</v>
      </c>
      <c r="J917" s="97">
        <v>6</v>
      </c>
      <c r="K917" s="25" t="str">
        <f t="shared" si="253"/>
        <v>20 alatti</v>
      </c>
      <c r="L917" s="101">
        <f t="shared" si="254"/>
        <v>6</v>
      </c>
      <c r="M917" s="102">
        <f t="shared" si="255"/>
        <v>0</v>
      </c>
      <c r="N917" s="105"/>
      <c r="O917" s="104">
        <f t="shared" si="256"/>
        <v>0</v>
      </c>
      <c r="P917" s="26">
        <f t="shared" si="270"/>
        <v>33567</v>
      </c>
      <c r="Q917" s="21">
        <f t="shared" si="269"/>
        <v>41959</v>
      </c>
      <c r="R917" s="98">
        <v>683</v>
      </c>
      <c r="S917" s="99">
        <v>574</v>
      </c>
      <c r="T917" s="99">
        <v>479</v>
      </c>
      <c r="U917" s="99">
        <v>384</v>
      </c>
      <c r="V917" s="99">
        <v>297</v>
      </c>
      <c r="W917" s="99">
        <v>56</v>
      </c>
      <c r="X917" s="99">
        <v>54</v>
      </c>
      <c r="Y917" s="99">
        <v>34</v>
      </c>
      <c r="Z917" s="99">
        <v>86</v>
      </c>
      <c r="AA917" s="99">
        <v>150</v>
      </c>
      <c r="AB917" s="99">
        <v>480</v>
      </c>
      <c r="AC917" s="100">
        <v>698</v>
      </c>
      <c r="AD917" s="22">
        <f t="shared" si="257"/>
        <v>7210</v>
      </c>
      <c r="AE917" s="20">
        <f t="shared" si="258"/>
        <v>6059</v>
      </c>
      <c r="AF917" s="20">
        <f t="shared" si="259"/>
        <v>5056</v>
      </c>
      <c r="AG917" s="20">
        <f t="shared" si="260"/>
        <v>4053</v>
      </c>
      <c r="AH917" s="20">
        <f t="shared" si="261"/>
        <v>3135</v>
      </c>
      <c r="AI917" s="20">
        <f t="shared" si="262"/>
        <v>591</v>
      </c>
      <c r="AJ917" s="20">
        <f t="shared" si="263"/>
        <v>570</v>
      </c>
      <c r="AK917" s="20">
        <f t="shared" si="264"/>
        <v>359</v>
      </c>
      <c r="AL917" s="20">
        <f t="shared" si="265"/>
        <v>908</v>
      </c>
      <c r="AM917" s="20">
        <f t="shared" si="266"/>
        <v>1583</v>
      </c>
      <c r="AN917" s="20">
        <f t="shared" si="267"/>
        <v>5067</v>
      </c>
      <c r="AO917" s="43">
        <f t="shared" si="268"/>
        <v>7368</v>
      </c>
    </row>
    <row r="918" spans="1:41" x14ac:dyDescent="0.2">
      <c r="A918" s="96" t="s">
        <v>2134</v>
      </c>
      <c r="B918" s="96" t="s">
        <v>2183</v>
      </c>
      <c r="C918" s="96" t="s">
        <v>2134</v>
      </c>
      <c r="D918" s="96" t="s">
        <v>2135</v>
      </c>
      <c r="E918" s="96" t="s">
        <v>2184</v>
      </c>
      <c r="F918" s="96" t="s">
        <v>2185</v>
      </c>
      <c r="G918" s="96" t="s">
        <v>126</v>
      </c>
      <c r="H918" s="19" t="str">
        <f>IF(E918="","",VLOOKUP(LEFT(E918,5),'Technikai cellák'!B:C,2,0))</f>
        <v>TIGÁZ Földgázelosztó Zrt.</v>
      </c>
      <c r="I918" s="19" t="str">
        <f>IF(E918="","",VLOOKUP(H918,'Technikai cellák'!$C$1:$D$12,2,0))</f>
        <v>4200 Hajdúszoboszló, Rákóczi Ferenc út 184.</v>
      </c>
      <c r="J918" s="97">
        <v>6</v>
      </c>
      <c r="K918" s="25" t="str">
        <f t="shared" ref="K918:K981" si="271">IF(J918="","",IF(J918&lt;20,"20 alatti",IF(J918&lt;100,"20-99",IF(J918&lt;500,"100-500","500-"))))</f>
        <v>20 alatti</v>
      </c>
      <c r="L918" s="101">
        <f t="shared" ref="L918:L981" si="272">ROUND(IF(K918="20 alatti",J918*1,0),0)</f>
        <v>6</v>
      </c>
      <c r="M918" s="102">
        <f t="shared" ref="M918:M981" si="273">ROUND(IF(K918="20-99",J918*10.5,0),0)</f>
        <v>0</v>
      </c>
      <c r="N918" s="105"/>
      <c r="O918" s="104">
        <f t="shared" ref="O918:O981" si="274">ROUND((IF(J918&lt;100,0,J918*$C$6)/$C$7),0)</f>
        <v>0</v>
      </c>
      <c r="P918" s="26">
        <f t="shared" si="270"/>
        <v>9</v>
      </c>
      <c r="Q918" s="21">
        <f t="shared" si="269"/>
        <v>11</v>
      </c>
      <c r="R918" s="98">
        <v>1</v>
      </c>
      <c r="S918" s="99">
        <v>0</v>
      </c>
      <c r="T918" s="99">
        <v>0</v>
      </c>
      <c r="U918" s="99">
        <v>0</v>
      </c>
      <c r="V918" s="99">
        <v>0</v>
      </c>
      <c r="W918" s="99">
        <v>0</v>
      </c>
      <c r="X918" s="99">
        <v>0</v>
      </c>
      <c r="Y918" s="99">
        <v>0</v>
      </c>
      <c r="Z918" s="99">
        <v>0</v>
      </c>
      <c r="AA918" s="99">
        <v>0</v>
      </c>
      <c r="AB918" s="99">
        <v>0</v>
      </c>
      <c r="AC918" s="100">
        <v>0</v>
      </c>
      <c r="AD918" s="22">
        <f t="shared" si="257"/>
        <v>11</v>
      </c>
      <c r="AE918" s="20">
        <f t="shared" si="258"/>
        <v>0</v>
      </c>
      <c r="AF918" s="20">
        <f t="shared" si="259"/>
        <v>0</v>
      </c>
      <c r="AG918" s="20">
        <f t="shared" si="260"/>
        <v>0</v>
      </c>
      <c r="AH918" s="20">
        <f t="shared" si="261"/>
        <v>0</v>
      </c>
      <c r="AI918" s="20">
        <f t="shared" si="262"/>
        <v>0</v>
      </c>
      <c r="AJ918" s="20">
        <f t="shared" si="263"/>
        <v>0</v>
      </c>
      <c r="AK918" s="20">
        <f t="shared" si="264"/>
        <v>0</v>
      </c>
      <c r="AL918" s="20">
        <f t="shared" si="265"/>
        <v>0</v>
      </c>
      <c r="AM918" s="20">
        <f t="shared" si="266"/>
        <v>0</v>
      </c>
      <c r="AN918" s="20">
        <f t="shared" si="267"/>
        <v>0</v>
      </c>
      <c r="AO918" s="43">
        <f t="shared" si="268"/>
        <v>0</v>
      </c>
    </row>
    <row r="919" spans="1:41" x14ac:dyDescent="0.2">
      <c r="A919" s="96" t="s">
        <v>2134</v>
      </c>
      <c r="B919" s="96" t="s">
        <v>2186</v>
      </c>
      <c r="C919" s="96" t="s">
        <v>2134</v>
      </c>
      <c r="D919" s="96" t="s">
        <v>2135</v>
      </c>
      <c r="E919" s="96" t="s">
        <v>2187</v>
      </c>
      <c r="F919" s="96" t="s">
        <v>2188</v>
      </c>
      <c r="G919" s="96" t="s">
        <v>126</v>
      </c>
      <c r="H919" s="19" t="str">
        <f>IF(E919="","",VLOOKUP(LEFT(E919,5),'Technikai cellák'!B:C,2,0))</f>
        <v>TIGÁZ Földgázelosztó Zrt.</v>
      </c>
      <c r="I919" s="19" t="str">
        <f>IF(E919="","",VLOOKUP(H919,'Technikai cellák'!$C$1:$D$12,2,0))</f>
        <v>4200 Hajdúszoboszló, Rákóczi Ferenc út 184.</v>
      </c>
      <c r="J919" s="97">
        <v>4</v>
      </c>
      <c r="K919" s="25" t="str">
        <f t="shared" si="271"/>
        <v>20 alatti</v>
      </c>
      <c r="L919" s="101">
        <f t="shared" si="272"/>
        <v>4</v>
      </c>
      <c r="M919" s="102">
        <f t="shared" si="273"/>
        <v>0</v>
      </c>
      <c r="N919" s="105"/>
      <c r="O919" s="104">
        <f t="shared" si="274"/>
        <v>0</v>
      </c>
      <c r="P919" s="26">
        <f t="shared" si="270"/>
        <v>5405</v>
      </c>
      <c r="Q919" s="21">
        <f t="shared" si="269"/>
        <v>6756</v>
      </c>
      <c r="R919" s="98">
        <v>120</v>
      </c>
      <c r="S919" s="99">
        <v>103</v>
      </c>
      <c r="T919" s="99">
        <v>84</v>
      </c>
      <c r="U919" s="99">
        <v>32</v>
      </c>
      <c r="V919" s="99">
        <v>17</v>
      </c>
      <c r="W919" s="99">
        <v>13</v>
      </c>
      <c r="X919" s="99">
        <v>12</v>
      </c>
      <c r="Y919" s="99">
        <v>12</v>
      </c>
      <c r="Z919" s="99">
        <v>17</v>
      </c>
      <c r="AA919" s="99">
        <v>39</v>
      </c>
      <c r="AB919" s="99">
        <v>79</v>
      </c>
      <c r="AC919" s="100">
        <v>112</v>
      </c>
      <c r="AD919" s="22">
        <f t="shared" si="257"/>
        <v>1267</v>
      </c>
      <c r="AE919" s="20">
        <f t="shared" si="258"/>
        <v>1087</v>
      </c>
      <c r="AF919" s="20">
        <f t="shared" si="259"/>
        <v>887</v>
      </c>
      <c r="AG919" s="20">
        <f t="shared" si="260"/>
        <v>338</v>
      </c>
      <c r="AH919" s="20">
        <f t="shared" si="261"/>
        <v>179</v>
      </c>
      <c r="AI919" s="20">
        <f t="shared" si="262"/>
        <v>137</v>
      </c>
      <c r="AJ919" s="20">
        <f t="shared" si="263"/>
        <v>127</v>
      </c>
      <c r="AK919" s="20">
        <f t="shared" si="264"/>
        <v>127</v>
      </c>
      <c r="AL919" s="20">
        <f t="shared" si="265"/>
        <v>179</v>
      </c>
      <c r="AM919" s="20">
        <f t="shared" si="266"/>
        <v>412</v>
      </c>
      <c r="AN919" s="20">
        <f t="shared" si="267"/>
        <v>834</v>
      </c>
      <c r="AO919" s="43">
        <f t="shared" si="268"/>
        <v>1182</v>
      </c>
    </row>
    <row r="920" spans="1:41" x14ac:dyDescent="0.2">
      <c r="A920" s="96" t="s">
        <v>2134</v>
      </c>
      <c r="B920" s="96" t="s">
        <v>2189</v>
      </c>
      <c r="C920" s="96" t="s">
        <v>2134</v>
      </c>
      <c r="D920" s="96" t="s">
        <v>2135</v>
      </c>
      <c r="E920" s="96" t="s">
        <v>2190</v>
      </c>
      <c r="F920" s="96" t="s">
        <v>2191</v>
      </c>
      <c r="G920" s="96" t="s">
        <v>126</v>
      </c>
      <c r="H920" s="19" t="str">
        <f>IF(E920="","",VLOOKUP(LEFT(E920,5),'Technikai cellák'!B:C,2,0))</f>
        <v>TIGÁZ Földgázelosztó Zrt.</v>
      </c>
      <c r="I920" s="19" t="str">
        <f>IF(E920="","",VLOOKUP(H920,'Technikai cellák'!$C$1:$D$12,2,0))</f>
        <v>4200 Hajdúszoboszló, Rákóczi Ferenc út 184.</v>
      </c>
      <c r="J920" s="97">
        <v>6</v>
      </c>
      <c r="K920" s="25" t="str">
        <f t="shared" si="271"/>
        <v>20 alatti</v>
      </c>
      <c r="L920" s="101">
        <f t="shared" si="272"/>
        <v>6</v>
      </c>
      <c r="M920" s="102">
        <f t="shared" si="273"/>
        <v>0</v>
      </c>
      <c r="N920" s="105"/>
      <c r="O920" s="104">
        <f t="shared" si="274"/>
        <v>0</v>
      </c>
      <c r="P920" s="26">
        <f t="shared" si="270"/>
        <v>215338</v>
      </c>
      <c r="Q920" s="21">
        <f t="shared" si="269"/>
        <v>269172</v>
      </c>
      <c r="R920" s="98">
        <v>1800</v>
      </c>
      <c r="S920" s="99">
        <v>3000</v>
      </c>
      <c r="T920" s="99">
        <v>4500</v>
      </c>
      <c r="U920" s="99">
        <v>5000</v>
      </c>
      <c r="V920" s="99">
        <v>4500</v>
      </c>
      <c r="W920" s="99">
        <v>3500</v>
      </c>
      <c r="X920" s="99">
        <v>1200</v>
      </c>
      <c r="Y920" s="99">
        <v>800</v>
      </c>
      <c r="Z920" s="99">
        <v>400</v>
      </c>
      <c r="AA920" s="99">
        <v>200</v>
      </c>
      <c r="AB920" s="99">
        <v>100</v>
      </c>
      <c r="AC920" s="100">
        <v>500</v>
      </c>
      <c r="AD920" s="22">
        <f t="shared" si="257"/>
        <v>19000</v>
      </c>
      <c r="AE920" s="20">
        <f t="shared" si="258"/>
        <v>31667</v>
      </c>
      <c r="AF920" s="20">
        <f t="shared" si="259"/>
        <v>47501</v>
      </c>
      <c r="AG920" s="20">
        <f t="shared" si="260"/>
        <v>52779</v>
      </c>
      <c r="AH920" s="20">
        <f t="shared" si="261"/>
        <v>47501</v>
      </c>
      <c r="AI920" s="20">
        <f t="shared" si="262"/>
        <v>36945</v>
      </c>
      <c r="AJ920" s="20">
        <f t="shared" si="263"/>
        <v>12667</v>
      </c>
      <c r="AK920" s="20">
        <f t="shared" si="264"/>
        <v>8445</v>
      </c>
      <c r="AL920" s="20">
        <f t="shared" si="265"/>
        <v>4222</v>
      </c>
      <c r="AM920" s="20">
        <f t="shared" si="266"/>
        <v>2111</v>
      </c>
      <c r="AN920" s="20">
        <f t="shared" si="267"/>
        <v>1056</v>
      </c>
      <c r="AO920" s="43">
        <f t="shared" si="268"/>
        <v>5278</v>
      </c>
    </row>
    <row r="921" spans="1:41" x14ac:dyDescent="0.2">
      <c r="A921" s="96" t="s">
        <v>2134</v>
      </c>
      <c r="B921" s="96" t="s">
        <v>2192</v>
      </c>
      <c r="C921" s="96" t="s">
        <v>2134</v>
      </c>
      <c r="D921" s="96" t="s">
        <v>2135</v>
      </c>
      <c r="E921" s="96" t="s">
        <v>2193</v>
      </c>
      <c r="F921" s="96" t="s">
        <v>2194</v>
      </c>
      <c r="G921" s="96" t="s">
        <v>126</v>
      </c>
      <c r="H921" s="19" t="str">
        <f>IF(E921="","",VLOOKUP(LEFT(E921,5),'Technikai cellák'!B:C,2,0))</f>
        <v>TIGÁZ Földgázelosztó Zrt.</v>
      </c>
      <c r="I921" s="19" t="str">
        <f>IF(E921="","",VLOOKUP(H921,'Technikai cellák'!$C$1:$D$12,2,0))</f>
        <v>4200 Hajdúszoboszló, Rákóczi Ferenc út 184.</v>
      </c>
      <c r="J921" s="97">
        <v>6</v>
      </c>
      <c r="K921" s="25" t="str">
        <f t="shared" si="271"/>
        <v>20 alatti</v>
      </c>
      <c r="L921" s="101">
        <f t="shared" si="272"/>
        <v>6</v>
      </c>
      <c r="M921" s="102">
        <f t="shared" si="273"/>
        <v>0</v>
      </c>
      <c r="N921" s="105"/>
      <c r="O921" s="104">
        <f t="shared" si="274"/>
        <v>0</v>
      </c>
      <c r="P921" s="26">
        <f t="shared" si="270"/>
        <v>52610</v>
      </c>
      <c r="Q921" s="21">
        <f t="shared" si="269"/>
        <v>65762</v>
      </c>
      <c r="R921" s="98">
        <v>1161.895</v>
      </c>
      <c r="S921" s="99">
        <v>999</v>
      </c>
      <c r="T921" s="99">
        <v>815</v>
      </c>
      <c r="U921" s="99">
        <v>311</v>
      </c>
      <c r="V921" s="99">
        <v>169</v>
      </c>
      <c r="W921" s="99">
        <v>131</v>
      </c>
      <c r="X921" s="99">
        <v>120</v>
      </c>
      <c r="Y921" s="99">
        <v>121</v>
      </c>
      <c r="Z921" s="99">
        <v>166</v>
      </c>
      <c r="AA921" s="99">
        <v>383</v>
      </c>
      <c r="AB921" s="99">
        <v>762</v>
      </c>
      <c r="AC921" s="100">
        <v>1091</v>
      </c>
      <c r="AD921" s="22">
        <f t="shared" si="257"/>
        <v>12265</v>
      </c>
      <c r="AE921" s="20">
        <f t="shared" si="258"/>
        <v>10545</v>
      </c>
      <c r="AF921" s="20">
        <f t="shared" si="259"/>
        <v>8603</v>
      </c>
      <c r="AG921" s="20">
        <f t="shared" si="260"/>
        <v>3283</v>
      </c>
      <c r="AH921" s="20">
        <f t="shared" si="261"/>
        <v>1784</v>
      </c>
      <c r="AI921" s="20">
        <f t="shared" si="262"/>
        <v>1383</v>
      </c>
      <c r="AJ921" s="20">
        <f t="shared" si="263"/>
        <v>1267</v>
      </c>
      <c r="AK921" s="20">
        <f t="shared" si="264"/>
        <v>1277</v>
      </c>
      <c r="AL921" s="20">
        <f t="shared" si="265"/>
        <v>1752</v>
      </c>
      <c r="AM921" s="20">
        <f t="shared" si="266"/>
        <v>4043</v>
      </c>
      <c r="AN921" s="20">
        <f t="shared" si="267"/>
        <v>8044</v>
      </c>
      <c r="AO921" s="43">
        <f t="shared" si="268"/>
        <v>11516</v>
      </c>
    </row>
    <row r="922" spans="1:41" x14ac:dyDescent="0.2">
      <c r="A922" s="96" t="s">
        <v>2134</v>
      </c>
      <c r="B922" s="96" t="s">
        <v>2195</v>
      </c>
      <c r="C922" s="96" t="s">
        <v>2134</v>
      </c>
      <c r="D922" s="96" t="s">
        <v>2135</v>
      </c>
      <c r="E922" s="96" t="s">
        <v>2196</v>
      </c>
      <c r="F922" s="96" t="s">
        <v>2197</v>
      </c>
      <c r="G922" s="96" t="s">
        <v>126</v>
      </c>
      <c r="H922" s="19" t="str">
        <f>IF(E922="","",VLOOKUP(LEFT(E922,5),'Technikai cellák'!B:C,2,0))</f>
        <v>TIGÁZ Földgázelosztó Zrt.</v>
      </c>
      <c r="I922" s="19" t="str">
        <f>IF(E922="","",VLOOKUP(H922,'Technikai cellák'!$C$1:$D$12,2,0))</f>
        <v>4200 Hajdúszoboszló, Rákóczi Ferenc út 184.</v>
      </c>
      <c r="J922" s="97">
        <v>4</v>
      </c>
      <c r="K922" s="25" t="str">
        <f t="shared" si="271"/>
        <v>20 alatti</v>
      </c>
      <c r="L922" s="101">
        <f t="shared" si="272"/>
        <v>4</v>
      </c>
      <c r="M922" s="102">
        <f t="shared" si="273"/>
        <v>0</v>
      </c>
      <c r="N922" s="105"/>
      <c r="O922" s="104">
        <f t="shared" si="274"/>
        <v>0</v>
      </c>
      <c r="P922" s="26">
        <f t="shared" si="270"/>
        <v>18392</v>
      </c>
      <c r="Q922" s="21">
        <f t="shared" si="269"/>
        <v>22990</v>
      </c>
      <c r="R922" s="98">
        <v>302</v>
      </c>
      <c r="S922" s="99">
        <v>254</v>
      </c>
      <c r="T922" s="99">
        <v>226</v>
      </c>
      <c r="U922" s="99">
        <v>196</v>
      </c>
      <c r="V922" s="99">
        <v>116</v>
      </c>
      <c r="W922" s="99">
        <v>96</v>
      </c>
      <c r="X922" s="99">
        <v>56</v>
      </c>
      <c r="Y922" s="99">
        <v>52</v>
      </c>
      <c r="Z922" s="99">
        <v>123</v>
      </c>
      <c r="AA922" s="99">
        <v>206</v>
      </c>
      <c r="AB922" s="99">
        <v>251</v>
      </c>
      <c r="AC922" s="100">
        <v>300</v>
      </c>
      <c r="AD922" s="22">
        <f t="shared" si="257"/>
        <v>3188</v>
      </c>
      <c r="AE922" s="20">
        <f t="shared" si="258"/>
        <v>2681</v>
      </c>
      <c r="AF922" s="20">
        <f t="shared" si="259"/>
        <v>2386</v>
      </c>
      <c r="AG922" s="20">
        <f t="shared" si="260"/>
        <v>2069</v>
      </c>
      <c r="AH922" s="20">
        <f t="shared" si="261"/>
        <v>1224</v>
      </c>
      <c r="AI922" s="20">
        <f t="shared" si="262"/>
        <v>1013</v>
      </c>
      <c r="AJ922" s="20">
        <f t="shared" si="263"/>
        <v>591</v>
      </c>
      <c r="AK922" s="20">
        <f t="shared" si="264"/>
        <v>549</v>
      </c>
      <c r="AL922" s="20">
        <f t="shared" si="265"/>
        <v>1298</v>
      </c>
      <c r="AM922" s="20">
        <f t="shared" si="266"/>
        <v>2174</v>
      </c>
      <c r="AN922" s="20">
        <f t="shared" si="267"/>
        <v>2650</v>
      </c>
      <c r="AO922" s="43">
        <f t="shared" si="268"/>
        <v>3167</v>
      </c>
    </row>
    <row r="923" spans="1:41" x14ac:dyDescent="0.2">
      <c r="A923" s="96" t="s">
        <v>2134</v>
      </c>
      <c r="B923" s="96" t="s">
        <v>2198</v>
      </c>
      <c r="C923" s="96" t="s">
        <v>2134</v>
      </c>
      <c r="D923" s="96" t="s">
        <v>2135</v>
      </c>
      <c r="E923" s="96" t="s">
        <v>2199</v>
      </c>
      <c r="F923" s="96" t="s">
        <v>2200</v>
      </c>
      <c r="G923" s="96" t="s">
        <v>126</v>
      </c>
      <c r="H923" s="19" t="str">
        <f>IF(E923="","",VLOOKUP(LEFT(E923,5),'Technikai cellák'!B:C,2,0))</f>
        <v>TIGÁZ Földgázelosztó Zrt.</v>
      </c>
      <c r="I923" s="19" t="str">
        <f>IF(E923="","",VLOOKUP(H923,'Technikai cellák'!$C$1:$D$12,2,0))</f>
        <v>4200 Hajdúszoboszló, Rákóczi Ferenc út 184.</v>
      </c>
      <c r="J923" s="97">
        <v>4</v>
      </c>
      <c r="K923" s="25" t="str">
        <f t="shared" si="271"/>
        <v>20 alatti</v>
      </c>
      <c r="L923" s="101">
        <f t="shared" si="272"/>
        <v>4</v>
      </c>
      <c r="M923" s="102">
        <f t="shared" si="273"/>
        <v>0</v>
      </c>
      <c r="N923" s="105"/>
      <c r="O923" s="104">
        <f t="shared" si="274"/>
        <v>0</v>
      </c>
      <c r="P923" s="26">
        <f t="shared" si="270"/>
        <v>12102</v>
      </c>
      <c r="Q923" s="21">
        <f t="shared" si="269"/>
        <v>15128</v>
      </c>
      <c r="R923" s="98">
        <v>267</v>
      </c>
      <c r="S923" s="99">
        <v>230</v>
      </c>
      <c r="T923" s="99">
        <v>187</v>
      </c>
      <c r="U923" s="99">
        <v>72</v>
      </c>
      <c r="V923" s="99">
        <v>39</v>
      </c>
      <c r="W923" s="99">
        <v>30</v>
      </c>
      <c r="X923" s="99">
        <v>28</v>
      </c>
      <c r="Y923" s="99">
        <v>28</v>
      </c>
      <c r="Z923" s="99">
        <v>38</v>
      </c>
      <c r="AA923" s="99">
        <v>88</v>
      </c>
      <c r="AB923" s="99">
        <v>175</v>
      </c>
      <c r="AC923" s="100">
        <v>251</v>
      </c>
      <c r="AD923" s="22">
        <f t="shared" si="257"/>
        <v>2818</v>
      </c>
      <c r="AE923" s="20">
        <f t="shared" si="258"/>
        <v>2428</v>
      </c>
      <c r="AF923" s="20">
        <f t="shared" si="259"/>
        <v>1974</v>
      </c>
      <c r="AG923" s="20">
        <f t="shared" si="260"/>
        <v>760</v>
      </c>
      <c r="AH923" s="20">
        <f t="shared" si="261"/>
        <v>412</v>
      </c>
      <c r="AI923" s="20">
        <f t="shared" si="262"/>
        <v>317</v>
      </c>
      <c r="AJ923" s="20">
        <f t="shared" si="263"/>
        <v>296</v>
      </c>
      <c r="AK923" s="20">
        <f t="shared" si="264"/>
        <v>296</v>
      </c>
      <c r="AL923" s="20">
        <f t="shared" si="265"/>
        <v>401</v>
      </c>
      <c r="AM923" s="20">
        <f t="shared" si="266"/>
        <v>929</v>
      </c>
      <c r="AN923" s="20">
        <f t="shared" si="267"/>
        <v>1847</v>
      </c>
      <c r="AO923" s="43">
        <f t="shared" si="268"/>
        <v>2650</v>
      </c>
    </row>
    <row r="924" spans="1:41" x14ac:dyDescent="0.2">
      <c r="A924" s="96" t="s">
        <v>2134</v>
      </c>
      <c r="B924" s="96" t="s">
        <v>2201</v>
      </c>
      <c r="C924" s="96" t="s">
        <v>2134</v>
      </c>
      <c r="D924" s="96" t="s">
        <v>2135</v>
      </c>
      <c r="E924" s="96" t="s">
        <v>2202</v>
      </c>
      <c r="F924" s="96" t="s">
        <v>2203</v>
      </c>
      <c r="G924" s="96" t="s">
        <v>126</v>
      </c>
      <c r="H924" s="19" t="str">
        <f>IF(E924="","",VLOOKUP(LEFT(E924,5),'Technikai cellák'!B:C,2,0))</f>
        <v>TIGÁZ Földgázelosztó Zrt.</v>
      </c>
      <c r="I924" s="19" t="str">
        <f>IF(E924="","",VLOOKUP(H924,'Technikai cellák'!$C$1:$D$12,2,0))</f>
        <v>4200 Hajdúszoboszló, Rákóczi Ferenc út 184.</v>
      </c>
      <c r="J924" s="97">
        <v>4</v>
      </c>
      <c r="K924" s="25" t="str">
        <f t="shared" si="271"/>
        <v>20 alatti</v>
      </c>
      <c r="L924" s="101">
        <f t="shared" si="272"/>
        <v>4</v>
      </c>
      <c r="M924" s="102">
        <f t="shared" si="273"/>
        <v>0</v>
      </c>
      <c r="N924" s="105"/>
      <c r="O924" s="104">
        <f t="shared" si="274"/>
        <v>0</v>
      </c>
      <c r="P924" s="26">
        <f t="shared" si="270"/>
        <v>7811</v>
      </c>
      <c r="Q924" s="21">
        <f t="shared" si="269"/>
        <v>9764</v>
      </c>
      <c r="R924" s="98">
        <v>172.51249999999999</v>
      </c>
      <c r="S924" s="99">
        <v>148</v>
      </c>
      <c r="T924" s="99">
        <v>120.99</v>
      </c>
      <c r="U924" s="99">
        <v>46.157499999999999</v>
      </c>
      <c r="V924" s="99">
        <v>25.067499999999999</v>
      </c>
      <c r="W924" s="99">
        <v>19.425000000000001</v>
      </c>
      <c r="X924" s="99">
        <v>18</v>
      </c>
      <c r="Y924" s="99">
        <v>17.945</v>
      </c>
      <c r="Z924" s="99">
        <v>25</v>
      </c>
      <c r="AA924" s="99">
        <v>56.887500000000003</v>
      </c>
      <c r="AB924" s="99">
        <v>113</v>
      </c>
      <c r="AC924" s="100">
        <v>162.06</v>
      </c>
      <c r="AD924" s="22">
        <f t="shared" si="257"/>
        <v>1821</v>
      </c>
      <c r="AE924" s="20">
        <f t="shared" si="258"/>
        <v>1562</v>
      </c>
      <c r="AF924" s="20">
        <f t="shared" si="259"/>
        <v>1277</v>
      </c>
      <c r="AG924" s="20">
        <f t="shared" si="260"/>
        <v>487</v>
      </c>
      <c r="AH924" s="20">
        <f t="shared" si="261"/>
        <v>265</v>
      </c>
      <c r="AI924" s="20">
        <f t="shared" si="262"/>
        <v>205</v>
      </c>
      <c r="AJ924" s="20">
        <f t="shared" si="263"/>
        <v>190</v>
      </c>
      <c r="AK924" s="20">
        <f t="shared" si="264"/>
        <v>189</v>
      </c>
      <c r="AL924" s="20">
        <f t="shared" si="265"/>
        <v>264</v>
      </c>
      <c r="AM924" s="20">
        <f t="shared" si="266"/>
        <v>600</v>
      </c>
      <c r="AN924" s="20">
        <f t="shared" si="267"/>
        <v>1193</v>
      </c>
      <c r="AO924" s="43">
        <f t="shared" si="268"/>
        <v>1711</v>
      </c>
    </row>
    <row r="925" spans="1:41" x14ac:dyDescent="0.2">
      <c r="A925" s="96" t="s">
        <v>2134</v>
      </c>
      <c r="B925" s="96" t="s">
        <v>2204</v>
      </c>
      <c r="C925" s="96" t="s">
        <v>2134</v>
      </c>
      <c r="D925" s="96" t="s">
        <v>2135</v>
      </c>
      <c r="E925" s="96" t="s">
        <v>2205</v>
      </c>
      <c r="F925" s="96" t="s">
        <v>2206</v>
      </c>
      <c r="G925" s="96" t="s">
        <v>126</v>
      </c>
      <c r="H925" s="19" t="str">
        <f>IF(E925="","",VLOOKUP(LEFT(E925,5),'Technikai cellák'!B:C,2,0))</f>
        <v>TIGÁZ Földgázelosztó Zrt.</v>
      </c>
      <c r="I925" s="19" t="str">
        <f>IF(E925="","",VLOOKUP(H925,'Technikai cellák'!$C$1:$D$12,2,0))</f>
        <v>4200 Hajdúszoboszló, Rákóczi Ferenc út 184.</v>
      </c>
      <c r="J925" s="97">
        <v>4</v>
      </c>
      <c r="K925" s="25" t="str">
        <f t="shared" si="271"/>
        <v>20 alatti</v>
      </c>
      <c r="L925" s="101">
        <f t="shared" si="272"/>
        <v>4</v>
      </c>
      <c r="M925" s="102">
        <f t="shared" si="273"/>
        <v>0</v>
      </c>
      <c r="N925" s="105"/>
      <c r="O925" s="104">
        <f t="shared" si="274"/>
        <v>0</v>
      </c>
      <c r="P925" s="26">
        <f t="shared" si="270"/>
        <v>15082</v>
      </c>
      <c r="Q925" s="21">
        <f t="shared" si="269"/>
        <v>18852</v>
      </c>
      <c r="R925" s="98">
        <v>333</v>
      </c>
      <c r="S925" s="99">
        <v>286</v>
      </c>
      <c r="T925" s="99">
        <v>234</v>
      </c>
      <c r="U925" s="99">
        <v>89</v>
      </c>
      <c r="V925" s="99">
        <v>48</v>
      </c>
      <c r="W925" s="99">
        <v>38</v>
      </c>
      <c r="X925" s="99">
        <v>34</v>
      </c>
      <c r="Y925" s="99">
        <v>35</v>
      </c>
      <c r="Z925" s="99">
        <v>48</v>
      </c>
      <c r="AA925" s="99">
        <v>110</v>
      </c>
      <c r="AB925" s="99">
        <v>218</v>
      </c>
      <c r="AC925" s="100">
        <v>313</v>
      </c>
      <c r="AD925" s="22">
        <f t="shared" si="257"/>
        <v>3515</v>
      </c>
      <c r="AE925" s="20">
        <f t="shared" si="258"/>
        <v>3019</v>
      </c>
      <c r="AF925" s="20">
        <f t="shared" si="259"/>
        <v>2470</v>
      </c>
      <c r="AG925" s="20">
        <f t="shared" si="260"/>
        <v>939</v>
      </c>
      <c r="AH925" s="20">
        <f t="shared" si="261"/>
        <v>507</v>
      </c>
      <c r="AI925" s="20">
        <f t="shared" si="262"/>
        <v>401</v>
      </c>
      <c r="AJ925" s="20">
        <f t="shared" si="263"/>
        <v>359</v>
      </c>
      <c r="AK925" s="20">
        <f t="shared" si="264"/>
        <v>369</v>
      </c>
      <c r="AL925" s="20">
        <f t="shared" si="265"/>
        <v>507</v>
      </c>
      <c r="AM925" s="20">
        <f t="shared" si="266"/>
        <v>1161</v>
      </c>
      <c r="AN925" s="20">
        <f t="shared" si="267"/>
        <v>2301</v>
      </c>
      <c r="AO925" s="43">
        <f t="shared" si="268"/>
        <v>3304</v>
      </c>
    </row>
    <row r="926" spans="1:41" x14ac:dyDescent="0.2">
      <c r="A926" s="96" t="s">
        <v>2134</v>
      </c>
      <c r="B926" s="96" t="s">
        <v>2207</v>
      </c>
      <c r="C926" s="96" t="s">
        <v>2134</v>
      </c>
      <c r="D926" s="96" t="s">
        <v>2135</v>
      </c>
      <c r="E926" s="96" t="s">
        <v>2208</v>
      </c>
      <c r="F926" s="96" t="s">
        <v>2209</v>
      </c>
      <c r="G926" s="96" t="s">
        <v>126</v>
      </c>
      <c r="H926" s="19" t="str">
        <f>IF(E926="","",VLOOKUP(LEFT(E926,5),'Technikai cellák'!B:C,2,0))</f>
        <v>TIGÁZ Földgázelosztó Zrt.</v>
      </c>
      <c r="I926" s="19" t="str">
        <f>IF(E926="","",VLOOKUP(H926,'Technikai cellák'!$C$1:$D$12,2,0))</f>
        <v>4200 Hajdúszoboszló, Rákóczi Ferenc út 184.</v>
      </c>
      <c r="J926" s="97">
        <v>4</v>
      </c>
      <c r="K926" s="25" t="str">
        <f t="shared" si="271"/>
        <v>20 alatti</v>
      </c>
      <c r="L926" s="101">
        <f t="shared" si="272"/>
        <v>4</v>
      </c>
      <c r="M926" s="102">
        <f t="shared" si="273"/>
        <v>0</v>
      </c>
      <c r="N926" s="105"/>
      <c r="O926" s="104">
        <f t="shared" si="274"/>
        <v>0</v>
      </c>
      <c r="P926" s="26">
        <f t="shared" si="270"/>
        <v>6754</v>
      </c>
      <c r="Q926" s="21">
        <f t="shared" si="269"/>
        <v>8443</v>
      </c>
      <c r="R926" s="98">
        <v>149</v>
      </c>
      <c r="S926" s="99">
        <v>128.32</v>
      </c>
      <c r="T926" s="99">
        <v>104.64</v>
      </c>
      <c r="U926" s="99">
        <v>39.92</v>
      </c>
      <c r="V926" s="99">
        <v>21.68</v>
      </c>
      <c r="W926" s="99">
        <v>16.8</v>
      </c>
      <c r="X926" s="99">
        <v>15.36</v>
      </c>
      <c r="Y926" s="99">
        <v>15.52</v>
      </c>
      <c r="Z926" s="99">
        <v>21.36</v>
      </c>
      <c r="AA926" s="99">
        <v>49.2</v>
      </c>
      <c r="AB926" s="99">
        <v>97.84</v>
      </c>
      <c r="AC926" s="100">
        <v>140.16</v>
      </c>
      <c r="AD926" s="22">
        <f t="shared" si="257"/>
        <v>1573</v>
      </c>
      <c r="AE926" s="20">
        <f t="shared" si="258"/>
        <v>1355</v>
      </c>
      <c r="AF926" s="20">
        <f t="shared" si="259"/>
        <v>1105</v>
      </c>
      <c r="AG926" s="20">
        <f t="shared" si="260"/>
        <v>421</v>
      </c>
      <c r="AH926" s="20">
        <f t="shared" si="261"/>
        <v>229</v>
      </c>
      <c r="AI926" s="20">
        <f t="shared" si="262"/>
        <v>177</v>
      </c>
      <c r="AJ926" s="20">
        <f t="shared" si="263"/>
        <v>162</v>
      </c>
      <c r="AK926" s="20">
        <f t="shared" si="264"/>
        <v>164</v>
      </c>
      <c r="AL926" s="20">
        <f t="shared" si="265"/>
        <v>225</v>
      </c>
      <c r="AM926" s="20">
        <f t="shared" si="266"/>
        <v>519</v>
      </c>
      <c r="AN926" s="20">
        <f t="shared" si="267"/>
        <v>1033</v>
      </c>
      <c r="AO926" s="43">
        <f t="shared" si="268"/>
        <v>1480</v>
      </c>
    </row>
    <row r="927" spans="1:41" x14ac:dyDescent="0.2">
      <c r="A927" s="96" t="s">
        <v>2134</v>
      </c>
      <c r="B927" s="96" t="s">
        <v>2210</v>
      </c>
      <c r="C927" s="96" t="s">
        <v>2134</v>
      </c>
      <c r="D927" s="96" t="s">
        <v>2135</v>
      </c>
      <c r="E927" s="96" t="s">
        <v>2211</v>
      </c>
      <c r="F927" s="96" t="s">
        <v>2212</v>
      </c>
      <c r="G927" s="96" t="s">
        <v>126</v>
      </c>
      <c r="H927" s="19" t="str">
        <f>IF(E927="","",VLOOKUP(LEFT(E927,5),'Technikai cellák'!B:C,2,0))</f>
        <v>TIGÁZ Földgázelosztó Zrt.</v>
      </c>
      <c r="I927" s="19" t="str">
        <f>IF(E927="","",VLOOKUP(H927,'Technikai cellák'!$C$1:$D$12,2,0))</f>
        <v>4200 Hajdúszoboszló, Rákóczi Ferenc út 184.</v>
      </c>
      <c r="J927" s="97">
        <v>4</v>
      </c>
      <c r="K927" s="25" t="str">
        <f t="shared" si="271"/>
        <v>20 alatti</v>
      </c>
      <c r="L927" s="101">
        <f t="shared" si="272"/>
        <v>4</v>
      </c>
      <c r="M927" s="102">
        <f t="shared" si="273"/>
        <v>0</v>
      </c>
      <c r="N927" s="105"/>
      <c r="O927" s="104">
        <f t="shared" si="274"/>
        <v>0</v>
      </c>
      <c r="P927" s="26">
        <f t="shared" si="270"/>
        <v>3479</v>
      </c>
      <c r="Q927" s="21">
        <f t="shared" si="269"/>
        <v>4349</v>
      </c>
      <c r="R927" s="98">
        <v>77</v>
      </c>
      <c r="S927" s="99">
        <v>66</v>
      </c>
      <c r="T927" s="99">
        <v>54</v>
      </c>
      <c r="U927" s="99">
        <v>21</v>
      </c>
      <c r="V927" s="99">
        <v>11</v>
      </c>
      <c r="W927" s="99">
        <v>9</v>
      </c>
      <c r="X927" s="99">
        <v>8</v>
      </c>
      <c r="Y927" s="99">
        <v>8</v>
      </c>
      <c r="Z927" s="99">
        <v>11</v>
      </c>
      <c r="AA927" s="99">
        <v>25</v>
      </c>
      <c r="AB927" s="99">
        <v>50</v>
      </c>
      <c r="AC927" s="100">
        <v>72</v>
      </c>
      <c r="AD927" s="22">
        <f t="shared" si="257"/>
        <v>813</v>
      </c>
      <c r="AE927" s="20">
        <f t="shared" si="258"/>
        <v>697</v>
      </c>
      <c r="AF927" s="20">
        <f t="shared" si="259"/>
        <v>570</v>
      </c>
      <c r="AG927" s="20">
        <f t="shared" si="260"/>
        <v>222</v>
      </c>
      <c r="AH927" s="20">
        <f t="shared" si="261"/>
        <v>116</v>
      </c>
      <c r="AI927" s="20">
        <f t="shared" si="262"/>
        <v>95</v>
      </c>
      <c r="AJ927" s="20">
        <f t="shared" si="263"/>
        <v>84</v>
      </c>
      <c r="AK927" s="20">
        <f t="shared" si="264"/>
        <v>84</v>
      </c>
      <c r="AL927" s="20">
        <f t="shared" si="265"/>
        <v>116</v>
      </c>
      <c r="AM927" s="20">
        <f t="shared" si="266"/>
        <v>264</v>
      </c>
      <c r="AN927" s="20">
        <f t="shared" si="267"/>
        <v>528</v>
      </c>
      <c r="AO927" s="43">
        <f t="shared" si="268"/>
        <v>760</v>
      </c>
    </row>
    <row r="928" spans="1:41" x14ac:dyDescent="0.2">
      <c r="A928" s="96" t="s">
        <v>2134</v>
      </c>
      <c r="B928" s="96" t="s">
        <v>2213</v>
      </c>
      <c r="C928" s="96" t="s">
        <v>2134</v>
      </c>
      <c r="D928" s="96" t="s">
        <v>2135</v>
      </c>
      <c r="E928" s="96" t="s">
        <v>2214</v>
      </c>
      <c r="F928" s="96" t="s">
        <v>2215</v>
      </c>
      <c r="G928" s="96" t="s">
        <v>126</v>
      </c>
      <c r="H928" s="19" t="str">
        <f>IF(E928="","",VLOOKUP(LEFT(E928,5),'Technikai cellák'!B:C,2,0))</f>
        <v>TIGÁZ Földgázelosztó Zrt.</v>
      </c>
      <c r="I928" s="19" t="str">
        <f>IF(E928="","",VLOOKUP(H928,'Technikai cellák'!$C$1:$D$12,2,0))</f>
        <v>4200 Hajdúszoboszló, Rákóczi Ferenc út 184.</v>
      </c>
      <c r="J928" s="97">
        <v>4</v>
      </c>
      <c r="K928" s="25" t="str">
        <f t="shared" si="271"/>
        <v>20 alatti</v>
      </c>
      <c r="L928" s="101">
        <f t="shared" si="272"/>
        <v>4</v>
      </c>
      <c r="M928" s="102">
        <f t="shared" si="273"/>
        <v>0</v>
      </c>
      <c r="N928" s="105"/>
      <c r="O928" s="104">
        <f t="shared" si="274"/>
        <v>0</v>
      </c>
      <c r="P928" s="26">
        <f t="shared" si="270"/>
        <v>49342</v>
      </c>
      <c r="Q928" s="21">
        <f t="shared" si="269"/>
        <v>61677</v>
      </c>
      <c r="R928" s="98">
        <v>1016</v>
      </c>
      <c r="S928" s="99">
        <v>856</v>
      </c>
      <c r="T928" s="99">
        <v>765</v>
      </c>
      <c r="U928" s="99">
        <v>502</v>
      </c>
      <c r="V928" s="99">
        <v>178</v>
      </c>
      <c r="W928" s="99">
        <v>146</v>
      </c>
      <c r="X928" s="99">
        <v>78</v>
      </c>
      <c r="Y928" s="99">
        <v>75</v>
      </c>
      <c r="Z928" s="99">
        <v>141</v>
      </c>
      <c r="AA928" s="99">
        <v>342</v>
      </c>
      <c r="AB928" s="99">
        <v>733</v>
      </c>
      <c r="AC928" s="100">
        <v>1011</v>
      </c>
      <c r="AD928" s="22">
        <f t="shared" si="257"/>
        <v>10725</v>
      </c>
      <c r="AE928" s="20">
        <f t="shared" si="258"/>
        <v>9036</v>
      </c>
      <c r="AF928" s="20">
        <f t="shared" si="259"/>
        <v>8075</v>
      </c>
      <c r="AG928" s="20">
        <f t="shared" si="260"/>
        <v>5299</v>
      </c>
      <c r="AH928" s="20">
        <f t="shared" si="261"/>
        <v>1879</v>
      </c>
      <c r="AI928" s="20">
        <f t="shared" si="262"/>
        <v>1541</v>
      </c>
      <c r="AJ928" s="20">
        <f t="shared" si="263"/>
        <v>823</v>
      </c>
      <c r="AK928" s="20">
        <f t="shared" si="264"/>
        <v>792</v>
      </c>
      <c r="AL928" s="20">
        <f t="shared" si="265"/>
        <v>1488</v>
      </c>
      <c r="AM928" s="20">
        <f t="shared" si="266"/>
        <v>3610</v>
      </c>
      <c r="AN928" s="20">
        <f t="shared" si="267"/>
        <v>7737</v>
      </c>
      <c r="AO928" s="43">
        <f t="shared" si="268"/>
        <v>10672</v>
      </c>
    </row>
    <row r="929" spans="1:41" x14ac:dyDescent="0.2">
      <c r="A929" s="96" t="s">
        <v>2134</v>
      </c>
      <c r="B929" s="96" t="s">
        <v>2216</v>
      </c>
      <c r="C929" s="96" t="s">
        <v>2134</v>
      </c>
      <c r="D929" s="96" t="s">
        <v>2135</v>
      </c>
      <c r="E929" s="96" t="s">
        <v>2217</v>
      </c>
      <c r="F929" s="96" t="s">
        <v>2218</v>
      </c>
      <c r="G929" s="96" t="s">
        <v>126</v>
      </c>
      <c r="H929" s="19" t="str">
        <f>IF(E929="","",VLOOKUP(LEFT(E929,5),'Technikai cellák'!B:C,2,0))</f>
        <v>TIGÁZ Földgázelosztó Zrt.</v>
      </c>
      <c r="I929" s="19" t="str">
        <f>IF(E929="","",VLOOKUP(H929,'Technikai cellák'!$C$1:$D$12,2,0))</f>
        <v>4200 Hajdúszoboszló, Rákóczi Ferenc út 184.</v>
      </c>
      <c r="J929" s="97">
        <v>6</v>
      </c>
      <c r="K929" s="25" t="str">
        <f t="shared" si="271"/>
        <v>20 alatti</v>
      </c>
      <c r="L929" s="101">
        <f t="shared" si="272"/>
        <v>6</v>
      </c>
      <c r="M929" s="102">
        <f t="shared" si="273"/>
        <v>0</v>
      </c>
      <c r="N929" s="105"/>
      <c r="O929" s="104">
        <f t="shared" si="274"/>
        <v>0</v>
      </c>
      <c r="P929" s="26">
        <f t="shared" si="270"/>
        <v>48740</v>
      </c>
      <c r="Q929" s="21">
        <f t="shared" si="269"/>
        <v>60925</v>
      </c>
      <c r="R929" s="98">
        <v>1505</v>
      </c>
      <c r="S929" s="99">
        <v>429</v>
      </c>
      <c r="T929" s="99">
        <v>399</v>
      </c>
      <c r="U929" s="99">
        <v>285</v>
      </c>
      <c r="V929" s="99">
        <v>195</v>
      </c>
      <c r="W929" s="99">
        <v>62</v>
      </c>
      <c r="X929" s="99">
        <v>58</v>
      </c>
      <c r="Y929" s="99">
        <v>60</v>
      </c>
      <c r="Z929" s="99">
        <v>123</v>
      </c>
      <c r="AA929" s="99">
        <v>378</v>
      </c>
      <c r="AB929" s="99">
        <v>966</v>
      </c>
      <c r="AC929" s="100">
        <v>1312</v>
      </c>
      <c r="AD929" s="22">
        <f t="shared" si="257"/>
        <v>15886</v>
      </c>
      <c r="AE929" s="20">
        <f t="shared" si="258"/>
        <v>4528</v>
      </c>
      <c r="AF929" s="20">
        <f t="shared" si="259"/>
        <v>4212</v>
      </c>
      <c r="AG929" s="20">
        <f t="shared" si="260"/>
        <v>3008</v>
      </c>
      <c r="AH929" s="20">
        <f t="shared" si="261"/>
        <v>2058</v>
      </c>
      <c r="AI929" s="20">
        <f t="shared" si="262"/>
        <v>654</v>
      </c>
      <c r="AJ929" s="20">
        <f t="shared" si="263"/>
        <v>612</v>
      </c>
      <c r="AK929" s="20">
        <f t="shared" si="264"/>
        <v>633</v>
      </c>
      <c r="AL929" s="20">
        <f t="shared" si="265"/>
        <v>1298</v>
      </c>
      <c r="AM929" s="20">
        <f t="shared" si="266"/>
        <v>3990</v>
      </c>
      <c r="AN929" s="20">
        <f t="shared" si="267"/>
        <v>10197</v>
      </c>
      <c r="AO929" s="43">
        <f t="shared" si="268"/>
        <v>13849</v>
      </c>
    </row>
    <row r="930" spans="1:41" x14ac:dyDescent="0.2">
      <c r="A930" s="96" t="s">
        <v>2134</v>
      </c>
      <c r="B930" s="96" t="s">
        <v>2219</v>
      </c>
      <c r="C930" s="96" t="s">
        <v>2134</v>
      </c>
      <c r="D930" s="96" t="s">
        <v>2135</v>
      </c>
      <c r="E930" s="96" t="s">
        <v>2220</v>
      </c>
      <c r="F930" s="96" t="s">
        <v>2221</v>
      </c>
      <c r="G930" s="96" t="s">
        <v>126</v>
      </c>
      <c r="H930" s="19" t="str">
        <f>IF(E930="","",VLOOKUP(LEFT(E930,5),'Technikai cellák'!B:C,2,0))</f>
        <v>TIGÁZ Földgázelosztó Zrt.</v>
      </c>
      <c r="I930" s="19" t="str">
        <f>IF(E930="","",VLOOKUP(H930,'Technikai cellák'!$C$1:$D$12,2,0))</f>
        <v>4200 Hajdúszoboszló, Rákóczi Ferenc út 184.</v>
      </c>
      <c r="J930" s="97">
        <v>4</v>
      </c>
      <c r="K930" s="25" t="str">
        <f t="shared" si="271"/>
        <v>20 alatti</v>
      </c>
      <c r="L930" s="101">
        <f t="shared" si="272"/>
        <v>4</v>
      </c>
      <c r="M930" s="102">
        <f t="shared" si="273"/>
        <v>0</v>
      </c>
      <c r="N930" s="105"/>
      <c r="O930" s="104">
        <f t="shared" si="274"/>
        <v>0</v>
      </c>
      <c r="P930" s="26">
        <f t="shared" si="270"/>
        <v>11186</v>
      </c>
      <c r="Q930" s="21">
        <f t="shared" si="269"/>
        <v>13983</v>
      </c>
      <c r="R930" s="98">
        <v>247.11250000000001</v>
      </c>
      <c r="S930" s="99">
        <v>213</v>
      </c>
      <c r="T930" s="99">
        <v>173.31</v>
      </c>
      <c r="U930" s="99">
        <v>66</v>
      </c>
      <c r="V930" s="99">
        <v>35.907499999999999</v>
      </c>
      <c r="W930" s="99">
        <v>28</v>
      </c>
      <c r="X930" s="99">
        <v>25</v>
      </c>
      <c r="Y930" s="99">
        <v>26</v>
      </c>
      <c r="Z930" s="99">
        <v>35.377499999999998</v>
      </c>
      <c r="AA930" s="99">
        <v>81</v>
      </c>
      <c r="AB930" s="99">
        <v>162</v>
      </c>
      <c r="AC930" s="100">
        <v>232.14</v>
      </c>
      <c r="AD930" s="22">
        <f t="shared" si="257"/>
        <v>2608</v>
      </c>
      <c r="AE930" s="20">
        <f t="shared" si="258"/>
        <v>2248</v>
      </c>
      <c r="AF930" s="20">
        <f t="shared" si="259"/>
        <v>1829</v>
      </c>
      <c r="AG930" s="20">
        <f t="shared" si="260"/>
        <v>697</v>
      </c>
      <c r="AH930" s="20">
        <f t="shared" si="261"/>
        <v>379</v>
      </c>
      <c r="AI930" s="20">
        <f t="shared" si="262"/>
        <v>296</v>
      </c>
      <c r="AJ930" s="20">
        <f t="shared" si="263"/>
        <v>264</v>
      </c>
      <c r="AK930" s="20">
        <f t="shared" si="264"/>
        <v>274</v>
      </c>
      <c r="AL930" s="20">
        <f t="shared" si="265"/>
        <v>373</v>
      </c>
      <c r="AM930" s="20">
        <f t="shared" si="266"/>
        <v>855</v>
      </c>
      <c r="AN930" s="20">
        <f t="shared" si="267"/>
        <v>1710</v>
      </c>
      <c r="AO930" s="43">
        <f t="shared" si="268"/>
        <v>2450</v>
      </c>
    </row>
    <row r="931" spans="1:41" x14ac:dyDescent="0.2">
      <c r="A931" s="96" t="s">
        <v>2134</v>
      </c>
      <c r="B931" s="96" t="s">
        <v>2222</v>
      </c>
      <c r="C931" s="96" t="s">
        <v>2134</v>
      </c>
      <c r="D931" s="96" t="s">
        <v>2135</v>
      </c>
      <c r="E931" s="96" t="s">
        <v>2223</v>
      </c>
      <c r="F931" s="96" t="s">
        <v>2224</v>
      </c>
      <c r="G931" s="96" t="s">
        <v>126</v>
      </c>
      <c r="H931" s="19" t="str">
        <f>IF(E931="","",VLOOKUP(LEFT(E931,5),'Technikai cellák'!B:C,2,0))</f>
        <v>TIGÁZ Földgázelosztó Zrt.</v>
      </c>
      <c r="I931" s="19" t="str">
        <f>IF(E931="","",VLOOKUP(H931,'Technikai cellák'!$C$1:$D$12,2,0))</f>
        <v>4200 Hajdúszoboszló, Rákóczi Ferenc út 184.</v>
      </c>
      <c r="J931" s="97">
        <v>4</v>
      </c>
      <c r="K931" s="25" t="str">
        <f t="shared" si="271"/>
        <v>20 alatti</v>
      </c>
      <c r="L931" s="101">
        <f t="shared" si="272"/>
        <v>4</v>
      </c>
      <c r="M931" s="102">
        <f t="shared" si="273"/>
        <v>0</v>
      </c>
      <c r="N931" s="105"/>
      <c r="O931" s="104">
        <f t="shared" si="274"/>
        <v>0</v>
      </c>
      <c r="P931" s="26">
        <f t="shared" si="270"/>
        <v>9</v>
      </c>
      <c r="Q931" s="21">
        <f t="shared" si="269"/>
        <v>11</v>
      </c>
      <c r="R931" s="98">
        <v>1</v>
      </c>
      <c r="S931" s="99">
        <v>0</v>
      </c>
      <c r="T931" s="99">
        <v>0</v>
      </c>
      <c r="U931" s="99">
        <v>0</v>
      </c>
      <c r="V931" s="99">
        <v>0</v>
      </c>
      <c r="W931" s="99">
        <v>0</v>
      </c>
      <c r="X931" s="99">
        <v>0</v>
      </c>
      <c r="Y931" s="99">
        <v>0</v>
      </c>
      <c r="Z931" s="99">
        <v>0</v>
      </c>
      <c r="AA931" s="99">
        <v>0</v>
      </c>
      <c r="AB931" s="99">
        <v>0</v>
      </c>
      <c r="AC931" s="100">
        <v>0</v>
      </c>
      <c r="AD931" s="22">
        <f t="shared" si="257"/>
        <v>11</v>
      </c>
      <c r="AE931" s="20">
        <f t="shared" si="258"/>
        <v>0</v>
      </c>
      <c r="AF931" s="20">
        <f t="shared" si="259"/>
        <v>0</v>
      </c>
      <c r="AG931" s="20">
        <f t="shared" si="260"/>
        <v>0</v>
      </c>
      <c r="AH931" s="20">
        <f t="shared" si="261"/>
        <v>0</v>
      </c>
      <c r="AI931" s="20">
        <f t="shared" si="262"/>
        <v>0</v>
      </c>
      <c r="AJ931" s="20">
        <f t="shared" si="263"/>
        <v>0</v>
      </c>
      <c r="AK931" s="20">
        <f t="shared" si="264"/>
        <v>0</v>
      </c>
      <c r="AL931" s="20">
        <f t="shared" si="265"/>
        <v>0</v>
      </c>
      <c r="AM931" s="20">
        <f t="shared" si="266"/>
        <v>0</v>
      </c>
      <c r="AN931" s="20">
        <f t="shared" si="267"/>
        <v>0</v>
      </c>
      <c r="AO931" s="43">
        <f t="shared" si="268"/>
        <v>0</v>
      </c>
    </row>
    <row r="932" spans="1:41" x14ac:dyDescent="0.2">
      <c r="A932" s="96" t="s">
        <v>2134</v>
      </c>
      <c r="B932" s="96" t="s">
        <v>2225</v>
      </c>
      <c r="C932" s="96" t="s">
        <v>2134</v>
      </c>
      <c r="D932" s="96" t="s">
        <v>2135</v>
      </c>
      <c r="E932" s="96" t="s">
        <v>2226</v>
      </c>
      <c r="F932" s="96" t="s">
        <v>2227</v>
      </c>
      <c r="G932" s="96" t="s">
        <v>126</v>
      </c>
      <c r="H932" s="19" t="str">
        <f>IF(E932="","",VLOOKUP(LEFT(E932,5),'Technikai cellák'!B:C,2,0))</f>
        <v>TIGÁZ Földgázelosztó Zrt.</v>
      </c>
      <c r="I932" s="19" t="str">
        <f>IF(E932="","",VLOOKUP(H932,'Technikai cellák'!$C$1:$D$12,2,0))</f>
        <v>4200 Hajdúszoboszló, Rákóczi Ferenc út 184.</v>
      </c>
      <c r="J932" s="97">
        <v>6</v>
      </c>
      <c r="K932" s="25" t="str">
        <f t="shared" si="271"/>
        <v>20 alatti</v>
      </c>
      <c r="L932" s="101">
        <f t="shared" si="272"/>
        <v>6</v>
      </c>
      <c r="M932" s="102">
        <f t="shared" si="273"/>
        <v>0</v>
      </c>
      <c r="N932" s="105"/>
      <c r="O932" s="104">
        <f t="shared" si="274"/>
        <v>0</v>
      </c>
      <c r="P932" s="26">
        <f t="shared" si="270"/>
        <v>32462</v>
      </c>
      <c r="Q932" s="21">
        <f t="shared" si="269"/>
        <v>40577</v>
      </c>
      <c r="R932" s="98">
        <v>717</v>
      </c>
      <c r="S932" s="99">
        <v>616</v>
      </c>
      <c r="T932" s="99">
        <v>503</v>
      </c>
      <c r="U932" s="99">
        <v>192</v>
      </c>
      <c r="V932" s="99">
        <v>104</v>
      </c>
      <c r="W932" s="99">
        <v>81</v>
      </c>
      <c r="X932" s="99">
        <v>74</v>
      </c>
      <c r="Y932" s="99">
        <v>75</v>
      </c>
      <c r="Z932" s="99">
        <v>103</v>
      </c>
      <c r="AA932" s="99">
        <v>236</v>
      </c>
      <c r="AB932" s="99">
        <v>470</v>
      </c>
      <c r="AC932" s="100">
        <v>673</v>
      </c>
      <c r="AD932" s="22">
        <f t="shared" si="257"/>
        <v>7569</v>
      </c>
      <c r="AE932" s="20">
        <f t="shared" si="258"/>
        <v>6502</v>
      </c>
      <c r="AF932" s="20">
        <f t="shared" si="259"/>
        <v>5310</v>
      </c>
      <c r="AG932" s="20">
        <f t="shared" si="260"/>
        <v>2027</v>
      </c>
      <c r="AH932" s="20">
        <f t="shared" si="261"/>
        <v>1098</v>
      </c>
      <c r="AI932" s="20">
        <f t="shared" si="262"/>
        <v>855</v>
      </c>
      <c r="AJ932" s="20">
        <f t="shared" si="263"/>
        <v>781</v>
      </c>
      <c r="AK932" s="20">
        <f t="shared" si="264"/>
        <v>792</v>
      </c>
      <c r="AL932" s="20">
        <f t="shared" si="265"/>
        <v>1087</v>
      </c>
      <c r="AM932" s="20">
        <f t="shared" si="266"/>
        <v>2491</v>
      </c>
      <c r="AN932" s="20">
        <f t="shared" si="267"/>
        <v>4961</v>
      </c>
      <c r="AO932" s="43">
        <f t="shared" si="268"/>
        <v>7104</v>
      </c>
    </row>
    <row r="933" spans="1:41" x14ac:dyDescent="0.2">
      <c r="A933" s="96" t="s">
        <v>2134</v>
      </c>
      <c r="B933" s="96" t="s">
        <v>2228</v>
      </c>
      <c r="C933" s="96" t="s">
        <v>2134</v>
      </c>
      <c r="D933" s="96" t="s">
        <v>2135</v>
      </c>
      <c r="E933" s="96" t="s">
        <v>2229</v>
      </c>
      <c r="F933" s="96" t="s">
        <v>2230</v>
      </c>
      <c r="G933" s="96" t="s">
        <v>126</v>
      </c>
      <c r="H933" s="19" t="str">
        <f>IF(E933="","",VLOOKUP(LEFT(E933,5),'Technikai cellák'!B:C,2,0))</f>
        <v>TIGÁZ Földgázelosztó Zrt.</v>
      </c>
      <c r="I933" s="19" t="str">
        <f>IF(E933="","",VLOOKUP(H933,'Technikai cellák'!$C$1:$D$12,2,0))</f>
        <v>4200 Hajdúszoboszló, Rákóczi Ferenc út 184.</v>
      </c>
      <c r="J933" s="97">
        <v>4</v>
      </c>
      <c r="K933" s="25" t="str">
        <f t="shared" si="271"/>
        <v>20 alatti</v>
      </c>
      <c r="L933" s="101">
        <f t="shared" si="272"/>
        <v>4</v>
      </c>
      <c r="M933" s="102">
        <f t="shared" si="273"/>
        <v>0</v>
      </c>
      <c r="N933" s="105"/>
      <c r="O933" s="104">
        <f t="shared" si="274"/>
        <v>0</v>
      </c>
      <c r="P933" s="26">
        <f t="shared" si="270"/>
        <v>11400</v>
      </c>
      <c r="Q933" s="21">
        <f t="shared" si="269"/>
        <v>14250</v>
      </c>
      <c r="R933" s="98">
        <v>251.77500000000001</v>
      </c>
      <c r="S933" s="99">
        <v>216.54</v>
      </c>
      <c r="T933" s="99">
        <v>176.58</v>
      </c>
      <c r="U933" s="99">
        <v>67</v>
      </c>
      <c r="V933" s="99">
        <v>36.585000000000001</v>
      </c>
      <c r="W933" s="99">
        <v>28.35</v>
      </c>
      <c r="X933" s="99">
        <v>26</v>
      </c>
      <c r="Y933" s="99">
        <v>26.19</v>
      </c>
      <c r="Z933" s="99">
        <v>36</v>
      </c>
      <c r="AA933" s="99">
        <v>83.025000000000006</v>
      </c>
      <c r="AB933" s="99">
        <v>165</v>
      </c>
      <c r="AC933" s="100">
        <v>237</v>
      </c>
      <c r="AD933" s="22">
        <f t="shared" si="257"/>
        <v>2658</v>
      </c>
      <c r="AE933" s="20">
        <f t="shared" si="258"/>
        <v>2286</v>
      </c>
      <c r="AF933" s="20">
        <f t="shared" si="259"/>
        <v>1864</v>
      </c>
      <c r="AG933" s="20">
        <f t="shared" si="260"/>
        <v>707</v>
      </c>
      <c r="AH933" s="20">
        <f t="shared" si="261"/>
        <v>386</v>
      </c>
      <c r="AI933" s="20">
        <f t="shared" si="262"/>
        <v>299</v>
      </c>
      <c r="AJ933" s="20">
        <f t="shared" si="263"/>
        <v>274</v>
      </c>
      <c r="AK933" s="20">
        <f t="shared" si="264"/>
        <v>276</v>
      </c>
      <c r="AL933" s="20">
        <f t="shared" si="265"/>
        <v>380</v>
      </c>
      <c r="AM933" s="20">
        <f t="shared" si="266"/>
        <v>876</v>
      </c>
      <c r="AN933" s="20">
        <f t="shared" si="267"/>
        <v>1742</v>
      </c>
      <c r="AO933" s="43">
        <f t="shared" si="268"/>
        <v>2502</v>
      </c>
    </row>
    <row r="934" spans="1:41" x14ac:dyDescent="0.2">
      <c r="A934" s="96" t="s">
        <v>2134</v>
      </c>
      <c r="B934" s="96" t="s">
        <v>2231</v>
      </c>
      <c r="C934" s="96" t="s">
        <v>2134</v>
      </c>
      <c r="D934" s="96" t="s">
        <v>2135</v>
      </c>
      <c r="E934" s="96" t="s">
        <v>2232</v>
      </c>
      <c r="F934" s="96" t="s">
        <v>2233</v>
      </c>
      <c r="G934" s="96" t="s">
        <v>126</v>
      </c>
      <c r="H934" s="19" t="str">
        <f>IF(E934="","",VLOOKUP(LEFT(E934,5),'Technikai cellák'!B:C,2,0))</f>
        <v>TIGÁZ Földgázelosztó Zrt.</v>
      </c>
      <c r="I934" s="19" t="str">
        <f>IF(E934="","",VLOOKUP(H934,'Technikai cellák'!$C$1:$D$12,2,0))</f>
        <v>4200 Hajdúszoboszló, Rákóczi Ferenc út 184.</v>
      </c>
      <c r="J934" s="97">
        <v>10</v>
      </c>
      <c r="K934" s="25" t="str">
        <f t="shared" si="271"/>
        <v>20 alatti</v>
      </c>
      <c r="L934" s="101">
        <f t="shared" si="272"/>
        <v>10</v>
      </c>
      <c r="M934" s="102">
        <f t="shared" si="273"/>
        <v>0</v>
      </c>
      <c r="N934" s="105"/>
      <c r="O934" s="104">
        <f t="shared" si="274"/>
        <v>0</v>
      </c>
      <c r="P934" s="26">
        <f t="shared" si="270"/>
        <v>36531</v>
      </c>
      <c r="Q934" s="21">
        <f t="shared" si="269"/>
        <v>45664</v>
      </c>
      <c r="R934" s="98">
        <v>778</v>
      </c>
      <c r="S934" s="99">
        <v>654</v>
      </c>
      <c r="T934" s="99">
        <v>603</v>
      </c>
      <c r="U934" s="99">
        <v>296</v>
      </c>
      <c r="V934" s="99">
        <v>89</v>
      </c>
      <c r="W934" s="99">
        <v>32</v>
      </c>
      <c r="X934" s="99">
        <v>39</v>
      </c>
      <c r="Y934" s="99">
        <v>32</v>
      </c>
      <c r="Z934" s="99">
        <v>112</v>
      </c>
      <c r="AA934" s="99">
        <v>356</v>
      </c>
      <c r="AB934" s="99">
        <v>561</v>
      </c>
      <c r="AC934" s="100">
        <v>774</v>
      </c>
      <c r="AD934" s="22">
        <f t="shared" ref="AD934:AD997" si="275">ROUND((R934*$C$6)/$C$7,0)</f>
        <v>8212</v>
      </c>
      <c r="AE934" s="20">
        <f t="shared" ref="AE934:AE997" si="276">ROUND((S934*$C$6)/$C$7,0)</f>
        <v>6903</v>
      </c>
      <c r="AF934" s="20">
        <f t="shared" ref="AF934:AF997" si="277">ROUND((T934*$C$6)/$C$7,0)</f>
        <v>6365</v>
      </c>
      <c r="AG934" s="20">
        <f t="shared" ref="AG934:AG997" si="278">ROUND((U934*$C$6)/$C$7,0)</f>
        <v>3125</v>
      </c>
      <c r="AH934" s="20">
        <f t="shared" ref="AH934:AH997" si="279">ROUND((V934*$C$6)/$C$7,0)</f>
        <v>939</v>
      </c>
      <c r="AI934" s="20">
        <f t="shared" ref="AI934:AI997" si="280">ROUND((W934*$C$6)/$C$7,0)</f>
        <v>338</v>
      </c>
      <c r="AJ934" s="20">
        <f t="shared" ref="AJ934:AJ997" si="281">ROUND((X934*$C$6)/$C$7,0)</f>
        <v>412</v>
      </c>
      <c r="AK934" s="20">
        <f t="shared" ref="AK934:AK997" si="282">ROUND((Y934*$C$6)/$C$7,0)</f>
        <v>338</v>
      </c>
      <c r="AL934" s="20">
        <f t="shared" ref="AL934:AL997" si="283">ROUND((Z934*$C$6)/$C$7,0)</f>
        <v>1182</v>
      </c>
      <c r="AM934" s="20">
        <f t="shared" ref="AM934:AM997" si="284">ROUND((AA934*$C$6)/$C$7,0)</f>
        <v>3758</v>
      </c>
      <c r="AN934" s="20">
        <f t="shared" ref="AN934:AN997" si="285">ROUND((AB934*$C$6)/$C$7,0)</f>
        <v>5922</v>
      </c>
      <c r="AO934" s="43">
        <f t="shared" ref="AO934:AO997" si="286">ROUND((AC934*$C$6)/$C$7,0)</f>
        <v>8170</v>
      </c>
    </row>
    <row r="935" spans="1:41" x14ac:dyDescent="0.2">
      <c r="A935" s="96" t="s">
        <v>2134</v>
      </c>
      <c r="B935" s="96" t="s">
        <v>2234</v>
      </c>
      <c r="C935" s="96" t="s">
        <v>2134</v>
      </c>
      <c r="D935" s="96" t="s">
        <v>2135</v>
      </c>
      <c r="E935" s="96" t="s">
        <v>2235</v>
      </c>
      <c r="F935" s="96" t="s">
        <v>2236</v>
      </c>
      <c r="G935" s="96" t="s">
        <v>126</v>
      </c>
      <c r="H935" s="19" t="str">
        <f>IF(E935="","",VLOOKUP(LEFT(E935,5),'Technikai cellák'!B:C,2,0))</f>
        <v>MVM ÉGÁZ-DÉGÁZ Földgázhálózati Zrt.</v>
      </c>
      <c r="I935" s="19" t="str">
        <f>IF(E935="","",VLOOKUP(H935,'Technikai cellák'!$C$1:$D$12,2,0))</f>
        <v>6724 Szeged, Pulcz u. 44.</v>
      </c>
      <c r="J935" s="97">
        <v>4</v>
      </c>
      <c r="K935" s="25" t="str">
        <f t="shared" si="271"/>
        <v>20 alatti</v>
      </c>
      <c r="L935" s="101">
        <f t="shared" si="272"/>
        <v>4</v>
      </c>
      <c r="M935" s="102">
        <f t="shared" si="273"/>
        <v>0</v>
      </c>
      <c r="N935" s="105"/>
      <c r="O935" s="104">
        <f t="shared" si="274"/>
        <v>0</v>
      </c>
      <c r="P935" s="26">
        <f t="shared" si="270"/>
        <v>16322</v>
      </c>
      <c r="Q935" s="21">
        <f t="shared" ref="Q935:Q998" si="287">SUM(AD935:AO935)</f>
        <v>20403</v>
      </c>
      <c r="R935" s="98">
        <v>318</v>
      </c>
      <c r="S935" s="99">
        <v>267</v>
      </c>
      <c r="T935" s="99">
        <v>244</v>
      </c>
      <c r="U935" s="99">
        <v>96</v>
      </c>
      <c r="V935" s="99">
        <v>51</v>
      </c>
      <c r="W935" s="99">
        <v>37</v>
      </c>
      <c r="X935" s="99">
        <v>35</v>
      </c>
      <c r="Y935" s="99">
        <v>42</v>
      </c>
      <c r="Z935" s="99">
        <v>87</v>
      </c>
      <c r="AA935" s="99">
        <v>199</v>
      </c>
      <c r="AB935" s="99">
        <v>245</v>
      </c>
      <c r="AC935" s="100">
        <v>312</v>
      </c>
      <c r="AD935" s="22">
        <f t="shared" si="275"/>
        <v>3357</v>
      </c>
      <c r="AE935" s="20">
        <f t="shared" si="276"/>
        <v>2818</v>
      </c>
      <c r="AF935" s="20">
        <f t="shared" si="277"/>
        <v>2576</v>
      </c>
      <c r="AG935" s="20">
        <f t="shared" si="278"/>
        <v>1013</v>
      </c>
      <c r="AH935" s="20">
        <f t="shared" si="279"/>
        <v>538</v>
      </c>
      <c r="AI935" s="20">
        <f t="shared" si="280"/>
        <v>391</v>
      </c>
      <c r="AJ935" s="20">
        <f t="shared" si="281"/>
        <v>369</v>
      </c>
      <c r="AK935" s="20">
        <f t="shared" si="282"/>
        <v>443</v>
      </c>
      <c r="AL935" s="20">
        <f t="shared" si="283"/>
        <v>918</v>
      </c>
      <c r="AM935" s="20">
        <f t="shared" si="284"/>
        <v>2101</v>
      </c>
      <c r="AN935" s="20">
        <f t="shared" si="285"/>
        <v>2586</v>
      </c>
      <c r="AO935" s="43">
        <f t="shared" si="286"/>
        <v>3293</v>
      </c>
    </row>
    <row r="936" spans="1:41" x14ac:dyDescent="0.2">
      <c r="A936" s="96" t="s">
        <v>2134</v>
      </c>
      <c r="B936" s="96" t="s">
        <v>2237</v>
      </c>
      <c r="C936" s="96" t="s">
        <v>2134</v>
      </c>
      <c r="D936" s="96" t="s">
        <v>2135</v>
      </c>
      <c r="E936" s="96" t="s">
        <v>2238</v>
      </c>
      <c r="F936" s="96" t="s">
        <v>2239</v>
      </c>
      <c r="G936" s="96" t="s">
        <v>126</v>
      </c>
      <c r="H936" s="19" t="str">
        <f>IF(E936="","",VLOOKUP(LEFT(E936,5),'Technikai cellák'!B:C,2,0))</f>
        <v>TIGÁZ Földgázelosztó Zrt.</v>
      </c>
      <c r="I936" s="19" t="str">
        <f>IF(E936="","",VLOOKUP(H936,'Technikai cellák'!$C$1:$D$12,2,0))</f>
        <v>4200 Hajdúszoboszló, Rákóczi Ferenc út 184.</v>
      </c>
      <c r="J936" s="97">
        <v>4</v>
      </c>
      <c r="K936" s="25" t="str">
        <f t="shared" si="271"/>
        <v>20 alatti</v>
      </c>
      <c r="L936" s="101">
        <f t="shared" si="272"/>
        <v>4</v>
      </c>
      <c r="M936" s="102">
        <f t="shared" si="273"/>
        <v>0</v>
      </c>
      <c r="N936" s="105"/>
      <c r="O936" s="104">
        <f t="shared" si="274"/>
        <v>0</v>
      </c>
      <c r="P936" s="26">
        <f t="shared" si="270"/>
        <v>22328</v>
      </c>
      <c r="Q936" s="21">
        <f t="shared" si="287"/>
        <v>27910</v>
      </c>
      <c r="R936" s="98">
        <v>397</v>
      </c>
      <c r="S936" s="99">
        <v>334</v>
      </c>
      <c r="T936" s="99">
        <v>301</v>
      </c>
      <c r="U936" s="99">
        <v>266</v>
      </c>
      <c r="V936" s="99">
        <v>114</v>
      </c>
      <c r="W936" s="99">
        <v>64</v>
      </c>
      <c r="X936" s="99">
        <v>68</v>
      </c>
      <c r="Y936" s="99">
        <v>75</v>
      </c>
      <c r="Z936" s="99">
        <v>123</v>
      </c>
      <c r="AA936" s="99">
        <v>186</v>
      </c>
      <c r="AB936" s="99">
        <v>331</v>
      </c>
      <c r="AC936" s="100">
        <v>385</v>
      </c>
      <c r="AD936" s="22">
        <f t="shared" si="275"/>
        <v>4191</v>
      </c>
      <c r="AE936" s="20">
        <f t="shared" si="276"/>
        <v>3526</v>
      </c>
      <c r="AF936" s="20">
        <f t="shared" si="277"/>
        <v>3177</v>
      </c>
      <c r="AG936" s="20">
        <f t="shared" si="278"/>
        <v>2808</v>
      </c>
      <c r="AH936" s="20">
        <f t="shared" si="279"/>
        <v>1203</v>
      </c>
      <c r="AI936" s="20">
        <f t="shared" si="280"/>
        <v>676</v>
      </c>
      <c r="AJ936" s="20">
        <f t="shared" si="281"/>
        <v>718</v>
      </c>
      <c r="AK936" s="20">
        <f t="shared" si="282"/>
        <v>792</v>
      </c>
      <c r="AL936" s="20">
        <f t="shared" si="283"/>
        <v>1298</v>
      </c>
      <c r="AM936" s="20">
        <f t="shared" si="284"/>
        <v>1963</v>
      </c>
      <c r="AN936" s="20">
        <f t="shared" si="285"/>
        <v>3494</v>
      </c>
      <c r="AO936" s="43">
        <f t="shared" si="286"/>
        <v>4064</v>
      </c>
    </row>
    <row r="937" spans="1:41" x14ac:dyDescent="0.2">
      <c r="A937" s="96" t="s">
        <v>2134</v>
      </c>
      <c r="B937" s="96" t="s">
        <v>2240</v>
      </c>
      <c r="C937" s="96" t="s">
        <v>2134</v>
      </c>
      <c r="D937" s="96" t="s">
        <v>2135</v>
      </c>
      <c r="E937" s="96" t="s">
        <v>2241</v>
      </c>
      <c r="F937" s="96" t="s">
        <v>2242</v>
      </c>
      <c r="G937" s="96" t="s">
        <v>126</v>
      </c>
      <c r="H937" s="19" t="str">
        <f>IF(E937="","",VLOOKUP(LEFT(E937,5),'Technikai cellák'!B:C,2,0))</f>
        <v>TIGÁZ Földgázelosztó Zrt.</v>
      </c>
      <c r="I937" s="19" t="str">
        <f>IF(E937="","",VLOOKUP(H937,'Technikai cellák'!$C$1:$D$12,2,0))</f>
        <v>4200 Hajdúszoboszló, Rákóczi Ferenc út 184.</v>
      </c>
      <c r="J937" s="97">
        <v>4</v>
      </c>
      <c r="K937" s="25" t="str">
        <f t="shared" si="271"/>
        <v>20 alatti</v>
      </c>
      <c r="L937" s="101">
        <f t="shared" si="272"/>
        <v>4</v>
      </c>
      <c r="M937" s="102">
        <f t="shared" si="273"/>
        <v>0</v>
      </c>
      <c r="N937" s="105"/>
      <c r="O937" s="104">
        <f t="shared" si="274"/>
        <v>0</v>
      </c>
      <c r="P937" s="26">
        <f t="shared" si="270"/>
        <v>2262</v>
      </c>
      <c r="Q937" s="21">
        <f t="shared" si="287"/>
        <v>2828</v>
      </c>
      <c r="R937" s="98">
        <v>48</v>
      </c>
      <c r="S937" s="99">
        <v>40</v>
      </c>
      <c r="T937" s="99">
        <v>35</v>
      </c>
      <c r="U937" s="99">
        <v>29</v>
      </c>
      <c r="V937" s="99">
        <v>12</v>
      </c>
      <c r="W937" s="99">
        <v>8</v>
      </c>
      <c r="X937" s="99">
        <v>2</v>
      </c>
      <c r="Y937" s="99">
        <v>2</v>
      </c>
      <c r="Z937" s="99">
        <v>7</v>
      </c>
      <c r="AA937" s="99">
        <v>15</v>
      </c>
      <c r="AB937" s="99">
        <v>31</v>
      </c>
      <c r="AC937" s="100">
        <v>39</v>
      </c>
      <c r="AD937" s="22">
        <f t="shared" si="275"/>
        <v>507</v>
      </c>
      <c r="AE937" s="20">
        <f t="shared" si="276"/>
        <v>422</v>
      </c>
      <c r="AF937" s="20">
        <f t="shared" si="277"/>
        <v>369</v>
      </c>
      <c r="AG937" s="20">
        <f t="shared" si="278"/>
        <v>306</v>
      </c>
      <c r="AH937" s="20">
        <f t="shared" si="279"/>
        <v>127</v>
      </c>
      <c r="AI937" s="20">
        <f t="shared" si="280"/>
        <v>84</v>
      </c>
      <c r="AJ937" s="20">
        <f t="shared" si="281"/>
        <v>21</v>
      </c>
      <c r="AK937" s="20">
        <f t="shared" si="282"/>
        <v>21</v>
      </c>
      <c r="AL937" s="20">
        <f t="shared" si="283"/>
        <v>74</v>
      </c>
      <c r="AM937" s="20">
        <f t="shared" si="284"/>
        <v>158</v>
      </c>
      <c r="AN937" s="20">
        <f t="shared" si="285"/>
        <v>327</v>
      </c>
      <c r="AO937" s="43">
        <f t="shared" si="286"/>
        <v>412</v>
      </c>
    </row>
    <row r="938" spans="1:41" x14ac:dyDescent="0.2">
      <c r="A938" s="96" t="s">
        <v>2134</v>
      </c>
      <c r="B938" s="96" t="s">
        <v>2243</v>
      </c>
      <c r="C938" s="96" t="s">
        <v>2134</v>
      </c>
      <c r="D938" s="96" t="s">
        <v>2135</v>
      </c>
      <c r="E938" s="96" t="s">
        <v>2244</v>
      </c>
      <c r="F938" s="96" t="s">
        <v>2245</v>
      </c>
      <c r="G938" s="96" t="s">
        <v>126</v>
      </c>
      <c r="H938" s="19" t="str">
        <f>IF(E938="","",VLOOKUP(LEFT(E938,5),'Technikai cellák'!B:C,2,0))</f>
        <v>TIGÁZ Földgázelosztó Zrt.</v>
      </c>
      <c r="I938" s="19" t="str">
        <f>IF(E938="","",VLOOKUP(H938,'Technikai cellák'!$C$1:$D$12,2,0))</f>
        <v>4200 Hajdúszoboszló, Rákóczi Ferenc út 184.</v>
      </c>
      <c r="J938" s="97">
        <v>6</v>
      </c>
      <c r="K938" s="25" t="str">
        <f t="shared" si="271"/>
        <v>20 alatti</v>
      </c>
      <c r="L938" s="101">
        <f t="shared" si="272"/>
        <v>6</v>
      </c>
      <c r="M938" s="102">
        <f t="shared" si="273"/>
        <v>0</v>
      </c>
      <c r="N938" s="105"/>
      <c r="O938" s="104">
        <f t="shared" si="274"/>
        <v>0</v>
      </c>
      <c r="P938" s="26">
        <f t="shared" si="270"/>
        <v>33787</v>
      </c>
      <c r="Q938" s="21">
        <f t="shared" si="287"/>
        <v>42234</v>
      </c>
      <c r="R938" s="98">
        <v>635</v>
      </c>
      <c r="S938" s="99">
        <v>534</v>
      </c>
      <c r="T938" s="99">
        <v>442</v>
      </c>
      <c r="U938" s="99">
        <v>299</v>
      </c>
      <c r="V938" s="99">
        <v>185</v>
      </c>
      <c r="W938" s="99">
        <v>141</v>
      </c>
      <c r="X938" s="99">
        <v>96</v>
      </c>
      <c r="Y938" s="99">
        <v>92</v>
      </c>
      <c r="Z938" s="99">
        <v>154</v>
      </c>
      <c r="AA938" s="99">
        <v>342</v>
      </c>
      <c r="AB938" s="99">
        <v>486</v>
      </c>
      <c r="AC938" s="100">
        <v>595</v>
      </c>
      <c r="AD938" s="22">
        <f t="shared" si="275"/>
        <v>6703</v>
      </c>
      <c r="AE938" s="20">
        <f t="shared" si="276"/>
        <v>5637</v>
      </c>
      <c r="AF938" s="20">
        <f t="shared" si="277"/>
        <v>4666</v>
      </c>
      <c r="AG938" s="20">
        <f t="shared" si="278"/>
        <v>3156</v>
      </c>
      <c r="AH938" s="20">
        <f t="shared" si="279"/>
        <v>1953</v>
      </c>
      <c r="AI938" s="20">
        <f t="shared" si="280"/>
        <v>1488</v>
      </c>
      <c r="AJ938" s="20">
        <f t="shared" si="281"/>
        <v>1013</v>
      </c>
      <c r="AK938" s="20">
        <f t="shared" si="282"/>
        <v>971</v>
      </c>
      <c r="AL938" s="20">
        <f t="shared" si="283"/>
        <v>1626</v>
      </c>
      <c r="AM938" s="20">
        <f t="shared" si="284"/>
        <v>3610</v>
      </c>
      <c r="AN938" s="20">
        <f t="shared" si="285"/>
        <v>5130</v>
      </c>
      <c r="AO938" s="43">
        <f t="shared" si="286"/>
        <v>6281</v>
      </c>
    </row>
    <row r="939" spans="1:41" x14ac:dyDescent="0.2">
      <c r="A939" s="96" t="s">
        <v>2246</v>
      </c>
      <c r="B939" s="96" t="s">
        <v>2247</v>
      </c>
      <c r="C939" s="96" t="s">
        <v>2246</v>
      </c>
      <c r="D939" s="96" t="s">
        <v>2247</v>
      </c>
      <c r="E939" s="96" t="s">
        <v>2248</v>
      </c>
      <c r="F939" s="96" t="s">
        <v>2249</v>
      </c>
      <c r="G939" s="96" t="s">
        <v>126</v>
      </c>
      <c r="H939" s="19" t="str">
        <f>IF(E939="","",VLOOKUP(LEFT(E939,5),'Technikai cellák'!B:C,2,0))</f>
        <v>MVM ÉGÁZ-DÉGÁZ Földgázhálózati Zrt.</v>
      </c>
      <c r="I939" s="19" t="str">
        <f>IF(E939="","",VLOOKUP(H939,'Technikai cellák'!$C$1:$D$12,2,0))</f>
        <v>6724 Szeged, Pulcz u. 44.</v>
      </c>
      <c r="J939" s="97">
        <v>25</v>
      </c>
      <c r="K939" s="25" t="str">
        <f t="shared" si="271"/>
        <v>20-99</v>
      </c>
      <c r="L939" s="101">
        <f t="shared" si="272"/>
        <v>0</v>
      </c>
      <c r="M939" s="102">
        <f t="shared" si="273"/>
        <v>263</v>
      </c>
      <c r="N939" s="105">
        <v>263</v>
      </c>
      <c r="O939" s="104">
        <f t="shared" si="274"/>
        <v>0</v>
      </c>
      <c r="P939" s="26">
        <f t="shared" si="270"/>
        <v>319950</v>
      </c>
      <c r="Q939" s="21">
        <f t="shared" si="287"/>
        <v>399938</v>
      </c>
      <c r="R939" s="98">
        <v>2500</v>
      </c>
      <c r="S939" s="99">
        <v>3222</v>
      </c>
      <c r="T939" s="99">
        <v>4298</v>
      </c>
      <c r="U939" s="99">
        <v>6787</v>
      </c>
      <c r="V939" s="99">
        <v>6810</v>
      </c>
      <c r="W939" s="99">
        <v>2805</v>
      </c>
      <c r="X939" s="99">
        <v>2798</v>
      </c>
      <c r="Y939" s="99">
        <v>3300</v>
      </c>
      <c r="Z939" s="99">
        <v>278</v>
      </c>
      <c r="AA939" s="99">
        <v>300</v>
      </c>
      <c r="AB939" s="99">
        <v>330</v>
      </c>
      <c r="AC939" s="100">
        <v>4460</v>
      </c>
      <c r="AD939" s="22">
        <f t="shared" si="275"/>
        <v>26389</v>
      </c>
      <c r="AE939" s="20">
        <f t="shared" si="276"/>
        <v>34011</v>
      </c>
      <c r="AF939" s="20">
        <f t="shared" si="277"/>
        <v>45369</v>
      </c>
      <c r="AG939" s="20">
        <f t="shared" si="278"/>
        <v>71642</v>
      </c>
      <c r="AH939" s="20">
        <f t="shared" si="279"/>
        <v>71885</v>
      </c>
      <c r="AI939" s="20">
        <f t="shared" si="280"/>
        <v>29609</v>
      </c>
      <c r="AJ939" s="20">
        <f t="shared" si="281"/>
        <v>29535</v>
      </c>
      <c r="AK939" s="20">
        <f t="shared" si="282"/>
        <v>34834</v>
      </c>
      <c r="AL939" s="20">
        <f t="shared" si="283"/>
        <v>2935</v>
      </c>
      <c r="AM939" s="20">
        <f t="shared" si="284"/>
        <v>3167</v>
      </c>
      <c r="AN939" s="20">
        <f t="shared" si="285"/>
        <v>3483</v>
      </c>
      <c r="AO939" s="43">
        <f t="shared" si="286"/>
        <v>47079</v>
      </c>
    </row>
    <row r="940" spans="1:41" x14ac:dyDescent="0.2">
      <c r="A940" s="96" t="s">
        <v>2246</v>
      </c>
      <c r="B940" s="96" t="s">
        <v>2247</v>
      </c>
      <c r="C940" s="96" t="s">
        <v>2246</v>
      </c>
      <c r="D940" s="96" t="s">
        <v>2247</v>
      </c>
      <c r="E940" s="96" t="s">
        <v>2250</v>
      </c>
      <c r="F940" s="96" t="s">
        <v>2251</v>
      </c>
      <c r="G940" s="96" t="s">
        <v>126</v>
      </c>
      <c r="H940" s="19" t="str">
        <f>IF(E940="","",VLOOKUP(LEFT(E940,5),'Technikai cellák'!B:C,2,0))</f>
        <v>MVM ÉGÁZ-DÉGÁZ Földgázhálózati Zrt.</v>
      </c>
      <c r="I940" s="19" t="str">
        <f>IF(E940="","",VLOOKUP(H940,'Technikai cellák'!$C$1:$D$12,2,0))</f>
        <v>6724 Szeged, Pulcz u. 44.</v>
      </c>
      <c r="J940" s="97">
        <v>6</v>
      </c>
      <c r="K940" s="25" t="str">
        <f t="shared" si="271"/>
        <v>20 alatti</v>
      </c>
      <c r="L940" s="101">
        <f t="shared" si="272"/>
        <v>6</v>
      </c>
      <c r="M940" s="102">
        <f t="shared" si="273"/>
        <v>0</v>
      </c>
      <c r="N940" s="105"/>
      <c r="O940" s="104">
        <f t="shared" si="274"/>
        <v>0</v>
      </c>
      <c r="P940" s="26">
        <f t="shared" si="270"/>
        <v>194286</v>
      </c>
      <c r="Q940" s="21">
        <f t="shared" si="287"/>
        <v>242857</v>
      </c>
      <c r="R940" s="98">
        <v>1500</v>
      </c>
      <c r="S940" s="99">
        <v>2187</v>
      </c>
      <c r="T940" s="99">
        <v>2057</v>
      </c>
      <c r="U940" s="99">
        <v>3251</v>
      </c>
      <c r="V940" s="99">
        <v>2765</v>
      </c>
      <c r="W940" s="99">
        <v>2310</v>
      </c>
      <c r="X940" s="99">
        <v>2307</v>
      </c>
      <c r="Y940" s="99">
        <v>2750</v>
      </c>
      <c r="Z940" s="99">
        <v>442</v>
      </c>
      <c r="AA940" s="99">
        <v>486</v>
      </c>
      <c r="AB940" s="99">
        <v>535</v>
      </c>
      <c r="AC940" s="100">
        <v>2417</v>
      </c>
      <c r="AD940" s="22">
        <f t="shared" si="275"/>
        <v>15834</v>
      </c>
      <c r="AE940" s="20">
        <f t="shared" si="276"/>
        <v>23086</v>
      </c>
      <c r="AF940" s="20">
        <f t="shared" si="277"/>
        <v>21713</v>
      </c>
      <c r="AG940" s="20">
        <f t="shared" si="278"/>
        <v>34317</v>
      </c>
      <c r="AH940" s="20">
        <f t="shared" si="279"/>
        <v>29187</v>
      </c>
      <c r="AI940" s="20">
        <f t="shared" si="280"/>
        <v>24384</v>
      </c>
      <c r="AJ940" s="20">
        <f t="shared" si="281"/>
        <v>24352</v>
      </c>
      <c r="AK940" s="20">
        <f t="shared" si="282"/>
        <v>29028</v>
      </c>
      <c r="AL940" s="20">
        <f t="shared" si="283"/>
        <v>4666</v>
      </c>
      <c r="AM940" s="20">
        <f t="shared" si="284"/>
        <v>5130</v>
      </c>
      <c r="AN940" s="20">
        <f t="shared" si="285"/>
        <v>5647</v>
      </c>
      <c r="AO940" s="43">
        <f t="shared" si="286"/>
        <v>25513</v>
      </c>
    </row>
    <row r="941" spans="1:41" x14ac:dyDescent="0.2">
      <c r="A941" s="96" t="s">
        <v>2246</v>
      </c>
      <c r="B941" s="96" t="s">
        <v>2247</v>
      </c>
      <c r="C941" s="96" t="s">
        <v>2246</v>
      </c>
      <c r="D941" s="96" t="s">
        <v>2247</v>
      </c>
      <c r="E941" s="96" t="s">
        <v>2252</v>
      </c>
      <c r="F941" s="96" t="s">
        <v>2253</v>
      </c>
      <c r="G941" s="96" t="s">
        <v>126</v>
      </c>
      <c r="H941" s="19" t="str">
        <f>IF(E941="","",VLOOKUP(LEFT(E941,5),'Technikai cellák'!B:C,2,0))</f>
        <v>MVM ÉGÁZ-DÉGÁZ Földgázhálózati Zrt.</v>
      </c>
      <c r="I941" s="19" t="str">
        <f>IF(E941="","",VLOOKUP(H941,'Technikai cellák'!$C$1:$D$12,2,0))</f>
        <v>6724 Szeged, Pulcz u. 44.</v>
      </c>
      <c r="J941" s="97">
        <v>16</v>
      </c>
      <c r="K941" s="25" t="str">
        <f t="shared" si="271"/>
        <v>20 alatti</v>
      </c>
      <c r="L941" s="101">
        <f t="shared" si="272"/>
        <v>16</v>
      </c>
      <c r="M941" s="102">
        <f t="shared" si="273"/>
        <v>0</v>
      </c>
      <c r="N941" s="105"/>
      <c r="O941" s="104">
        <f t="shared" si="274"/>
        <v>0</v>
      </c>
      <c r="P941" s="26">
        <f t="shared" si="270"/>
        <v>312535</v>
      </c>
      <c r="Q941" s="21">
        <f t="shared" si="287"/>
        <v>390669</v>
      </c>
      <c r="R941" s="98">
        <v>2500</v>
      </c>
      <c r="S941" s="99">
        <v>3073</v>
      </c>
      <c r="T941" s="99">
        <v>4056</v>
      </c>
      <c r="U941" s="99">
        <v>5212</v>
      </c>
      <c r="V941" s="99">
        <v>4909</v>
      </c>
      <c r="W941" s="99">
        <v>4888</v>
      </c>
      <c r="X941" s="99">
        <v>3798</v>
      </c>
      <c r="Y941" s="99">
        <v>2750</v>
      </c>
      <c r="Z941" s="99">
        <v>664</v>
      </c>
      <c r="AA941" s="99">
        <v>730</v>
      </c>
      <c r="AB941" s="99">
        <v>803</v>
      </c>
      <c r="AC941" s="100">
        <v>3627</v>
      </c>
      <c r="AD941" s="22">
        <f t="shared" si="275"/>
        <v>26389</v>
      </c>
      <c r="AE941" s="20">
        <f t="shared" si="276"/>
        <v>32438</v>
      </c>
      <c r="AF941" s="20">
        <f t="shared" si="277"/>
        <v>42814</v>
      </c>
      <c r="AG941" s="20">
        <f t="shared" si="278"/>
        <v>55017</v>
      </c>
      <c r="AH941" s="20">
        <f t="shared" si="279"/>
        <v>51818</v>
      </c>
      <c r="AI941" s="20">
        <f t="shared" si="280"/>
        <v>51597</v>
      </c>
      <c r="AJ941" s="20">
        <f t="shared" si="281"/>
        <v>40091</v>
      </c>
      <c r="AK941" s="20">
        <f t="shared" si="282"/>
        <v>29028</v>
      </c>
      <c r="AL941" s="20">
        <f t="shared" si="283"/>
        <v>7009</v>
      </c>
      <c r="AM941" s="20">
        <f t="shared" si="284"/>
        <v>7706</v>
      </c>
      <c r="AN941" s="20">
        <f t="shared" si="285"/>
        <v>8476</v>
      </c>
      <c r="AO941" s="43">
        <f t="shared" si="286"/>
        <v>38286</v>
      </c>
    </row>
    <row r="942" spans="1:41" x14ac:dyDescent="0.2">
      <c r="A942" s="96" t="s">
        <v>2246</v>
      </c>
      <c r="B942" s="96" t="s">
        <v>2247</v>
      </c>
      <c r="C942" s="96" t="s">
        <v>2246</v>
      </c>
      <c r="D942" s="96" t="s">
        <v>2247</v>
      </c>
      <c r="E942" s="96" t="s">
        <v>2254</v>
      </c>
      <c r="F942" s="96" t="s">
        <v>2255</v>
      </c>
      <c r="G942" s="96" t="s">
        <v>126</v>
      </c>
      <c r="H942" s="19" t="str">
        <f>IF(E942="","",VLOOKUP(LEFT(E942,5),'Technikai cellák'!B:C,2,0))</f>
        <v>MVM ÉGÁZ-DÉGÁZ Földgázhálózati Zrt.</v>
      </c>
      <c r="I942" s="19" t="str">
        <f>IF(E942="","",VLOOKUP(H942,'Technikai cellák'!$C$1:$D$12,2,0))</f>
        <v>6724 Szeged, Pulcz u. 44.</v>
      </c>
      <c r="J942" s="97">
        <v>10</v>
      </c>
      <c r="K942" s="25" t="str">
        <f t="shared" si="271"/>
        <v>20 alatti</v>
      </c>
      <c r="L942" s="101">
        <f t="shared" si="272"/>
        <v>10</v>
      </c>
      <c r="M942" s="102">
        <f t="shared" si="273"/>
        <v>0</v>
      </c>
      <c r="N942" s="105"/>
      <c r="O942" s="104">
        <f t="shared" si="274"/>
        <v>0</v>
      </c>
      <c r="P942" s="26">
        <f t="shared" ref="P942:P1005" si="288">ROUND(Q942*$G$9,0)</f>
        <v>95830</v>
      </c>
      <c r="Q942" s="21">
        <f t="shared" si="287"/>
        <v>119788</v>
      </c>
      <c r="R942" s="98">
        <v>500</v>
      </c>
      <c r="S942" s="99">
        <v>695</v>
      </c>
      <c r="T942" s="99">
        <v>1029</v>
      </c>
      <c r="U942" s="99">
        <v>1357</v>
      </c>
      <c r="V942" s="99">
        <v>1500</v>
      </c>
      <c r="W942" s="99">
        <v>1177</v>
      </c>
      <c r="X942" s="99">
        <v>1177</v>
      </c>
      <c r="Y942" s="99">
        <v>1320</v>
      </c>
      <c r="Z942" s="99">
        <v>296</v>
      </c>
      <c r="AA942" s="99">
        <v>326</v>
      </c>
      <c r="AB942" s="99">
        <v>359</v>
      </c>
      <c r="AC942" s="100">
        <v>1612</v>
      </c>
      <c r="AD942" s="22">
        <f t="shared" si="275"/>
        <v>5278</v>
      </c>
      <c r="AE942" s="20">
        <f t="shared" si="276"/>
        <v>7336</v>
      </c>
      <c r="AF942" s="20">
        <f t="shared" si="277"/>
        <v>10862</v>
      </c>
      <c r="AG942" s="20">
        <f t="shared" si="278"/>
        <v>14324</v>
      </c>
      <c r="AH942" s="20">
        <f t="shared" si="279"/>
        <v>15834</v>
      </c>
      <c r="AI942" s="20">
        <f t="shared" si="280"/>
        <v>12424</v>
      </c>
      <c r="AJ942" s="20">
        <f t="shared" si="281"/>
        <v>12424</v>
      </c>
      <c r="AK942" s="20">
        <f t="shared" si="282"/>
        <v>13934</v>
      </c>
      <c r="AL942" s="20">
        <f t="shared" si="283"/>
        <v>3125</v>
      </c>
      <c r="AM942" s="20">
        <f t="shared" si="284"/>
        <v>3441</v>
      </c>
      <c r="AN942" s="20">
        <f t="shared" si="285"/>
        <v>3790</v>
      </c>
      <c r="AO942" s="43">
        <f t="shared" si="286"/>
        <v>17016</v>
      </c>
    </row>
    <row r="943" spans="1:41" x14ac:dyDescent="0.2">
      <c r="A943" s="96" t="s">
        <v>2246</v>
      </c>
      <c r="B943" s="96" t="s">
        <v>2247</v>
      </c>
      <c r="C943" s="96" t="s">
        <v>2246</v>
      </c>
      <c r="D943" s="96" t="s">
        <v>2247</v>
      </c>
      <c r="E943" s="96" t="s">
        <v>2256</v>
      </c>
      <c r="F943" s="96" t="s">
        <v>2257</v>
      </c>
      <c r="G943" s="96" t="s">
        <v>126</v>
      </c>
      <c r="H943" s="19" t="str">
        <f>IF(E943="","",VLOOKUP(LEFT(E943,5),'Technikai cellák'!B:C,2,0))</f>
        <v>MVM ÉGÁZ-DÉGÁZ Földgázhálózati Zrt.</v>
      </c>
      <c r="I943" s="19" t="str">
        <f>IF(E943="","",VLOOKUP(H943,'Technikai cellák'!$C$1:$D$12,2,0))</f>
        <v>6724 Szeged, Pulcz u. 44.</v>
      </c>
      <c r="J943" s="97">
        <v>16</v>
      </c>
      <c r="K943" s="25" t="str">
        <f t="shared" si="271"/>
        <v>20 alatti</v>
      </c>
      <c r="L943" s="101">
        <f t="shared" si="272"/>
        <v>16</v>
      </c>
      <c r="M943" s="102">
        <f t="shared" si="273"/>
        <v>0</v>
      </c>
      <c r="N943" s="105"/>
      <c r="O943" s="104">
        <f t="shared" si="274"/>
        <v>0</v>
      </c>
      <c r="P943" s="26">
        <f t="shared" si="288"/>
        <v>335489</v>
      </c>
      <c r="Q943" s="21">
        <f t="shared" si="287"/>
        <v>419361</v>
      </c>
      <c r="R943" s="98">
        <v>2500</v>
      </c>
      <c r="S943" s="99">
        <v>2896</v>
      </c>
      <c r="T943" s="99">
        <v>4223</v>
      </c>
      <c r="U943" s="99">
        <v>4992</v>
      </c>
      <c r="V943" s="99">
        <v>4451</v>
      </c>
      <c r="W943" s="99">
        <v>4346</v>
      </c>
      <c r="X943" s="99">
        <v>4610</v>
      </c>
      <c r="Y943" s="99">
        <v>3850</v>
      </c>
      <c r="Z943" s="99">
        <v>922</v>
      </c>
      <c r="AA943" s="99">
        <v>905</v>
      </c>
      <c r="AB943" s="99">
        <v>996</v>
      </c>
      <c r="AC943" s="100">
        <v>5037</v>
      </c>
      <c r="AD943" s="22">
        <f t="shared" si="275"/>
        <v>26389</v>
      </c>
      <c r="AE943" s="20">
        <f t="shared" si="276"/>
        <v>30570</v>
      </c>
      <c r="AF943" s="20">
        <f t="shared" si="277"/>
        <v>44577</v>
      </c>
      <c r="AG943" s="20">
        <f t="shared" si="278"/>
        <v>52695</v>
      </c>
      <c r="AH943" s="20">
        <f t="shared" si="279"/>
        <v>46984</v>
      </c>
      <c r="AI943" s="20">
        <f t="shared" si="280"/>
        <v>45875</v>
      </c>
      <c r="AJ943" s="20">
        <f t="shared" si="281"/>
        <v>48662</v>
      </c>
      <c r="AK943" s="20">
        <f t="shared" si="282"/>
        <v>40640</v>
      </c>
      <c r="AL943" s="20">
        <f t="shared" si="283"/>
        <v>9732</v>
      </c>
      <c r="AM943" s="20">
        <f t="shared" si="284"/>
        <v>9553</v>
      </c>
      <c r="AN943" s="20">
        <f t="shared" si="285"/>
        <v>10514</v>
      </c>
      <c r="AO943" s="43">
        <f t="shared" si="286"/>
        <v>53170</v>
      </c>
    </row>
    <row r="944" spans="1:41" x14ac:dyDescent="0.2">
      <c r="A944" s="96" t="s">
        <v>2246</v>
      </c>
      <c r="B944" s="96" t="s">
        <v>2247</v>
      </c>
      <c r="C944" s="96" t="s">
        <v>2246</v>
      </c>
      <c r="D944" s="96" t="s">
        <v>2247</v>
      </c>
      <c r="E944" s="96" t="s">
        <v>2258</v>
      </c>
      <c r="F944" s="96" t="s">
        <v>2259</v>
      </c>
      <c r="G944" s="96" t="s">
        <v>126</v>
      </c>
      <c r="H944" s="19" t="str">
        <f>IF(E944="","",VLOOKUP(LEFT(E944,5),'Technikai cellák'!B:C,2,0))</f>
        <v>MVM ÉGÁZ-DÉGÁZ Földgázhálózati Zrt.</v>
      </c>
      <c r="I944" s="19" t="str">
        <f>IF(E944="","",VLOOKUP(H944,'Technikai cellák'!$C$1:$D$12,2,0))</f>
        <v>6724 Szeged, Pulcz u. 44.</v>
      </c>
      <c r="J944" s="97">
        <v>10</v>
      </c>
      <c r="K944" s="25" t="str">
        <f t="shared" si="271"/>
        <v>20 alatti</v>
      </c>
      <c r="L944" s="101">
        <f t="shared" si="272"/>
        <v>10</v>
      </c>
      <c r="M944" s="102">
        <f t="shared" si="273"/>
        <v>0</v>
      </c>
      <c r="N944" s="105"/>
      <c r="O944" s="104">
        <f t="shared" si="274"/>
        <v>0</v>
      </c>
      <c r="P944" s="26">
        <f t="shared" si="288"/>
        <v>396374</v>
      </c>
      <c r="Q944" s="21">
        <f t="shared" si="287"/>
        <v>495467</v>
      </c>
      <c r="R944" s="98">
        <v>3000</v>
      </c>
      <c r="S944" s="99">
        <v>3355</v>
      </c>
      <c r="T944" s="99">
        <v>4717</v>
      </c>
      <c r="U944" s="99">
        <v>6666</v>
      </c>
      <c r="V944" s="99">
        <v>6586</v>
      </c>
      <c r="W944" s="99">
        <v>5060</v>
      </c>
      <c r="X944" s="99">
        <v>5058</v>
      </c>
      <c r="Y944" s="99">
        <v>4730</v>
      </c>
      <c r="Z944" s="99">
        <v>885</v>
      </c>
      <c r="AA944" s="99">
        <v>974</v>
      </c>
      <c r="AB944" s="99">
        <v>1071</v>
      </c>
      <c r="AC944" s="100">
        <v>4836</v>
      </c>
      <c r="AD944" s="22">
        <f t="shared" si="275"/>
        <v>31667</v>
      </c>
      <c r="AE944" s="20">
        <f t="shared" si="276"/>
        <v>35415</v>
      </c>
      <c r="AF944" s="20">
        <f t="shared" si="277"/>
        <v>49792</v>
      </c>
      <c r="AG944" s="20">
        <f t="shared" si="278"/>
        <v>70365</v>
      </c>
      <c r="AH944" s="20">
        <f t="shared" si="279"/>
        <v>69520</v>
      </c>
      <c r="AI944" s="20">
        <f t="shared" si="280"/>
        <v>53412</v>
      </c>
      <c r="AJ944" s="20">
        <f t="shared" si="281"/>
        <v>53391</v>
      </c>
      <c r="AK944" s="20">
        <f t="shared" si="282"/>
        <v>49929</v>
      </c>
      <c r="AL944" s="20">
        <f t="shared" si="283"/>
        <v>9342</v>
      </c>
      <c r="AM944" s="20">
        <f t="shared" si="284"/>
        <v>10281</v>
      </c>
      <c r="AN944" s="20">
        <f t="shared" si="285"/>
        <v>11305</v>
      </c>
      <c r="AO944" s="43">
        <f t="shared" si="286"/>
        <v>51048</v>
      </c>
    </row>
    <row r="945" spans="1:41" x14ac:dyDescent="0.2">
      <c r="A945" s="96" t="s">
        <v>2246</v>
      </c>
      <c r="B945" s="96" t="s">
        <v>2247</v>
      </c>
      <c r="C945" s="96" t="s">
        <v>2246</v>
      </c>
      <c r="D945" s="96" t="s">
        <v>2247</v>
      </c>
      <c r="E945" s="96" t="s">
        <v>2260</v>
      </c>
      <c r="F945" s="96" t="s">
        <v>2261</v>
      </c>
      <c r="G945" s="96" t="s">
        <v>126</v>
      </c>
      <c r="H945" s="19" t="str">
        <f>IF(E945="","",VLOOKUP(LEFT(E945,5),'Technikai cellák'!B:C,2,0))</f>
        <v>MVM ÉGÁZ-DÉGÁZ Földgázhálózati Zrt.</v>
      </c>
      <c r="I945" s="19" t="str">
        <f>IF(E945="","",VLOOKUP(H945,'Technikai cellák'!$C$1:$D$12,2,0))</f>
        <v>6724 Szeged, Pulcz u. 44.</v>
      </c>
      <c r="J945" s="97">
        <v>25</v>
      </c>
      <c r="K945" s="25" t="str">
        <f t="shared" si="271"/>
        <v>20-99</v>
      </c>
      <c r="L945" s="101">
        <f t="shared" si="272"/>
        <v>0</v>
      </c>
      <c r="M945" s="102">
        <f t="shared" si="273"/>
        <v>263</v>
      </c>
      <c r="N945" s="105">
        <v>263</v>
      </c>
      <c r="O945" s="104">
        <f t="shared" si="274"/>
        <v>0</v>
      </c>
      <c r="P945" s="26">
        <f t="shared" si="288"/>
        <v>243560</v>
      </c>
      <c r="Q945" s="21">
        <f t="shared" si="287"/>
        <v>304450</v>
      </c>
      <c r="R945" s="98">
        <v>4500</v>
      </c>
      <c r="S945" s="99">
        <v>4600</v>
      </c>
      <c r="T945" s="99">
        <v>3900</v>
      </c>
      <c r="U945" s="99">
        <v>2600</v>
      </c>
      <c r="V945" s="99">
        <v>1100</v>
      </c>
      <c r="W945" s="99">
        <v>692</v>
      </c>
      <c r="X945" s="99">
        <v>400</v>
      </c>
      <c r="Y945" s="99">
        <v>360</v>
      </c>
      <c r="Z945" s="99">
        <v>850</v>
      </c>
      <c r="AA945" s="99">
        <v>2400</v>
      </c>
      <c r="AB945" s="99">
        <v>2640</v>
      </c>
      <c r="AC945" s="100">
        <v>4800</v>
      </c>
      <c r="AD945" s="22">
        <f t="shared" si="275"/>
        <v>47501</v>
      </c>
      <c r="AE945" s="20">
        <f t="shared" si="276"/>
        <v>48557</v>
      </c>
      <c r="AF945" s="20">
        <f t="shared" si="277"/>
        <v>41168</v>
      </c>
      <c r="AG945" s="20">
        <f t="shared" si="278"/>
        <v>27445</v>
      </c>
      <c r="AH945" s="20">
        <f t="shared" si="279"/>
        <v>11611</v>
      </c>
      <c r="AI945" s="20">
        <f t="shared" si="280"/>
        <v>7305</v>
      </c>
      <c r="AJ945" s="20">
        <f t="shared" si="281"/>
        <v>4222</v>
      </c>
      <c r="AK945" s="20">
        <f t="shared" si="282"/>
        <v>3800</v>
      </c>
      <c r="AL945" s="20">
        <f t="shared" si="283"/>
        <v>8972</v>
      </c>
      <c r="AM945" s="20">
        <f t="shared" si="284"/>
        <v>25334</v>
      </c>
      <c r="AN945" s="20">
        <f t="shared" si="285"/>
        <v>27867</v>
      </c>
      <c r="AO945" s="43">
        <f t="shared" si="286"/>
        <v>50668</v>
      </c>
    </row>
    <row r="946" spans="1:41" x14ac:dyDescent="0.2">
      <c r="A946" s="96" t="s">
        <v>2246</v>
      </c>
      <c r="B946" s="96" t="s">
        <v>2247</v>
      </c>
      <c r="C946" s="96" t="s">
        <v>2246</v>
      </c>
      <c r="D946" s="96" t="s">
        <v>2247</v>
      </c>
      <c r="E946" s="96" t="s">
        <v>2262</v>
      </c>
      <c r="F946" s="96" t="s">
        <v>2263</v>
      </c>
      <c r="G946" s="96" t="s">
        <v>126</v>
      </c>
      <c r="H946" s="19" t="str">
        <f>IF(E946="","",VLOOKUP(LEFT(E946,5),'Technikai cellák'!B:C,2,0))</f>
        <v>MVM ÉGÁZ-DÉGÁZ Földgázhálózati Zrt.</v>
      </c>
      <c r="I946" s="19" t="str">
        <f>IF(E946="","",VLOOKUP(H946,'Technikai cellák'!$C$1:$D$12,2,0))</f>
        <v>6724 Szeged, Pulcz u. 44.</v>
      </c>
      <c r="J946" s="97">
        <v>6</v>
      </c>
      <c r="K946" s="25" t="str">
        <f t="shared" si="271"/>
        <v>20 alatti</v>
      </c>
      <c r="L946" s="101">
        <f t="shared" si="272"/>
        <v>6</v>
      </c>
      <c r="M946" s="102">
        <f t="shared" si="273"/>
        <v>0</v>
      </c>
      <c r="N946" s="105"/>
      <c r="O946" s="104">
        <f t="shared" si="274"/>
        <v>0</v>
      </c>
      <c r="P946" s="26">
        <f t="shared" si="288"/>
        <v>145814</v>
      </c>
      <c r="Q946" s="21">
        <f t="shared" si="287"/>
        <v>182268</v>
      </c>
      <c r="R946" s="98">
        <v>2900</v>
      </c>
      <c r="S946" s="99">
        <v>3400</v>
      </c>
      <c r="T946" s="99">
        <v>2400</v>
      </c>
      <c r="U946" s="99">
        <v>910</v>
      </c>
      <c r="V946" s="99">
        <v>500</v>
      </c>
      <c r="W946" s="99">
        <v>380</v>
      </c>
      <c r="X946" s="99">
        <v>360</v>
      </c>
      <c r="Y946" s="99">
        <v>350</v>
      </c>
      <c r="Z946" s="99">
        <v>490</v>
      </c>
      <c r="AA946" s="99">
        <v>1132</v>
      </c>
      <c r="AB946" s="99">
        <v>1245</v>
      </c>
      <c r="AC946" s="100">
        <v>3200</v>
      </c>
      <c r="AD946" s="22">
        <f t="shared" si="275"/>
        <v>30612</v>
      </c>
      <c r="AE946" s="20">
        <f t="shared" si="276"/>
        <v>35890</v>
      </c>
      <c r="AF946" s="20">
        <f t="shared" si="277"/>
        <v>25334</v>
      </c>
      <c r="AG946" s="20">
        <f t="shared" si="278"/>
        <v>9606</v>
      </c>
      <c r="AH946" s="20">
        <f t="shared" si="279"/>
        <v>5278</v>
      </c>
      <c r="AI946" s="20">
        <f t="shared" si="280"/>
        <v>4011</v>
      </c>
      <c r="AJ946" s="20">
        <f t="shared" si="281"/>
        <v>3800</v>
      </c>
      <c r="AK946" s="20">
        <f t="shared" si="282"/>
        <v>3695</v>
      </c>
      <c r="AL946" s="20">
        <f t="shared" si="283"/>
        <v>5172</v>
      </c>
      <c r="AM946" s="20">
        <f t="shared" si="284"/>
        <v>11949</v>
      </c>
      <c r="AN946" s="20">
        <f t="shared" si="285"/>
        <v>13142</v>
      </c>
      <c r="AO946" s="43">
        <f t="shared" si="286"/>
        <v>33779</v>
      </c>
    </row>
    <row r="947" spans="1:41" x14ac:dyDescent="0.2">
      <c r="A947" s="96" t="s">
        <v>2246</v>
      </c>
      <c r="B947" s="96" t="s">
        <v>2247</v>
      </c>
      <c r="C947" s="96" t="s">
        <v>2246</v>
      </c>
      <c r="D947" s="96" t="s">
        <v>2247</v>
      </c>
      <c r="E947" s="96" t="s">
        <v>2264</v>
      </c>
      <c r="F947" s="96" t="s">
        <v>2265</v>
      </c>
      <c r="G947" s="96" t="s">
        <v>126</v>
      </c>
      <c r="H947" s="19" t="str">
        <f>IF(E947="","",VLOOKUP(LEFT(E947,5),'Technikai cellák'!B:C,2,0))</f>
        <v>MVM ÉGÁZ-DÉGÁZ Földgázhálózati Zrt.</v>
      </c>
      <c r="I947" s="19" t="str">
        <f>IF(E947="","",VLOOKUP(H947,'Technikai cellák'!$C$1:$D$12,2,0))</f>
        <v>6724 Szeged, Pulcz u. 44.</v>
      </c>
      <c r="J947" s="97">
        <v>4</v>
      </c>
      <c r="K947" s="25" t="str">
        <f t="shared" si="271"/>
        <v>20 alatti</v>
      </c>
      <c r="L947" s="101">
        <f t="shared" si="272"/>
        <v>4</v>
      </c>
      <c r="M947" s="102">
        <f t="shared" si="273"/>
        <v>0</v>
      </c>
      <c r="N947" s="105"/>
      <c r="O947" s="104">
        <f t="shared" si="274"/>
        <v>0</v>
      </c>
      <c r="P947" s="26">
        <f t="shared" si="288"/>
        <v>41776</v>
      </c>
      <c r="Q947" s="21">
        <f t="shared" si="287"/>
        <v>52220</v>
      </c>
      <c r="R947" s="98">
        <v>250</v>
      </c>
      <c r="S947" s="99">
        <v>275</v>
      </c>
      <c r="T947" s="99">
        <v>303</v>
      </c>
      <c r="U947" s="99">
        <v>237</v>
      </c>
      <c r="V947" s="99">
        <v>261</v>
      </c>
      <c r="W947" s="99">
        <v>230</v>
      </c>
      <c r="X947" s="99">
        <v>66</v>
      </c>
      <c r="Y947" s="99">
        <v>66</v>
      </c>
      <c r="Z947" s="99">
        <v>11</v>
      </c>
      <c r="AA947" s="99">
        <v>12</v>
      </c>
      <c r="AB947" s="99">
        <v>13</v>
      </c>
      <c r="AC947" s="100">
        <v>3223</v>
      </c>
      <c r="AD947" s="22">
        <f t="shared" si="275"/>
        <v>2639</v>
      </c>
      <c r="AE947" s="20">
        <f t="shared" si="276"/>
        <v>2903</v>
      </c>
      <c r="AF947" s="20">
        <f t="shared" si="277"/>
        <v>3198</v>
      </c>
      <c r="AG947" s="20">
        <f t="shared" si="278"/>
        <v>2502</v>
      </c>
      <c r="AH947" s="20">
        <f t="shared" si="279"/>
        <v>2755</v>
      </c>
      <c r="AI947" s="20">
        <f t="shared" si="280"/>
        <v>2428</v>
      </c>
      <c r="AJ947" s="20">
        <f t="shared" si="281"/>
        <v>697</v>
      </c>
      <c r="AK947" s="20">
        <f t="shared" si="282"/>
        <v>697</v>
      </c>
      <c r="AL947" s="20">
        <f t="shared" si="283"/>
        <v>116</v>
      </c>
      <c r="AM947" s="20">
        <f t="shared" si="284"/>
        <v>127</v>
      </c>
      <c r="AN947" s="20">
        <f t="shared" si="285"/>
        <v>137</v>
      </c>
      <c r="AO947" s="43">
        <f t="shared" si="286"/>
        <v>34021</v>
      </c>
    </row>
    <row r="948" spans="1:41" x14ac:dyDescent="0.2">
      <c r="A948" s="96" t="s">
        <v>2246</v>
      </c>
      <c r="B948" s="96" t="s">
        <v>2247</v>
      </c>
      <c r="C948" s="96" t="s">
        <v>2246</v>
      </c>
      <c r="D948" s="96" t="s">
        <v>2247</v>
      </c>
      <c r="E948" s="96" t="s">
        <v>2266</v>
      </c>
      <c r="F948" s="96" t="s">
        <v>2265</v>
      </c>
      <c r="G948" s="96" t="s">
        <v>126</v>
      </c>
      <c r="H948" s="19" t="str">
        <f>IF(E948="","",VLOOKUP(LEFT(E948,5),'Technikai cellák'!B:C,2,0))</f>
        <v>MVM ÉGÁZ-DÉGÁZ Földgázhálózati Zrt.</v>
      </c>
      <c r="I948" s="19" t="str">
        <f>IF(E948="","",VLOOKUP(H948,'Technikai cellák'!$C$1:$D$12,2,0))</f>
        <v>6724 Szeged, Pulcz u. 44.</v>
      </c>
      <c r="J948" s="97">
        <v>4</v>
      </c>
      <c r="K948" s="25" t="str">
        <f t="shared" si="271"/>
        <v>20 alatti</v>
      </c>
      <c r="L948" s="101">
        <f t="shared" si="272"/>
        <v>4</v>
      </c>
      <c r="M948" s="102">
        <f t="shared" si="273"/>
        <v>0</v>
      </c>
      <c r="N948" s="105"/>
      <c r="O948" s="104">
        <f t="shared" si="274"/>
        <v>0</v>
      </c>
      <c r="P948" s="26">
        <f t="shared" si="288"/>
        <v>35586</v>
      </c>
      <c r="Q948" s="21">
        <f t="shared" si="287"/>
        <v>44483</v>
      </c>
      <c r="R948" s="98">
        <v>300</v>
      </c>
      <c r="S948" s="99">
        <v>330</v>
      </c>
      <c r="T948" s="99">
        <v>363</v>
      </c>
      <c r="U948" s="99">
        <v>723</v>
      </c>
      <c r="V948" s="99">
        <v>726</v>
      </c>
      <c r="W948" s="99">
        <v>619</v>
      </c>
      <c r="X948" s="99">
        <v>367</v>
      </c>
      <c r="Y948" s="99">
        <v>358</v>
      </c>
      <c r="Z948" s="99">
        <v>111</v>
      </c>
      <c r="AA948" s="99">
        <v>122</v>
      </c>
      <c r="AB948" s="99">
        <v>134</v>
      </c>
      <c r="AC948" s="100">
        <v>61</v>
      </c>
      <c r="AD948" s="22">
        <f t="shared" si="275"/>
        <v>3167</v>
      </c>
      <c r="AE948" s="20">
        <f t="shared" si="276"/>
        <v>3483</v>
      </c>
      <c r="AF948" s="20">
        <f t="shared" si="277"/>
        <v>3832</v>
      </c>
      <c r="AG948" s="20">
        <f t="shared" si="278"/>
        <v>7632</v>
      </c>
      <c r="AH948" s="20">
        <f t="shared" si="279"/>
        <v>7664</v>
      </c>
      <c r="AI948" s="20">
        <f t="shared" si="280"/>
        <v>6534</v>
      </c>
      <c r="AJ948" s="20">
        <f t="shared" si="281"/>
        <v>3874</v>
      </c>
      <c r="AK948" s="20">
        <f t="shared" si="282"/>
        <v>3779</v>
      </c>
      <c r="AL948" s="20">
        <f t="shared" si="283"/>
        <v>1172</v>
      </c>
      <c r="AM948" s="20">
        <f t="shared" si="284"/>
        <v>1288</v>
      </c>
      <c r="AN948" s="20">
        <f t="shared" si="285"/>
        <v>1414</v>
      </c>
      <c r="AO948" s="43">
        <f t="shared" si="286"/>
        <v>644</v>
      </c>
    </row>
    <row r="949" spans="1:41" x14ac:dyDescent="0.2">
      <c r="A949" s="96" t="s">
        <v>2246</v>
      </c>
      <c r="B949" s="96" t="s">
        <v>2247</v>
      </c>
      <c r="C949" s="96" t="s">
        <v>2246</v>
      </c>
      <c r="D949" s="96" t="s">
        <v>2247</v>
      </c>
      <c r="E949" s="96" t="s">
        <v>2267</v>
      </c>
      <c r="F949" s="96" t="s">
        <v>2268</v>
      </c>
      <c r="G949" s="96" t="s">
        <v>126</v>
      </c>
      <c r="H949" s="19" t="str">
        <f>IF(E949="","",VLOOKUP(LEFT(E949,5),'Technikai cellák'!B:C,2,0))</f>
        <v>MVM ÉGÁZ-DÉGÁZ Földgázhálózati Zrt.</v>
      </c>
      <c r="I949" s="19" t="str">
        <f>IF(E949="","",VLOOKUP(H949,'Technikai cellák'!$C$1:$D$12,2,0))</f>
        <v>6724 Szeged, Pulcz u. 44.</v>
      </c>
      <c r="J949" s="97">
        <v>6</v>
      </c>
      <c r="K949" s="25" t="str">
        <f t="shared" si="271"/>
        <v>20 alatti</v>
      </c>
      <c r="L949" s="101">
        <f t="shared" si="272"/>
        <v>6</v>
      </c>
      <c r="M949" s="102">
        <f t="shared" si="273"/>
        <v>0</v>
      </c>
      <c r="N949" s="105"/>
      <c r="O949" s="104">
        <f t="shared" si="274"/>
        <v>0</v>
      </c>
      <c r="P949" s="26">
        <f t="shared" si="288"/>
        <v>99806</v>
      </c>
      <c r="Q949" s="21">
        <f t="shared" si="287"/>
        <v>124758</v>
      </c>
      <c r="R949" s="98">
        <v>700</v>
      </c>
      <c r="S949" s="99">
        <v>969</v>
      </c>
      <c r="T949" s="99">
        <v>1323</v>
      </c>
      <c r="U949" s="99">
        <v>1782</v>
      </c>
      <c r="V949" s="99">
        <v>1538</v>
      </c>
      <c r="W949" s="99">
        <v>1637</v>
      </c>
      <c r="X949" s="99">
        <v>1371</v>
      </c>
      <c r="Y949" s="99">
        <v>1100</v>
      </c>
      <c r="Z949" s="99">
        <v>240</v>
      </c>
      <c r="AA949" s="99">
        <v>264</v>
      </c>
      <c r="AB949" s="99">
        <v>290</v>
      </c>
      <c r="AC949" s="100">
        <v>605</v>
      </c>
      <c r="AD949" s="22">
        <f t="shared" si="275"/>
        <v>7389</v>
      </c>
      <c r="AE949" s="20">
        <f t="shared" si="276"/>
        <v>10229</v>
      </c>
      <c r="AF949" s="20">
        <f t="shared" si="277"/>
        <v>13965</v>
      </c>
      <c r="AG949" s="20">
        <f t="shared" si="278"/>
        <v>18810</v>
      </c>
      <c r="AH949" s="20">
        <f t="shared" si="279"/>
        <v>16235</v>
      </c>
      <c r="AI949" s="20">
        <f t="shared" si="280"/>
        <v>17280</v>
      </c>
      <c r="AJ949" s="20">
        <f t="shared" si="281"/>
        <v>14472</v>
      </c>
      <c r="AK949" s="20">
        <f t="shared" si="282"/>
        <v>11611</v>
      </c>
      <c r="AL949" s="20">
        <f t="shared" si="283"/>
        <v>2533</v>
      </c>
      <c r="AM949" s="20">
        <f t="shared" si="284"/>
        <v>2787</v>
      </c>
      <c r="AN949" s="20">
        <f t="shared" si="285"/>
        <v>3061</v>
      </c>
      <c r="AO949" s="43">
        <f t="shared" si="286"/>
        <v>6386</v>
      </c>
    </row>
    <row r="950" spans="1:41" x14ac:dyDescent="0.2">
      <c r="A950" s="96" t="s">
        <v>2246</v>
      </c>
      <c r="B950" s="96" t="s">
        <v>2247</v>
      </c>
      <c r="C950" s="96" t="s">
        <v>2246</v>
      </c>
      <c r="D950" s="96" t="s">
        <v>2247</v>
      </c>
      <c r="E950" s="96" t="s">
        <v>2269</v>
      </c>
      <c r="F950" s="96" t="s">
        <v>2270</v>
      </c>
      <c r="G950" s="96" t="s">
        <v>126</v>
      </c>
      <c r="H950" s="19" t="str">
        <f>IF(E950="","",VLOOKUP(LEFT(E950,5),'Technikai cellák'!B:C,2,0))</f>
        <v>MVM ÉGÁZ-DÉGÁZ Földgázhálózati Zrt.</v>
      </c>
      <c r="I950" s="19" t="str">
        <f>IF(E950="","",VLOOKUP(H950,'Technikai cellák'!$C$1:$D$12,2,0))</f>
        <v>6724 Szeged, Pulcz u. 44.</v>
      </c>
      <c r="J950" s="97">
        <v>6</v>
      </c>
      <c r="K950" s="25" t="str">
        <f t="shared" si="271"/>
        <v>20 alatti</v>
      </c>
      <c r="L950" s="101">
        <f t="shared" si="272"/>
        <v>6</v>
      </c>
      <c r="M950" s="102">
        <f t="shared" si="273"/>
        <v>0</v>
      </c>
      <c r="N950" s="105"/>
      <c r="O950" s="104">
        <f t="shared" si="274"/>
        <v>0</v>
      </c>
      <c r="P950" s="26">
        <f t="shared" si="288"/>
        <v>159098</v>
      </c>
      <c r="Q950" s="21">
        <f t="shared" si="287"/>
        <v>198872</v>
      </c>
      <c r="R950" s="98">
        <v>1000</v>
      </c>
      <c r="S950" s="99">
        <v>1389</v>
      </c>
      <c r="T950" s="99">
        <v>2657</v>
      </c>
      <c r="U950" s="99">
        <v>1815</v>
      </c>
      <c r="V950" s="99">
        <v>2604</v>
      </c>
      <c r="W950" s="99">
        <v>1987</v>
      </c>
      <c r="X950" s="99">
        <v>2090</v>
      </c>
      <c r="Y950" s="99">
        <v>2035</v>
      </c>
      <c r="Z950" s="99">
        <v>590</v>
      </c>
      <c r="AA950" s="99">
        <v>649</v>
      </c>
      <c r="AB950" s="99">
        <v>714</v>
      </c>
      <c r="AC950" s="100">
        <v>1310</v>
      </c>
      <c r="AD950" s="22">
        <f t="shared" si="275"/>
        <v>10556</v>
      </c>
      <c r="AE950" s="20">
        <f t="shared" si="276"/>
        <v>14662</v>
      </c>
      <c r="AF950" s="20">
        <f t="shared" si="277"/>
        <v>28047</v>
      </c>
      <c r="AG950" s="20">
        <f t="shared" si="278"/>
        <v>19159</v>
      </c>
      <c r="AH950" s="20">
        <f t="shared" si="279"/>
        <v>27487</v>
      </c>
      <c r="AI950" s="20">
        <f t="shared" si="280"/>
        <v>20974</v>
      </c>
      <c r="AJ950" s="20">
        <f t="shared" si="281"/>
        <v>22062</v>
      </c>
      <c r="AK950" s="20">
        <f t="shared" si="282"/>
        <v>21481</v>
      </c>
      <c r="AL950" s="20">
        <f t="shared" si="283"/>
        <v>6228</v>
      </c>
      <c r="AM950" s="20">
        <f t="shared" si="284"/>
        <v>6851</v>
      </c>
      <c r="AN950" s="20">
        <f t="shared" si="285"/>
        <v>7537</v>
      </c>
      <c r="AO950" s="43">
        <f t="shared" si="286"/>
        <v>13828</v>
      </c>
    </row>
    <row r="951" spans="1:41" x14ac:dyDescent="0.2">
      <c r="A951" s="96" t="s">
        <v>2271</v>
      </c>
      <c r="B951" s="96" t="s">
        <v>2272</v>
      </c>
      <c r="C951" s="96" t="s">
        <v>2271</v>
      </c>
      <c r="D951" s="96" t="s">
        <v>2272</v>
      </c>
      <c r="E951" s="96" t="s">
        <v>2273</v>
      </c>
      <c r="F951" s="96" t="s">
        <v>2274</v>
      </c>
      <c r="G951" s="96" t="s">
        <v>126</v>
      </c>
      <c r="H951" s="19" t="str">
        <f>IF(E951="","",VLOOKUP(LEFT(E951,5),'Technikai cellák'!B:C,2,0))</f>
        <v>TIGÁZ Földgázelosztó Zrt.</v>
      </c>
      <c r="I951" s="19" t="str">
        <f>IF(E951="","",VLOOKUP(H951,'Technikai cellák'!$C$1:$D$12,2,0))</f>
        <v>4200 Hajdúszoboszló, Rákóczi Ferenc út 184.</v>
      </c>
      <c r="J951" s="97">
        <v>6</v>
      </c>
      <c r="K951" s="25" t="str">
        <f t="shared" si="271"/>
        <v>20 alatti</v>
      </c>
      <c r="L951" s="101">
        <f t="shared" si="272"/>
        <v>6</v>
      </c>
      <c r="M951" s="102">
        <f t="shared" si="273"/>
        <v>0</v>
      </c>
      <c r="N951" s="105"/>
      <c r="O951" s="104">
        <f t="shared" si="274"/>
        <v>0</v>
      </c>
      <c r="P951" s="26">
        <f t="shared" si="288"/>
        <v>30806</v>
      </c>
      <c r="Q951" s="21">
        <f t="shared" si="287"/>
        <v>38508</v>
      </c>
      <c r="R951" s="98">
        <v>424</v>
      </c>
      <c r="S951" s="99">
        <v>424</v>
      </c>
      <c r="T951" s="99">
        <v>424</v>
      </c>
      <c r="U951" s="99">
        <v>424</v>
      </c>
      <c r="V951" s="99">
        <v>424</v>
      </c>
      <c r="W951" s="99">
        <v>424</v>
      </c>
      <c r="X951" s="99">
        <v>184</v>
      </c>
      <c r="Y951" s="99">
        <v>184</v>
      </c>
      <c r="Z951" s="99">
        <v>184</v>
      </c>
      <c r="AA951" s="99">
        <v>184</v>
      </c>
      <c r="AB951" s="99">
        <v>184</v>
      </c>
      <c r="AC951" s="100">
        <v>184</v>
      </c>
      <c r="AD951" s="22">
        <f t="shared" si="275"/>
        <v>4476</v>
      </c>
      <c r="AE951" s="20">
        <f t="shared" si="276"/>
        <v>4476</v>
      </c>
      <c r="AF951" s="20">
        <f t="shared" si="277"/>
        <v>4476</v>
      </c>
      <c r="AG951" s="20">
        <f t="shared" si="278"/>
        <v>4476</v>
      </c>
      <c r="AH951" s="20">
        <f t="shared" si="279"/>
        <v>4476</v>
      </c>
      <c r="AI951" s="20">
        <f t="shared" si="280"/>
        <v>4476</v>
      </c>
      <c r="AJ951" s="20">
        <f t="shared" si="281"/>
        <v>1942</v>
      </c>
      <c r="AK951" s="20">
        <f t="shared" si="282"/>
        <v>1942</v>
      </c>
      <c r="AL951" s="20">
        <f t="shared" si="283"/>
        <v>1942</v>
      </c>
      <c r="AM951" s="20">
        <f t="shared" si="284"/>
        <v>1942</v>
      </c>
      <c r="AN951" s="20">
        <f t="shared" si="285"/>
        <v>1942</v>
      </c>
      <c r="AO951" s="43">
        <f t="shared" si="286"/>
        <v>1942</v>
      </c>
    </row>
    <row r="952" spans="1:41" x14ac:dyDescent="0.2">
      <c r="A952" s="96" t="s">
        <v>2271</v>
      </c>
      <c r="B952" s="96" t="s">
        <v>2275</v>
      </c>
      <c r="C952" s="96" t="s">
        <v>2271</v>
      </c>
      <c r="D952" s="96" t="s">
        <v>2275</v>
      </c>
      <c r="E952" s="96" t="s">
        <v>2276</v>
      </c>
      <c r="F952" s="96" t="s">
        <v>2277</v>
      </c>
      <c r="G952" s="96" t="s">
        <v>126</v>
      </c>
      <c r="H952" s="19" t="str">
        <f>IF(E952="","",VLOOKUP(LEFT(E952,5),'Technikai cellák'!B:C,2,0))</f>
        <v>TIGÁZ Földgázelosztó Zrt.</v>
      </c>
      <c r="I952" s="19" t="str">
        <f>IF(E952="","",VLOOKUP(H952,'Technikai cellák'!$C$1:$D$12,2,0))</f>
        <v>4200 Hajdúszoboszló, Rákóczi Ferenc út 184.</v>
      </c>
      <c r="J952" s="97">
        <v>25</v>
      </c>
      <c r="K952" s="25" t="str">
        <f t="shared" si="271"/>
        <v>20-99</v>
      </c>
      <c r="L952" s="101">
        <f t="shared" si="272"/>
        <v>0</v>
      </c>
      <c r="M952" s="102">
        <f t="shared" si="273"/>
        <v>263</v>
      </c>
      <c r="N952" s="105">
        <v>263</v>
      </c>
      <c r="O952" s="104">
        <f t="shared" si="274"/>
        <v>0</v>
      </c>
      <c r="P952" s="26">
        <f t="shared" si="288"/>
        <v>139042</v>
      </c>
      <c r="Q952" s="21">
        <f t="shared" si="287"/>
        <v>173802</v>
      </c>
      <c r="R952" s="98">
        <v>263</v>
      </c>
      <c r="S952" s="99">
        <v>2898</v>
      </c>
      <c r="T952" s="99">
        <v>3497</v>
      </c>
      <c r="U952" s="99">
        <v>3612</v>
      </c>
      <c r="V952" s="99">
        <v>700</v>
      </c>
      <c r="W952" s="99">
        <v>2529</v>
      </c>
      <c r="X952" s="99">
        <v>1552</v>
      </c>
      <c r="Y952" s="99">
        <v>803</v>
      </c>
      <c r="Z952" s="99">
        <v>346</v>
      </c>
      <c r="AA952" s="99">
        <v>69</v>
      </c>
      <c r="AB952" s="99">
        <v>49</v>
      </c>
      <c r="AC952" s="100">
        <v>147</v>
      </c>
      <c r="AD952" s="22">
        <f t="shared" si="275"/>
        <v>2776</v>
      </c>
      <c r="AE952" s="20">
        <f t="shared" si="276"/>
        <v>30591</v>
      </c>
      <c r="AF952" s="20">
        <f t="shared" si="277"/>
        <v>36914</v>
      </c>
      <c r="AG952" s="20">
        <f t="shared" si="278"/>
        <v>38128</v>
      </c>
      <c r="AH952" s="20">
        <f t="shared" si="279"/>
        <v>7389</v>
      </c>
      <c r="AI952" s="20">
        <f t="shared" si="280"/>
        <v>26696</v>
      </c>
      <c r="AJ952" s="20">
        <f t="shared" si="281"/>
        <v>16383</v>
      </c>
      <c r="AK952" s="20">
        <f t="shared" si="282"/>
        <v>8476</v>
      </c>
      <c r="AL952" s="20">
        <f t="shared" si="283"/>
        <v>3652</v>
      </c>
      <c r="AM952" s="20">
        <f t="shared" si="284"/>
        <v>728</v>
      </c>
      <c r="AN952" s="20">
        <f t="shared" si="285"/>
        <v>517</v>
      </c>
      <c r="AO952" s="43">
        <f t="shared" si="286"/>
        <v>1552</v>
      </c>
    </row>
    <row r="953" spans="1:41" x14ac:dyDescent="0.2">
      <c r="A953" s="96" t="s">
        <v>2271</v>
      </c>
      <c r="B953" s="96" t="s">
        <v>2278</v>
      </c>
      <c r="C953" s="96" t="s">
        <v>2271</v>
      </c>
      <c r="D953" s="96" t="s">
        <v>2278</v>
      </c>
      <c r="E953" s="96" t="s">
        <v>2279</v>
      </c>
      <c r="F953" s="96" t="s">
        <v>2280</v>
      </c>
      <c r="G953" s="96" t="s">
        <v>126</v>
      </c>
      <c r="H953" s="19" t="str">
        <f>IF(E953="","",VLOOKUP(LEFT(E953,5),'Technikai cellák'!B:C,2,0))</f>
        <v>TIGÁZ Földgázelosztó Zrt.</v>
      </c>
      <c r="I953" s="19" t="str">
        <f>IF(E953="","",VLOOKUP(H953,'Technikai cellák'!$C$1:$D$12,2,0))</f>
        <v>4200 Hajdúszoboszló, Rákóczi Ferenc út 184.</v>
      </c>
      <c r="J953" s="97">
        <v>100</v>
      </c>
      <c r="K953" s="25" t="str">
        <f t="shared" si="271"/>
        <v>100-500</v>
      </c>
      <c r="L953" s="101">
        <f t="shared" si="272"/>
        <v>0</v>
      </c>
      <c r="M953" s="102">
        <f t="shared" si="273"/>
        <v>0</v>
      </c>
      <c r="N953" s="105"/>
      <c r="O953" s="104">
        <f t="shared" si="274"/>
        <v>1056</v>
      </c>
      <c r="P953" s="26">
        <f t="shared" si="288"/>
        <v>311303</v>
      </c>
      <c r="Q953" s="21">
        <f t="shared" si="287"/>
        <v>389129</v>
      </c>
      <c r="R953" s="98">
        <v>1053</v>
      </c>
      <c r="S953" s="99">
        <v>5895</v>
      </c>
      <c r="T953" s="99">
        <v>6582</v>
      </c>
      <c r="U953" s="99">
        <v>8557</v>
      </c>
      <c r="V953" s="99">
        <v>1405</v>
      </c>
      <c r="W953" s="99">
        <v>5883</v>
      </c>
      <c r="X953" s="99">
        <v>3299</v>
      </c>
      <c r="Y953" s="99">
        <v>1458</v>
      </c>
      <c r="Z953" s="99">
        <v>1077</v>
      </c>
      <c r="AA953" s="99">
        <v>443</v>
      </c>
      <c r="AB953" s="99">
        <v>450</v>
      </c>
      <c r="AC953" s="100">
        <v>762</v>
      </c>
      <c r="AD953" s="22">
        <f t="shared" si="275"/>
        <v>11115</v>
      </c>
      <c r="AE953" s="20">
        <f t="shared" si="276"/>
        <v>62226</v>
      </c>
      <c r="AF953" s="20">
        <f t="shared" si="277"/>
        <v>69478</v>
      </c>
      <c r="AG953" s="20">
        <f t="shared" si="278"/>
        <v>90326</v>
      </c>
      <c r="AH953" s="20">
        <f t="shared" si="279"/>
        <v>14831</v>
      </c>
      <c r="AI953" s="20">
        <f t="shared" si="280"/>
        <v>62100</v>
      </c>
      <c r="AJ953" s="20">
        <f t="shared" si="281"/>
        <v>34824</v>
      </c>
      <c r="AK953" s="20">
        <f t="shared" si="282"/>
        <v>15390</v>
      </c>
      <c r="AL953" s="20">
        <f t="shared" si="283"/>
        <v>11369</v>
      </c>
      <c r="AM953" s="20">
        <f t="shared" si="284"/>
        <v>4676</v>
      </c>
      <c r="AN953" s="20">
        <f t="shared" si="285"/>
        <v>4750</v>
      </c>
      <c r="AO953" s="43">
        <f t="shared" si="286"/>
        <v>8044</v>
      </c>
    </row>
    <row r="954" spans="1:41" x14ac:dyDescent="0.2">
      <c r="A954" s="96" t="s">
        <v>2271</v>
      </c>
      <c r="B954" s="96" t="s">
        <v>2281</v>
      </c>
      <c r="C954" s="96" t="s">
        <v>2271</v>
      </c>
      <c r="D954" s="96" t="s">
        <v>2281</v>
      </c>
      <c r="E954" s="96" t="s">
        <v>2282</v>
      </c>
      <c r="F954" s="96" t="s">
        <v>2283</v>
      </c>
      <c r="G954" s="96" t="s">
        <v>126</v>
      </c>
      <c r="H954" s="19" t="str">
        <f>IF(E954="","",VLOOKUP(LEFT(E954,5),'Technikai cellák'!B:C,2,0))</f>
        <v>TIGÁZ Földgázelosztó Zrt.</v>
      </c>
      <c r="I954" s="19" t="str">
        <f>IF(E954="","",VLOOKUP(H954,'Technikai cellák'!$C$1:$D$12,2,0))</f>
        <v>4200 Hajdúszoboszló, Rákóczi Ferenc út 184.</v>
      </c>
      <c r="J954" s="97">
        <v>25</v>
      </c>
      <c r="K954" s="25" t="str">
        <f t="shared" si="271"/>
        <v>20-99</v>
      </c>
      <c r="L954" s="101">
        <f t="shared" si="272"/>
        <v>0</v>
      </c>
      <c r="M954" s="102">
        <f t="shared" si="273"/>
        <v>263</v>
      </c>
      <c r="N954" s="105">
        <v>263</v>
      </c>
      <c r="O954" s="104">
        <f t="shared" si="274"/>
        <v>0</v>
      </c>
      <c r="P954" s="26">
        <f t="shared" si="288"/>
        <v>127598</v>
      </c>
      <c r="Q954" s="21">
        <f t="shared" si="287"/>
        <v>159497</v>
      </c>
      <c r="R954" s="98">
        <v>263</v>
      </c>
      <c r="S954" s="99">
        <v>2960</v>
      </c>
      <c r="T954" s="99">
        <v>2492</v>
      </c>
      <c r="U954" s="99">
        <v>1001</v>
      </c>
      <c r="V954" s="99">
        <v>533</v>
      </c>
      <c r="W954" s="99">
        <v>440</v>
      </c>
      <c r="X954" s="99">
        <v>423</v>
      </c>
      <c r="Y954" s="99">
        <v>429</v>
      </c>
      <c r="Z954" s="99">
        <v>626</v>
      </c>
      <c r="AA954" s="99">
        <v>1211</v>
      </c>
      <c r="AB954" s="99">
        <v>2359</v>
      </c>
      <c r="AC954" s="100">
        <v>2373</v>
      </c>
      <c r="AD954" s="22">
        <f t="shared" si="275"/>
        <v>2776</v>
      </c>
      <c r="AE954" s="20">
        <f t="shared" si="276"/>
        <v>31245</v>
      </c>
      <c r="AF954" s="20">
        <f t="shared" si="277"/>
        <v>26305</v>
      </c>
      <c r="AG954" s="20">
        <f t="shared" si="278"/>
        <v>10566</v>
      </c>
      <c r="AH954" s="20">
        <f t="shared" si="279"/>
        <v>5626</v>
      </c>
      <c r="AI954" s="20">
        <f t="shared" si="280"/>
        <v>4645</v>
      </c>
      <c r="AJ954" s="20">
        <f t="shared" si="281"/>
        <v>4465</v>
      </c>
      <c r="AK954" s="20">
        <f t="shared" si="282"/>
        <v>4528</v>
      </c>
      <c r="AL954" s="20">
        <f t="shared" si="283"/>
        <v>6608</v>
      </c>
      <c r="AM954" s="20">
        <f t="shared" si="284"/>
        <v>12783</v>
      </c>
      <c r="AN954" s="20">
        <f t="shared" si="285"/>
        <v>24901</v>
      </c>
      <c r="AO954" s="43">
        <f t="shared" si="286"/>
        <v>25049</v>
      </c>
    </row>
    <row r="955" spans="1:41" x14ac:dyDescent="0.2">
      <c r="A955" s="96" t="s">
        <v>2271</v>
      </c>
      <c r="B955" s="96" t="s">
        <v>2284</v>
      </c>
      <c r="C955" s="96" t="s">
        <v>2271</v>
      </c>
      <c r="D955" s="96" t="s">
        <v>2284</v>
      </c>
      <c r="E955" s="96" t="s">
        <v>2285</v>
      </c>
      <c r="F955" s="96" t="s">
        <v>2286</v>
      </c>
      <c r="G955" s="96" t="s">
        <v>126</v>
      </c>
      <c r="H955" s="19" t="str">
        <f>IF(E955="","",VLOOKUP(LEFT(E955,5),'Technikai cellák'!B:C,2,0))</f>
        <v>TIGÁZ Földgázelosztó Zrt.</v>
      </c>
      <c r="I955" s="19" t="str">
        <f>IF(E955="","",VLOOKUP(H955,'Technikai cellák'!$C$1:$D$12,2,0))</f>
        <v>4200 Hajdúszoboszló, Rákóczi Ferenc út 184.</v>
      </c>
      <c r="J955" s="97">
        <v>25</v>
      </c>
      <c r="K955" s="25" t="str">
        <f t="shared" si="271"/>
        <v>20-99</v>
      </c>
      <c r="L955" s="101">
        <f t="shared" si="272"/>
        <v>0</v>
      </c>
      <c r="M955" s="102">
        <f t="shared" si="273"/>
        <v>263</v>
      </c>
      <c r="N955" s="105">
        <v>263</v>
      </c>
      <c r="O955" s="104">
        <f t="shared" si="274"/>
        <v>0</v>
      </c>
      <c r="P955" s="26">
        <f t="shared" si="288"/>
        <v>320887</v>
      </c>
      <c r="Q955" s="21">
        <f t="shared" si="287"/>
        <v>401109</v>
      </c>
      <c r="R955" s="98">
        <v>3889</v>
      </c>
      <c r="S955" s="99">
        <v>5049</v>
      </c>
      <c r="T955" s="99">
        <v>5423</v>
      </c>
      <c r="U955" s="99">
        <v>1572</v>
      </c>
      <c r="V955" s="99">
        <v>3996</v>
      </c>
      <c r="W955" s="99">
        <v>696</v>
      </c>
      <c r="X955" s="99">
        <v>2617</v>
      </c>
      <c r="Y955" s="99">
        <v>2413</v>
      </c>
      <c r="Z955" s="99">
        <v>2365</v>
      </c>
      <c r="AA955" s="99">
        <v>2289</v>
      </c>
      <c r="AB955" s="99">
        <v>2612</v>
      </c>
      <c r="AC955" s="100">
        <v>5078</v>
      </c>
      <c r="AD955" s="22">
        <f t="shared" si="275"/>
        <v>41051</v>
      </c>
      <c r="AE955" s="20">
        <f t="shared" si="276"/>
        <v>53296</v>
      </c>
      <c r="AF955" s="20">
        <f t="shared" si="277"/>
        <v>57244</v>
      </c>
      <c r="AG955" s="20">
        <f t="shared" si="278"/>
        <v>16594</v>
      </c>
      <c r="AH955" s="20">
        <f t="shared" si="279"/>
        <v>42181</v>
      </c>
      <c r="AI955" s="20">
        <f t="shared" si="280"/>
        <v>7347</v>
      </c>
      <c r="AJ955" s="20">
        <f t="shared" si="281"/>
        <v>27625</v>
      </c>
      <c r="AK955" s="20">
        <f t="shared" si="282"/>
        <v>25471</v>
      </c>
      <c r="AL955" s="20">
        <f t="shared" si="283"/>
        <v>24964</v>
      </c>
      <c r="AM955" s="20">
        <f t="shared" si="284"/>
        <v>24162</v>
      </c>
      <c r="AN955" s="20">
        <f t="shared" si="285"/>
        <v>27572</v>
      </c>
      <c r="AO955" s="43">
        <f t="shared" si="286"/>
        <v>53602</v>
      </c>
    </row>
    <row r="956" spans="1:41" x14ac:dyDescent="0.2">
      <c r="A956" s="96" t="s">
        <v>2271</v>
      </c>
      <c r="B956" s="96" t="s">
        <v>2287</v>
      </c>
      <c r="C956" s="96" t="s">
        <v>2271</v>
      </c>
      <c r="D956" s="96" t="s">
        <v>2287</v>
      </c>
      <c r="E956" s="96" t="s">
        <v>2288</v>
      </c>
      <c r="F956" s="96" t="s">
        <v>2289</v>
      </c>
      <c r="G956" s="96" t="s">
        <v>126</v>
      </c>
      <c r="H956" s="19" t="str">
        <f>IF(E956="","",VLOOKUP(LEFT(E956,5),'Technikai cellák'!B:C,2,0))</f>
        <v>TIGÁZ Földgázelosztó Zrt.</v>
      </c>
      <c r="I956" s="19" t="str">
        <f>IF(E956="","",VLOOKUP(H956,'Technikai cellák'!$C$1:$D$12,2,0))</f>
        <v>4200 Hajdúszoboszló, Rákóczi Ferenc út 184.</v>
      </c>
      <c r="J956" s="97">
        <v>25</v>
      </c>
      <c r="K956" s="25" t="str">
        <f t="shared" si="271"/>
        <v>20-99</v>
      </c>
      <c r="L956" s="101">
        <f t="shared" si="272"/>
        <v>0</v>
      </c>
      <c r="M956" s="102">
        <f t="shared" si="273"/>
        <v>263</v>
      </c>
      <c r="N956" s="105">
        <v>263</v>
      </c>
      <c r="O956" s="104">
        <f t="shared" si="274"/>
        <v>0</v>
      </c>
      <c r="P956" s="26">
        <f t="shared" si="288"/>
        <v>222051</v>
      </c>
      <c r="Q956" s="21">
        <f t="shared" si="287"/>
        <v>277564</v>
      </c>
      <c r="R956" s="98">
        <v>263</v>
      </c>
      <c r="S956" s="99">
        <v>5141</v>
      </c>
      <c r="T956" s="99">
        <v>4330</v>
      </c>
      <c r="U956" s="99">
        <v>1739</v>
      </c>
      <c r="V956" s="99">
        <v>927</v>
      </c>
      <c r="W956" s="99">
        <v>770</v>
      </c>
      <c r="X956" s="99">
        <v>737</v>
      </c>
      <c r="Y956" s="99">
        <v>750</v>
      </c>
      <c r="Z956" s="99">
        <v>943</v>
      </c>
      <c r="AA956" s="99">
        <v>2500</v>
      </c>
      <c r="AB956" s="99">
        <v>3117</v>
      </c>
      <c r="AC956" s="100">
        <v>5078</v>
      </c>
      <c r="AD956" s="22">
        <f t="shared" si="275"/>
        <v>2776</v>
      </c>
      <c r="AE956" s="20">
        <f t="shared" si="276"/>
        <v>54267</v>
      </c>
      <c r="AF956" s="20">
        <f t="shared" si="277"/>
        <v>45707</v>
      </c>
      <c r="AG956" s="20">
        <f t="shared" si="278"/>
        <v>18357</v>
      </c>
      <c r="AH956" s="20">
        <f t="shared" si="279"/>
        <v>9785</v>
      </c>
      <c r="AI956" s="20">
        <f t="shared" si="280"/>
        <v>8128</v>
      </c>
      <c r="AJ956" s="20">
        <f t="shared" si="281"/>
        <v>7780</v>
      </c>
      <c r="AK956" s="20">
        <f t="shared" si="282"/>
        <v>7917</v>
      </c>
      <c r="AL956" s="20">
        <f t="shared" si="283"/>
        <v>9954</v>
      </c>
      <c r="AM956" s="20">
        <f t="shared" si="284"/>
        <v>26389</v>
      </c>
      <c r="AN956" s="20">
        <f t="shared" si="285"/>
        <v>32902</v>
      </c>
      <c r="AO956" s="43">
        <f t="shared" si="286"/>
        <v>53602</v>
      </c>
    </row>
    <row r="957" spans="1:41" x14ac:dyDescent="0.2">
      <c r="A957" s="96" t="s">
        <v>2290</v>
      </c>
      <c r="B957" s="96" t="s">
        <v>2291</v>
      </c>
      <c r="C957" s="96" t="s">
        <v>2290</v>
      </c>
      <c r="D957" s="96" t="s">
        <v>2291</v>
      </c>
      <c r="E957" s="96" t="s">
        <v>2292</v>
      </c>
      <c r="F957" s="96" t="s">
        <v>2293</v>
      </c>
      <c r="G957" s="96" t="s">
        <v>126</v>
      </c>
      <c r="H957" s="19" t="str">
        <f>IF(E957="","",VLOOKUP(LEFT(E957,5),'Technikai cellák'!B:C,2,0))</f>
        <v>MVM FŐGÁZ Földgázhálózati Kft.</v>
      </c>
      <c r="I957" s="19" t="str">
        <f>IF(E957="","",VLOOKUP(H957,'Technikai cellák'!$C$1:$D$12,2,0))</f>
        <v>1081 Budapest, II. János Pál pápa tér 20.</v>
      </c>
      <c r="J957" s="97">
        <v>16</v>
      </c>
      <c r="K957" s="25" t="str">
        <f t="shared" si="271"/>
        <v>20 alatti</v>
      </c>
      <c r="L957" s="101">
        <f t="shared" si="272"/>
        <v>16</v>
      </c>
      <c r="M957" s="102">
        <f t="shared" si="273"/>
        <v>0</v>
      </c>
      <c r="N957" s="105"/>
      <c r="O957" s="104">
        <f t="shared" si="274"/>
        <v>0</v>
      </c>
      <c r="P957" s="26">
        <f t="shared" si="288"/>
        <v>19424</v>
      </c>
      <c r="Q957" s="21">
        <f t="shared" si="287"/>
        <v>24280</v>
      </c>
      <c r="R957" s="98">
        <v>300</v>
      </c>
      <c r="S957" s="99">
        <v>300</v>
      </c>
      <c r="T957" s="99">
        <v>200</v>
      </c>
      <c r="U957" s="99">
        <v>200</v>
      </c>
      <c r="V957" s="99">
        <v>200</v>
      </c>
      <c r="W957" s="99">
        <v>200</v>
      </c>
      <c r="X957" s="99">
        <v>100</v>
      </c>
      <c r="Y957" s="99">
        <v>100</v>
      </c>
      <c r="Z957" s="99">
        <v>100</v>
      </c>
      <c r="AA957" s="99">
        <v>100</v>
      </c>
      <c r="AB957" s="99">
        <v>200</v>
      </c>
      <c r="AC957" s="100">
        <v>300</v>
      </c>
      <c r="AD957" s="22">
        <f t="shared" si="275"/>
        <v>3167</v>
      </c>
      <c r="AE957" s="20">
        <f t="shared" si="276"/>
        <v>3167</v>
      </c>
      <c r="AF957" s="20">
        <f t="shared" si="277"/>
        <v>2111</v>
      </c>
      <c r="AG957" s="20">
        <f t="shared" si="278"/>
        <v>2111</v>
      </c>
      <c r="AH957" s="20">
        <f t="shared" si="279"/>
        <v>2111</v>
      </c>
      <c r="AI957" s="20">
        <f t="shared" si="280"/>
        <v>2111</v>
      </c>
      <c r="AJ957" s="20">
        <f t="shared" si="281"/>
        <v>1056</v>
      </c>
      <c r="AK957" s="20">
        <f t="shared" si="282"/>
        <v>1056</v>
      </c>
      <c r="AL957" s="20">
        <f t="shared" si="283"/>
        <v>1056</v>
      </c>
      <c r="AM957" s="20">
        <f t="shared" si="284"/>
        <v>1056</v>
      </c>
      <c r="AN957" s="20">
        <f t="shared" si="285"/>
        <v>2111</v>
      </c>
      <c r="AO957" s="43">
        <f t="shared" si="286"/>
        <v>3167</v>
      </c>
    </row>
    <row r="958" spans="1:41" x14ac:dyDescent="0.2">
      <c r="A958" s="96" t="s">
        <v>2290</v>
      </c>
      <c r="B958" s="96" t="s">
        <v>2291</v>
      </c>
      <c r="C958" s="96" t="s">
        <v>2290</v>
      </c>
      <c r="D958" s="96" t="s">
        <v>2291</v>
      </c>
      <c r="E958" s="96" t="s">
        <v>2294</v>
      </c>
      <c r="F958" s="96" t="s">
        <v>2295</v>
      </c>
      <c r="G958" s="96" t="s">
        <v>126</v>
      </c>
      <c r="H958" s="19" t="str">
        <f>IF(E958="","",VLOOKUP(LEFT(E958,5),'Technikai cellák'!B:C,2,0))</f>
        <v>TIGÁZ Földgázelosztó Zrt.</v>
      </c>
      <c r="I958" s="19" t="str">
        <f>IF(E958="","",VLOOKUP(H958,'Technikai cellák'!$C$1:$D$12,2,0))</f>
        <v>4200 Hajdúszoboszló, Rákóczi Ferenc út 184.</v>
      </c>
      <c r="J958" s="97">
        <v>4</v>
      </c>
      <c r="K958" s="25" t="str">
        <f t="shared" si="271"/>
        <v>20 alatti</v>
      </c>
      <c r="L958" s="101">
        <f t="shared" si="272"/>
        <v>4</v>
      </c>
      <c r="M958" s="102">
        <f t="shared" si="273"/>
        <v>0</v>
      </c>
      <c r="N958" s="105"/>
      <c r="O958" s="104">
        <f t="shared" si="274"/>
        <v>0</v>
      </c>
      <c r="P958" s="26">
        <f t="shared" si="288"/>
        <v>162</v>
      </c>
      <c r="Q958" s="21">
        <f t="shared" si="287"/>
        <v>203</v>
      </c>
      <c r="R958" s="98">
        <v>3</v>
      </c>
      <c r="S958" s="99">
        <v>2</v>
      </c>
      <c r="T958" s="99">
        <v>1</v>
      </c>
      <c r="U958" s="99">
        <v>1</v>
      </c>
      <c r="V958" s="99">
        <v>2</v>
      </c>
      <c r="W958" s="99">
        <v>2</v>
      </c>
      <c r="X958" s="99">
        <v>1</v>
      </c>
      <c r="Y958" s="99">
        <v>1</v>
      </c>
      <c r="Z958" s="99">
        <v>1</v>
      </c>
      <c r="AA958" s="99">
        <v>2</v>
      </c>
      <c r="AB958" s="99">
        <v>1</v>
      </c>
      <c r="AC958" s="100">
        <v>2</v>
      </c>
      <c r="AD958" s="22">
        <f t="shared" si="275"/>
        <v>32</v>
      </c>
      <c r="AE958" s="20">
        <f t="shared" si="276"/>
        <v>21</v>
      </c>
      <c r="AF958" s="20">
        <f t="shared" si="277"/>
        <v>11</v>
      </c>
      <c r="AG958" s="20">
        <f t="shared" si="278"/>
        <v>11</v>
      </c>
      <c r="AH958" s="20">
        <f t="shared" si="279"/>
        <v>21</v>
      </c>
      <c r="AI958" s="20">
        <f t="shared" si="280"/>
        <v>21</v>
      </c>
      <c r="AJ958" s="20">
        <f t="shared" si="281"/>
        <v>11</v>
      </c>
      <c r="AK958" s="20">
        <f t="shared" si="282"/>
        <v>11</v>
      </c>
      <c r="AL958" s="20">
        <f t="shared" si="283"/>
        <v>11</v>
      </c>
      <c r="AM958" s="20">
        <f t="shared" si="284"/>
        <v>21</v>
      </c>
      <c r="AN958" s="20">
        <f t="shared" si="285"/>
        <v>11</v>
      </c>
      <c r="AO958" s="43">
        <f t="shared" si="286"/>
        <v>21</v>
      </c>
    </row>
    <row r="959" spans="1:41" x14ac:dyDescent="0.2">
      <c r="A959" s="96" t="s">
        <v>2290</v>
      </c>
      <c r="B959" s="96" t="s">
        <v>2291</v>
      </c>
      <c r="C959" s="96" t="s">
        <v>2290</v>
      </c>
      <c r="D959" s="96" t="s">
        <v>2291</v>
      </c>
      <c r="E959" s="96" t="s">
        <v>2296</v>
      </c>
      <c r="F959" s="96" t="s">
        <v>2297</v>
      </c>
      <c r="G959" s="96" t="s">
        <v>126</v>
      </c>
      <c r="H959" s="19" t="str">
        <f>IF(E959="","",VLOOKUP(LEFT(E959,5),'Technikai cellák'!B:C,2,0))</f>
        <v>MVM FŐGÁZ Földgázhálózati Kft.</v>
      </c>
      <c r="I959" s="19" t="str">
        <f>IF(E959="","",VLOOKUP(H959,'Technikai cellák'!$C$1:$D$12,2,0))</f>
        <v>1081 Budapest, II. János Pál pápa tér 20.</v>
      </c>
      <c r="J959" s="97">
        <v>40</v>
      </c>
      <c r="K959" s="25" t="str">
        <f t="shared" si="271"/>
        <v>20-99</v>
      </c>
      <c r="L959" s="101">
        <f t="shared" si="272"/>
        <v>0</v>
      </c>
      <c r="M959" s="102">
        <f t="shared" si="273"/>
        <v>420</v>
      </c>
      <c r="N959" s="105">
        <v>420</v>
      </c>
      <c r="O959" s="104">
        <f t="shared" si="274"/>
        <v>0</v>
      </c>
      <c r="P959" s="26">
        <f t="shared" si="288"/>
        <v>176492</v>
      </c>
      <c r="Q959" s="21">
        <f t="shared" si="287"/>
        <v>220615</v>
      </c>
      <c r="R959" s="98">
        <v>2000</v>
      </c>
      <c r="S959" s="99">
        <v>3000</v>
      </c>
      <c r="T959" s="99">
        <v>3000</v>
      </c>
      <c r="U959" s="99">
        <v>3000</v>
      </c>
      <c r="V959" s="99">
        <v>3000</v>
      </c>
      <c r="W959" s="99">
        <v>3000</v>
      </c>
      <c r="X959" s="99">
        <v>2000</v>
      </c>
      <c r="Y959" s="99">
        <v>500</v>
      </c>
      <c r="Z959" s="99">
        <v>500</v>
      </c>
      <c r="AA959" s="99">
        <v>200</v>
      </c>
      <c r="AB959" s="99">
        <v>200</v>
      </c>
      <c r="AC959" s="100">
        <v>500</v>
      </c>
      <c r="AD959" s="22">
        <f t="shared" si="275"/>
        <v>21112</v>
      </c>
      <c r="AE959" s="20">
        <f t="shared" si="276"/>
        <v>31667</v>
      </c>
      <c r="AF959" s="20">
        <f t="shared" si="277"/>
        <v>31667</v>
      </c>
      <c r="AG959" s="20">
        <f t="shared" si="278"/>
        <v>31667</v>
      </c>
      <c r="AH959" s="20">
        <f t="shared" si="279"/>
        <v>31667</v>
      </c>
      <c r="AI959" s="20">
        <f t="shared" si="280"/>
        <v>31667</v>
      </c>
      <c r="AJ959" s="20">
        <f t="shared" si="281"/>
        <v>21112</v>
      </c>
      <c r="AK959" s="20">
        <f t="shared" si="282"/>
        <v>5278</v>
      </c>
      <c r="AL959" s="20">
        <f t="shared" si="283"/>
        <v>5278</v>
      </c>
      <c r="AM959" s="20">
        <f t="shared" si="284"/>
        <v>2111</v>
      </c>
      <c r="AN959" s="20">
        <f t="shared" si="285"/>
        <v>2111</v>
      </c>
      <c r="AO959" s="43">
        <f t="shared" si="286"/>
        <v>5278</v>
      </c>
    </row>
    <row r="960" spans="1:41" x14ac:dyDescent="0.2">
      <c r="A960" s="96" t="s">
        <v>2290</v>
      </c>
      <c r="B960" s="96" t="s">
        <v>2291</v>
      </c>
      <c r="C960" s="96" t="s">
        <v>2290</v>
      </c>
      <c r="D960" s="96" t="s">
        <v>2291</v>
      </c>
      <c r="E960" s="96" t="s">
        <v>2298</v>
      </c>
      <c r="F960" s="96" t="s">
        <v>2299</v>
      </c>
      <c r="G960" s="96" t="s">
        <v>126</v>
      </c>
      <c r="H960" s="19" t="str">
        <f>IF(E960="","",VLOOKUP(LEFT(E960,5),'Technikai cellák'!B:C,2,0))</f>
        <v>MVM FŐGÁZ Földgázhálózati Kft.</v>
      </c>
      <c r="I960" s="19" t="str">
        <f>IF(E960="","",VLOOKUP(H960,'Technikai cellák'!$C$1:$D$12,2,0))</f>
        <v>1081 Budapest, II. János Pál pápa tér 20.</v>
      </c>
      <c r="J960" s="97">
        <v>75</v>
      </c>
      <c r="K960" s="25" t="str">
        <f t="shared" si="271"/>
        <v>20-99</v>
      </c>
      <c r="L960" s="101">
        <f t="shared" si="272"/>
        <v>0</v>
      </c>
      <c r="M960" s="102">
        <f t="shared" si="273"/>
        <v>788</v>
      </c>
      <c r="N960" s="105">
        <v>788</v>
      </c>
      <c r="O960" s="104">
        <f t="shared" si="274"/>
        <v>0</v>
      </c>
      <c r="P960" s="26">
        <f t="shared" si="288"/>
        <v>620682</v>
      </c>
      <c r="Q960" s="21">
        <f t="shared" si="287"/>
        <v>775853</v>
      </c>
      <c r="R960" s="98">
        <v>8000</v>
      </c>
      <c r="S960" s="99">
        <v>12000</v>
      </c>
      <c r="T960" s="99">
        <v>12000</v>
      </c>
      <c r="U960" s="99">
        <v>12000</v>
      </c>
      <c r="V960" s="99">
        <v>10000</v>
      </c>
      <c r="W960" s="99">
        <v>8000</v>
      </c>
      <c r="X960" s="99">
        <v>6000</v>
      </c>
      <c r="Y960" s="99">
        <v>1500</v>
      </c>
      <c r="Z960" s="99">
        <v>1000</v>
      </c>
      <c r="AA960" s="99">
        <v>1000</v>
      </c>
      <c r="AB960" s="99">
        <v>1000</v>
      </c>
      <c r="AC960" s="100">
        <v>1000</v>
      </c>
      <c r="AD960" s="22">
        <f t="shared" si="275"/>
        <v>84446</v>
      </c>
      <c r="AE960" s="20">
        <f t="shared" si="276"/>
        <v>126670</v>
      </c>
      <c r="AF960" s="20">
        <f t="shared" si="277"/>
        <v>126670</v>
      </c>
      <c r="AG960" s="20">
        <f t="shared" si="278"/>
        <v>126670</v>
      </c>
      <c r="AH960" s="20">
        <f t="shared" si="279"/>
        <v>105558</v>
      </c>
      <c r="AI960" s="20">
        <f t="shared" si="280"/>
        <v>84446</v>
      </c>
      <c r="AJ960" s="20">
        <f t="shared" si="281"/>
        <v>63335</v>
      </c>
      <c r="AK960" s="20">
        <f t="shared" si="282"/>
        <v>15834</v>
      </c>
      <c r="AL960" s="20">
        <f t="shared" si="283"/>
        <v>10556</v>
      </c>
      <c r="AM960" s="20">
        <f t="shared" si="284"/>
        <v>10556</v>
      </c>
      <c r="AN960" s="20">
        <f t="shared" si="285"/>
        <v>10556</v>
      </c>
      <c r="AO960" s="43">
        <f t="shared" si="286"/>
        <v>10556</v>
      </c>
    </row>
    <row r="961" spans="1:41" x14ac:dyDescent="0.2">
      <c r="A961" s="96" t="s">
        <v>2290</v>
      </c>
      <c r="B961" s="96" t="s">
        <v>2291</v>
      </c>
      <c r="C961" s="96" t="s">
        <v>2290</v>
      </c>
      <c r="D961" s="96" t="s">
        <v>2291</v>
      </c>
      <c r="E961" s="96" t="s">
        <v>2300</v>
      </c>
      <c r="F961" s="96" t="s">
        <v>2301</v>
      </c>
      <c r="G961" s="96" t="s">
        <v>126</v>
      </c>
      <c r="H961" s="19" t="str">
        <f>IF(E961="","",VLOOKUP(LEFT(E961,5),'Technikai cellák'!B:C,2,0))</f>
        <v>TIGÁZ Földgázelosztó Zrt.</v>
      </c>
      <c r="I961" s="19" t="str">
        <f>IF(E961="","",VLOOKUP(H961,'Technikai cellák'!$C$1:$D$12,2,0))</f>
        <v>4200 Hajdúszoboszló, Rákóczi Ferenc út 184.</v>
      </c>
      <c r="J961" s="97">
        <v>25</v>
      </c>
      <c r="K961" s="25" t="str">
        <f t="shared" si="271"/>
        <v>20-99</v>
      </c>
      <c r="L961" s="101">
        <f t="shared" si="272"/>
        <v>0</v>
      </c>
      <c r="M961" s="102">
        <f t="shared" si="273"/>
        <v>263</v>
      </c>
      <c r="N961" s="105">
        <v>263</v>
      </c>
      <c r="O961" s="104">
        <f t="shared" si="274"/>
        <v>0</v>
      </c>
      <c r="P961" s="26">
        <f t="shared" si="288"/>
        <v>255027</v>
      </c>
      <c r="Q961" s="21">
        <f t="shared" si="287"/>
        <v>318784</v>
      </c>
      <c r="R961" s="98">
        <v>3000</v>
      </c>
      <c r="S961" s="99">
        <v>5000</v>
      </c>
      <c r="T961" s="99">
        <v>5000</v>
      </c>
      <c r="U961" s="99">
        <v>5000</v>
      </c>
      <c r="V961" s="99">
        <v>4000</v>
      </c>
      <c r="W961" s="99">
        <v>3000</v>
      </c>
      <c r="X961" s="99">
        <v>3000</v>
      </c>
      <c r="Y961" s="99">
        <v>500</v>
      </c>
      <c r="Z961" s="99">
        <v>500</v>
      </c>
      <c r="AA961" s="99">
        <v>400</v>
      </c>
      <c r="AB961" s="99">
        <v>300</v>
      </c>
      <c r="AC961" s="100">
        <v>500</v>
      </c>
      <c r="AD961" s="22">
        <f t="shared" si="275"/>
        <v>31667</v>
      </c>
      <c r="AE961" s="20">
        <f t="shared" si="276"/>
        <v>52779</v>
      </c>
      <c r="AF961" s="20">
        <f t="shared" si="277"/>
        <v>52779</v>
      </c>
      <c r="AG961" s="20">
        <f t="shared" si="278"/>
        <v>52779</v>
      </c>
      <c r="AH961" s="20">
        <f t="shared" si="279"/>
        <v>42223</v>
      </c>
      <c r="AI961" s="20">
        <f t="shared" si="280"/>
        <v>31667</v>
      </c>
      <c r="AJ961" s="20">
        <f t="shared" si="281"/>
        <v>31667</v>
      </c>
      <c r="AK961" s="20">
        <f t="shared" si="282"/>
        <v>5278</v>
      </c>
      <c r="AL961" s="20">
        <f t="shared" si="283"/>
        <v>5278</v>
      </c>
      <c r="AM961" s="20">
        <f t="shared" si="284"/>
        <v>4222</v>
      </c>
      <c r="AN961" s="20">
        <f t="shared" si="285"/>
        <v>3167</v>
      </c>
      <c r="AO961" s="43">
        <f t="shared" si="286"/>
        <v>5278</v>
      </c>
    </row>
    <row r="962" spans="1:41" x14ac:dyDescent="0.2">
      <c r="A962" s="96" t="s">
        <v>2290</v>
      </c>
      <c r="B962" s="96" t="s">
        <v>2291</v>
      </c>
      <c r="C962" s="96" t="s">
        <v>2290</v>
      </c>
      <c r="D962" s="96" t="s">
        <v>2291</v>
      </c>
      <c r="E962" s="96" t="s">
        <v>2302</v>
      </c>
      <c r="F962" s="96" t="s">
        <v>2303</v>
      </c>
      <c r="G962" s="96" t="s">
        <v>126</v>
      </c>
      <c r="H962" s="19" t="str">
        <f>IF(E962="","",VLOOKUP(LEFT(E962,5),'Technikai cellák'!B:C,2,0))</f>
        <v>TIGÁZ Földgázelosztó Zrt.</v>
      </c>
      <c r="I962" s="19" t="str">
        <f>IF(E962="","",VLOOKUP(H962,'Technikai cellák'!$C$1:$D$12,2,0))</f>
        <v>4200 Hajdúszoboszló, Rákóczi Ferenc út 184.</v>
      </c>
      <c r="J962" s="97">
        <v>4</v>
      </c>
      <c r="K962" s="25" t="str">
        <f t="shared" si="271"/>
        <v>20 alatti</v>
      </c>
      <c r="L962" s="101">
        <f t="shared" si="272"/>
        <v>4</v>
      </c>
      <c r="M962" s="102">
        <f t="shared" si="273"/>
        <v>0</v>
      </c>
      <c r="N962" s="105"/>
      <c r="O962" s="104">
        <f t="shared" si="274"/>
        <v>0</v>
      </c>
      <c r="P962" s="26">
        <f t="shared" si="288"/>
        <v>19424</v>
      </c>
      <c r="Q962" s="21">
        <f t="shared" si="287"/>
        <v>24280</v>
      </c>
      <c r="R962" s="98">
        <v>300</v>
      </c>
      <c r="S962" s="99">
        <v>300</v>
      </c>
      <c r="T962" s="99">
        <v>200</v>
      </c>
      <c r="U962" s="99">
        <v>200</v>
      </c>
      <c r="V962" s="99">
        <v>200</v>
      </c>
      <c r="W962" s="99">
        <v>200</v>
      </c>
      <c r="X962" s="99">
        <v>100</v>
      </c>
      <c r="Y962" s="99">
        <v>100</v>
      </c>
      <c r="Z962" s="99">
        <v>100</v>
      </c>
      <c r="AA962" s="99">
        <v>100</v>
      </c>
      <c r="AB962" s="99">
        <v>200</v>
      </c>
      <c r="AC962" s="100">
        <v>300</v>
      </c>
      <c r="AD962" s="22">
        <f t="shared" si="275"/>
        <v>3167</v>
      </c>
      <c r="AE962" s="20">
        <f t="shared" si="276"/>
        <v>3167</v>
      </c>
      <c r="AF962" s="20">
        <f t="shared" si="277"/>
        <v>2111</v>
      </c>
      <c r="AG962" s="20">
        <f t="shared" si="278"/>
        <v>2111</v>
      </c>
      <c r="AH962" s="20">
        <f t="shared" si="279"/>
        <v>2111</v>
      </c>
      <c r="AI962" s="20">
        <f t="shared" si="280"/>
        <v>2111</v>
      </c>
      <c r="AJ962" s="20">
        <f t="shared" si="281"/>
        <v>1056</v>
      </c>
      <c r="AK962" s="20">
        <f t="shared" si="282"/>
        <v>1056</v>
      </c>
      <c r="AL962" s="20">
        <f t="shared" si="283"/>
        <v>1056</v>
      </c>
      <c r="AM962" s="20">
        <f t="shared" si="284"/>
        <v>1056</v>
      </c>
      <c r="AN962" s="20">
        <f t="shared" si="285"/>
        <v>2111</v>
      </c>
      <c r="AO962" s="43">
        <f t="shared" si="286"/>
        <v>3167</v>
      </c>
    </row>
    <row r="963" spans="1:41" x14ac:dyDescent="0.2">
      <c r="A963" s="96" t="s">
        <v>2290</v>
      </c>
      <c r="B963" s="96" t="s">
        <v>2291</v>
      </c>
      <c r="C963" s="96" t="s">
        <v>2290</v>
      </c>
      <c r="D963" s="96" t="s">
        <v>2291</v>
      </c>
      <c r="E963" s="96" t="s">
        <v>2304</v>
      </c>
      <c r="F963" s="96" t="s">
        <v>2305</v>
      </c>
      <c r="G963" s="96" t="s">
        <v>126</v>
      </c>
      <c r="H963" s="19" t="str">
        <f>IF(E963="","",VLOOKUP(LEFT(E963,5),'Technikai cellák'!B:C,2,0))</f>
        <v>TIGÁZ Földgázelosztó Zrt.</v>
      </c>
      <c r="I963" s="19" t="str">
        <f>IF(E963="","",VLOOKUP(H963,'Technikai cellák'!$C$1:$D$12,2,0))</f>
        <v>4200 Hajdúszoboszló, Rákóczi Ferenc út 184.</v>
      </c>
      <c r="J963" s="97">
        <v>4</v>
      </c>
      <c r="K963" s="25" t="str">
        <f t="shared" si="271"/>
        <v>20 alatti</v>
      </c>
      <c r="L963" s="101">
        <f t="shared" si="272"/>
        <v>4</v>
      </c>
      <c r="M963" s="102">
        <f t="shared" si="273"/>
        <v>0</v>
      </c>
      <c r="N963" s="105"/>
      <c r="O963" s="104">
        <f t="shared" si="274"/>
        <v>0</v>
      </c>
      <c r="P963" s="26">
        <f t="shared" si="288"/>
        <v>19424</v>
      </c>
      <c r="Q963" s="21">
        <f t="shared" si="287"/>
        <v>24280</v>
      </c>
      <c r="R963" s="98">
        <v>300</v>
      </c>
      <c r="S963" s="99">
        <v>300</v>
      </c>
      <c r="T963" s="99">
        <v>200</v>
      </c>
      <c r="U963" s="99">
        <v>200</v>
      </c>
      <c r="V963" s="99">
        <v>200</v>
      </c>
      <c r="W963" s="99">
        <v>200</v>
      </c>
      <c r="X963" s="99">
        <v>100</v>
      </c>
      <c r="Y963" s="99">
        <v>100</v>
      </c>
      <c r="Z963" s="99">
        <v>100</v>
      </c>
      <c r="AA963" s="99">
        <v>100</v>
      </c>
      <c r="AB963" s="99">
        <v>200</v>
      </c>
      <c r="AC963" s="100">
        <v>300</v>
      </c>
      <c r="AD963" s="22">
        <f t="shared" si="275"/>
        <v>3167</v>
      </c>
      <c r="AE963" s="20">
        <f t="shared" si="276"/>
        <v>3167</v>
      </c>
      <c r="AF963" s="20">
        <f t="shared" si="277"/>
        <v>2111</v>
      </c>
      <c r="AG963" s="20">
        <f t="shared" si="278"/>
        <v>2111</v>
      </c>
      <c r="AH963" s="20">
        <f t="shared" si="279"/>
        <v>2111</v>
      </c>
      <c r="AI963" s="20">
        <f t="shared" si="280"/>
        <v>2111</v>
      </c>
      <c r="AJ963" s="20">
        <f t="shared" si="281"/>
        <v>1056</v>
      </c>
      <c r="AK963" s="20">
        <f t="shared" si="282"/>
        <v>1056</v>
      </c>
      <c r="AL963" s="20">
        <f t="shared" si="283"/>
        <v>1056</v>
      </c>
      <c r="AM963" s="20">
        <f t="shared" si="284"/>
        <v>1056</v>
      </c>
      <c r="AN963" s="20">
        <f t="shared" si="285"/>
        <v>2111</v>
      </c>
      <c r="AO963" s="43">
        <f t="shared" si="286"/>
        <v>3167</v>
      </c>
    </row>
    <row r="964" spans="1:41" x14ac:dyDescent="0.2">
      <c r="A964" s="96" t="s">
        <v>2290</v>
      </c>
      <c r="B964" s="96" t="s">
        <v>2291</v>
      </c>
      <c r="C964" s="96" t="s">
        <v>2290</v>
      </c>
      <c r="D964" s="96" t="s">
        <v>2291</v>
      </c>
      <c r="E964" s="96" t="s">
        <v>2306</v>
      </c>
      <c r="F964" s="96" t="s">
        <v>2307</v>
      </c>
      <c r="G964" s="96" t="s">
        <v>126</v>
      </c>
      <c r="H964" s="19" t="str">
        <f>IF(E964="","",VLOOKUP(LEFT(E964,5),'Technikai cellák'!B:C,2,0))</f>
        <v>TIGÁZ Földgázelosztó Zrt.</v>
      </c>
      <c r="I964" s="19" t="str">
        <f>IF(E964="","",VLOOKUP(H964,'Technikai cellák'!$C$1:$D$12,2,0))</f>
        <v>4200 Hajdúszoboszló, Rákóczi Ferenc út 184.</v>
      </c>
      <c r="J964" s="97">
        <v>4</v>
      </c>
      <c r="K964" s="25" t="str">
        <f t="shared" si="271"/>
        <v>20 alatti</v>
      </c>
      <c r="L964" s="101">
        <f t="shared" si="272"/>
        <v>4</v>
      </c>
      <c r="M964" s="102">
        <f t="shared" si="273"/>
        <v>0</v>
      </c>
      <c r="N964" s="105"/>
      <c r="O964" s="104">
        <f t="shared" si="274"/>
        <v>0</v>
      </c>
      <c r="P964" s="26">
        <f t="shared" si="288"/>
        <v>19424</v>
      </c>
      <c r="Q964" s="21">
        <f t="shared" si="287"/>
        <v>24280</v>
      </c>
      <c r="R964" s="98">
        <v>300</v>
      </c>
      <c r="S964" s="99">
        <v>300</v>
      </c>
      <c r="T964" s="99">
        <v>200</v>
      </c>
      <c r="U964" s="99">
        <v>200</v>
      </c>
      <c r="V964" s="99">
        <v>200</v>
      </c>
      <c r="W964" s="99">
        <v>200</v>
      </c>
      <c r="X964" s="99">
        <v>100</v>
      </c>
      <c r="Y964" s="99">
        <v>100</v>
      </c>
      <c r="Z964" s="99">
        <v>100</v>
      </c>
      <c r="AA964" s="99">
        <v>100</v>
      </c>
      <c r="AB964" s="99">
        <v>200</v>
      </c>
      <c r="AC964" s="100">
        <v>300</v>
      </c>
      <c r="AD964" s="22">
        <f t="shared" si="275"/>
        <v>3167</v>
      </c>
      <c r="AE964" s="20">
        <f t="shared" si="276"/>
        <v>3167</v>
      </c>
      <c r="AF964" s="20">
        <f t="shared" si="277"/>
        <v>2111</v>
      </c>
      <c r="AG964" s="20">
        <f t="shared" si="278"/>
        <v>2111</v>
      </c>
      <c r="AH964" s="20">
        <f t="shared" si="279"/>
        <v>2111</v>
      </c>
      <c r="AI964" s="20">
        <f t="shared" si="280"/>
        <v>2111</v>
      </c>
      <c r="AJ964" s="20">
        <f t="shared" si="281"/>
        <v>1056</v>
      </c>
      <c r="AK964" s="20">
        <f t="shared" si="282"/>
        <v>1056</v>
      </c>
      <c r="AL964" s="20">
        <f t="shared" si="283"/>
        <v>1056</v>
      </c>
      <c r="AM964" s="20">
        <f t="shared" si="284"/>
        <v>1056</v>
      </c>
      <c r="AN964" s="20">
        <f t="shared" si="285"/>
        <v>2111</v>
      </c>
      <c r="AO964" s="43">
        <f t="shared" si="286"/>
        <v>3167</v>
      </c>
    </row>
    <row r="965" spans="1:41" x14ac:dyDescent="0.2">
      <c r="A965" s="96" t="s">
        <v>2290</v>
      </c>
      <c r="B965" s="96" t="s">
        <v>2291</v>
      </c>
      <c r="C965" s="96" t="s">
        <v>2290</v>
      </c>
      <c r="D965" s="96" t="s">
        <v>2291</v>
      </c>
      <c r="E965" s="96" t="s">
        <v>2308</v>
      </c>
      <c r="F965" s="96" t="s">
        <v>2309</v>
      </c>
      <c r="G965" s="96" t="s">
        <v>126</v>
      </c>
      <c r="H965" s="19" t="str">
        <f>IF(E965="","",VLOOKUP(LEFT(E965,5),'Technikai cellák'!B:C,2,0))</f>
        <v>TIGÁZ Földgázelosztó Zrt.</v>
      </c>
      <c r="I965" s="19" t="str">
        <f>IF(E965="","",VLOOKUP(H965,'Technikai cellák'!$C$1:$D$12,2,0))</f>
        <v>4200 Hajdúszoboszló, Rákóczi Ferenc út 184.</v>
      </c>
      <c r="J965" s="97">
        <v>16</v>
      </c>
      <c r="K965" s="25" t="str">
        <f t="shared" si="271"/>
        <v>20 alatti</v>
      </c>
      <c r="L965" s="101">
        <f t="shared" si="272"/>
        <v>16</v>
      </c>
      <c r="M965" s="102">
        <f t="shared" si="273"/>
        <v>0</v>
      </c>
      <c r="N965" s="105"/>
      <c r="O965" s="104">
        <f t="shared" si="274"/>
        <v>0</v>
      </c>
      <c r="P965" s="26">
        <f t="shared" si="288"/>
        <v>191692</v>
      </c>
      <c r="Q965" s="21">
        <f t="shared" si="287"/>
        <v>239615</v>
      </c>
      <c r="R965" s="98">
        <v>2000</v>
      </c>
      <c r="S965" s="99">
        <v>3000</v>
      </c>
      <c r="T965" s="99">
        <v>3000</v>
      </c>
      <c r="U965" s="99">
        <v>4000</v>
      </c>
      <c r="V965" s="99">
        <v>3000</v>
      </c>
      <c r="W965" s="99">
        <v>3000</v>
      </c>
      <c r="X965" s="99">
        <v>2000</v>
      </c>
      <c r="Y965" s="99">
        <v>500</v>
      </c>
      <c r="Z965" s="99">
        <v>500</v>
      </c>
      <c r="AA965" s="99">
        <v>600</v>
      </c>
      <c r="AB965" s="99">
        <v>600</v>
      </c>
      <c r="AC965" s="100">
        <v>500</v>
      </c>
      <c r="AD965" s="22">
        <f t="shared" si="275"/>
        <v>21112</v>
      </c>
      <c r="AE965" s="20">
        <f t="shared" si="276"/>
        <v>31667</v>
      </c>
      <c r="AF965" s="20">
        <f t="shared" si="277"/>
        <v>31667</v>
      </c>
      <c r="AG965" s="20">
        <f t="shared" si="278"/>
        <v>42223</v>
      </c>
      <c r="AH965" s="20">
        <f t="shared" si="279"/>
        <v>31667</v>
      </c>
      <c r="AI965" s="20">
        <f t="shared" si="280"/>
        <v>31667</v>
      </c>
      <c r="AJ965" s="20">
        <f t="shared" si="281"/>
        <v>21112</v>
      </c>
      <c r="AK965" s="20">
        <f t="shared" si="282"/>
        <v>5278</v>
      </c>
      <c r="AL965" s="20">
        <f t="shared" si="283"/>
        <v>5278</v>
      </c>
      <c r="AM965" s="20">
        <f t="shared" si="284"/>
        <v>6333</v>
      </c>
      <c r="AN965" s="20">
        <f t="shared" si="285"/>
        <v>6333</v>
      </c>
      <c r="AO965" s="43">
        <f t="shared" si="286"/>
        <v>5278</v>
      </c>
    </row>
    <row r="966" spans="1:41" x14ac:dyDescent="0.2">
      <c r="A966" s="96" t="s">
        <v>2290</v>
      </c>
      <c r="B966" s="96" t="s">
        <v>2291</v>
      </c>
      <c r="C966" s="96" t="s">
        <v>2290</v>
      </c>
      <c r="D966" s="96" t="s">
        <v>2291</v>
      </c>
      <c r="E966" s="96" t="s">
        <v>2310</v>
      </c>
      <c r="F966" s="96" t="s">
        <v>2311</v>
      </c>
      <c r="G966" s="96" t="s">
        <v>126</v>
      </c>
      <c r="H966" s="19" t="str">
        <f>IF(E966="","",VLOOKUP(LEFT(E966,5),'Technikai cellák'!B:C,2,0))</f>
        <v>TIGÁZ Földgázelosztó Zrt.</v>
      </c>
      <c r="I966" s="19" t="str">
        <f>IF(E966="","",VLOOKUP(H966,'Technikai cellák'!$C$1:$D$12,2,0))</f>
        <v>4200 Hajdúszoboszló, Rákóczi Ferenc út 184.</v>
      </c>
      <c r="J966" s="97">
        <v>4</v>
      </c>
      <c r="K966" s="25" t="str">
        <f t="shared" si="271"/>
        <v>20 alatti</v>
      </c>
      <c r="L966" s="101">
        <f t="shared" si="272"/>
        <v>4</v>
      </c>
      <c r="M966" s="102">
        <f t="shared" si="273"/>
        <v>0</v>
      </c>
      <c r="N966" s="105"/>
      <c r="O966" s="104">
        <f t="shared" si="274"/>
        <v>0</v>
      </c>
      <c r="P966" s="26">
        <f t="shared" si="288"/>
        <v>19424</v>
      </c>
      <c r="Q966" s="21">
        <f t="shared" si="287"/>
        <v>24280</v>
      </c>
      <c r="R966" s="98">
        <v>300</v>
      </c>
      <c r="S966" s="99">
        <v>300</v>
      </c>
      <c r="T966" s="99">
        <v>200</v>
      </c>
      <c r="U966" s="99">
        <v>200</v>
      </c>
      <c r="V966" s="99">
        <v>200</v>
      </c>
      <c r="W966" s="99">
        <v>200</v>
      </c>
      <c r="X966" s="99">
        <v>100</v>
      </c>
      <c r="Y966" s="99">
        <v>100</v>
      </c>
      <c r="Z966" s="99">
        <v>100</v>
      </c>
      <c r="AA966" s="99">
        <v>100</v>
      </c>
      <c r="AB966" s="99">
        <v>200</v>
      </c>
      <c r="AC966" s="100">
        <v>300</v>
      </c>
      <c r="AD966" s="22">
        <f t="shared" si="275"/>
        <v>3167</v>
      </c>
      <c r="AE966" s="20">
        <f t="shared" si="276"/>
        <v>3167</v>
      </c>
      <c r="AF966" s="20">
        <f t="shared" si="277"/>
        <v>2111</v>
      </c>
      <c r="AG966" s="20">
        <f t="shared" si="278"/>
        <v>2111</v>
      </c>
      <c r="AH966" s="20">
        <f t="shared" si="279"/>
        <v>2111</v>
      </c>
      <c r="AI966" s="20">
        <f t="shared" si="280"/>
        <v>2111</v>
      </c>
      <c r="AJ966" s="20">
        <f t="shared" si="281"/>
        <v>1056</v>
      </c>
      <c r="AK966" s="20">
        <f t="shared" si="282"/>
        <v>1056</v>
      </c>
      <c r="AL966" s="20">
        <f t="shared" si="283"/>
        <v>1056</v>
      </c>
      <c r="AM966" s="20">
        <f t="shared" si="284"/>
        <v>1056</v>
      </c>
      <c r="AN966" s="20">
        <f t="shared" si="285"/>
        <v>2111</v>
      </c>
      <c r="AO966" s="43">
        <f t="shared" si="286"/>
        <v>3167</v>
      </c>
    </row>
    <row r="967" spans="1:41" x14ac:dyDescent="0.2">
      <c r="A967" s="96" t="s">
        <v>2290</v>
      </c>
      <c r="B967" s="96" t="s">
        <v>2291</v>
      </c>
      <c r="C967" s="96" t="s">
        <v>2290</v>
      </c>
      <c r="D967" s="96" t="s">
        <v>2291</v>
      </c>
      <c r="E967" s="96" t="s">
        <v>2312</v>
      </c>
      <c r="F967" s="96" t="s">
        <v>2313</v>
      </c>
      <c r="G967" s="96" t="s">
        <v>126</v>
      </c>
      <c r="H967" s="19" t="str">
        <f>IF(E967="","",VLOOKUP(LEFT(E967,5),'Technikai cellák'!B:C,2,0))</f>
        <v>TIGÁZ Földgázelosztó Zrt.</v>
      </c>
      <c r="I967" s="19" t="str">
        <f>IF(E967="","",VLOOKUP(H967,'Technikai cellák'!$C$1:$D$12,2,0))</f>
        <v>4200 Hajdúszoboszló, Rákóczi Ferenc út 184.</v>
      </c>
      <c r="J967" s="97">
        <v>10</v>
      </c>
      <c r="K967" s="25" t="str">
        <f t="shared" si="271"/>
        <v>20 alatti</v>
      </c>
      <c r="L967" s="101">
        <f t="shared" si="272"/>
        <v>10</v>
      </c>
      <c r="M967" s="102">
        <f t="shared" si="273"/>
        <v>0</v>
      </c>
      <c r="N967" s="105"/>
      <c r="O967" s="104">
        <f t="shared" si="274"/>
        <v>0</v>
      </c>
      <c r="P967" s="26">
        <f t="shared" si="288"/>
        <v>209426</v>
      </c>
      <c r="Q967" s="21">
        <f t="shared" si="287"/>
        <v>261782</v>
      </c>
      <c r="R967" s="98">
        <v>2500</v>
      </c>
      <c r="S967" s="99">
        <v>2200</v>
      </c>
      <c r="T967" s="99">
        <v>8000</v>
      </c>
      <c r="U967" s="99">
        <v>2000</v>
      </c>
      <c r="V967" s="99">
        <v>1800</v>
      </c>
      <c r="W967" s="99">
        <v>1500</v>
      </c>
      <c r="X967" s="99">
        <v>1300</v>
      </c>
      <c r="Y967" s="99">
        <v>1100</v>
      </c>
      <c r="Z967" s="99">
        <v>1100</v>
      </c>
      <c r="AA967" s="99">
        <v>1100</v>
      </c>
      <c r="AB967" s="99">
        <v>1100</v>
      </c>
      <c r="AC967" s="100">
        <v>1100</v>
      </c>
      <c r="AD967" s="22">
        <f t="shared" si="275"/>
        <v>26389</v>
      </c>
      <c r="AE967" s="20">
        <f t="shared" si="276"/>
        <v>23223</v>
      </c>
      <c r="AF967" s="20">
        <f t="shared" si="277"/>
        <v>84446</v>
      </c>
      <c r="AG967" s="20">
        <f t="shared" si="278"/>
        <v>21112</v>
      </c>
      <c r="AH967" s="20">
        <f t="shared" si="279"/>
        <v>19000</v>
      </c>
      <c r="AI967" s="20">
        <f t="shared" si="280"/>
        <v>15834</v>
      </c>
      <c r="AJ967" s="20">
        <f t="shared" si="281"/>
        <v>13723</v>
      </c>
      <c r="AK967" s="20">
        <f t="shared" si="282"/>
        <v>11611</v>
      </c>
      <c r="AL967" s="20">
        <f t="shared" si="283"/>
        <v>11611</v>
      </c>
      <c r="AM967" s="20">
        <f t="shared" si="284"/>
        <v>11611</v>
      </c>
      <c r="AN967" s="20">
        <f t="shared" si="285"/>
        <v>11611</v>
      </c>
      <c r="AO967" s="43">
        <f t="shared" si="286"/>
        <v>11611</v>
      </c>
    </row>
    <row r="968" spans="1:41" x14ac:dyDescent="0.2">
      <c r="A968" s="96" t="s">
        <v>2290</v>
      </c>
      <c r="B968" s="96" t="s">
        <v>2291</v>
      </c>
      <c r="C968" s="96" t="s">
        <v>2290</v>
      </c>
      <c r="D968" s="96" t="s">
        <v>2291</v>
      </c>
      <c r="E968" s="96" t="s">
        <v>2314</v>
      </c>
      <c r="F968" s="96" t="s">
        <v>2315</v>
      </c>
      <c r="G968" s="96" t="s">
        <v>126</v>
      </c>
      <c r="H968" s="19" t="str">
        <f>IF(E968="","",VLOOKUP(LEFT(E968,5),'Technikai cellák'!B:C,2,0))</f>
        <v>TIGÁZ Földgázelosztó Zrt.</v>
      </c>
      <c r="I968" s="19" t="str">
        <f>IF(E968="","",VLOOKUP(H968,'Technikai cellák'!$C$1:$D$12,2,0))</f>
        <v>4200 Hajdúszoboszló, Rákóczi Ferenc út 184.</v>
      </c>
      <c r="J968" s="97">
        <v>4</v>
      </c>
      <c r="K968" s="25" t="str">
        <f t="shared" si="271"/>
        <v>20 alatti</v>
      </c>
      <c r="L968" s="101">
        <f t="shared" si="272"/>
        <v>4</v>
      </c>
      <c r="M968" s="102">
        <f t="shared" si="273"/>
        <v>0</v>
      </c>
      <c r="N968" s="105"/>
      <c r="O968" s="104">
        <f t="shared" si="274"/>
        <v>0</v>
      </c>
      <c r="P968" s="26">
        <f t="shared" si="288"/>
        <v>19424</v>
      </c>
      <c r="Q968" s="21">
        <f t="shared" si="287"/>
        <v>24280</v>
      </c>
      <c r="R968" s="98">
        <v>300</v>
      </c>
      <c r="S968" s="99">
        <v>300</v>
      </c>
      <c r="T968" s="99">
        <v>200</v>
      </c>
      <c r="U968" s="99">
        <v>200</v>
      </c>
      <c r="V968" s="99">
        <v>200</v>
      </c>
      <c r="W968" s="99">
        <v>200</v>
      </c>
      <c r="X968" s="99">
        <v>100</v>
      </c>
      <c r="Y968" s="99">
        <v>100</v>
      </c>
      <c r="Z968" s="99">
        <v>100</v>
      </c>
      <c r="AA968" s="99">
        <v>100</v>
      </c>
      <c r="AB968" s="99">
        <v>200</v>
      </c>
      <c r="AC968" s="100">
        <v>300</v>
      </c>
      <c r="AD968" s="22">
        <f t="shared" si="275"/>
        <v>3167</v>
      </c>
      <c r="AE968" s="20">
        <f t="shared" si="276"/>
        <v>3167</v>
      </c>
      <c r="AF968" s="20">
        <f t="shared" si="277"/>
        <v>2111</v>
      </c>
      <c r="AG968" s="20">
        <f t="shared" si="278"/>
        <v>2111</v>
      </c>
      <c r="AH968" s="20">
        <f t="shared" si="279"/>
        <v>2111</v>
      </c>
      <c r="AI968" s="20">
        <f t="shared" si="280"/>
        <v>2111</v>
      </c>
      <c r="AJ968" s="20">
        <f t="shared" si="281"/>
        <v>1056</v>
      </c>
      <c r="AK968" s="20">
        <f t="shared" si="282"/>
        <v>1056</v>
      </c>
      <c r="AL968" s="20">
        <f t="shared" si="283"/>
        <v>1056</v>
      </c>
      <c r="AM968" s="20">
        <f t="shared" si="284"/>
        <v>1056</v>
      </c>
      <c r="AN968" s="20">
        <f t="shared" si="285"/>
        <v>2111</v>
      </c>
      <c r="AO968" s="43">
        <f t="shared" si="286"/>
        <v>3167</v>
      </c>
    </row>
    <row r="969" spans="1:41" x14ac:dyDescent="0.2">
      <c r="A969" s="96" t="s">
        <v>2290</v>
      </c>
      <c r="B969" s="96" t="s">
        <v>2291</v>
      </c>
      <c r="C969" s="96" t="s">
        <v>2290</v>
      </c>
      <c r="D969" s="96" t="s">
        <v>2291</v>
      </c>
      <c r="E969" s="96" t="s">
        <v>2316</v>
      </c>
      <c r="F969" s="96" t="s">
        <v>2317</v>
      </c>
      <c r="G969" s="96" t="s">
        <v>126</v>
      </c>
      <c r="H969" s="19" t="str">
        <f>IF(E969="","",VLOOKUP(LEFT(E969,5),'Technikai cellák'!B:C,2,0))</f>
        <v>TIGÁZ Földgázelosztó Zrt.</v>
      </c>
      <c r="I969" s="19" t="str">
        <f>IF(E969="","",VLOOKUP(H969,'Technikai cellák'!$C$1:$D$12,2,0))</f>
        <v>4200 Hajdúszoboszló, Rákóczi Ferenc út 184.</v>
      </c>
      <c r="J969" s="97">
        <v>16</v>
      </c>
      <c r="K969" s="25" t="str">
        <f t="shared" si="271"/>
        <v>20 alatti</v>
      </c>
      <c r="L969" s="101">
        <f t="shared" si="272"/>
        <v>16</v>
      </c>
      <c r="M969" s="102">
        <f t="shared" si="273"/>
        <v>0</v>
      </c>
      <c r="N969" s="105"/>
      <c r="O969" s="104">
        <f t="shared" si="274"/>
        <v>0</v>
      </c>
      <c r="P969" s="26">
        <f t="shared" si="288"/>
        <v>54890</v>
      </c>
      <c r="Q969" s="21">
        <f t="shared" si="287"/>
        <v>68613</v>
      </c>
      <c r="R969" s="98">
        <v>1200</v>
      </c>
      <c r="S969" s="99">
        <v>1000</v>
      </c>
      <c r="T969" s="99">
        <v>800</v>
      </c>
      <c r="U969" s="99">
        <v>700</v>
      </c>
      <c r="V969" s="99">
        <v>300</v>
      </c>
      <c r="W969" s="99">
        <v>200</v>
      </c>
      <c r="X969" s="99">
        <v>200</v>
      </c>
      <c r="Y969" s="99">
        <v>200</v>
      </c>
      <c r="Z969" s="99">
        <v>200</v>
      </c>
      <c r="AA969" s="99">
        <v>400</v>
      </c>
      <c r="AB969" s="99">
        <v>500</v>
      </c>
      <c r="AC969" s="100">
        <v>800</v>
      </c>
      <c r="AD969" s="22">
        <f t="shared" si="275"/>
        <v>12667</v>
      </c>
      <c r="AE969" s="20">
        <f t="shared" si="276"/>
        <v>10556</v>
      </c>
      <c r="AF969" s="20">
        <f t="shared" si="277"/>
        <v>8445</v>
      </c>
      <c r="AG969" s="20">
        <f t="shared" si="278"/>
        <v>7389</v>
      </c>
      <c r="AH969" s="20">
        <f t="shared" si="279"/>
        <v>3167</v>
      </c>
      <c r="AI969" s="20">
        <f t="shared" si="280"/>
        <v>2111</v>
      </c>
      <c r="AJ969" s="20">
        <f t="shared" si="281"/>
        <v>2111</v>
      </c>
      <c r="AK969" s="20">
        <f t="shared" si="282"/>
        <v>2111</v>
      </c>
      <c r="AL969" s="20">
        <f t="shared" si="283"/>
        <v>2111</v>
      </c>
      <c r="AM969" s="20">
        <f t="shared" si="284"/>
        <v>4222</v>
      </c>
      <c r="AN969" s="20">
        <f t="shared" si="285"/>
        <v>5278</v>
      </c>
      <c r="AO969" s="43">
        <f t="shared" si="286"/>
        <v>8445</v>
      </c>
    </row>
    <row r="970" spans="1:41" x14ac:dyDescent="0.2">
      <c r="A970" s="96" t="s">
        <v>2290</v>
      </c>
      <c r="B970" s="96" t="s">
        <v>2291</v>
      </c>
      <c r="C970" s="96" t="s">
        <v>2290</v>
      </c>
      <c r="D970" s="96" t="s">
        <v>2291</v>
      </c>
      <c r="E970" s="96" t="s">
        <v>2318</v>
      </c>
      <c r="F970" s="96" t="s">
        <v>2319</v>
      </c>
      <c r="G970" s="96" t="s">
        <v>126</v>
      </c>
      <c r="H970" s="19" t="str">
        <f>IF(E970="","",VLOOKUP(LEFT(E970,5),'Technikai cellák'!B:C,2,0))</f>
        <v>TIGÁZ Földgázelosztó Zrt.</v>
      </c>
      <c r="I970" s="19" t="str">
        <f>IF(E970="","",VLOOKUP(H970,'Technikai cellák'!$C$1:$D$12,2,0))</f>
        <v>4200 Hajdúszoboszló, Rákóczi Ferenc út 184.</v>
      </c>
      <c r="J970" s="97">
        <v>40</v>
      </c>
      <c r="K970" s="25" t="str">
        <f t="shared" si="271"/>
        <v>20-99</v>
      </c>
      <c r="L970" s="101">
        <f t="shared" si="272"/>
        <v>0</v>
      </c>
      <c r="M970" s="102">
        <f t="shared" si="273"/>
        <v>420</v>
      </c>
      <c r="N970" s="105">
        <v>420</v>
      </c>
      <c r="O970" s="104">
        <f t="shared" si="274"/>
        <v>0</v>
      </c>
      <c r="P970" s="26">
        <f t="shared" si="288"/>
        <v>371565</v>
      </c>
      <c r="Q970" s="21">
        <f t="shared" si="287"/>
        <v>464456</v>
      </c>
      <c r="R970" s="98">
        <v>4000</v>
      </c>
      <c r="S970" s="99">
        <v>5000</v>
      </c>
      <c r="T970" s="99">
        <v>5000</v>
      </c>
      <c r="U970" s="99">
        <v>5000</v>
      </c>
      <c r="V970" s="99">
        <v>5000</v>
      </c>
      <c r="W970" s="99">
        <v>5000</v>
      </c>
      <c r="X970" s="99">
        <v>4500</v>
      </c>
      <c r="Y970" s="99">
        <v>2500</v>
      </c>
      <c r="Z970" s="99">
        <v>2000</v>
      </c>
      <c r="AA970" s="99">
        <v>2000</v>
      </c>
      <c r="AB970" s="99">
        <v>2000</v>
      </c>
      <c r="AC970" s="100">
        <v>2000</v>
      </c>
      <c r="AD970" s="22">
        <f t="shared" si="275"/>
        <v>42223</v>
      </c>
      <c r="AE970" s="20">
        <f t="shared" si="276"/>
        <v>52779</v>
      </c>
      <c r="AF970" s="20">
        <f t="shared" si="277"/>
        <v>52779</v>
      </c>
      <c r="AG970" s="20">
        <f t="shared" si="278"/>
        <v>52779</v>
      </c>
      <c r="AH970" s="20">
        <f t="shared" si="279"/>
        <v>52779</v>
      </c>
      <c r="AI970" s="20">
        <f t="shared" si="280"/>
        <v>52779</v>
      </c>
      <c r="AJ970" s="20">
        <f t="shared" si="281"/>
        <v>47501</v>
      </c>
      <c r="AK970" s="20">
        <f t="shared" si="282"/>
        <v>26389</v>
      </c>
      <c r="AL970" s="20">
        <f t="shared" si="283"/>
        <v>21112</v>
      </c>
      <c r="AM970" s="20">
        <f t="shared" si="284"/>
        <v>21112</v>
      </c>
      <c r="AN970" s="20">
        <f t="shared" si="285"/>
        <v>21112</v>
      </c>
      <c r="AO970" s="43">
        <f t="shared" si="286"/>
        <v>21112</v>
      </c>
    </row>
    <row r="971" spans="1:41" x14ac:dyDescent="0.2">
      <c r="A971" s="96" t="s">
        <v>2290</v>
      </c>
      <c r="B971" s="96" t="s">
        <v>2291</v>
      </c>
      <c r="C971" s="96" t="s">
        <v>2290</v>
      </c>
      <c r="D971" s="96" t="s">
        <v>2291</v>
      </c>
      <c r="E971" s="96" t="s">
        <v>2320</v>
      </c>
      <c r="F971" s="96" t="s">
        <v>2321</v>
      </c>
      <c r="G971" s="96" t="s">
        <v>126</v>
      </c>
      <c r="H971" s="19" t="str">
        <f>IF(E971="","",VLOOKUP(LEFT(E971,5),'Technikai cellák'!B:C,2,0))</f>
        <v>TIGÁZ Földgázelosztó Zrt.</v>
      </c>
      <c r="I971" s="19" t="str">
        <f>IF(E971="","",VLOOKUP(H971,'Technikai cellák'!$C$1:$D$12,2,0))</f>
        <v>4200 Hajdúszoboszló, Rákóczi Ferenc út 184.</v>
      </c>
      <c r="J971" s="97">
        <v>4</v>
      </c>
      <c r="K971" s="25" t="str">
        <f t="shared" si="271"/>
        <v>20 alatti</v>
      </c>
      <c r="L971" s="101">
        <f t="shared" si="272"/>
        <v>4</v>
      </c>
      <c r="M971" s="102">
        <f t="shared" si="273"/>
        <v>0</v>
      </c>
      <c r="N971" s="105"/>
      <c r="O971" s="104">
        <f t="shared" si="274"/>
        <v>0</v>
      </c>
      <c r="P971" s="26">
        <f t="shared" si="288"/>
        <v>19424</v>
      </c>
      <c r="Q971" s="21">
        <f t="shared" si="287"/>
        <v>24280</v>
      </c>
      <c r="R971" s="98">
        <v>300</v>
      </c>
      <c r="S971" s="99">
        <v>300</v>
      </c>
      <c r="T971" s="99">
        <v>200</v>
      </c>
      <c r="U971" s="99">
        <v>200</v>
      </c>
      <c r="V971" s="99">
        <v>200</v>
      </c>
      <c r="W971" s="99">
        <v>200</v>
      </c>
      <c r="X971" s="99">
        <v>100</v>
      </c>
      <c r="Y971" s="99">
        <v>100</v>
      </c>
      <c r="Z971" s="99">
        <v>100</v>
      </c>
      <c r="AA971" s="99">
        <v>100</v>
      </c>
      <c r="AB971" s="99">
        <v>200</v>
      </c>
      <c r="AC971" s="100">
        <v>300</v>
      </c>
      <c r="AD971" s="22">
        <f t="shared" si="275"/>
        <v>3167</v>
      </c>
      <c r="AE971" s="20">
        <f t="shared" si="276"/>
        <v>3167</v>
      </c>
      <c r="AF971" s="20">
        <f t="shared" si="277"/>
        <v>2111</v>
      </c>
      <c r="AG971" s="20">
        <f t="shared" si="278"/>
        <v>2111</v>
      </c>
      <c r="AH971" s="20">
        <f t="shared" si="279"/>
        <v>2111</v>
      </c>
      <c r="AI971" s="20">
        <f t="shared" si="280"/>
        <v>2111</v>
      </c>
      <c r="AJ971" s="20">
        <f t="shared" si="281"/>
        <v>1056</v>
      </c>
      <c r="AK971" s="20">
        <f t="shared" si="282"/>
        <v>1056</v>
      </c>
      <c r="AL971" s="20">
        <f t="shared" si="283"/>
        <v>1056</v>
      </c>
      <c r="AM971" s="20">
        <f t="shared" si="284"/>
        <v>1056</v>
      </c>
      <c r="AN971" s="20">
        <f t="shared" si="285"/>
        <v>2111</v>
      </c>
      <c r="AO971" s="43">
        <f t="shared" si="286"/>
        <v>3167</v>
      </c>
    </row>
    <row r="972" spans="1:41" x14ac:dyDescent="0.2">
      <c r="A972" s="96" t="s">
        <v>2290</v>
      </c>
      <c r="B972" s="96" t="s">
        <v>2291</v>
      </c>
      <c r="C972" s="96" t="s">
        <v>2290</v>
      </c>
      <c r="D972" s="96" t="s">
        <v>2291</v>
      </c>
      <c r="E972" s="96" t="s">
        <v>2322</v>
      </c>
      <c r="F972" s="96" t="s">
        <v>2323</v>
      </c>
      <c r="G972" s="96" t="s">
        <v>126</v>
      </c>
      <c r="H972" s="19" t="str">
        <f>IF(E972="","",VLOOKUP(LEFT(E972,5),'Technikai cellák'!B:C,2,0))</f>
        <v>TIGÁZ Földgázelosztó Zrt.</v>
      </c>
      <c r="I972" s="19" t="str">
        <f>IF(E972="","",VLOOKUP(H972,'Technikai cellák'!$C$1:$D$12,2,0))</f>
        <v>4200 Hajdúszoboszló, Rákóczi Ferenc út 184.</v>
      </c>
      <c r="J972" s="97">
        <v>4</v>
      </c>
      <c r="K972" s="25" t="str">
        <f t="shared" si="271"/>
        <v>20 alatti</v>
      </c>
      <c r="L972" s="101">
        <f t="shared" si="272"/>
        <v>4</v>
      </c>
      <c r="M972" s="102">
        <f t="shared" si="273"/>
        <v>0</v>
      </c>
      <c r="N972" s="105"/>
      <c r="O972" s="104">
        <f t="shared" si="274"/>
        <v>0</v>
      </c>
      <c r="P972" s="26">
        <f t="shared" si="288"/>
        <v>19424</v>
      </c>
      <c r="Q972" s="21">
        <f t="shared" si="287"/>
        <v>24280</v>
      </c>
      <c r="R972" s="98">
        <v>300</v>
      </c>
      <c r="S972" s="99">
        <v>300</v>
      </c>
      <c r="T972" s="99">
        <v>200</v>
      </c>
      <c r="U972" s="99">
        <v>200</v>
      </c>
      <c r="V972" s="99">
        <v>200</v>
      </c>
      <c r="W972" s="99">
        <v>200</v>
      </c>
      <c r="X972" s="99">
        <v>100</v>
      </c>
      <c r="Y972" s="99">
        <v>100</v>
      </c>
      <c r="Z972" s="99">
        <v>100</v>
      </c>
      <c r="AA972" s="99">
        <v>100</v>
      </c>
      <c r="AB972" s="99">
        <v>200</v>
      </c>
      <c r="AC972" s="100">
        <v>300</v>
      </c>
      <c r="AD972" s="22">
        <f t="shared" si="275"/>
        <v>3167</v>
      </c>
      <c r="AE972" s="20">
        <f t="shared" si="276"/>
        <v>3167</v>
      </c>
      <c r="AF972" s="20">
        <f t="shared" si="277"/>
        <v>2111</v>
      </c>
      <c r="AG972" s="20">
        <f t="shared" si="278"/>
        <v>2111</v>
      </c>
      <c r="AH972" s="20">
        <f t="shared" si="279"/>
        <v>2111</v>
      </c>
      <c r="AI972" s="20">
        <f t="shared" si="280"/>
        <v>2111</v>
      </c>
      <c r="AJ972" s="20">
        <f t="shared" si="281"/>
        <v>1056</v>
      </c>
      <c r="AK972" s="20">
        <f t="shared" si="282"/>
        <v>1056</v>
      </c>
      <c r="AL972" s="20">
        <f t="shared" si="283"/>
        <v>1056</v>
      </c>
      <c r="AM972" s="20">
        <f t="shared" si="284"/>
        <v>1056</v>
      </c>
      <c r="AN972" s="20">
        <f t="shared" si="285"/>
        <v>2111</v>
      </c>
      <c r="AO972" s="43">
        <f t="shared" si="286"/>
        <v>3167</v>
      </c>
    </row>
    <row r="973" spans="1:41" x14ac:dyDescent="0.2">
      <c r="A973" s="96" t="s">
        <v>2290</v>
      </c>
      <c r="B973" s="96" t="s">
        <v>2291</v>
      </c>
      <c r="C973" s="96" t="s">
        <v>2290</v>
      </c>
      <c r="D973" s="96" t="s">
        <v>2291</v>
      </c>
      <c r="E973" s="96" t="s">
        <v>2324</v>
      </c>
      <c r="F973" s="96" t="s">
        <v>2325</v>
      </c>
      <c r="G973" s="96" t="s">
        <v>126</v>
      </c>
      <c r="H973" s="19" t="str">
        <f>IF(E973="","",VLOOKUP(LEFT(E973,5),'Technikai cellák'!B:C,2,0))</f>
        <v>TIGÁZ Földgázelosztó Zrt.</v>
      </c>
      <c r="I973" s="19" t="str">
        <f>IF(E973="","",VLOOKUP(H973,'Technikai cellák'!$C$1:$D$12,2,0))</f>
        <v>4200 Hajdúszoboszló, Rákóczi Ferenc út 184.</v>
      </c>
      <c r="J973" s="97">
        <v>4</v>
      </c>
      <c r="K973" s="25" t="str">
        <f t="shared" si="271"/>
        <v>20 alatti</v>
      </c>
      <c r="L973" s="101">
        <f t="shared" si="272"/>
        <v>4</v>
      </c>
      <c r="M973" s="102">
        <f t="shared" si="273"/>
        <v>0</v>
      </c>
      <c r="N973" s="105"/>
      <c r="O973" s="104">
        <f t="shared" si="274"/>
        <v>0</v>
      </c>
      <c r="P973" s="26">
        <f t="shared" si="288"/>
        <v>19424</v>
      </c>
      <c r="Q973" s="21">
        <f t="shared" si="287"/>
        <v>24280</v>
      </c>
      <c r="R973" s="98">
        <v>300</v>
      </c>
      <c r="S973" s="99">
        <v>300</v>
      </c>
      <c r="T973" s="99">
        <v>200</v>
      </c>
      <c r="U973" s="99">
        <v>200</v>
      </c>
      <c r="V973" s="99">
        <v>200</v>
      </c>
      <c r="W973" s="99">
        <v>200</v>
      </c>
      <c r="X973" s="99">
        <v>100</v>
      </c>
      <c r="Y973" s="99">
        <v>100</v>
      </c>
      <c r="Z973" s="99">
        <v>100</v>
      </c>
      <c r="AA973" s="99">
        <v>100</v>
      </c>
      <c r="AB973" s="99">
        <v>200</v>
      </c>
      <c r="AC973" s="100">
        <v>300</v>
      </c>
      <c r="AD973" s="22">
        <f t="shared" si="275"/>
        <v>3167</v>
      </c>
      <c r="AE973" s="20">
        <f t="shared" si="276"/>
        <v>3167</v>
      </c>
      <c r="AF973" s="20">
        <f t="shared" si="277"/>
        <v>2111</v>
      </c>
      <c r="AG973" s="20">
        <f t="shared" si="278"/>
        <v>2111</v>
      </c>
      <c r="AH973" s="20">
        <f t="shared" si="279"/>
        <v>2111</v>
      </c>
      <c r="AI973" s="20">
        <f t="shared" si="280"/>
        <v>2111</v>
      </c>
      <c r="AJ973" s="20">
        <f t="shared" si="281"/>
        <v>1056</v>
      </c>
      <c r="AK973" s="20">
        <f t="shared" si="282"/>
        <v>1056</v>
      </c>
      <c r="AL973" s="20">
        <f t="shared" si="283"/>
        <v>1056</v>
      </c>
      <c r="AM973" s="20">
        <f t="shared" si="284"/>
        <v>1056</v>
      </c>
      <c r="AN973" s="20">
        <f t="shared" si="285"/>
        <v>2111</v>
      </c>
      <c r="AO973" s="43">
        <f t="shared" si="286"/>
        <v>3167</v>
      </c>
    </row>
    <row r="974" spans="1:41" x14ac:dyDescent="0.2">
      <c r="A974" s="96" t="s">
        <v>2290</v>
      </c>
      <c r="B974" s="96" t="s">
        <v>2291</v>
      </c>
      <c r="C974" s="96" t="s">
        <v>2290</v>
      </c>
      <c r="D974" s="96" t="s">
        <v>2291</v>
      </c>
      <c r="E974" s="96" t="s">
        <v>2326</v>
      </c>
      <c r="F974" s="96" t="s">
        <v>2327</v>
      </c>
      <c r="G974" s="96" t="s">
        <v>126</v>
      </c>
      <c r="H974" s="19" t="str">
        <f>IF(E974="","",VLOOKUP(LEFT(E974,5),'Technikai cellák'!B:C,2,0))</f>
        <v>MVM FŐGÁZ Földgázhálózati Kft.</v>
      </c>
      <c r="I974" s="19" t="str">
        <f>IF(E974="","",VLOOKUP(H974,'Technikai cellák'!$C$1:$D$12,2,0))</f>
        <v>1081 Budapest, II. János Pál pápa tér 20.</v>
      </c>
      <c r="J974" s="97">
        <v>4</v>
      </c>
      <c r="K974" s="25" t="str">
        <f t="shared" si="271"/>
        <v>20 alatti</v>
      </c>
      <c r="L974" s="101">
        <f t="shared" si="272"/>
        <v>4</v>
      </c>
      <c r="M974" s="102">
        <f t="shared" si="273"/>
        <v>0</v>
      </c>
      <c r="N974" s="105"/>
      <c r="O974" s="104">
        <f t="shared" si="274"/>
        <v>0</v>
      </c>
      <c r="P974" s="26">
        <f t="shared" si="288"/>
        <v>19424</v>
      </c>
      <c r="Q974" s="21">
        <f t="shared" si="287"/>
        <v>24280</v>
      </c>
      <c r="R974" s="98">
        <v>300</v>
      </c>
      <c r="S974" s="99">
        <v>300</v>
      </c>
      <c r="T974" s="99">
        <v>200</v>
      </c>
      <c r="U974" s="99">
        <v>200</v>
      </c>
      <c r="V974" s="99">
        <v>200</v>
      </c>
      <c r="W974" s="99">
        <v>200</v>
      </c>
      <c r="X974" s="99">
        <v>100</v>
      </c>
      <c r="Y974" s="99">
        <v>100</v>
      </c>
      <c r="Z974" s="99">
        <v>100</v>
      </c>
      <c r="AA974" s="99">
        <v>100</v>
      </c>
      <c r="AB974" s="99">
        <v>200</v>
      </c>
      <c r="AC974" s="100">
        <v>300</v>
      </c>
      <c r="AD974" s="22">
        <f t="shared" si="275"/>
        <v>3167</v>
      </c>
      <c r="AE974" s="20">
        <f t="shared" si="276"/>
        <v>3167</v>
      </c>
      <c r="AF974" s="20">
        <f t="shared" si="277"/>
        <v>2111</v>
      </c>
      <c r="AG974" s="20">
        <f t="shared" si="278"/>
        <v>2111</v>
      </c>
      <c r="AH974" s="20">
        <f t="shared" si="279"/>
        <v>2111</v>
      </c>
      <c r="AI974" s="20">
        <f t="shared" si="280"/>
        <v>2111</v>
      </c>
      <c r="AJ974" s="20">
        <f t="shared" si="281"/>
        <v>1056</v>
      </c>
      <c r="AK974" s="20">
        <f t="shared" si="282"/>
        <v>1056</v>
      </c>
      <c r="AL974" s="20">
        <f t="shared" si="283"/>
        <v>1056</v>
      </c>
      <c r="AM974" s="20">
        <f t="shared" si="284"/>
        <v>1056</v>
      </c>
      <c r="AN974" s="20">
        <f t="shared" si="285"/>
        <v>2111</v>
      </c>
      <c r="AO974" s="43">
        <f t="shared" si="286"/>
        <v>3167</v>
      </c>
    </row>
    <row r="975" spans="1:41" x14ac:dyDescent="0.2">
      <c r="A975" s="96" t="s">
        <v>2290</v>
      </c>
      <c r="B975" s="96" t="s">
        <v>2291</v>
      </c>
      <c r="C975" s="96" t="s">
        <v>2290</v>
      </c>
      <c r="D975" s="96" t="s">
        <v>2291</v>
      </c>
      <c r="E975" s="96" t="s">
        <v>2328</v>
      </c>
      <c r="F975" s="96" t="s">
        <v>2329</v>
      </c>
      <c r="G975" s="96" t="s">
        <v>126</v>
      </c>
      <c r="H975" s="19" t="str">
        <f>IF(E975="","",VLOOKUP(LEFT(E975,5),'Technikai cellák'!B:C,2,0))</f>
        <v>TIGÁZ Földgázelosztó Zrt.</v>
      </c>
      <c r="I975" s="19" t="str">
        <f>IF(E975="","",VLOOKUP(H975,'Technikai cellák'!$C$1:$D$12,2,0))</f>
        <v>4200 Hajdúszoboszló, Rákóczi Ferenc út 184.</v>
      </c>
      <c r="J975" s="97">
        <v>65</v>
      </c>
      <c r="K975" s="25" t="str">
        <f t="shared" si="271"/>
        <v>20-99</v>
      </c>
      <c r="L975" s="101">
        <f t="shared" si="272"/>
        <v>0</v>
      </c>
      <c r="M975" s="102">
        <f t="shared" si="273"/>
        <v>683</v>
      </c>
      <c r="N975" s="105">
        <v>683</v>
      </c>
      <c r="O975" s="104">
        <f t="shared" si="274"/>
        <v>0</v>
      </c>
      <c r="P975" s="26">
        <f t="shared" si="288"/>
        <v>641794</v>
      </c>
      <c r="Q975" s="21">
        <f t="shared" si="287"/>
        <v>802243</v>
      </c>
      <c r="R975" s="98">
        <v>8000</v>
      </c>
      <c r="S975" s="99">
        <v>12000</v>
      </c>
      <c r="T975" s="99">
        <v>12000</v>
      </c>
      <c r="U975" s="99">
        <v>12000</v>
      </c>
      <c r="V975" s="99">
        <v>10000</v>
      </c>
      <c r="W975" s="99">
        <v>8000</v>
      </c>
      <c r="X975" s="99">
        <v>6000</v>
      </c>
      <c r="Y975" s="99">
        <v>2000</v>
      </c>
      <c r="Z975" s="99">
        <v>1500</v>
      </c>
      <c r="AA975" s="99">
        <v>1500</v>
      </c>
      <c r="AB975" s="99">
        <v>1500</v>
      </c>
      <c r="AC975" s="100">
        <v>1500</v>
      </c>
      <c r="AD975" s="22">
        <f t="shared" si="275"/>
        <v>84446</v>
      </c>
      <c r="AE975" s="20">
        <f t="shared" si="276"/>
        <v>126670</v>
      </c>
      <c r="AF975" s="20">
        <f t="shared" si="277"/>
        <v>126670</v>
      </c>
      <c r="AG975" s="20">
        <f t="shared" si="278"/>
        <v>126670</v>
      </c>
      <c r="AH975" s="20">
        <f t="shared" si="279"/>
        <v>105558</v>
      </c>
      <c r="AI975" s="20">
        <f t="shared" si="280"/>
        <v>84446</v>
      </c>
      <c r="AJ975" s="20">
        <f t="shared" si="281"/>
        <v>63335</v>
      </c>
      <c r="AK975" s="20">
        <f t="shared" si="282"/>
        <v>21112</v>
      </c>
      <c r="AL975" s="20">
        <f t="shared" si="283"/>
        <v>15834</v>
      </c>
      <c r="AM975" s="20">
        <f t="shared" si="284"/>
        <v>15834</v>
      </c>
      <c r="AN975" s="20">
        <f t="shared" si="285"/>
        <v>15834</v>
      </c>
      <c r="AO975" s="43">
        <f t="shared" si="286"/>
        <v>15834</v>
      </c>
    </row>
    <row r="976" spans="1:41" x14ac:dyDescent="0.2">
      <c r="A976" s="96" t="s">
        <v>2290</v>
      </c>
      <c r="B976" s="96" t="s">
        <v>2291</v>
      </c>
      <c r="C976" s="96" t="s">
        <v>2290</v>
      </c>
      <c r="D976" s="96" t="s">
        <v>2291</v>
      </c>
      <c r="E976" s="96" t="s">
        <v>2330</v>
      </c>
      <c r="F976" s="96" t="s">
        <v>2331</v>
      </c>
      <c r="G976" s="96" t="s">
        <v>126</v>
      </c>
      <c r="H976" s="19" t="str">
        <f>IF(E976="","",VLOOKUP(LEFT(E976,5),'Technikai cellák'!B:C,2,0))</f>
        <v>TIGÁZ Földgázelosztó Zrt.</v>
      </c>
      <c r="I976" s="19" t="str">
        <f>IF(E976="","",VLOOKUP(H976,'Technikai cellák'!$C$1:$D$12,2,0))</f>
        <v>4200 Hajdúszoboszló, Rákóczi Ferenc út 184.</v>
      </c>
      <c r="J976" s="97">
        <v>4</v>
      </c>
      <c r="K976" s="25" t="str">
        <f t="shared" si="271"/>
        <v>20 alatti</v>
      </c>
      <c r="L976" s="101">
        <f t="shared" si="272"/>
        <v>4</v>
      </c>
      <c r="M976" s="102">
        <f t="shared" si="273"/>
        <v>0</v>
      </c>
      <c r="N976" s="105"/>
      <c r="O976" s="104">
        <f t="shared" si="274"/>
        <v>0</v>
      </c>
      <c r="P976" s="26">
        <f t="shared" si="288"/>
        <v>19424</v>
      </c>
      <c r="Q976" s="21">
        <f t="shared" si="287"/>
        <v>24280</v>
      </c>
      <c r="R976" s="98">
        <v>300</v>
      </c>
      <c r="S976" s="99">
        <v>300</v>
      </c>
      <c r="T976" s="99">
        <v>200</v>
      </c>
      <c r="U976" s="99">
        <v>200</v>
      </c>
      <c r="V976" s="99">
        <v>200</v>
      </c>
      <c r="W976" s="99">
        <v>200</v>
      </c>
      <c r="X976" s="99">
        <v>100</v>
      </c>
      <c r="Y976" s="99">
        <v>100</v>
      </c>
      <c r="Z976" s="99">
        <v>100</v>
      </c>
      <c r="AA976" s="99">
        <v>100</v>
      </c>
      <c r="AB976" s="99">
        <v>200</v>
      </c>
      <c r="AC976" s="100">
        <v>300</v>
      </c>
      <c r="AD976" s="22">
        <f t="shared" si="275"/>
        <v>3167</v>
      </c>
      <c r="AE976" s="20">
        <f t="shared" si="276"/>
        <v>3167</v>
      </c>
      <c r="AF976" s="20">
        <f t="shared" si="277"/>
        <v>2111</v>
      </c>
      <c r="AG976" s="20">
        <f t="shared" si="278"/>
        <v>2111</v>
      </c>
      <c r="AH976" s="20">
        <f t="shared" si="279"/>
        <v>2111</v>
      </c>
      <c r="AI976" s="20">
        <f t="shared" si="280"/>
        <v>2111</v>
      </c>
      <c r="AJ976" s="20">
        <f t="shared" si="281"/>
        <v>1056</v>
      </c>
      <c r="AK976" s="20">
        <f t="shared" si="282"/>
        <v>1056</v>
      </c>
      <c r="AL976" s="20">
        <f t="shared" si="283"/>
        <v>1056</v>
      </c>
      <c r="AM976" s="20">
        <f t="shared" si="284"/>
        <v>1056</v>
      </c>
      <c r="AN976" s="20">
        <f t="shared" si="285"/>
        <v>2111</v>
      </c>
      <c r="AO976" s="43">
        <f t="shared" si="286"/>
        <v>3167</v>
      </c>
    </row>
    <row r="977" spans="1:41" x14ac:dyDescent="0.2">
      <c r="A977" s="96" t="s">
        <v>2290</v>
      </c>
      <c r="B977" s="96" t="s">
        <v>2291</v>
      </c>
      <c r="C977" s="96" t="s">
        <v>2290</v>
      </c>
      <c r="D977" s="96" t="s">
        <v>2291</v>
      </c>
      <c r="E977" s="96" t="s">
        <v>2332</v>
      </c>
      <c r="F977" s="96" t="s">
        <v>2333</v>
      </c>
      <c r="G977" s="96" t="s">
        <v>126</v>
      </c>
      <c r="H977" s="19" t="str">
        <f>IF(E977="","",VLOOKUP(LEFT(E977,5),'Technikai cellák'!B:C,2,0))</f>
        <v>TIGÁZ Földgázelosztó Zrt.</v>
      </c>
      <c r="I977" s="19" t="str">
        <f>IF(E977="","",VLOOKUP(H977,'Technikai cellák'!$C$1:$D$12,2,0))</f>
        <v>4200 Hajdúszoboszló, Rákóczi Ferenc út 184.</v>
      </c>
      <c r="J977" s="97">
        <v>4</v>
      </c>
      <c r="K977" s="25" t="str">
        <f t="shared" si="271"/>
        <v>20 alatti</v>
      </c>
      <c r="L977" s="101">
        <f t="shared" si="272"/>
        <v>4</v>
      </c>
      <c r="M977" s="102">
        <f t="shared" si="273"/>
        <v>0</v>
      </c>
      <c r="N977" s="105"/>
      <c r="O977" s="104">
        <f t="shared" si="274"/>
        <v>0</v>
      </c>
      <c r="P977" s="26">
        <f t="shared" si="288"/>
        <v>19424</v>
      </c>
      <c r="Q977" s="21">
        <f t="shared" si="287"/>
        <v>24280</v>
      </c>
      <c r="R977" s="98">
        <v>300</v>
      </c>
      <c r="S977" s="99">
        <v>300</v>
      </c>
      <c r="T977" s="99">
        <v>200</v>
      </c>
      <c r="U977" s="99">
        <v>200</v>
      </c>
      <c r="V977" s="99">
        <v>200</v>
      </c>
      <c r="W977" s="99">
        <v>200</v>
      </c>
      <c r="X977" s="99">
        <v>100</v>
      </c>
      <c r="Y977" s="99">
        <v>100</v>
      </c>
      <c r="Z977" s="99">
        <v>100</v>
      </c>
      <c r="AA977" s="99">
        <v>100</v>
      </c>
      <c r="AB977" s="99">
        <v>200</v>
      </c>
      <c r="AC977" s="100">
        <v>300</v>
      </c>
      <c r="AD977" s="22">
        <f t="shared" si="275"/>
        <v>3167</v>
      </c>
      <c r="AE977" s="20">
        <f t="shared" si="276"/>
        <v>3167</v>
      </c>
      <c r="AF977" s="20">
        <f t="shared" si="277"/>
        <v>2111</v>
      </c>
      <c r="AG977" s="20">
        <f t="shared" si="278"/>
        <v>2111</v>
      </c>
      <c r="AH977" s="20">
        <f t="shared" si="279"/>
        <v>2111</v>
      </c>
      <c r="AI977" s="20">
        <f t="shared" si="280"/>
        <v>2111</v>
      </c>
      <c r="AJ977" s="20">
        <f t="shared" si="281"/>
        <v>1056</v>
      </c>
      <c r="AK977" s="20">
        <f t="shared" si="282"/>
        <v>1056</v>
      </c>
      <c r="AL977" s="20">
        <f t="shared" si="283"/>
        <v>1056</v>
      </c>
      <c r="AM977" s="20">
        <f t="shared" si="284"/>
        <v>1056</v>
      </c>
      <c r="AN977" s="20">
        <f t="shared" si="285"/>
        <v>2111</v>
      </c>
      <c r="AO977" s="43">
        <f t="shared" si="286"/>
        <v>3167</v>
      </c>
    </row>
    <row r="978" spans="1:41" x14ac:dyDescent="0.2">
      <c r="A978" s="96" t="s">
        <v>2290</v>
      </c>
      <c r="B978" s="96" t="s">
        <v>2291</v>
      </c>
      <c r="C978" s="96" t="s">
        <v>2290</v>
      </c>
      <c r="D978" s="96" t="s">
        <v>2291</v>
      </c>
      <c r="E978" s="96" t="s">
        <v>2334</v>
      </c>
      <c r="F978" s="96" t="s">
        <v>2335</v>
      </c>
      <c r="G978" s="96" t="s">
        <v>126</v>
      </c>
      <c r="H978" s="19" t="str">
        <f>IF(E978="","",VLOOKUP(LEFT(E978,5),'Technikai cellák'!B:C,2,0))</f>
        <v>TIGÁZ Földgázelosztó Zrt.</v>
      </c>
      <c r="I978" s="19" t="str">
        <f>IF(E978="","",VLOOKUP(H978,'Technikai cellák'!$C$1:$D$12,2,0))</f>
        <v>4200 Hajdúszoboszló, Rákóczi Ferenc út 184.</v>
      </c>
      <c r="J978" s="97">
        <v>4</v>
      </c>
      <c r="K978" s="25" t="str">
        <f t="shared" si="271"/>
        <v>20 alatti</v>
      </c>
      <c r="L978" s="101">
        <f t="shared" si="272"/>
        <v>4</v>
      </c>
      <c r="M978" s="102">
        <f t="shared" si="273"/>
        <v>0</v>
      </c>
      <c r="N978" s="105"/>
      <c r="O978" s="104">
        <f t="shared" si="274"/>
        <v>0</v>
      </c>
      <c r="P978" s="26">
        <f t="shared" si="288"/>
        <v>19424</v>
      </c>
      <c r="Q978" s="21">
        <f t="shared" si="287"/>
        <v>24280</v>
      </c>
      <c r="R978" s="98">
        <v>300</v>
      </c>
      <c r="S978" s="99">
        <v>300</v>
      </c>
      <c r="T978" s="99">
        <v>200</v>
      </c>
      <c r="U978" s="99">
        <v>200</v>
      </c>
      <c r="V978" s="99">
        <v>200</v>
      </c>
      <c r="W978" s="99">
        <v>200</v>
      </c>
      <c r="X978" s="99">
        <v>100</v>
      </c>
      <c r="Y978" s="99">
        <v>100</v>
      </c>
      <c r="Z978" s="99">
        <v>100</v>
      </c>
      <c r="AA978" s="99">
        <v>100</v>
      </c>
      <c r="AB978" s="99">
        <v>200</v>
      </c>
      <c r="AC978" s="100">
        <v>300</v>
      </c>
      <c r="AD978" s="22">
        <f t="shared" si="275"/>
        <v>3167</v>
      </c>
      <c r="AE978" s="20">
        <f t="shared" si="276"/>
        <v>3167</v>
      </c>
      <c r="AF978" s="20">
        <f t="shared" si="277"/>
        <v>2111</v>
      </c>
      <c r="AG978" s="20">
        <f t="shared" si="278"/>
        <v>2111</v>
      </c>
      <c r="AH978" s="20">
        <f t="shared" si="279"/>
        <v>2111</v>
      </c>
      <c r="AI978" s="20">
        <f t="shared" si="280"/>
        <v>2111</v>
      </c>
      <c r="AJ978" s="20">
        <f t="shared" si="281"/>
        <v>1056</v>
      </c>
      <c r="AK978" s="20">
        <f t="shared" si="282"/>
        <v>1056</v>
      </c>
      <c r="AL978" s="20">
        <f t="shared" si="283"/>
        <v>1056</v>
      </c>
      <c r="AM978" s="20">
        <f t="shared" si="284"/>
        <v>1056</v>
      </c>
      <c r="AN978" s="20">
        <f t="shared" si="285"/>
        <v>2111</v>
      </c>
      <c r="AO978" s="43">
        <f t="shared" si="286"/>
        <v>3167</v>
      </c>
    </row>
    <row r="979" spans="1:41" x14ac:dyDescent="0.2">
      <c r="A979" s="96" t="s">
        <v>2290</v>
      </c>
      <c r="B979" s="96" t="s">
        <v>2291</v>
      </c>
      <c r="C979" s="96" t="s">
        <v>2290</v>
      </c>
      <c r="D979" s="96" t="s">
        <v>2291</v>
      </c>
      <c r="E979" s="96" t="s">
        <v>2336</v>
      </c>
      <c r="F979" s="96" t="s">
        <v>2337</v>
      </c>
      <c r="G979" s="96" t="s">
        <v>126</v>
      </c>
      <c r="H979" s="19" t="str">
        <f>IF(E979="","",VLOOKUP(LEFT(E979,5),'Technikai cellák'!B:C,2,0))</f>
        <v>TIGÁZ Földgázelosztó Zrt.</v>
      </c>
      <c r="I979" s="19" t="str">
        <f>IF(E979="","",VLOOKUP(H979,'Technikai cellák'!$C$1:$D$12,2,0))</f>
        <v>4200 Hajdúszoboszló, Rákóczi Ferenc út 184.</v>
      </c>
      <c r="J979" s="97">
        <v>4</v>
      </c>
      <c r="K979" s="25" t="str">
        <f t="shared" si="271"/>
        <v>20 alatti</v>
      </c>
      <c r="L979" s="101">
        <f t="shared" si="272"/>
        <v>4</v>
      </c>
      <c r="M979" s="102">
        <f t="shared" si="273"/>
        <v>0</v>
      </c>
      <c r="N979" s="105"/>
      <c r="O979" s="104">
        <f t="shared" si="274"/>
        <v>0</v>
      </c>
      <c r="P979" s="26">
        <f t="shared" si="288"/>
        <v>19424</v>
      </c>
      <c r="Q979" s="21">
        <f t="shared" si="287"/>
        <v>24280</v>
      </c>
      <c r="R979" s="98">
        <v>300</v>
      </c>
      <c r="S979" s="99">
        <v>300</v>
      </c>
      <c r="T979" s="99">
        <v>200</v>
      </c>
      <c r="U979" s="99">
        <v>200</v>
      </c>
      <c r="V979" s="99">
        <v>200</v>
      </c>
      <c r="W979" s="99">
        <v>200</v>
      </c>
      <c r="X979" s="99">
        <v>100</v>
      </c>
      <c r="Y979" s="99">
        <v>100</v>
      </c>
      <c r="Z979" s="99">
        <v>100</v>
      </c>
      <c r="AA979" s="99">
        <v>100</v>
      </c>
      <c r="AB979" s="99">
        <v>200</v>
      </c>
      <c r="AC979" s="100">
        <v>300</v>
      </c>
      <c r="AD979" s="22">
        <f t="shared" si="275"/>
        <v>3167</v>
      </c>
      <c r="AE979" s="20">
        <f t="shared" si="276"/>
        <v>3167</v>
      </c>
      <c r="AF979" s="20">
        <f t="shared" si="277"/>
        <v>2111</v>
      </c>
      <c r="AG979" s="20">
        <f t="shared" si="278"/>
        <v>2111</v>
      </c>
      <c r="AH979" s="20">
        <f t="shared" si="279"/>
        <v>2111</v>
      </c>
      <c r="AI979" s="20">
        <f t="shared" si="280"/>
        <v>2111</v>
      </c>
      <c r="AJ979" s="20">
        <f t="shared" si="281"/>
        <v>1056</v>
      </c>
      <c r="AK979" s="20">
        <f t="shared" si="282"/>
        <v>1056</v>
      </c>
      <c r="AL979" s="20">
        <f t="shared" si="283"/>
        <v>1056</v>
      </c>
      <c r="AM979" s="20">
        <f t="shared" si="284"/>
        <v>1056</v>
      </c>
      <c r="AN979" s="20">
        <f t="shared" si="285"/>
        <v>2111</v>
      </c>
      <c r="AO979" s="43">
        <f t="shared" si="286"/>
        <v>3167</v>
      </c>
    </row>
    <row r="980" spans="1:41" x14ac:dyDescent="0.2">
      <c r="A980" s="96" t="s">
        <v>2290</v>
      </c>
      <c r="B980" s="96" t="s">
        <v>2291</v>
      </c>
      <c r="C980" s="96" t="s">
        <v>2290</v>
      </c>
      <c r="D980" s="96" t="s">
        <v>2291</v>
      </c>
      <c r="E980" s="96" t="s">
        <v>2338</v>
      </c>
      <c r="F980" s="96" t="s">
        <v>2339</v>
      </c>
      <c r="G980" s="96" t="s">
        <v>126</v>
      </c>
      <c r="H980" s="19" t="str">
        <f>IF(E980="","",VLOOKUP(LEFT(E980,5),'Technikai cellák'!B:C,2,0))</f>
        <v>TIGÁZ Földgázelosztó Zrt.</v>
      </c>
      <c r="I980" s="19" t="str">
        <f>IF(E980="","",VLOOKUP(H980,'Technikai cellák'!$C$1:$D$12,2,0))</f>
        <v>4200 Hajdúszoboszló, Rákóczi Ferenc út 184.</v>
      </c>
      <c r="J980" s="97">
        <v>4</v>
      </c>
      <c r="K980" s="25" t="str">
        <f t="shared" si="271"/>
        <v>20 alatti</v>
      </c>
      <c r="L980" s="101">
        <f t="shared" si="272"/>
        <v>4</v>
      </c>
      <c r="M980" s="102">
        <f t="shared" si="273"/>
        <v>0</v>
      </c>
      <c r="N980" s="105"/>
      <c r="O980" s="104">
        <f t="shared" si="274"/>
        <v>0</v>
      </c>
      <c r="P980" s="26">
        <f t="shared" si="288"/>
        <v>35045</v>
      </c>
      <c r="Q980" s="21">
        <f t="shared" si="287"/>
        <v>43806</v>
      </c>
      <c r="R980" s="98">
        <v>800</v>
      </c>
      <c r="S980" s="99">
        <v>600</v>
      </c>
      <c r="T980" s="99">
        <v>500</v>
      </c>
      <c r="U980" s="99">
        <v>400</v>
      </c>
      <c r="V980" s="99">
        <v>100</v>
      </c>
      <c r="W980" s="99">
        <v>100</v>
      </c>
      <c r="X980" s="99">
        <v>150</v>
      </c>
      <c r="Y980" s="99">
        <v>400</v>
      </c>
      <c r="Z980" s="99">
        <v>300</v>
      </c>
      <c r="AA980" s="99">
        <v>200</v>
      </c>
      <c r="AB980" s="99">
        <v>200</v>
      </c>
      <c r="AC980" s="100">
        <v>400</v>
      </c>
      <c r="AD980" s="22">
        <f t="shared" si="275"/>
        <v>8445</v>
      </c>
      <c r="AE980" s="20">
        <f t="shared" si="276"/>
        <v>6333</v>
      </c>
      <c r="AF980" s="20">
        <f t="shared" si="277"/>
        <v>5278</v>
      </c>
      <c r="AG980" s="20">
        <f t="shared" si="278"/>
        <v>4222</v>
      </c>
      <c r="AH980" s="20">
        <f t="shared" si="279"/>
        <v>1056</v>
      </c>
      <c r="AI980" s="20">
        <f t="shared" si="280"/>
        <v>1056</v>
      </c>
      <c r="AJ980" s="20">
        <f t="shared" si="281"/>
        <v>1583</v>
      </c>
      <c r="AK980" s="20">
        <f t="shared" si="282"/>
        <v>4222</v>
      </c>
      <c r="AL980" s="20">
        <f t="shared" si="283"/>
        <v>3167</v>
      </c>
      <c r="AM980" s="20">
        <f t="shared" si="284"/>
        <v>2111</v>
      </c>
      <c r="AN980" s="20">
        <f t="shared" si="285"/>
        <v>2111</v>
      </c>
      <c r="AO980" s="43">
        <f t="shared" si="286"/>
        <v>4222</v>
      </c>
    </row>
    <row r="981" spans="1:41" x14ac:dyDescent="0.2">
      <c r="A981" s="96" t="s">
        <v>2290</v>
      </c>
      <c r="B981" s="96" t="s">
        <v>2291</v>
      </c>
      <c r="C981" s="96" t="s">
        <v>2290</v>
      </c>
      <c r="D981" s="96" t="s">
        <v>2291</v>
      </c>
      <c r="E981" s="96" t="s">
        <v>2340</v>
      </c>
      <c r="F981" s="96" t="s">
        <v>2341</v>
      </c>
      <c r="G981" s="96" t="s">
        <v>126</v>
      </c>
      <c r="H981" s="19" t="str">
        <f>IF(E981="","",VLOOKUP(LEFT(E981,5),'Technikai cellák'!B:C,2,0))</f>
        <v>TIGÁZ Földgázelosztó Zrt.</v>
      </c>
      <c r="I981" s="19" t="str">
        <f>IF(E981="","",VLOOKUP(H981,'Technikai cellák'!$C$1:$D$12,2,0))</f>
        <v>4200 Hajdúszoboszló, Rákóczi Ferenc út 184.</v>
      </c>
      <c r="J981" s="97">
        <v>16</v>
      </c>
      <c r="K981" s="25" t="str">
        <f t="shared" si="271"/>
        <v>20 alatti</v>
      </c>
      <c r="L981" s="101">
        <f t="shared" si="272"/>
        <v>16</v>
      </c>
      <c r="M981" s="102">
        <f t="shared" si="273"/>
        <v>0</v>
      </c>
      <c r="N981" s="105"/>
      <c r="O981" s="104">
        <f t="shared" si="274"/>
        <v>0</v>
      </c>
      <c r="P981" s="26">
        <f t="shared" si="288"/>
        <v>1014</v>
      </c>
      <c r="Q981" s="21">
        <f t="shared" si="287"/>
        <v>1268</v>
      </c>
      <c r="R981" s="98">
        <v>10</v>
      </c>
      <c r="S981" s="99">
        <v>15</v>
      </c>
      <c r="T981" s="99">
        <v>15</v>
      </c>
      <c r="U981" s="99">
        <v>20</v>
      </c>
      <c r="V981" s="99">
        <v>15</v>
      </c>
      <c r="W981" s="99">
        <v>10</v>
      </c>
      <c r="X981" s="99">
        <v>5</v>
      </c>
      <c r="Y981" s="99">
        <v>5</v>
      </c>
      <c r="Z981" s="99">
        <v>5</v>
      </c>
      <c r="AA981" s="99">
        <v>5</v>
      </c>
      <c r="AB981" s="99">
        <v>5</v>
      </c>
      <c r="AC981" s="100">
        <v>10</v>
      </c>
      <c r="AD981" s="22">
        <f t="shared" si="275"/>
        <v>106</v>
      </c>
      <c r="AE981" s="20">
        <f t="shared" si="276"/>
        <v>158</v>
      </c>
      <c r="AF981" s="20">
        <f t="shared" si="277"/>
        <v>158</v>
      </c>
      <c r="AG981" s="20">
        <f t="shared" si="278"/>
        <v>211</v>
      </c>
      <c r="AH981" s="20">
        <f t="shared" si="279"/>
        <v>158</v>
      </c>
      <c r="AI981" s="20">
        <f t="shared" si="280"/>
        <v>106</v>
      </c>
      <c r="AJ981" s="20">
        <f t="shared" si="281"/>
        <v>53</v>
      </c>
      <c r="AK981" s="20">
        <f t="shared" si="282"/>
        <v>53</v>
      </c>
      <c r="AL981" s="20">
        <f t="shared" si="283"/>
        <v>53</v>
      </c>
      <c r="AM981" s="20">
        <f t="shared" si="284"/>
        <v>53</v>
      </c>
      <c r="AN981" s="20">
        <f t="shared" si="285"/>
        <v>53</v>
      </c>
      <c r="AO981" s="43">
        <f t="shared" si="286"/>
        <v>106</v>
      </c>
    </row>
    <row r="982" spans="1:41" x14ac:dyDescent="0.2">
      <c r="A982" s="96" t="s">
        <v>2290</v>
      </c>
      <c r="B982" s="96" t="s">
        <v>2291</v>
      </c>
      <c r="C982" s="96" t="s">
        <v>2290</v>
      </c>
      <c r="D982" s="96" t="s">
        <v>2291</v>
      </c>
      <c r="E982" s="96" t="s">
        <v>2342</v>
      </c>
      <c r="F982" s="96" t="s">
        <v>2343</v>
      </c>
      <c r="G982" s="96" t="s">
        <v>126</v>
      </c>
      <c r="H982" s="19" t="str">
        <f>IF(E982="","",VLOOKUP(LEFT(E982,5),'Technikai cellák'!B:C,2,0))</f>
        <v>TIGÁZ Földgázelosztó Zrt.</v>
      </c>
      <c r="I982" s="19" t="str">
        <f>IF(E982="","",VLOOKUP(H982,'Technikai cellák'!$C$1:$D$12,2,0))</f>
        <v>4200 Hajdúszoboszló, Rákóczi Ferenc út 184.</v>
      </c>
      <c r="J982" s="97">
        <v>4</v>
      </c>
      <c r="K982" s="25" t="str">
        <f t="shared" ref="K982:K1044" si="289">IF(J982="","",IF(J982&lt;20,"20 alatti",IF(J982&lt;100,"20-99",IF(J982&lt;500,"100-500","500-"))))</f>
        <v>20 alatti</v>
      </c>
      <c r="L982" s="101">
        <f t="shared" ref="L982:L1044" si="290">ROUND(IF(K982="20 alatti",J982*1,0),0)</f>
        <v>4</v>
      </c>
      <c r="M982" s="102">
        <f t="shared" ref="M982:M1044" si="291">ROUND(IF(K982="20-99",J982*10.5,0),0)</f>
        <v>0</v>
      </c>
      <c r="N982" s="105"/>
      <c r="O982" s="104">
        <f t="shared" ref="O982:O1044" si="292">ROUND((IF(J982&lt;100,0,J982*$C$6)/$C$7),0)</f>
        <v>0</v>
      </c>
      <c r="P982" s="26">
        <f t="shared" si="288"/>
        <v>299786</v>
      </c>
      <c r="Q982" s="21">
        <f t="shared" si="287"/>
        <v>374733</v>
      </c>
      <c r="R982" s="98">
        <v>8000</v>
      </c>
      <c r="S982" s="99">
        <v>7000</v>
      </c>
      <c r="T982" s="99">
        <v>5000</v>
      </c>
      <c r="U982" s="99">
        <v>6000</v>
      </c>
      <c r="V982" s="99">
        <v>2000</v>
      </c>
      <c r="W982" s="99">
        <v>1000</v>
      </c>
      <c r="X982" s="99">
        <v>1500</v>
      </c>
      <c r="Y982" s="99">
        <v>1000</v>
      </c>
      <c r="Z982" s="99">
        <v>1000</v>
      </c>
      <c r="AA982" s="99">
        <v>1000</v>
      </c>
      <c r="AB982" s="99">
        <v>1000</v>
      </c>
      <c r="AC982" s="100">
        <v>1000</v>
      </c>
      <c r="AD982" s="22">
        <f t="shared" si="275"/>
        <v>84446</v>
      </c>
      <c r="AE982" s="20">
        <f t="shared" si="276"/>
        <v>73891</v>
      </c>
      <c r="AF982" s="20">
        <f t="shared" si="277"/>
        <v>52779</v>
      </c>
      <c r="AG982" s="20">
        <f t="shared" si="278"/>
        <v>63335</v>
      </c>
      <c r="AH982" s="20">
        <f t="shared" si="279"/>
        <v>21112</v>
      </c>
      <c r="AI982" s="20">
        <f t="shared" si="280"/>
        <v>10556</v>
      </c>
      <c r="AJ982" s="20">
        <f t="shared" si="281"/>
        <v>15834</v>
      </c>
      <c r="AK982" s="20">
        <f t="shared" si="282"/>
        <v>10556</v>
      </c>
      <c r="AL982" s="20">
        <f t="shared" si="283"/>
        <v>10556</v>
      </c>
      <c r="AM982" s="20">
        <f t="shared" si="284"/>
        <v>10556</v>
      </c>
      <c r="AN982" s="20">
        <f t="shared" si="285"/>
        <v>10556</v>
      </c>
      <c r="AO982" s="43">
        <f t="shared" si="286"/>
        <v>10556</v>
      </c>
    </row>
    <row r="983" spans="1:41" x14ac:dyDescent="0.2">
      <c r="A983" s="96" t="s">
        <v>2290</v>
      </c>
      <c r="B983" s="96" t="s">
        <v>2291</v>
      </c>
      <c r="C983" s="96" t="s">
        <v>2290</v>
      </c>
      <c r="D983" s="96" t="s">
        <v>2291</v>
      </c>
      <c r="E983" s="96" t="s">
        <v>2344</v>
      </c>
      <c r="F983" s="96" t="s">
        <v>2345</v>
      </c>
      <c r="G983" s="96" t="s">
        <v>126</v>
      </c>
      <c r="H983" s="19" t="str">
        <f>IF(E983="","",VLOOKUP(LEFT(E983,5),'Technikai cellák'!B:C,2,0))</f>
        <v>TIGÁZ Földgázelosztó Zrt.</v>
      </c>
      <c r="I983" s="19" t="str">
        <f>IF(E983="","",VLOOKUP(H983,'Technikai cellák'!$C$1:$D$12,2,0))</f>
        <v>4200 Hajdúszoboszló, Rákóczi Ferenc út 184.</v>
      </c>
      <c r="J983" s="97">
        <v>6</v>
      </c>
      <c r="K983" s="25" t="str">
        <f t="shared" si="289"/>
        <v>20 alatti</v>
      </c>
      <c r="L983" s="101">
        <f t="shared" si="290"/>
        <v>6</v>
      </c>
      <c r="M983" s="102">
        <f t="shared" si="291"/>
        <v>0</v>
      </c>
      <c r="N983" s="105"/>
      <c r="O983" s="104">
        <f t="shared" si="292"/>
        <v>0</v>
      </c>
      <c r="P983" s="26">
        <f t="shared" si="288"/>
        <v>19424</v>
      </c>
      <c r="Q983" s="21">
        <f t="shared" si="287"/>
        <v>24280</v>
      </c>
      <c r="R983" s="98">
        <v>300</v>
      </c>
      <c r="S983" s="99">
        <v>300</v>
      </c>
      <c r="T983" s="99">
        <v>200</v>
      </c>
      <c r="U983" s="99">
        <v>200</v>
      </c>
      <c r="V983" s="99">
        <v>200</v>
      </c>
      <c r="W983" s="99">
        <v>200</v>
      </c>
      <c r="X983" s="99">
        <v>100</v>
      </c>
      <c r="Y983" s="99">
        <v>100</v>
      </c>
      <c r="Z983" s="99">
        <v>100</v>
      </c>
      <c r="AA983" s="99">
        <v>100</v>
      </c>
      <c r="AB983" s="99">
        <v>200</v>
      </c>
      <c r="AC983" s="100">
        <v>300</v>
      </c>
      <c r="AD983" s="22">
        <f t="shared" si="275"/>
        <v>3167</v>
      </c>
      <c r="AE983" s="20">
        <f t="shared" si="276"/>
        <v>3167</v>
      </c>
      <c r="AF983" s="20">
        <f t="shared" si="277"/>
        <v>2111</v>
      </c>
      <c r="AG983" s="20">
        <f t="shared" si="278"/>
        <v>2111</v>
      </c>
      <c r="AH983" s="20">
        <f t="shared" si="279"/>
        <v>2111</v>
      </c>
      <c r="AI983" s="20">
        <f t="shared" si="280"/>
        <v>2111</v>
      </c>
      <c r="AJ983" s="20">
        <f t="shared" si="281"/>
        <v>1056</v>
      </c>
      <c r="AK983" s="20">
        <f t="shared" si="282"/>
        <v>1056</v>
      </c>
      <c r="AL983" s="20">
        <f t="shared" si="283"/>
        <v>1056</v>
      </c>
      <c r="AM983" s="20">
        <f t="shared" si="284"/>
        <v>1056</v>
      </c>
      <c r="AN983" s="20">
        <f t="shared" si="285"/>
        <v>2111</v>
      </c>
      <c r="AO983" s="43">
        <f t="shared" si="286"/>
        <v>3167</v>
      </c>
    </row>
    <row r="984" spans="1:41" x14ac:dyDescent="0.2">
      <c r="A984" s="96" t="s">
        <v>2290</v>
      </c>
      <c r="B984" s="96" t="s">
        <v>2291</v>
      </c>
      <c r="C984" s="96" t="s">
        <v>2290</v>
      </c>
      <c r="D984" s="96" t="s">
        <v>2291</v>
      </c>
      <c r="E984" s="96" t="s">
        <v>2346</v>
      </c>
      <c r="F984" s="96" t="s">
        <v>2347</v>
      </c>
      <c r="G984" s="96" t="s">
        <v>126</v>
      </c>
      <c r="H984" s="19" t="str">
        <f>IF(E984="","",VLOOKUP(LEFT(E984,5),'Technikai cellák'!B:C,2,0))</f>
        <v>TIGÁZ Földgázelosztó Zrt.</v>
      </c>
      <c r="I984" s="19" t="str">
        <f>IF(E984="","",VLOOKUP(H984,'Technikai cellák'!$C$1:$D$12,2,0))</f>
        <v>4200 Hajdúszoboszló, Rákóczi Ferenc út 184.</v>
      </c>
      <c r="J984" s="97">
        <v>4</v>
      </c>
      <c r="K984" s="25" t="str">
        <f t="shared" si="289"/>
        <v>20 alatti</v>
      </c>
      <c r="L984" s="101">
        <f t="shared" si="290"/>
        <v>4</v>
      </c>
      <c r="M984" s="102">
        <f t="shared" si="291"/>
        <v>0</v>
      </c>
      <c r="N984" s="105"/>
      <c r="O984" s="104">
        <f t="shared" si="292"/>
        <v>0</v>
      </c>
      <c r="P984" s="26">
        <f t="shared" si="288"/>
        <v>19424</v>
      </c>
      <c r="Q984" s="21">
        <f t="shared" si="287"/>
        <v>24280</v>
      </c>
      <c r="R984" s="98">
        <v>300</v>
      </c>
      <c r="S984" s="99">
        <v>300</v>
      </c>
      <c r="T984" s="99">
        <v>200</v>
      </c>
      <c r="U984" s="99">
        <v>200</v>
      </c>
      <c r="V984" s="99">
        <v>200</v>
      </c>
      <c r="W984" s="99">
        <v>200</v>
      </c>
      <c r="X984" s="99">
        <v>100</v>
      </c>
      <c r="Y984" s="99">
        <v>100</v>
      </c>
      <c r="Z984" s="99">
        <v>100</v>
      </c>
      <c r="AA984" s="99">
        <v>100</v>
      </c>
      <c r="AB984" s="99">
        <v>200</v>
      </c>
      <c r="AC984" s="100">
        <v>300</v>
      </c>
      <c r="AD984" s="22">
        <f t="shared" si="275"/>
        <v>3167</v>
      </c>
      <c r="AE984" s="20">
        <f t="shared" si="276"/>
        <v>3167</v>
      </c>
      <c r="AF984" s="20">
        <f t="shared" si="277"/>
        <v>2111</v>
      </c>
      <c r="AG984" s="20">
        <f t="shared" si="278"/>
        <v>2111</v>
      </c>
      <c r="AH984" s="20">
        <f t="shared" si="279"/>
        <v>2111</v>
      </c>
      <c r="AI984" s="20">
        <f t="shared" si="280"/>
        <v>2111</v>
      </c>
      <c r="AJ984" s="20">
        <f t="shared" si="281"/>
        <v>1056</v>
      </c>
      <c r="AK984" s="20">
        <f t="shared" si="282"/>
        <v>1056</v>
      </c>
      <c r="AL984" s="20">
        <f t="shared" si="283"/>
        <v>1056</v>
      </c>
      <c r="AM984" s="20">
        <f t="shared" si="284"/>
        <v>1056</v>
      </c>
      <c r="AN984" s="20">
        <f t="shared" si="285"/>
        <v>2111</v>
      </c>
      <c r="AO984" s="43">
        <f t="shared" si="286"/>
        <v>3167</v>
      </c>
    </row>
    <row r="985" spans="1:41" x14ac:dyDescent="0.2">
      <c r="A985" s="96" t="s">
        <v>2290</v>
      </c>
      <c r="B985" s="96" t="s">
        <v>2291</v>
      </c>
      <c r="C985" s="96" t="s">
        <v>2290</v>
      </c>
      <c r="D985" s="96" t="s">
        <v>2291</v>
      </c>
      <c r="E985" s="96" t="s">
        <v>2348</v>
      </c>
      <c r="F985" s="96" t="s">
        <v>2349</v>
      </c>
      <c r="G985" s="96" t="s">
        <v>126</v>
      </c>
      <c r="H985" s="19" t="str">
        <f>IF(E985="","",VLOOKUP(LEFT(E985,5),'Technikai cellák'!B:C,2,0))</f>
        <v>TIGÁZ Földgázelosztó Zrt.</v>
      </c>
      <c r="I985" s="19" t="str">
        <f>IF(E985="","",VLOOKUP(H985,'Technikai cellák'!$C$1:$D$12,2,0))</f>
        <v>4200 Hajdúszoboszló, Rákóczi Ferenc út 184.</v>
      </c>
      <c r="J985" s="97">
        <v>4</v>
      </c>
      <c r="K985" s="25" t="str">
        <f t="shared" si="289"/>
        <v>20 alatti</v>
      </c>
      <c r="L985" s="101">
        <f t="shared" si="290"/>
        <v>4</v>
      </c>
      <c r="M985" s="102">
        <f t="shared" si="291"/>
        <v>0</v>
      </c>
      <c r="N985" s="105"/>
      <c r="O985" s="104">
        <f t="shared" si="292"/>
        <v>0</v>
      </c>
      <c r="P985" s="26">
        <f t="shared" si="288"/>
        <v>19424</v>
      </c>
      <c r="Q985" s="21">
        <f t="shared" si="287"/>
        <v>24280</v>
      </c>
      <c r="R985" s="98">
        <v>300</v>
      </c>
      <c r="S985" s="99">
        <v>300</v>
      </c>
      <c r="T985" s="99">
        <v>200</v>
      </c>
      <c r="U985" s="99">
        <v>200</v>
      </c>
      <c r="V985" s="99">
        <v>200</v>
      </c>
      <c r="W985" s="99">
        <v>200</v>
      </c>
      <c r="X985" s="99">
        <v>100</v>
      </c>
      <c r="Y985" s="99">
        <v>100</v>
      </c>
      <c r="Z985" s="99">
        <v>100</v>
      </c>
      <c r="AA985" s="99">
        <v>100</v>
      </c>
      <c r="AB985" s="99">
        <v>200</v>
      </c>
      <c r="AC985" s="100">
        <v>300</v>
      </c>
      <c r="AD985" s="22">
        <f t="shared" si="275"/>
        <v>3167</v>
      </c>
      <c r="AE985" s="20">
        <f t="shared" si="276"/>
        <v>3167</v>
      </c>
      <c r="AF985" s="20">
        <f t="shared" si="277"/>
        <v>2111</v>
      </c>
      <c r="AG985" s="20">
        <f t="shared" si="278"/>
        <v>2111</v>
      </c>
      <c r="AH985" s="20">
        <f t="shared" si="279"/>
        <v>2111</v>
      </c>
      <c r="AI985" s="20">
        <f t="shared" si="280"/>
        <v>2111</v>
      </c>
      <c r="AJ985" s="20">
        <f t="shared" si="281"/>
        <v>1056</v>
      </c>
      <c r="AK985" s="20">
        <f t="shared" si="282"/>
        <v>1056</v>
      </c>
      <c r="AL985" s="20">
        <f t="shared" si="283"/>
        <v>1056</v>
      </c>
      <c r="AM985" s="20">
        <f t="shared" si="284"/>
        <v>1056</v>
      </c>
      <c r="AN985" s="20">
        <f t="shared" si="285"/>
        <v>2111</v>
      </c>
      <c r="AO985" s="43">
        <f t="shared" si="286"/>
        <v>3167</v>
      </c>
    </row>
    <row r="986" spans="1:41" x14ac:dyDescent="0.2">
      <c r="A986" s="96" t="s">
        <v>2290</v>
      </c>
      <c r="B986" s="96" t="s">
        <v>2291</v>
      </c>
      <c r="C986" s="96" t="s">
        <v>2290</v>
      </c>
      <c r="D986" s="96" t="s">
        <v>2291</v>
      </c>
      <c r="E986" s="96" t="s">
        <v>2350</v>
      </c>
      <c r="F986" s="96" t="s">
        <v>2351</v>
      </c>
      <c r="G986" s="96" t="s">
        <v>126</v>
      </c>
      <c r="H986" s="19" t="str">
        <f>IF(E986="","",VLOOKUP(LEFT(E986,5),'Technikai cellák'!B:C,2,0))</f>
        <v>MVM FŐGÁZ Földgázhálózati Kft.</v>
      </c>
      <c r="I986" s="19" t="str">
        <f>IF(E986="","",VLOOKUP(H986,'Technikai cellák'!$C$1:$D$12,2,0))</f>
        <v>1081 Budapest, II. János Pál pápa tér 20.</v>
      </c>
      <c r="J986" s="97">
        <v>4</v>
      </c>
      <c r="K986" s="25" t="str">
        <f t="shared" si="289"/>
        <v>20 alatti</v>
      </c>
      <c r="L986" s="101">
        <f t="shared" si="290"/>
        <v>4</v>
      </c>
      <c r="M986" s="102">
        <f t="shared" si="291"/>
        <v>0</v>
      </c>
      <c r="N986" s="105"/>
      <c r="O986" s="104">
        <f t="shared" si="292"/>
        <v>0</v>
      </c>
      <c r="P986" s="26">
        <f t="shared" si="288"/>
        <v>19424</v>
      </c>
      <c r="Q986" s="21">
        <f t="shared" si="287"/>
        <v>24280</v>
      </c>
      <c r="R986" s="98">
        <v>300</v>
      </c>
      <c r="S986" s="99">
        <v>300</v>
      </c>
      <c r="T986" s="99">
        <v>200</v>
      </c>
      <c r="U986" s="99">
        <v>200</v>
      </c>
      <c r="V986" s="99">
        <v>200</v>
      </c>
      <c r="W986" s="99">
        <v>200</v>
      </c>
      <c r="X986" s="99">
        <v>100</v>
      </c>
      <c r="Y986" s="99">
        <v>100</v>
      </c>
      <c r="Z986" s="99">
        <v>100</v>
      </c>
      <c r="AA986" s="99">
        <v>100</v>
      </c>
      <c r="AB986" s="99">
        <v>200</v>
      </c>
      <c r="AC986" s="100">
        <v>300</v>
      </c>
      <c r="AD986" s="22">
        <f t="shared" si="275"/>
        <v>3167</v>
      </c>
      <c r="AE986" s="20">
        <f t="shared" si="276"/>
        <v>3167</v>
      </c>
      <c r="AF986" s="20">
        <f t="shared" si="277"/>
        <v>2111</v>
      </c>
      <c r="AG986" s="20">
        <f t="shared" si="278"/>
        <v>2111</v>
      </c>
      <c r="AH986" s="20">
        <f t="shared" si="279"/>
        <v>2111</v>
      </c>
      <c r="AI986" s="20">
        <f t="shared" si="280"/>
        <v>2111</v>
      </c>
      <c r="AJ986" s="20">
        <f t="shared" si="281"/>
        <v>1056</v>
      </c>
      <c r="AK986" s="20">
        <f t="shared" si="282"/>
        <v>1056</v>
      </c>
      <c r="AL986" s="20">
        <f t="shared" si="283"/>
        <v>1056</v>
      </c>
      <c r="AM986" s="20">
        <f t="shared" si="284"/>
        <v>1056</v>
      </c>
      <c r="AN986" s="20">
        <f t="shared" si="285"/>
        <v>2111</v>
      </c>
      <c r="AO986" s="43">
        <f t="shared" si="286"/>
        <v>3167</v>
      </c>
    </row>
    <row r="987" spans="1:41" x14ac:dyDescent="0.2">
      <c r="A987" s="96" t="s">
        <v>2290</v>
      </c>
      <c r="B987" s="96" t="s">
        <v>2291</v>
      </c>
      <c r="C987" s="96" t="s">
        <v>2290</v>
      </c>
      <c r="D987" s="96" t="s">
        <v>2291</v>
      </c>
      <c r="E987" s="96" t="s">
        <v>2352</v>
      </c>
      <c r="F987" s="96" t="s">
        <v>2353</v>
      </c>
      <c r="G987" s="96" t="s">
        <v>126</v>
      </c>
      <c r="H987" s="19" t="str">
        <f>IF(E987="","",VLOOKUP(LEFT(E987,5),'Technikai cellák'!B:C,2,0))</f>
        <v>MVM FŐGÁZ Földgázhálózati Kft.</v>
      </c>
      <c r="I987" s="19" t="str">
        <f>IF(E987="","",VLOOKUP(H987,'Technikai cellák'!$C$1:$D$12,2,0))</f>
        <v>1081 Budapest, II. János Pál pápa tér 20.</v>
      </c>
      <c r="J987" s="97">
        <v>4</v>
      </c>
      <c r="K987" s="25" t="str">
        <f t="shared" si="289"/>
        <v>20 alatti</v>
      </c>
      <c r="L987" s="101">
        <f t="shared" si="290"/>
        <v>4</v>
      </c>
      <c r="M987" s="102">
        <f t="shared" si="291"/>
        <v>0</v>
      </c>
      <c r="N987" s="105"/>
      <c r="O987" s="104">
        <f t="shared" si="292"/>
        <v>0</v>
      </c>
      <c r="P987" s="26">
        <f t="shared" si="288"/>
        <v>19424</v>
      </c>
      <c r="Q987" s="21">
        <f t="shared" si="287"/>
        <v>24280</v>
      </c>
      <c r="R987" s="98">
        <v>300</v>
      </c>
      <c r="S987" s="99">
        <v>300</v>
      </c>
      <c r="T987" s="99">
        <v>200</v>
      </c>
      <c r="U987" s="99">
        <v>200</v>
      </c>
      <c r="V987" s="99">
        <v>200</v>
      </c>
      <c r="W987" s="99">
        <v>200</v>
      </c>
      <c r="X987" s="99">
        <v>100</v>
      </c>
      <c r="Y987" s="99">
        <v>100</v>
      </c>
      <c r="Z987" s="99">
        <v>100</v>
      </c>
      <c r="AA987" s="99">
        <v>100</v>
      </c>
      <c r="AB987" s="99">
        <v>200</v>
      </c>
      <c r="AC987" s="100">
        <v>300</v>
      </c>
      <c r="AD987" s="22">
        <f t="shared" si="275"/>
        <v>3167</v>
      </c>
      <c r="AE987" s="20">
        <f t="shared" si="276"/>
        <v>3167</v>
      </c>
      <c r="AF987" s="20">
        <f t="shared" si="277"/>
        <v>2111</v>
      </c>
      <c r="AG987" s="20">
        <f t="shared" si="278"/>
        <v>2111</v>
      </c>
      <c r="AH987" s="20">
        <f t="shared" si="279"/>
        <v>2111</v>
      </c>
      <c r="AI987" s="20">
        <f t="shared" si="280"/>
        <v>2111</v>
      </c>
      <c r="AJ987" s="20">
        <f t="shared" si="281"/>
        <v>1056</v>
      </c>
      <c r="AK987" s="20">
        <f t="shared" si="282"/>
        <v>1056</v>
      </c>
      <c r="AL987" s="20">
        <f t="shared" si="283"/>
        <v>1056</v>
      </c>
      <c r="AM987" s="20">
        <f t="shared" si="284"/>
        <v>1056</v>
      </c>
      <c r="AN987" s="20">
        <f t="shared" si="285"/>
        <v>2111</v>
      </c>
      <c r="AO987" s="43">
        <f t="shared" si="286"/>
        <v>3167</v>
      </c>
    </row>
    <row r="988" spans="1:41" x14ac:dyDescent="0.2">
      <c r="A988" s="96" t="s">
        <v>2290</v>
      </c>
      <c r="B988" s="96" t="s">
        <v>2291</v>
      </c>
      <c r="C988" s="96" t="s">
        <v>2290</v>
      </c>
      <c r="D988" s="96" t="s">
        <v>2291</v>
      </c>
      <c r="E988" s="96" t="s">
        <v>2354</v>
      </c>
      <c r="F988" s="96" t="s">
        <v>2355</v>
      </c>
      <c r="G988" s="96" t="s">
        <v>126</v>
      </c>
      <c r="H988" s="19" t="str">
        <f>IF(E988="","",VLOOKUP(LEFT(E988,5),'Technikai cellák'!B:C,2,0))</f>
        <v>TIGÁZ Földgázelosztó Zrt.</v>
      </c>
      <c r="I988" s="19" t="str">
        <f>IF(E988="","",VLOOKUP(H988,'Technikai cellák'!$C$1:$D$12,2,0))</f>
        <v>4200 Hajdúszoboszló, Rákóczi Ferenc út 184.</v>
      </c>
      <c r="J988" s="97">
        <v>16</v>
      </c>
      <c r="K988" s="25" t="str">
        <f t="shared" si="289"/>
        <v>20 alatti</v>
      </c>
      <c r="L988" s="101">
        <f t="shared" si="290"/>
        <v>16</v>
      </c>
      <c r="M988" s="102">
        <f t="shared" si="291"/>
        <v>0</v>
      </c>
      <c r="N988" s="105"/>
      <c r="O988" s="104">
        <f t="shared" si="292"/>
        <v>0</v>
      </c>
      <c r="P988" s="26">
        <f t="shared" si="288"/>
        <v>174804</v>
      </c>
      <c r="Q988" s="21">
        <f t="shared" si="287"/>
        <v>218505</v>
      </c>
      <c r="R988" s="98">
        <v>4000</v>
      </c>
      <c r="S988" s="99">
        <v>3000</v>
      </c>
      <c r="T988" s="99">
        <v>3000</v>
      </c>
      <c r="U988" s="99">
        <v>2000</v>
      </c>
      <c r="V988" s="99">
        <v>5000</v>
      </c>
      <c r="W988" s="99">
        <v>500</v>
      </c>
      <c r="X988" s="99">
        <v>700</v>
      </c>
      <c r="Y988" s="99">
        <v>500</v>
      </c>
      <c r="Z988" s="99">
        <v>500</v>
      </c>
      <c r="AA988" s="99">
        <v>500</v>
      </c>
      <c r="AB988" s="99">
        <v>500</v>
      </c>
      <c r="AC988" s="100">
        <v>500</v>
      </c>
      <c r="AD988" s="22">
        <f t="shared" si="275"/>
        <v>42223</v>
      </c>
      <c r="AE988" s="20">
        <f t="shared" si="276"/>
        <v>31667</v>
      </c>
      <c r="AF988" s="20">
        <f t="shared" si="277"/>
        <v>31667</v>
      </c>
      <c r="AG988" s="20">
        <f t="shared" si="278"/>
        <v>21112</v>
      </c>
      <c r="AH988" s="20">
        <f t="shared" si="279"/>
        <v>52779</v>
      </c>
      <c r="AI988" s="20">
        <f t="shared" si="280"/>
        <v>5278</v>
      </c>
      <c r="AJ988" s="20">
        <f t="shared" si="281"/>
        <v>7389</v>
      </c>
      <c r="AK988" s="20">
        <f t="shared" si="282"/>
        <v>5278</v>
      </c>
      <c r="AL988" s="20">
        <f t="shared" si="283"/>
        <v>5278</v>
      </c>
      <c r="AM988" s="20">
        <f t="shared" si="284"/>
        <v>5278</v>
      </c>
      <c r="AN988" s="20">
        <f t="shared" si="285"/>
        <v>5278</v>
      </c>
      <c r="AO988" s="43">
        <f t="shared" si="286"/>
        <v>5278</v>
      </c>
    </row>
    <row r="989" spans="1:41" x14ac:dyDescent="0.2">
      <c r="A989" s="96" t="s">
        <v>2290</v>
      </c>
      <c r="B989" s="96" t="s">
        <v>2291</v>
      </c>
      <c r="C989" s="96" t="s">
        <v>2290</v>
      </c>
      <c r="D989" s="96" t="s">
        <v>2291</v>
      </c>
      <c r="E989" s="96" t="s">
        <v>2356</v>
      </c>
      <c r="F989" s="96" t="s">
        <v>2357</v>
      </c>
      <c r="G989" s="96" t="s">
        <v>126</v>
      </c>
      <c r="H989" s="19" t="str">
        <f>IF(E989="","",VLOOKUP(LEFT(E989,5),'Technikai cellák'!B:C,2,0))</f>
        <v>TIGÁZ Földgázelosztó Zrt.</v>
      </c>
      <c r="I989" s="19" t="str">
        <f>IF(E989="","",VLOOKUP(H989,'Technikai cellák'!$C$1:$D$12,2,0))</f>
        <v>4200 Hajdúszoboszló, Rákóczi Ferenc út 184.</v>
      </c>
      <c r="J989" s="97">
        <v>4</v>
      </c>
      <c r="K989" s="25" t="str">
        <f t="shared" si="289"/>
        <v>20 alatti</v>
      </c>
      <c r="L989" s="101">
        <f t="shared" si="290"/>
        <v>4</v>
      </c>
      <c r="M989" s="102">
        <f t="shared" si="291"/>
        <v>0</v>
      </c>
      <c r="N989" s="105"/>
      <c r="O989" s="104">
        <f t="shared" si="292"/>
        <v>0</v>
      </c>
      <c r="P989" s="26">
        <f t="shared" si="288"/>
        <v>19424</v>
      </c>
      <c r="Q989" s="21">
        <f t="shared" si="287"/>
        <v>24280</v>
      </c>
      <c r="R989" s="98">
        <v>300</v>
      </c>
      <c r="S989" s="99">
        <v>300</v>
      </c>
      <c r="T989" s="99">
        <v>200</v>
      </c>
      <c r="U989" s="99">
        <v>200</v>
      </c>
      <c r="V989" s="99">
        <v>200</v>
      </c>
      <c r="W989" s="99">
        <v>200</v>
      </c>
      <c r="X989" s="99">
        <v>100</v>
      </c>
      <c r="Y989" s="99">
        <v>100</v>
      </c>
      <c r="Z989" s="99">
        <v>100</v>
      </c>
      <c r="AA989" s="99">
        <v>100</v>
      </c>
      <c r="AB989" s="99">
        <v>200</v>
      </c>
      <c r="AC989" s="100">
        <v>300</v>
      </c>
      <c r="AD989" s="22">
        <f t="shared" si="275"/>
        <v>3167</v>
      </c>
      <c r="AE989" s="20">
        <f t="shared" si="276"/>
        <v>3167</v>
      </c>
      <c r="AF989" s="20">
        <f t="shared" si="277"/>
        <v>2111</v>
      </c>
      <c r="AG989" s="20">
        <f t="shared" si="278"/>
        <v>2111</v>
      </c>
      <c r="AH989" s="20">
        <f t="shared" si="279"/>
        <v>2111</v>
      </c>
      <c r="AI989" s="20">
        <f t="shared" si="280"/>
        <v>2111</v>
      </c>
      <c r="AJ989" s="20">
        <f t="shared" si="281"/>
        <v>1056</v>
      </c>
      <c r="AK989" s="20">
        <f t="shared" si="282"/>
        <v>1056</v>
      </c>
      <c r="AL989" s="20">
        <f t="shared" si="283"/>
        <v>1056</v>
      </c>
      <c r="AM989" s="20">
        <f t="shared" si="284"/>
        <v>1056</v>
      </c>
      <c r="AN989" s="20">
        <f t="shared" si="285"/>
        <v>2111</v>
      </c>
      <c r="AO989" s="43">
        <f t="shared" si="286"/>
        <v>3167</v>
      </c>
    </row>
    <row r="990" spans="1:41" x14ac:dyDescent="0.2">
      <c r="A990" s="96" t="s">
        <v>2290</v>
      </c>
      <c r="B990" s="96" t="s">
        <v>2291</v>
      </c>
      <c r="C990" s="96" t="s">
        <v>2290</v>
      </c>
      <c r="D990" s="96" t="s">
        <v>2291</v>
      </c>
      <c r="E990" s="96" t="s">
        <v>2358</v>
      </c>
      <c r="F990" s="96" t="s">
        <v>2359</v>
      </c>
      <c r="G990" s="96" t="s">
        <v>126</v>
      </c>
      <c r="H990" s="19" t="str">
        <f>IF(E990="","",VLOOKUP(LEFT(E990,5),'Technikai cellák'!B:C,2,0))</f>
        <v>TIGÁZ Földgázelosztó Zrt.</v>
      </c>
      <c r="I990" s="19" t="str">
        <f>IF(E990="","",VLOOKUP(H990,'Technikai cellák'!$C$1:$D$12,2,0))</f>
        <v>4200 Hajdúszoboszló, Rákóczi Ferenc út 184.</v>
      </c>
      <c r="J990" s="97">
        <v>4</v>
      </c>
      <c r="K990" s="25" t="str">
        <f t="shared" si="289"/>
        <v>20 alatti</v>
      </c>
      <c r="L990" s="101">
        <f t="shared" si="290"/>
        <v>4</v>
      </c>
      <c r="M990" s="102">
        <f t="shared" si="291"/>
        <v>0</v>
      </c>
      <c r="N990" s="105"/>
      <c r="O990" s="104">
        <f t="shared" si="292"/>
        <v>0</v>
      </c>
      <c r="P990" s="26">
        <f t="shared" si="288"/>
        <v>6082</v>
      </c>
      <c r="Q990" s="21">
        <f t="shared" si="287"/>
        <v>7602</v>
      </c>
      <c r="R990" s="98">
        <v>100</v>
      </c>
      <c r="S990" s="99">
        <v>80</v>
      </c>
      <c r="T990" s="99">
        <v>70</v>
      </c>
      <c r="U990" s="99">
        <v>50</v>
      </c>
      <c r="V990" s="99">
        <v>20</v>
      </c>
      <c r="W990" s="99">
        <v>20</v>
      </c>
      <c r="X990" s="99">
        <v>100</v>
      </c>
      <c r="Y990" s="99">
        <v>20</v>
      </c>
      <c r="Z990" s="99">
        <v>10</v>
      </c>
      <c r="AA990" s="99">
        <v>30</v>
      </c>
      <c r="AB990" s="99">
        <v>120</v>
      </c>
      <c r="AC990" s="100">
        <v>100</v>
      </c>
      <c r="AD990" s="22">
        <f t="shared" si="275"/>
        <v>1056</v>
      </c>
      <c r="AE990" s="20">
        <f t="shared" si="276"/>
        <v>844</v>
      </c>
      <c r="AF990" s="20">
        <f t="shared" si="277"/>
        <v>739</v>
      </c>
      <c r="AG990" s="20">
        <f t="shared" si="278"/>
        <v>528</v>
      </c>
      <c r="AH990" s="20">
        <f t="shared" si="279"/>
        <v>211</v>
      </c>
      <c r="AI990" s="20">
        <f t="shared" si="280"/>
        <v>211</v>
      </c>
      <c r="AJ990" s="20">
        <f t="shared" si="281"/>
        <v>1056</v>
      </c>
      <c r="AK990" s="20">
        <f t="shared" si="282"/>
        <v>211</v>
      </c>
      <c r="AL990" s="20">
        <f t="shared" si="283"/>
        <v>106</v>
      </c>
      <c r="AM990" s="20">
        <f t="shared" si="284"/>
        <v>317</v>
      </c>
      <c r="AN990" s="20">
        <f t="shared" si="285"/>
        <v>1267</v>
      </c>
      <c r="AO990" s="43">
        <f t="shared" si="286"/>
        <v>1056</v>
      </c>
    </row>
    <row r="991" spans="1:41" x14ac:dyDescent="0.2">
      <c r="A991" s="96" t="s">
        <v>2290</v>
      </c>
      <c r="B991" s="96" t="s">
        <v>2291</v>
      </c>
      <c r="C991" s="96" t="s">
        <v>2290</v>
      </c>
      <c r="D991" s="96" t="s">
        <v>2291</v>
      </c>
      <c r="E991" s="152" t="s">
        <v>2360</v>
      </c>
      <c r="F991" s="96" t="s">
        <v>2361</v>
      </c>
      <c r="G991" s="96" t="s">
        <v>126</v>
      </c>
      <c r="H991" s="19" t="str">
        <f>IF(E991="","",VLOOKUP(LEFT(E991,5),'Technikai cellák'!B:C,2,0))</f>
        <v>Magyar Gázszolgáltató Kft.</v>
      </c>
      <c r="I991" s="19" t="str">
        <f>IF(E991="","",VLOOKUP(H991,'Technikai cellák'!$C$1:$D$12,2,0))</f>
        <v>8800 Nagykanizsa, Csengery út 9.</v>
      </c>
      <c r="J991" s="97">
        <v>4</v>
      </c>
      <c r="K991" s="25" t="str">
        <f t="shared" si="289"/>
        <v>20 alatti</v>
      </c>
      <c r="L991" s="101">
        <f t="shared" si="290"/>
        <v>4</v>
      </c>
      <c r="M991" s="102">
        <f t="shared" si="291"/>
        <v>0</v>
      </c>
      <c r="N991" s="105"/>
      <c r="O991" s="104">
        <f t="shared" si="292"/>
        <v>0</v>
      </c>
      <c r="P991" s="26">
        <f t="shared" si="288"/>
        <v>19424</v>
      </c>
      <c r="Q991" s="21">
        <f t="shared" si="287"/>
        <v>24280</v>
      </c>
      <c r="R991" s="98">
        <v>300</v>
      </c>
      <c r="S991" s="99">
        <v>300</v>
      </c>
      <c r="T991" s="99">
        <v>200</v>
      </c>
      <c r="U991" s="99">
        <v>200</v>
      </c>
      <c r="V991" s="99">
        <v>200</v>
      </c>
      <c r="W991" s="99">
        <v>200</v>
      </c>
      <c r="X991" s="99">
        <v>100</v>
      </c>
      <c r="Y991" s="99">
        <v>100</v>
      </c>
      <c r="Z991" s="99">
        <v>100</v>
      </c>
      <c r="AA991" s="99">
        <v>100</v>
      </c>
      <c r="AB991" s="99">
        <v>200</v>
      </c>
      <c r="AC991" s="100">
        <v>300</v>
      </c>
      <c r="AD991" s="22">
        <f t="shared" si="275"/>
        <v>3167</v>
      </c>
      <c r="AE991" s="20">
        <f t="shared" si="276"/>
        <v>3167</v>
      </c>
      <c r="AF991" s="20">
        <f t="shared" si="277"/>
        <v>2111</v>
      </c>
      <c r="AG991" s="20">
        <f t="shared" si="278"/>
        <v>2111</v>
      </c>
      <c r="AH991" s="20">
        <f t="shared" si="279"/>
        <v>2111</v>
      </c>
      <c r="AI991" s="20">
        <f t="shared" si="280"/>
        <v>2111</v>
      </c>
      <c r="AJ991" s="20">
        <f t="shared" si="281"/>
        <v>1056</v>
      </c>
      <c r="AK991" s="20">
        <f t="shared" si="282"/>
        <v>1056</v>
      </c>
      <c r="AL991" s="20">
        <f t="shared" si="283"/>
        <v>1056</v>
      </c>
      <c r="AM991" s="20">
        <f t="shared" si="284"/>
        <v>1056</v>
      </c>
      <c r="AN991" s="20">
        <f t="shared" si="285"/>
        <v>2111</v>
      </c>
      <c r="AO991" s="43">
        <f t="shared" si="286"/>
        <v>3167</v>
      </c>
    </row>
    <row r="992" spans="1:41" x14ac:dyDescent="0.2">
      <c r="A992" s="96" t="s">
        <v>2290</v>
      </c>
      <c r="B992" s="96" t="s">
        <v>2291</v>
      </c>
      <c r="C992" s="96" t="s">
        <v>2290</v>
      </c>
      <c r="D992" s="96" t="s">
        <v>2291</v>
      </c>
      <c r="E992" s="96" t="s">
        <v>2362</v>
      </c>
      <c r="F992" s="96" t="s">
        <v>2363</v>
      </c>
      <c r="G992" s="96" t="s">
        <v>126</v>
      </c>
      <c r="H992" s="19" t="str">
        <f>IF(E992="","",VLOOKUP(LEFT(E992,5),'Technikai cellák'!B:C,2,0))</f>
        <v>TIGÁZ Földgázelosztó Zrt.</v>
      </c>
      <c r="I992" s="19" t="str">
        <f>IF(E992="","",VLOOKUP(H992,'Technikai cellák'!$C$1:$D$12,2,0))</f>
        <v>4200 Hajdúszoboszló, Rákóczi Ferenc út 184.</v>
      </c>
      <c r="J992" s="97">
        <v>4</v>
      </c>
      <c r="K992" s="25" t="str">
        <f t="shared" si="289"/>
        <v>20 alatti</v>
      </c>
      <c r="L992" s="101">
        <f t="shared" si="290"/>
        <v>4</v>
      </c>
      <c r="M992" s="102">
        <f t="shared" si="291"/>
        <v>0</v>
      </c>
      <c r="N992" s="105"/>
      <c r="O992" s="104">
        <f t="shared" si="292"/>
        <v>0</v>
      </c>
      <c r="P992" s="26">
        <f t="shared" si="288"/>
        <v>1478</v>
      </c>
      <c r="Q992" s="21">
        <f t="shared" si="287"/>
        <v>1848</v>
      </c>
      <c r="R992" s="98">
        <v>15</v>
      </c>
      <c r="S992" s="99">
        <v>20</v>
      </c>
      <c r="T992" s="99">
        <v>20</v>
      </c>
      <c r="U992" s="99">
        <v>30</v>
      </c>
      <c r="V992" s="99">
        <v>25</v>
      </c>
      <c r="W992" s="99">
        <v>20</v>
      </c>
      <c r="X992" s="99">
        <v>15</v>
      </c>
      <c r="Y992" s="99">
        <v>10</v>
      </c>
      <c r="Z992" s="99">
        <v>5</v>
      </c>
      <c r="AA992" s="99">
        <v>5</v>
      </c>
      <c r="AB992" s="99">
        <v>5</v>
      </c>
      <c r="AC992" s="100">
        <v>5</v>
      </c>
      <c r="AD992" s="22">
        <f t="shared" si="275"/>
        <v>158</v>
      </c>
      <c r="AE992" s="20">
        <f t="shared" si="276"/>
        <v>211</v>
      </c>
      <c r="AF992" s="20">
        <f t="shared" si="277"/>
        <v>211</v>
      </c>
      <c r="AG992" s="20">
        <f t="shared" si="278"/>
        <v>317</v>
      </c>
      <c r="AH992" s="20">
        <f t="shared" si="279"/>
        <v>264</v>
      </c>
      <c r="AI992" s="20">
        <f t="shared" si="280"/>
        <v>211</v>
      </c>
      <c r="AJ992" s="20">
        <f t="shared" si="281"/>
        <v>158</v>
      </c>
      <c r="AK992" s="20">
        <f t="shared" si="282"/>
        <v>106</v>
      </c>
      <c r="AL992" s="20">
        <f t="shared" si="283"/>
        <v>53</v>
      </c>
      <c r="AM992" s="20">
        <f t="shared" si="284"/>
        <v>53</v>
      </c>
      <c r="AN992" s="20">
        <f t="shared" si="285"/>
        <v>53</v>
      </c>
      <c r="AO992" s="43">
        <f t="shared" si="286"/>
        <v>53</v>
      </c>
    </row>
    <row r="993" spans="1:41" x14ac:dyDescent="0.2">
      <c r="A993" s="96" t="s">
        <v>2290</v>
      </c>
      <c r="B993" s="96" t="s">
        <v>2291</v>
      </c>
      <c r="C993" s="96" t="s">
        <v>2290</v>
      </c>
      <c r="D993" s="96" t="s">
        <v>2291</v>
      </c>
      <c r="E993" s="152" t="s">
        <v>2364</v>
      </c>
      <c r="F993" s="96" t="s">
        <v>2365</v>
      </c>
      <c r="G993" s="96" t="s">
        <v>126</v>
      </c>
      <c r="H993" s="19" t="str">
        <f>IF(E993="","",VLOOKUP(LEFT(E993,5),'Technikai cellák'!B:C,2,0))</f>
        <v>Magyar Gázszolgáltató Kft.</v>
      </c>
      <c r="I993" s="19" t="str">
        <f>IF(E993="","",VLOOKUP(H993,'Technikai cellák'!$C$1:$D$12,2,0))</f>
        <v>8800 Nagykanizsa, Csengery út 9.</v>
      </c>
      <c r="J993" s="97">
        <v>4</v>
      </c>
      <c r="K993" s="25" t="str">
        <f t="shared" si="289"/>
        <v>20 alatti</v>
      </c>
      <c r="L993" s="101">
        <f t="shared" si="290"/>
        <v>4</v>
      </c>
      <c r="M993" s="102">
        <f t="shared" si="291"/>
        <v>0</v>
      </c>
      <c r="N993" s="105"/>
      <c r="O993" s="104">
        <f t="shared" si="292"/>
        <v>0</v>
      </c>
      <c r="P993" s="26">
        <f t="shared" si="288"/>
        <v>19424</v>
      </c>
      <c r="Q993" s="21">
        <f t="shared" si="287"/>
        <v>24280</v>
      </c>
      <c r="R993" s="98">
        <v>300</v>
      </c>
      <c r="S993" s="99">
        <v>300</v>
      </c>
      <c r="T993" s="99">
        <v>200</v>
      </c>
      <c r="U993" s="99">
        <v>200</v>
      </c>
      <c r="V993" s="99">
        <v>200</v>
      </c>
      <c r="W993" s="99">
        <v>200</v>
      </c>
      <c r="X993" s="99">
        <v>100</v>
      </c>
      <c r="Y993" s="99">
        <v>100</v>
      </c>
      <c r="Z993" s="99">
        <v>100</v>
      </c>
      <c r="AA993" s="99">
        <v>100</v>
      </c>
      <c r="AB993" s="99">
        <v>200</v>
      </c>
      <c r="AC993" s="100">
        <v>300</v>
      </c>
      <c r="AD993" s="22">
        <f t="shared" si="275"/>
        <v>3167</v>
      </c>
      <c r="AE993" s="20">
        <f t="shared" si="276"/>
        <v>3167</v>
      </c>
      <c r="AF993" s="20">
        <f t="shared" si="277"/>
        <v>2111</v>
      </c>
      <c r="AG993" s="20">
        <f t="shared" si="278"/>
        <v>2111</v>
      </c>
      <c r="AH993" s="20">
        <f t="shared" si="279"/>
        <v>2111</v>
      </c>
      <c r="AI993" s="20">
        <f t="shared" si="280"/>
        <v>2111</v>
      </c>
      <c r="AJ993" s="20">
        <f t="shared" si="281"/>
        <v>1056</v>
      </c>
      <c r="AK993" s="20">
        <f t="shared" si="282"/>
        <v>1056</v>
      </c>
      <c r="AL993" s="20">
        <f t="shared" si="283"/>
        <v>1056</v>
      </c>
      <c r="AM993" s="20">
        <f t="shared" si="284"/>
        <v>1056</v>
      </c>
      <c r="AN993" s="20">
        <f t="shared" si="285"/>
        <v>2111</v>
      </c>
      <c r="AO993" s="43">
        <f t="shared" si="286"/>
        <v>3167</v>
      </c>
    </row>
    <row r="994" spans="1:41" x14ac:dyDescent="0.2">
      <c r="A994" s="96" t="s">
        <v>2290</v>
      </c>
      <c r="B994" s="96" t="s">
        <v>2291</v>
      </c>
      <c r="C994" s="96" t="s">
        <v>2290</v>
      </c>
      <c r="D994" s="96" t="s">
        <v>2291</v>
      </c>
      <c r="E994" s="96" t="s">
        <v>2366</v>
      </c>
      <c r="F994" s="96" t="s">
        <v>2367</v>
      </c>
      <c r="G994" s="96" t="s">
        <v>126</v>
      </c>
      <c r="H994" s="19" t="str">
        <f>IF(E994="","",VLOOKUP(LEFT(E994,5),'Technikai cellák'!B:C,2,0))</f>
        <v>TIGÁZ Földgázelosztó Zrt.</v>
      </c>
      <c r="I994" s="19" t="str">
        <f>IF(E994="","",VLOOKUP(H994,'Technikai cellák'!$C$1:$D$12,2,0))</f>
        <v>4200 Hajdúszoboszló, Rákóczi Ferenc út 184.</v>
      </c>
      <c r="J994" s="97">
        <v>4</v>
      </c>
      <c r="K994" s="25" t="str">
        <f t="shared" si="289"/>
        <v>20 alatti</v>
      </c>
      <c r="L994" s="101">
        <f t="shared" si="290"/>
        <v>4</v>
      </c>
      <c r="M994" s="102">
        <f t="shared" si="291"/>
        <v>0</v>
      </c>
      <c r="N994" s="105"/>
      <c r="O994" s="104">
        <f t="shared" si="292"/>
        <v>0</v>
      </c>
      <c r="P994" s="26">
        <f t="shared" si="288"/>
        <v>19424</v>
      </c>
      <c r="Q994" s="21">
        <f t="shared" si="287"/>
        <v>24280</v>
      </c>
      <c r="R994" s="98">
        <v>300</v>
      </c>
      <c r="S994" s="99">
        <v>300</v>
      </c>
      <c r="T994" s="99">
        <v>200</v>
      </c>
      <c r="U994" s="99">
        <v>200</v>
      </c>
      <c r="V994" s="99">
        <v>200</v>
      </c>
      <c r="W994" s="99">
        <v>200</v>
      </c>
      <c r="X994" s="99">
        <v>100</v>
      </c>
      <c r="Y994" s="99">
        <v>100</v>
      </c>
      <c r="Z994" s="99">
        <v>100</v>
      </c>
      <c r="AA994" s="99">
        <v>100</v>
      </c>
      <c r="AB994" s="99">
        <v>200</v>
      </c>
      <c r="AC994" s="100">
        <v>300</v>
      </c>
      <c r="AD994" s="22">
        <f t="shared" si="275"/>
        <v>3167</v>
      </c>
      <c r="AE994" s="20">
        <f t="shared" si="276"/>
        <v>3167</v>
      </c>
      <c r="AF994" s="20">
        <f t="shared" si="277"/>
        <v>2111</v>
      </c>
      <c r="AG994" s="20">
        <f t="shared" si="278"/>
        <v>2111</v>
      </c>
      <c r="AH994" s="20">
        <f t="shared" si="279"/>
        <v>2111</v>
      </c>
      <c r="AI994" s="20">
        <f t="shared" si="280"/>
        <v>2111</v>
      </c>
      <c r="AJ994" s="20">
        <f t="shared" si="281"/>
        <v>1056</v>
      </c>
      <c r="AK994" s="20">
        <f t="shared" si="282"/>
        <v>1056</v>
      </c>
      <c r="AL994" s="20">
        <f t="shared" si="283"/>
        <v>1056</v>
      </c>
      <c r="AM994" s="20">
        <f t="shared" si="284"/>
        <v>1056</v>
      </c>
      <c r="AN994" s="20">
        <f t="shared" si="285"/>
        <v>2111</v>
      </c>
      <c r="AO994" s="43">
        <f t="shared" si="286"/>
        <v>3167</v>
      </c>
    </row>
    <row r="995" spans="1:41" x14ac:dyDescent="0.2">
      <c r="A995" s="96" t="s">
        <v>2290</v>
      </c>
      <c r="B995" s="96" t="s">
        <v>2291</v>
      </c>
      <c r="C995" s="96" t="s">
        <v>2290</v>
      </c>
      <c r="D995" s="96" t="s">
        <v>2291</v>
      </c>
      <c r="E995" s="96" t="s">
        <v>2368</v>
      </c>
      <c r="F995" s="96" t="s">
        <v>2369</v>
      </c>
      <c r="G995" s="96" t="s">
        <v>126</v>
      </c>
      <c r="H995" s="19" t="str">
        <f>IF(E995="","",VLOOKUP(LEFT(E995,5),'Technikai cellák'!B:C,2,0))</f>
        <v>TIGÁZ Földgázelosztó Zrt.</v>
      </c>
      <c r="I995" s="19" t="str">
        <f>IF(E995="","",VLOOKUP(H995,'Technikai cellák'!$C$1:$D$12,2,0))</f>
        <v>4200 Hajdúszoboszló, Rákóczi Ferenc út 184.</v>
      </c>
      <c r="J995" s="97">
        <v>4</v>
      </c>
      <c r="K995" s="25" t="str">
        <f t="shared" si="289"/>
        <v>20 alatti</v>
      </c>
      <c r="L995" s="101">
        <f t="shared" si="290"/>
        <v>4</v>
      </c>
      <c r="M995" s="102">
        <f t="shared" si="291"/>
        <v>0</v>
      </c>
      <c r="N995" s="105"/>
      <c r="O995" s="104">
        <f t="shared" si="292"/>
        <v>0</v>
      </c>
      <c r="P995" s="26">
        <f t="shared" si="288"/>
        <v>19424</v>
      </c>
      <c r="Q995" s="21">
        <f t="shared" si="287"/>
        <v>24280</v>
      </c>
      <c r="R995" s="98">
        <v>300</v>
      </c>
      <c r="S995" s="99">
        <v>300</v>
      </c>
      <c r="T995" s="99">
        <v>200</v>
      </c>
      <c r="U995" s="99">
        <v>200</v>
      </c>
      <c r="V995" s="99">
        <v>200</v>
      </c>
      <c r="W995" s="99">
        <v>200</v>
      </c>
      <c r="X995" s="99">
        <v>100</v>
      </c>
      <c r="Y995" s="99">
        <v>100</v>
      </c>
      <c r="Z995" s="99">
        <v>100</v>
      </c>
      <c r="AA995" s="99">
        <v>100</v>
      </c>
      <c r="AB995" s="99">
        <v>200</v>
      </c>
      <c r="AC995" s="100">
        <v>300</v>
      </c>
      <c r="AD995" s="22">
        <f t="shared" si="275"/>
        <v>3167</v>
      </c>
      <c r="AE995" s="20">
        <f t="shared" si="276"/>
        <v>3167</v>
      </c>
      <c r="AF995" s="20">
        <f t="shared" si="277"/>
        <v>2111</v>
      </c>
      <c r="AG995" s="20">
        <f t="shared" si="278"/>
        <v>2111</v>
      </c>
      <c r="AH995" s="20">
        <f t="shared" si="279"/>
        <v>2111</v>
      </c>
      <c r="AI995" s="20">
        <f t="shared" si="280"/>
        <v>2111</v>
      </c>
      <c r="AJ995" s="20">
        <f t="shared" si="281"/>
        <v>1056</v>
      </c>
      <c r="AK995" s="20">
        <f t="shared" si="282"/>
        <v>1056</v>
      </c>
      <c r="AL995" s="20">
        <f t="shared" si="283"/>
        <v>1056</v>
      </c>
      <c r="AM995" s="20">
        <f t="shared" si="284"/>
        <v>1056</v>
      </c>
      <c r="AN995" s="20">
        <f t="shared" si="285"/>
        <v>2111</v>
      </c>
      <c r="AO995" s="43">
        <f t="shared" si="286"/>
        <v>3167</v>
      </c>
    </row>
    <row r="996" spans="1:41" x14ac:dyDescent="0.2">
      <c r="A996" s="96" t="s">
        <v>2290</v>
      </c>
      <c r="B996" s="96" t="s">
        <v>2291</v>
      </c>
      <c r="C996" s="96" t="s">
        <v>2290</v>
      </c>
      <c r="D996" s="96" t="s">
        <v>2291</v>
      </c>
      <c r="E996" s="96" t="s">
        <v>2370</v>
      </c>
      <c r="F996" s="96" t="s">
        <v>2371</v>
      </c>
      <c r="G996" s="96" t="s">
        <v>126</v>
      </c>
      <c r="H996" s="19" t="str">
        <f>IF(E996="","",VLOOKUP(LEFT(E996,5),'Technikai cellák'!B:C,2,0))</f>
        <v>TIGÁZ Földgázelosztó Zrt.</v>
      </c>
      <c r="I996" s="19" t="str">
        <f>IF(E996="","",VLOOKUP(H996,'Technikai cellák'!$C$1:$D$12,2,0))</f>
        <v>4200 Hajdúszoboszló, Rákóczi Ferenc út 184.</v>
      </c>
      <c r="J996" s="97">
        <v>25</v>
      </c>
      <c r="K996" s="25" t="str">
        <f t="shared" si="289"/>
        <v>20-99</v>
      </c>
      <c r="L996" s="101">
        <f t="shared" si="290"/>
        <v>0</v>
      </c>
      <c r="M996" s="102">
        <f t="shared" si="291"/>
        <v>263</v>
      </c>
      <c r="N996" s="105">
        <v>263</v>
      </c>
      <c r="O996" s="104">
        <f t="shared" si="292"/>
        <v>0</v>
      </c>
      <c r="P996" s="26">
        <f t="shared" si="288"/>
        <v>209428</v>
      </c>
      <c r="Q996" s="21">
        <f t="shared" si="287"/>
        <v>261785</v>
      </c>
      <c r="R996" s="98">
        <v>2000</v>
      </c>
      <c r="S996" s="99">
        <v>4000</v>
      </c>
      <c r="T996" s="99">
        <v>4500</v>
      </c>
      <c r="U996" s="99">
        <v>5500</v>
      </c>
      <c r="V996" s="99">
        <v>4000</v>
      </c>
      <c r="W996" s="99">
        <v>3000</v>
      </c>
      <c r="X996" s="99">
        <v>1200</v>
      </c>
      <c r="Y996" s="99">
        <v>300</v>
      </c>
      <c r="Z996" s="99">
        <v>100</v>
      </c>
      <c r="AA996" s="99">
        <v>50</v>
      </c>
      <c r="AB996" s="99">
        <v>50</v>
      </c>
      <c r="AC996" s="100">
        <v>100</v>
      </c>
      <c r="AD996" s="22">
        <f t="shared" si="275"/>
        <v>21112</v>
      </c>
      <c r="AE996" s="20">
        <f t="shared" si="276"/>
        <v>42223</v>
      </c>
      <c r="AF996" s="20">
        <f t="shared" si="277"/>
        <v>47501</v>
      </c>
      <c r="AG996" s="20">
        <f t="shared" si="278"/>
        <v>58057</v>
      </c>
      <c r="AH996" s="20">
        <f t="shared" si="279"/>
        <v>42223</v>
      </c>
      <c r="AI996" s="20">
        <f t="shared" si="280"/>
        <v>31667</v>
      </c>
      <c r="AJ996" s="20">
        <f t="shared" si="281"/>
        <v>12667</v>
      </c>
      <c r="AK996" s="20">
        <f t="shared" si="282"/>
        <v>3167</v>
      </c>
      <c r="AL996" s="20">
        <f t="shared" si="283"/>
        <v>1056</v>
      </c>
      <c r="AM996" s="20">
        <f t="shared" si="284"/>
        <v>528</v>
      </c>
      <c r="AN996" s="20">
        <f t="shared" si="285"/>
        <v>528</v>
      </c>
      <c r="AO996" s="43">
        <f t="shared" si="286"/>
        <v>1056</v>
      </c>
    </row>
    <row r="997" spans="1:41" x14ac:dyDescent="0.2">
      <c r="A997" s="96" t="s">
        <v>2290</v>
      </c>
      <c r="B997" s="96" t="s">
        <v>2291</v>
      </c>
      <c r="C997" s="96" t="s">
        <v>2290</v>
      </c>
      <c r="D997" s="96" t="s">
        <v>2291</v>
      </c>
      <c r="E997" s="96" t="s">
        <v>2372</v>
      </c>
      <c r="F997" s="96" t="s">
        <v>2373</v>
      </c>
      <c r="G997" s="96" t="s">
        <v>126</v>
      </c>
      <c r="H997" s="19" t="str">
        <f>IF(E997="","",VLOOKUP(LEFT(E997,5),'Technikai cellák'!B:C,2,0))</f>
        <v>TIGÁZ Földgázelosztó Zrt.</v>
      </c>
      <c r="I997" s="19" t="str">
        <f>IF(E997="","",VLOOKUP(H997,'Technikai cellák'!$C$1:$D$12,2,0))</f>
        <v>4200 Hajdúszoboszló, Rákóczi Ferenc út 184.</v>
      </c>
      <c r="J997" s="97">
        <v>4</v>
      </c>
      <c r="K997" s="25" t="str">
        <f t="shared" si="289"/>
        <v>20 alatti</v>
      </c>
      <c r="L997" s="101">
        <f t="shared" si="290"/>
        <v>4</v>
      </c>
      <c r="M997" s="102">
        <f t="shared" si="291"/>
        <v>0</v>
      </c>
      <c r="N997" s="105"/>
      <c r="O997" s="104">
        <f t="shared" si="292"/>
        <v>0</v>
      </c>
      <c r="P997" s="26">
        <f t="shared" si="288"/>
        <v>19424</v>
      </c>
      <c r="Q997" s="21">
        <f t="shared" si="287"/>
        <v>24280</v>
      </c>
      <c r="R997" s="98">
        <v>300</v>
      </c>
      <c r="S997" s="99">
        <v>300</v>
      </c>
      <c r="T997" s="99">
        <v>200</v>
      </c>
      <c r="U997" s="99">
        <v>200</v>
      </c>
      <c r="V997" s="99">
        <v>200</v>
      </c>
      <c r="W997" s="99">
        <v>200</v>
      </c>
      <c r="X997" s="99">
        <v>100</v>
      </c>
      <c r="Y997" s="99">
        <v>100</v>
      </c>
      <c r="Z997" s="99">
        <v>100</v>
      </c>
      <c r="AA997" s="99">
        <v>100</v>
      </c>
      <c r="AB997" s="99">
        <v>200</v>
      </c>
      <c r="AC997" s="100">
        <v>300</v>
      </c>
      <c r="AD997" s="22">
        <f t="shared" si="275"/>
        <v>3167</v>
      </c>
      <c r="AE997" s="20">
        <f t="shared" si="276"/>
        <v>3167</v>
      </c>
      <c r="AF997" s="20">
        <f t="shared" si="277"/>
        <v>2111</v>
      </c>
      <c r="AG997" s="20">
        <f t="shared" si="278"/>
        <v>2111</v>
      </c>
      <c r="AH997" s="20">
        <f t="shared" si="279"/>
        <v>2111</v>
      </c>
      <c r="AI997" s="20">
        <f t="shared" si="280"/>
        <v>2111</v>
      </c>
      <c r="AJ997" s="20">
        <f t="shared" si="281"/>
        <v>1056</v>
      </c>
      <c r="AK997" s="20">
        <f t="shared" si="282"/>
        <v>1056</v>
      </c>
      <c r="AL997" s="20">
        <f t="shared" si="283"/>
        <v>1056</v>
      </c>
      <c r="AM997" s="20">
        <f t="shared" si="284"/>
        <v>1056</v>
      </c>
      <c r="AN997" s="20">
        <f t="shared" si="285"/>
        <v>2111</v>
      </c>
      <c r="AO997" s="43">
        <f t="shared" si="286"/>
        <v>3167</v>
      </c>
    </row>
    <row r="998" spans="1:41" x14ac:dyDescent="0.2">
      <c r="A998" s="96" t="s">
        <v>2290</v>
      </c>
      <c r="B998" s="96" t="s">
        <v>2291</v>
      </c>
      <c r="C998" s="96" t="s">
        <v>2290</v>
      </c>
      <c r="D998" s="96" t="s">
        <v>2291</v>
      </c>
      <c r="E998" s="96" t="s">
        <v>2374</v>
      </c>
      <c r="F998" s="96" t="s">
        <v>2375</v>
      </c>
      <c r="G998" s="96" t="s">
        <v>126</v>
      </c>
      <c r="H998" s="19" t="str">
        <f>IF(E998="","",VLOOKUP(LEFT(E998,5),'Technikai cellák'!B:C,2,0))</f>
        <v>TIGÁZ Földgázelosztó Zrt.</v>
      </c>
      <c r="I998" s="19" t="str">
        <f>IF(E998="","",VLOOKUP(H998,'Technikai cellák'!$C$1:$D$12,2,0))</f>
        <v>4200 Hajdúszoboszló, Rákóczi Ferenc út 184.</v>
      </c>
      <c r="J998" s="97">
        <v>6</v>
      </c>
      <c r="K998" s="25" t="str">
        <f t="shared" si="289"/>
        <v>20 alatti</v>
      </c>
      <c r="L998" s="101">
        <f t="shared" si="290"/>
        <v>6</v>
      </c>
      <c r="M998" s="102">
        <f t="shared" si="291"/>
        <v>0</v>
      </c>
      <c r="N998" s="105"/>
      <c r="O998" s="104">
        <f t="shared" si="292"/>
        <v>0</v>
      </c>
      <c r="P998" s="26">
        <f t="shared" si="288"/>
        <v>19424</v>
      </c>
      <c r="Q998" s="21">
        <f t="shared" si="287"/>
        <v>24280</v>
      </c>
      <c r="R998" s="98">
        <v>300</v>
      </c>
      <c r="S998" s="99">
        <v>300</v>
      </c>
      <c r="T998" s="99">
        <v>200</v>
      </c>
      <c r="U998" s="99">
        <v>200</v>
      </c>
      <c r="V998" s="99">
        <v>200</v>
      </c>
      <c r="W998" s="99">
        <v>200</v>
      </c>
      <c r="X998" s="99">
        <v>100</v>
      </c>
      <c r="Y998" s="99">
        <v>100</v>
      </c>
      <c r="Z998" s="99">
        <v>100</v>
      </c>
      <c r="AA998" s="99">
        <v>100</v>
      </c>
      <c r="AB998" s="99">
        <v>200</v>
      </c>
      <c r="AC998" s="100">
        <v>300</v>
      </c>
      <c r="AD998" s="22">
        <f t="shared" ref="AD998:AD1060" si="293">ROUND((R998*$C$6)/$C$7,0)</f>
        <v>3167</v>
      </c>
      <c r="AE998" s="20">
        <f t="shared" ref="AE998:AE1060" si="294">ROUND((S998*$C$6)/$C$7,0)</f>
        <v>3167</v>
      </c>
      <c r="AF998" s="20">
        <f t="shared" ref="AF998:AF1060" si="295">ROUND((T998*$C$6)/$C$7,0)</f>
        <v>2111</v>
      </c>
      <c r="AG998" s="20">
        <f t="shared" ref="AG998:AG1060" si="296">ROUND((U998*$C$6)/$C$7,0)</f>
        <v>2111</v>
      </c>
      <c r="AH998" s="20">
        <f t="shared" ref="AH998:AH1060" si="297">ROUND((V998*$C$6)/$C$7,0)</f>
        <v>2111</v>
      </c>
      <c r="AI998" s="20">
        <f t="shared" ref="AI998:AI1060" si="298">ROUND((W998*$C$6)/$C$7,0)</f>
        <v>2111</v>
      </c>
      <c r="AJ998" s="20">
        <f t="shared" ref="AJ998:AJ1060" si="299">ROUND((X998*$C$6)/$C$7,0)</f>
        <v>1056</v>
      </c>
      <c r="AK998" s="20">
        <f t="shared" ref="AK998:AK1060" si="300">ROUND((Y998*$C$6)/$C$7,0)</f>
        <v>1056</v>
      </c>
      <c r="AL998" s="20">
        <f t="shared" ref="AL998:AL1060" si="301">ROUND((Z998*$C$6)/$C$7,0)</f>
        <v>1056</v>
      </c>
      <c r="AM998" s="20">
        <f t="shared" ref="AM998:AM1060" si="302">ROUND((AA998*$C$6)/$C$7,0)</f>
        <v>1056</v>
      </c>
      <c r="AN998" s="20">
        <f t="shared" ref="AN998:AN1060" si="303">ROUND((AB998*$C$6)/$C$7,0)</f>
        <v>2111</v>
      </c>
      <c r="AO998" s="43">
        <f t="shared" ref="AO998:AO1060" si="304">ROUND((AC998*$C$6)/$C$7,0)</f>
        <v>3167</v>
      </c>
    </row>
    <row r="999" spans="1:41" x14ac:dyDescent="0.2">
      <c r="A999" s="96" t="s">
        <v>2290</v>
      </c>
      <c r="B999" s="96" t="s">
        <v>2291</v>
      </c>
      <c r="C999" s="96" t="s">
        <v>2290</v>
      </c>
      <c r="D999" s="96" t="s">
        <v>2291</v>
      </c>
      <c r="E999" s="96" t="s">
        <v>2376</v>
      </c>
      <c r="F999" s="96" t="s">
        <v>2377</v>
      </c>
      <c r="G999" s="96" t="s">
        <v>126</v>
      </c>
      <c r="H999" s="19" t="str">
        <f>IF(E999="","",VLOOKUP(LEFT(E999,5),'Technikai cellák'!B:C,2,0))</f>
        <v>TIGÁZ Földgázelosztó Zrt.</v>
      </c>
      <c r="I999" s="19" t="str">
        <f>IF(E999="","",VLOOKUP(H999,'Technikai cellák'!$C$1:$D$12,2,0))</f>
        <v>4200 Hajdúszoboszló, Rákóczi Ferenc út 184.</v>
      </c>
      <c r="J999" s="97">
        <v>16</v>
      </c>
      <c r="K999" s="25" t="str">
        <f t="shared" si="289"/>
        <v>20 alatti</v>
      </c>
      <c r="L999" s="101">
        <f t="shared" si="290"/>
        <v>16</v>
      </c>
      <c r="M999" s="102">
        <f t="shared" si="291"/>
        <v>0</v>
      </c>
      <c r="N999" s="105"/>
      <c r="O999" s="104">
        <f t="shared" si="292"/>
        <v>0</v>
      </c>
      <c r="P999" s="26">
        <f t="shared" si="288"/>
        <v>267442</v>
      </c>
      <c r="Q999" s="21">
        <f t="shared" ref="Q999:Q1061" si="305">SUM(AD999:AO999)</f>
        <v>334302</v>
      </c>
      <c r="R999" s="98">
        <v>3000</v>
      </c>
      <c r="S999" s="99">
        <v>5000</v>
      </c>
      <c r="T999" s="99">
        <v>6000</v>
      </c>
      <c r="U999" s="99">
        <v>7500</v>
      </c>
      <c r="V999" s="99">
        <v>5000</v>
      </c>
      <c r="W999" s="99">
        <v>3000</v>
      </c>
      <c r="X999" s="99">
        <v>1000</v>
      </c>
      <c r="Y999" s="99">
        <v>500</v>
      </c>
      <c r="Z999" s="99">
        <v>50</v>
      </c>
      <c r="AA999" s="99">
        <v>50</v>
      </c>
      <c r="AB999" s="99">
        <v>70</v>
      </c>
      <c r="AC999" s="100">
        <v>500</v>
      </c>
      <c r="AD999" s="22">
        <f t="shared" si="293"/>
        <v>31667</v>
      </c>
      <c r="AE999" s="20">
        <f t="shared" si="294"/>
        <v>52779</v>
      </c>
      <c r="AF999" s="20">
        <f t="shared" si="295"/>
        <v>63335</v>
      </c>
      <c r="AG999" s="20">
        <f t="shared" si="296"/>
        <v>79168</v>
      </c>
      <c r="AH999" s="20">
        <f t="shared" si="297"/>
        <v>52779</v>
      </c>
      <c r="AI999" s="20">
        <f t="shared" si="298"/>
        <v>31667</v>
      </c>
      <c r="AJ999" s="20">
        <f t="shared" si="299"/>
        <v>10556</v>
      </c>
      <c r="AK999" s="20">
        <f t="shared" si="300"/>
        <v>5278</v>
      </c>
      <c r="AL999" s="20">
        <f t="shared" si="301"/>
        <v>528</v>
      </c>
      <c r="AM999" s="20">
        <f t="shared" si="302"/>
        <v>528</v>
      </c>
      <c r="AN999" s="20">
        <f t="shared" si="303"/>
        <v>739</v>
      </c>
      <c r="AO999" s="43">
        <f t="shared" si="304"/>
        <v>5278</v>
      </c>
    </row>
    <row r="1000" spans="1:41" x14ac:dyDescent="0.2">
      <c r="A1000" s="96" t="s">
        <v>2290</v>
      </c>
      <c r="B1000" s="96" t="s">
        <v>2291</v>
      </c>
      <c r="C1000" s="96" t="s">
        <v>2290</v>
      </c>
      <c r="D1000" s="96" t="s">
        <v>2291</v>
      </c>
      <c r="E1000" s="96" t="s">
        <v>2378</v>
      </c>
      <c r="F1000" s="96" t="s">
        <v>2379</v>
      </c>
      <c r="G1000" s="96" t="s">
        <v>126</v>
      </c>
      <c r="H1000" s="19" t="str">
        <f>IF(E1000="","",VLOOKUP(LEFT(E1000,5),'Technikai cellák'!B:C,2,0))</f>
        <v>TIGÁZ Földgázelosztó Zrt.</v>
      </c>
      <c r="I1000" s="19" t="str">
        <f>IF(E1000="","",VLOOKUP(H1000,'Technikai cellák'!$C$1:$D$12,2,0))</f>
        <v>4200 Hajdúszoboszló, Rákóczi Ferenc út 184.</v>
      </c>
      <c r="J1000" s="97">
        <v>4</v>
      </c>
      <c r="K1000" s="25" t="str">
        <f t="shared" si="289"/>
        <v>20 alatti</v>
      </c>
      <c r="L1000" s="101">
        <f t="shared" si="290"/>
        <v>4</v>
      </c>
      <c r="M1000" s="102">
        <f t="shared" si="291"/>
        <v>0</v>
      </c>
      <c r="N1000" s="105"/>
      <c r="O1000" s="104">
        <f t="shared" si="292"/>
        <v>0</v>
      </c>
      <c r="P1000" s="26">
        <f t="shared" si="288"/>
        <v>19424</v>
      </c>
      <c r="Q1000" s="21">
        <f t="shared" si="305"/>
        <v>24280</v>
      </c>
      <c r="R1000" s="98">
        <v>300</v>
      </c>
      <c r="S1000" s="99">
        <v>300</v>
      </c>
      <c r="T1000" s="99">
        <v>200</v>
      </c>
      <c r="U1000" s="99">
        <v>200</v>
      </c>
      <c r="V1000" s="99">
        <v>200</v>
      </c>
      <c r="W1000" s="99">
        <v>200</v>
      </c>
      <c r="X1000" s="99">
        <v>100</v>
      </c>
      <c r="Y1000" s="99">
        <v>100</v>
      </c>
      <c r="Z1000" s="99">
        <v>100</v>
      </c>
      <c r="AA1000" s="99">
        <v>100</v>
      </c>
      <c r="AB1000" s="99">
        <v>200</v>
      </c>
      <c r="AC1000" s="100">
        <v>300</v>
      </c>
      <c r="AD1000" s="22">
        <f t="shared" si="293"/>
        <v>3167</v>
      </c>
      <c r="AE1000" s="20">
        <f t="shared" si="294"/>
        <v>3167</v>
      </c>
      <c r="AF1000" s="20">
        <f t="shared" si="295"/>
        <v>2111</v>
      </c>
      <c r="AG1000" s="20">
        <f t="shared" si="296"/>
        <v>2111</v>
      </c>
      <c r="AH1000" s="20">
        <f t="shared" si="297"/>
        <v>2111</v>
      </c>
      <c r="AI1000" s="20">
        <f t="shared" si="298"/>
        <v>2111</v>
      </c>
      <c r="AJ1000" s="20">
        <f t="shared" si="299"/>
        <v>1056</v>
      </c>
      <c r="AK1000" s="20">
        <f t="shared" si="300"/>
        <v>1056</v>
      </c>
      <c r="AL1000" s="20">
        <f t="shared" si="301"/>
        <v>1056</v>
      </c>
      <c r="AM1000" s="20">
        <f t="shared" si="302"/>
        <v>1056</v>
      </c>
      <c r="AN1000" s="20">
        <f t="shared" si="303"/>
        <v>2111</v>
      </c>
      <c r="AO1000" s="43">
        <f t="shared" si="304"/>
        <v>3167</v>
      </c>
    </row>
    <row r="1001" spans="1:41" x14ac:dyDescent="0.2">
      <c r="A1001" s="96" t="s">
        <v>2290</v>
      </c>
      <c r="B1001" s="96" t="s">
        <v>2291</v>
      </c>
      <c r="C1001" s="96" t="s">
        <v>2290</v>
      </c>
      <c r="D1001" s="96" t="s">
        <v>2291</v>
      </c>
      <c r="E1001" s="96" t="s">
        <v>3129</v>
      </c>
      <c r="F1001" s="96" t="s">
        <v>2380</v>
      </c>
      <c r="G1001" s="96" t="s">
        <v>126</v>
      </c>
      <c r="H1001" s="19" t="str">
        <f>IF(E1001="","",VLOOKUP(LEFT(E1001,5),'Technikai cellák'!B:C,2,0))</f>
        <v>TIGÁZ Földgázelosztó Zrt.</v>
      </c>
      <c r="I1001" s="19" t="str">
        <f>IF(E1001="","",VLOOKUP(H1001,'Technikai cellák'!$C$1:$D$12,2,0))</f>
        <v>4200 Hajdúszoboszló, Rákóczi Ferenc út 184.</v>
      </c>
      <c r="J1001" s="97">
        <v>4</v>
      </c>
      <c r="K1001" s="25" t="str">
        <f t="shared" si="289"/>
        <v>20 alatti</v>
      </c>
      <c r="L1001" s="101">
        <f t="shared" si="290"/>
        <v>4</v>
      </c>
      <c r="M1001" s="102">
        <f t="shared" si="291"/>
        <v>0</v>
      </c>
      <c r="N1001" s="105"/>
      <c r="O1001" s="104">
        <f t="shared" si="292"/>
        <v>0</v>
      </c>
      <c r="P1001" s="26">
        <f t="shared" si="288"/>
        <v>19424</v>
      </c>
      <c r="Q1001" s="21">
        <f t="shared" si="305"/>
        <v>24280</v>
      </c>
      <c r="R1001" s="98">
        <v>300</v>
      </c>
      <c r="S1001" s="99">
        <v>300</v>
      </c>
      <c r="T1001" s="99">
        <v>200</v>
      </c>
      <c r="U1001" s="99">
        <v>200</v>
      </c>
      <c r="V1001" s="99">
        <v>200</v>
      </c>
      <c r="W1001" s="99">
        <v>200</v>
      </c>
      <c r="X1001" s="99">
        <v>100</v>
      </c>
      <c r="Y1001" s="99">
        <v>100</v>
      </c>
      <c r="Z1001" s="99">
        <v>100</v>
      </c>
      <c r="AA1001" s="99">
        <v>100</v>
      </c>
      <c r="AB1001" s="99">
        <v>200</v>
      </c>
      <c r="AC1001" s="100">
        <v>300</v>
      </c>
      <c r="AD1001" s="22">
        <f t="shared" si="293"/>
        <v>3167</v>
      </c>
      <c r="AE1001" s="20">
        <f t="shared" si="294"/>
        <v>3167</v>
      </c>
      <c r="AF1001" s="20">
        <f t="shared" si="295"/>
        <v>2111</v>
      </c>
      <c r="AG1001" s="20">
        <f t="shared" si="296"/>
        <v>2111</v>
      </c>
      <c r="AH1001" s="20">
        <f t="shared" si="297"/>
        <v>2111</v>
      </c>
      <c r="AI1001" s="20">
        <f t="shared" si="298"/>
        <v>2111</v>
      </c>
      <c r="AJ1001" s="20">
        <f t="shared" si="299"/>
        <v>1056</v>
      </c>
      <c r="AK1001" s="20">
        <f t="shared" si="300"/>
        <v>1056</v>
      </c>
      <c r="AL1001" s="20">
        <f t="shared" si="301"/>
        <v>1056</v>
      </c>
      <c r="AM1001" s="20">
        <f t="shared" si="302"/>
        <v>1056</v>
      </c>
      <c r="AN1001" s="20">
        <f t="shared" si="303"/>
        <v>2111</v>
      </c>
      <c r="AO1001" s="43">
        <f t="shared" si="304"/>
        <v>3167</v>
      </c>
    </row>
    <row r="1002" spans="1:41" x14ac:dyDescent="0.2">
      <c r="A1002" s="96" t="s">
        <v>2290</v>
      </c>
      <c r="B1002" s="96" t="s">
        <v>2291</v>
      </c>
      <c r="C1002" s="96" t="s">
        <v>2290</v>
      </c>
      <c r="D1002" s="96" t="s">
        <v>2291</v>
      </c>
      <c r="E1002" s="96" t="s">
        <v>2381</v>
      </c>
      <c r="F1002" s="96" t="s">
        <v>2382</v>
      </c>
      <c r="G1002" s="96" t="s">
        <v>126</v>
      </c>
      <c r="H1002" s="19" t="str">
        <f>IF(E1002="","",VLOOKUP(LEFT(E1002,5),'Technikai cellák'!B:C,2,0))</f>
        <v>TIGÁZ Földgázelosztó Zrt.</v>
      </c>
      <c r="I1002" s="19" t="str">
        <f>IF(E1002="","",VLOOKUP(H1002,'Technikai cellák'!$C$1:$D$12,2,0))</f>
        <v>4200 Hajdúszoboszló, Rákóczi Ferenc út 184.</v>
      </c>
      <c r="J1002" s="97">
        <v>4</v>
      </c>
      <c r="K1002" s="25" t="str">
        <f t="shared" si="289"/>
        <v>20 alatti</v>
      </c>
      <c r="L1002" s="101">
        <f t="shared" si="290"/>
        <v>4</v>
      </c>
      <c r="M1002" s="102">
        <f t="shared" si="291"/>
        <v>0</v>
      </c>
      <c r="N1002" s="105"/>
      <c r="O1002" s="104">
        <f t="shared" si="292"/>
        <v>0</v>
      </c>
      <c r="P1002" s="26">
        <f t="shared" si="288"/>
        <v>19424</v>
      </c>
      <c r="Q1002" s="21">
        <f t="shared" si="305"/>
        <v>24280</v>
      </c>
      <c r="R1002" s="98">
        <v>300</v>
      </c>
      <c r="S1002" s="99">
        <v>300</v>
      </c>
      <c r="T1002" s="99">
        <v>200</v>
      </c>
      <c r="U1002" s="99">
        <v>200</v>
      </c>
      <c r="V1002" s="99">
        <v>200</v>
      </c>
      <c r="W1002" s="99">
        <v>200</v>
      </c>
      <c r="X1002" s="99">
        <v>100</v>
      </c>
      <c r="Y1002" s="99">
        <v>100</v>
      </c>
      <c r="Z1002" s="99">
        <v>100</v>
      </c>
      <c r="AA1002" s="99">
        <v>100</v>
      </c>
      <c r="AB1002" s="99">
        <v>200</v>
      </c>
      <c r="AC1002" s="100">
        <v>300</v>
      </c>
      <c r="AD1002" s="22">
        <f t="shared" si="293"/>
        <v>3167</v>
      </c>
      <c r="AE1002" s="20">
        <f t="shared" si="294"/>
        <v>3167</v>
      </c>
      <c r="AF1002" s="20">
        <f t="shared" si="295"/>
        <v>2111</v>
      </c>
      <c r="AG1002" s="20">
        <f t="shared" si="296"/>
        <v>2111</v>
      </c>
      <c r="AH1002" s="20">
        <f t="shared" si="297"/>
        <v>2111</v>
      </c>
      <c r="AI1002" s="20">
        <f t="shared" si="298"/>
        <v>2111</v>
      </c>
      <c r="AJ1002" s="20">
        <f t="shared" si="299"/>
        <v>1056</v>
      </c>
      <c r="AK1002" s="20">
        <f t="shared" si="300"/>
        <v>1056</v>
      </c>
      <c r="AL1002" s="20">
        <f t="shared" si="301"/>
        <v>1056</v>
      </c>
      <c r="AM1002" s="20">
        <f t="shared" si="302"/>
        <v>1056</v>
      </c>
      <c r="AN1002" s="20">
        <f t="shared" si="303"/>
        <v>2111</v>
      </c>
      <c r="AO1002" s="43">
        <f t="shared" si="304"/>
        <v>3167</v>
      </c>
    </row>
    <row r="1003" spans="1:41" x14ac:dyDescent="0.2">
      <c r="A1003" s="96" t="s">
        <v>2290</v>
      </c>
      <c r="B1003" s="96" t="s">
        <v>2291</v>
      </c>
      <c r="C1003" s="96" t="s">
        <v>2290</v>
      </c>
      <c r="D1003" s="96" t="s">
        <v>2291</v>
      </c>
      <c r="E1003" s="96" t="s">
        <v>2383</v>
      </c>
      <c r="F1003" s="96" t="s">
        <v>2384</v>
      </c>
      <c r="G1003" s="96" t="s">
        <v>126</v>
      </c>
      <c r="H1003" s="19" t="str">
        <f>IF(E1003="","",VLOOKUP(LEFT(E1003,5),'Technikai cellák'!B:C,2,0))</f>
        <v>TIGÁZ Földgázelosztó Zrt.</v>
      </c>
      <c r="I1003" s="19" t="str">
        <f>IF(E1003="","",VLOOKUP(H1003,'Technikai cellák'!$C$1:$D$12,2,0))</f>
        <v>4200 Hajdúszoboszló, Rákóczi Ferenc út 184.</v>
      </c>
      <c r="J1003" s="97">
        <v>4</v>
      </c>
      <c r="K1003" s="25" t="str">
        <f t="shared" si="289"/>
        <v>20 alatti</v>
      </c>
      <c r="L1003" s="101">
        <f t="shared" si="290"/>
        <v>4</v>
      </c>
      <c r="M1003" s="102">
        <f t="shared" si="291"/>
        <v>0</v>
      </c>
      <c r="N1003" s="105"/>
      <c r="O1003" s="104">
        <f t="shared" si="292"/>
        <v>0</v>
      </c>
      <c r="P1003" s="26">
        <f t="shared" si="288"/>
        <v>5826</v>
      </c>
      <c r="Q1003" s="21">
        <f t="shared" si="305"/>
        <v>7282</v>
      </c>
      <c r="R1003" s="98">
        <v>60</v>
      </c>
      <c r="S1003" s="99">
        <v>80</v>
      </c>
      <c r="T1003" s="99">
        <v>60</v>
      </c>
      <c r="U1003" s="99">
        <v>110</v>
      </c>
      <c r="V1003" s="99">
        <v>80</v>
      </c>
      <c r="W1003" s="99">
        <v>60</v>
      </c>
      <c r="X1003" s="99">
        <v>60</v>
      </c>
      <c r="Y1003" s="99">
        <v>60</v>
      </c>
      <c r="Z1003" s="99">
        <v>30</v>
      </c>
      <c r="AA1003" s="99">
        <v>30</v>
      </c>
      <c r="AB1003" s="99">
        <v>30</v>
      </c>
      <c r="AC1003" s="100">
        <v>30</v>
      </c>
      <c r="AD1003" s="22">
        <f t="shared" si="293"/>
        <v>633</v>
      </c>
      <c r="AE1003" s="20">
        <f t="shared" si="294"/>
        <v>844</v>
      </c>
      <c r="AF1003" s="20">
        <f t="shared" si="295"/>
        <v>633</v>
      </c>
      <c r="AG1003" s="20">
        <f t="shared" si="296"/>
        <v>1161</v>
      </c>
      <c r="AH1003" s="20">
        <f t="shared" si="297"/>
        <v>844</v>
      </c>
      <c r="AI1003" s="20">
        <f t="shared" si="298"/>
        <v>633</v>
      </c>
      <c r="AJ1003" s="20">
        <f t="shared" si="299"/>
        <v>633</v>
      </c>
      <c r="AK1003" s="20">
        <f t="shared" si="300"/>
        <v>633</v>
      </c>
      <c r="AL1003" s="20">
        <f t="shared" si="301"/>
        <v>317</v>
      </c>
      <c r="AM1003" s="20">
        <f t="shared" si="302"/>
        <v>317</v>
      </c>
      <c r="AN1003" s="20">
        <f t="shared" si="303"/>
        <v>317</v>
      </c>
      <c r="AO1003" s="43">
        <f t="shared" si="304"/>
        <v>317</v>
      </c>
    </row>
    <row r="1004" spans="1:41" x14ac:dyDescent="0.2">
      <c r="A1004" s="96" t="s">
        <v>2290</v>
      </c>
      <c r="B1004" s="96" t="s">
        <v>2291</v>
      </c>
      <c r="C1004" s="96" t="s">
        <v>2290</v>
      </c>
      <c r="D1004" s="96" t="s">
        <v>2291</v>
      </c>
      <c r="E1004" s="96" t="s">
        <v>2385</v>
      </c>
      <c r="F1004" s="96" t="s">
        <v>2386</v>
      </c>
      <c r="G1004" s="96" t="s">
        <v>126</v>
      </c>
      <c r="H1004" s="19" t="str">
        <f>IF(E1004="","",VLOOKUP(LEFT(E1004,5),'Technikai cellák'!B:C,2,0))</f>
        <v>TIGÁZ Földgázelosztó Zrt.</v>
      </c>
      <c r="I1004" s="19" t="str">
        <f>IF(E1004="","",VLOOKUP(H1004,'Technikai cellák'!$C$1:$D$12,2,0))</f>
        <v>4200 Hajdúszoboszló, Rákóczi Ferenc út 184.</v>
      </c>
      <c r="J1004" s="97">
        <v>65</v>
      </c>
      <c r="K1004" s="25" t="str">
        <f t="shared" si="289"/>
        <v>20-99</v>
      </c>
      <c r="L1004" s="101">
        <f t="shared" si="290"/>
        <v>0</v>
      </c>
      <c r="M1004" s="102">
        <f t="shared" si="291"/>
        <v>683</v>
      </c>
      <c r="N1004" s="105">
        <v>683</v>
      </c>
      <c r="O1004" s="104">
        <f t="shared" si="292"/>
        <v>0</v>
      </c>
      <c r="P1004" s="26">
        <f t="shared" si="288"/>
        <v>510055</v>
      </c>
      <c r="Q1004" s="21">
        <f t="shared" si="305"/>
        <v>637569</v>
      </c>
      <c r="R1004" s="98">
        <v>5500</v>
      </c>
      <c r="S1004" s="99">
        <v>8500</v>
      </c>
      <c r="T1004" s="99">
        <v>10000</v>
      </c>
      <c r="U1004" s="99">
        <v>12000</v>
      </c>
      <c r="V1004" s="99">
        <v>10000</v>
      </c>
      <c r="W1004" s="99">
        <v>7000</v>
      </c>
      <c r="X1004" s="99">
        <v>4000</v>
      </c>
      <c r="Y1004" s="99">
        <v>1000</v>
      </c>
      <c r="Z1004" s="99">
        <v>600</v>
      </c>
      <c r="AA1004" s="99">
        <v>600</v>
      </c>
      <c r="AB1004" s="99">
        <v>600</v>
      </c>
      <c r="AC1004" s="100">
        <v>600</v>
      </c>
      <c r="AD1004" s="22">
        <f t="shared" si="293"/>
        <v>58057</v>
      </c>
      <c r="AE1004" s="20">
        <f t="shared" si="294"/>
        <v>89724</v>
      </c>
      <c r="AF1004" s="20">
        <f t="shared" si="295"/>
        <v>105558</v>
      </c>
      <c r="AG1004" s="20">
        <f t="shared" si="296"/>
        <v>126670</v>
      </c>
      <c r="AH1004" s="20">
        <f t="shared" si="297"/>
        <v>105558</v>
      </c>
      <c r="AI1004" s="20">
        <f t="shared" si="298"/>
        <v>73891</v>
      </c>
      <c r="AJ1004" s="20">
        <f t="shared" si="299"/>
        <v>42223</v>
      </c>
      <c r="AK1004" s="20">
        <f t="shared" si="300"/>
        <v>10556</v>
      </c>
      <c r="AL1004" s="20">
        <f t="shared" si="301"/>
        <v>6333</v>
      </c>
      <c r="AM1004" s="20">
        <f t="shared" si="302"/>
        <v>6333</v>
      </c>
      <c r="AN1004" s="20">
        <f t="shared" si="303"/>
        <v>6333</v>
      </c>
      <c r="AO1004" s="43">
        <f t="shared" si="304"/>
        <v>6333</v>
      </c>
    </row>
    <row r="1005" spans="1:41" x14ac:dyDescent="0.2">
      <c r="A1005" s="96" t="s">
        <v>2290</v>
      </c>
      <c r="B1005" s="96" t="s">
        <v>2291</v>
      </c>
      <c r="C1005" s="96" t="s">
        <v>2290</v>
      </c>
      <c r="D1005" s="96" t="s">
        <v>2291</v>
      </c>
      <c r="E1005" s="96" t="s">
        <v>2387</v>
      </c>
      <c r="F1005" s="96" t="s">
        <v>2388</v>
      </c>
      <c r="G1005" s="96" t="s">
        <v>126</v>
      </c>
      <c r="H1005" s="19" t="str">
        <f>IF(E1005="","",VLOOKUP(LEFT(E1005,5),'Technikai cellák'!B:C,2,0))</f>
        <v>TIGÁZ Földgázelosztó Zrt.</v>
      </c>
      <c r="I1005" s="19" t="str">
        <f>IF(E1005="","",VLOOKUP(H1005,'Technikai cellák'!$C$1:$D$12,2,0))</f>
        <v>4200 Hajdúszoboszló, Rákóczi Ferenc út 184.</v>
      </c>
      <c r="J1005" s="97">
        <v>6</v>
      </c>
      <c r="K1005" s="25" t="str">
        <f t="shared" si="289"/>
        <v>20 alatti</v>
      </c>
      <c r="L1005" s="101">
        <f t="shared" si="290"/>
        <v>6</v>
      </c>
      <c r="M1005" s="102">
        <f t="shared" si="291"/>
        <v>0</v>
      </c>
      <c r="N1005" s="105"/>
      <c r="O1005" s="104">
        <f t="shared" si="292"/>
        <v>0</v>
      </c>
      <c r="P1005" s="26">
        <f t="shared" si="288"/>
        <v>19424</v>
      </c>
      <c r="Q1005" s="21">
        <f t="shared" si="305"/>
        <v>24280</v>
      </c>
      <c r="R1005" s="98">
        <v>300</v>
      </c>
      <c r="S1005" s="99">
        <v>300</v>
      </c>
      <c r="T1005" s="99">
        <v>200</v>
      </c>
      <c r="U1005" s="99">
        <v>200</v>
      </c>
      <c r="V1005" s="99">
        <v>200</v>
      </c>
      <c r="W1005" s="99">
        <v>200</v>
      </c>
      <c r="X1005" s="99">
        <v>100</v>
      </c>
      <c r="Y1005" s="99">
        <v>100</v>
      </c>
      <c r="Z1005" s="99">
        <v>100</v>
      </c>
      <c r="AA1005" s="99">
        <v>100</v>
      </c>
      <c r="AB1005" s="99">
        <v>200</v>
      </c>
      <c r="AC1005" s="100">
        <v>300</v>
      </c>
      <c r="AD1005" s="22">
        <f t="shared" si="293"/>
        <v>3167</v>
      </c>
      <c r="AE1005" s="20">
        <f t="shared" si="294"/>
        <v>3167</v>
      </c>
      <c r="AF1005" s="20">
        <f t="shared" si="295"/>
        <v>2111</v>
      </c>
      <c r="AG1005" s="20">
        <f t="shared" si="296"/>
        <v>2111</v>
      </c>
      <c r="AH1005" s="20">
        <f t="shared" si="297"/>
        <v>2111</v>
      </c>
      <c r="AI1005" s="20">
        <f t="shared" si="298"/>
        <v>2111</v>
      </c>
      <c r="AJ1005" s="20">
        <f t="shared" si="299"/>
        <v>1056</v>
      </c>
      <c r="AK1005" s="20">
        <f t="shared" si="300"/>
        <v>1056</v>
      </c>
      <c r="AL1005" s="20">
        <f t="shared" si="301"/>
        <v>1056</v>
      </c>
      <c r="AM1005" s="20">
        <f t="shared" si="302"/>
        <v>1056</v>
      </c>
      <c r="AN1005" s="20">
        <f t="shared" si="303"/>
        <v>2111</v>
      </c>
      <c r="AO1005" s="43">
        <f t="shared" si="304"/>
        <v>3167</v>
      </c>
    </row>
    <row r="1006" spans="1:41" x14ac:dyDescent="0.2">
      <c r="A1006" s="96" t="s">
        <v>2290</v>
      </c>
      <c r="B1006" s="96" t="s">
        <v>2291</v>
      </c>
      <c r="C1006" s="96" t="s">
        <v>2290</v>
      </c>
      <c r="D1006" s="96" t="s">
        <v>2291</v>
      </c>
      <c r="E1006" s="96" t="s">
        <v>2389</v>
      </c>
      <c r="F1006" s="96" t="s">
        <v>2390</v>
      </c>
      <c r="G1006" s="96" t="s">
        <v>126</v>
      </c>
      <c r="H1006" s="19" t="str">
        <f>IF(E1006="","",VLOOKUP(LEFT(E1006,5),'Technikai cellák'!B:C,2,0))</f>
        <v>TIGÁZ Földgázelosztó Zrt.</v>
      </c>
      <c r="I1006" s="19" t="str">
        <f>IF(E1006="","",VLOOKUP(H1006,'Technikai cellák'!$C$1:$D$12,2,0))</f>
        <v>4200 Hajdúszoboszló, Rákóczi Ferenc út 184.</v>
      </c>
      <c r="J1006" s="97">
        <v>4</v>
      </c>
      <c r="K1006" s="25" t="str">
        <f t="shared" si="289"/>
        <v>20 alatti</v>
      </c>
      <c r="L1006" s="101">
        <f t="shared" si="290"/>
        <v>4</v>
      </c>
      <c r="M1006" s="102">
        <f t="shared" si="291"/>
        <v>0</v>
      </c>
      <c r="N1006" s="105"/>
      <c r="O1006" s="104">
        <f t="shared" si="292"/>
        <v>0</v>
      </c>
      <c r="P1006" s="26">
        <f t="shared" ref="P1006:P1068" si="306">ROUND(Q1006*$G$9,0)</f>
        <v>19424</v>
      </c>
      <c r="Q1006" s="21">
        <f t="shared" si="305"/>
        <v>24280</v>
      </c>
      <c r="R1006" s="98">
        <v>300</v>
      </c>
      <c r="S1006" s="99">
        <v>300</v>
      </c>
      <c r="T1006" s="99">
        <v>200</v>
      </c>
      <c r="U1006" s="99">
        <v>200</v>
      </c>
      <c r="V1006" s="99">
        <v>200</v>
      </c>
      <c r="W1006" s="99">
        <v>200</v>
      </c>
      <c r="X1006" s="99">
        <v>100</v>
      </c>
      <c r="Y1006" s="99">
        <v>100</v>
      </c>
      <c r="Z1006" s="99">
        <v>100</v>
      </c>
      <c r="AA1006" s="99">
        <v>100</v>
      </c>
      <c r="AB1006" s="99">
        <v>200</v>
      </c>
      <c r="AC1006" s="100">
        <v>300</v>
      </c>
      <c r="AD1006" s="22">
        <f t="shared" si="293"/>
        <v>3167</v>
      </c>
      <c r="AE1006" s="20">
        <f t="shared" si="294"/>
        <v>3167</v>
      </c>
      <c r="AF1006" s="20">
        <f t="shared" si="295"/>
        <v>2111</v>
      </c>
      <c r="AG1006" s="20">
        <f t="shared" si="296"/>
        <v>2111</v>
      </c>
      <c r="AH1006" s="20">
        <f t="shared" si="297"/>
        <v>2111</v>
      </c>
      <c r="AI1006" s="20">
        <f t="shared" si="298"/>
        <v>2111</v>
      </c>
      <c r="AJ1006" s="20">
        <f t="shared" si="299"/>
        <v>1056</v>
      </c>
      <c r="AK1006" s="20">
        <f t="shared" si="300"/>
        <v>1056</v>
      </c>
      <c r="AL1006" s="20">
        <f t="shared" si="301"/>
        <v>1056</v>
      </c>
      <c r="AM1006" s="20">
        <f t="shared" si="302"/>
        <v>1056</v>
      </c>
      <c r="AN1006" s="20">
        <f t="shared" si="303"/>
        <v>2111</v>
      </c>
      <c r="AO1006" s="43">
        <f t="shared" si="304"/>
        <v>3167</v>
      </c>
    </row>
    <row r="1007" spans="1:41" x14ac:dyDescent="0.2">
      <c r="A1007" s="96" t="s">
        <v>2290</v>
      </c>
      <c r="B1007" s="96" t="s">
        <v>2291</v>
      </c>
      <c r="C1007" s="96" t="s">
        <v>2290</v>
      </c>
      <c r="D1007" s="96" t="s">
        <v>2291</v>
      </c>
      <c r="E1007" s="96" t="s">
        <v>2391</v>
      </c>
      <c r="F1007" s="96" t="s">
        <v>2392</v>
      </c>
      <c r="G1007" s="96" t="s">
        <v>126</v>
      </c>
      <c r="H1007" s="19" t="str">
        <f>IF(E1007="","",VLOOKUP(LEFT(E1007,5),'Technikai cellák'!B:C,2,0))</f>
        <v>TIGÁZ Földgázelosztó Zrt.</v>
      </c>
      <c r="I1007" s="19" t="str">
        <f>IF(E1007="","",VLOOKUP(H1007,'Technikai cellák'!$C$1:$D$12,2,0))</f>
        <v>4200 Hajdúszoboszló, Rákóczi Ferenc út 184.</v>
      </c>
      <c r="J1007" s="97">
        <v>16</v>
      </c>
      <c r="K1007" s="25" t="str">
        <f t="shared" si="289"/>
        <v>20 alatti</v>
      </c>
      <c r="L1007" s="101">
        <f t="shared" si="290"/>
        <v>16</v>
      </c>
      <c r="M1007" s="102">
        <f t="shared" si="291"/>
        <v>0</v>
      </c>
      <c r="N1007" s="105"/>
      <c r="O1007" s="104">
        <f t="shared" si="292"/>
        <v>0</v>
      </c>
      <c r="P1007" s="26">
        <f t="shared" si="306"/>
        <v>19424</v>
      </c>
      <c r="Q1007" s="21">
        <f t="shared" si="305"/>
        <v>24280</v>
      </c>
      <c r="R1007" s="98">
        <v>300</v>
      </c>
      <c r="S1007" s="99">
        <v>300</v>
      </c>
      <c r="T1007" s="99">
        <v>200</v>
      </c>
      <c r="U1007" s="99">
        <v>200</v>
      </c>
      <c r="V1007" s="99">
        <v>200</v>
      </c>
      <c r="W1007" s="99">
        <v>200</v>
      </c>
      <c r="X1007" s="99">
        <v>100</v>
      </c>
      <c r="Y1007" s="99">
        <v>100</v>
      </c>
      <c r="Z1007" s="99">
        <v>100</v>
      </c>
      <c r="AA1007" s="99">
        <v>100</v>
      </c>
      <c r="AB1007" s="99">
        <v>200</v>
      </c>
      <c r="AC1007" s="100">
        <v>300</v>
      </c>
      <c r="AD1007" s="22">
        <f t="shared" si="293"/>
        <v>3167</v>
      </c>
      <c r="AE1007" s="20">
        <f t="shared" si="294"/>
        <v>3167</v>
      </c>
      <c r="AF1007" s="20">
        <f t="shared" si="295"/>
        <v>2111</v>
      </c>
      <c r="AG1007" s="20">
        <f t="shared" si="296"/>
        <v>2111</v>
      </c>
      <c r="AH1007" s="20">
        <f t="shared" si="297"/>
        <v>2111</v>
      </c>
      <c r="AI1007" s="20">
        <f t="shared" si="298"/>
        <v>2111</v>
      </c>
      <c r="AJ1007" s="20">
        <f t="shared" si="299"/>
        <v>1056</v>
      </c>
      <c r="AK1007" s="20">
        <f t="shared" si="300"/>
        <v>1056</v>
      </c>
      <c r="AL1007" s="20">
        <f t="shared" si="301"/>
        <v>1056</v>
      </c>
      <c r="AM1007" s="20">
        <f t="shared" si="302"/>
        <v>1056</v>
      </c>
      <c r="AN1007" s="20">
        <f t="shared" si="303"/>
        <v>2111</v>
      </c>
      <c r="AO1007" s="43">
        <f t="shared" si="304"/>
        <v>3167</v>
      </c>
    </row>
    <row r="1008" spans="1:41" x14ac:dyDescent="0.2">
      <c r="A1008" s="96" t="s">
        <v>2290</v>
      </c>
      <c r="B1008" s="96" t="s">
        <v>2291</v>
      </c>
      <c r="C1008" s="96" t="s">
        <v>2290</v>
      </c>
      <c r="D1008" s="96" t="s">
        <v>2291</v>
      </c>
      <c r="E1008" s="96" t="s">
        <v>2393</v>
      </c>
      <c r="F1008" s="96" t="s">
        <v>2394</v>
      </c>
      <c r="G1008" s="96" t="s">
        <v>126</v>
      </c>
      <c r="H1008" s="19" t="str">
        <f>IF(E1008="","",VLOOKUP(LEFT(E1008,5),'Technikai cellák'!B:C,2,0))</f>
        <v>TIGÁZ Földgázelosztó Zrt.</v>
      </c>
      <c r="I1008" s="19" t="str">
        <f>IF(E1008="","",VLOOKUP(H1008,'Technikai cellák'!$C$1:$D$12,2,0))</f>
        <v>4200 Hajdúszoboszló, Rákóczi Ferenc út 184.</v>
      </c>
      <c r="J1008" s="97">
        <v>4</v>
      </c>
      <c r="K1008" s="25" t="str">
        <f t="shared" si="289"/>
        <v>20 alatti</v>
      </c>
      <c r="L1008" s="101">
        <f t="shared" si="290"/>
        <v>4</v>
      </c>
      <c r="M1008" s="102">
        <f t="shared" si="291"/>
        <v>0</v>
      </c>
      <c r="N1008" s="105"/>
      <c r="O1008" s="104">
        <f t="shared" si="292"/>
        <v>0</v>
      </c>
      <c r="P1008" s="26">
        <f t="shared" si="306"/>
        <v>19424</v>
      </c>
      <c r="Q1008" s="21">
        <f t="shared" si="305"/>
        <v>24280</v>
      </c>
      <c r="R1008" s="98">
        <v>300</v>
      </c>
      <c r="S1008" s="99">
        <v>300</v>
      </c>
      <c r="T1008" s="99">
        <v>200</v>
      </c>
      <c r="U1008" s="99">
        <v>200</v>
      </c>
      <c r="V1008" s="99">
        <v>200</v>
      </c>
      <c r="W1008" s="99">
        <v>200</v>
      </c>
      <c r="X1008" s="99">
        <v>100</v>
      </c>
      <c r="Y1008" s="99">
        <v>100</v>
      </c>
      <c r="Z1008" s="99">
        <v>100</v>
      </c>
      <c r="AA1008" s="99">
        <v>100</v>
      </c>
      <c r="AB1008" s="99">
        <v>200</v>
      </c>
      <c r="AC1008" s="100">
        <v>300</v>
      </c>
      <c r="AD1008" s="22">
        <f t="shared" si="293"/>
        <v>3167</v>
      </c>
      <c r="AE1008" s="20">
        <f t="shared" si="294"/>
        <v>3167</v>
      </c>
      <c r="AF1008" s="20">
        <f t="shared" si="295"/>
        <v>2111</v>
      </c>
      <c r="AG1008" s="20">
        <f t="shared" si="296"/>
        <v>2111</v>
      </c>
      <c r="AH1008" s="20">
        <f t="shared" si="297"/>
        <v>2111</v>
      </c>
      <c r="AI1008" s="20">
        <f t="shared" si="298"/>
        <v>2111</v>
      </c>
      <c r="AJ1008" s="20">
        <f t="shared" si="299"/>
        <v>1056</v>
      </c>
      <c r="AK1008" s="20">
        <f t="shared" si="300"/>
        <v>1056</v>
      </c>
      <c r="AL1008" s="20">
        <f t="shared" si="301"/>
        <v>1056</v>
      </c>
      <c r="AM1008" s="20">
        <f t="shared" si="302"/>
        <v>1056</v>
      </c>
      <c r="AN1008" s="20">
        <f t="shared" si="303"/>
        <v>2111</v>
      </c>
      <c r="AO1008" s="43">
        <f t="shared" si="304"/>
        <v>3167</v>
      </c>
    </row>
    <row r="1009" spans="1:41" x14ac:dyDescent="0.2">
      <c r="A1009" s="96" t="s">
        <v>2290</v>
      </c>
      <c r="B1009" s="96" t="s">
        <v>2291</v>
      </c>
      <c r="C1009" s="96" t="s">
        <v>2290</v>
      </c>
      <c r="D1009" s="96" t="s">
        <v>2291</v>
      </c>
      <c r="E1009" s="96" t="s">
        <v>2395</v>
      </c>
      <c r="F1009" s="96" t="s">
        <v>2396</v>
      </c>
      <c r="G1009" s="96" t="s">
        <v>126</v>
      </c>
      <c r="H1009" s="19" t="str">
        <f>IF(E1009="","",VLOOKUP(LEFT(E1009,5),'Technikai cellák'!B:C,2,0))</f>
        <v>TIGÁZ Földgázelosztó Zrt.</v>
      </c>
      <c r="I1009" s="19" t="str">
        <f>IF(E1009="","",VLOOKUP(H1009,'Technikai cellák'!$C$1:$D$12,2,0))</f>
        <v>4200 Hajdúszoboszló, Rákóczi Ferenc út 184.</v>
      </c>
      <c r="J1009" s="97">
        <v>10</v>
      </c>
      <c r="K1009" s="25" t="str">
        <f t="shared" si="289"/>
        <v>20 alatti</v>
      </c>
      <c r="L1009" s="101">
        <f t="shared" si="290"/>
        <v>10</v>
      </c>
      <c r="M1009" s="102">
        <f t="shared" si="291"/>
        <v>0</v>
      </c>
      <c r="N1009" s="105"/>
      <c r="O1009" s="104">
        <f t="shared" si="292"/>
        <v>0</v>
      </c>
      <c r="P1009" s="26">
        <f t="shared" si="306"/>
        <v>124729</v>
      </c>
      <c r="Q1009" s="21">
        <f t="shared" si="305"/>
        <v>155911</v>
      </c>
      <c r="R1009" s="98">
        <v>1000</v>
      </c>
      <c r="S1009" s="99">
        <v>2000</v>
      </c>
      <c r="T1009" s="99">
        <v>3000</v>
      </c>
      <c r="U1009" s="99">
        <v>4500</v>
      </c>
      <c r="V1009" s="99">
        <v>3500</v>
      </c>
      <c r="W1009" s="99">
        <v>300</v>
      </c>
      <c r="X1009" s="99">
        <v>300</v>
      </c>
      <c r="Y1009" s="99">
        <v>50</v>
      </c>
      <c r="Z1009" s="99">
        <v>30</v>
      </c>
      <c r="AA1009" s="99">
        <v>30</v>
      </c>
      <c r="AB1009" s="99">
        <v>30</v>
      </c>
      <c r="AC1009" s="100">
        <v>30</v>
      </c>
      <c r="AD1009" s="22">
        <f t="shared" si="293"/>
        <v>10556</v>
      </c>
      <c r="AE1009" s="20">
        <f t="shared" si="294"/>
        <v>21112</v>
      </c>
      <c r="AF1009" s="20">
        <f t="shared" si="295"/>
        <v>31667</v>
      </c>
      <c r="AG1009" s="20">
        <f t="shared" si="296"/>
        <v>47501</v>
      </c>
      <c r="AH1009" s="20">
        <f t="shared" si="297"/>
        <v>36945</v>
      </c>
      <c r="AI1009" s="20">
        <f t="shared" si="298"/>
        <v>3167</v>
      </c>
      <c r="AJ1009" s="20">
        <f t="shared" si="299"/>
        <v>3167</v>
      </c>
      <c r="AK1009" s="20">
        <f t="shared" si="300"/>
        <v>528</v>
      </c>
      <c r="AL1009" s="20">
        <f t="shared" si="301"/>
        <v>317</v>
      </c>
      <c r="AM1009" s="20">
        <f t="shared" si="302"/>
        <v>317</v>
      </c>
      <c r="AN1009" s="20">
        <f t="shared" si="303"/>
        <v>317</v>
      </c>
      <c r="AO1009" s="43">
        <f t="shared" si="304"/>
        <v>317</v>
      </c>
    </row>
    <row r="1010" spans="1:41" x14ac:dyDescent="0.2">
      <c r="A1010" s="96" t="s">
        <v>2290</v>
      </c>
      <c r="B1010" s="96" t="s">
        <v>2291</v>
      </c>
      <c r="C1010" s="96" t="s">
        <v>2290</v>
      </c>
      <c r="D1010" s="96" t="s">
        <v>2291</v>
      </c>
      <c r="E1010" s="96" t="s">
        <v>2397</v>
      </c>
      <c r="F1010" s="96" t="s">
        <v>2398</v>
      </c>
      <c r="G1010" s="96" t="s">
        <v>126</v>
      </c>
      <c r="H1010" s="19" t="str">
        <f>IF(E1010="","",VLOOKUP(LEFT(E1010,5),'Technikai cellák'!B:C,2,0))</f>
        <v>MVM FŐGÁZ Földgázhálózati Kft.</v>
      </c>
      <c r="I1010" s="19" t="str">
        <f>IF(E1010="","",VLOOKUP(H1010,'Technikai cellák'!$C$1:$D$12,2,0))</f>
        <v>1081 Budapest, II. János Pál pápa tér 20.</v>
      </c>
      <c r="J1010" s="97">
        <v>25</v>
      </c>
      <c r="K1010" s="25" t="str">
        <f t="shared" si="289"/>
        <v>20-99</v>
      </c>
      <c r="L1010" s="101">
        <f t="shared" si="290"/>
        <v>0</v>
      </c>
      <c r="M1010" s="102">
        <f t="shared" si="291"/>
        <v>263</v>
      </c>
      <c r="N1010" s="105">
        <v>263</v>
      </c>
      <c r="O1010" s="104">
        <f t="shared" si="292"/>
        <v>0</v>
      </c>
      <c r="P1010" s="26">
        <f t="shared" si="306"/>
        <v>258404</v>
      </c>
      <c r="Q1010" s="21">
        <f t="shared" si="305"/>
        <v>323005</v>
      </c>
      <c r="R1010" s="98">
        <v>3000</v>
      </c>
      <c r="S1010" s="99">
        <v>4000</v>
      </c>
      <c r="T1010" s="99">
        <v>4500</v>
      </c>
      <c r="U1010" s="99">
        <v>6000</v>
      </c>
      <c r="V1010" s="99">
        <v>4500</v>
      </c>
      <c r="W1010" s="99">
        <v>3000</v>
      </c>
      <c r="X1010" s="99">
        <v>2500</v>
      </c>
      <c r="Y1010" s="99">
        <v>1500</v>
      </c>
      <c r="Z1010" s="99">
        <v>400</v>
      </c>
      <c r="AA1010" s="99">
        <v>400</v>
      </c>
      <c r="AB1010" s="99">
        <v>400</v>
      </c>
      <c r="AC1010" s="100">
        <v>400</v>
      </c>
      <c r="AD1010" s="22">
        <f t="shared" si="293"/>
        <v>31667</v>
      </c>
      <c r="AE1010" s="20">
        <f t="shared" si="294"/>
        <v>42223</v>
      </c>
      <c r="AF1010" s="20">
        <f t="shared" si="295"/>
        <v>47501</v>
      </c>
      <c r="AG1010" s="20">
        <f t="shared" si="296"/>
        <v>63335</v>
      </c>
      <c r="AH1010" s="20">
        <f t="shared" si="297"/>
        <v>47501</v>
      </c>
      <c r="AI1010" s="20">
        <f t="shared" si="298"/>
        <v>31667</v>
      </c>
      <c r="AJ1010" s="20">
        <f t="shared" si="299"/>
        <v>26389</v>
      </c>
      <c r="AK1010" s="20">
        <f t="shared" si="300"/>
        <v>15834</v>
      </c>
      <c r="AL1010" s="20">
        <f t="shared" si="301"/>
        <v>4222</v>
      </c>
      <c r="AM1010" s="20">
        <f t="shared" si="302"/>
        <v>4222</v>
      </c>
      <c r="AN1010" s="20">
        <f t="shared" si="303"/>
        <v>4222</v>
      </c>
      <c r="AO1010" s="43">
        <f t="shared" si="304"/>
        <v>4222</v>
      </c>
    </row>
    <row r="1011" spans="1:41" x14ac:dyDescent="0.2">
      <c r="A1011" s="96" t="s">
        <v>2290</v>
      </c>
      <c r="B1011" s="96" t="s">
        <v>2291</v>
      </c>
      <c r="C1011" s="96" t="s">
        <v>2290</v>
      </c>
      <c r="D1011" s="96" t="s">
        <v>2291</v>
      </c>
      <c r="E1011" s="96" t="s">
        <v>2399</v>
      </c>
      <c r="F1011" s="96" t="s">
        <v>2400</v>
      </c>
      <c r="G1011" s="96" t="s">
        <v>126</v>
      </c>
      <c r="H1011" s="19" t="str">
        <f>IF(E1011="","",VLOOKUP(LEFT(E1011,5),'Technikai cellák'!B:C,2,0))</f>
        <v>MVM FŐGÁZ Földgázhálózati Kft.</v>
      </c>
      <c r="I1011" s="19" t="str">
        <f>IF(E1011="","",VLOOKUP(H1011,'Technikai cellák'!$C$1:$D$12,2,0))</f>
        <v>1081 Budapest, II. János Pál pápa tér 20.</v>
      </c>
      <c r="J1011" s="97">
        <v>4</v>
      </c>
      <c r="K1011" s="25" t="str">
        <f t="shared" si="289"/>
        <v>20 alatti</v>
      </c>
      <c r="L1011" s="101">
        <f t="shared" si="290"/>
        <v>4</v>
      </c>
      <c r="M1011" s="102">
        <f t="shared" si="291"/>
        <v>0</v>
      </c>
      <c r="N1011" s="105"/>
      <c r="O1011" s="104">
        <f t="shared" si="292"/>
        <v>0</v>
      </c>
      <c r="P1011" s="26">
        <f t="shared" si="306"/>
        <v>19424</v>
      </c>
      <c r="Q1011" s="21">
        <f t="shared" si="305"/>
        <v>24280</v>
      </c>
      <c r="R1011" s="98">
        <v>300</v>
      </c>
      <c r="S1011" s="99">
        <v>300</v>
      </c>
      <c r="T1011" s="99">
        <v>200</v>
      </c>
      <c r="U1011" s="99">
        <v>200</v>
      </c>
      <c r="V1011" s="99">
        <v>200</v>
      </c>
      <c r="W1011" s="99">
        <v>200</v>
      </c>
      <c r="X1011" s="99">
        <v>100</v>
      </c>
      <c r="Y1011" s="99">
        <v>100</v>
      </c>
      <c r="Z1011" s="99">
        <v>100</v>
      </c>
      <c r="AA1011" s="99">
        <v>100</v>
      </c>
      <c r="AB1011" s="99">
        <v>200</v>
      </c>
      <c r="AC1011" s="100">
        <v>300</v>
      </c>
      <c r="AD1011" s="22">
        <f t="shared" si="293"/>
        <v>3167</v>
      </c>
      <c r="AE1011" s="20">
        <f t="shared" si="294"/>
        <v>3167</v>
      </c>
      <c r="AF1011" s="20">
        <f t="shared" si="295"/>
        <v>2111</v>
      </c>
      <c r="AG1011" s="20">
        <f t="shared" si="296"/>
        <v>2111</v>
      </c>
      <c r="AH1011" s="20">
        <f t="shared" si="297"/>
        <v>2111</v>
      </c>
      <c r="AI1011" s="20">
        <f t="shared" si="298"/>
        <v>2111</v>
      </c>
      <c r="AJ1011" s="20">
        <f t="shared" si="299"/>
        <v>1056</v>
      </c>
      <c r="AK1011" s="20">
        <f t="shared" si="300"/>
        <v>1056</v>
      </c>
      <c r="AL1011" s="20">
        <f t="shared" si="301"/>
        <v>1056</v>
      </c>
      <c r="AM1011" s="20">
        <f t="shared" si="302"/>
        <v>1056</v>
      </c>
      <c r="AN1011" s="20">
        <f t="shared" si="303"/>
        <v>2111</v>
      </c>
      <c r="AO1011" s="43">
        <f t="shared" si="304"/>
        <v>3167</v>
      </c>
    </row>
    <row r="1012" spans="1:41" x14ac:dyDescent="0.2">
      <c r="A1012" s="96" t="s">
        <v>2290</v>
      </c>
      <c r="B1012" s="96" t="s">
        <v>2291</v>
      </c>
      <c r="C1012" s="96" t="s">
        <v>2290</v>
      </c>
      <c r="D1012" s="96" t="s">
        <v>2291</v>
      </c>
      <c r="E1012" s="96" t="s">
        <v>2401</v>
      </c>
      <c r="F1012" s="96" t="s">
        <v>2402</v>
      </c>
      <c r="G1012" s="96" t="s">
        <v>126</v>
      </c>
      <c r="H1012" s="19" t="str">
        <f>IF(E1012="","",VLOOKUP(LEFT(E1012,5),'Technikai cellák'!B:C,2,0))</f>
        <v>TIGÁZ Földgázelosztó Zrt.</v>
      </c>
      <c r="I1012" s="19" t="str">
        <f>IF(E1012="","",VLOOKUP(H1012,'Technikai cellák'!$C$1:$D$12,2,0))</f>
        <v>4200 Hajdúszoboszló, Rákóczi Ferenc út 184.</v>
      </c>
      <c r="J1012" s="97">
        <v>4</v>
      </c>
      <c r="K1012" s="25" t="str">
        <f t="shared" si="289"/>
        <v>20 alatti</v>
      </c>
      <c r="L1012" s="101">
        <f t="shared" si="290"/>
        <v>4</v>
      </c>
      <c r="M1012" s="102">
        <f t="shared" si="291"/>
        <v>0</v>
      </c>
      <c r="N1012" s="105"/>
      <c r="O1012" s="104">
        <f t="shared" si="292"/>
        <v>0</v>
      </c>
      <c r="P1012" s="26">
        <f t="shared" si="306"/>
        <v>19424</v>
      </c>
      <c r="Q1012" s="21">
        <f t="shared" si="305"/>
        <v>24280</v>
      </c>
      <c r="R1012" s="98">
        <v>300</v>
      </c>
      <c r="S1012" s="99">
        <v>300</v>
      </c>
      <c r="T1012" s="99">
        <v>200</v>
      </c>
      <c r="U1012" s="99">
        <v>200</v>
      </c>
      <c r="V1012" s="99">
        <v>200</v>
      </c>
      <c r="W1012" s="99">
        <v>200</v>
      </c>
      <c r="X1012" s="99">
        <v>100</v>
      </c>
      <c r="Y1012" s="99">
        <v>100</v>
      </c>
      <c r="Z1012" s="99">
        <v>100</v>
      </c>
      <c r="AA1012" s="99">
        <v>100</v>
      </c>
      <c r="AB1012" s="99">
        <v>200</v>
      </c>
      <c r="AC1012" s="100">
        <v>300</v>
      </c>
      <c r="AD1012" s="22">
        <f t="shared" si="293"/>
        <v>3167</v>
      </c>
      <c r="AE1012" s="20">
        <f t="shared" si="294"/>
        <v>3167</v>
      </c>
      <c r="AF1012" s="20">
        <f t="shared" si="295"/>
        <v>2111</v>
      </c>
      <c r="AG1012" s="20">
        <f t="shared" si="296"/>
        <v>2111</v>
      </c>
      <c r="AH1012" s="20">
        <f t="shared" si="297"/>
        <v>2111</v>
      </c>
      <c r="AI1012" s="20">
        <f t="shared" si="298"/>
        <v>2111</v>
      </c>
      <c r="AJ1012" s="20">
        <f t="shared" si="299"/>
        <v>1056</v>
      </c>
      <c r="AK1012" s="20">
        <f t="shared" si="300"/>
        <v>1056</v>
      </c>
      <c r="AL1012" s="20">
        <f t="shared" si="301"/>
        <v>1056</v>
      </c>
      <c r="AM1012" s="20">
        <f t="shared" si="302"/>
        <v>1056</v>
      </c>
      <c r="AN1012" s="20">
        <f t="shared" si="303"/>
        <v>2111</v>
      </c>
      <c r="AO1012" s="43">
        <f t="shared" si="304"/>
        <v>3167</v>
      </c>
    </row>
    <row r="1013" spans="1:41" x14ac:dyDescent="0.2">
      <c r="A1013" s="96" t="s">
        <v>2403</v>
      </c>
      <c r="B1013" s="96" t="s">
        <v>2404</v>
      </c>
      <c r="C1013" s="96" t="s">
        <v>2403</v>
      </c>
      <c r="D1013" s="96" t="s">
        <v>2404</v>
      </c>
      <c r="E1013" s="152" t="s">
        <v>2405</v>
      </c>
      <c r="F1013" s="96" t="s">
        <v>2404</v>
      </c>
      <c r="G1013" s="96" t="s">
        <v>126</v>
      </c>
      <c r="H1013" s="19" t="str">
        <f>IF(E1013="","",VLOOKUP(LEFT(E1013,5),'Technikai cellák'!B:C,2,0))</f>
        <v>E.ON Közép-dunántúli Gázhálózati Zrt.</v>
      </c>
      <c r="I1013" s="19" t="str">
        <f>IF(E1013="","",VLOOKUP(H1013,'Technikai cellák'!$C$1:$D$12,2,0))</f>
        <v>8800 Nagykanizsa, Zrínyi Miklós út 32.</v>
      </c>
      <c r="J1013" s="97">
        <v>164</v>
      </c>
      <c r="K1013" s="25" t="str">
        <f t="shared" si="289"/>
        <v>100-500</v>
      </c>
      <c r="L1013" s="101">
        <f t="shared" si="290"/>
        <v>0</v>
      </c>
      <c r="M1013" s="102">
        <f t="shared" si="291"/>
        <v>0</v>
      </c>
      <c r="N1013" s="105"/>
      <c r="O1013" s="104">
        <f t="shared" si="292"/>
        <v>1731</v>
      </c>
      <c r="P1013" s="26">
        <f t="shared" si="306"/>
        <v>523172</v>
      </c>
      <c r="Q1013" s="21">
        <f t="shared" si="305"/>
        <v>653965</v>
      </c>
      <c r="R1013" s="98">
        <v>10451</v>
      </c>
      <c r="S1013" s="99">
        <v>8603</v>
      </c>
      <c r="T1013" s="99">
        <v>8010</v>
      </c>
      <c r="U1013" s="99">
        <v>3620</v>
      </c>
      <c r="V1013" s="99">
        <v>1860</v>
      </c>
      <c r="W1013" s="99">
        <v>1321</v>
      </c>
      <c r="X1013" s="99">
        <v>1120</v>
      </c>
      <c r="Y1013" s="99">
        <v>1050</v>
      </c>
      <c r="Z1013" s="99">
        <v>2090</v>
      </c>
      <c r="AA1013" s="99">
        <v>4718</v>
      </c>
      <c r="AB1013" s="99">
        <v>8810</v>
      </c>
      <c r="AC1013" s="100">
        <v>10300</v>
      </c>
      <c r="AD1013" s="22">
        <f t="shared" si="293"/>
        <v>110319</v>
      </c>
      <c r="AE1013" s="20">
        <f t="shared" si="294"/>
        <v>90812</v>
      </c>
      <c r="AF1013" s="20">
        <f t="shared" si="295"/>
        <v>84552</v>
      </c>
      <c r="AG1013" s="20">
        <f t="shared" si="296"/>
        <v>38212</v>
      </c>
      <c r="AH1013" s="20">
        <f t="shared" si="297"/>
        <v>19634</v>
      </c>
      <c r="AI1013" s="20">
        <f t="shared" si="298"/>
        <v>13944</v>
      </c>
      <c r="AJ1013" s="20">
        <f t="shared" si="299"/>
        <v>11822</v>
      </c>
      <c r="AK1013" s="20">
        <f t="shared" si="300"/>
        <v>11084</v>
      </c>
      <c r="AL1013" s="20">
        <f t="shared" si="301"/>
        <v>22062</v>
      </c>
      <c r="AM1013" s="20">
        <f t="shared" si="302"/>
        <v>49802</v>
      </c>
      <c r="AN1013" s="20">
        <f t="shared" si="303"/>
        <v>92997</v>
      </c>
      <c r="AO1013" s="43">
        <f t="shared" si="304"/>
        <v>108725</v>
      </c>
    </row>
    <row r="1014" spans="1:41" x14ac:dyDescent="0.2">
      <c r="A1014" s="96" t="s">
        <v>2403</v>
      </c>
      <c r="B1014" s="96" t="s">
        <v>2404</v>
      </c>
      <c r="C1014" s="96" t="s">
        <v>2403</v>
      </c>
      <c r="D1014" s="96" t="s">
        <v>2404</v>
      </c>
      <c r="E1014" s="96" t="s">
        <v>2406</v>
      </c>
      <c r="F1014" s="96" t="s">
        <v>2407</v>
      </c>
      <c r="G1014" s="96" t="s">
        <v>126</v>
      </c>
      <c r="H1014" s="19" t="str">
        <f>IF(E1014="","",VLOOKUP(LEFT(E1014,5),'Technikai cellák'!B:C,2,0))</f>
        <v>E.ON Közép-dunántúli Gázhálózati Zrt.</v>
      </c>
      <c r="I1014" s="19" t="str">
        <f>IF(E1014="","",VLOOKUP(H1014,'Technikai cellák'!$C$1:$D$12,2,0))</f>
        <v>8800 Nagykanizsa, Zrínyi Miklós út 32.</v>
      </c>
      <c r="J1014" s="97">
        <v>35</v>
      </c>
      <c r="K1014" s="25" t="str">
        <f t="shared" si="289"/>
        <v>20-99</v>
      </c>
      <c r="L1014" s="101">
        <f t="shared" si="290"/>
        <v>0</v>
      </c>
      <c r="M1014" s="102">
        <f t="shared" si="291"/>
        <v>368</v>
      </c>
      <c r="N1014" s="105">
        <v>368</v>
      </c>
      <c r="O1014" s="104">
        <f t="shared" si="292"/>
        <v>0</v>
      </c>
      <c r="P1014" s="26">
        <f t="shared" si="306"/>
        <v>188594</v>
      </c>
      <c r="Q1014" s="21">
        <f t="shared" si="305"/>
        <v>235743</v>
      </c>
      <c r="R1014" s="98">
        <v>5685</v>
      </c>
      <c r="S1014" s="99">
        <v>5025</v>
      </c>
      <c r="T1014" s="99">
        <v>1724</v>
      </c>
      <c r="U1014" s="99">
        <v>912</v>
      </c>
      <c r="V1014" s="99">
        <v>1145</v>
      </c>
      <c r="W1014" s="99">
        <v>625</v>
      </c>
      <c r="X1014" s="99">
        <v>332</v>
      </c>
      <c r="Y1014" s="99">
        <v>335</v>
      </c>
      <c r="Z1014" s="99">
        <v>525</v>
      </c>
      <c r="AA1014" s="99">
        <v>1340</v>
      </c>
      <c r="AB1014" s="99">
        <v>2075</v>
      </c>
      <c r="AC1014" s="100">
        <v>2610</v>
      </c>
      <c r="AD1014" s="22">
        <f t="shared" si="293"/>
        <v>60010</v>
      </c>
      <c r="AE1014" s="20">
        <f t="shared" si="294"/>
        <v>53043</v>
      </c>
      <c r="AF1014" s="20">
        <f t="shared" si="295"/>
        <v>18198</v>
      </c>
      <c r="AG1014" s="20">
        <f t="shared" si="296"/>
        <v>9627</v>
      </c>
      <c r="AH1014" s="20">
        <f t="shared" si="297"/>
        <v>12086</v>
      </c>
      <c r="AI1014" s="20">
        <f t="shared" si="298"/>
        <v>6597</v>
      </c>
      <c r="AJ1014" s="20">
        <f t="shared" si="299"/>
        <v>3505</v>
      </c>
      <c r="AK1014" s="20">
        <f t="shared" si="300"/>
        <v>3536</v>
      </c>
      <c r="AL1014" s="20">
        <f t="shared" si="301"/>
        <v>5542</v>
      </c>
      <c r="AM1014" s="20">
        <f t="shared" si="302"/>
        <v>14145</v>
      </c>
      <c r="AN1014" s="20">
        <f t="shared" si="303"/>
        <v>21903</v>
      </c>
      <c r="AO1014" s="43">
        <f t="shared" si="304"/>
        <v>27551</v>
      </c>
    </row>
    <row r="1015" spans="1:41" x14ac:dyDescent="0.2">
      <c r="A1015" s="96" t="s">
        <v>2403</v>
      </c>
      <c r="B1015" s="96" t="s">
        <v>2404</v>
      </c>
      <c r="C1015" s="96" t="s">
        <v>2403</v>
      </c>
      <c r="D1015" s="96" t="s">
        <v>2404</v>
      </c>
      <c r="E1015" s="96" t="s">
        <v>2408</v>
      </c>
      <c r="F1015" s="96" t="s">
        <v>2409</v>
      </c>
      <c r="G1015" s="96" t="s">
        <v>126</v>
      </c>
      <c r="H1015" s="19" t="str">
        <f>IF(E1015="","",VLOOKUP(LEFT(E1015,5),'Technikai cellák'!B:C,2,0))</f>
        <v>E.ON Közép-dunántúli Gázhálózati Zrt.</v>
      </c>
      <c r="I1015" s="19" t="str">
        <f>IF(E1015="","",VLOOKUP(H1015,'Technikai cellák'!$C$1:$D$12,2,0))</f>
        <v>8800 Nagykanizsa, Zrínyi Miklós út 32.</v>
      </c>
      <c r="J1015" s="97">
        <v>32</v>
      </c>
      <c r="K1015" s="25" t="str">
        <f t="shared" si="289"/>
        <v>20-99</v>
      </c>
      <c r="L1015" s="101">
        <f t="shared" si="290"/>
        <v>0</v>
      </c>
      <c r="M1015" s="102">
        <f t="shared" si="291"/>
        <v>336</v>
      </c>
      <c r="N1015" s="105">
        <v>336</v>
      </c>
      <c r="O1015" s="104">
        <f t="shared" si="292"/>
        <v>0</v>
      </c>
      <c r="P1015" s="26">
        <f t="shared" si="306"/>
        <v>216513</v>
      </c>
      <c r="Q1015" s="21">
        <f t="shared" si="305"/>
        <v>270641</v>
      </c>
      <c r="R1015" s="98">
        <v>4150</v>
      </c>
      <c r="S1015" s="99">
        <v>4058</v>
      </c>
      <c r="T1015" s="99">
        <v>2910</v>
      </c>
      <c r="U1015" s="99">
        <v>1203</v>
      </c>
      <c r="V1015" s="99">
        <v>770</v>
      </c>
      <c r="W1015" s="99">
        <v>730</v>
      </c>
      <c r="X1015" s="99">
        <v>570</v>
      </c>
      <c r="Y1015" s="99">
        <v>610</v>
      </c>
      <c r="Z1015" s="99">
        <v>810</v>
      </c>
      <c r="AA1015" s="99">
        <v>2710</v>
      </c>
      <c r="AB1015" s="99">
        <v>2860</v>
      </c>
      <c r="AC1015" s="100">
        <v>4258</v>
      </c>
      <c r="AD1015" s="22">
        <f t="shared" si="293"/>
        <v>43807</v>
      </c>
      <c r="AE1015" s="20">
        <f t="shared" si="294"/>
        <v>42835</v>
      </c>
      <c r="AF1015" s="20">
        <f t="shared" si="295"/>
        <v>30717</v>
      </c>
      <c r="AG1015" s="20">
        <f t="shared" si="296"/>
        <v>12699</v>
      </c>
      <c r="AH1015" s="20">
        <f t="shared" si="297"/>
        <v>8128</v>
      </c>
      <c r="AI1015" s="20">
        <f t="shared" si="298"/>
        <v>7706</v>
      </c>
      <c r="AJ1015" s="20">
        <f t="shared" si="299"/>
        <v>6017</v>
      </c>
      <c r="AK1015" s="20">
        <f t="shared" si="300"/>
        <v>6439</v>
      </c>
      <c r="AL1015" s="20">
        <f t="shared" si="301"/>
        <v>8550</v>
      </c>
      <c r="AM1015" s="20">
        <f t="shared" si="302"/>
        <v>28606</v>
      </c>
      <c r="AN1015" s="20">
        <f t="shared" si="303"/>
        <v>30190</v>
      </c>
      <c r="AO1015" s="43">
        <f t="shared" si="304"/>
        <v>44947</v>
      </c>
    </row>
    <row r="1016" spans="1:41" x14ac:dyDescent="0.2">
      <c r="A1016" s="96" t="s">
        <v>2403</v>
      </c>
      <c r="B1016" s="96" t="s">
        <v>2404</v>
      </c>
      <c r="C1016" s="96" t="s">
        <v>2403</v>
      </c>
      <c r="D1016" s="96" t="s">
        <v>2404</v>
      </c>
      <c r="E1016" s="96" t="s">
        <v>2410</v>
      </c>
      <c r="F1016" s="96" t="s">
        <v>2411</v>
      </c>
      <c r="G1016" s="96" t="s">
        <v>126</v>
      </c>
      <c r="H1016" s="19" t="str">
        <f>IF(E1016="","",VLOOKUP(LEFT(E1016,5),'Technikai cellák'!B:C,2,0))</f>
        <v>E.ON Közép-dunántúli Gázhálózati Zrt.</v>
      </c>
      <c r="I1016" s="19" t="str">
        <f>IF(E1016="","",VLOOKUP(H1016,'Technikai cellák'!$C$1:$D$12,2,0))</f>
        <v>8800 Nagykanizsa, Zrínyi Miklós út 32.</v>
      </c>
      <c r="J1016" s="97">
        <v>25</v>
      </c>
      <c r="K1016" s="25" t="str">
        <f t="shared" si="289"/>
        <v>20-99</v>
      </c>
      <c r="L1016" s="101">
        <f t="shared" si="290"/>
        <v>0</v>
      </c>
      <c r="M1016" s="102">
        <f t="shared" si="291"/>
        <v>263</v>
      </c>
      <c r="N1016" s="105">
        <v>263</v>
      </c>
      <c r="O1016" s="104">
        <f t="shared" si="292"/>
        <v>0</v>
      </c>
      <c r="P1016" s="26">
        <f t="shared" si="306"/>
        <v>268727</v>
      </c>
      <c r="Q1016" s="21">
        <f t="shared" si="305"/>
        <v>335909</v>
      </c>
      <c r="R1016" s="98">
        <v>8679</v>
      </c>
      <c r="S1016" s="99">
        <v>4033</v>
      </c>
      <c r="T1016" s="99">
        <v>2423</v>
      </c>
      <c r="U1016" s="99">
        <v>1470</v>
      </c>
      <c r="V1016" s="99">
        <v>836</v>
      </c>
      <c r="W1016" s="99">
        <v>825</v>
      </c>
      <c r="X1016" s="99">
        <v>861</v>
      </c>
      <c r="Y1016" s="99">
        <v>943</v>
      </c>
      <c r="Z1016" s="99">
        <v>502</v>
      </c>
      <c r="AA1016" s="99">
        <v>4140</v>
      </c>
      <c r="AB1016" s="99">
        <v>3290</v>
      </c>
      <c r="AC1016" s="100">
        <v>3820</v>
      </c>
      <c r="AD1016" s="22">
        <f t="shared" si="293"/>
        <v>91614</v>
      </c>
      <c r="AE1016" s="20">
        <f t="shared" si="294"/>
        <v>42572</v>
      </c>
      <c r="AF1016" s="20">
        <f t="shared" si="295"/>
        <v>25577</v>
      </c>
      <c r="AG1016" s="20">
        <f t="shared" si="296"/>
        <v>15517</v>
      </c>
      <c r="AH1016" s="20">
        <f t="shared" si="297"/>
        <v>8825</v>
      </c>
      <c r="AI1016" s="20">
        <f t="shared" si="298"/>
        <v>8709</v>
      </c>
      <c r="AJ1016" s="20">
        <f t="shared" si="299"/>
        <v>9089</v>
      </c>
      <c r="AK1016" s="20">
        <f t="shared" si="300"/>
        <v>9954</v>
      </c>
      <c r="AL1016" s="20">
        <f t="shared" si="301"/>
        <v>5299</v>
      </c>
      <c r="AM1016" s="20">
        <f t="shared" si="302"/>
        <v>43701</v>
      </c>
      <c r="AN1016" s="20">
        <f t="shared" si="303"/>
        <v>34729</v>
      </c>
      <c r="AO1016" s="43">
        <f t="shared" si="304"/>
        <v>40323</v>
      </c>
    </row>
    <row r="1017" spans="1:41" x14ac:dyDescent="0.2">
      <c r="A1017" s="96" t="s">
        <v>2403</v>
      </c>
      <c r="B1017" s="96" t="s">
        <v>2404</v>
      </c>
      <c r="C1017" s="96" t="s">
        <v>2403</v>
      </c>
      <c r="D1017" s="96" t="s">
        <v>2404</v>
      </c>
      <c r="E1017" s="96" t="s">
        <v>2412</v>
      </c>
      <c r="F1017" s="96" t="s">
        <v>2413</v>
      </c>
      <c r="G1017" s="96" t="s">
        <v>126</v>
      </c>
      <c r="H1017" s="19" t="str">
        <f>IF(E1017="","",VLOOKUP(LEFT(E1017,5),'Technikai cellák'!B:C,2,0))</f>
        <v>E.ON Közép-dunántúli Gázhálózati Zrt.</v>
      </c>
      <c r="I1017" s="19" t="str">
        <f>IF(E1017="","",VLOOKUP(H1017,'Technikai cellák'!$C$1:$D$12,2,0))</f>
        <v>8800 Nagykanizsa, Zrínyi Miklós út 32.</v>
      </c>
      <c r="J1017" s="97">
        <v>69</v>
      </c>
      <c r="K1017" s="25" t="str">
        <f t="shared" si="289"/>
        <v>20-99</v>
      </c>
      <c r="L1017" s="101">
        <f t="shared" si="290"/>
        <v>0</v>
      </c>
      <c r="M1017" s="102">
        <f t="shared" si="291"/>
        <v>725</v>
      </c>
      <c r="N1017" s="105">
        <v>725</v>
      </c>
      <c r="O1017" s="104">
        <f t="shared" si="292"/>
        <v>0</v>
      </c>
      <c r="P1017" s="26">
        <f t="shared" si="306"/>
        <v>250866</v>
      </c>
      <c r="Q1017" s="21">
        <f t="shared" si="305"/>
        <v>313582</v>
      </c>
      <c r="R1017" s="98">
        <v>5025</v>
      </c>
      <c r="S1017" s="99">
        <v>4125</v>
      </c>
      <c r="T1017" s="99">
        <v>3920</v>
      </c>
      <c r="U1017" s="99">
        <v>1720</v>
      </c>
      <c r="V1017" s="99">
        <v>973</v>
      </c>
      <c r="W1017" s="99">
        <v>840</v>
      </c>
      <c r="X1017" s="99">
        <v>652</v>
      </c>
      <c r="Y1017" s="99">
        <v>650</v>
      </c>
      <c r="Z1017" s="99">
        <v>915</v>
      </c>
      <c r="AA1017" s="99">
        <v>2037</v>
      </c>
      <c r="AB1017" s="99">
        <v>3940</v>
      </c>
      <c r="AC1017" s="100">
        <v>4910</v>
      </c>
      <c r="AD1017" s="22">
        <f t="shared" si="293"/>
        <v>53043</v>
      </c>
      <c r="AE1017" s="20">
        <f t="shared" si="294"/>
        <v>43543</v>
      </c>
      <c r="AF1017" s="20">
        <f t="shared" si="295"/>
        <v>41379</v>
      </c>
      <c r="AG1017" s="20">
        <f t="shared" si="296"/>
        <v>18156</v>
      </c>
      <c r="AH1017" s="20">
        <f t="shared" si="297"/>
        <v>10271</v>
      </c>
      <c r="AI1017" s="20">
        <f t="shared" si="298"/>
        <v>8867</v>
      </c>
      <c r="AJ1017" s="20">
        <f t="shared" si="299"/>
        <v>6882</v>
      </c>
      <c r="AK1017" s="20">
        <f t="shared" si="300"/>
        <v>6861</v>
      </c>
      <c r="AL1017" s="20">
        <f t="shared" si="301"/>
        <v>9659</v>
      </c>
      <c r="AM1017" s="20">
        <f t="shared" si="302"/>
        <v>21502</v>
      </c>
      <c r="AN1017" s="20">
        <f t="shared" si="303"/>
        <v>41590</v>
      </c>
      <c r="AO1017" s="43">
        <f t="shared" si="304"/>
        <v>51829</v>
      </c>
    </row>
    <row r="1018" spans="1:41" x14ac:dyDescent="0.2">
      <c r="A1018" s="96" t="s">
        <v>2403</v>
      </c>
      <c r="B1018" s="96" t="s">
        <v>2404</v>
      </c>
      <c r="C1018" s="96" t="s">
        <v>2403</v>
      </c>
      <c r="D1018" s="96" t="s">
        <v>2404</v>
      </c>
      <c r="E1018" s="96" t="s">
        <v>2414</v>
      </c>
      <c r="F1018" s="96" t="s">
        <v>2415</v>
      </c>
      <c r="G1018" s="96" t="s">
        <v>126</v>
      </c>
      <c r="H1018" s="19" t="str">
        <f>IF(E1018="","",VLOOKUP(LEFT(E1018,5),'Technikai cellák'!B:C,2,0))</f>
        <v>E.ON Közép-dunántúli Gázhálózati Zrt.</v>
      </c>
      <c r="I1018" s="19" t="str">
        <f>IF(E1018="","",VLOOKUP(H1018,'Technikai cellák'!$C$1:$D$12,2,0))</f>
        <v>8800 Nagykanizsa, Zrínyi Miklós út 32.</v>
      </c>
      <c r="J1018" s="97">
        <v>40</v>
      </c>
      <c r="K1018" s="25" t="str">
        <f t="shared" si="289"/>
        <v>20-99</v>
      </c>
      <c r="L1018" s="101">
        <f t="shared" si="290"/>
        <v>0</v>
      </c>
      <c r="M1018" s="102">
        <f t="shared" si="291"/>
        <v>420</v>
      </c>
      <c r="N1018" s="105">
        <v>420</v>
      </c>
      <c r="O1018" s="104">
        <f t="shared" si="292"/>
        <v>0</v>
      </c>
      <c r="P1018" s="26">
        <f t="shared" si="306"/>
        <v>333656</v>
      </c>
      <c r="Q1018" s="21">
        <f t="shared" si="305"/>
        <v>417070</v>
      </c>
      <c r="R1018" s="98">
        <v>5800</v>
      </c>
      <c r="S1018" s="99">
        <v>5086</v>
      </c>
      <c r="T1018" s="99">
        <v>4854</v>
      </c>
      <c r="U1018" s="99">
        <v>3054</v>
      </c>
      <c r="V1018" s="99">
        <v>948</v>
      </c>
      <c r="W1018" s="99">
        <v>835</v>
      </c>
      <c r="X1018" s="99">
        <v>780</v>
      </c>
      <c r="Y1018" s="99">
        <v>895</v>
      </c>
      <c r="Z1018" s="99">
        <v>1350</v>
      </c>
      <c r="AA1018" s="99">
        <v>3150</v>
      </c>
      <c r="AB1018" s="99">
        <v>6177</v>
      </c>
      <c r="AC1018" s="100">
        <v>6582</v>
      </c>
      <c r="AD1018" s="22">
        <f t="shared" si="293"/>
        <v>61224</v>
      </c>
      <c r="AE1018" s="20">
        <f t="shared" si="294"/>
        <v>53687</v>
      </c>
      <c r="AF1018" s="20">
        <f t="shared" si="295"/>
        <v>51238</v>
      </c>
      <c r="AG1018" s="20">
        <f t="shared" si="296"/>
        <v>32237</v>
      </c>
      <c r="AH1018" s="20">
        <f t="shared" si="297"/>
        <v>10007</v>
      </c>
      <c r="AI1018" s="20">
        <f t="shared" si="298"/>
        <v>8814</v>
      </c>
      <c r="AJ1018" s="20">
        <f t="shared" si="299"/>
        <v>8234</v>
      </c>
      <c r="AK1018" s="20">
        <f t="shared" si="300"/>
        <v>9447</v>
      </c>
      <c r="AL1018" s="20">
        <f t="shared" si="301"/>
        <v>14250</v>
      </c>
      <c r="AM1018" s="20">
        <f t="shared" si="302"/>
        <v>33251</v>
      </c>
      <c r="AN1018" s="20">
        <f t="shared" si="303"/>
        <v>65203</v>
      </c>
      <c r="AO1018" s="43">
        <f t="shared" si="304"/>
        <v>69478</v>
      </c>
    </row>
    <row r="1019" spans="1:41" x14ac:dyDescent="0.2">
      <c r="A1019" s="96" t="s">
        <v>2403</v>
      </c>
      <c r="B1019" s="96" t="s">
        <v>2404</v>
      </c>
      <c r="C1019" s="96" t="s">
        <v>2403</v>
      </c>
      <c r="D1019" s="96" t="s">
        <v>2404</v>
      </c>
      <c r="E1019" s="96" t="s">
        <v>2416</v>
      </c>
      <c r="F1019" s="96" t="s">
        <v>2417</v>
      </c>
      <c r="G1019" s="96" t="s">
        <v>126</v>
      </c>
      <c r="H1019" s="19" t="str">
        <f>IF(E1019="","",VLOOKUP(LEFT(E1019,5),'Technikai cellák'!B:C,2,0))</f>
        <v>E.ON Közép-dunántúli Gázhálózati Zrt.</v>
      </c>
      <c r="I1019" s="19" t="str">
        <f>IF(E1019="","",VLOOKUP(H1019,'Technikai cellák'!$C$1:$D$12,2,0))</f>
        <v>8800 Nagykanizsa, Zrínyi Miklós út 32.</v>
      </c>
      <c r="J1019" s="97">
        <v>40</v>
      </c>
      <c r="K1019" s="25" t="str">
        <f t="shared" si="289"/>
        <v>20-99</v>
      </c>
      <c r="L1019" s="101">
        <f t="shared" si="290"/>
        <v>0</v>
      </c>
      <c r="M1019" s="102">
        <f t="shared" si="291"/>
        <v>420</v>
      </c>
      <c r="N1019" s="105">
        <v>420</v>
      </c>
      <c r="O1019" s="104">
        <f t="shared" si="292"/>
        <v>0</v>
      </c>
      <c r="P1019" s="26">
        <f t="shared" si="306"/>
        <v>150187</v>
      </c>
      <c r="Q1019" s="21">
        <f t="shared" si="305"/>
        <v>187734</v>
      </c>
      <c r="R1019" s="98">
        <v>2461</v>
      </c>
      <c r="S1019" s="99">
        <v>2736</v>
      </c>
      <c r="T1019" s="99">
        <v>2229</v>
      </c>
      <c r="U1019" s="99">
        <v>729</v>
      </c>
      <c r="V1019" s="99">
        <v>528</v>
      </c>
      <c r="W1019" s="99">
        <v>1100</v>
      </c>
      <c r="X1019" s="99">
        <v>643</v>
      </c>
      <c r="Y1019" s="99">
        <v>660</v>
      </c>
      <c r="Z1019" s="99">
        <v>709</v>
      </c>
      <c r="AA1019" s="99">
        <v>1225</v>
      </c>
      <c r="AB1019" s="99">
        <v>1857</v>
      </c>
      <c r="AC1019" s="100">
        <v>2908</v>
      </c>
      <c r="AD1019" s="22">
        <f t="shared" si="293"/>
        <v>25978</v>
      </c>
      <c r="AE1019" s="20">
        <f t="shared" si="294"/>
        <v>28881</v>
      </c>
      <c r="AF1019" s="20">
        <f t="shared" si="295"/>
        <v>23529</v>
      </c>
      <c r="AG1019" s="20">
        <f t="shared" si="296"/>
        <v>7695</v>
      </c>
      <c r="AH1019" s="20">
        <f t="shared" si="297"/>
        <v>5573</v>
      </c>
      <c r="AI1019" s="20">
        <f t="shared" si="298"/>
        <v>11611</v>
      </c>
      <c r="AJ1019" s="20">
        <f t="shared" si="299"/>
        <v>6787</v>
      </c>
      <c r="AK1019" s="20">
        <f t="shared" si="300"/>
        <v>6967</v>
      </c>
      <c r="AL1019" s="20">
        <f t="shared" si="301"/>
        <v>7484</v>
      </c>
      <c r="AM1019" s="20">
        <f t="shared" si="302"/>
        <v>12931</v>
      </c>
      <c r="AN1019" s="20">
        <f t="shared" si="303"/>
        <v>19602</v>
      </c>
      <c r="AO1019" s="43">
        <f t="shared" si="304"/>
        <v>30696</v>
      </c>
    </row>
    <row r="1020" spans="1:41" x14ac:dyDescent="0.2">
      <c r="A1020" s="96" t="s">
        <v>2403</v>
      </c>
      <c r="B1020" s="96" t="s">
        <v>2404</v>
      </c>
      <c r="C1020" s="96" t="s">
        <v>2403</v>
      </c>
      <c r="D1020" s="96" t="s">
        <v>2404</v>
      </c>
      <c r="E1020" s="96" t="s">
        <v>2418</v>
      </c>
      <c r="F1020" s="96" t="s">
        <v>2419</v>
      </c>
      <c r="G1020" s="96" t="s">
        <v>126</v>
      </c>
      <c r="H1020" s="19" t="str">
        <f>IF(E1020="","",VLOOKUP(LEFT(E1020,5),'Technikai cellák'!B:C,2,0))</f>
        <v>E.ON Közép-dunántúli Gázhálózati Zrt.</v>
      </c>
      <c r="I1020" s="19" t="str">
        <f>IF(E1020="","",VLOOKUP(H1020,'Technikai cellák'!$C$1:$D$12,2,0))</f>
        <v>8800 Nagykanizsa, Zrínyi Miklós út 32.</v>
      </c>
      <c r="J1020" s="97">
        <v>29</v>
      </c>
      <c r="K1020" s="25" t="str">
        <f t="shared" si="289"/>
        <v>20-99</v>
      </c>
      <c r="L1020" s="101">
        <f t="shared" si="290"/>
        <v>0</v>
      </c>
      <c r="M1020" s="102">
        <f t="shared" si="291"/>
        <v>305</v>
      </c>
      <c r="N1020" s="105">
        <v>305</v>
      </c>
      <c r="O1020" s="104">
        <f t="shared" si="292"/>
        <v>0</v>
      </c>
      <c r="P1020" s="26">
        <f t="shared" si="306"/>
        <v>211142</v>
      </c>
      <c r="Q1020" s="21">
        <f t="shared" si="305"/>
        <v>263927</v>
      </c>
      <c r="R1020" s="98">
        <v>3458</v>
      </c>
      <c r="S1020" s="99">
        <v>3250</v>
      </c>
      <c r="T1020" s="99">
        <v>2708</v>
      </c>
      <c r="U1020" s="99">
        <v>1463</v>
      </c>
      <c r="V1020" s="99">
        <v>933</v>
      </c>
      <c r="W1020" s="99">
        <v>893</v>
      </c>
      <c r="X1020" s="99">
        <v>759</v>
      </c>
      <c r="Y1020" s="99">
        <v>658</v>
      </c>
      <c r="Z1020" s="99">
        <v>1378</v>
      </c>
      <c r="AA1020" s="99">
        <v>2583</v>
      </c>
      <c r="AB1020" s="99">
        <v>3358</v>
      </c>
      <c r="AC1020" s="100">
        <v>3562</v>
      </c>
      <c r="AD1020" s="22">
        <f t="shared" si="293"/>
        <v>36502</v>
      </c>
      <c r="AE1020" s="20">
        <f t="shared" si="294"/>
        <v>34306</v>
      </c>
      <c r="AF1020" s="20">
        <f t="shared" si="295"/>
        <v>28585</v>
      </c>
      <c r="AG1020" s="20">
        <f t="shared" si="296"/>
        <v>15443</v>
      </c>
      <c r="AH1020" s="20">
        <f t="shared" si="297"/>
        <v>9849</v>
      </c>
      <c r="AI1020" s="20">
        <f t="shared" si="298"/>
        <v>9426</v>
      </c>
      <c r="AJ1020" s="20">
        <f t="shared" si="299"/>
        <v>8012</v>
      </c>
      <c r="AK1020" s="20">
        <f t="shared" si="300"/>
        <v>6946</v>
      </c>
      <c r="AL1020" s="20">
        <f t="shared" si="301"/>
        <v>14546</v>
      </c>
      <c r="AM1020" s="20">
        <f t="shared" si="302"/>
        <v>27266</v>
      </c>
      <c r="AN1020" s="20">
        <f t="shared" si="303"/>
        <v>35446</v>
      </c>
      <c r="AO1020" s="43">
        <f t="shared" si="304"/>
        <v>37600</v>
      </c>
    </row>
    <row r="1021" spans="1:41" x14ac:dyDescent="0.2">
      <c r="A1021" s="96" t="s">
        <v>2403</v>
      </c>
      <c r="B1021" s="96" t="s">
        <v>2404</v>
      </c>
      <c r="C1021" s="96" t="s">
        <v>2403</v>
      </c>
      <c r="D1021" s="96" t="s">
        <v>2404</v>
      </c>
      <c r="E1021" s="96" t="s">
        <v>2420</v>
      </c>
      <c r="F1021" s="96" t="s">
        <v>2421</v>
      </c>
      <c r="G1021" s="96" t="s">
        <v>126</v>
      </c>
      <c r="H1021" s="19" t="str">
        <f>IF(E1021="","",VLOOKUP(LEFT(E1021,5),'Technikai cellák'!B:C,2,0))</f>
        <v>E.ON Közép-dunántúli Gázhálózati Zrt.</v>
      </c>
      <c r="I1021" s="19" t="str">
        <f>IF(E1021="","",VLOOKUP(H1021,'Technikai cellák'!$C$1:$D$12,2,0))</f>
        <v>8800 Nagykanizsa, Zrínyi Miklós út 32.</v>
      </c>
      <c r="J1021" s="97">
        <v>4</v>
      </c>
      <c r="K1021" s="25" t="str">
        <f t="shared" si="289"/>
        <v>20 alatti</v>
      </c>
      <c r="L1021" s="101">
        <f t="shared" si="290"/>
        <v>4</v>
      </c>
      <c r="M1021" s="102">
        <f t="shared" si="291"/>
        <v>0</v>
      </c>
      <c r="N1021" s="105"/>
      <c r="O1021" s="104">
        <f t="shared" si="292"/>
        <v>0</v>
      </c>
      <c r="P1021" s="26">
        <f t="shared" si="306"/>
        <v>26498</v>
      </c>
      <c r="Q1021" s="21">
        <f t="shared" si="305"/>
        <v>33123</v>
      </c>
      <c r="R1021" s="98">
        <v>541</v>
      </c>
      <c r="S1021" s="99">
        <v>466</v>
      </c>
      <c r="T1021" s="99">
        <v>382</v>
      </c>
      <c r="U1021" s="99">
        <v>146</v>
      </c>
      <c r="V1021" s="99">
        <v>74</v>
      </c>
      <c r="W1021" s="99">
        <v>123</v>
      </c>
      <c r="X1021" s="99">
        <v>112</v>
      </c>
      <c r="Y1021" s="99">
        <v>158</v>
      </c>
      <c r="Z1021" s="99">
        <v>87</v>
      </c>
      <c r="AA1021" s="99">
        <v>180</v>
      </c>
      <c r="AB1021" s="99">
        <v>357</v>
      </c>
      <c r="AC1021" s="100">
        <v>512</v>
      </c>
      <c r="AD1021" s="22">
        <f t="shared" si="293"/>
        <v>5711</v>
      </c>
      <c r="AE1021" s="20">
        <f t="shared" si="294"/>
        <v>4919</v>
      </c>
      <c r="AF1021" s="20">
        <f t="shared" si="295"/>
        <v>4032</v>
      </c>
      <c r="AG1021" s="20">
        <f t="shared" si="296"/>
        <v>1541</v>
      </c>
      <c r="AH1021" s="20">
        <f t="shared" si="297"/>
        <v>781</v>
      </c>
      <c r="AI1021" s="20">
        <f t="shared" si="298"/>
        <v>1298</v>
      </c>
      <c r="AJ1021" s="20">
        <f t="shared" si="299"/>
        <v>1182</v>
      </c>
      <c r="AK1021" s="20">
        <f t="shared" si="300"/>
        <v>1668</v>
      </c>
      <c r="AL1021" s="20">
        <f t="shared" si="301"/>
        <v>918</v>
      </c>
      <c r="AM1021" s="20">
        <f t="shared" si="302"/>
        <v>1900</v>
      </c>
      <c r="AN1021" s="20">
        <f t="shared" si="303"/>
        <v>3768</v>
      </c>
      <c r="AO1021" s="43">
        <f t="shared" si="304"/>
        <v>5405</v>
      </c>
    </row>
    <row r="1022" spans="1:41" x14ac:dyDescent="0.2">
      <c r="A1022" s="96" t="s">
        <v>2403</v>
      </c>
      <c r="B1022" s="96" t="s">
        <v>2404</v>
      </c>
      <c r="C1022" s="96" t="s">
        <v>2403</v>
      </c>
      <c r="D1022" s="96" t="s">
        <v>2404</v>
      </c>
      <c r="E1022" s="96" t="s">
        <v>2422</v>
      </c>
      <c r="F1022" s="96" t="s">
        <v>2423</v>
      </c>
      <c r="G1022" s="96" t="s">
        <v>126</v>
      </c>
      <c r="H1022" s="19" t="str">
        <f>IF(E1022="","",VLOOKUP(LEFT(E1022,5),'Technikai cellák'!B:C,2,0))</f>
        <v>E.ON Közép-dunántúli Gázhálózati Zrt.</v>
      </c>
      <c r="I1022" s="19" t="str">
        <f>IF(E1022="","",VLOOKUP(H1022,'Technikai cellák'!$C$1:$D$12,2,0))</f>
        <v>8800 Nagykanizsa, Zrínyi Miklós út 32.</v>
      </c>
      <c r="J1022" s="97">
        <v>4</v>
      </c>
      <c r="K1022" s="25" t="str">
        <f t="shared" si="289"/>
        <v>20 alatti</v>
      </c>
      <c r="L1022" s="101">
        <f t="shared" si="290"/>
        <v>4</v>
      </c>
      <c r="M1022" s="102">
        <f t="shared" si="291"/>
        <v>0</v>
      </c>
      <c r="N1022" s="105"/>
      <c r="O1022" s="104">
        <f t="shared" si="292"/>
        <v>0</v>
      </c>
      <c r="P1022" s="26">
        <f t="shared" si="306"/>
        <v>6890</v>
      </c>
      <c r="Q1022" s="21">
        <f t="shared" si="305"/>
        <v>8613</v>
      </c>
      <c r="R1022" s="98">
        <v>133</v>
      </c>
      <c r="S1022" s="99">
        <v>115</v>
      </c>
      <c r="T1022" s="99">
        <v>93</v>
      </c>
      <c r="U1022" s="99">
        <v>36</v>
      </c>
      <c r="V1022" s="99">
        <v>44</v>
      </c>
      <c r="W1022" s="99">
        <v>15</v>
      </c>
      <c r="X1022" s="99">
        <v>13</v>
      </c>
      <c r="Y1022" s="99">
        <v>28</v>
      </c>
      <c r="Z1022" s="99">
        <v>38</v>
      </c>
      <c r="AA1022" s="99">
        <v>88</v>
      </c>
      <c r="AB1022" s="99">
        <v>87</v>
      </c>
      <c r="AC1022" s="100">
        <v>126</v>
      </c>
      <c r="AD1022" s="22">
        <f t="shared" si="293"/>
        <v>1404</v>
      </c>
      <c r="AE1022" s="20">
        <f t="shared" si="294"/>
        <v>1214</v>
      </c>
      <c r="AF1022" s="20">
        <f t="shared" si="295"/>
        <v>982</v>
      </c>
      <c r="AG1022" s="20">
        <f t="shared" si="296"/>
        <v>380</v>
      </c>
      <c r="AH1022" s="20">
        <f t="shared" si="297"/>
        <v>464</v>
      </c>
      <c r="AI1022" s="20">
        <f t="shared" si="298"/>
        <v>158</v>
      </c>
      <c r="AJ1022" s="20">
        <f t="shared" si="299"/>
        <v>137</v>
      </c>
      <c r="AK1022" s="20">
        <f t="shared" si="300"/>
        <v>296</v>
      </c>
      <c r="AL1022" s="20">
        <f t="shared" si="301"/>
        <v>401</v>
      </c>
      <c r="AM1022" s="20">
        <f t="shared" si="302"/>
        <v>929</v>
      </c>
      <c r="AN1022" s="20">
        <f t="shared" si="303"/>
        <v>918</v>
      </c>
      <c r="AO1022" s="43">
        <f t="shared" si="304"/>
        <v>1330</v>
      </c>
    </row>
    <row r="1023" spans="1:41" x14ac:dyDescent="0.2">
      <c r="A1023" s="96" t="s">
        <v>2403</v>
      </c>
      <c r="B1023" s="96" t="s">
        <v>2404</v>
      </c>
      <c r="C1023" s="96" t="s">
        <v>2403</v>
      </c>
      <c r="D1023" s="96" t="s">
        <v>2404</v>
      </c>
      <c r="E1023" s="96" t="s">
        <v>2424</v>
      </c>
      <c r="F1023" s="96" t="s">
        <v>2425</v>
      </c>
      <c r="G1023" s="96" t="s">
        <v>126</v>
      </c>
      <c r="H1023" s="19" t="str">
        <f>IF(E1023="","",VLOOKUP(LEFT(E1023,5),'Technikai cellák'!B:C,2,0))</f>
        <v>E.ON Közép-dunántúli Gázhálózati Zrt.</v>
      </c>
      <c r="I1023" s="19" t="str">
        <f>IF(E1023="","",VLOOKUP(H1023,'Technikai cellák'!$C$1:$D$12,2,0))</f>
        <v>8800 Nagykanizsa, Zrínyi Miklós út 32.</v>
      </c>
      <c r="J1023" s="97">
        <v>6</v>
      </c>
      <c r="K1023" s="25" t="str">
        <f t="shared" si="289"/>
        <v>20 alatti</v>
      </c>
      <c r="L1023" s="101">
        <f t="shared" si="290"/>
        <v>6</v>
      </c>
      <c r="M1023" s="102">
        <f t="shared" si="291"/>
        <v>0</v>
      </c>
      <c r="N1023" s="105"/>
      <c r="O1023" s="104">
        <f t="shared" si="292"/>
        <v>0</v>
      </c>
      <c r="P1023" s="26">
        <f t="shared" si="306"/>
        <v>27950</v>
      </c>
      <c r="Q1023" s="21">
        <f t="shared" si="305"/>
        <v>34937</v>
      </c>
      <c r="R1023" s="98">
        <v>600</v>
      </c>
      <c r="S1023" s="99">
        <v>516</v>
      </c>
      <c r="T1023" s="99">
        <v>420</v>
      </c>
      <c r="U1023" s="99">
        <v>161</v>
      </c>
      <c r="V1023" s="99">
        <v>87</v>
      </c>
      <c r="W1023" s="99">
        <v>67</v>
      </c>
      <c r="X1023" s="99">
        <v>112</v>
      </c>
      <c r="Y1023" s="99">
        <v>112</v>
      </c>
      <c r="Z1023" s="99">
        <v>86</v>
      </c>
      <c r="AA1023" s="99">
        <v>193</v>
      </c>
      <c r="AB1023" s="99">
        <v>393</v>
      </c>
      <c r="AC1023" s="100">
        <v>563</v>
      </c>
      <c r="AD1023" s="22">
        <f t="shared" si="293"/>
        <v>6333</v>
      </c>
      <c r="AE1023" s="20">
        <f t="shared" si="294"/>
        <v>5447</v>
      </c>
      <c r="AF1023" s="20">
        <f t="shared" si="295"/>
        <v>4433</v>
      </c>
      <c r="AG1023" s="20">
        <f t="shared" si="296"/>
        <v>1699</v>
      </c>
      <c r="AH1023" s="20">
        <f t="shared" si="297"/>
        <v>918</v>
      </c>
      <c r="AI1023" s="20">
        <f t="shared" si="298"/>
        <v>707</v>
      </c>
      <c r="AJ1023" s="20">
        <f t="shared" si="299"/>
        <v>1182</v>
      </c>
      <c r="AK1023" s="20">
        <f t="shared" si="300"/>
        <v>1182</v>
      </c>
      <c r="AL1023" s="20">
        <f t="shared" si="301"/>
        <v>908</v>
      </c>
      <c r="AM1023" s="20">
        <f t="shared" si="302"/>
        <v>2037</v>
      </c>
      <c r="AN1023" s="20">
        <f t="shared" si="303"/>
        <v>4148</v>
      </c>
      <c r="AO1023" s="43">
        <f t="shared" si="304"/>
        <v>5943</v>
      </c>
    </row>
    <row r="1024" spans="1:41" x14ac:dyDescent="0.2">
      <c r="A1024" s="96" t="s">
        <v>2403</v>
      </c>
      <c r="B1024" s="96" t="s">
        <v>2404</v>
      </c>
      <c r="C1024" s="96" t="s">
        <v>2403</v>
      </c>
      <c r="D1024" s="96" t="s">
        <v>2404</v>
      </c>
      <c r="E1024" s="96" t="s">
        <v>2426</v>
      </c>
      <c r="F1024" s="96" t="s">
        <v>2427</v>
      </c>
      <c r="G1024" s="96" t="s">
        <v>126</v>
      </c>
      <c r="H1024" s="19" t="str">
        <f>IF(E1024="","",VLOOKUP(LEFT(E1024,5),'Technikai cellák'!B:C,2,0))</f>
        <v>E.ON Közép-dunántúli Gázhálózati Zrt.</v>
      </c>
      <c r="I1024" s="19" t="str">
        <f>IF(E1024="","",VLOOKUP(H1024,'Technikai cellák'!$C$1:$D$12,2,0))</f>
        <v>8800 Nagykanizsa, Zrínyi Miklós út 32.</v>
      </c>
      <c r="J1024" s="97">
        <v>4</v>
      </c>
      <c r="K1024" s="25" t="str">
        <f t="shared" si="289"/>
        <v>20 alatti</v>
      </c>
      <c r="L1024" s="101">
        <f t="shared" si="290"/>
        <v>4</v>
      </c>
      <c r="M1024" s="102">
        <f t="shared" si="291"/>
        <v>0</v>
      </c>
      <c r="N1024" s="105"/>
      <c r="O1024" s="104">
        <f t="shared" si="292"/>
        <v>0</v>
      </c>
      <c r="P1024" s="26">
        <f t="shared" si="306"/>
        <v>10168</v>
      </c>
      <c r="Q1024" s="21">
        <f t="shared" si="305"/>
        <v>12710</v>
      </c>
      <c r="R1024" s="98">
        <v>109</v>
      </c>
      <c r="S1024" s="99">
        <v>94</v>
      </c>
      <c r="T1024" s="99">
        <v>153</v>
      </c>
      <c r="U1024" s="99">
        <v>158</v>
      </c>
      <c r="V1024" s="99">
        <v>132</v>
      </c>
      <c r="W1024" s="99">
        <v>125</v>
      </c>
      <c r="X1024" s="99">
        <v>122</v>
      </c>
      <c r="Y1024" s="99">
        <v>73</v>
      </c>
      <c r="Z1024" s="99">
        <v>31</v>
      </c>
      <c r="AA1024" s="99">
        <v>32</v>
      </c>
      <c r="AB1024" s="99">
        <v>73</v>
      </c>
      <c r="AC1024" s="100">
        <v>102</v>
      </c>
      <c r="AD1024" s="22">
        <f t="shared" si="293"/>
        <v>1151</v>
      </c>
      <c r="AE1024" s="20">
        <f t="shared" si="294"/>
        <v>992</v>
      </c>
      <c r="AF1024" s="20">
        <f t="shared" si="295"/>
        <v>1615</v>
      </c>
      <c r="AG1024" s="20">
        <f t="shared" si="296"/>
        <v>1668</v>
      </c>
      <c r="AH1024" s="20">
        <f t="shared" si="297"/>
        <v>1393</v>
      </c>
      <c r="AI1024" s="20">
        <f t="shared" si="298"/>
        <v>1319</v>
      </c>
      <c r="AJ1024" s="20">
        <f t="shared" si="299"/>
        <v>1288</v>
      </c>
      <c r="AK1024" s="20">
        <f t="shared" si="300"/>
        <v>771</v>
      </c>
      <c r="AL1024" s="20">
        <f t="shared" si="301"/>
        <v>327</v>
      </c>
      <c r="AM1024" s="20">
        <f t="shared" si="302"/>
        <v>338</v>
      </c>
      <c r="AN1024" s="20">
        <f t="shared" si="303"/>
        <v>771</v>
      </c>
      <c r="AO1024" s="43">
        <f t="shared" si="304"/>
        <v>1077</v>
      </c>
    </row>
    <row r="1025" spans="1:41" x14ac:dyDescent="0.2">
      <c r="A1025" s="96" t="s">
        <v>2403</v>
      </c>
      <c r="B1025" s="96" t="s">
        <v>2404</v>
      </c>
      <c r="C1025" s="96" t="s">
        <v>2403</v>
      </c>
      <c r="D1025" s="96" t="s">
        <v>2404</v>
      </c>
      <c r="E1025" s="152" t="s">
        <v>2428</v>
      </c>
      <c r="F1025" s="96" t="s">
        <v>2429</v>
      </c>
      <c r="G1025" s="96" t="s">
        <v>126</v>
      </c>
      <c r="H1025" s="19" t="str">
        <f>IF(E1025="","",VLOOKUP(LEFT(E1025,5),'Technikai cellák'!B:C,2,0))</f>
        <v>E.ON Közép-dunántúli Gázhálózati Zrt.</v>
      </c>
      <c r="I1025" s="19" t="str">
        <f>IF(E1025="","",VLOOKUP(H1025,'Technikai cellák'!$C$1:$D$12,2,0))</f>
        <v>8800 Nagykanizsa, Zrínyi Miklós út 32.</v>
      </c>
      <c r="J1025" s="97">
        <v>16</v>
      </c>
      <c r="K1025" s="25" t="str">
        <f t="shared" si="289"/>
        <v>20 alatti</v>
      </c>
      <c r="L1025" s="101">
        <f t="shared" si="290"/>
        <v>16</v>
      </c>
      <c r="M1025" s="102">
        <f t="shared" si="291"/>
        <v>0</v>
      </c>
      <c r="N1025" s="105"/>
      <c r="O1025" s="104">
        <f t="shared" si="292"/>
        <v>0</v>
      </c>
      <c r="P1025" s="26">
        <f t="shared" si="306"/>
        <v>39461</v>
      </c>
      <c r="Q1025" s="21">
        <f t="shared" si="305"/>
        <v>49326</v>
      </c>
      <c r="R1025" s="98">
        <v>818</v>
      </c>
      <c r="S1025" s="99">
        <v>703</v>
      </c>
      <c r="T1025" s="99">
        <v>573</v>
      </c>
      <c r="U1025" s="99">
        <v>218</v>
      </c>
      <c r="V1025" s="99">
        <v>238</v>
      </c>
      <c r="W1025" s="99">
        <v>184</v>
      </c>
      <c r="X1025" s="99">
        <v>168</v>
      </c>
      <c r="Y1025" s="99">
        <v>85</v>
      </c>
      <c r="Z1025" s="99">
        <v>117</v>
      </c>
      <c r="AA1025" s="99">
        <v>270</v>
      </c>
      <c r="AB1025" s="99">
        <v>536</v>
      </c>
      <c r="AC1025" s="100">
        <v>763</v>
      </c>
      <c r="AD1025" s="22">
        <f t="shared" si="293"/>
        <v>8635</v>
      </c>
      <c r="AE1025" s="20">
        <f t="shared" si="294"/>
        <v>7421</v>
      </c>
      <c r="AF1025" s="20">
        <f t="shared" si="295"/>
        <v>6048</v>
      </c>
      <c r="AG1025" s="20">
        <f t="shared" si="296"/>
        <v>2301</v>
      </c>
      <c r="AH1025" s="20">
        <f t="shared" si="297"/>
        <v>2512</v>
      </c>
      <c r="AI1025" s="20">
        <f t="shared" si="298"/>
        <v>1942</v>
      </c>
      <c r="AJ1025" s="20">
        <f t="shared" si="299"/>
        <v>1773</v>
      </c>
      <c r="AK1025" s="20">
        <f t="shared" si="300"/>
        <v>897</v>
      </c>
      <c r="AL1025" s="20">
        <f t="shared" si="301"/>
        <v>1235</v>
      </c>
      <c r="AM1025" s="20">
        <f t="shared" si="302"/>
        <v>2850</v>
      </c>
      <c r="AN1025" s="20">
        <f t="shared" si="303"/>
        <v>5658</v>
      </c>
      <c r="AO1025" s="43">
        <f t="shared" si="304"/>
        <v>8054</v>
      </c>
    </row>
    <row r="1026" spans="1:41" x14ac:dyDescent="0.2">
      <c r="A1026" s="96" t="s">
        <v>2403</v>
      </c>
      <c r="B1026" s="96" t="s">
        <v>2404</v>
      </c>
      <c r="C1026" s="96" t="s">
        <v>2403</v>
      </c>
      <c r="D1026" s="96" t="s">
        <v>2404</v>
      </c>
      <c r="E1026" s="96" t="s">
        <v>2430</v>
      </c>
      <c r="F1026" s="96" t="s">
        <v>2431</v>
      </c>
      <c r="G1026" s="96" t="s">
        <v>126</v>
      </c>
      <c r="H1026" s="19" t="str">
        <f>IF(E1026="","",VLOOKUP(LEFT(E1026,5),'Technikai cellák'!B:C,2,0))</f>
        <v>E.ON Közép-dunántúli Gázhálózati Zrt.</v>
      </c>
      <c r="I1026" s="19" t="str">
        <f>IF(E1026="","",VLOOKUP(H1026,'Technikai cellák'!$C$1:$D$12,2,0))</f>
        <v>8800 Nagykanizsa, Zrínyi Miklós út 32.</v>
      </c>
      <c r="J1026" s="97">
        <v>16</v>
      </c>
      <c r="K1026" s="25" t="str">
        <f t="shared" si="289"/>
        <v>20 alatti</v>
      </c>
      <c r="L1026" s="101">
        <f t="shared" si="290"/>
        <v>16</v>
      </c>
      <c r="M1026" s="102">
        <f t="shared" si="291"/>
        <v>0</v>
      </c>
      <c r="N1026" s="105"/>
      <c r="O1026" s="104">
        <f t="shared" si="292"/>
        <v>0</v>
      </c>
      <c r="P1026" s="26">
        <f t="shared" si="306"/>
        <v>2414</v>
      </c>
      <c r="Q1026" s="21">
        <f t="shared" si="305"/>
        <v>3018</v>
      </c>
      <c r="R1026" s="98">
        <v>52</v>
      </c>
      <c r="S1026" s="99">
        <v>45</v>
      </c>
      <c r="T1026" s="99">
        <v>37</v>
      </c>
      <c r="U1026" s="99">
        <v>15</v>
      </c>
      <c r="V1026" s="99">
        <v>8</v>
      </c>
      <c r="W1026" s="99">
        <v>6</v>
      </c>
      <c r="X1026" s="99">
        <v>5</v>
      </c>
      <c r="Y1026" s="99">
        <v>5</v>
      </c>
      <c r="Z1026" s="99">
        <v>8</v>
      </c>
      <c r="AA1026" s="99">
        <v>18</v>
      </c>
      <c r="AB1026" s="99">
        <v>36</v>
      </c>
      <c r="AC1026" s="100">
        <v>51</v>
      </c>
      <c r="AD1026" s="22">
        <f t="shared" si="293"/>
        <v>549</v>
      </c>
      <c r="AE1026" s="20">
        <f t="shared" si="294"/>
        <v>475</v>
      </c>
      <c r="AF1026" s="20">
        <f t="shared" si="295"/>
        <v>391</v>
      </c>
      <c r="AG1026" s="20">
        <f t="shared" si="296"/>
        <v>158</v>
      </c>
      <c r="AH1026" s="20">
        <f t="shared" si="297"/>
        <v>84</v>
      </c>
      <c r="AI1026" s="20">
        <f t="shared" si="298"/>
        <v>63</v>
      </c>
      <c r="AJ1026" s="20">
        <f t="shared" si="299"/>
        <v>53</v>
      </c>
      <c r="AK1026" s="20">
        <f t="shared" si="300"/>
        <v>53</v>
      </c>
      <c r="AL1026" s="20">
        <f t="shared" si="301"/>
        <v>84</v>
      </c>
      <c r="AM1026" s="20">
        <f t="shared" si="302"/>
        <v>190</v>
      </c>
      <c r="AN1026" s="20">
        <f t="shared" si="303"/>
        <v>380</v>
      </c>
      <c r="AO1026" s="43">
        <f t="shared" si="304"/>
        <v>538</v>
      </c>
    </row>
    <row r="1027" spans="1:41" x14ac:dyDescent="0.2">
      <c r="A1027" s="96" t="s">
        <v>2403</v>
      </c>
      <c r="B1027" s="96" t="s">
        <v>2404</v>
      </c>
      <c r="C1027" s="96" t="s">
        <v>2403</v>
      </c>
      <c r="D1027" s="96" t="s">
        <v>2404</v>
      </c>
      <c r="E1027" s="96" t="s">
        <v>2432</v>
      </c>
      <c r="F1027" s="96" t="s">
        <v>2433</v>
      </c>
      <c r="G1027" s="96" t="s">
        <v>126</v>
      </c>
      <c r="H1027" s="19" t="str">
        <f>IF(E1027="","",VLOOKUP(LEFT(E1027,5),'Technikai cellák'!B:C,2,0))</f>
        <v>E.ON Közép-dunántúli Gázhálózati Zrt.</v>
      </c>
      <c r="I1027" s="19" t="str">
        <f>IF(E1027="","",VLOOKUP(H1027,'Technikai cellák'!$C$1:$D$12,2,0))</f>
        <v>8800 Nagykanizsa, Zrínyi Miklós út 32.</v>
      </c>
      <c r="J1027" s="97">
        <v>4</v>
      </c>
      <c r="K1027" s="25" t="str">
        <f t="shared" si="289"/>
        <v>20 alatti</v>
      </c>
      <c r="L1027" s="101">
        <f t="shared" si="290"/>
        <v>4</v>
      </c>
      <c r="M1027" s="102">
        <f t="shared" si="291"/>
        <v>0</v>
      </c>
      <c r="N1027" s="105"/>
      <c r="O1027" s="104">
        <f t="shared" si="292"/>
        <v>0</v>
      </c>
      <c r="P1027" s="26">
        <f t="shared" si="306"/>
        <v>37030</v>
      </c>
      <c r="Q1027" s="21">
        <f t="shared" si="305"/>
        <v>46287</v>
      </c>
      <c r="R1027" s="98">
        <v>818</v>
      </c>
      <c r="S1027" s="99">
        <v>703</v>
      </c>
      <c r="T1027" s="99">
        <v>573</v>
      </c>
      <c r="U1027" s="99">
        <v>219</v>
      </c>
      <c r="V1027" s="99">
        <v>119</v>
      </c>
      <c r="W1027" s="99">
        <v>92</v>
      </c>
      <c r="X1027" s="99">
        <v>84</v>
      </c>
      <c r="Y1027" s="99">
        <v>85</v>
      </c>
      <c r="Z1027" s="99">
        <v>117</v>
      </c>
      <c r="AA1027" s="99">
        <v>270</v>
      </c>
      <c r="AB1027" s="99">
        <v>535</v>
      </c>
      <c r="AC1027" s="100">
        <v>770</v>
      </c>
      <c r="AD1027" s="22">
        <f t="shared" si="293"/>
        <v>8635</v>
      </c>
      <c r="AE1027" s="20">
        <f t="shared" si="294"/>
        <v>7421</v>
      </c>
      <c r="AF1027" s="20">
        <f t="shared" si="295"/>
        <v>6048</v>
      </c>
      <c r="AG1027" s="20">
        <f t="shared" si="296"/>
        <v>2312</v>
      </c>
      <c r="AH1027" s="20">
        <f t="shared" si="297"/>
        <v>1256</v>
      </c>
      <c r="AI1027" s="20">
        <f t="shared" si="298"/>
        <v>971</v>
      </c>
      <c r="AJ1027" s="20">
        <f t="shared" si="299"/>
        <v>887</v>
      </c>
      <c r="AK1027" s="20">
        <f t="shared" si="300"/>
        <v>897</v>
      </c>
      <c r="AL1027" s="20">
        <f t="shared" si="301"/>
        <v>1235</v>
      </c>
      <c r="AM1027" s="20">
        <f t="shared" si="302"/>
        <v>2850</v>
      </c>
      <c r="AN1027" s="20">
        <f t="shared" si="303"/>
        <v>5647</v>
      </c>
      <c r="AO1027" s="43">
        <f t="shared" si="304"/>
        <v>8128</v>
      </c>
    </row>
    <row r="1028" spans="1:41" x14ac:dyDescent="0.2">
      <c r="A1028" s="96" t="s">
        <v>2403</v>
      </c>
      <c r="B1028" s="96" t="s">
        <v>2404</v>
      </c>
      <c r="C1028" s="96" t="s">
        <v>2403</v>
      </c>
      <c r="D1028" s="96" t="s">
        <v>2404</v>
      </c>
      <c r="E1028" s="96" t="s">
        <v>2434</v>
      </c>
      <c r="F1028" s="96" t="s">
        <v>2435</v>
      </c>
      <c r="G1028" s="96" t="s">
        <v>126</v>
      </c>
      <c r="H1028" s="19" t="str">
        <f>IF(E1028="","",VLOOKUP(LEFT(E1028,5),'Technikai cellák'!B:C,2,0))</f>
        <v>E.ON Közép-dunántúli Gázhálózati Zrt.</v>
      </c>
      <c r="I1028" s="19" t="str">
        <f>IF(E1028="","",VLOOKUP(H1028,'Technikai cellák'!$C$1:$D$12,2,0))</f>
        <v>8800 Nagykanizsa, Zrínyi Miklós út 32.</v>
      </c>
      <c r="J1028" s="97">
        <v>16</v>
      </c>
      <c r="K1028" s="25" t="str">
        <f t="shared" si="289"/>
        <v>20 alatti</v>
      </c>
      <c r="L1028" s="101">
        <f t="shared" si="290"/>
        <v>16</v>
      </c>
      <c r="M1028" s="102">
        <f t="shared" si="291"/>
        <v>0</v>
      </c>
      <c r="N1028" s="105"/>
      <c r="O1028" s="104">
        <f t="shared" si="292"/>
        <v>0</v>
      </c>
      <c r="P1028" s="26">
        <f t="shared" si="306"/>
        <v>9018</v>
      </c>
      <c r="Q1028" s="21">
        <f t="shared" si="305"/>
        <v>11273</v>
      </c>
      <c r="R1028" s="98">
        <v>200</v>
      </c>
      <c r="S1028" s="99">
        <v>170</v>
      </c>
      <c r="T1028" s="99">
        <v>140</v>
      </c>
      <c r="U1028" s="99">
        <v>53</v>
      </c>
      <c r="V1028" s="99">
        <v>29</v>
      </c>
      <c r="W1028" s="99">
        <v>22</v>
      </c>
      <c r="X1028" s="99">
        <v>20</v>
      </c>
      <c r="Y1028" s="99">
        <v>20</v>
      </c>
      <c r="Z1028" s="99">
        <v>28</v>
      </c>
      <c r="AA1028" s="99">
        <v>66</v>
      </c>
      <c r="AB1028" s="99">
        <v>130</v>
      </c>
      <c r="AC1028" s="100">
        <v>190</v>
      </c>
      <c r="AD1028" s="22">
        <f t="shared" si="293"/>
        <v>2111</v>
      </c>
      <c r="AE1028" s="20">
        <f t="shared" si="294"/>
        <v>1794</v>
      </c>
      <c r="AF1028" s="20">
        <f t="shared" si="295"/>
        <v>1478</v>
      </c>
      <c r="AG1028" s="20">
        <f t="shared" si="296"/>
        <v>559</v>
      </c>
      <c r="AH1028" s="20">
        <f t="shared" si="297"/>
        <v>306</v>
      </c>
      <c r="AI1028" s="20">
        <f t="shared" si="298"/>
        <v>232</v>
      </c>
      <c r="AJ1028" s="20">
        <f t="shared" si="299"/>
        <v>211</v>
      </c>
      <c r="AK1028" s="20">
        <f t="shared" si="300"/>
        <v>211</v>
      </c>
      <c r="AL1028" s="20">
        <f t="shared" si="301"/>
        <v>296</v>
      </c>
      <c r="AM1028" s="20">
        <f t="shared" si="302"/>
        <v>697</v>
      </c>
      <c r="AN1028" s="20">
        <f t="shared" si="303"/>
        <v>1372</v>
      </c>
      <c r="AO1028" s="43">
        <f t="shared" si="304"/>
        <v>2006</v>
      </c>
    </row>
    <row r="1029" spans="1:41" x14ac:dyDescent="0.2">
      <c r="A1029" s="96" t="s">
        <v>2403</v>
      </c>
      <c r="B1029" s="96" t="s">
        <v>2404</v>
      </c>
      <c r="C1029" s="96" t="s">
        <v>2403</v>
      </c>
      <c r="D1029" s="96" t="s">
        <v>2404</v>
      </c>
      <c r="E1029" s="96" t="s">
        <v>2436</v>
      </c>
      <c r="F1029" s="96" t="s">
        <v>2437</v>
      </c>
      <c r="G1029" s="96" t="s">
        <v>126</v>
      </c>
      <c r="H1029" s="19" t="str">
        <f>IF(E1029="","",VLOOKUP(LEFT(E1029,5),'Technikai cellák'!B:C,2,0))</f>
        <v>E.ON Közép-dunántúli Gázhálózati Zrt.</v>
      </c>
      <c r="I1029" s="19" t="str">
        <f>IF(E1029="","",VLOOKUP(H1029,'Technikai cellák'!$C$1:$D$12,2,0))</f>
        <v>8800 Nagykanizsa, Zrínyi Miklós út 32.</v>
      </c>
      <c r="J1029" s="97">
        <v>4</v>
      </c>
      <c r="K1029" s="25" t="str">
        <f t="shared" si="289"/>
        <v>20 alatti</v>
      </c>
      <c r="L1029" s="101">
        <f t="shared" si="290"/>
        <v>4</v>
      </c>
      <c r="M1029" s="102">
        <f t="shared" si="291"/>
        <v>0</v>
      </c>
      <c r="N1029" s="105"/>
      <c r="O1029" s="104">
        <f t="shared" si="292"/>
        <v>0</v>
      </c>
      <c r="P1029" s="26">
        <f t="shared" si="306"/>
        <v>33406</v>
      </c>
      <c r="Q1029" s="21">
        <f t="shared" si="305"/>
        <v>41757</v>
      </c>
      <c r="R1029" s="98">
        <v>750</v>
      </c>
      <c r="S1029" s="99">
        <v>630</v>
      </c>
      <c r="T1029" s="99">
        <v>515</v>
      </c>
      <c r="U1029" s="99">
        <v>195</v>
      </c>
      <c r="V1029" s="99">
        <v>107</v>
      </c>
      <c r="W1029" s="99">
        <v>83</v>
      </c>
      <c r="X1029" s="99">
        <v>76</v>
      </c>
      <c r="Y1029" s="99">
        <v>76</v>
      </c>
      <c r="Z1029" s="99">
        <v>106</v>
      </c>
      <c r="AA1029" s="99">
        <v>243</v>
      </c>
      <c r="AB1029" s="99">
        <v>485</v>
      </c>
      <c r="AC1029" s="100">
        <v>690</v>
      </c>
      <c r="AD1029" s="22">
        <f t="shared" si="293"/>
        <v>7917</v>
      </c>
      <c r="AE1029" s="20">
        <f t="shared" si="294"/>
        <v>6650</v>
      </c>
      <c r="AF1029" s="20">
        <f t="shared" si="295"/>
        <v>5436</v>
      </c>
      <c r="AG1029" s="20">
        <f t="shared" si="296"/>
        <v>2058</v>
      </c>
      <c r="AH1029" s="20">
        <f t="shared" si="297"/>
        <v>1129</v>
      </c>
      <c r="AI1029" s="20">
        <f t="shared" si="298"/>
        <v>876</v>
      </c>
      <c r="AJ1029" s="20">
        <f t="shared" si="299"/>
        <v>802</v>
      </c>
      <c r="AK1029" s="20">
        <f t="shared" si="300"/>
        <v>802</v>
      </c>
      <c r="AL1029" s="20">
        <f t="shared" si="301"/>
        <v>1119</v>
      </c>
      <c r="AM1029" s="20">
        <f t="shared" si="302"/>
        <v>2565</v>
      </c>
      <c r="AN1029" s="20">
        <f t="shared" si="303"/>
        <v>5120</v>
      </c>
      <c r="AO1029" s="43">
        <f t="shared" si="304"/>
        <v>7283</v>
      </c>
    </row>
    <row r="1030" spans="1:41" x14ac:dyDescent="0.2">
      <c r="A1030" s="96" t="s">
        <v>2403</v>
      </c>
      <c r="B1030" s="96" t="s">
        <v>2404</v>
      </c>
      <c r="C1030" s="96" t="s">
        <v>2403</v>
      </c>
      <c r="D1030" s="96" t="s">
        <v>2404</v>
      </c>
      <c r="E1030" s="96" t="s">
        <v>2438</v>
      </c>
      <c r="F1030" s="96" t="s">
        <v>2439</v>
      </c>
      <c r="G1030" s="96" t="s">
        <v>126</v>
      </c>
      <c r="H1030" s="19" t="str">
        <f>IF(E1030="","",VLOOKUP(LEFT(E1030,5),'Technikai cellák'!B:C,2,0))</f>
        <v>E.ON Közép-dunántúli Gázhálózati Zrt.</v>
      </c>
      <c r="I1030" s="19" t="str">
        <f>IF(E1030="","",VLOOKUP(H1030,'Technikai cellák'!$C$1:$D$12,2,0))</f>
        <v>8800 Nagykanizsa, Zrínyi Miklós út 32.</v>
      </c>
      <c r="J1030" s="97">
        <v>10</v>
      </c>
      <c r="K1030" s="25" t="str">
        <f t="shared" si="289"/>
        <v>20 alatti</v>
      </c>
      <c r="L1030" s="101">
        <f t="shared" si="290"/>
        <v>10</v>
      </c>
      <c r="M1030" s="102">
        <f t="shared" si="291"/>
        <v>0</v>
      </c>
      <c r="N1030" s="105"/>
      <c r="O1030" s="104">
        <f t="shared" si="292"/>
        <v>0</v>
      </c>
      <c r="P1030" s="26">
        <f t="shared" si="306"/>
        <v>9</v>
      </c>
      <c r="Q1030" s="21">
        <f t="shared" si="305"/>
        <v>11</v>
      </c>
      <c r="R1030" s="98">
        <v>1</v>
      </c>
      <c r="S1030" s="99">
        <v>0</v>
      </c>
      <c r="T1030" s="99">
        <v>0</v>
      </c>
      <c r="U1030" s="99">
        <v>0</v>
      </c>
      <c r="V1030" s="99">
        <v>0</v>
      </c>
      <c r="W1030" s="99">
        <v>0</v>
      </c>
      <c r="X1030" s="99">
        <v>0</v>
      </c>
      <c r="Y1030" s="99">
        <v>0</v>
      </c>
      <c r="Z1030" s="99">
        <v>0</v>
      </c>
      <c r="AA1030" s="99">
        <v>0</v>
      </c>
      <c r="AB1030" s="99">
        <v>0</v>
      </c>
      <c r="AC1030" s="100">
        <v>0</v>
      </c>
      <c r="AD1030" s="22">
        <f t="shared" si="293"/>
        <v>11</v>
      </c>
      <c r="AE1030" s="20">
        <f t="shared" si="294"/>
        <v>0</v>
      </c>
      <c r="AF1030" s="20">
        <f t="shared" si="295"/>
        <v>0</v>
      </c>
      <c r="AG1030" s="20">
        <f t="shared" si="296"/>
        <v>0</v>
      </c>
      <c r="AH1030" s="20">
        <f t="shared" si="297"/>
        <v>0</v>
      </c>
      <c r="AI1030" s="20">
        <f t="shared" si="298"/>
        <v>0</v>
      </c>
      <c r="AJ1030" s="20">
        <f t="shared" si="299"/>
        <v>0</v>
      </c>
      <c r="AK1030" s="20">
        <f t="shared" si="300"/>
        <v>0</v>
      </c>
      <c r="AL1030" s="20">
        <f t="shared" si="301"/>
        <v>0</v>
      </c>
      <c r="AM1030" s="20">
        <f t="shared" si="302"/>
        <v>0</v>
      </c>
      <c r="AN1030" s="20">
        <f t="shared" si="303"/>
        <v>0</v>
      </c>
      <c r="AO1030" s="43">
        <f t="shared" si="304"/>
        <v>0</v>
      </c>
    </row>
    <row r="1031" spans="1:41" x14ac:dyDescent="0.2">
      <c r="A1031" s="96" t="s">
        <v>2403</v>
      </c>
      <c r="B1031" s="96" t="s">
        <v>2404</v>
      </c>
      <c r="C1031" s="96" t="s">
        <v>2403</v>
      </c>
      <c r="D1031" s="96" t="s">
        <v>2404</v>
      </c>
      <c r="E1031" s="96" t="s">
        <v>2440</v>
      </c>
      <c r="F1031" s="96" t="s">
        <v>2441</v>
      </c>
      <c r="G1031" s="96" t="s">
        <v>126</v>
      </c>
      <c r="H1031" s="19" t="str">
        <f>IF(E1031="","",VLOOKUP(LEFT(E1031,5),'Technikai cellák'!B:C,2,0))</f>
        <v>E.ON Közép-dunántúli Gázhálózati Zrt.</v>
      </c>
      <c r="I1031" s="19" t="str">
        <f>IF(E1031="","",VLOOKUP(H1031,'Technikai cellák'!$C$1:$D$12,2,0))</f>
        <v>8800 Nagykanizsa, Zrínyi Miklós út 32.</v>
      </c>
      <c r="J1031" s="97">
        <v>6</v>
      </c>
      <c r="K1031" s="25" t="str">
        <f t="shared" si="289"/>
        <v>20 alatti</v>
      </c>
      <c r="L1031" s="101">
        <f t="shared" si="290"/>
        <v>6</v>
      </c>
      <c r="M1031" s="102">
        <f t="shared" si="291"/>
        <v>0</v>
      </c>
      <c r="N1031" s="105"/>
      <c r="O1031" s="104">
        <f t="shared" si="292"/>
        <v>0</v>
      </c>
      <c r="P1031" s="26">
        <f t="shared" si="306"/>
        <v>39994</v>
      </c>
      <c r="Q1031" s="21">
        <f t="shared" si="305"/>
        <v>49992</v>
      </c>
      <c r="R1031" s="98">
        <v>870</v>
      </c>
      <c r="S1031" s="99">
        <v>750</v>
      </c>
      <c r="T1031" s="99">
        <v>612</v>
      </c>
      <c r="U1031" s="99">
        <v>233</v>
      </c>
      <c r="V1031" s="99">
        <v>127</v>
      </c>
      <c r="W1031" s="99">
        <v>98</v>
      </c>
      <c r="X1031" s="99">
        <v>90</v>
      </c>
      <c r="Y1031" s="99">
        <v>91</v>
      </c>
      <c r="Z1031" s="99">
        <v>125</v>
      </c>
      <c r="AA1031" s="99">
        <v>290</v>
      </c>
      <c r="AB1031" s="99">
        <v>600</v>
      </c>
      <c r="AC1031" s="100">
        <v>850</v>
      </c>
      <c r="AD1031" s="22">
        <f t="shared" si="293"/>
        <v>9184</v>
      </c>
      <c r="AE1031" s="20">
        <f t="shared" si="294"/>
        <v>7917</v>
      </c>
      <c r="AF1031" s="20">
        <f t="shared" si="295"/>
        <v>6460</v>
      </c>
      <c r="AG1031" s="20">
        <f t="shared" si="296"/>
        <v>2460</v>
      </c>
      <c r="AH1031" s="20">
        <f t="shared" si="297"/>
        <v>1341</v>
      </c>
      <c r="AI1031" s="20">
        <f t="shared" si="298"/>
        <v>1034</v>
      </c>
      <c r="AJ1031" s="20">
        <f t="shared" si="299"/>
        <v>950</v>
      </c>
      <c r="AK1031" s="20">
        <f t="shared" si="300"/>
        <v>961</v>
      </c>
      <c r="AL1031" s="20">
        <f t="shared" si="301"/>
        <v>1319</v>
      </c>
      <c r="AM1031" s="20">
        <f t="shared" si="302"/>
        <v>3061</v>
      </c>
      <c r="AN1031" s="20">
        <f t="shared" si="303"/>
        <v>6333</v>
      </c>
      <c r="AO1031" s="43">
        <f t="shared" si="304"/>
        <v>8972</v>
      </c>
    </row>
    <row r="1032" spans="1:41" x14ac:dyDescent="0.2">
      <c r="A1032" s="96" t="s">
        <v>2403</v>
      </c>
      <c r="B1032" s="96" t="s">
        <v>2404</v>
      </c>
      <c r="C1032" s="96" t="s">
        <v>2403</v>
      </c>
      <c r="D1032" s="96" t="s">
        <v>2404</v>
      </c>
      <c r="E1032" s="96" t="s">
        <v>2442</v>
      </c>
      <c r="F1032" s="96" t="s">
        <v>2443</v>
      </c>
      <c r="G1032" s="96" t="s">
        <v>126</v>
      </c>
      <c r="H1032" s="19" t="str">
        <f>IF(E1032="","",VLOOKUP(LEFT(E1032,5),'Technikai cellák'!B:C,2,0))</f>
        <v>E.ON Közép-dunántúli Gázhálózati Zrt.</v>
      </c>
      <c r="I1032" s="19" t="str">
        <f>IF(E1032="","",VLOOKUP(H1032,'Technikai cellák'!$C$1:$D$12,2,0))</f>
        <v>8800 Nagykanizsa, Zrínyi Miklós út 32.</v>
      </c>
      <c r="J1032" s="97">
        <v>4</v>
      </c>
      <c r="K1032" s="25" t="str">
        <f t="shared" si="289"/>
        <v>20 alatti</v>
      </c>
      <c r="L1032" s="101">
        <f t="shared" si="290"/>
        <v>4</v>
      </c>
      <c r="M1032" s="102">
        <f t="shared" si="291"/>
        <v>0</v>
      </c>
      <c r="N1032" s="105"/>
      <c r="O1032" s="104">
        <f t="shared" si="292"/>
        <v>0</v>
      </c>
      <c r="P1032" s="26">
        <f t="shared" si="306"/>
        <v>11722</v>
      </c>
      <c r="Q1032" s="21">
        <f t="shared" si="305"/>
        <v>14652</v>
      </c>
      <c r="R1032" s="98">
        <v>255</v>
      </c>
      <c r="S1032" s="99">
        <v>223</v>
      </c>
      <c r="T1032" s="99">
        <v>185</v>
      </c>
      <c r="U1032" s="99">
        <v>70</v>
      </c>
      <c r="V1032" s="99">
        <v>37</v>
      </c>
      <c r="W1032" s="99">
        <v>29</v>
      </c>
      <c r="X1032" s="99">
        <v>26</v>
      </c>
      <c r="Y1032" s="99">
        <v>27</v>
      </c>
      <c r="Z1032" s="99">
        <v>37</v>
      </c>
      <c r="AA1032" s="99">
        <v>86</v>
      </c>
      <c r="AB1032" s="99">
        <v>170</v>
      </c>
      <c r="AC1032" s="100">
        <v>243</v>
      </c>
      <c r="AD1032" s="22">
        <f t="shared" si="293"/>
        <v>2692</v>
      </c>
      <c r="AE1032" s="20">
        <f t="shared" si="294"/>
        <v>2354</v>
      </c>
      <c r="AF1032" s="20">
        <f t="shared" si="295"/>
        <v>1953</v>
      </c>
      <c r="AG1032" s="20">
        <f t="shared" si="296"/>
        <v>739</v>
      </c>
      <c r="AH1032" s="20">
        <f t="shared" si="297"/>
        <v>391</v>
      </c>
      <c r="AI1032" s="20">
        <f t="shared" si="298"/>
        <v>306</v>
      </c>
      <c r="AJ1032" s="20">
        <f t="shared" si="299"/>
        <v>274</v>
      </c>
      <c r="AK1032" s="20">
        <f t="shared" si="300"/>
        <v>285</v>
      </c>
      <c r="AL1032" s="20">
        <f t="shared" si="301"/>
        <v>391</v>
      </c>
      <c r="AM1032" s="20">
        <f t="shared" si="302"/>
        <v>908</v>
      </c>
      <c r="AN1032" s="20">
        <f t="shared" si="303"/>
        <v>1794</v>
      </c>
      <c r="AO1032" s="43">
        <f t="shared" si="304"/>
        <v>2565</v>
      </c>
    </row>
    <row r="1033" spans="1:41" x14ac:dyDescent="0.2">
      <c r="A1033" s="96" t="s">
        <v>2403</v>
      </c>
      <c r="B1033" s="96" t="s">
        <v>2404</v>
      </c>
      <c r="C1033" s="96" t="s">
        <v>2403</v>
      </c>
      <c r="D1033" s="96" t="s">
        <v>2404</v>
      </c>
      <c r="E1033" s="96" t="s">
        <v>2444</v>
      </c>
      <c r="F1033" s="96" t="s">
        <v>2445</v>
      </c>
      <c r="G1033" s="96" t="s">
        <v>126</v>
      </c>
      <c r="H1033" s="19" t="str">
        <f>IF(E1033="","",VLOOKUP(LEFT(E1033,5),'Technikai cellák'!B:C,2,0))</f>
        <v>E.ON Közép-dunántúli Gázhálózati Zrt.</v>
      </c>
      <c r="I1033" s="19" t="str">
        <f>IF(E1033="","",VLOOKUP(H1033,'Technikai cellák'!$C$1:$D$12,2,0))</f>
        <v>8800 Nagykanizsa, Zrínyi Miklós út 32.</v>
      </c>
      <c r="J1033" s="97">
        <v>4</v>
      </c>
      <c r="K1033" s="25" t="str">
        <f t="shared" si="289"/>
        <v>20 alatti</v>
      </c>
      <c r="L1033" s="101">
        <f t="shared" si="290"/>
        <v>4</v>
      </c>
      <c r="M1033" s="102">
        <f t="shared" si="291"/>
        <v>0</v>
      </c>
      <c r="N1033" s="105"/>
      <c r="O1033" s="104">
        <f t="shared" si="292"/>
        <v>0</v>
      </c>
      <c r="P1033" s="26">
        <f t="shared" si="306"/>
        <v>11249</v>
      </c>
      <c r="Q1033" s="21">
        <f t="shared" si="305"/>
        <v>14061</v>
      </c>
      <c r="R1033" s="98">
        <v>248</v>
      </c>
      <c r="S1033" s="99">
        <v>213</v>
      </c>
      <c r="T1033" s="99">
        <v>174</v>
      </c>
      <c r="U1033" s="99">
        <v>67</v>
      </c>
      <c r="V1033" s="99">
        <v>36</v>
      </c>
      <c r="W1033" s="99">
        <v>28</v>
      </c>
      <c r="X1033" s="99">
        <v>25</v>
      </c>
      <c r="Y1033" s="99">
        <v>26</v>
      </c>
      <c r="Z1033" s="99">
        <v>35</v>
      </c>
      <c r="AA1033" s="99">
        <v>82</v>
      </c>
      <c r="AB1033" s="99">
        <v>165</v>
      </c>
      <c r="AC1033" s="100">
        <v>233</v>
      </c>
      <c r="AD1033" s="22">
        <f t="shared" si="293"/>
        <v>2618</v>
      </c>
      <c r="AE1033" s="20">
        <f t="shared" si="294"/>
        <v>2248</v>
      </c>
      <c r="AF1033" s="20">
        <f t="shared" si="295"/>
        <v>1837</v>
      </c>
      <c r="AG1033" s="20">
        <f t="shared" si="296"/>
        <v>707</v>
      </c>
      <c r="AH1033" s="20">
        <f t="shared" si="297"/>
        <v>380</v>
      </c>
      <c r="AI1033" s="20">
        <f t="shared" si="298"/>
        <v>296</v>
      </c>
      <c r="AJ1033" s="20">
        <f t="shared" si="299"/>
        <v>264</v>
      </c>
      <c r="AK1033" s="20">
        <f t="shared" si="300"/>
        <v>274</v>
      </c>
      <c r="AL1033" s="20">
        <f t="shared" si="301"/>
        <v>369</v>
      </c>
      <c r="AM1033" s="20">
        <f t="shared" si="302"/>
        <v>866</v>
      </c>
      <c r="AN1033" s="20">
        <f t="shared" si="303"/>
        <v>1742</v>
      </c>
      <c r="AO1033" s="43">
        <f t="shared" si="304"/>
        <v>2460</v>
      </c>
    </row>
    <row r="1034" spans="1:41" x14ac:dyDescent="0.2">
      <c r="A1034" s="96" t="s">
        <v>2403</v>
      </c>
      <c r="B1034" s="96" t="s">
        <v>2404</v>
      </c>
      <c r="C1034" s="96" t="s">
        <v>2403</v>
      </c>
      <c r="D1034" s="96" t="s">
        <v>2404</v>
      </c>
      <c r="E1034" s="96" t="s">
        <v>2446</v>
      </c>
      <c r="F1034" s="96" t="s">
        <v>2447</v>
      </c>
      <c r="G1034" s="96" t="s">
        <v>126</v>
      </c>
      <c r="H1034" s="19" t="str">
        <f>IF(E1034="","",VLOOKUP(LEFT(E1034,5),'Technikai cellák'!B:C,2,0))</f>
        <v>E.ON Közép-dunántúli Gázhálózati Zrt.</v>
      </c>
      <c r="I1034" s="19" t="str">
        <f>IF(E1034="","",VLOOKUP(H1034,'Technikai cellák'!$C$1:$D$12,2,0))</f>
        <v>8800 Nagykanizsa, Zrínyi Miklós út 32.</v>
      </c>
      <c r="J1034" s="97">
        <v>4</v>
      </c>
      <c r="K1034" s="25" t="str">
        <f t="shared" si="289"/>
        <v>20 alatti</v>
      </c>
      <c r="L1034" s="101">
        <f t="shared" si="290"/>
        <v>4</v>
      </c>
      <c r="M1034" s="102">
        <f t="shared" si="291"/>
        <v>0</v>
      </c>
      <c r="N1034" s="105"/>
      <c r="O1034" s="104">
        <f t="shared" si="292"/>
        <v>0</v>
      </c>
      <c r="P1034" s="26">
        <f t="shared" si="306"/>
        <v>10589</v>
      </c>
      <c r="Q1034" s="21">
        <f t="shared" si="305"/>
        <v>13236</v>
      </c>
      <c r="R1034" s="98">
        <v>234</v>
      </c>
      <c r="S1034" s="99">
        <v>201</v>
      </c>
      <c r="T1034" s="99">
        <v>164</v>
      </c>
      <c r="U1034" s="99">
        <v>63</v>
      </c>
      <c r="V1034" s="99">
        <v>34</v>
      </c>
      <c r="W1034" s="99">
        <v>26</v>
      </c>
      <c r="X1034" s="99">
        <v>24</v>
      </c>
      <c r="Y1034" s="99">
        <v>25</v>
      </c>
      <c r="Z1034" s="99">
        <v>33</v>
      </c>
      <c r="AA1034" s="99">
        <v>77</v>
      </c>
      <c r="AB1034" s="99">
        <v>153</v>
      </c>
      <c r="AC1034" s="100">
        <v>220</v>
      </c>
      <c r="AD1034" s="22">
        <f t="shared" si="293"/>
        <v>2470</v>
      </c>
      <c r="AE1034" s="20">
        <f t="shared" si="294"/>
        <v>2122</v>
      </c>
      <c r="AF1034" s="20">
        <f t="shared" si="295"/>
        <v>1731</v>
      </c>
      <c r="AG1034" s="20">
        <f t="shared" si="296"/>
        <v>665</v>
      </c>
      <c r="AH1034" s="20">
        <f t="shared" si="297"/>
        <v>359</v>
      </c>
      <c r="AI1034" s="20">
        <f t="shared" si="298"/>
        <v>274</v>
      </c>
      <c r="AJ1034" s="20">
        <f t="shared" si="299"/>
        <v>253</v>
      </c>
      <c r="AK1034" s="20">
        <f t="shared" si="300"/>
        <v>264</v>
      </c>
      <c r="AL1034" s="20">
        <f t="shared" si="301"/>
        <v>348</v>
      </c>
      <c r="AM1034" s="20">
        <f t="shared" si="302"/>
        <v>813</v>
      </c>
      <c r="AN1034" s="20">
        <f t="shared" si="303"/>
        <v>1615</v>
      </c>
      <c r="AO1034" s="43">
        <f t="shared" si="304"/>
        <v>2322</v>
      </c>
    </row>
    <row r="1035" spans="1:41" x14ac:dyDescent="0.2">
      <c r="A1035" s="96" t="s">
        <v>2403</v>
      </c>
      <c r="B1035" s="96" t="s">
        <v>2404</v>
      </c>
      <c r="C1035" s="96" t="s">
        <v>2403</v>
      </c>
      <c r="D1035" s="96" t="s">
        <v>2404</v>
      </c>
      <c r="E1035" s="96" t="s">
        <v>2448</v>
      </c>
      <c r="F1035" s="96" t="s">
        <v>2449</v>
      </c>
      <c r="G1035" s="96" t="s">
        <v>126</v>
      </c>
      <c r="H1035" s="19" t="str">
        <f>IF(E1035="","",VLOOKUP(LEFT(E1035,5),'Technikai cellák'!B:C,2,0))</f>
        <v>E.ON Közép-dunántúli Gázhálózati Zrt.</v>
      </c>
      <c r="I1035" s="19" t="str">
        <f>IF(E1035="","",VLOOKUP(H1035,'Technikai cellák'!$C$1:$D$12,2,0))</f>
        <v>8800 Nagykanizsa, Zrínyi Miklós út 32.</v>
      </c>
      <c r="J1035" s="97">
        <v>16</v>
      </c>
      <c r="K1035" s="25" t="str">
        <f t="shared" si="289"/>
        <v>20 alatti</v>
      </c>
      <c r="L1035" s="101">
        <f t="shared" si="290"/>
        <v>16</v>
      </c>
      <c r="M1035" s="102">
        <f t="shared" si="291"/>
        <v>0</v>
      </c>
      <c r="N1035" s="105"/>
      <c r="O1035" s="104">
        <f t="shared" si="292"/>
        <v>0</v>
      </c>
      <c r="P1035" s="26">
        <f t="shared" si="306"/>
        <v>38287</v>
      </c>
      <c r="Q1035" s="21">
        <f t="shared" si="305"/>
        <v>47859</v>
      </c>
      <c r="R1035" s="98">
        <v>826</v>
      </c>
      <c r="S1035" s="99">
        <v>713</v>
      </c>
      <c r="T1035" s="99">
        <v>582</v>
      </c>
      <c r="U1035" s="99">
        <v>222</v>
      </c>
      <c r="V1035" s="99">
        <v>220</v>
      </c>
      <c r="W1035" s="99">
        <v>86</v>
      </c>
      <c r="X1035" s="99">
        <v>85</v>
      </c>
      <c r="Y1035" s="99">
        <v>86</v>
      </c>
      <c r="Z1035" s="99">
        <v>118</v>
      </c>
      <c r="AA1035" s="99">
        <v>273</v>
      </c>
      <c r="AB1035" s="99">
        <v>544</v>
      </c>
      <c r="AC1035" s="100">
        <v>779</v>
      </c>
      <c r="AD1035" s="22">
        <f t="shared" si="293"/>
        <v>8719</v>
      </c>
      <c r="AE1035" s="20">
        <f t="shared" si="294"/>
        <v>7526</v>
      </c>
      <c r="AF1035" s="20">
        <f t="shared" si="295"/>
        <v>6143</v>
      </c>
      <c r="AG1035" s="20">
        <f t="shared" si="296"/>
        <v>2343</v>
      </c>
      <c r="AH1035" s="20">
        <f t="shared" si="297"/>
        <v>2322</v>
      </c>
      <c r="AI1035" s="20">
        <f t="shared" si="298"/>
        <v>908</v>
      </c>
      <c r="AJ1035" s="20">
        <f t="shared" si="299"/>
        <v>897</v>
      </c>
      <c r="AK1035" s="20">
        <f t="shared" si="300"/>
        <v>908</v>
      </c>
      <c r="AL1035" s="20">
        <f t="shared" si="301"/>
        <v>1246</v>
      </c>
      <c r="AM1035" s="20">
        <f t="shared" si="302"/>
        <v>2882</v>
      </c>
      <c r="AN1035" s="20">
        <f t="shared" si="303"/>
        <v>5742</v>
      </c>
      <c r="AO1035" s="43">
        <f t="shared" si="304"/>
        <v>8223</v>
      </c>
    </row>
    <row r="1036" spans="1:41" x14ac:dyDescent="0.2">
      <c r="A1036" s="96" t="s">
        <v>2403</v>
      </c>
      <c r="B1036" s="96" t="s">
        <v>2404</v>
      </c>
      <c r="C1036" s="96" t="s">
        <v>2403</v>
      </c>
      <c r="D1036" s="96" t="s">
        <v>2404</v>
      </c>
      <c r="E1036" s="96" t="s">
        <v>2450</v>
      </c>
      <c r="F1036" s="96" t="s">
        <v>2451</v>
      </c>
      <c r="G1036" s="96" t="s">
        <v>126</v>
      </c>
      <c r="H1036" s="19" t="str">
        <f>IF(E1036="","",VLOOKUP(LEFT(E1036,5),'Technikai cellák'!B:C,2,0))</f>
        <v>E.ON Közép-dunántúli Gázhálózati Zrt.</v>
      </c>
      <c r="I1036" s="19" t="str">
        <f>IF(E1036="","",VLOOKUP(H1036,'Technikai cellák'!$C$1:$D$12,2,0))</f>
        <v>8800 Nagykanizsa, Zrínyi Miklós út 32.</v>
      </c>
      <c r="J1036" s="97">
        <v>4</v>
      </c>
      <c r="K1036" s="25" t="str">
        <f t="shared" si="289"/>
        <v>20 alatti</v>
      </c>
      <c r="L1036" s="101">
        <f t="shared" si="290"/>
        <v>4</v>
      </c>
      <c r="M1036" s="102">
        <f t="shared" si="291"/>
        <v>0</v>
      </c>
      <c r="N1036" s="105"/>
      <c r="O1036" s="104">
        <f t="shared" si="292"/>
        <v>0</v>
      </c>
      <c r="P1036" s="26">
        <f t="shared" si="306"/>
        <v>12288</v>
      </c>
      <c r="Q1036" s="21">
        <f t="shared" si="305"/>
        <v>15360</v>
      </c>
      <c r="R1036" s="98">
        <v>256</v>
      </c>
      <c r="S1036" s="99">
        <v>235</v>
      </c>
      <c r="T1036" s="99">
        <v>193</v>
      </c>
      <c r="U1036" s="99">
        <v>74</v>
      </c>
      <c r="V1036" s="99">
        <v>40</v>
      </c>
      <c r="W1036" s="99">
        <v>31</v>
      </c>
      <c r="X1036" s="99">
        <v>28</v>
      </c>
      <c r="Y1036" s="99">
        <v>28</v>
      </c>
      <c r="Z1036" s="99">
        <v>39</v>
      </c>
      <c r="AA1036" s="99">
        <v>91</v>
      </c>
      <c r="AB1036" s="99">
        <v>181</v>
      </c>
      <c r="AC1036" s="100">
        <v>259</v>
      </c>
      <c r="AD1036" s="22">
        <f t="shared" si="293"/>
        <v>2702</v>
      </c>
      <c r="AE1036" s="20">
        <f t="shared" si="294"/>
        <v>2481</v>
      </c>
      <c r="AF1036" s="20">
        <f t="shared" si="295"/>
        <v>2037</v>
      </c>
      <c r="AG1036" s="20">
        <f t="shared" si="296"/>
        <v>781</v>
      </c>
      <c r="AH1036" s="20">
        <f t="shared" si="297"/>
        <v>422</v>
      </c>
      <c r="AI1036" s="20">
        <f t="shared" si="298"/>
        <v>327</v>
      </c>
      <c r="AJ1036" s="20">
        <f t="shared" si="299"/>
        <v>296</v>
      </c>
      <c r="AK1036" s="20">
        <f t="shared" si="300"/>
        <v>296</v>
      </c>
      <c r="AL1036" s="20">
        <f t="shared" si="301"/>
        <v>412</v>
      </c>
      <c r="AM1036" s="20">
        <f t="shared" si="302"/>
        <v>961</v>
      </c>
      <c r="AN1036" s="20">
        <f t="shared" si="303"/>
        <v>1911</v>
      </c>
      <c r="AO1036" s="43">
        <f t="shared" si="304"/>
        <v>2734</v>
      </c>
    </row>
    <row r="1037" spans="1:41" x14ac:dyDescent="0.2">
      <c r="A1037" s="96" t="s">
        <v>2403</v>
      </c>
      <c r="B1037" s="96" t="s">
        <v>2404</v>
      </c>
      <c r="C1037" s="96" t="s">
        <v>2403</v>
      </c>
      <c r="D1037" s="96" t="s">
        <v>2404</v>
      </c>
      <c r="E1037" s="152" t="s">
        <v>3136</v>
      </c>
      <c r="F1037" s="96" t="s">
        <v>2452</v>
      </c>
      <c r="G1037" s="96" t="s">
        <v>126</v>
      </c>
      <c r="H1037" s="19" t="str">
        <f>IF(E1037="","",VLOOKUP(LEFT(E1037,5),'Technikai cellák'!B:C,2,0))</f>
        <v>E.GAS Gázelosztó Kft.</v>
      </c>
      <c r="I1037" s="19" t="str">
        <f>IF(E1037="","",VLOOKUP(H1037,'Technikai cellák'!$C$1:$D$12,2,0))</f>
        <v>8800 Nagykanizsa, Csengery út 9.</v>
      </c>
      <c r="J1037" s="97">
        <v>10</v>
      </c>
      <c r="K1037" s="25" t="str">
        <f t="shared" si="289"/>
        <v>20 alatti</v>
      </c>
      <c r="L1037" s="101">
        <f t="shared" si="290"/>
        <v>10</v>
      </c>
      <c r="M1037" s="102">
        <f t="shared" si="291"/>
        <v>0</v>
      </c>
      <c r="N1037" s="105"/>
      <c r="O1037" s="104">
        <f t="shared" si="292"/>
        <v>0</v>
      </c>
      <c r="P1037" s="26">
        <f t="shared" si="306"/>
        <v>43726</v>
      </c>
      <c r="Q1037" s="21">
        <f t="shared" si="305"/>
        <v>54658</v>
      </c>
      <c r="R1037" s="98">
        <v>908</v>
      </c>
      <c r="S1037" s="99">
        <v>820</v>
      </c>
      <c r="T1037" s="99">
        <v>670</v>
      </c>
      <c r="U1037" s="99">
        <v>260</v>
      </c>
      <c r="V1037" s="99">
        <v>240</v>
      </c>
      <c r="W1037" s="99">
        <v>108</v>
      </c>
      <c r="X1037" s="99">
        <v>97</v>
      </c>
      <c r="Y1037" s="99">
        <v>98</v>
      </c>
      <c r="Z1037" s="99">
        <v>136</v>
      </c>
      <c r="AA1037" s="99">
        <v>316</v>
      </c>
      <c r="AB1037" s="99">
        <v>625</v>
      </c>
      <c r="AC1037" s="100">
        <v>900</v>
      </c>
      <c r="AD1037" s="22">
        <f t="shared" si="293"/>
        <v>9585</v>
      </c>
      <c r="AE1037" s="20">
        <f t="shared" si="294"/>
        <v>8656</v>
      </c>
      <c r="AF1037" s="20">
        <f t="shared" si="295"/>
        <v>7072</v>
      </c>
      <c r="AG1037" s="20">
        <f t="shared" si="296"/>
        <v>2745</v>
      </c>
      <c r="AH1037" s="20">
        <f t="shared" si="297"/>
        <v>2533</v>
      </c>
      <c r="AI1037" s="20">
        <f t="shared" si="298"/>
        <v>1140</v>
      </c>
      <c r="AJ1037" s="20">
        <f t="shared" si="299"/>
        <v>1024</v>
      </c>
      <c r="AK1037" s="20">
        <f t="shared" si="300"/>
        <v>1034</v>
      </c>
      <c r="AL1037" s="20">
        <f t="shared" si="301"/>
        <v>1436</v>
      </c>
      <c r="AM1037" s="20">
        <f t="shared" si="302"/>
        <v>3336</v>
      </c>
      <c r="AN1037" s="20">
        <f t="shared" si="303"/>
        <v>6597</v>
      </c>
      <c r="AO1037" s="43">
        <f t="shared" si="304"/>
        <v>9500</v>
      </c>
    </row>
    <row r="1038" spans="1:41" x14ac:dyDescent="0.2">
      <c r="A1038" s="96" t="s">
        <v>2403</v>
      </c>
      <c r="B1038" s="96" t="s">
        <v>2404</v>
      </c>
      <c r="C1038" s="96" t="s">
        <v>2403</v>
      </c>
      <c r="D1038" s="96" t="s">
        <v>2404</v>
      </c>
      <c r="E1038" s="96" t="s">
        <v>2453</v>
      </c>
      <c r="F1038" s="96" t="s">
        <v>2454</v>
      </c>
      <c r="G1038" s="96" t="s">
        <v>126</v>
      </c>
      <c r="H1038" s="19" t="str">
        <f>IF(E1038="","",VLOOKUP(LEFT(E1038,5),'Technikai cellák'!B:C,2,0))</f>
        <v>E.ON Közép-dunántúli Gázhálózati Zrt.</v>
      </c>
      <c r="I1038" s="19" t="str">
        <f>IF(E1038="","",VLOOKUP(H1038,'Technikai cellák'!$C$1:$D$12,2,0))</f>
        <v>8800 Nagykanizsa, Zrínyi Miklós út 32.</v>
      </c>
      <c r="J1038" s="97">
        <v>4</v>
      </c>
      <c r="K1038" s="25" t="str">
        <f t="shared" si="289"/>
        <v>20 alatti</v>
      </c>
      <c r="L1038" s="101">
        <f t="shared" si="290"/>
        <v>4</v>
      </c>
      <c r="M1038" s="102">
        <f t="shared" si="291"/>
        <v>0</v>
      </c>
      <c r="N1038" s="105"/>
      <c r="O1038" s="104">
        <f t="shared" si="292"/>
        <v>0</v>
      </c>
      <c r="P1038" s="26">
        <f t="shared" si="306"/>
        <v>6848</v>
      </c>
      <c r="Q1038" s="21">
        <f t="shared" si="305"/>
        <v>8560</v>
      </c>
      <c r="R1038" s="98">
        <v>150</v>
      </c>
      <c r="S1038" s="99">
        <v>130</v>
      </c>
      <c r="T1038" s="99">
        <v>110</v>
      </c>
      <c r="U1038" s="99">
        <v>41</v>
      </c>
      <c r="V1038" s="99">
        <v>22</v>
      </c>
      <c r="W1038" s="99">
        <v>17</v>
      </c>
      <c r="X1038" s="99">
        <v>16</v>
      </c>
      <c r="Y1038" s="99">
        <v>16</v>
      </c>
      <c r="Z1038" s="99">
        <v>22</v>
      </c>
      <c r="AA1038" s="99">
        <v>50</v>
      </c>
      <c r="AB1038" s="99">
        <v>95</v>
      </c>
      <c r="AC1038" s="100">
        <v>142</v>
      </c>
      <c r="AD1038" s="22">
        <f t="shared" si="293"/>
        <v>1583</v>
      </c>
      <c r="AE1038" s="20">
        <f t="shared" si="294"/>
        <v>1372</v>
      </c>
      <c r="AF1038" s="20">
        <f t="shared" si="295"/>
        <v>1161</v>
      </c>
      <c r="AG1038" s="20">
        <f t="shared" si="296"/>
        <v>433</v>
      </c>
      <c r="AH1038" s="20">
        <f t="shared" si="297"/>
        <v>232</v>
      </c>
      <c r="AI1038" s="20">
        <f t="shared" si="298"/>
        <v>179</v>
      </c>
      <c r="AJ1038" s="20">
        <f t="shared" si="299"/>
        <v>169</v>
      </c>
      <c r="AK1038" s="20">
        <f t="shared" si="300"/>
        <v>169</v>
      </c>
      <c r="AL1038" s="20">
        <f t="shared" si="301"/>
        <v>232</v>
      </c>
      <c r="AM1038" s="20">
        <f t="shared" si="302"/>
        <v>528</v>
      </c>
      <c r="AN1038" s="20">
        <f t="shared" si="303"/>
        <v>1003</v>
      </c>
      <c r="AO1038" s="43">
        <f t="shared" si="304"/>
        <v>1499</v>
      </c>
    </row>
    <row r="1039" spans="1:41" x14ac:dyDescent="0.2">
      <c r="A1039" s="96" t="s">
        <v>2403</v>
      </c>
      <c r="B1039" s="96" t="s">
        <v>2404</v>
      </c>
      <c r="C1039" s="96" t="s">
        <v>2403</v>
      </c>
      <c r="D1039" s="96" t="s">
        <v>2404</v>
      </c>
      <c r="E1039" s="96" t="s">
        <v>2455</v>
      </c>
      <c r="F1039" s="96" t="s">
        <v>2456</v>
      </c>
      <c r="G1039" s="96" t="s">
        <v>126</v>
      </c>
      <c r="H1039" s="19" t="str">
        <f>IF(E1039="","",VLOOKUP(LEFT(E1039,5),'Technikai cellák'!B:C,2,0))</f>
        <v>E.ON Közép-dunántúli Gázhálózati Zrt.</v>
      </c>
      <c r="I1039" s="19" t="str">
        <f>IF(E1039="","",VLOOKUP(H1039,'Technikai cellák'!$C$1:$D$12,2,0))</f>
        <v>8800 Nagykanizsa, Zrínyi Miklós út 32.</v>
      </c>
      <c r="J1039" s="97">
        <v>10</v>
      </c>
      <c r="K1039" s="25" t="str">
        <f t="shared" si="289"/>
        <v>20 alatti</v>
      </c>
      <c r="L1039" s="101">
        <f t="shared" si="290"/>
        <v>10</v>
      </c>
      <c r="M1039" s="102">
        <f t="shared" si="291"/>
        <v>0</v>
      </c>
      <c r="N1039" s="105"/>
      <c r="O1039" s="104">
        <f t="shared" si="292"/>
        <v>0</v>
      </c>
      <c r="P1039" s="26">
        <f t="shared" si="306"/>
        <v>24936</v>
      </c>
      <c r="Q1039" s="21">
        <f t="shared" si="305"/>
        <v>31170</v>
      </c>
      <c r="R1039" s="98">
        <v>555</v>
      </c>
      <c r="S1039" s="99">
        <v>479</v>
      </c>
      <c r="T1039" s="99">
        <v>360</v>
      </c>
      <c r="U1039" s="99">
        <v>149</v>
      </c>
      <c r="V1039" s="99">
        <v>81</v>
      </c>
      <c r="W1039" s="99">
        <v>62</v>
      </c>
      <c r="X1039" s="99">
        <v>58</v>
      </c>
      <c r="Y1039" s="99">
        <v>60</v>
      </c>
      <c r="Z1039" s="99">
        <v>79</v>
      </c>
      <c r="AA1039" s="99">
        <v>180</v>
      </c>
      <c r="AB1039" s="99">
        <v>365</v>
      </c>
      <c r="AC1039" s="100">
        <v>525</v>
      </c>
      <c r="AD1039" s="22">
        <f t="shared" si="293"/>
        <v>5858</v>
      </c>
      <c r="AE1039" s="20">
        <f t="shared" si="294"/>
        <v>5056</v>
      </c>
      <c r="AF1039" s="20">
        <f t="shared" si="295"/>
        <v>3800</v>
      </c>
      <c r="AG1039" s="20">
        <f t="shared" si="296"/>
        <v>1573</v>
      </c>
      <c r="AH1039" s="20">
        <f t="shared" si="297"/>
        <v>855</v>
      </c>
      <c r="AI1039" s="20">
        <f t="shared" si="298"/>
        <v>654</v>
      </c>
      <c r="AJ1039" s="20">
        <f t="shared" si="299"/>
        <v>612</v>
      </c>
      <c r="AK1039" s="20">
        <f t="shared" si="300"/>
        <v>633</v>
      </c>
      <c r="AL1039" s="20">
        <f t="shared" si="301"/>
        <v>834</v>
      </c>
      <c r="AM1039" s="20">
        <f t="shared" si="302"/>
        <v>1900</v>
      </c>
      <c r="AN1039" s="20">
        <f t="shared" si="303"/>
        <v>3853</v>
      </c>
      <c r="AO1039" s="43">
        <f t="shared" si="304"/>
        <v>5542</v>
      </c>
    </row>
    <row r="1040" spans="1:41" x14ac:dyDescent="0.2">
      <c r="A1040" s="96" t="s">
        <v>2403</v>
      </c>
      <c r="B1040" s="96" t="s">
        <v>2404</v>
      </c>
      <c r="C1040" s="96" t="s">
        <v>2403</v>
      </c>
      <c r="D1040" s="96" t="s">
        <v>2404</v>
      </c>
      <c r="E1040" s="96" t="s">
        <v>2457</v>
      </c>
      <c r="F1040" s="96" t="s">
        <v>2458</v>
      </c>
      <c r="G1040" s="96" t="s">
        <v>126</v>
      </c>
      <c r="H1040" s="19" t="str">
        <f>IF(E1040="","",VLOOKUP(LEFT(E1040,5),'Technikai cellák'!B:C,2,0))</f>
        <v>E.ON Közép-dunántúli Gázhálózati Zrt.</v>
      </c>
      <c r="I1040" s="19" t="str">
        <f>IF(E1040="","",VLOOKUP(H1040,'Technikai cellák'!$C$1:$D$12,2,0))</f>
        <v>8800 Nagykanizsa, Zrínyi Miklós út 32.</v>
      </c>
      <c r="J1040" s="97">
        <v>4</v>
      </c>
      <c r="K1040" s="25" t="str">
        <f t="shared" si="289"/>
        <v>20 alatti</v>
      </c>
      <c r="L1040" s="101">
        <f t="shared" si="290"/>
        <v>4</v>
      </c>
      <c r="M1040" s="102">
        <f t="shared" si="291"/>
        <v>0</v>
      </c>
      <c r="N1040" s="105"/>
      <c r="O1040" s="104">
        <f t="shared" si="292"/>
        <v>0</v>
      </c>
      <c r="P1040" s="26">
        <f t="shared" si="306"/>
        <v>6308</v>
      </c>
      <c r="Q1040" s="21">
        <f t="shared" si="305"/>
        <v>7885</v>
      </c>
      <c r="R1040" s="98">
        <v>140</v>
      </c>
      <c r="S1040" s="99">
        <v>120</v>
      </c>
      <c r="T1040" s="99">
        <v>95</v>
      </c>
      <c r="U1040" s="99">
        <v>36</v>
      </c>
      <c r="V1040" s="99">
        <v>22</v>
      </c>
      <c r="W1040" s="99">
        <v>16</v>
      </c>
      <c r="X1040" s="99">
        <v>15</v>
      </c>
      <c r="Y1040" s="99">
        <v>15</v>
      </c>
      <c r="Z1040" s="99">
        <v>20</v>
      </c>
      <c r="AA1040" s="99">
        <v>46</v>
      </c>
      <c r="AB1040" s="99">
        <v>92</v>
      </c>
      <c r="AC1040" s="100">
        <v>130</v>
      </c>
      <c r="AD1040" s="22">
        <f t="shared" si="293"/>
        <v>1478</v>
      </c>
      <c r="AE1040" s="20">
        <f t="shared" si="294"/>
        <v>1267</v>
      </c>
      <c r="AF1040" s="20">
        <f t="shared" si="295"/>
        <v>1003</v>
      </c>
      <c r="AG1040" s="20">
        <f t="shared" si="296"/>
        <v>380</v>
      </c>
      <c r="AH1040" s="20">
        <f t="shared" si="297"/>
        <v>232</v>
      </c>
      <c r="AI1040" s="20">
        <f t="shared" si="298"/>
        <v>169</v>
      </c>
      <c r="AJ1040" s="20">
        <f t="shared" si="299"/>
        <v>158</v>
      </c>
      <c r="AK1040" s="20">
        <f t="shared" si="300"/>
        <v>158</v>
      </c>
      <c r="AL1040" s="20">
        <f t="shared" si="301"/>
        <v>211</v>
      </c>
      <c r="AM1040" s="20">
        <f t="shared" si="302"/>
        <v>486</v>
      </c>
      <c r="AN1040" s="20">
        <f t="shared" si="303"/>
        <v>971</v>
      </c>
      <c r="AO1040" s="43">
        <f t="shared" si="304"/>
        <v>1372</v>
      </c>
    </row>
    <row r="1041" spans="1:41" x14ac:dyDescent="0.2">
      <c r="A1041" s="96" t="s">
        <v>2403</v>
      </c>
      <c r="B1041" s="96" t="s">
        <v>2404</v>
      </c>
      <c r="C1041" s="96" t="s">
        <v>2403</v>
      </c>
      <c r="D1041" s="96" t="s">
        <v>2404</v>
      </c>
      <c r="E1041" s="96" t="s">
        <v>2459</v>
      </c>
      <c r="F1041" s="96" t="s">
        <v>2458</v>
      </c>
      <c r="G1041" s="96" t="s">
        <v>126</v>
      </c>
      <c r="H1041" s="19" t="str">
        <f>IF(E1041="","",VLOOKUP(LEFT(E1041,5),'Technikai cellák'!B:C,2,0))</f>
        <v>E.ON Közép-dunántúli Gázhálózati Zrt.</v>
      </c>
      <c r="I1041" s="19" t="str">
        <f>IF(E1041="","",VLOOKUP(H1041,'Technikai cellák'!$C$1:$D$12,2,0))</f>
        <v>8800 Nagykanizsa, Zrínyi Miklós út 32.</v>
      </c>
      <c r="J1041" s="97">
        <v>4</v>
      </c>
      <c r="K1041" s="25" t="str">
        <f t="shared" si="289"/>
        <v>20 alatti</v>
      </c>
      <c r="L1041" s="101">
        <f t="shared" si="290"/>
        <v>4</v>
      </c>
      <c r="M1041" s="102">
        <f t="shared" si="291"/>
        <v>0</v>
      </c>
      <c r="N1041" s="105"/>
      <c r="O1041" s="104">
        <f t="shared" si="292"/>
        <v>0</v>
      </c>
      <c r="P1041" s="26">
        <f t="shared" si="306"/>
        <v>11603</v>
      </c>
      <c r="Q1041" s="21">
        <f t="shared" si="305"/>
        <v>14504</v>
      </c>
      <c r="R1041" s="98">
        <v>257</v>
      </c>
      <c r="S1041" s="99">
        <v>221</v>
      </c>
      <c r="T1041" s="99">
        <v>180</v>
      </c>
      <c r="U1041" s="99">
        <v>68</v>
      </c>
      <c r="V1041" s="99">
        <v>37</v>
      </c>
      <c r="W1041" s="99">
        <v>29</v>
      </c>
      <c r="X1041" s="99">
        <v>26</v>
      </c>
      <c r="Y1041" s="99">
        <v>26</v>
      </c>
      <c r="Z1041" s="99">
        <v>37</v>
      </c>
      <c r="AA1041" s="99">
        <v>85</v>
      </c>
      <c r="AB1041" s="99">
        <v>167</v>
      </c>
      <c r="AC1041" s="100">
        <v>241</v>
      </c>
      <c r="AD1041" s="22">
        <f t="shared" si="293"/>
        <v>2713</v>
      </c>
      <c r="AE1041" s="20">
        <f t="shared" si="294"/>
        <v>2333</v>
      </c>
      <c r="AF1041" s="20">
        <f t="shared" si="295"/>
        <v>1900</v>
      </c>
      <c r="AG1041" s="20">
        <f t="shared" si="296"/>
        <v>718</v>
      </c>
      <c r="AH1041" s="20">
        <f t="shared" si="297"/>
        <v>391</v>
      </c>
      <c r="AI1041" s="20">
        <f t="shared" si="298"/>
        <v>306</v>
      </c>
      <c r="AJ1041" s="20">
        <f t="shared" si="299"/>
        <v>274</v>
      </c>
      <c r="AK1041" s="20">
        <f t="shared" si="300"/>
        <v>274</v>
      </c>
      <c r="AL1041" s="20">
        <f t="shared" si="301"/>
        <v>391</v>
      </c>
      <c r="AM1041" s="20">
        <f t="shared" si="302"/>
        <v>897</v>
      </c>
      <c r="AN1041" s="20">
        <f t="shared" si="303"/>
        <v>1763</v>
      </c>
      <c r="AO1041" s="43">
        <f t="shared" si="304"/>
        <v>2544</v>
      </c>
    </row>
    <row r="1042" spans="1:41" x14ac:dyDescent="0.2">
      <c r="A1042" s="96" t="s">
        <v>2403</v>
      </c>
      <c r="B1042" s="96" t="s">
        <v>2404</v>
      </c>
      <c r="C1042" s="96" t="s">
        <v>2403</v>
      </c>
      <c r="D1042" s="96" t="s">
        <v>2404</v>
      </c>
      <c r="E1042" s="96" t="s">
        <v>2460</v>
      </c>
      <c r="F1042" s="96" t="s">
        <v>2461</v>
      </c>
      <c r="G1042" s="96" t="s">
        <v>126</v>
      </c>
      <c r="H1042" s="19" t="str">
        <f>IF(E1042="","",VLOOKUP(LEFT(E1042,5),'Technikai cellák'!B:C,2,0))</f>
        <v>E.ON Közép-dunántúli Gázhálózati Zrt.</v>
      </c>
      <c r="I1042" s="19" t="str">
        <f>IF(E1042="","",VLOOKUP(H1042,'Technikai cellák'!$C$1:$D$12,2,0))</f>
        <v>8800 Nagykanizsa, Zrínyi Miklós út 32.</v>
      </c>
      <c r="J1042" s="97">
        <v>4</v>
      </c>
      <c r="K1042" s="25" t="str">
        <f t="shared" si="289"/>
        <v>20 alatti</v>
      </c>
      <c r="L1042" s="101">
        <f t="shared" si="290"/>
        <v>4</v>
      </c>
      <c r="M1042" s="102">
        <f t="shared" si="291"/>
        <v>0</v>
      </c>
      <c r="N1042" s="105"/>
      <c r="O1042" s="104">
        <f t="shared" si="292"/>
        <v>0</v>
      </c>
      <c r="P1042" s="26">
        <f t="shared" si="306"/>
        <v>827</v>
      </c>
      <c r="Q1042" s="21">
        <f t="shared" si="305"/>
        <v>1034</v>
      </c>
      <c r="R1042" s="98">
        <v>18</v>
      </c>
      <c r="S1042" s="99">
        <v>16</v>
      </c>
      <c r="T1042" s="99">
        <v>13</v>
      </c>
      <c r="U1042" s="99">
        <v>5</v>
      </c>
      <c r="V1042" s="99">
        <v>2</v>
      </c>
      <c r="W1042" s="99">
        <v>2</v>
      </c>
      <c r="X1042" s="99">
        <v>2</v>
      </c>
      <c r="Y1042" s="99">
        <v>2</v>
      </c>
      <c r="Z1042" s="99">
        <v>2</v>
      </c>
      <c r="AA1042" s="99">
        <v>6</v>
      </c>
      <c r="AB1042" s="99">
        <v>12</v>
      </c>
      <c r="AC1042" s="100">
        <v>18</v>
      </c>
      <c r="AD1042" s="22">
        <f t="shared" si="293"/>
        <v>190</v>
      </c>
      <c r="AE1042" s="20">
        <f t="shared" si="294"/>
        <v>169</v>
      </c>
      <c r="AF1042" s="20">
        <f t="shared" si="295"/>
        <v>137</v>
      </c>
      <c r="AG1042" s="20">
        <f t="shared" si="296"/>
        <v>53</v>
      </c>
      <c r="AH1042" s="20">
        <f t="shared" si="297"/>
        <v>21</v>
      </c>
      <c r="AI1042" s="20">
        <f t="shared" si="298"/>
        <v>21</v>
      </c>
      <c r="AJ1042" s="20">
        <f t="shared" si="299"/>
        <v>21</v>
      </c>
      <c r="AK1042" s="20">
        <f t="shared" si="300"/>
        <v>21</v>
      </c>
      <c r="AL1042" s="20">
        <f t="shared" si="301"/>
        <v>21</v>
      </c>
      <c r="AM1042" s="20">
        <f t="shared" si="302"/>
        <v>63</v>
      </c>
      <c r="AN1042" s="20">
        <f t="shared" si="303"/>
        <v>127</v>
      </c>
      <c r="AO1042" s="43">
        <f t="shared" si="304"/>
        <v>190</v>
      </c>
    </row>
    <row r="1043" spans="1:41" x14ac:dyDescent="0.2">
      <c r="A1043" s="96" t="s">
        <v>2403</v>
      </c>
      <c r="B1043" s="96" t="s">
        <v>2404</v>
      </c>
      <c r="C1043" s="96" t="s">
        <v>2403</v>
      </c>
      <c r="D1043" s="96" t="s">
        <v>2404</v>
      </c>
      <c r="E1043" s="96" t="s">
        <v>2462</v>
      </c>
      <c r="F1043" s="96" t="s">
        <v>2463</v>
      </c>
      <c r="G1043" s="96" t="s">
        <v>126</v>
      </c>
      <c r="H1043" s="19" t="str">
        <f>IF(E1043="","",VLOOKUP(LEFT(E1043,5),'Technikai cellák'!B:C,2,0))</f>
        <v>E.ON Közép-dunántúli Gázhálózati Zrt.</v>
      </c>
      <c r="I1043" s="19" t="str">
        <f>IF(E1043="","",VLOOKUP(H1043,'Technikai cellák'!$C$1:$D$12,2,0))</f>
        <v>8800 Nagykanizsa, Zrínyi Miklós út 32.</v>
      </c>
      <c r="J1043" s="97">
        <v>4</v>
      </c>
      <c r="K1043" s="25" t="str">
        <f t="shared" si="289"/>
        <v>20 alatti</v>
      </c>
      <c r="L1043" s="101">
        <f t="shared" si="290"/>
        <v>4</v>
      </c>
      <c r="M1043" s="102">
        <f t="shared" si="291"/>
        <v>0</v>
      </c>
      <c r="N1043" s="105"/>
      <c r="O1043" s="104">
        <f t="shared" si="292"/>
        <v>0</v>
      </c>
      <c r="P1043" s="26">
        <f t="shared" si="306"/>
        <v>6620</v>
      </c>
      <c r="Q1043" s="21">
        <f t="shared" si="305"/>
        <v>8275</v>
      </c>
      <c r="R1043" s="98">
        <v>150</v>
      </c>
      <c r="S1043" s="99">
        <v>126</v>
      </c>
      <c r="T1043" s="99">
        <v>103</v>
      </c>
      <c r="U1043" s="99">
        <v>39</v>
      </c>
      <c r="V1043" s="99">
        <v>21</v>
      </c>
      <c r="W1043" s="99">
        <v>16</v>
      </c>
      <c r="X1043" s="99">
        <v>15</v>
      </c>
      <c r="Y1043" s="99">
        <v>15</v>
      </c>
      <c r="Z1043" s="99">
        <v>21</v>
      </c>
      <c r="AA1043" s="99">
        <v>47</v>
      </c>
      <c r="AB1043" s="99">
        <v>96</v>
      </c>
      <c r="AC1043" s="100">
        <v>135</v>
      </c>
      <c r="AD1043" s="22">
        <f t="shared" si="293"/>
        <v>1583</v>
      </c>
      <c r="AE1043" s="20">
        <f t="shared" si="294"/>
        <v>1330</v>
      </c>
      <c r="AF1043" s="20">
        <f t="shared" si="295"/>
        <v>1087</v>
      </c>
      <c r="AG1043" s="20">
        <f t="shared" si="296"/>
        <v>412</v>
      </c>
      <c r="AH1043" s="20">
        <f t="shared" si="297"/>
        <v>222</v>
      </c>
      <c r="AI1043" s="20">
        <f t="shared" si="298"/>
        <v>169</v>
      </c>
      <c r="AJ1043" s="20">
        <f t="shared" si="299"/>
        <v>158</v>
      </c>
      <c r="AK1043" s="20">
        <f t="shared" si="300"/>
        <v>158</v>
      </c>
      <c r="AL1043" s="20">
        <f t="shared" si="301"/>
        <v>222</v>
      </c>
      <c r="AM1043" s="20">
        <f t="shared" si="302"/>
        <v>496</v>
      </c>
      <c r="AN1043" s="20">
        <f t="shared" si="303"/>
        <v>1013</v>
      </c>
      <c r="AO1043" s="43">
        <f t="shared" si="304"/>
        <v>1425</v>
      </c>
    </row>
    <row r="1044" spans="1:41" x14ac:dyDescent="0.2">
      <c r="A1044" s="96" t="s">
        <v>2464</v>
      </c>
      <c r="B1044" s="96" t="s">
        <v>2465</v>
      </c>
      <c r="C1044" s="96" t="s">
        <v>2464</v>
      </c>
      <c r="D1044" s="96" t="s">
        <v>2465</v>
      </c>
      <c r="E1044" s="96" t="s">
        <v>2466</v>
      </c>
      <c r="F1044" s="96" t="s">
        <v>2467</v>
      </c>
      <c r="G1044" s="96" t="s">
        <v>126</v>
      </c>
      <c r="H1044" s="19" t="str">
        <f>IF(E1044="","",VLOOKUP(LEFT(E1044,5),'Technikai cellák'!B:C,2,0))</f>
        <v>TIGÁZ Földgázelosztó Zrt.</v>
      </c>
      <c r="I1044" s="19" t="str">
        <f>IF(E1044="","",VLOOKUP(H1044,'Technikai cellák'!$C$1:$D$12,2,0))</f>
        <v>4200 Hajdúszoboszló, Rákóczi Ferenc út 184.</v>
      </c>
      <c r="J1044" s="97">
        <v>65</v>
      </c>
      <c r="K1044" s="25" t="str">
        <f t="shared" si="289"/>
        <v>20-99</v>
      </c>
      <c r="L1044" s="101">
        <f t="shared" si="290"/>
        <v>0</v>
      </c>
      <c r="M1044" s="102">
        <f t="shared" si="291"/>
        <v>683</v>
      </c>
      <c r="N1044" s="105">
        <v>683</v>
      </c>
      <c r="O1044" s="104">
        <f t="shared" si="292"/>
        <v>0</v>
      </c>
      <c r="P1044" s="26">
        <f t="shared" si="306"/>
        <v>1011684</v>
      </c>
      <c r="Q1044" s="21">
        <f t="shared" si="305"/>
        <v>1264605</v>
      </c>
      <c r="R1044" s="98">
        <v>19799</v>
      </c>
      <c r="S1044" s="99">
        <v>18239</v>
      </c>
      <c r="T1044" s="99">
        <v>14871</v>
      </c>
      <c r="U1044" s="99">
        <v>7270</v>
      </c>
      <c r="V1044" s="99">
        <v>3368</v>
      </c>
      <c r="W1044" s="99">
        <v>2597</v>
      </c>
      <c r="X1044" s="99">
        <v>2400</v>
      </c>
      <c r="Y1044" s="99">
        <v>2452</v>
      </c>
      <c r="Z1044" s="99">
        <v>3496</v>
      </c>
      <c r="AA1044" s="99">
        <v>11193</v>
      </c>
      <c r="AB1044" s="99">
        <v>14318</v>
      </c>
      <c r="AC1044" s="100">
        <v>19799</v>
      </c>
      <c r="AD1044" s="22">
        <f t="shared" si="293"/>
        <v>208994</v>
      </c>
      <c r="AE1044" s="20">
        <f t="shared" si="294"/>
        <v>192527</v>
      </c>
      <c r="AF1044" s="20">
        <f t="shared" si="295"/>
        <v>156975</v>
      </c>
      <c r="AG1044" s="20">
        <f t="shared" si="296"/>
        <v>76741</v>
      </c>
      <c r="AH1044" s="20">
        <f t="shared" si="297"/>
        <v>35552</v>
      </c>
      <c r="AI1044" s="20">
        <f t="shared" si="298"/>
        <v>27413</v>
      </c>
      <c r="AJ1044" s="20">
        <f t="shared" si="299"/>
        <v>25334</v>
      </c>
      <c r="AK1044" s="20">
        <f t="shared" si="300"/>
        <v>25883</v>
      </c>
      <c r="AL1044" s="20">
        <f t="shared" si="301"/>
        <v>36903</v>
      </c>
      <c r="AM1044" s="20">
        <f t="shared" si="302"/>
        <v>118151</v>
      </c>
      <c r="AN1044" s="20">
        <f t="shared" si="303"/>
        <v>151138</v>
      </c>
      <c r="AO1044" s="43">
        <f t="shared" si="304"/>
        <v>208994</v>
      </c>
    </row>
    <row r="1045" spans="1:41" x14ac:dyDescent="0.2">
      <c r="A1045" s="96" t="s">
        <v>2464</v>
      </c>
      <c r="B1045" s="96" t="s">
        <v>2465</v>
      </c>
      <c r="C1045" s="96" t="s">
        <v>2464</v>
      </c>
      <c r="D1045" s="96" t="s">
        <v>2465</v>
      </c>
      <c r="E1045" s="96" t="s">
        <v>2468</v>
      </c>
      <c r="F1045" s="96" t="s">
        <v>2469</v>
      </c>
      <c r="G1045" s="96" t="s">
        <v>126</v>
      </c>
      <c r="H1045" s="19" t="str">
        <f>IF(E1045="","",VLOOKUP(LEFT(E1045,5),'Technikai cellák'!B:C,2,0))</f>
        <v>TIGÁZ Földgázelosztó Zrt.</v>
      </c>
      <c r="I1045" s="19" t="str">
        <f>IF(E1045="","",VLOOKUP(H1045,'Technikai cellák'!$C$1:$D$12,2,0))</f>
        <v>4200 Hajdúszoboszló, Rákóczi Ferenc út 184.</v>
      </c>
      <c r="J1045" s="97">
        <v>65</v>
      </c>
      <c r="K1045" s="25" t="str">
        <f t="shared" ref="K1045:K1105" si="307">IF(J1045="","",IF(J1045&lt;20,"20 alatti",IF(J1045&lt;100,"20-99",IF(J1045&lt;500,"100-500","500-"))))</f>
        <v>20-99</v>
      </c>
      <c r="L1045" s="101">
        <f t="shared" ref="L1045:L1105" si="308">ROUND(IF(K1045="20 alatti",J1045*1,0),0)</f>
        <v>0</v>
      </c>
      <c r="M1045" s="102">
        <f t="shared" ref="M1045:M1105" si="309">ROUND(IF(K1045="20-99",J1045*10.5,0),0)</f>
        <v>683</v>
      </c>
      <c r="N1045" s="105">
        <v>683</v>
      </c>
      <c r="O1045" s="104">
        <f t="shared" ref="O1045:O1105" si="310">ROUND((IF(J1045&lt;100,0,J1045*$C$6)/$C$7),0)</f>
        <v>0</v>
      </c>
      <c r="P1045" s="26">
        <f t="shared" si="306"/>
        <v>643490</v>
      </c>
      <c r="Q1045" s="21">
        <f t="shared" si="305"/>
        <v>804363</v>
      </c>
      <c r="R1045" s="98">
        <v>12594</v>
      </c>
      <c r="S1045" s="99">
        <v>11601</v>
      </c>
      <c r="T1045" s="99">
        <v>9459</v>
      </c>
      <c r="U1045" s="99">
        <v>4624</v>
      </c>
      <c r="V1045" s="99">
        <v>2142</v>
      </c>
      <c r="W1045" s="99">
        <v>1652</v>
      </c>
      <c r="X1045" s="99">
        <v>1526</v>
      </c>
      <c r="Y1045" s="99">
        <v>1560</v>
      </c>
      <c r="Z1045" s="99">
        <v>2224</v>
      </c>
      <c r="AA1045" s="99">
        <v>6644</v>
      </c>
      <c r="AB1045" s="99">
        <v>9581</v>
      </c>
      <c r="AC1045" s="100">
        <v>12594</v>
      </c>
      <c r="AD1045" s="22">
        <f t="shared" si="293"/>
        <v>132940</v>
      </c>
      <c r="AE1045" s="20">
        <f t="shared" si="294"/>
        <v>122458</v>
      </c>
      <c r="AF1045" s="20">
        <f t="shared" si="295"/>
        <v>99847</v>
      </c>
      <c r="AG1045" s="20">
        <f t="shared" si="296"/>
        <v>48810</v>
      </c>
      <c r="AH1045" s="20">
        <f t="shared" si="297"/>
        <v>22611</v>
      </c>
      <c r="AI1045" s="20">
        <f t="shared" si="298"/>
        <v>17438</v>
      </c>
      <c r="AJ1045" s="20">
        <f t="shared" si="299"/>
        <v>16108</v>
      </c>
      <c r="AK1045" s="20">
        <f t="shared" si="300"/>
        <v>16467</v>
      </c>
      <c r="AL1045" s="20">
        <f t="shared" si="301"/>
        <v>23476</v>
      </c>
      <c r="AM1045" s="20">
        <f t="shared" si="302"/>
        <v>70133</v>
      </c>
      <c r="AN1045" s="20">
        <f t="shared" si="303"/>
        <v>101135</v>
      </c>
      <c r="AO1045" s="43">
        <f t="shared" si="304"/>
        <v>132940</v>
      </c>
    </row>
    <row r="1046" spans="1:41" x14ac:dyDescent="0.2">
      <c r="A1046" s="96" t="s">
        <v>2464</v>
      </c>
      <c r="B1046" s="96" t="s">
        <v>2465</v>
      </c>
      <c r="C1046" s="96" t="s">
        <v>2464</v>
      </c>
      <c r="D1046" s="96" t="s">
        <v>2465</v>
      </c>
      <c r="E1046" s="96" t="s">
        <v>2470</v>
      </c>
      <c r="F1046" s="96" t="s">
        <v>2471</v>
      </c>
      <c r="G1046" s="96" t="s">
        <v>126</v>
      </c>
      <c r="H1046" s="19" t="str">
        <f>IF(E1046="","",VLOOKUP(LEFT(E1046,5),'Technikai cellák'!B:C,2,0))</f>
        <v>TIGÁZ Földgázelosztó Zrt.</v>
      </c>
      <c r="I1046" s="19" t="str">
        <f>IF(E1046="","",VLOOKUP(H1046,'Technikai cellák'!$C$1:$D$12,2,0))</f>
        <v>4200 Hajdúszoboszló, Rákóczi Ferenc út 184.</v>
      </c>
      <c r="J1046" s="97">
        <v>65</v>
      </c>
      <c r="K1046" s="25" t="str">
        <f t="shared" si="307"/>
        <v>20-99</v>
      </c>
      <c r="L1046" s="101">
        <f t="shared" si="308"/>
        <v>0</v>
      </c>
      <c r="M1046" s="102">
        <f t="shared" si="309"/>
        <v>683</v>
      </c>
      <c r="N1046" s="105">
        <v>683</v>
      </c>
      <c r="O1046" s="104">
        <f t="shared" si="310"/>
        <v>0</v>
      </c>
      <c r="P1046" s="26">
        <f t="shared" si="306"/>
        <v>317857</v>
      </c>
      <c r="Q1046" s="21">
        <f t="shared" si="305"/>
        <v>397321</v>
      </c>
      <c r="R1046" s="98">
        <v>6221</v>
      </c>
      <c r="S1046" s="99">
        <v>5731</v>
      </c>
      <c r="T1046" s="99">
        <v>4672</v>
      </c>
      <c r="U1046" s="99">
        <v>2284</v>
      </c>
      <c r="V1046" s="99">
        <v>1058</v>
      </c>
      <c r="W1046" s="99">
        <v>816</v>
      </c>
      <c r="X1046" s="99">
        <v>754</v>
      </c>
      <c r="Y1046" s="99">
        <v>771</v>
      </c>
      <c r="Z1046" s="99">
        <v>1098</v>
      </c>
      <c r="AA1046" s="99">
        <v>3516</v>
      </c>
      <c r="AB1046" s="99">
        <v>4498</v>
      </c>
      <c r="AC1046" s="100">
        <v>6221</v>
      </c>
      <c r="AD1046" s="22">
        <f t="shared" si="293"/>
        <v>65668</v>
      </c>
      <c r="AE1046" s="20">
        <f t="shared" si="294"/>
        <v>60495</v>
      </c>
      <c r="AF1046" s="20">
        <f t="shared" si="295"/>
        <v>49317</v>
      </c>
      <c r="AG1046" s="20">
        <f t="shared" si="296"/>
        <v>24109</v>
      </c>
      <c r="AH1046" s="20">
        <f t="shared" si="297"/>
        <v>11168</v>
      </c>
      <c r="AI1046" s="20">
        <f t="shared" si="298"/>
        <v>8614</v>
      </c>
      <c r="AJ1046" s="20">
        <f t="shared" si="299"/>
        <v>7959</v>
      </c>
      <c r="AK1046" s="20">
        <f t="shared" si="300"/>
        <v>8139</v>
      </c>
      <c r="AL1046" s="20">
        <f t="shared" si="301"/>
        <v>11590</v>
      </c>
      <c r="AM1046" s="20">
        <f t="shared" si="302"/>
        <v>37114</v>
      </c>
      <c r="AN1046" s="20">
        <f t="shared" si="303"/>
        <v>47480</v>
      </c>
      <c r="AO1046" s="43">
        <f t="shared" si="304"/>
        <v>65668</v>
      </c>
    </row>
    <row r="1047" spans="1:41" x14ac:dyDescent="0.2">
      <c r="A1047" s="96" t="s">
        <v>2464</v>
      </c>
      <c r="B1047" s="96" t="s">
        <v>2465</v>
      </c>
      <c r="C1047" s="96" t="s">
        <v>2464</v>
      </c>
      <c r="D1047" s="96" t="s">
        <v>2465</v>
      </c>
      <c r="E1047" s="96" t="s">
        <v>2472</v>
      </c>
      <c r="F1047" s="96" t="s">
        <v>2473</v>
      </c>
      <c r="G1047" s="96" t="s">
        <v>126</v>
      </c>
      <c r="H1047" s="19" t="str">
        <f>IF(E1047="","",VLOOKUP(LEFT(E1047,5),'Technikai cellák'!B:C,2,0))</f>
        <v>TIGÁZ Földgázelosztó Zrt.</v>
      </c>
      <c r="I1047" s="19" t="str">
        <f>IF(E1047="","",VLOOKUP(H1047,'Technikai cellák'!$C$1:$D$12,2,0))</f>
        <v>4200 Hajdúszoboszló, Rákóczi Ferenc út 184.</v>
      </c>
      <c r="J1047" s="97">
        <v>65</v>
      </c>
      <c r="K1047" s="25" t="str">
        <f t="shared" si="307"/>
        <v>20-99</v>
      </c>
      <c r="L1047" s="101">
        <f t="shared" si="308"/>
        <v>0</v>
      </c>
      <c r="M1047" s="102">
        <f t="shared" si="309"/>
        <v>683</v>
      </c>
      <c r="N1047" s="105">
        <v>683</v>
      </c>
      <c r="O1047" s="104">
        <f t="shared" si="310"/>
        <v>0</v>
      </c>
      <c r="P1047" s="26">
        <f t="shared" si="306"/>
        <v>352657</v>
      </c>
      <c r="Q1047" s="21">
        <f t="shared" si="305"/>
        <v>440821</v>
      </c>
      <c r="R1047" s="98">
        <v>6902</v>
      </c>
      <c r="S1047" s="99">
        <v>6358</v>
      </c>
      <c r="T1047" s="99">
        <v>5184</v>
      </c>
      <c r="U1047" s="99">
        <v>2534</v>
      </c>
      <c r="V1047" s="99">
        <v>1174</v>
      </c>
      <c r="W1047" s="99">
        <v>905</v>
      </c>
      <c r="X1047" s="99">
        <v>836</v>
      </c>
      <c r="Y1047" s="99">
        <v>855</v>
      </c>
      <c r="Z1047" s="99">
        <v>1219</v>
      </c>
      <c r="AA1047" s="99">
        <v>3641</v>
      </c>
      <c r="AB1047" s="99">
        <v>5251</v>
      </c>
      <c r="AC1047" s="100">
        <v>6902</v>
      </c>
      <c r="AD1047" s="22">
        <f t="shared" si="293"/>
        <v>72856</v>
      </c>
      <c r="AE1047" s="20">
        <f t="shared" si="294"/>
        <v>67114</v>
      </c>
      <c r="AF1047" s="20">
        <f t="shared" si="295"/>
        <v>54721</v>
      </c>
      <c r="AG1047" s="20">
        <f t="shared" si="296"/>
        <v>26748</v>
      </c>
      <c r="AH1047" s="20">
        <f t="shared" si="297"/>
        <v>12393</v>
      </c>
      <c r="AI1047" s="20">
        <f t="shared" si="298"/>
        <v>9553</v>
      </c>
      <c r="AJ1047" s="20">
        <f t="shared" si="299"/>
        <v>8825</v>
      </c>
      <c r="AK1047" s="20">
        <f t="shared" si="300"/>
        <v>9025</v>
      </c>
      <c r="AL1047" s="20">
        <f t="shared" si="301"/>
        <v>12868</v>
      </c>
      <c r="AM1047" s="20">
        <f t="shared" si="302"/>
        <v>38434</v>
      </c>
      <c r="AN1047" s="20">
        <f t="shared" si="303"/>
        <v>55428</v>
      </c>
      <c r="AO1047" s="43">
        <f t="shared" si="304"/>
        <v>72856</v>
      </c>
    </row>
    <row r="1048" spans="1:41" x14ac:dyDescent="0.2">
      <c r="A1048" s="96" t="s">
        <v>2464</v>
      </c>
      <c r="B1048" s="96" t="s">
        <v>2465</v>
      </c>
      <c r="C1048" s="96" t="s">
        <v>2464</v>
      </c>
      <c r="D1048" s="96" t="s">
        <v>2465</v>
      </c>
      <c r="E1048" s="96" t="s">
        <v>2474</v>
      </c>
      <c r="F1048" s="96" t="s">
        <v>2475</v>
      </c>
      <c r="G1048" s="96" t="s">
        <v>126</v>
      </c>
      <c r="H1048" s="19" t="str">
        <f>IF(E1048="","",VLOOKUP(LEFT(E1048,5),'Technikai cellák'!B:C,2,0))</f>
        <v>TIGÁZ Földgázelosztó Zrt.</v>
      </c>
      <c r="I1048" s="19" t="str">
        <f>IF(E1048="","",VLOOKUP(H1048,'Technikai cellák'!$C$1:$D$12,2,0))</f>
        <v>4200 Hajdúszoboszló, Rákóczi Ferenc út 184.</v>
      </c>
      <c r="J1048" s="97">
        <v>260</v>
      </c>
      <c r="K1048" s="25" t="str">
        <f t="shared" si="307"/>
        <v>100-500</v>
      </c>
      <c r="L1048" s="101">
        <f t="shared" si="308"/>
        <v>0</v>
      </c>
      <c r="M1048" s="102">
        <f t="shared" si="309"/>
        <v>0</v>
      </c>
      <c r="N1048" s="105"/>
      <c r="O1048" s="104">
        <f t="shared" si="310"/>
        <v>2745</v>
      </c>
      <c r="P1048" s="26">
        <f t="shared" si="306"/>
        <v>2913400</v>
      </c>
      <c r="Q1048" s="21">
        <f t="shared" si="305"/>
        <v>3641750</v>
      </c>
      <c r="R1048" s="98">
        <v>52000</v>
      </c>
      <c r="S1048" s="99">
        <v>52000</v>
      </c>
      <c r="T1048" s="99">
        <v>51000</v>
      </c>
      <c r="U1048" s="99">
        <v>25000</v>
      </c>
      <c r="V1048" s="99">
        <v>7000</v>
      </c>
      <c r="W1048" s="99">
        <v>7000</v>
      </c>
      <c r="X1048" s="99">
        <v>7000</v>
      </c>
      <c r="Y1048" s="99">
        <v>7000</v>
      </c>
      <c r="Z1048" s="99">
        <v>8000</v>
      </c>
      <c r="AA1048" s="99">
        <v>28000</v>
      </c>
      <c r="AB1048" s="99">
        <v>49000</v>
      </c>
      <c r="AC1048" s="100">
        <v>52000</v>
      </c>
      <c r="AD1048" s="22">
        <f t="shared" si="293"/>
        <v>548901</v>
      </c>
      <c r="AE1048" s="20">
        <f t="shared" si="294"/>
        <v>548901</v>
      </c>
      <c r="AF1048" s="20">
        <f t="shared" si="295"/>
        <v>538346</v>
      </c>
      <c r="AG1048" s="20">
        <f t="shared" si="296"/>
        <v>263895</v>
      </c>
      <c r="AH1048" s="20">
        <f t="shared" si="297"/>
        <v>73891</v>
      </c>
      <c r="AI1048" s="20">
        <f t="shared" si="298"/>
        <v>73891</v>
      </c>
      <c r="AJ1048" s="20">
        <f t="shared" si="299"/>
        <v>73891</v>
      </c>
      <c r="AK1048" s="20">
        <f t="shared" si="300"/>
        <v>73891</v>
      </c>
      <c r="AL1048" s="20">
        <f t="shared" si="301"/>
        <v>84446</v>
      </c>
      <c r="AM1048" s="20">
        <f t="shared" si="302"/>
        <v>295562</v>
      </c>
      <c r="AN1048" s="20">
        <f t="shared" si="303"/>
        <v>517234</v>
      </c>
      <c r="AO1048" s="43">
        <f t="shared" si="304"/>
        <v>548901</v>
      </c>
    </row>
    <row r="1049" spans="1:41" x14ac:dyDescent="0.2">
      <c r="A1049" s="96" t="s">
        <v>2464</v>
      </c>
      <c r="B1049" s="96" t="s">
        <v>2465</v>
      </c>
      <c r="C1049" s="96" t="s">
        <v>2464</v>
      </c>
      <c r="D1049" s="96" t="s">
        <v>2465</v>
      </c>
      <c r="E1049" s="96" t="s">
        <v>2476</v>
      </c>
      <c r="F1049" s="96" t="s">
        <v>2477</v>
      </c>
      <c r="G1049" s="96" t="s">
        <v>126</v>
      </c>
      <c r="H1049" s="19" t="str">
        <f>IF(E1049="","",VLOOKUP(LEFT(E1049,5),'Technikai cellák'!B:C,2,0))</f>
        <v>TIGÁZ Földgázelosztó Zrt.</v>
      </c>
      <c r="I1049" s="19" t="str">
        <f>IF(E1049="","",VLOOKUP(H1049,'Technikai cellák'!$C$1:$D$12,2,0))</f>
        <v>4200 Hajdúszoboszló, Rákóczi Ferenc út 184.</v>
      </c>
      <c r="J1049" s="97">
        <v>25</v>
      </c>
      <c r="K1049" s="25" t="str">
        <f t="shared" si="307"/>
        <v>20-99</v>
      </c>
      <c r="L1049" s="101">
        <f t="shared" si="308"/>
        <v>0</v>
      </c>
      <c r="M1049" s="102">
        <f t="shared" si="309"/>
        <v>263</v>
      </c>
      <c r="N1049" s="105">
        <v>263</v>
      </c>
      <c r="O1049" s="104">
        <f t="shared" si="310"/>
        <v>0</v>
      </c>
      <c r="P1049" s="26">
        <f t="shared" si="306"/>
        <v>147730</v>
      </c>
      <c r="Q1049" s="21">
        <f t="shared" si="305"/>
        <v>184662</v>
      </c>
      <c r="R1049" s="98">
        <v>3561</v>
      </c>
      <c r="S1049" s="99">
        <v>2550</v>
      </c>
      <c r="T1049" s="99">
        <v>2200</v>
      </c>
      <c r="U1049" s="99">
        <v>1215</v>
      </c>
      <c r="V1049" s="99">
        <v>339</v>
      </c>
      <c r="W1049" s="99">
        <v>284</v>
      </c>
      <c r="X1049" s="99">
        <v>256</v>
      </c>
      <c r="Y1049" s="99">
        <v>196</v>
      </c>
      <c r="Z1049" s="99">
        <v>129</v>
      </c>
      <c r="AA1049" s="99">
        <v>1450</v>
      </c>
      <c r="AB1049" s="99">
        <v>1850</v>
      </c>
      <c r="AC1049" s="100">
        <v>3464</v>
      </c>
      <c r="AD1049" s="22">
        <f t="shared" si="293"/>
        <v>37589</v>
      </c>
      <c r="AE1049" s="20">
        <f t="shared" si="294"/>
        <v>26917</v>
      </c>
      <c r="AF1049" s="20">
        <f t="shared" si="295"/>
        <v>23223</v>
      </c>
      <c r="AG1049" s="20">
        <f t="shared" si="296"/>
        <v>12825</v>
      </c>
      <c r="AH1049" s="20">
        <f t="shared" si="297"/>
        <v>3578</v>
      </c>
      <c r="AI1049" s="20">
        <f t="shared" si="298"/>
        <v>2998</v>
      </c>
      <c r="AJ1049" s="20">
        <f t="shared" si="299"/>
        <v>2702</v>
      </c>
      <c r="AK1049" s="20">
        <f t="shared" si="300"/>
        <v>2069</v>
      </c>
      <c r="AL1049" s="20">
        <f t="shared" si="301"/>
        <v>1362</v>
      </c>
      <c r="AM1049" s="20">
        <f t="shared" si="302"/>
        <v>15306</v>
      </c>
      <c r="AN1049" s="20">
        <f t="shared" si="303"/>
        <v>19528</v>
      </c>
      <c r="AO1049" s="43">
        <f t="shared" si="304"/>
        <v>36565</v>
      </c>
    </row>
    <row r="1050" spans="1:41" x14ac:dyDescent="0.2">
      <c r="A1050" s="96" t="s">
        <v>2464</v>
      </c>
      <c r="B1050" s="96" t="s">
        <v>2465</v>
      </c>
      <c r="C1050" s="96" t="s">
        <v>2464</v>
      </c>
      <c r="D1050" s="96" t="s">
        <v>2465</v>
      </c>
      <c r="E1050" s="96" t="s">
        <v>2478</v>
      </c>
      <c r="F1050" s="96" t="s">
        <v>2479</v>
      </c>
      <c r="G1050" s="96" t="s">
        <v>126</v>
      </c>
      <c r="H1050" s="19" t="str">
        <f>IF(E1050="","",VLOOKUP(LEFT(E1050,5),'Technikai cellák'!B:C,2,0))</f>
        <v>TIGÁZ Földgázelosztó Zrt.</v>
      </c>
      <c r="I1050" s="19" t="str">
        <f>IF(E1050="","",VLOOKUP(H1050,'Technikai cellák'!$C$1:$D$12,2,0))</f>
        <v>4200 Hajdúszoboszló, Rákóczi Ferenc út 184.</v>
      </c>
      <c r="J1050" s="97">
        <v>40</v>
      </c>
      <c r="K1050" s="25" t="str">
        <f t="shared" si="307"/>
        <v>20-99</v>
      </c>
      <c r="L1050" s="101">
        <f t="shared" si="308"/>
        <v>0</v>
      </c>
      <c r="M1050" s="102">
        <f t="shared" si="309"/>
        <v>420</v>
      </c>
      <c r="N1050" s="105">
        <v>420</v>
      </c>
      <c r="O1050" s="104">
        <f t="shared" si="310"/>
        <v>0</v>
      </c>
      <c r="P1050" s="26">
        <f t="shared" si="306"/>
        <v>277610</v>
      </c>
      <c r="Q1050" s="21">
        <f t="shared" si="305"/>
        <v>347013</v>
      </c>
      <c r="R1050" s="98">
        <v>4958</v>
      </c>
      <c r="S1050" s="99">
        <v>5873</v>
      </c>
      <c r="T1050" s="99">
        <v>4555</v>
      </c>
      <c r="U1050" s="99">
        <v>1697</v>
      </c>
      <c r="V1050" s="99">
        <v>611</v>
      </c>
      <c r="W1050" s="99">
        <v>538</v>
      </c>
      <c r="X1050" s="99">
        <v>442</v>
      </c>
      <c r="Y1050" s="99">
        <v>502</v>
      </c>
      <c r="Z1050" s="99">
        <v>737</v>
      </c>
      <c r="AA1050" s="99">
        <v>3634</v>
      </c>
      <c r="AB1050" s="99">
        <v>4068</v>
      </c>
      <c r="AC1050" s="100">
        <v>5259</v>
      </c>
      <c r="AD1050" s="22">
        <f t="shared" si="293"/>
        <v>52336</v>
      </c>
      <c r="AE1050" s="20">
        <f t="shared" si="294"/>
        <v>61994</v>
      </c>
      <c r="AF1050" s="20">
        <f t="shared" si="295"/>
        <v>48082</v>
      </c>
      <c r="AG1050" s="20">
        <f t="shared" si="296"/>
        <v>17913</v>
      </c>
      <c r="AH1050" s="20">
        <f t="shared" si="297"/>
        <v>6450</v>
      </c>
      <c r="AI1050" s="20">
        <f t="shared" si="298"/>
        <v>5679</v>
      </c>
      <c r="AJ1050" s="20">
        <f t="shared" si="299"/>
        <v>4666</v>
      </c>
      <c r="AK1050" s="20">
        <f t="shared" si="300"/>
        <v>5299</v>
      </c>
      <c r="AL1050" s="20">
        <f t="shared" si="301"/>
        <v>7780</v>
      </c>
      <c r="AM1050" s="20">
        <f t="shared" si="302"/>
        <v>38360</v>
      </c>
      <c r="AN1050" s="20">
        <f t="shared" si="303"/>
        <v>42941</v>
      </c>
      <c r="AO1050" s="43">
        <f t="shared" si="304"/>
        <v>55513</v>
      </c>
    </row>
    <row r="1051" spans="1:41" x14ac:dyDescent="0.2">
      <c r="A1051" s="96" t="s">
        <v>2464</v>
      </c>
      <c r="B1051" s="96" t="s">
        <v>2465</v>
      </c>
      <c r="C1051" s="96" t="s">
        <v>2464</v>
      </c>
      <c r="D1051" s="96" t="s">
        <v>2465</v>
      </c>
      <c r="E1051" s="96" t="s">
        <v>2480</v>
      </c>
      <c r="F1051" s="96" t="s">
        <v>2481</v>
      </c>
      <c r="G1051" s="96" t="s">
        <v>126</v>
      </c>
      <c r="H1051" s="19" t="str">
        <f>IF(E1051="","",VLOOKUP(LEFT(E1051,5),'Technikai cellák'!B:C,2,0))</f>
        <v>TIGÁZ Földgázelosztó Zrt.</v>
      </c>
      <c r="I1051" s="19" t="str">
        <f>IF(E1051="","",VLOOKUP(H1051,'Technikai cellák'!$C$1:$D$12,2,0))</f>
        <v>4200 Hajdúszoboszló, Rákóczi Ferenc út 184.</v>
      </c>
      <c r="J1051" s="97">
        <v>65</v>
      </c>
      <c r="K1051" s="25" t="str">
        <f t="shared" si="307"/>
        <v>20-99</v>
      </c>
      <c r="L1051" s="101">
        <f t="shared" si="308"/>
        <v>0</v>
      </c>
      <c r="M1051" s="102">
        <f t="shared" si="309"/>
        <v>683</v>
      </c>
      <c r="N1051" s="105">
        <v>683</v>
      </c>
      <c r="O1051" s="104">
        <f t="shared" si="310"/>
        <v>0</v>
      </c>
      <c r="P1051" s="26">
        <f t="shared" si="306"/>
        <v>374604</v>
      </c>
      <c r="Q1051" s="21">
        <f t="shared" si="305"/>
        <v>468255</v>
      </c>
      <c r="R1051" s="98">
        <v>7588</v>
      </c>
      <c r="S1051" s="99">
        <v>10513</v>
      </c>
      <c r="T1051" s="99">
        <v>6726</v>
      </c>
      <c r="U1051" s="99">
        <v>1016</v>
      </c>
      <c r="V1051" s="99">
        <v>635</v>
      </c>
      <c r="W1051" s="99">
        <v>596</v>
      </c>
      <c r="X1051" s="99">
        <v>412</v>
      </c>
      <c r="Y1051" s="99">
        <v>536</v>
      </c>
      <c r="Z1051" s="99">
        <v>799</v>
      </c>
      <c r="AA1051" s="99">
        <v>2259</v>
      </c>
      <c r="AB1051" s="99">
        <v>6569</v>
      </c>
      <c r="AC1051" s="100">
        <v>6711</v>
      </c>
      <c r="AD1051" s="22">
        <f t="shared" si="293"/>
        <v>80097</v>
      </c>
      <c r="AE1051" s="20">
        <f t="shared" si="294"/>
        <v>110973</v>
      </c>
      <c r="AF1051" s="20">
        <f t="shared" si="295"/>
        <v>70998</v>
      </c>
      <c r="AG1051" s="20">
        <f t="shared" si="296"/>
        <v>10725</v>
      </c>
      <c r="AH1051" s="20">
        <f t="shared" si="297"/>
        <v>6703</v>
      </c>
      <c r="AI1051" s="20">
        <f t="shared" si="298"/>
        <v>6291</v>
      </c>
      <c r="AJ1051" s="20">
        <f t="shared" si="299"/>
        <v>4349</v>
      </c>
      <c r="AK1051" s="20">
        <f t="shared" si="300"/>
        <v>5658</v>
      </c>
      <c r="AL1051" s="20">
        <f t="shared" si="301"/>
        <v>8434</v>
      </c>
      <c r="AM1051" s="20">
        <f t="shared" si="302"/>
        <v>23846</v>
      </c>
      <c r="AN1051" s="20">
        <f t="shared" si="303"/>
        <v>69341</v>
      </c>
      <c r="AO1051" s="43">
        <f t="shared" si="304"/>
        <v>70840</v>
      </c>
    </row>
    <row r="1052" spans="1:41" x14ac:dyDescent="0.2">
      <c r="A1052" s="96" t="s">
        <v>2464</v>
      </c>
      <c r="B1052" s="96" t="s">
        <v>2465</v>
      </c>
      <c r="C1052" s="96" t="s">
        <v>2464</v>
      </c>
      <c r="D1052" s="96" t="s">
        <v>2465</v>
      </c>
      <c r="E1052" s="96" t="s">
        <v>2482</v>
      </c>
      <c r="F1052" s="96" t="s">
        <v>2483</v>
      </c>
      <c r="G1052" s="96" t="s">
        <v>126</v>
      </c>
      <c r="H1052" s="19" t="str">
        <f>IF(E1052="","",VLOOKUP(LEFT(E1052,5),'Technikai cellák'!B:C,2,0))</f>
        <v>TIGÁZ Földgázelosztó Zrt.</v>
      </c>
      <c r="I1052" s="19" t="str">
        <f>IF(E1052="","",VLOOKUP(H1052,'Technikai cellák'!$C$1:$D$12,2,0))</f>
        <v>4200 Hajdúszoboszló, Rákóczi Ferenc út 184.</v>
      </c>
      <c r="J1052" s="97">
        <v>25</v>
      </c>
      <c r="K1052" s="25" t="str">
        <f t="shared" si="307"/>
        <v>20-99</v>
      </c>
      <c r="L1052" s="101">
        <f t="shared" si="308"/>
        <v>0</v>
      </c>
      <c r="M1052" s="102">
        <f t="shared" si="309"/>
        <v>263</v>
      </c>
      <c r="N1052" s="105">
        <v>263</v>
      </c>
      <c r="O1052" s="104">
        <f t="shared" si="310"/>
        <v>0</v>
      </c>
      <c r="P1052" s="26">
        <f t="shared" si="306"/>
        <v>116417</v>
      </c>
      <c r="Q1052" s="21">
        <f t="shared" si="305"/>
        <v>145521</v>
      </c>
      <c r="R1052" s="98">
        <v>2786</v>
      </c>
      <c r="S1052" s="99">
        <v>3186</v>
      </c>
      <c r="T1052" s="99">
        <v>1663</v>
      </c>
      <c r="U1052" s="99">
        <v>374</v>
      </c>
      <c r="V1052" s="99">
        <v>265</v>
      </c>
      <c r="W1052" s="99">
        <v>274</v>
      </c>
      <c r="X1052" s="99">
        <v>126</v>
      </c>
      <c r="Y1052" s="99">
        <v>104</v>
      </c>
      <c r="Z1052" s="99">
        <v>236</v>
      </c>
      <c r="AA1052" s="99">
        <v>722</v>
      </c>
      <c r="AB1052" s="99">
        <v>1950</v>
      </c>
      <c r="AC1052" s="100">
        <v>2100</v>
      </c>
      <c r="AD1052" s="22">
        <f t="shared" si="293"/>
        <v>29408</v>
      </c>
      <c r="AE1052" s="20">
        <f t="shared" si="294"/>
        <v>33631</v>
      </c>
      <c r="AF1052" s="20">
        <f t="shared" si="295"/>
        <v>17554</v>
      </c>
      <c r="AG1052" s="20">
        <f t="shared" si="296"/>
        <v>3948</v>
      </c>
      <c r="AH1052" s="20">
        <f t="shared" si="297"/>
        <v>2797</v>
      </c>
      <c r="AI1052" s="20">
        <f t="shared" si="298"/>
        <v>2892</v>
      </c>
      <c r="AJ1052" s="20">
        <f t="shared" si="299"/>
        <v>1330</v>
      </c>
      <c r="AK1052" s="20">
        <f t="shared" si="300"/>
        <v>1098</v>
      </c>
      <c r="AL1052" s="20">
        <f t="shared" si="301"/>
        <v>2491</v>
      </c>
      <c r="AM1052" s="20">
        <f t="shared" si="302"/>
        <v>7621</v>
      </c>
      <c r="AN1052" s="20">
        <f t="shared" si="303"/>
        <v>20584</v>
      </c>
      <c r="AO1052" s="43">
        <f t="shared" si="304"/>
        <v>22167</v>
      </c>
    </row>
    <row r="1053" spans="1:41" x14ac:dyDescent="0.2">
      <c r="A1053" s="96" t="s">
        <v>2464</v>
      </c>
      <c r="B1053" s="96" t="s">
        <v>2465</v>
      </c>
      <c r="C1053" s="96" t="s">
        <v>2464</v>
      </c>
      <c r="D1053" s="96" t="s">
        <v>2465</v>
      </c>
      <c r="E1053" s="96" t="s">
        <v>2484</v>
      </c>
      <c r="F1053" s="96" t="s">
        <v>2485</v>
      </c>
      <c r="G1053" s="96" t="s">
        <v>126</v>
      </c>
      <c r="H1053" s="19" t="str">
        <f>IF(E1053="","",VLOOKUP(LEFT(E1053,5),'Technikai cellák'!B:C,2,0))</f>
        <v>TIGÁZ Földgázelosztó Zrt.</v>
      </c>
      <c r="I1053" s="19" t="str">
        <f>IF(E1053="","",VLOOKUP(H1053,'Technikai cellák'!$C$1:$D$12,2,0))</f>
        <v>4200 Hajdúszoboszló, Rákóczi Ferenc út 184.</v>
      </c>
      <c r="J1053" s="97">
        <v>65</v>
      </c>
      <c r="K1053" s="25" t="str">
        <f t="shared" si="307"/>
        <v>20-99</v>
      </c>
      <c r="L1053" s="101">
        <f t="shared" si="308"/>
        <v>0</v>
      </c>
      <c r="M1053" s="102">
        <f t="shared" si="309"/>
        <v>683</v>
      </c>
      <c r="N1053" s="105">
        <v>683</v>
      </c>
      <c r="O1053" s="104">
        <f t="shared" si="310"/>
        <v>0</v>
      </c>
      <c r="P1053" s="26">
        <f t="shared" si="306"/>
        <v>926265</v>
      </c>
      <c r="Q1053" s="21">
        <f t="shared" si="305"/>
        <v>1157831</v>
      </c>
      <c r="R1053" s="98">
        <v>17148</v>
      </c>
      <c r="S1053" s="99">
        <v>24096</v>
      </c>
      <c r="T1053" s="99">
        <v>15171</v>
      </c>
      <c r="U1053" s="99">
        <v>4344</v>
      </c>
      <c r="V1053" s="99">
        <v>663</v>
      </c>
      <c r="W1053" s="99">
        <v>470</v>
      </c>
      <c r="X1053" s="99">
        <v>551</v>
      </c>
      <c r="Y1053" s="99">
        <v>554</v>
      </c>
      <c r="Z1053" s="99">
        <v>654</v>
      </c>
      <c r="AA1053" s="99">
        <v>8138</v>
      </c>
      <c r="AB1053" s="99">
        <v>19214</v>
      </c>
      <c r="AC1053" s="100">
        <v>18684</v>
      </c>
      <c r="AD1053" s="22">
        <f t="shared" si="293"/>
        <v>181011</v>
      </c>
      <c r="AE1053" s="20">
        <f t="shared" si="294"/>
        <v>254352</v>
      </c>
      <c r="AF1053" s="20">
        <f t="shared" si="295"/>
        <v>160142</v>
      </c>
      <c r="AG1053" s="20">
        <f t="shared" si="296"/>
        <v>45854</v>
      </c>
      <c r="AH1053" s="20">
        <f t="shared" si="297"/>
        <v>6998</v>
      </c>
      <c r="AI1053" s="20">
        <f t="shared" si="298"/>
        <v>4961</v>
      </c>
      <c r="AJ1053" s="20">
        <f t="shared" si="299"/>
        <v>5816</v>
      </c>
      <c r="AK1053" s="20">
        <f t="shared" si="300"/>
        <v>5848</v>
      </c>
      <c r="AL1053" s="20">
        <f t="shared" si="301"/>
        <v>6903</v>
      </c>
      <c r="AM1053" s="20">
        <f t="shared" si="302"/>
        <v>85903</v>
      </c>
      <c r="AN1053" s="20">
        <f t="shared" si="303"/>
        <v>202819</v>
      </c>
      <c r="AO1053" s="43">
        <f t="shared" si="304"/>
        <v>197224</v>
      </c>
    </row>
    <row r="1054" spans="1:41" x14ac:dyDescent="0.2">
      <c r="A1054" s="96" t="s">
        <v>2464</v>
      </c>
      <c r="B1054" s="96" t="s">
        <v>2465</v>
      </c>
      <c r="C1054" s="96" t="s">
        <v>2464</v>
      </c>
      <c r="D1054" s="96" t="s">
        <v>2465</v>
      </c>
      <c r="E1054" s="96" t="s">
        <v>2486</v>
      </c>
      <c r="F1054" s="96" t="s">
        <v>2487</v>
      </c>
      <c r="G1054" s="96" t="s">
        <v>126</v>
      </c>
      <c r="H1054" s="19" t="str">
        <f>IF(E1054="","",VLOOKUP(LEFT(E1054,5),'Technikai cellák'!B:C,2,0))</f>
        <v>TIGÁZ Földgázelosztó Zrt.</v>
      </c>
      <c r="I1054" s="19" t="str">
        <f>IF(E1054="","",VLOOKUP(H1054,'Technikai cellák'!$C$1:$D$12,2,0))</f>
        <v>4200 Hajdúszoboszló, Rákóczi Ferenc út 184.</v>
      </c>
      <c r="J1054" s="97">
        <v>4</v>
      </c>
      <c r="K1054" s="25" t="str">
        <f t="shared" si="307"/>
        <v>20 alatti</v>
      </c>
      <c r="L1054" s="101">
        <f t="shared" si="308"/>
        <v>4</v>
      </c>
      <c r="M1054" s="102">
        <f t="shared" si="309"/>
        <v>0</v>
      </c>
      <c r="N1054" s="105"/>
      <c r="O1054" s="104">
        <f t="shared" si="310"/>
        <v>0</v>
      </c>
      <c r="P1054" s="26">
        <f t="shared" si="306"/>
        <v>24632</v>
      </c>
      <c r="Q1054" s="21">
        <f t="shared" si="305"/>
        <v>30790</v>
      </c>
      <c r="R1054" s="98">
        <v>544</v>
      </c>
      <c r="S1054" s="99">
        <v>468</v>
      </c>
      <c r="T1054" s="99">
        <v>381</v>
      </c>
      <c r="U1054" s="99">
        <v>146</v>
      </c>
      <c r="V1054" s="99">
        <v>79</v>
      </c>
      <c r="W1054" s="99">
        <v>61</v>
      </c>
      <c r="X1054" s="99">
        <v>56</v>
      </c>
      <c r="Y1054" s="99">
        <v>57</v>
      </c>
      <c r="Z1054" s="99">
        <v>78</v>
      </c>
      <c r="AA1054" s="99">
        <v>179</v>
      </c>
      <c r="AB1054" s="99">
        <v>357</v>
      </c>
      <c r="AC1054" s="100">
        <v>511</v>
      </c>
      <c r="AD1054" s="22">
        <f t="shared" si="293"/>
        <v>5742</v>
      </c>
      <c r="AE1054" s="20">
        <f t="shared" si="294"/>
        <v>4940</v>
      </c>
      <c r="AF1054" s="20">
        <f t="shared" si="295"/>
        <v>4022</v>
      </c>
      <c r="AG1054" s="20">
        <f t="shared" si="296"/>
        <v>1541</v>
      </c>
      <c r="AH1054" s="20">
        <f t="shared" si="297"/>
        <v>834</v>
      </c>
      <c r="AI1054" s="20">
        <f t="shared" si="298"/>
        <v>644</v>
      </c>
      <c r="AJ1054" s="20">
        <f t="shared" si="299"/>
        <v>591</v>
      </c>
      <c r="AK1054" s="20">
        <f t="shared" si="300"/>
        <v>602</v>
      </c>
      <c r="AL1054" s="20">
        <f t="shared" si="301"/>
        <v>823</v>
      </c>
      <c r="AM1054" s="20">
        <f t="shared" si="302"/>
        <v>1889</v>
      </c>
      <c r="AN1054" s="20">
        <f t="shared" si="303"/>
        <v>3768</v>
      </c>
      <c r="AO1054" s="43">
        <f t="shared" si="304"/>
        <v>5394</v>
      </c>
    </row>
    <row r="1055" spans="1:41" x14ac:dyDescent="0.2">
      <c r="A1055" s="96" t="s">
        <v>2464</v>
      </c>
      <c r="B1055" s="96" t="s">
        <v>2465</v>
      </c>
      <c r="C1055" s="96" t="s">
        <v>2464</v>
      </c>
      <c r="D1055" s="96" t="s">
        <v>2465</v>
      </c>
      <c r="E1055" s="96" t="s">
        <v>2488</v>
      </c>
      <c r="F1055" s="96" t="s">
        <v>2489</v>
      </c>
      <c r="G1055" s="96" t="s">
        <v>126</v>
      </c>
      <c r="H1055" s="19" t="str">
        <f>IF(E1055="","",VLOOKUP(LEFT(E1055,5),'Technikai cellák'!B:C,2,0))</f>
        <v>TIGÁZ Földgázelosztó Zrt.</v>
      </c>
      <c r="I1055" s="19" t="str">
        <f>IF(E1055="","",VLOOKUP(H1055,'Technikai cellák'!$C$1:$D$12,2,0))</f>
        <v>4200 Hajdúszoboszló, Rákóczi Ferenc út 184.</v>
      </c>
      <c r="J1055" s="97">
        <v>4</v>
      </c>
      <c r="K1055" s="25" t="str">
        <f t="shared" si="307"/>
        <v>20 alatti</v>
      </c>
      <c r="L1055" s="101">
        <f t="shared" si="308"/>
        <v>4</v>
      </c>
      <c r="M1055" s="102">
        <f t="shared" si="309"/>
        <v>0</v>
      </c>
      <c r="N1055" s="105"/>
      <c r="O1055" s="104">
        <f t="shared" si="310"/>
        <v>0</v>
      </c>
      <c r="P1055" s="26">
        <f t="shared" si="306"/>
        <v>49054</v>
      </c>
      <c r="Q1055" s="21">
        <f t="shared" si="305"/>
        <v>61318</v>
      </c>
      <c r="R1055" s="98">
        <v>1083</v>
      </c>
      <c r="S1055" s="99">
        <v>932</v>
      </c>
      <c r="T1055" s="99">
        <v>760</v>
      </c>
      <c r="U1055" s="99">
        <v>290</v>
      </c>
      <c r="V1055" s="99">
        <v>157</v>
      </c>
      <c r="W1055" s="99">
        <v>122</v>
      </c>
      <c r="X1055" s="99">
        <v>112</v>
      </c>
      <c r="Y1055" s="99">
        <v>113</v>
      </c>
      <c r="Z1055" s="99">
        <v>155</v>
      </c>
      <c r="AA1055" s="99">
        <v>357</v>
      </c>
      <c r="AB1055" s="99">
        <v>710</v>
      </c>
      <c r="AC1055" s="100">
        <v>1018</v>
      </c>
      <c r="AD1055" s="22">
        <f t="shared" si="293"/>
        <v>11432</v>
      </c>
      <c r="AE1055" s="20">
        <f t="shared" si="294"/>
        <v>9838</v>
      </c>
      <c r="AF1055" s="20">
        <f t="shared" si="295"/>
        <v>8022</v>
      </c>
      <c r="AG1055" s="20">
        <f t="shared" si="296"/>
        <v>3061</v>
      </c>
      <c r="AH1055" s="20">
        <f t="shared" si="297"/>
        <v>1657</v>
      </c>
      <c r="AI1055" s="20">
        <f t="shared" si="298"/>
        <v>1288</v>
      </c>
      <c r="AJ1055" s="20">
        <f t="shared" si="299"/>
        <v>1182</v>
      </c>
      <c r="AK1055" s="20">
        <f t="shared" si="300"/>
        <v>1193</v>
      </c>
      <c r="AL1055" s="20">
        <f t="shared" si="301"/>
        <v>1636</v>
      </c>
      <c r="AM1055" s="20">
        <f t="shared" si="302"/>
        <v>3768</v>
      </c>
      <c r="AN1055" s="20">
        <f t="shared" si="303"/>
        <v>7495</v>
      </c>
      <c r="AO1055" s="43">
        <f t="shared" si="304"/>
        <v>10746</v>
      </c>
    </row>
    <row r="1056" spans="1:41" x14ac:dyDescent="0.2">
      <c r="A1056" s="96" t="s">
        <v>2464</v>
      </c>
      <c r="B1056" s="96" t="s">
        <v>2465</v>
      </c>
      <c r="C1056" s="96" t="s">
        <v>2464</v>
      </c>
      <c r="D1056" s="96" t="s">
        <v>2465</v>
      </c>
      <c r="E1056" s="96" t="s">
        <v>2490</v>
      </c>
      <c r="F1056" s="96" t="s">
        <v>2491</v>
      </c>
      <c r="G1056" s="96" t="s">
        <v>126</v>
      </c>
      <c r="H1056" s="19" t="str">
        <f>IF(E1056="","",VLOOKUP(LEFT(E1056,5),'Technikai cellák'!B:C,2,0))</f>
        <v>TIGÁZ Földgázelosztó Zrt.</v>
      </c>
      <c r="I1056" s="19" t="str">
        <f>IF(E1056="","",VLOOKUP(H1056,'Technikai cellák'!$C$1:$D$12,2,0))</f>
        <v>4200 Hajdúszoboszló, Rákóczi Ferenc út 184.</v>
      </c>
      <c r="J1056" s="97">
        <v>8</v>
      </c>
      <c r="K1056" s="25" t="str">
        <f t="shared" si="307"/>
        <v>20 alatti</v>
      </c>
      <c r="L1056" s="101">
        <f t="shared" si="308"/>
        <v>8</v>
      </c>
      <c r="M1056" s="102">
        <f t="shared" si="309"/>
        <v>0</v>
      </c>
      <c r="N1056" s="105"/>
      <c r="O1056" s="104">
        <f t="shared" si="310"/>
        <v>0</v>
      </c>
      <c r="P1056" s="26">
        <f t="shared" si="306"/>
        <v>151100</v>
      </c>
      <c r="Q1056" s="21">
        <f t="shared" si="305"/>
        <v>188875</v>
      </c>
      <c r="R1056" s="98">
        <v>3337</v>
      </c>
      <c r="S1056" s="99">
        <v>2870</v>
      </c>
      <c r="T1056" s="99">
        <v>2340</v>
      </c>
      <c r="U1056" s="99">
        <v>893</v>
      </c>
      <c r="V1056" s="99">
        <v>485</v>
      </c>
      <c r="W1056" s="99">
        <v>376</v>
      </c>
      <c r="X1056" s="99">
        <v>344</v>
      </c>
      <c r="Y1056" s="99">
        <v>347</v>
      </c>
      <c r="Z1056" s="99">
        <v>478</v>
      </c>
      <c r="AA1056" s="99">
        <v>1100</v>
      </c>
      <c r="AB1056" s="99">
        <v>2188</v>
      </c>
      <c r="AC1056" s="100">
        <v>3135</v>
      </c>
      <c r="AD1056" s="22">
        <f t="shared" si="293"/>
        <v>35225</v>
      </c>
      <c r="AE1056" s="20">
        <f t="shared" si="294"/>
        <v>30295</v>
      </c>
      <c r="AF1056" s="20">
        <f t="shared" si="295"/>
        <v>24701</v>
      </c>
      <c r="AG1056" s="20">
        <f t="shared" si="296"/>
        <v>9426</v>
      </c>
      <c r="AH1056" s="20">
        <f t="shared" si="297"/>
        <v>5120</v>
      </c>
      <c r="AI1056" s="20">
        <f t="shared" si="298"/>
        <v>3969</v>
      </c>
      <c r="AJ1056" s="20">
        <f t="shared" si="299"/>
        <v>3631</v>
      </c>
      <c r="AK1056" s="20">
        <f t="shared" si="300"/>
        <v>3663</v>
      </c>
      <c r="AL1056" s="20">
        <f t="shared" si="301"/>
        <v>5046</v>
      </c>
      <c r="AM1056" s="20">
        <f t="shared" si="302"/>
        <v>11611</v>
      </c>
      <c r="AN1056" s="20">
        <f t="shared" si="303"/>
        <v>23096</v>
      </c>
      <c r="AO1056" s="43">
        <f t="shared" si="304"/>
        <v>33092</v>
      </c>
    </row>
    <row r="1057" spans="1:41" x14ac:dyDescent="0.2">
      <c r="A1057" s="96" t="s">
        <v>2464</v>
      </c>
      <c r="B1057" s="96" t="s">
        <v>2465</v>
      </c>
      <c r="C1057" s="96" t="s">
        <v>2464</v>
      </c>
      <c r="D1057" s="96" t="s">
        <v>2465</v>
      </c>
      <c r="E1057" s="96" t="s">
        <v>2492</v>
      </c>
      <c r="F1057" s="96" t="s">
        <v>2493</v>
      </c>
      <c r="G1057" s="96" t="s">
        <v>126</v>
      </c>
      <c r="H1057" s="19" t="str">
        <f>IF(E1057="","",VLOOKUP(LEFT(E1057,5),'Technikai cellák'!B:C,2,0))</f>
        <v>TIGÁZ Földgázelosztó Zrt.</v>
      </c>
      <c r="I1057" s="19" t="str">
        <f>IF(E1057="","",VLOOKUP(H1057,'Technikai cellák'!$C$1:$D$12,2,0))</f>
        <v>4200 Hajdúszoboszló, Rákóczi Ferenc út 184.</v>
      </c>
      <c r="J1057" s="97">
        <v>4</v>
      </c>
      <c r="K1057" s="25" t="str">
        <f t="shared" si="307"/>
        <v>20 alatti</v>
      </c>
      <c r="L1057" s="101">
        <f t="shared" si="308"/>
        <v>4</v>
      </c>
      <c r="M1057" s="102">
        <f t="shared" si="309"/>
        <v>0</v>
      </c>
      <c r="N1057" s="105"/>
      <c r="O1057" s="104">
        <f t="shared" si="310"/>
        <v>0</v>
      </c>
      <c r="P1057" s="26">
        <f t="shared" si="306"/>
        <v>64643</v>
      </c>
      <c r="Q1057" s="21">
        <f t="shared" si="305"/>
        <v>80804</v>
      </c>
      <c r="R1057" s="98">
        <v>1428</v>
      </c>
      <c r="S1057" s="99">
        <v>1228</v>
      </c>
      <c r="T1057" s="99">
        <v>1001</v>
      </c>
      <c r="U1057" s="99">
        <v>382</v>
      </c>
      <c r="V1057" s="99">
        <v>207</v>
      </c>
      <c r="W1057" s="99">
        <v>161</v>
      </c>
      <c r="X1057" s="99">
        <v>147</v>
      </c>
      <c r="Y1057" s="99">
        <v>149</v>
      </c>
      <c r="Z1057" s="99">
        <v>204</v>
      </c>
      <c r="AA1057" s="99">
        <v>471</v>
      </c>
      <c r="AB1057" s="99">
        <v>936</v>
      </c>
      <c r="AC1057" s="100">
        <v>1341</v>
      </c>
      <c r="AD1057" s="22">
        <f t="shared" si="293"/>
        <v>15074</v>
      </c>
      <c r="AE1057" s="20">
        <f t="shared" si="294"/>
        <v>12963</v>
      </c>
      <c r="AF1057" s="20">
        <f t="shared" si="295"/>
        <v>10566</v>
      </c>
      <c r="AG1057" s="20">
        <f t="shared" si="296"/>
        <v>4032</v>
      </c>
      <c r="AH1057" s="20">
        <f t="shared" si="297"/>
        <v>2185</v>
      </c>
      <c r="AI1057" s="20">
        <f t="shared" si="298"/>
        <v>1699</v>
      </c>
      <c r="AJ1057" s="20">
        <f t="shared" si="299"/>
        <v>1552</v>
      </c>
      <c r="AK1057" s="20">
        <f t="shared" si="300"/>
        <v>1573</v>
      </c>
      <c r="AL1057" s="20">
        <f t="shared" si="301"/>
        <v>2153</v>
      </c>
      <c r="AM1057" s="20">
        <f t="shared" si="302"/>
        <v>4972</v>
      </c>
      <c r="AN1057" s="20">
        <f t="shared" si="303"/>
        <v>9880</v>
      </c>
      <c r="AO1057" s="43">
        <f t="shared" si="304"/>
        <v>14155</v>
      </c>
    </row>
    <row r="1058" spans="1:41" x14ac:dyDescent="0.2">
      <c r="A1058" s="96" t="s">
        <v>2464</v>
      </c>
      <c r="B1058" s="96" t="s">
        <v>2465</v>
      </c>
      <c r="C1058" s="96" t="s">
        <v>2464</v>
      </c>
      <c r="D1058" s="96" t="s">
        <v>2465</v>
      </c>
      <c r="E1058" s="96" t="s">
        <v>2494</v>
      </c>
      <c r="F1058" s="96" t="s">
        <v>2495</v>
      </c>
      <c r="G1058" s="96" t="s">
        <v>126</v>
      </c>
      <c r="H1058" s="19" t="str">
        <f>IF(E1058="","",VLOOKUP(LEFT(E1058,5),'Technikai cellák'!B:C,2,0))</f>
        <v>TIGÁZ Földgázelosztó Zrt.</v>
      </c>
      <c r="I1058" s="19" t="str">
        <f>IF(E1058="","",VLOOKUP(H1058,'Technikai cellák'!$C$1:$D$12,2,0))</f>
        <v>4200 Hajdúszoboszló, Rákóczi Ferenc út 184.</v>
      </c>
      <c r="J1058" s="97">
        <v>4</v>
      </c>
      <c r="K1058" s="25" t="str">
        <f t="shared" si="307"/>
        <v>20 alatti</v>
      </c>
      <c r="L1058" s="101">
        <f t="shared" si="308"/>
        <v>4</v>
      </c>
      <c r="M1058" s="102">
        <f t="shared" si="309"/>
        <v>0</v>
      </c>
      <c r="N1058" s="105"/>
      <c r="O1058" s="104">
        <f t="shared" si="310"/>
        <v>0</v>
      </c>
      <c r="P1058" s="26">
        <f t="shared" si="306"/>
        <v>36482</v>
      </c>
      <c r="Q1058" s="21">
        <f t="shared" si="305"/>
        <v>45602</v>
      </c>
      <c r="R1058" s="98">
        <v>805.68</v>
      </c>
      <c r="S1058" s="99">
        <v>693</v>
      </c>
      <c r="T1058" s="99">
        <v>565</v>
      </c>
      <c r="U1058" s="99">
        <v>216</v>
      </c>
      <c r="V1058" s="99">
        <v>117</v>
      </c>
      <c r="W1058" s="99">
        <v>90.72</v>
      </c>
      <c r="X1058" s="99">
        <v>83</v>
      </c>
      <c r="Y1058" s="99">
        <v>84</v>
      </c>
      <c r="Z1058" s="99">
        <v>115</v>
      </c>
      <c r="AA1058" s="99">
        <v>265.68</v>
      </c>
      <c r="AB1058" s="99">
        <v>528</v>
      </c>
      <c r="AC1058" s="100">
        <v>757</v>
      </c>
      <c r="AD1058" s="22">
        <f t="shared" si="293"/>
        <v>8505</v>
      </c>
      <c r="AE1058" s="20">
        <f t="shared" si="294"/>
        <v>7315</v>
      </c>
      <c r="AF1058" s="20">
        <f t="shared" si="295"/>
        <v>5964</v>
      </c>
      <c r="AG1058" s="20">
        <f t="shared" si="296"/>
        <v>2280</v>
      </c>
      <c r="AH1058" s="20">
        <f t="shared" si="297"/>
        <v>1235</v>
      </c>
      <c r="AI1058" s="20">
        <f t="shared" si="298"/>
        <v>958</v>
      </c>
      <c r="AJ1058" s="20">
        <f t="shared" si="299"/>
        <v>876</v>
      </c>
      <c r="AK1058" s="20">
        <f t="shared" si="300"/>
        <v>887</v>
      </c>
      <c r="AL1058" s="20">
        <f t="shared" si="301"/>
        <v>1214</v>
      </c>
      <c r="AM1058" s="20">
        <f t="shared" si="302"/>
        <v>2804</v>
      </c>
      <c r="AN1058" s="20">
        <f t="shared" si="303"/>
        <v>5573</v>
      </c>
      <c r="AO1058" s="43">
        <f t="shared" si="304"/>
        <v>7991</v>
      </c>
    </row>
    <row r="1059" spans="1:41" x14ac:dyDescent="0.2">
      <c r="A1059" s="96" t="s">
        <v>2464</v>
      </c>
      <c r="B1059" s="96" t="s">
        <v>2465</v>
      </c>
      <c r="C1059" s="96" t="s">
        <v>2464</v>
      </c>
      <c r="D1059" s="96" t="s">
        <v>2465</v>
      </c>
      <c r="E1059" s="96" t="s">
        <v>2496</v>
      </c>
      <c r="F1059" s="96" t="s">
        <v>2497</v>
      </c>
      <c r="G1059" s="96" t="s">
        <v>126</v>
      </c>
      <c r="H1059" s="19" t="str">
        <f>IF(E1059="","",VLOOKUP(LEFT(E1059,5),'Technikai cellák'!B:C,2,0))</f>
        <v>TIGÁZ Földgázelosztó Zrt.</v>
      </c>
      <c r="I1059" s="19" t="str">
        <f>IF(E1059="","",VLOOKUP(H1059,'Technikai cellák'!$C$1:$D$12,2,0))</f>
        <v>4200 Hajdúszoboszló, Rákóczi Ferenc út 184.</v>
      </c>
      <c r="J1059" s="97">
        <v>16</v>
      </c>
      <c r="K1059" s="25" t="str">
        <f t="shared" si="307"/>
        <v>20 alatti</v>
      </c>
      <c r="L1059" s="101">
        <f t="shared" si="308"/>
        <v>16</v>
      </c>
      <c r="M1059" s="102">
        <f t="shared" si="309"/>
        <v>0</v>
      </c>
      <c r="N1059" s="105"/>
      <c r="O1059" s="104">
        <f t="shared" si="310"/>
        <v>0</v>
      </c>
      <c r="P1059" s="26">
        <f t="shared" si="306"/>
        <v>151411</v>
      </c>
      <c r="Q1059" s="21">
        <f t="shared" si="305"/>
        <v>189264</v>
      </c>
      <c r="R1059" s="98">
        <v>3344</v>
      </c>
      <c r="S1059" s="99">
        <v>2876</v>
      </c>
      <c r="T1059" s="99">
        <v>2345</v>
      </c>
      <c r="U1059" s="99">
        <v>895</v>
      </c>
      <c r="V1059" s="99">
        <v>486</v>
      </c>
      <c r="W1059" s="99">
        <v>376</v>
      </c>
      <c r="X1059" s="99">
        <v>344</v>
      </c>
      <c r="Y1059" s="99">
        <v>348</v>
      </c>
      <c r="Z1059" s="99">
        <v>479</v>
      </c>
      <c r="AA1059" s="99">
        <v>1103</v>
      </c>
      <c r="AB1059" s="99">
        <v>2193</v>
      </c>
      <c r="AC1059" s="100">
        <v>3141</v>
      </c>
      <c r="AD1059" s="22">
        <f t="shared" si="293"/>
        <v>35299</v>
      </c>
      <c r="AE1059" s="20">
        <f t="shared" si="294"/>
        <v>30358</v>
      </c>
      <c r="AF1059" s="20">
        <f t="shared" si="295"/>
        <v>24753</v>
      </c>
      <c r="AG1059" s="20">
        <f t="shared" si="296"/>
        <v>9447</v>
      </c>
      <c r="AH1059" s="20">
        <f t="shared" si="297"/>
        <v>5130</v>
      </c>
      <c r="AI1059" s="20">
        <f t="shared" si="298"/>
        <v>3969</v>
      </c>
      <c r="AJ1059" s="20">
        <f t="shared" si="299"/>
        <v>3631</v>
      </c>
      <c r="AK1059" s="20">
        <f t="shared" si="300"/>
        <v>3673</v>
      </c>
      <c r="AL1059" s="20">
        <f t="shared" si="301"/>
        <v>5056</v>
      </c>
      <c r="AM1059" s="20">
        <f t="shared" si="302"/>
        <v>11643</v>
      </c>
      <c r="AN1059" s="20">
        <f t="shared" si="303"/>
        <v>23149</v>
      </c>
      <c r="AO1059" s="43">
        <f t="shared" si="304"/>
        <v>33156</v>
      </c>
    </row>
    <row r="1060" spans="1:41" x14ac:dyDescent="0.2">
      <c r="A1060" s="96" t="s">
        <v>2464</v>
      </c>
      <c r="B1060" s="96" t="s">
        <v>2465</v>
      </c>
      <c r="C1060" s="96" t="s">
        <v>2464</v>
      </c>
      <c r="D1060" s="96" t="s">
        <v>2465</v>
      </c>
      <c r="E1060" s="96" t="s">
        <v>2498</v>
      </c>
      <c r="F1060" s="96" t="s">
        <v>2499</v>
      </c>
      <c r="G1060" s="96" t="s">
        <v>126</v>
      </c>
      <c r="H1060" s="19" t="str">
        <f>IF(E1060="","",VLOOKUP(LEFT(E1060,5),'Technikai cellák'!B:C,2,0))</f>
        <v>TIGÁZ Földgázelosztó Zrt.</v>
      </c>
      <c r="I1060" s="19" t="str">
        <f>IF(E1060="","",VLOOKUP(H1060,'Technikai cellák'!$C$1:$D$12,2,0))</f>
        <v>4200 Hajdúszoboszló, Rákóczi Ferenc út 184.</v>
      </c>
      <c r="J1060" s="97">
        <v>4</v>
      </c>
      <c r="K1060" s="25" t="str">
        <f t="shared" si="307"/>
        <v>20 alatti</v>
      </c>
      <c r="L1060" s="101">
        <f t="shared" si="308"/>
        <v>4</v>
      </c>
      <c r="M1060" s="102">
        <f t="shared" si="309"/>
        <v>0</v>
      </c>
      <c r="N1060" s="105"/>
      <c r="O1060" s="104">
        <f t="shared" si="310"/>
        <v>0</v>
      </c>
      <c r="P1060" s="26">
        <f t="shared" si="306"/>
        <v>35172</v>
      </c>
      <c r="Q1060" s="21">
        <f t="shared" si="305"/>
        <v>43965</v>
      </c>
      <c r="R1060" s="98">
        <v>777</v>
      </c>
      <c r="S1060" s="99">
        <v>668</v>
      </c>
      <c r="T1060" s="99">
        <v>545</v>
      </c>
      <c r="U1060" s="99">
        <v>208</v>
      </c>
      <c r="V1060" s="99">
        <v>113</v>
      </c>
      <c r="W1060" s="99">
        <v>87</v>
      </c>
      <c r="X1060" s="99">
        <v>80</v>
      </c>
      <c r="Y1060" s="99">
        <v>81</v>
      </c>
      <c r="Z1060" s="99">
        <v>111</v>
      </c>
      <c r="AA1060" s="99">
        <v>256</v>
      </c>
      <c r="AB1060" s="99">
        <v>509</v>
      </c>
      <c r="AC1060" s="100">
        <v>730</v>
      </c>
      <c r="AD1060" s="22">
        <f t="shared" si="293"/>
        <v>8202</v>
      </c>
      <c r="AE1060" s="20">
        <f t="shared" si="294"/>
        <v>7051</v>
      </c>
      <c r="AF1060" s="20">
        <f t="shared" si="295"/>
        <v>5753</v>
      </c>
      <c r="AG1060" s="20">
        <f t="shared" si="296"/>
        <v>2196</v>
      </c>
      <c r="AH1060" s="20">
        <f t="shared" si="297"/>
        <v>1193</v>
      </c>
      <c r="AI1060" s="20">
        <f t="shared" si="298"/>
        <v>918</v>
      </c>
      <c r="AJ1060" s="20">
        <f t="shared" si="299"/>
        <v>844</v>
      </c>
      <c r="AK1060" s="20">
        <f t="shared" si="300"/>
        <v>855</v>
      </c>
      <c r="AL1060" s="20">
        <f t="shared" si="301"/>
        <v>1172</v>
      </c>
      <c r="AM1060" s="20">
        <f t="shared" si="302"/>
        <v>2702</v>
      </c>
      <c r="AN1060" s="20">
        <f t="shared" si="303"/>
        <v>5373</v>
      </c>
      <c r="AO1060" s="43">
        <f t="shared" si="304"/>
        <v>7706</v>
      </c>
    </row>
    <row r="1061" spans="1:41" x14ac:dyDescent="0.2">
      <c r="A1061" s="96" t="s">
        <v>2464</v>
      </c>
      <c r="B1061" s="96" t="s">
        <v>2465</v>
      </c>
      <c r="C1061" s="96" t="s">
        <v>2464</v>
      </c>
      <c r="D1061" s="96" t="s">
        <v>2465</v>
      </c>
      <c r="E1061" s="96" t="s">
        <v>2500</v>
      </c>
      <c r="F1061" s="96" t="s">
        <v>2501</v>
      </c>
      <c r="G1061" s="96" t="s">
        <v>126</v>
      </c>
      <c r="H1061" s="19" t="str">
        <f>IF(E1061="","",VLOOKUP(LEFT(E1061,5),'Technikai cellák'!B:C,2,0))</f>
        <v>TIGÁZ Földgázelosztó Zrt.</v>
      </c>
      <c r="I1061" s="19" t="str">
        <f>IF(E1061="","",VLOOKUP(H1061,'Technikai cellák'!$C$1:$D$12,2,0))</f>
        <v>4200 Hajdúszoboszló, Rákóczi Ferenc út 184.</v>
      </c>
      <c r="J1061" s="97">
        <v>6</v>
      </c>
      <c r="K1061" s="25" t="str">
        <f t="shared" si="307"/>
        <v>20 alatti</v>
      </c>
      <c r="L1061" s="101">
        <f t="shared" si="308"/>
        <v>6</v>
      </c>
      <c r="M1061" s="102">
        <f t="shared" si="309"/>
        <v>0</v>
      </c>
      <c r="N1061" s="105"/>
      <c r="O1061" s="104">
        <f t="shared" si="310"/>
        <v>0</v>
      </c>
      <c r="P1061" s="26">
        <f t="shared" si="306"/>
        <v>55026</v>
      </c>
      <c r="Q1061" s="21">
        <f t="shared" si="305"/>
        <v>68782</v>
      </c>
      <c r="R1061" s="98">
        <v>1215</v>
      </c>
      <c r="S1061" s="99">
        <v>1045</v>
      </c>
      <c r="T1061" s="99">
        <v>852</v>
      </c>
      <c r="U1061" s="99">
        <v>325</v>
      </c>
      <c r="V1061" s="99">
        <v>177</v>
      </c>
      <c r="W1061" s="99">
        <v>137</v>
      </c>
      <c r="X1061" s="99">
        <v>125</v>
      </c>
      <c r="Y1061" s="99">
        <v>126</v>
      </c>
      <c r="Z1061" s="99">
        <v>174</v>
      </c>
      <c r="AA1061" s="99">
        <v>401</v>
      </c>
      <c r="AB1061" s="99">
        <v>797</v>
      </c>
      <c r="AC1061" s="100">
        <v>1142</v>
      </c>
      <c r="AD1061" s="22">
        <f t="shared" ref="AD1061:AD1121" si="311">ROUND((R1061*$C$6)/$C$7,0)</f>
        <v>12825</v>
      </c>
      <c r="AE1061" s="20">
        <f t="shared" ref="AE1061:AE1121" si="312">ROUND((S1061*$C$6)/$C$7,0)</f>
        <v>11031</v>
      </c>
      <c r="AF1061" s="20">
        <f t="shared" ref="AF1061:AF1121" si="313">ROUND((T1061*$C$6)/$C$7,0)</f>
        <v>8994</v>
      </c>
      <c r="AG1061" s="20">
        <f t="shared" ref="AG1061:AG1121" si="314">ROUND((U1061*$C$6)/$C$7,0)</f>
        <v>3431</v>
      </c>
      <c r="AH1061" s="20">
        <f t="shared" ref="AH1061:AH1121" si="315">ROUND((V1061*$C$6)/$C$7,0)</f>
        <v>1868</v>
      </c>
      <c r="AI1061" s="20">
        <f t="shared" ref="AI1061:AI1121" si="316">ROUND((W1061*$C$6)/$C$7,0)</f>
        <v>1446</v>
      </c>
      <c r="AJ1061" s="20">
        <f t="shared" ref="AJ1061:AJ1121" si="317">ROUND((X1061*$C$6)/$C$7,0)</f>
        <v>1319</v>
      </c>
      <c r="AK1061" s="20">
        <f t="shared" ref="AK1061:AK1121" si="318">ROUND((Y1061*$C$6)/$C$7,0)</f>
        <v>1330</v>
      </c>
      <c r="AL1061" s="20">
        <f t="shared" ref="AL1061:AL1121" si="319">ROUND((Z1061*$C$6)/$C$7,0)</f>
        <v>1837</v>
      </c>
      <c r="AM1061" s="20">
        <f t="shared" ref="AM1061:AM1121" si="320">ROUND((AA1061*$C$6)/$C$7,0)</f>
        <v>4233</v>
      </c>
      <c r="AN1061" s="20">
        <f t="shared" ref="AN1061:AN1121" si="321">ROUND((AB1061*$C$6)/$C$7,0)</f>
        <v>8413</v>
      </c>
      <c r="AO1061" s="43">
        <f t="shared" ref="AO1061:AO1121" si="322">ROUND((AC1061*$C$6)/$C$7,0)</f>
        <v>12055</v>
      </c>
    </row>
    <row r="1062" spans="1:41" x14ac:dyDescent="0.2">
      <c r="A1062" s="96" t="s">
        <v>2464</v>
      </c>
      <c r="B1062" s="96" t="s">
        <v>2465</v>
      </c>
      <c r="C1062" s="96" t="s">
        <v>2464</v>
      </c>
      <c r="D1062" s="96" t="s">
        <v>2465</v>
      </c>
      <c r="E1062" s="96" t="s">
        <v>2502</v>
      </c>
      <c r="F1062" s="96" t="s">
        <v>2503</v>
      </c>
      <c r="G1062" s="96" t="s">
        <v>126</v>
      </c>
      <c r="H1062" s="19" t="str">
        <f>IF(E1062="","",VLOOKUP(LEFT(E1062,5),'Technikai cellák'!B:C,2,0))</f>
        <v>TIGÁZ Földgázelosztó Zrt.</v>
      </c>
      <c r="I1062" s="19" t="str">
        <f>IF(E1062="","",VLOOKUP(H1062,'Technikai cellák'!$C$1:$D$12,2,0))</f>
        <v>4200 Hajdúszoboszló, Rákóczi Ferenc út 184.</v>
      </c>
      <c r="J1062" s="97">
        <v>10</v>
      </c>
      <c r="K1062" s="25" t="str">
        <f t="shared" si="307"/>
        <v>20 alatti</v>
      </c>
      <c r="L1062" s="101">
        <f t="shared" si="308"/>
        <v>10</v>
      </c>
      <c r="M1062" s="102">
        <f t="shared" si="309"/>
        <v>0</v>
      </c>
      <c r="N1062" s="105"/>
      <c r="O1062" s="104">
        <f t="shared" si="310"/>
        <v>0</v>
      </c>
      <c r="P1062" s="26">
        <f t="shared" si="306"/>
        <v>59687</v>
      </c>
      <c r="Q1062" s="21">
        <f t="shared" ref="Q1062:Q1122" si="323">SUM(AD1062:AO1062)</f>
        <v>74609</v>
      </c>
      <c r="R1062" s="98">
        <v>1318</v>
      </c>
      <c r="S1062" s="99">
        <v>1134</v>
      </c>
      <c r="T1062" s="99">
        <v>924</v>
      </c>
      <c r="U1062" s="99">
        <v>353</v>
      </c>
      <c r="V1062" s="99">
        <v>192</v>
      </c>
      <c r="W1062" s="99">
        <v>148</v>
      </c>
      <c r="X1062" s="99">
        <v>136</v>
      </c>
      <c r="Y1062" s="99">
        <v>137</v>
      </c>
      <c r="Z1062" s="99">
        <v>189</v>
      </c>
      <c r="AA1062" s="99">
        <v>435</v>
      </c>
      <c r="AB1062" s="99">
        <v>864</v>
      </c>
      <c r="AC1062" s="100">
        <v>1238</v>
      </c>
      <c r="AD1062" s="22">
        <f t="shared" si="311"/>
        <v>13913</v>
      </c>
      <c r="AE1062" s="20">
        <f t="shared" si="312"/>
        <v>11970</v>
      </c>
      <c r="AF1062" s="20">
        <f t="shared" si="313"/>
        <v>9754</v>
      </c>
      <c r="AG1062" s="20">
        <f t="shared" si="314"/>
        <v>3726</v>
      </c>
      <c r="AH1062" s="20">
        <f t="shared" si="315"/>
        <v>2027</v>
      </c>
      <c r="AI1062" s="20">
        <f t="shared" si="316"/>
        <v>1562</v>
      </c>
      <c r="AJ1062" s="20">
        <f t="shared" si="317"/>
        <v>1436</v>
      </c>
      <c r="AK1062" s="20">
        <f t="shared" si="318"/>
        <v>1446</v>
      </c>
      <c r="AL1062" s="20">
        <f t="shared" si="319"/>
        <v>1995</v>
      </c>
      <c r="AM1062" s="20">
        <f t="shared" si="320"/>
        <v>4592</v>
      </c>
      <c r="AN1062" s="20">
        <f t="shared" si="321"/>
        <v>9120</v>
      </c>
      <c r="AO1062" s="43">
        <f t="shared" si="322"/>
        <v>13068</v>
      </c>
    </row>
    <row r="1063" spans="1:41" x14ac:dyDescent="0.2">
      <c r="A1063" s="96" t="s">
        <v>2464</v>
      </c>
      <c r="B1063" s="96" t="s">
        <v>2465</v>
      </c>
      <c r="C1063" s="96" t="s">
        <v>2464</v>
      </c>
      <c r="D1063" s="96" t="s">
        <v>2465</v>
      </c>
      <c r="E1063" s="96" t="s">
        <v>2504</v>
      </c>
      <c r="F1063" s="96" t="s">
        <v>2505</v>
      </c>
      <c r="G1063" s="96" t="s">
        <v>126</v>
      </c>
      <c r="H1063" s="19" t="str">
        <f>IF(E1063="","",VLOOKUP(LEFT(E1063,5),'Technikai cellák'!B:C,2,0))</f>
        <v>TIGÁZ Földgázelosztó Zrt.</v>
      </c>
      <c r="I1063" s="19" t="str">
        <f>IF(E1063="","",VLOOKUP(H1063,'Technikai cellák'!$C$1:$D$12,2,0))</f>
        <v>4200 Hajdúszoboszló, Rákóczi Ferenc út 184.</v>
      </c>
      <c r="J1063" s="97">
        <v>16</v>
      </c>
      <c r="K1063" s="25" t="str">
        <f t="shared" si="307"/>
        <v>20 alatti</v>
      </c>
      <c r="L1063" s="101">
        <f t="shared" si="308"/>
        <v>16</v>
      </c>
      <c r="M1063" s="102">
        <f t="shared" si="309"/>
        <v>0</v>
      </c>
      <c r="N1063" s="105"/>
      <c r="O1063" s="104">
        <f t="shared" si="310"/>
        <v>0</v>
      </c>
      <c r="P1063" s="26">
        <f t="shared" si="306"/>
        <v>396324</v>
      </c>
      <c r="Q1063" s="21">
        <f t="shared" si="323"/>
        <v>495405</v>
      </c>
      <c r="R1063" s="98">
        <v>8753</v>
      </c>
      <c r="S1063" s="99">
        <v>7528</v>
      </c>
      <c r="T1063" s="99">
        <v>6139</v>
      </c>
      <c r="U1063" s="99">
        <v>2342</v>
      </c>
      <c r="V1063" s="99">
        <v>1272</v>
      </c>
      <c r="W1063" s="99">
        <v>986</v>
      </c>
      <c r="X1063" s="99">
        <v>901</v>
      </c>
      <c r="Y1063" s="99">
        <v>910</v>
      </c>
      <c r="Z1063" s="99">
        <v>1253</v>
      </c>
      <c r="AA1063" s="99">
        <v>2886</v>
      </c>
      <c r="AB1063" s="99">
        <v>5740</v>
      </c>
      <c r="AC1063" s="100">
        <v>8222</v>
      </c>
      <c r="AD1063" s="22">
        <f t="shared" si="311"/>
        <v>92395</v>
      </c>
      <c r="AE1063" s="20">
        <f t="shared" si="312"/>
        <v>79464</v>
      </c>
      <c r="AF1063" s="20">
        <f t="shared" si="313"/>
        <v>64802</v>
      </c>
      <c r="AG1063" s="20">
        <f t="shared" si="314"/>
        <v>24722</v>
      </c>
      <c r="AH1063" s="20">
        <f t="shared" si="315"/>
        <v>13427</v>
      </c>
      <c r="AI1063" s="20">
        <f t="shared" si="316"/>
        <v>10408</v>
      </c>
      <c r="AJ1063" s="20">
        <f t="shared" si="317"/>
        <v>9511</v>
      </c>
      <c r="AK1063" s="20">
        <f t="shared" si="318"/>
        <v>9606</v>
      </c>
      <c r="AL1063" s="20">
        <f t="shared" si="319"/>
        <v>13226</v>
      </c>
      <c r="AM1063" s="20">
        <f t="shared" si="320"/>
        <v>30464</v>
      </c>
      <c r="AN1063" s="20">
        <f t="shared" si="321"/>
        <v>60590</v>
      </c>
      <c r="AO1063" s="43">
        <f t="shared" si="322"/>
        <v>86790</v>
      </c>
    </row>
    <row r="1064" spans="1:41" x14ac:dyDescent="0.2">
      <c r="A1064" s="96" t="s">
        <v>2464</v>
      </c>
      <c r="B1064" s="96" t="s">
        <v>2465</v>
      </c>
      <c r="C1064" s="96" t="s">
        <v>2464</v>
      </c>
      <c r="D1064" s="96" t="s">
        <v>2465</v>
      </c>
      <c r="E1064" s="96" t="s">
        <v>2506</v>
      </c>
      <c r="F1064" s="96" t="s">
        <v>2507</v>
      </c>
      <c r="G1064" s="96" t="s">
        <v>126</v>
      </c>
      <c r="H1064" s="19" t="str">
        <f>IF(E1064="","",VLOOKUP(LEFT(E1064,5),'Technikai cellák'!B:C,2,0))</f>
        <v>TIGÁZ Földgázelosztó Zrt.</v>
      </c>
      <c r="I1064" s="19" t="str">
        <f>IF(E1064="","",VLOOKUP(H1064,'Technikai cellák'!$C$1:$D$12,2,0))</f>
        <v>4200 Hajdúszoboszló, Rákóczi Ferenc út 184.</v>
      </c>
      <c r="J1064" s="97">
        <v>16</v>
      </c>
      <c r="K1064" s="25" t="str">
        <f t="shared" si="307"/>
        <v>20 alatti</v>
      </c>
      <c r="L1064" s="101">
        <f t="shared" si="308"/>
        <v>16</v>
      </c>
      <c r="M1064" s="102">
        <f t="shared" si="309"/>
        <v>0</v>
      </c>
      <c r="N1064" s="105"/>
      <c r="O1064" s="104">
        <f t="shared" si="310"/>
        <v>0</v>
      </c>
      <c r="P1064" s="26">
        <f t="shared" si="306"/>
        <v>141152</v>
      </c>
      <c r="Q1064" s="21">
        <f t="shared" si="323"/>
        <v>176440</v>
      </c>
      <c r="R1064" s="98">
        <v>3118</v>
      </c>
      <c r="S1064" s="99">
        <v>2681</v>
      </c>
      <c r="T1064" s="99">
        <v>2186</v>
      </c>
      <c r="U1064" s="99">
        <v>834</v>
      </c>
      <c r="V1064" s="99">
        <v>453</v>
      </c>
      <c r="W1064" s="99">
        <v>351</v>
      </c>
      <c r="X1064" s="99">
        <v>321</v>
      </c>
      <c r="Y1064" s="99">
        <v>324</v>
      </c>
      <c r="Z1064" s="99">
        <v>446</v>
      </c>
      <c r="AA1064" s="99">
        <v>1028</v>
      </c>
      <c r="AB1064" s="99">
        <v>2044</v>
      </c>
      <c r="AC1064" s="100">
        <v>2929</v>
      </c>
      <c r="AD1064" s="22">
        <f t="shared" si="311"/>
        <v>32913</v>
      </c>
      <c r="AE1064" s="20">
        <f t="shared" si="312"/>
        <v>28300</v>
      </c>
      <c r="AF1064" s="20">
        <f t="shared" si="313"/>
        <v>23075</v>
      </c>
      <c r="AG1064" s="20">
        <f t="shared" si="314"/>
        <v>8804</v>
      </c>
      <c r="AH1064" s="20">
        <f t="shared" si="315"/>
        <v>4782</v>
      </c>
      <c r="AI1064" s="20">
        <f t="shared" si="316"/>
        <v>3705</v>
      </c>
      <c r="AJ1064" s="20">
        <f t="shared" si="317"/>
        <v>3388</v>
      </c>
      <c r="AK1064" s="20">
        <f t="shared" si="318"/>
        <v>3420</v>
      </c>
      <c r="AL1064" s="20">
        <f t="shared" si="319"/>
        <v>4708</v>
      </c>
      <c r="AM1064" s="20">
        <f t="shared" si="320"/>
        <v>10851</v>
      </c>
      <c r="AN1064" s="20">
        <f t="shared" si="321"/>
        <v>21576</v>
      </c>
      <c r="AO1064" s="43">
        <f t="shared" si="322"/>
        <v>30918</v>
      </c>
    </row>
    <row r="1065" spans="1:41" x14ac:dyDescent="0.2">
      <c r="A1065" s="96" t="s">
        <v>2464</v>
      </c>
      <c r="B1065" s="96" t="s">
        <v>2465</v>
      </c>
      <c r="C1065" s="96" t="s">
        <v>2464</v>
      </c>
      <c r="D1065" s="96" t="s">
        <v>2465</v>
      </c>
      <c r="E1065" s="96" t="s">
        <v>2508</v>
      </c>
      <c r="F1065" s="96" t="s">
        <v>2509</v>
      </c>
      <c r="G1065" s="96" t="s">
        <v>126</v>
      </c>
      <c r="H1065" s="19" t="str">
        <f>IF(E1065="","",VLOOKUP(LEFT(E1065,5),'Technikai cellák'!B:C,2,0))</f>
        <v>TIGÁZ Földgázelosztó Zrt.</v>
      </c>
      <c r="I1065" s="19" t="str">
        <f>IF(E1065="","",VLOOKUP(H1065,'Technikai cellák'!$C$1:$D$12,2,0))</f>
        <v>4200 Hajdúszoboszló, Rákóczi Ferenc út 184.</v>
      </c>
      <c r="J1065" s="97">
        <v>4</v>
      </c>
      <c r="K1065" s="25" t="str">
        <f t="shared" si="307"/>
        <v>20 alatti</v>
      </c>
      <c r="L1065" s="101">
        <f t="shared" si="308"/>
        <v>4</v>
      </c>
      <c r="M1065" s="102">
        <f t="shared" si="309"/>
        <v>0</v>
      </c>
      <c r="N1065" s="105"/>
      <c r="O1065" s="104">
        <f t="shared" si="310"/>
        <v>0</v>
      </c>
      <c r="P1065" s="26">
        <f t="shared" si="306"/>
        <v>40533</v>
      </c>
      <c r="Q1065" s="21">
        <f t="shared" si="323"/>
        <v>50666</v>
      </c>
      <c r="R1065" s="98">
        <v>895.2</v>
      </c>
      <c r="S1065" s="99">
        <v>769.92</v>
      </c>
      <c r="T1065" s="99">
        <v>627.84</v>
      </c>
      <c r="U1065" s="99">
        <v>239.52</v>
      </c>
      <c r="V1065" s="99">
        <v>130</v>
      </c>
      <c r="W1065" s="99">
        <v>101</v>
      </c>
      <c r="X1065" s="99">
        <v>92.16</v>
      </c>
      <c r="Y1065" s="99">
        <v>93.12</v>
      </c>
      <c r="Z1065" s="99">
        <v>128.16</v>
      </c>
      <c r="AA1065" s="99">
        <v>295</v>
      </c>
      <c r="AB1065" s="99">
        <v>587</v>
      </c>
      <c r="AC1065" s="100">
        <v>841</v>
      </c>
      <c r="AD1065" s="22">
        <f t="shared" si="311"/>
        <v>9450</v>
      </c>
      <c r="AE1065" s="20">
        <f t="shared" si="312"/>
        <v>8127</v>
      </c>
      <c r="AF1065" s="20">
        <f t="shared" si="313"/>
        <v>6627</v>
      </c>
      <c r="AG1065" s="20">
        <f t="shared" si="314"/>
        <v>2528</v>
      </c>
      <c r="AH1065" s="20">
        <f t="shared" si="315"/>
        <v>1372</v>
      </c>
      <c r="AI1065" s="20">
        <f t="shared" si="316"/>
        <v>1066</v>
      </c>
      <c r="AJ1065" s="20">
        <f t="shared" si="317"/>
        <v>973</v>
      </c>
      <c r="AK1065" s="20">
        <f t="shared" si="318"/>
        <v>983</v>
      </c>
      <c r="AL1065" s="20">
        <f t="shared" si="319"/>
        <v>1353</v>
      </c>
      <c r="AM1065" s="20">
        <f t="shared" si="320"/>
        <v>3114</v>
      </c>
      <c r="AN1065" s="20">
        <f t="shared" si="321"/>
        <v>6196</v>
      </c>
      <c r="AO1065" s="43">
        <f t="shared" si="322"/>
        <v>8877</v>
      </c>
    </row>
    <row r="1066" spans="1:41" x14ac:dyDescent="0.2">
      <c r="A1066" s="96" t="s">
        <v>2464</v>
      </c>
      <c r="B1066" s="96" t="s">
        <v>2465</v>
      </c>
      <c r="C1066" s="96" t="s">
        <v>2464</v>
      </c>
      <c r="D1066" s="96" t="s">
        <v>2465</v>
      </c>
      <c r="E1066" s="96" t="s">
        <v>2510</v>
      </c>
      <c r="F1066" s="96" t="s">
        <v>2511</v>
      </c>
      <c r="G1066" s="96" t="s">
        <v>126</v>
      </c>
      <c r="H1066" s="19" t="str">
        <f>IF(E1066="","",VLOOKUP(LEFT(E1066,5),'Technikai cellák'!B:C,2,0))</f>
        <v>TIGÁZ Földgázelosztó Zrt.</v>
      </c>
      <c r="I1066" s="19" t="str">
        <f>IF(E1066="","",VLOOKUP(H1066,'Technikai cellák'!$C$1:$D$12,2,0))</f>
        <v>4200 Hajdúszoboszló, Rákóczi Ferenc út 184.</v>
      </c>
      <c r="J1066" s="97">
        <v>4</v>
      </c>
      <c r="K1066" s="25" t="str">
        <f t="shared" si="307"/>
        <v>20 alatti</v>
      </c>
      <c r="L1066" s="101">
        <f t="shared" si="308"/>
        <v>4</v>
      </c>
      <c r="M1066" s="102">
        <f t="shared" si="309"/>
        <v>0</v>
      </c>
      <c r="N1066" s="105"/>
      <c r="O1066" s="104">
        <f t="shared" si="310"/>
        <v>0</v>
      </c>
      <c r="P1066" s="26">
        <f t="shared" si="306"/>
        <v>7591</v>
      </c>
      <c r="Q1066" s="21">
        <f t="shared" si="323"/>
        <v>9489</v>
      </c>
      <c r="R1066" s="98">
        <v>167.85</v>
      </c>
      <c r="S1066" s="99">
        <v>144</v>
      </c>
      <c r="T1066" s="99">
        <v>117.72</v>
      </c>
      <c r="U1066" s="99">
        <v>44.91</v>
      </c>
      <c r="V1066" s="99">
        <v>24.39</v>
      </c>
      <c r="W1066" s="99">
        <v>19</v>
      </c>
      <c r="X1066" s="99">
        <v>17</v>
      </c>
      <c r="Y1066" s="99">
        <v>17.46</v>
      </c>
      <c r="Z1066" s="99">
        <v>24</v>
      </c>
      <c r="AA1066" s="99">
        <v>55</v>
      </c>
      <c r="AB1066" s="99">
        <v>110</v>
      </c>
      <c r="AC1066" s="100">
        <v>157.68</v>
      </c>
      <c r="AD1066" s="22">
        <f t="shared" si="311"/>
        <v>1772</v>
      </c>
      <c r="AE1066" s="20">
        <f t="shared" si="312"/>
        <v>1520</v>
      </c>
      <c r="AF1066" s="20">
        <f t="shared" si="313"/>
        <v>1243</v>
      </c>
      <c r="AG1066" s="20">
        <f t="shared" si="314"/>
        <v>474</v>
      </c>
      <c r="AH1066" s="20">
        <f t="shared" si="315"/>
        <v>257</v>
      </c>
      <c r="AI1066" s="20">
        <f t="shared" si="316"/>
        <v>201</v>
      </c>
      <c r="AJ1066" s="20">
        <f t="shared" si="317"/>
        <v>179</v>
      </c>
      <c r="AK1066" s="20">
        <f t="shared" si="318"/>
        <v>184</v>
      </c>
      <c r="AL1066" s="20">
        <f t="shared" si="319"/>
        <v>253</v>
      </c>
      <c r="AM1066" s="20">
        <f t="shared" si="320"/>
        <v>581</v>
      </c>
      <c r="AN1066" s="20">
        <f t="shared" si="321"/>
        <v>1161</v>
      </c>
      <c r="AO1066" s="43">
        <f t="shared" si="322"/>
        <v>1664</v>
      </c>
    </row>
    <row r="1067" spans="1:41" x14ac:dyDescent="0.2">
      <c r="A1067" s="96" t="s">
        <v>2464</v>
      </c>
      <c r="B1067" s="96" t="s">
        <v>2465</v>
      </c>
      <c r="C1067" s="96" t="s">
        <v>2464</v>
      </c>
      <c r="D1067" s="96" t="s">
        <v>2465</v>
      </c>
      <c r="E1067" s="96" t="s">
        <v>2512</v>
      </c>
      <c r="F1067" s="96" t="s">
        <v>2513</v>
      </c>
      <c r="G1067" s="96" t="s">
        <v>126</v>
      </c>
      <c r="H1067" s="19" t="str">
        <f>IF(E1067="","",VLOOKUP(LEFT(E1067,5),'Technikai cellák'!B:C,2,0))</f>
        <v>TIGÁZ Földgázelosztó Zrt.</v>
      </c>
      <c r="I1067" s="19" t="str">
        <f>IF(E1067="","",VLOOKUP(H1067,'Technikai cellák'!$C$1:$D$12,2,0))</f>
        <v>4200 Hajdúszoboszló, Rákóczi Ferenc út 184.</v>
      </c>
      <c r="J1067" s="97">
        <v>4</v>
      </c>
      <c r="K1067" s="25" t="str">
        <f t="shared" si="307"/>
        <v>20 alatti</v>
      </c>
      <c r="L1067" s="101">
        <f t="shared" si="308"/>
        <v>4</v>
      </c>
      <c r="M1067" s="102">
        <f t="shared" si="309"/>
        <v>0</v>
      </c>
      <c r="N1067" s="105"/>
      <c r="O1067" s="104">
        <f t="shared" si="310"/>
        <v>0</v>
      </c>
      <c r="P1067" s="26">
        <f t="shared" si="306"/>
        <v>47830</v>
      </c>
      <c r="Q1067" s="21">
        <f t="shared" si="323"/>
        <v>59787</v>
      </c>
      <c r="R1067" s="98">
        <v>1056</v>
      </c>
      <c r="S1067" s="99">
        <v>909</v>
      </c>
      <c r="T1067" s="99">
        <v>741</v>
      </c>
      <c r="U1067" s="99">
        <v>283</v>
      </c>
      <c r="V1067" s="99">
        <v>153</v>
      </c>
      <c r="W1067" s="99">
        <v>119</v>
      </c>
      <c r="X1067" s="99">
        <v>109</v>
      </c>
      <c r="Y1067" s="99">
        <v>110</v>
      </c>
      <c r="Z1067" s="99">
        <v>151</v>
      </c>
      <c r="AA1067" s="99">
        <v>348</v>
      </c>
      <c r="AB1067" s="99">
        <v>693</v>
      </c>
      <c r="AC1067" s="100">
        <v>992</v>
      </c>
      <c r="AD1067" s="22">
        <f t="shared" si="311"/>
        <v>11147</v>
      </c>
      <c r="AE1067" s="20">
        <f t="shared" si="312"/>
        <v>9595</v>
      </c>
      <c r="AF1067" s="20">
        <f t="shared" si="313"/>
        <v>7822</v>
      </c>
      <c r="AG1067" s="20">
        <f t="shared" si="314"/>
        <v>2987</v>
      </c>
      <c r="AH1067" s="20">
        <f t="shared" si="315"/>
        <v>1615</v>
      </c>
      <c r="AI1067" s="20">
        <f t="shared" si="316"/>
        <v>1256</v>
      </c>
      <c r="AJ1067" s="20">
        <f t="shared" si="317"/>
        <v>1151</v>
      </c>
      <c r="AK1067" s="20">
        <f t="shared" si="318"/>
        <v>1161</v>
      </c>
      <c r="AL1067" s="20">
        <f t="shared" si="319"/>
        <v>1594</v>
      </c>
      <c r="AM1067" s="20">
        <f t="shared" si="320"/>
        <v>3673</v>
      </c>
      <c r="AN1067" s="20">
        <f t="shared" si="321"/>
        <v>7315</v>
      </c>
      <c r="AO1067" s="43">
        <f t="shared" si="322"/>
        <v>10471</v>
      </c>
    </row>
    <row r="1068" spans="1:41" x14ac:dyDescent="0.2">
      <c r="A1068" s="96" t="s">
        <v>2464</v>
      </c>
      <c r="B1068" s="96" t="s">
        <v>2465</v>
      </c>
      <c r="C1068" s="96" t="s">
        <v>2464</v>
      </c>
      <c r="D1068" s="96" t="s">
        <v>2465</v>
      </c>
      <c r="E1068" s="96" t="s">
        <v>2514</v>
      </c>
      <c r="F1068" s="96" t="s">
        <v>2515</v>
      </c>
      <c r="G1068" s="96" t="s">
        <v>126</v>
      </c>
      <c r="H1068" s="19" t="str">
        <f>IF(E1068="","",VLOOKUP(LEFT(E1068,5),'Technikai cellák'!B:C,2,0))</f>
        <v>TIGÁZ Földgázelosztó Zrt.</v>
      </c>
      <c r="I1068" s="19" t="str">
        <f>IF(E1068="","",VLOOKUP(H1068,'Technikai cellák'!$C$1:$D$12,2,0))</f>
        <v>4200 Hajdúszoboszló, Rákóczi Ferenc út 184.</v>
      </c>
      <c r="J1068" s="97">
        <v>10</v>
      </c>
      <c r="K1068" s="25" t="str">
        <f t="shared" si="307"/>
        <v>20 alatti</v>
      </c>
      <c r="L1068" s="101">
        <f t="shared" si="308"/>
        <v>10</v>
      </c>
      <c r="M1068" s="102">
        <f t="shared" si="309"/>
        <v>0</v>
      </c>
      <c r="N1068" s="105"/>
      <c r="O1068" s="104">
        <f t="shared" si="310"/>
        <v>0</v>
      </c>
      <c r="P1068" s="26">
        <f t="shared" si="306"/>
        <v>157575</v>
      </c>
      <c r="Q1068" s="21">
        <f t="shared" si="323"/>
        <v>196969</v>
      </c>
      <c r="R1068" s="98">
        <v>3480.09</v>
      </c>
      <c r="S1068" s="99">
        <v>2993</v>
      </c>
      <c r="T1068" s="99">
        <v>2441</v>
      </c>
      <c r="U1068" s="99">
        <v>931</v>
      </c>
      <c r="V1068" s="99">
        <v>506</v>
      </c>
      <c r="W1068" s="99">
        <v>391.86</v>
      </c>
      <c r="X1068" s="99">
        <v>358</v>
      </c>
      <c r="Y1068" s="99">
        <v>362</v>
      </c>
      <c r="Z1068" s="99">
        <v>498</v>
      </c>
      <c r="AA1068" s="99">
        <v>1148</v>
      </c>
      <c r="AB1068" s="99">
        <v>2282</v>
      </c>
      <c r="AC1068" s="100">
        <v>3269</v>
      </c>
      <c r="AD1068" s="22">
        <f t="shared" si="311"/>
        <v>36735</v>
      </c>
      <c r="AE1068" s="20">
        <f t="shared" si="312"/>
        <v>31593</v>
      </c>
      <c r="AF1068" s="20">
        <f t="shared" si="313"/>
        <v>25767</v>
      </c>
      <c r="AG1068" s="20">
        <f t="shared" si="314"/>
        <v>9827</v>
      </c>
      <c r="AH1068" s="20">
        <f t="shared" si="315"/>
        <v>5341</v>
      </c>
      <c r="AI1068" s="20">
        <f t="shared" si="316"/>
        <v>4136</v>
      </c>
      <c r="AJ1068" s="20">
        <f t="shared" si="317"/>
        <v>3779</v>
      </c>
      <c r="AK1068" s="20">
        <f t="shared" si="318"/>
        <v>3821</v>
      </c>
      <c r="AL1068" s="20">
        <f t="shared" si="319"/>
        <v>5257</v>
      </c>
      <c r="AM1068" s="20">
        <f t="shared" si="320"/>
        <v>12118</v>
      </c>
      <c r="AN1068" s="20">
        <f t="shared" si="321"/>
        <v>24088</v>
      </c>
      <c r="AO1068" s="43">
        <f t="shared" si="322"/>
        <v>34507</v>
      </c>
    </row>
    <row r="1069" spans="1:41" x14ac:dyDescent="0.2">
      <c r="A1069" s="96" t="s">
        <v>2464</v>
      </c>
      <c r="B1069" s="96" t="s">
        <v>2465</v>
      </c>
      <c r="C1069" s="96" t="s">
        <v>2464</v>
      </c>
      <c r="D1069" s="96" t="s">
        <v>2465</v>
      </c>
      <c r="E1069" s="96" t="s">
        <v>2516</v>
      </c>
      <c r="F1069" s="96" t="s">
        <v>2479</v>
      </c>
      <c r="G1069" s="96" t="s">
        <v>126</v>
      </c>
      <c r="H1069" s="19" t="str">
        <f>IF(E1069="","",VLOOKUP(LEFT(E1069,5),'Technikai cellák'!B:C,2,0))</f>
        <v>TIGÁZ Földgázelosztó Zrt.</v>
      </c>
      <c r="I1069" s="19" t="str">
        <f>IF(E1069="","",VLOOKUP(H1069,'Technikai cellák'!$C$1:$D$12,2,0))</f>
        <v>4200 Hajdúszoboszló, Rákóczi Ferenc út 184.</v>
      </c>
      <c r="J1069" s="97">
        <v>10</v>
      </c>
      <c r="K1069" s="25" t="str">
        <f t="shared" si="307"/>
        <v>20 alatti</v>
      </c>
      <c r="L1069" s="101">
        <f t="shared" si="308"/>
        <v>10</v>
      </c>
      <c r="M1069" s="102">
        <f t="shared" si="309"/>
        <v>0</v>
      </c>
      <c r="N1069" s="105"/>
      <c r="O1069" s="104">
        <f t="shared" si="310"/>
        <v>0</v>
      </c>
      <c r="P1069" s="26">
        <f t="shared" ref="P1069:P1129" si="324">ROUND(Q1069*$G$9,0)</f>
        <v>225766</v>
      </c>
      <c r="Q1069" s="21">
        <f t="shared" si="323"/>
        <v>282208</v>
      </c>
      <c r="R1069" s="98">
        <v>4986</v>
      </c>
      <c r="S1069" s="99">
        <v>4288</v>
      </c>
      <c r="T1069" s="99">
        <v>3497</v>
      </c>
      <c r="U1069" s="99">
        <v>1334</v>
      </c>
      <c r="V1069" s="99">
        <v>725</v>
      </c>
      <c r="W1069" s="99">
        <v>561</v>
      </c>
      <c r="X1069" s="99">
        <v>513</v>
      </c>
      <c r="Y1069" s="99">
        <v>519</v>
      </c>
      <c r="Z1069" s="99">
        <v>714</v>
      </c>
      <c r="AA1069" s="99">
        <v>1644</v>
      </c>
      <c r="AB1069" s="99">
        <v>3270</v>
      </c>
      <c r="AC1069" s="100">
        <v>4684</v>
      </c>
      <c r="AD1069" s="22">
        <f t="shared" si="311"/>
        <v>52631</v>
      </c>
      <c r="AE1069" s="20">
        <f t="shared" si="312"/>
        <v>45263</v>
      </c>
      <c r="AF1069" s="20">
        <f t="shared" si="313"/>
        <v>36914</v>
      </c>
      <c r="AG1069" s="20">
        <f t="shared" si="314"/>
        <v>14081</v>
      </c>
      <c r="AH1069" s="20">
        <f t="shared" si="315"/>
        <v>7653</v>
      </c>
      <c r="AI1069" s="20">
        <f t="shared" si="316"/>
        <v>5922</v>
      </c>
      <c r="AJ1069" s="20">
        <f t="shared" si="317"/>
        <v>5415</v>
      </c>
      <c r="AK1069" s="20">
        <f t="shared" si="318"/>
        <v>5478</v>
      </c>
      <c r="AL1069" s="20">
        <f t="shared" si="319"/>
        <v>7537</v>
      </c>
      <c r="AM1069" s="20">
        <f t="shared" si="320"/>
        <v>17354</v>
      </c>
      <c r="AN1069" s="20">
        <f t="shared" si="321"/>
        <v>34517</v>
      </c>
      <c r="AO1069" s="43">
        <f t="shared" si="322"/>
        <v>49443</v>
      </c>
    </row>
    <row r="1070" spans="1:41" x14ac:dyDescent="0.2">
      <c r="A1070" s="96" t="s">
        <v>2464</v>
      </c>
      <c r="B1070" s="96" t="s">
        <v>2465</v>
      </c>
      <c r="C1070" s="96" t="s">
        <v>2464</v>
      </c>
      <c r="D1070" s="96" t="s">
        <v>2465</v>
      </c>
      <c r="E1070" s="96" t="s">
        <v>2517</v>
      </c>
      <c r="F1070" s="96" t="s">
        <v>2518</v>
      </c>
      <c r="G1070" s="96" t="s">
        <v>126</v>
      </c>
      <c r="H1070" s="19" t="str">
        <f>IF(E1070="","",VLOOKUP(LEFT(E1070,5),'Technikai cellák'!B:C,2,0))</f>
        <v>TIGÁZ Földgázelosztó Zrt.</v>
      </c>
      <c r="I1070" s="19" t="str">
        <f>IF(E1070="","",VLOOKUP(H1070,'Technikai cellák'!$C$1:$D$12,2,0))</f>
        <v>4200 Hajdúszoboszló, Rákóczi Ferenc út 184.</v>
      </c>
      <c r="J1070" s="97">
        <v>16</v>
      </c>
      <c r="K1070" s="25" t="str">
        <f t="shared" si="307"/>
        <v>20 alatti</v>
      </c>
      <c r="L1070" s="101">
        <f t="shared" si="308"/>
        <v>16</v>
      </c>
      <c r="M1070" s="102">
        <f t="shared" si="309"/>
        <v>0</v>
      </c>
      <c r="N1070" s="105"/>
      <c r="O1070" s="104">
        <f t="shared" si="310"/>
        <v>0</v>
      </c>
      <c r="P1070" s="26">
        <f t="shared" si="324"/>
        <v>152010</v>
      </c>
      <c r="Q1070" s="21">
        <f t="shared" si="323"/>
        <v>190013</v>
      </c>
      <c r="R1070" s="98">
        <v>3357</v>
      </c>
      <c r="S1070" s="99">
        <v>2887.2</v>
      </c>
      <c r="T1070" s="99">
        <v>2354.4</v>
      </c>
      <c r="U1070" s="99">
        <v>898.2</v>
      </c>
      <c r="V1070" s="99">
        <v>487.8</v>
      </c>
      <c r="W1070" s="99">
        <v>378</v>
      </c>
      <c r="X1070" s="99">
        <v>346</v>
      </c>
      <c r="Y1070" s="99">
        <v>349.2</v>
      </c>
      <c r="Z1070" s="99">
        <v>481</v>
      </c>
      <c r="AA1070" s="99">
        <v>1107</v>
      </c>
      <c r="AB1070" s="99">
        <v>2201.4</v>
      </c>
      <c r="AC1070" s="100">
        <v>3153.6</v>
      </c>
      <c r="AD1070" s="22">
        <f t="shared" si="311"/>
        <v>35436</v>
      </c>
      <c r="AE1070" s="20">
        <f t="shared" si="312"/>
        <v>30477</v>
      </c>
      <c r="AF1070" s="20">
        <f t="shared" si="313"/>
        <v>24853</v>
      </c>
      <c r="AG1070" s="20">
        <f t="shared" si="314"/>
        <v>9481</v>
      </c>
      <c r="AH1070" s="20">
        <f t="shared" si="315"/>
        <v>5149</v>
      </c>
      <c r="AI1070" s="20">
        <f t="shared" si="316"/>
        <v>3990</v>
      </c>
      <c r="AJ1070" s="20">
        <f t="shared" si="317"/>
        <v>3652</v>
      </c>
      <c r="AK1070" s="20">
        <f t="shared" si="318"/>
        <v>3686</v>
      </c>
      <c r="AL1070" s="20">
        <f t="shared" si="319"/>
        <v>5077</v>
      </c>
      <c r="AM1070" s="20">
        <f t="shared" si="320"/>
        <v>11685</v>
      </c>
      <c r="AN1070" s="20">
        <f t="shared" si="321"/>
        <v>23238</v>
      </c>
      <c r="AO1070" s="43">
        <f t="shared" si="322"/>
        <v>33289</v>
      </c>
    </row>
    <row r="1071" spans="1:41" x14ac:dyDescent="0.2">
      <c r="A1071" s="96" t="s">
        <v>2464</v>
      </c>
      <c r="B1071" s="96" t="s">
        <v>2465</v>
      </c>
      <c r="C1071" s="96" t="s">
        <v>2464</v>
      </c>
      <c r="D1071" s="96" t="s">
        <v>2465</v>
      </c>
      <c r="E1071" s="96" t="s">
        <v>2519</v>
      </c>
      <c r="F1071" s="96" t="s">
        <v>2520</v>
      </c>
      <c r="G1071" s="96" t="s">
        <v>126</v>
      </c>
      <c r="H1071" s="19" t="str">
        <f>IF(E1071="","",VLOOKUP(LEFT(E1071,5),'Technikai cellák'!B:C,2,0))</f>
        <v>TIGÁZ Földgázelosztó Zrt.</v>
      </c>
      <c r="I1071" s="19" t="str">
        <f>IF(E1071="","",VLOOKUP(H1071,'Technikai cellák'!$C$1:$D$12,2,0))</f>
        <v>4200 Hajdúszoboszló, Rákóczi Ferenc út 184.</v>
      </c>
      <c r="J1071" s="97">
        <v>4</v>
      </c>
      <c r="K1071" s="25" t="str">
        <f t="shared" si="307"/>
        <v>20 alatti</v>
      </c>
      <c r="L1071" s="101">
        <f t="shared" si="308"/>
        <v>4</v>
      </c>
      <c r="M1071" s="102">
        <f t="shared" si="309"/>
        <v>0</v>
      </c>
      <c r="N1071" s="105"/>
      <c r="O1071" s="104">
        <f t="shared" si="310"/>
        <v>0</v>
      </c>
      <c r="P1071" s="26">
        <f t="shared" si="324"/>
        <v>106</v>
      </c>
      <c r="Q1071" s="21">
        <f t="shared" si="323"/>
        <v>132</v>
      </c>
      <c r="R1071" s="98">
        <v>1</v>
      </c>
      <c r="S1071" s="99">
        <v>1</v>
      </c>
      <c r="T1071" s="99">
        <v>1</v>
      </c>
      <c r="U1071" s="99">
        <v>1</v>
      </c>
      <c r="V1071" s="99">
        <v>1</v>
      </c>
      <c r="W1071" s="99">
        <v>1</v>
      </c>
      <c r="X1071" s="99">
        <v>1</v>
      </c>
      <c r="Y1071" s="99">
        <v>1</v>
      </c>
      <c r="Z1071" s="99">
        <v>1</v>
      </c>
      <c r="AA1071" s="99">
        <v>1</v>
      </c>
      <c r="AB1071" s="99">
        <v>1</v>
      </c>
      <c r="AC1071" s="100">
        <v>1</v>
      </c>
      <c r="AD1071" s="22">
        <f t="shared" si="311"/>
        <v>11</v>
      </c>
      <c r="AE1071" s="20">
        <f t="shared" si="312"/>
        <v>11</v>
      </c>
      <c r="AF1071" s="20">
        <f t="shared" si="313"/>
        <v>11</v>
      </c>
      <c r="AG1071" s="20">
        <f t="shared" si="314"/>
        <v>11</v>
      </c>
      <c r="AH1071" s="20">
        <f t="shared" si="315"/>
        <v>11</v>
      </c>
      <c r="AI1071" s="20">
        <f t="shared" si="316"/>
        <v>11</v>
      </c>
      <c r="AJ1071" s="20">
        <f t="shared" si="317"/>
        <v>11</v>
      </c>
      <c r="AK1071" s="20">
        <f t="shared" si="318"/>
        <v>11</v>
      </c>
      <c r="AL1071" s="20">
        <f t="shared" si="319"/>
        <v>11</v>
      </c>
      <c r="AM1071" s="20">
        <f t="shared" si="320"/>
        <v>11</v>
      </c>
      <c r="AN1071" s="20">
        <f t="shared" si="321"/>
        <v>11</v>
      </c>
      <c r="AO1071" s="43">
        <f t="shared" si="322"/>
        <v>11</v>
      </c>
    </row>
    <row r="1072" spans="1:41" x14ac:dyDescent="0.2">
      <c r="A1072" s="96" t="s">
        <v>2464</v>
      </c>
      <c r="B1072" s="96" t="s">
        <v>2465</v>
      </c>
      <c r="C1072" s="96" t="s">
        <v>2464</v>
      </c>
      <c r="D1072" s="96" t="s">
        <v>2465</v>
      </c>
      <c r="E1072" s="96" t="s">
        <v>2521</v>
      </c>
      <c r="F1072" s="96" t="s">
        <v>2522</v>
      </c>
      <c r="G1072" s="96" t="s">
        <v>126</v>
      </c>
      <c r="H1072" s="19" t="str">
        <f>IF(E1072="","",VLOOKUP(LEFT(E1072,5),'Technikai cellák'!B:C,2,0))</f>
        <v>TIGÁZ Földgázelosztó Zrt.</v>
      </c>
      <c r="I1072" s="19" t="str">
        <f>IF(E1072="","",VLOOKUP(H1072,'Technikai cellák'!$C$1:$D$12,2,0))</f>
        <v>4200 Hajdúszoboszló, Rákóczi Ferenc út 184.</v>
      </c>
      <c r="J1072" s="97">
        <v>16</v>
      </c>
      <c r="K1072" s="25" t="str">
        <f t="shared" si="307"/>
        <v>20 alatti</v>
      </c>
      <c r="L1072" s="101">
        <f t="shared" si="308"/>
        <v>16</v>
      </c>
      <c r="M1072" s="102">
        <f t="shared" si="309"/>
        <v>0</v>
      </c>
      <c r="N1072" s="105"/>
      <c r="O1072" s="104">
        <f t="shared" si="310"/>
        <v>0</v>
      </c>
      <c r="P1072" s="26">
        <f t="shared" si="324"/>
        <v>162839</v>
      </c>
      <c r="Q1072" s="21">
        <f t="shared" si="323"/>
        <v>203549</v>
      </c>
      <c r="R1072" s="98">
        <v>3596</v>
      </c>
      <c r="S1072" s="99">
        <v>3093</v>
      </c>
      <c r="T1072" s="99">
        <v>2522</v>
      </c>
      <c r="U1072" s="99">
        <v>962</v>
      </c>
      <c r="V1072" s="99">
        <v>523</v>
      </c>
      <c r="W1072" s="99">
        <v>405</v>
      </c>
      <c r="X1072" s="99">
        <v>370</v>
      </c>
      <c r="Y1072" s="99">
        <v>374</v>
      </c>
      <c r="Z1072" s="99">
        <v>515</v>
      </c>
      <c r="AA1072" s="99">
        <v>1186</v>
      </c>
      <c r="AB1072" s="99">
        <v>2358</v>
      </c>
      <c r="AC1072" s="100">
        <v>3379</v>
      </c>
      <c r="AD1072" s="22">
        <f t="shared" si="311"/>
        <v>37959</v>
      </c>
      <c r="AE1072" s="20">
        <f t="shared" si="312"/>
        <v>32649</v>
      </c>
      <c r="AF1072" s="20">
        <f t="shared" si="313"/>
        <v>26622</v>
      </c>
      <c r="AG1072" s="20">
        <f t="shared" si="314"/>
        <v>10155</v>
      </c>
      <c r="AH1072" s="20">
        <f t="shared" si="315"/>
        <v>5521</v>
      </c>
      <c r="AI1072" s="20">
        <f t="shared" si="316"/>
        <v>4275</v>
      </c>
      <c r="AJ1072" s="20">
        <f t="shared" si="317"/>
        <v>3906</v>
      </c>
      <c r="AK1072" s="20">
        <f t="shared" si="318"/>
        <v>3948</v>
      </c>
      <c r="AL1072" s="20">
        <f t="shared" si="319"/>
        <v>5436</v>
      </c>
      <c r="AM1072" s="20">
        <f t="shared" si="320"/>
        <v>12519</v>
      </c>
      <c r="AN1072" s="20">
        <f t="shared" si="321"/>
        <v>24891</v>
      </c>
      <c r="AO1072" s="43">
        <f t="shared" si="322"/>
        <v>35668</v>
      </c>
    </row>
    <row r="1073" spans="1:41" x14ac:dyDescent="0.2">
      <c r="A1073" s="96" t="s">
        <v>2464</v>
      </c>
      <c r="B1073" s="96" t="s">
        <v>2465</v>
      </c>
      <c r="C1073" s="96" t="s">
        <v>2464</v>
      </c>
      <c r="D1073" s="96" t="s">
        <v>2465</v>
      </c>
      <c r="E1073" s="96" t="s">
        <v>2523</v>
      </c>
      <c r="F1073" s="96" t="s">
        <v>2524</v>
      </c>
      <c r="G1073" s="96" t="s">
        <v>126</v>
      </c>
      <c r="H1073" s="19" t="str">
        <f>IF(E1073="","",VLOOKUP(LEFT(E1073,5),'Technikai cellák'!B:C,2,0))</f>
        <v>TIGÁZ Földgázelosztó Zrt.</v>
      </c>
      <c r="I1073" s="19" t="str">
        <f>IF(E1073="","",VLOOKUP(H1073,'Technikai cellák'!$C$1:$D$12,2,0))</f>
        <v>4200 Hajdúszoboszló, Rákóczi Ferenc út 184.</v>
      </c>
      <c r="J1073" s="97">
        <v>16</v>
      </c>
      <c r="K1073" s="25" t="str">
        <f t="shared" si="307"/>
        <v>20 alatti</v>
      </c>
      <c r="L1073" s="101">
        <f t="shared" si="308"/>
        <v>16</v>
      </c>
      <c r="M1073" s="102">
        <f t="shared" si="309"/>
        <v>0</v>
      </c>
      <c r="N1073" s="105"/>
      <c r="O1073" s="104">
        <f t="shared" si="310"/>
        <v>0</v>
      </c>
      <c r="P1073" s="26">
        <f t="shared" si="324"/>
        <v>106</v>
      </c>
      <c r="Q1073" s="21">
        <f t="shared" si="323"/>
        <v>132</v>
      </c>
      <c r="R1073" s="98">
        <v>1</v>
      </c>
      <c r="S1073" s="99">
        <v>1</v>
      </c>
      <c r="T1073" s="99">
        <v>1</v>
      </c>
      <c r="U1073" s="99">
        <v>1</v>
      </c>
      <c r="V1073" s="99">
        <v>1</v>
      </c>
      <c r="W1073" s="99">
        <v>1</v>
      </c>
      <c r="X1073" s="99">
        <v>1</v>
      </c>
      <c r="Y1073" s="99">
        <v>1</v>
      </c>
      <c r="Z1073" s="99">
        <v>1</v>
      </c>
      <c r="AA1073" s="99">
        <v>1</v>
      </c>
      <c r="AB1073" s="99">
        <v>1</v>
      </c>
      <c r="AC1073" s="100">
        <v>1</v>
      </c>
      <c r="AD1073" s="22">
        <f t="shared" si="311"/>
        <v>11</v>
      </c>
      <c r="AE1073" s="20">
        <f t="shared" si="312"/>
        <v>11</v>
      </c>
      <c r="AF1073" s="20">
        <f t="shared" si="313"/>
        <v>11</v>
      </c>
      <c r="AG1073" s="20">
        <f t="shared" si="314"/>
        <v>11</v>
      </c>
      <c r="AH1073" s="20">
        <f t="shared" si="315"/>
        <v>11</v>
      </c>
      <c r="AI1073" s="20">
        <f t="shared" si="316"/>
        <v>11</v>
      </c>
      <c r="AJ1073" s="20">
        <f t="shared" si="317"/>
        <v>11</v>
      </c>
      <c r="AK1073" s="20">
        <f t="shared" si="318"/>
        <v>11</v>
      </c>
      <c r="AL1073" s="20">
        <f t="shared" si="319"/>
        <v>11</v>
      </c>
      <c r="AM1073" s="20">
        <f t="shared" si="320"/>
        <v>11</v>
      </c>
      <c r="AN1073" s="20">
        <f t="shared" si="321"/>
        <v>11</v>
      </c>
      <c r="AO1073" s="43">
        <f t="shared" si="322"/>
        <v>11</v>
      </c>
    </row>
    <row r="1074" spans="1:41" x14ac:dyDescent="0.2">
      <c r="A1074" s="96" t="s">
        <v>2464</v>
      </c>
      <c r="B1074" s="96" t="s">
        <v>2465</v>
      </c>
      <c r="C1074" s="96" t="s">
        <v>2464</v>
      </c>
      <c r="D1074" s="96" t="s">
        <v>2465</v>
      </c>
      <c r="E1074" s="96" t="s">
        <v>2525</v>
      </c>
      <c r="F1074" s="96" t="s">
        <v>2526</v>
      </c>
      <c r="G1074" s="96" t="s">
        <v>126</v>
      </c>
      <c r="H1074" s="19" t="str">
        <f>IF(E1074="","",VLOOKUP(LEFT(E1074,5),'Technikai cellák'!B:C,2,0))</f>
        <v>TIGÁZ Földgázelosztó Zrt.</v>
      </c>
      <c r="I1074" s="19" t="str">
        <f>IF(E1074="","",VLOOKUP(H1074,'Technikai cellák'!$C$1:$D$12,2,0))</f>
        <v>4200 Hajdúszoboszló, Rákóczi Ferenc út 184.</v>
      </c>
      <c r="J1074" s="97">
        <v>4</v>
      </c>
      <c r="K1074" s="25" t="str">
        <f t="shared" si="307"/>
        <v>20 alatti</v>
      </c>
      <c r="L1074" s="101">
        <f t="shared" si="308"/>
        <v>4</v>
      </c>
      <c r="M1074" s="102">
        <f t="shared" si="309"/>
        <v>0</v>
      </c>
      <c r="N1074" s="105"/>
      <c r="O1074" s="104">
        <f t="shared" si="310"/>
        <v>0</v>
      </c>
      <c r="P1074" s="26">
        <f t="shared" si="324"/>
        <v>57767</v>
      </c>
      <c r="Q1074" s="21">
        <f t="shared" si="323"/>
        <v>72209</v>
      </c>
      <c r="R1074" s="98">
        <v>1276</v>
      </c>
      <c r="S1074" s="99">
        <v>1097</v>
      </c>
      <c r="T1074" s="99">
        <v>895</v>
      </c>
      <c r="U1074" s="99">
        <v>341</v>
      </c>
      <c r="V1074" s="99">
        <v>185</v>
      </c>
      <c r="W1074" s="99">
        <v>144</v>
      </c>
      <c r="X1074" s="99">
        <v>131</v>
      </c>
      <c r="Y1074" s="99">
        <v>133</v>
      </c>
      <c r="Z1074" s="99">
        <v>183</v>
      </c>
      <c r="AA1074" s="99">
        <v>420.66</v>
      </c>
      <c r="AB1074" s="99">
        <v>837</v>
      </c>
      <c r="AC1074" s="100">
        <v>1198</v>
      </c>
      <c r="AD1074" s="22">
        <f t="shared" si="311"/>
        <v>13469</v>
      </c>
      <c r="AE1074" s="20">
        <f t="shared" si="312"/>
        <v>11580</v>
      </c>
      <c r="AF1074" s="20">
        <f t="shared" si="313"/>
        <v>9447</v>
      </c>
      <c r="AG1074" s="20">
        <f t="shared" si="314"/>
        <v>3600</v>
      </c>
      <c r="AH1074" s="20">
        <f t="shared" si="315"/>
        <v>1953</v>
      </c>
      <c r="AI1074" s="20">
        <f t="shared" si="316"/>
        <v>1520</v>
      </c>
      <c r="AJ1074" s="20">
        <f t="shared" si="317"/>
        <v>1383</v>
      </c>
      <c r="AK1074" s="20">
        <f t="shared" si="318"/>
        <v>1404</v>
      </c>
      <c r="AL1074" s="20">
        <f t="shared" si="319"/>
        <v>1932</v>
      </c>
      <c r="AM1074" s="20">
        <f t="shared" si="320"/>
        <v>4440</v>
      </c>
      <c r="AN1074" s="20">
        <f t="shared" si="321"/>
        <v>8835</v>
      </c>
      <c r="AO1074" s="43">
        <f t="shared" si="322"/>
        <v>12646</v>
      </c>
    </row>
    <row r="1075" spans="1:41" x14ac:dyDescent="0.2">
      <c r="A1075" s="96" t="s">
        <v>2464</v>
      </c>
      <c r="B1075" s="96" t="s">
        <v>2465</v>
      </c>
      <c r="C1075" s="96" t="s">
        <v>2464</v>
      </c>
      <c r="D1075" s="96" t="s">
        <v>2465</v>
      </c>
      <c r="E1075" s="96" t="s">
        <v>2527</v>
      </c>
      <c r="F1075" s="96" t="s">
        <v>2528</v>
      </c>
      <c r="G1075" s="96" t="s">
        <v>126</v>
      </c>
      <c r="H1075" s="19" t="str">
        <f>IF(E1075="","",VLOOKUP(LEFT(E1075,5),'Technikai cellák'!B:C,2,0))</f>
        <v>TIGÁZ Földgázelosztó Zrt.</v>
      </c>
      <c r="I1075" s="19" t="str">
        <f>IF(E1075="","",VLOOKUP(H1075,'Technikai cellák'!$C$1:$D$12,2,0))</f>
        <v>4200 Hajdúszoboszló, Rákóczi Ferenc út 184.</v>
      </c>
      <c r="J1075" s="97">
        <v>4</v>
      </c>
      <c r="K1075" s="25" t="str">
        <f t="shared" si="307"/>
        <v>20 alatti</v>
      </c>
      <c r="L1075" s="101">
        <f t="shared" si="308"/>
        <v>4</v>
      </c>
      <c r="M1075" s="102">
        <f t="shared" si="309"/>
        <v>0</v>
      </c>
      <c r="N1075" s="105"/>
      <c r="O1075" s="104">
        <f t="shared" si="310"/>
        <v>0</v>
      </c>
      <c r="P1075" s="26">
        <f t="shared" si="324"/>
        <v>9626</v>
      </c>
      <c r="Q1075" s="21">
        <f t="shared" si="323"/>
        <v>12033</v>
      </c>
      <c r="R1075" s="98">
        <v>213</v>
      </c>
      <c r="S1075" s="99">
        <v>183</v>
      </c>
      <c r="T1075" s="99">
        <v>149</v>
      </c>
      <c r="U1075" s="99">
        <v>57</v>
      </c>
      <c r="V1075" s="99">
        <v>31</v>
      </c>
      <c r="W1075" s="99">
        <v>23.94</v>
      </c>
      <c r="X1075" s="99">
        <v>22</v>
      </c>
      <c r="Y1075" s="99">
        <v>22</v>
      </c>
      <c r="Z1075" s="99">
        <v>30</v>
      </c>
      <c r="AA1075" s="99">
        <v>70</v>
      </c>
      <c r="AB1075" s="99">
        <v>139</v>
      </c>
      <c r="AC1075" s="100">
        <v>200</v>
      </c>
      <c r="AD1075" s="22">
        <f t="shared" si="311"/>
        <v>2248</v>
      </c>
      <c r="AE1075" s="20">
        <f t="shared" si="312"/>
        <v>1932</v>
      </c>
      <c r="AF1075" s="20">
        <f t="shared" si="313"/>
        <v>1573</v>
      </c>
      <c r="AG1075" s="20">
        <f t="shared" si="314"/>
        <v>602</v>
      </c>
      <c r="AH1075" s="20">
        <f t="shared" si="315"/>
        <v>327</v>
      </c>
      <c r="AI1075" s="20">
        <f t="shared" si="316"/>
        <v>253</v>
      </c>
      <c r="AJ1075" s="20">
        <f t="shared" si="317"/>
        <v>232</v>
      </c>
      <c r="AK1075" s="20">
        <f t="shared" si="318"/>
        <v>232</v>
      </c>
      <c r="AL1075" s="20">
        <f t="shared" si="319"/>
        <v>317</v>
      </c>
      <c r="AM1075" s="20">
        <f t="shared" si="320"/>
        <v>739</v>
      </c>
      <c r="AN1075" s="20">
        <f t="shared" si="321"/>
        <v>1467</v>
      </c>
      <c r="AO1075" s="43">
        <f t="shared" si="322"/>
        <v>2111</v>
      </c>
    </row>
    <row r="1076" spans="1:41" x14ac:dyDescent="0.2">
      <c r="A1076" s="96" t="s">
        <v>2464</v>
      </c>
      <c r="B1076" s="96" t="s">
        <v>2465</v>
      </c>
      <c r="C1076" s="96" t="s">
        <v>2464</v>
      </c>
      <c r="D1076" s="96" t="s">
        <v>2465</v>
      </c>
      <c r="E1076" s="96" t="s">
        <v>2529</v>
      </c>
      <c r="F1076" s="96" t="s">
        <v>2530</v>
      </c>
      <c r="G1076" s="96" t="s">
        <v>126</v>
      </c>
      <c r="H1076" s="19" t="str">
        <f>IF(E1076="","",VLOOKUP(LEFT(E1076,5),'Technikai cellák'!B:C,2,0))</f>
        <v>TIGÁZ Földgázelosztó Zrt.</v>
      </c>
      <c r="I1076" s="19" t="str">
        <f>IF(E1076="","",VLOOKUP(H1076,'Technikai cellák'!$C$1:$D$12,2,0))</f>
        <v>4200 Hajdúszoboszló, Rákóczi Ferenc út 184.</v>
      </c>
      <c r="J1076" s="97">
        <v>4</v>
      </c>
      <c r="K1076" s="25" t="str">
        <f t="shared" si="307"/>
        <v>20 alatti</v>
      </c>
      <c r="L1076" s="101">
        <f t="shared" si="308"/>
        <v>4</v>
      </c>
      <c r="M1076" s="102">
        <f t="shared" si="309"/>
        <v>0</v>
      </c>
      <c r="N1076" s="105"/>
      <c r="O1076" s="104">
        <f t="shared" si="310"/>
        <v>0</v>
      </c>
      <c r="P1076" s="26">
        <f t="shared" si="324"/>
        <v>15402</v>
      </c>
      <c r="Q1076" s="21">
        <f t="shared" si="323"/>
        <v>19253</v>
      </c>
      <c r="R1076" s="98">
        <v>340</v>
      </c>
      <c r="S1076" s="99">
        <v>293</v>
      </c>
      <c r="T1076" s="99">
        <v>239</v>
      </c>
      <c r="U1076" s="99">
        <v>91</v>
      </c>
      <c r="V1076" s="99">
        <v>49</v>
      </c>
      <c r="W1076" s="99">
        <v>38</v>
      </c>
      <c r="X1076" s="99">
        <v>35</v>
      </c>
      <c r="Y1076" s="99">
        <v>35</v>
      </c>
      <c r="Z1076" s="99">
        <v>49</v>
      </c>
      <c r="AA1076" s="99">
        <v>112</v>
      </c>
      <c r="AB1076" s="99">
        <v>223</v>
      </c>
      <c r="AC1076" s="100">
        <v>320</v>
      </c>
      <c r="AD1076" s="22">
        <f t="shared" si="311"/>
        <v>3589</v>
      </c>
      <c r="AE1076" s="20">
        <f t="shared" si="312"/>
        <v>3093</v>
      </c>
      <c r="AF1076" s="20">
        <f t="shared" si="313"/>
        <v>2523</v>
      </c>
      <c r="AG1076" s="20">
        <f t="shared" si="314"/>
        <v>961</v>
      </c>
      <c r="AH1076" s="20">
        <f t="shared" si="315"/>
        <v>517</v>
      </c>
      <c r="AI1076" s="20">
        <f t="shared" si="316"/>
        <v>401</v>
      </c>
      <c r="AJ1076" s="20">
        <f t="shared" si="317"/>
        <v>369</v>
      </c>
      <c r="AK1076" s="20">
        <f t="shared" si="318"/>
        <v>369</v>
      </c>
      <c r="AL1076" s="20">
        <f t="shared" si="319"/>
        <v>517</v>
      </c>
      <c r="AM1076" s="20">
        <f t="shared" si="320"/>
        <v>1182</v>
      </c>
      <c r="AN1076" s="20">
        <f t="shared" si="321"/>
        <v>2354</v>
      </c>
      <c r="AO1076" s="43">
        <f t="shared" si="322"/>
        <v>3378</v>
      </c>
    </row>
    <row r="1077" spans="1:41" x14ac:dyDescent="0.2">
      <c r="A1077" s="96" t="s">
        <v>2464</v>
      </c>
      <c r="B1077" s="96" t="s">
        <v>2465</v>
      </c>
      <c r="C1077" s="96" t="s">
        <v>2464</v>
      </c>
      <c r="D1077" s="96" t="s">
        <v>2465</v>
      </c>
      <c r="E1077" s="96" t="s">
        <v>2531</v>
      </c>
      <c r="F1077" s="96" t="s">
        <v>2532</v>
      </c>
      <c r="G1077" s="96" t="s">
        <v>126</v>
      </c>
      <c r="H1077" s="19" t="str">
        <f>IF(E1077="","",VLOOKUP(LEFT(E1077,5),'Technikai cellák'!B:C,2,0))</f>
        <v>TIGÁZ Földgázelosztó Zrt.</v>
      </c>
      <c r="I1077" s="19" t="str">
        <f>IF(E1077="","",VLOOKUP(H1077,'Technikai cellák'!$C$1:$D$12,2,0))</f>
        <v>4200 Hajdúszoboszló, Rákóczi Ferenc út 184.</v>
      </c>
      <c r="J1077" s="97">
        <v>4</v>
      </c>
      <c r="K1077" s="25" t="str">
        <f t="shared" si="307"/>
        <v>20 alatti</v>
      </c>
      <c r="L1077" s="101">
        <f t="shared" si="308"/>
        <v>4</v>
      </c>
      <c r="M1077" s="102">
        <f t="shared" si="309"/>
        <v>0</v>
      </c>
      <c r="N1077" s="105"/>
      <c r="O1077" s="104">
        <f t="shared" si="310"/>
        <v>0</v>
      </c>
      <c r="P1077" s="26">
        <f t="shared" si="324"/>
        <v>44992</v>
      </c>
      <c r="Q1077" s="21">
        <f t="shared" si="323"/>
        <v>56240</v>
      </c>
      <c r="R1077" s="98">
        <v>994</v>
      </c>
      <c r="S1077" s="99">
        <v>855</v>
      </c>
      <c r="T1077" s="99">
        <v>697</v>
      </c>
      <c r="U1077" s="99">
        <v>266</v>
      </c>
      <c r="V1077" s="99">
        <v>144</v>
      </c>
      <c r="W1077" s="99">
        <v>112</v>
      </c>
      <c r="X1077" s="99">
        <v>102</v>
      </c>
      <c r="Y1077" s="99">
        <v>103</v>
      </c>
      <c r="Z1077" s="99">
        <v>142</v>
      </c>
      <c r="AA1077" s="99">
        <v>328</v>
      </c>
      <c r="AB1077" s="99">
        <v>652</v>
      </c>
      <c r="AC1077" s="100">
        <v>933</v>
      </c>
      <c r="AD1077" s="22">
        <f t="shared" si="311"/>
        <v>10492</v>
      </c>
      <c r="AE1077" s="20">
        <f t="shared" si="312"/>
        <v>9025</v>
      </c>
      <c r="AF1077" s="20">
        <f t="shared" si="313"/>
        <v>7357</v>
      </c>
      <c r="AG1077" s="20">
        <f t="shared" si="314"/>
        <v>2808</v>
      </c>
      <c r="AH1077" s="20">
        <f t="shared" si="315"/>
        <v>1520</v>
      </c>
      <c r="AI1077" s="20">
        <f t="shared" si="316"/>
        <v>1182</v>
      </c>
      <c r="AJ1077" s="20">
        <f t="shared" si="317"/>
        <v>1077</v>
      </c>
      <c r="AK1077" s="20">
        <f t="shared" si="318"/>
        <v>1087</v>
      </c>
      <c r="AL1077" s="20">
        <f t="shared" si="319"/>
        <v>1499</v>
      </c>
      <c r="AM1077" s="20">
        <f t="shared" si="320"/>
        <v>3462</v>
      </c>
      <c r="AN1077" s="20">
        <f t="shared" si="321"/>
        <v>6882</v>
      </c>
      <c r="AO1077" s="43">
        <f t="shared" si="322"/>
        <v>9849</v>
      </c>
    </row>
    <row r="1078" spans="1:41" x14ac:dyDescent="0.2">
      <c r="A1078" s="96" t="s">
        <v>2464</v>
      </c>
      <c r="B1078" s="96" t="s">
        <v>2465</v>
      </c>
      <c r="C1078" s="96" t="s">
        <v>2464</v>
      </c>
      <c r="D1078" s="96" t="s">
        <v>2465</v>
      </c>
      <c r="E1078" s="96" t="s">
        <v>2533</v>
      </c>
      <c r="F1078" s="96" t="s">
        <v>2534</v>
      </c>
      <c r="G1078" s="96" t="s">
        <v>126</v>
      </c>
      <c r="H1078" s="19" t="str">
        <f>IF(E1078="","",VLOOKUP(LEFT(E1078,5),'Technikai cellák'!B:C,2,0))</f>
        <v>TIGÁZ Földgázelosztó Zrt.</v>
      </c>
      <c r="I1078" s="19" t="str">
        <f>IF(E1078="","",VLOOKUP(H1078,'Technikai cellák'!$C$1:$D$12,2,0))</f>
        <v>4200 Hajdúszoboszló, Rákóczi Ferenc út 184.</v>
      </c>
      <c r="J1078" s="97">
        <v>4</v>
      </c>
      <c r="K1078" s="25" t="str">
        <f t="shared" si="307"/>
        <v>20 alatti</v>
      </c>
      <c r="L1078" s="101">
        <f t="shared" si="308"/>
        <v>4</v>
      </c>
      <c r="M1078" s="102">
        <f t="shared" si="309"/>
        <v>0</v>
      </c>
      <c r="N1078" s="105"/>
      <c r="O1078" s="104">
        <f t="shared" si="310"/>
        <v>0</v>
      </c>
      <c r="P1078" s="26">
        <f t="shared" si="324"/>
        <v>109349</v>
      </c>
      <c r="Q1078" s="21">
        <f t="shared" si="323"/>
        <v>136686</v>
      </c>
      <c r="R1078" s="98">
        <v>2415</v>
      </c>
      <c r="S1078" s="99">
        <v>2077</v>
      </c>
      <c r="T1078" s="99">
        <v>1694</v>
      </c>
      <c r="U1078" s="99">
        <v>646</v>
      </c>
      <c r="V1078" s="99">
        <v>351</v>
      </c>
      <c r="W1078" s="99">
        <v>272</v>
      </c>
      <c r="X1078" s="99">
        <v>249</v>
      </c>
      <c r="Y1078" s="99">
        <v>251</v>
      </c>
      <c r="Z1078" s="99">
        <v>346</v>
      </c>
      <c r="AA1078" s="99">
        <v>796</v>
      </c>
      <c r="AB1078" s="99">
        <v>1584</v>
      </c>
      <c r="AC1078" s="100">
        <v>2268</v>
      </c>
      <c r="AD1078" s="22">
        <f t="shared" si="311"/>
        <v>25492</v>
      </c>
      <c r="AE1078" s="20">
        <f t="shared" si="312"/>
        <v>21924</v>
      </c>
      <c r="AF1078" s="20">
        <f t="shared" si="313"/>
        <v>17882</v>
      </c>
      <c r="AG1078" s="20">
        <f t="shared" si="314"/>
        <v>6819</v>
      </c>
      <c r="AH1078" s="20">
        <f t="shared" si="315"/>
        <v>3705</v>
      </c>
      <c r="AI1078" s="20">
        <f t="shared" si="316"/>
        <v>2871</v>
      </c>
      <c r="AJ1078" s="20">
        <f t="shared" si="317"/>
        <v>2628</v>
      </c>
      <c r="AK1078" s="20">
        <f t="shared" si="318"/>
        <v>2650</v>
      </c>
      <c r="AL1078" s="20">
        <f t="shared" si="319"/>
        <v>3652</v>
      </c>
      <c r="AM1078" s="20">
        <f t="shared" si="320"/>
        <v>8402</v>
      </c>
      <c r="AN1078" s="20">
        <f t="shared" si="321"/>
        <v>16720</v>
      </c>
      <c r="AO1078" s="43">
        <f t="shared" si="322"/>
        <v>23941</v>
      </c>
    </row>
    <row r="1079" spans="1:41" x14ac:dyDescent="0.2">
      <c r="A1079" s="96" t="s">
        <v>2464</v>
      </c>
      <c r="B1079" s="96" t="s">
        <v>2465</v>
      </c>
      <c r="C1079" s="96" t="s">
        <v>2464</v>
      </c>
      <c r="D1079" s="96" t="s">
        <v>2465</v>
      </c>
      <c r="E1079" s="96" t="s">
        <v>2535</v>
      </c>
      <c r="F1079" s="96" t="s">
        <v>2536</v>
      </c>
      <c r="G1079" s="96" t="s">
        <v>126</v>
      </c>
      <c r="H1079" s="19" t="str">
        <f>IF(E1079="","",VLOOKUP(LEFT(E1079,5),'Technikai cellák'!B:C,2,0))</f>
        <v>TIGÁZ Földgázelosztó Zrt.</v>
      </c>
      <c r="I1079" s="19" t="str">
        <f>IF(E1079="","",VLOOKUP(H1079,'Technikai cellák'!$C$1:$D$12,2,0))</f>
        <v>4200 Hajdúszoboszló, Rákóczi Ferenc út 184.</v>
      </c>
      <c r="J1079" s="97">
        <v>4</v>
      </c>
      <c r="K1079" s="25" t="str">
        <f t="shared" si="307"/>
        <v>20 alatti</v>
      </c>
      <c r="L1079" s="101">
        <f t="shared" si="308"/>
        <v>4</v>
      </c>
      <c r="M1079" s="102">
        <f t="shared" si="309"/>
        <v>0</v>
      </c>
      <c r="N1079" s="105"/>
      <c r="O1079" s="104">
        <f t="shared" si="310"/>
        <v>0</v>
      </c>
      <c r="P1079" s="26">
        <f t="shared" si="324"/>
        <v>106</v>
      </c>
      <c r="Q1079" s="21">
        <f t="shared" si="323"/>
        <v>132</v>
      </c>
      <c r="R1079" s="98">
        <v>1</v>
      </c>
      <c r="S1079" s="99">
        <v>1</v>
      </c>
      <c r="T1079" s="99">
        <v>1</v>
      </c>
      <c r="U1079" s="99">
        <v>1</v>
      </c>
      <c r="V1079" s="99">
        <v>1</v>
      </c>
      <c r="W1079" s="99">
        <v>1</v>
      </c>
      <c r="X1079" s="99">
        <v>1</v>
      </c>
      <c r="Y1079" s="99">
        <v>1</v>
      </c>
      <c r="Z1079" s="99">
        <v>1</v>
      </c>
      <c r="AA1079" s="99">
        <v>1</v>
      </c>
      <c r="AB1079" s="99">
        <v>1</v>
      </c>
      <c r="AC1079" s="100">
        <v>1</v>
      </c>
      <c r="AD1079" s="22">
        <f t="shared" si="311"/>
        <v>11</v>
      </c>
      <c r="AE1079" s="20">
        <f t="shared" si="312"/>
        <v>11</v>
      </c>
      <c r="AF1079" s="20">
        <f t="shared" si="313"/>
        <v>11</v>
      </c>
      <c r="AG1079" s="20">
        <f t="shared" si="314"/>
        <v>11</v>
      </c>
      <c r="AH1079" s="20">
        <f t="shared" si="315"/>
        <v>11</v>
      </c>
      <c r="AI1079" s="20">
        <f t="shared" si="316"/>
        <v>11</v>
      </c>
      <c r="AJ1079" s="20">
        <f t="shared" si="317"/>
        <v>11</v>
      </c>
      <c r="AK1079" s="20">
        <f t="shared" si="318"/>
        <v>11</v>
      </c>
      <c r="AL1079" s="20">
        <f t="shared" si="319"/>
        <v>11</v>
      </c>
      <c r="AM1079" s="20">
        <f t="shared" si="320"/>
        <v>11</v>
      </c>
      <c r="AN1079" s="20">
        <f t="shared" si="321"/>
        <v>11</v>
      </c>
      <c r="AO1079" s="43">
        <f t="shared" si="322"/>
        <v>11</v>
      </c>
    </row>
    <row r="1080" spans="1:41" x14ac:dyDescent="0.2">
      <c r="A1080" s="96" t="s">
        <v>2464</v>
      </c>
      <c r="B1080" s="96" t="s">
        <v>2465</v>
      </c>
      <c r="C1080" s="96" t="s">
        <v>2464</v>
      </c>
      <c r="D1080" s="96" t="s">
        <v>2465</v>
      </c>
      <c r="E1080" s="96" t="s">
        <v>2537</v>
      </c>
      <c r="F1080" s="96" t="s">
        <v>2538</v>
      </c>
      <c r="G1080" s="96" t="s">
        <v>126</v>
      </c>
      <c r="H1080" s="19" t="str">
        <f>IF(E1080="","",VLOOKUP(LEFT(E1080,5),'Technikai cellák'!B:C,2,0))</f>
        <v>TIGÁZ Földgázelosztó Zrt.</v>
      </c>
      <c r="I1080" s="19" t="str">
        <f>IF(E1080="","",VLOOKUP(H1080,'Technikai cellák'!$C$1:$D$12,2,0))</f>
        <v>4200 Hajdúszoboszló, Rákóczi Ferenc út 184.</v>
      </c>
      <c r="J1080" s="97">
        <v>4</v>
      </c>
      <c r="K1080" s="25" t="str">
        <f t="shared" si="307"/>
        <v>20 alatti</v>
      </c>
      <c r="L1080" s="101">
        <f t="shared" si="308"/>
        <v>4</v>
      </c>
      <c r="M1080" s="102">
        <f t="shared" si="309"/>
        <v>0</v>
      </c>
      <c r="N1080" s="105"/>
      <c r="O1080" s="104">
        <f t="shared" si="310"/>
        <v>0</v>
      </c>
      <c r="P1080" s="26">
        <f t="shared" si="324"/>
        <v>106</v>
      </c>
      <c r="Q1080" s="21">
        <f t="shared" si="323"/>
        <v>132</v>
      </c>
      <c r="R1080" s="98">
        <v>1</v>
      </c>
      <c r="S1080" s="99">
        <v>1</v>
      </c>
      <c r="T1080" s="99">
        <v>1</v>
      </c>
      <c r="U1080" s="99">
        <v>1</v>
      </c>
      <c r="V1080" s="99">
        <v>1</v>
      </c>
      <c r="W1080" s="99">
        <v>1</v>
      </c>
      <c r="X1080" s="99">
        <v>1</v>
      </c>
      <c r="Y1080" s="99">
        <v>1</v>
      </c>
      <c r="Z1080" s="99">
        <v>1</v>
      </c>
      <c r="AA1080" s="99">
        <v>1</v>
      </c>
      <c r="AB1080" s="99">
        <v>1</v>
      </c>
      <c r="AC1080" s="100">
        <v>1</v>
      </c>
      <c r="AD1080" s="22">
        <f t="shared" si="311"/>
        <v>11</v>
      </c>
      <c r="AE1080" s="20">
        <f t="shared" si="312"/>
        <v>11</v>
      </c>
      <c r="AF1080" s="20">
        <f t="shared" si="313"/>
        <v>11</v>
      </c>
      <c r="AG1080" s="20">
        <f t="shared" si="314"/>
        <v>11</v>
      </c>
      <c r="AH1080" s="20">
        <f t="shared" si="315"/>
        <v>11</v>
      </c>
      <c r="AI1080" s="20">
        <f t="shared" si="316"/>
        <v>11</v>
      </c>
      <c r="AJ1080" s="20">
        <f t="shared" si="317"/>
        <v>11</v>
      </c>
      <c r="AK1080" s="20">
        <f t="shared" si="318"/>
        <v>11</v>
      </c>
      <c r="AL1080" s="20">
        <f t="shared" si="319"/>
        <v>11</v>
      </c>
      <c r="AM1080" s="20">
        <f t="shared" si="320"/>
        <v>11</v>
      </c>
      <c r="AN1080" s="20">
        <f t="shared" si="321"/>
        <v>11</v>
      </c>
      <c r="AO1080" s="43">
        <f t="shared" si="322"/>
        <v>11</v>
      </c>
    </row>
    <row r="1081" spans="1:41" x14ac:dyDescent="0.2">
      <c r="A1081" s="96" t="s">
        <v>2464</v>
      </c>
      <c r="B1081" s="96" t="s">
        <v>2465</v>
      </c>
      <c r="C1081" s="96" t="s">
        <v>2464</v>
      </c>
      <c r="D1081" s="96" t="s">
        <v>2465</v>
      </c>
      <c r="E1081" s="96" t="s">
        <v>2539</v>
      </c>
      <c r="F1081" s="96" t="s">
        <v>2540</v>
      </c>
      <c r="G1081" s="96" t="s">
        <v>126</v>
      </c>
      <c r="H1081" s="19" t="str">
        <f>IF(E1081="","",VLOOKUP(LEFT(E1081,5),'Technikai cellák'!B:C,2,0))</f>
        <v>TIGÁZ Földgázelosztó Zrt.</v>
      </c>
      <c r="I1081" s="19" t="str">
        <f>IF(E1081="","",VLOOKUP(H1081,'Technikai cellák'!$C$1:$D$12,2,0))</f>
        <v>4200 Hajdúszoboszló, Rákóczi Ferenc út 184.</v>
      </c>
      <c r="J1081" s="97">
        <v>4</v>
      </c>
      <c r="K1081" s="25" t="str">
        <f t="shared" si="307"/>
        <v>20 alatti</v>
      </c>
      <c r="L1081" s="101">
        <f t="shared" si="308"/>
        <v>4</v>
      </c>
      <c r="M1081" s="102">
        <f t="shared" si="309"/>
        <v>0</v>
      </c>
      <c r="N1081" s="105"/>
      <c r="O1081" s="104">
        <f t="shared" si="310"/>
        <v>0</v>
      </c>
      <c r="P1081" s="26">
        <f t="shared" si="324"/>
        <v>29691</v>
      </c>
      <c r="Q1081" s="21">
        <f t="shared" si="323"/>
        <v>37114</v>
      </c>
      <c r="R1081" s="98">
        <v>656</v>
      </c>
      <c r="S1081" s="99">
        <v>564</v>
      </c>
      <c r="T1081" s="99">
        <v>460</v>
      </c>
      <c r="U1081" s="99">
        <v>175</v>
      </c>
      <c r="V1081" s="99">
        <v>95</v>
      </c>
      <c r="W1081" s="99">
        <v>74</v>
      </c>
      <c r="X1081" s="99">
        <v>68</v>
      </c>
      <c r="Y1081" s="99">
        <v>68</v>
      </c>
      <c r="Z1081" s="99">
        <v>94</v>
      </c>
      <c r="AA1081" s="99">
        <v>216</v>
      </c>
      <c r="AB1081" s="99">
        <v>430</v>
      </c>
      <c r="AC1081" s="100">
        <v>616</v>
      </c>
      <c r="AD1081" s="22">
        <f t="shared" si="311"/>
        <v>6925</v>
      </c>
      <c r="AE1081" s="20">
        <f t="shared" si="312"/>
        <v>5953</v>
      </c>
      <c r="AF1081" s="20">
        <f t="shared" si="313"/>
        <v>4856</v>
      </c>
      <c r="AG1081" s="20">
        <f t="shared" si="314"/>
        <v>1847</v>
      </c>
      <c r="AH1081" s="20">
        <f t="shared" si="315"/>
        <v>1003</v>
      </c>
      <c r="AI1081" s="20">
        <f t="shared" si="316"/>
        <v>781</v>
      </c>
      <c r="AJ1081" s="20">
        <f t="shared" si="317"/>
        <v>718</v>
      </c>
      <c r="AK1081" s="20">
        <f t="shared" si="318"/>
        <v>718</v>
      </c>
      <c r="AL1081" s="20">
        <f t="shared" si="319"/>
        <v>992</v>
      </c>
      <c r="AM1081" s="20">
        <f t="shared" si="320"/>
        <v>2280</v>
      </c>
      <c r="AN1081" s="20">
        <f t="shared" si="321"/>
        <v>4539</v>
      </c>
      <c r="AO1081" s="43">
        <f t="shared" si="322"/>
        <v>6502</v>
      </c>
    </row>
    <row r="1082" spans="1:41" x14ac:dyDescent="0.2">
      <c r="A1082" s="96" t="s">
        <v>2464</v>
      </c>
      <c r="B1082" s="96" t="s">
        <v>2465</v>
      </c>
      <c r="C1082" s="96" t="s">
        <v>2464</v>
      </c>
      <c r="D1082" s="96" t="s">
        <v>2465</v>
      </c>
      <c r="E1082" s="96" t="s">
        <v>2541</v>
      </c>
      <c r="F1082" s="96" t="s">
        <v>2542</v>
      </c>
      <c r="G1082" s="96" t="s">
        <v>126</v>
      </c>
      <c r="H1082" s="19" t="str">
        <f>IF(E1082="","",VLOOKUP(LEFT(E1082,5),'Technikai cellák'!B:C,2,0))</f>
        <v>TIGÁZ Földgázelosztó Zrt.</v>
      </c>
      <c r="I1082" s="19" t="str">
        <f>IF(E1082="","",VLOOKUP(H1082,'Technikai cellák'!$C$1:$D$12,2,0))</f>
        <v>4200 Hajdúszoboszló, Rákóczi Ferenc út 184.</v>
      </c>
      <c r="J1082" s="97">
        <v>4</v>
      </c>
      <c r="K1082" s="25" t="str">
        <f t="shared" si="307"/>
        <v>20 alatti</v>
      </c>
      <c r="L1082" s="101">
        <f t="shared" si="308"/>
        <v>4</v>
      </c>
      <c r="M1082" s="102">
        <f t="shared" si="309"/>
        <v>0</v>
      </c>
      <c r="N1082" s="105"/>
      <c r="O1082" s="104">
        <f t="shared" si="310"/>
        <v>0</v>
      </c>
      <c r="P1082" s="26">
        <f t="shared" si="324"/>
        <v>15099</v>
      </c>
      <c r="Q1082" s="21">
        <f t="shared" si="323"/>
        <v>18874</v>
      </c>
      <c r="R1082" s="98">
        <v>333</v>
      </c>
      <c r="S1082" s="99">
        <v>287</v>
      </c>
      <c r="T1082" s="99">
        <v>234</v>
      </c>
      <c r="U1082" s="99">
        <v>89</v>
      </c>
      <c r="V1082" s="99">
        <v>48</v>
      </c>
      <c r="W1082" s="99">
        <v>38</v>
      </c>
      <c r="X1082" s="99">
        <v>34</v>
      </c>
      <c r="Y1082" s="99">
        <v>35</v>
      </c>
      <c r="Z1082" s="99">
        <v>48</v>
      </c>
      <c r="AA1082" s="99">
        <v>110</v>
      </c>
      <c r="AB1082" s="99">
        <v>219</v>
      </c>
      <c r="AC1082" s="100">
        <v>313</v>
      </c>
      <c r="AD1082" s="22">
        <f t="shared" si="311"/>
        <v>3515</v>
      </c>
      <c r="AE1082" s="20">
        <f t="shared" si="312"/>
        <v>3030</v>
      </c>
      <c r="AF1082" s="20">
        <f t="shared" si="313"/>
        <v>2470</v>
      </c>
      <c r="AG1082" s="20">
        <f t="shared" si="314"/>
        <v>939</v>
      </c>
      <c r="AH1082" s="20">
        <f t="shared" si="315"/>
        <v>507</v>
      </c>
      <c r="AI1082" s="20">
        <f t="shared" si="316"/>
        <v>401</v>
      </c>
      <c r="AJ1082" s="20">
        <f t="shared" si="317"/>
        <v>359</v>
      </c>
      <c r="AK1082" s="20">
        <f t="shared" si="318"/>
        <v>369</v>
      </c>
      <c r="AL1082" s="20">
        <f t="shared" si="319"/>
        <v>507</v>
      </c>
      <c r="AM1082" s="20">
        <f t="shared" si="320"/>
        <v>1161</v>
      </c>
      <c r="AN1082" s="20">
        <f t="shared" si="321"/>
        <v>2312</v>
      </c>
      <c r="AO1082" s="43">
        <f t="shared" si="322"/>
        <v>3304</v>
      </c>
    </row>
    <row r="1083" spans="1:41" x14ac:dyDescent="0.2">
      <c r="A1083" s="96" t="s">
        <v>2464</v>
      </c>
      <c r="B1083" s="96" t="s">
        <v>2465</v>
      </c>
      <c r="C1083" s="96" t="s">
        <v>2464</v>
      </c>
      <c r="D1083" s="96" t="s">
        <v>2465</v>
      </c>
      <c r="E1083" s="96" t="s">
        <v>2543</v>
      </c>
      <c r="F1083" s="96" t="s">
        <v>2544</v>
      </c>
      <c r="G1083" s="96" t="s">
        <v>126</v>
      </c>
      <c r="H1083" s="19" t="str">
        <f>IF(E1083="","",VLOOKUP(LEFT(E1083,5),'Technikai cellák'!B:C,2,0))</f>
        <v>TIGÁZ Földgázelosztó Zrt.</v>
      </c>
      <c r="I1083" s="19" t="str">
        <f>IF(E1083="","",VLOOKUP(H1083,'Technikai cellák'!$C$1:$D$12,2,0))</f>
        <v>4200 Hajdúszoboszló, Rákóczi Ferenc út 184.</v>
      </c>
      <c r="J1083" s="97">
        <v>16</v>
      </c>
      <c r="K1083" s="25" t="str">
        <f t="shared" si="307"/>
        <v>20 alatti</v>
      </c>
      <c r="L1083" s="101">
        <f t="shared" si="308"/>
        <v>16</v>
      </c>
      <c r="M1083" s="102">
        <f t="shared" si="309"/>
        <v>0</v>
      </c>
      <c r="N1083" s="105"/>
      <c r="O1083" s="104">
        <f t="shared" si="310"/>
        <v>0</v>
      </c>
      <c r="P1083" s="26">
        <f t="shared" si="324"/>
        <v>232473</v>
      </c>
      <c r="Q1083" s="21">
        <f t="shared" si="323"/>
        <v>290591</v>
      </c>
      <c r="R1083" s="98">
        <v>5134</v>
      </c>
      <c r="S1083" s="99">
        <v>4415</v>
      </c>
      <c r="T1083" s="99">
        <v>3601</v>
      </c>
      <c r="U1083" s="99">
        <v>1374</v>
      </c>
      <c r="V1083" s="99">
        <v>746</v>
      </c>
      <c r="W1083" s="99">
        <v>578</v>
      </c>
      <c r="X1083" s="99">
        <v>529</v>
      </c>
      <c r="Y1083" s="99">
        <v>534</v>
      </c>
      <c r="Z1083" s="99">
        <v>735</v>
      </c>
      <c r="AA1083" s="99">
        <v>1693</v>
      </c>
      <c r="AB1083" s="99">
        <v>3367</v>
      </c>
      <c r="AC1083" s="100">
        <v>4823</v>
      </c>
      <c r="AD1083" s="22">
        <f t="shared" si="311"/>
        <v>54193</v>
      </c>
      <c r="AE1083" s="20">
        <f t="shared" si="312"/>
        <v>46604</v>
      </c>
      <c r="AF1083" s="20">
        <f t="shared" si="313"/>
        <v>38011</v>
      </c>
      <c r="AG1083" s="20">
        <f t="shared" si="314"/>
        <v>14504</v>
      </c>
      <c r="AH1083" s="20">
        <f t="shared" si="315"/>
        <v>7875</v>
      </c>
      <c r="AI1083" s="20">
        <f t="shared" si="316"/>
        <v>6101</v>
      </c>
      <c r="AJ1083" s="20">
        <f t="shared" si="317"/>
        <v>5584</v>
      </c>
      <c r="AK1083" s="20">
        <f t="shared" si="318"/>
        <v>5637</v>
      </c>
      <c r="AL1083" s="20">
        <f t="shared" si="319"/>
        <v>7759</v>
      </c>
      <c r="AM1083" s="20">
        <f t="shared" si="320"/>
        <v>17871</v>
      </c>
      <c r="AN1083" s="20">
        <f t="shared" si="321"/>
        <v>35541</v>
      </c>
      <c r="AO1083" s="43">
        <f t="shared" si="322"/>
        <v>50911</v>
      </c>
    </row>
    <row r="1084" spans="1:41" x14ac:dyDescent="0.2">
      <c r="A1084" s="96" t="s">
        <v>2464</v>
      </c>
      <c r="B1084" s="96" t="s">
        <v>2465</v>
      </c>
      <c r="C1084" s="96" t="s">
        <v>2464</v>
      </c>
      <c r="D1084" s="96" t="s">
        <v>2465</v>
      </c>
      <c r="E1084" s="96" t="s">
        <v>2545</v>
      </c>
      <c r="F1084" s="96" t="s">
        <v>2546</v>
      </c>
      <c r="G1084" s="96" t="s">
        <v>126</v>
      </c>
      <c r="H1084" s="19" t="str">
        <f>IF(E1084="","",VLOOKUP(LEFT(E1084,5),'Technikai cellák'!B:C,2,0))</f>
        <v>TIGÁZ Földgázelosztó Zrt.</v>
      </c>
      <c r="I1084" s="19" t="str">
        <f>IF(E1084="","",VLOOKUP(H1084,'Technikai cellák'!$C$1:$D$12,2,0))</f>
        <v>4200 Hajdúszoboszló, Rákóczi Ferenc út 184.</v>
      </c>
      <c r="J1084" s="97">
        <v>4</v>
      </c>
      <c r="K1084" s="25" t="str">
        <f t="shared" si="307"/>
        <v>20 alatti</v>
      </c>
      <c r="L1084" s="101">
        <f t="shared" si="308"/>
        <v>4</v>
      </c>
      <c r="M1084" s="102">
        <f t="shared" si="309"/>
        <v>0</v>
      </c>
      <c r="N1084" s="105"/>
      <c r="O1084" s="104">
        <f t="shared" si="310"/>
        <v>0</v>
      </c>
      <c r="P1084" s="26">
        <f t="shared" si="324"/>
        <v>106</v>
      </c>
      <c r="Q1084" s="21">
        <f t="shared" si="323"/>
        <v>132</v>
      </c>
      <c r="R1084" s="98">
        <v>1</v>
      </c>
      <c r="S1084" s="99">
        <v>1</v>
      </c>
      <c r="T1084" s="99">
        <v>1</v>
      </c>
      <c r="U1084" s="99">
        <v>1</v>
      </c>
      <c r="V1084" s="99">
        <v>1</v>
      </c>
      <c r="W1084" s="99">
        <v>1</v>
      </c>
      <c r="X1084" s="99">
        <v>1</v>
      </c>
      <c r="Y1084" s="99">
        <v>1</v>
      </c>
      <c r="Z1084" s="99">
        <v>1</v>
      </c>
      <c r="AA1084" s="99">
        <v>1</v>
      </c>
      <c r="AB1084" s="99">
        <v>1</v>
      </c>
      <c r="AC1084" s="100">
        <v>1</v>
      </c>
      <c r="AD1084" s="22">
        <f t="shared" si="311"/>
        <v>11</v>
      </c>
      <c r="AE1084" s="20">
        <f t="shared" si="312"/>
        <v>11</v>
      </c>
      <c r="AF1084" s="20">
        <f t="shared" si="313"/>
        <v>11</v>
      </c>
      <c r="AG1084" s="20">
        <f t="shared" si="314"/>
        <v>11</v>
      </c>
      <c r="AH1084" s="20">
        <f t="shared" si="315"/>
        <v>11</v>
      </c>
      <c r="AI1084" s="20">
        <f t="shared" si="316"/>
        <v>11</v>
      </c>
      <c r="AJ1084" s="20">
        <f t="shared" si="317"/>
        <v>11</v>
      </c>
      <c r="AK1084" s="20">
        <f t="shared" si="318"/>
        <v>11</v>
      </c>
      <c r="AL1084" s="20">
        <f t="shared" si="319"/>
        <v>11</v>
      </c>
      <c r="AM1084" s="20">
        <f t="shared" si="320"/>
        <v>11</v>
      </c>
      <c r="AN1084" s="20">
        <f t="shared" si="321"/>
        <v>11</v>
      </c>
      <c r="AO1084" s="43">
        <f t="shared" si="322"/>
        <v>11</v>
      </c>
    </row>
    <row r="1085" spans="1:41" x14ac:dyDescent="0.2">
      <c r="A1085" s="96" t="s">
        <v>2464</v>
      </c>
      <c r="B1085" s="96" t="s">
        <v>2465</v>
      </c>
      <c r="C1085" s="96" t="s">
        <v>2464</v>
      </c>
      <c r="D1085" s="96" t="s">
        <v>2465</v>
      </c>
      <c r="E1085" s="96" t="s">
        <v>2547</v>
      </c>
      <c r="F1085" s="96" t="s">
        <v>2548</v>
      </c>
      <c r="G1085" s="96" t="s">
        <v>126</v>
      </c>
      <c r="H1085" s="19" t="str">
        <f>IF(E1085="","",VLOOKUP(LEFT(E1085,5),'Technikai cellák'!B:C,2,0))</f>
        <v>TIGÁZ Földgázelosztó Zrt.</v>
      </c>
      <c r="I1085" s="19" t="str">
        <f>IF(E1085="","",VLOOKUP(H1085,'Technikai cellák'!$C$1:$D$12,2,0))</f>
        <v>4200 Hajdúszoboszló, Rákóczi Ferenc út 184.</v>
      </c>
      <c r="J1085" s="97">
        <v>4</v>
      </c>
      <c r="K1085" s="25" t="str">
        <f t="shared" si="307"/>
        <v>20 alatti</v>
      </c>
      <c r="L1085" s="101">
        <f t="shared" si="308"/>
        <v>4</v>
      </c>
      <c r="M1085" s="102">
        <f t="shared" si="309"/>
        <v>0</v>
      </c>
      <c r="N1085" s="105"/>
      <c r="O1085" s="104">
        <f t="shared" si="310"/>
        <v>0</v>
      </c>
      <c r="P1085" s="26">
        <f t="shared" si="324"/>
        <v>106</v>
      </c>
      <c r="Q1085" s="21">
        <f t="shared" si="323"/>
        <v>132</v>
      </c>
      <c r="R1085" s="98">
        <v>1</v>
      </c>
      <c r="S1085" s="99">
        <v>1</v>
      </c>
      <c r="T1085" s="99">
        <v>1</v>
      </c>
      <c r="U1085" s="99">
        <v>1</v>
      </c>
      <c r="V1085" s="99">
        <v>1</v>
      </c>
      <c r="W1085" s="99">
        <v>1</v>
      </c>
      <c r="X1085" s="99">
        <v>1</v>
      </c>
      <c r="Y1085" s="99">
        <v>1</v>
      </c>
      <c r="Z1085" s="99">
        <v>1</v>
      </c>
      <c r="AA1085" s="99">
        <v>1</v>
      </c>
      <c r="AB1085" s="99">
        <v>1</v>
      </c>
      <c r="AC1085" s="100">
        <v>1</v>
      </c>
      <c r="AD1085" s="22">
        <f t="shared" si="311"/>
        <v>11</v>
      </c>
      <c r="AE1085" s="20">
        <f t="shared" si="312"/>
        <v>11</v>
      </c>
      <c r="AF1085" s="20">
        <f t="shared" si="313"/>
        <v>11</v>
      </c>
      <c r="AG1085" s="20">
        <f t="shared" si="314"/>
        <v>11</v>
      </c>
      <c r="AH1085" s="20">
        <f t="shared" si="315"/>
        <v>11</v>
      </c>
      <c r="AI1085" s="20">
        <f t="shared" si="316"/>
        <v>11</v>
      </c>
      <c r="AJ1085" s="20">
        <f t="shared" si="317"/>
        <v>11</v>
      </c>
      <c r="AK1085" s="20">
        <f t="shared" si="318"/>
        <v>11</v>
      </c>
      <c r="AL1085" s="20">
        <f t="shared" si="319"/>
        <v>11</v>
      </c>
      <c r="AM1085" s="20">
        <f t="shared" si="320"/>
        <v>11</v>
      </c>
      <c r="AN1085" s="20">
        <f t="shared" si="321"/>
        <v>11</v>
      </c>
      <c r="AO1085" s="43">
        <f t="shared" si="322"/>
        <v>11</v>
      </c>
    </row>
    <row r="1086" spans="1:41" x14ac:dyDescent="0.2">
      <c r="A1086" s="96" t="s">
        <v>2464</v>
      </c>
      <c r="B1086" s="96" t="s">
        <v>2465</v>
      </c>
      <c r="C1086" s="96" t="s">
        <v>2464</v>
      </c>
      <c r="D1086" s="96" t="s">
        <v>2465</v>
      </c>
      <c r="E1086" s="96" t="s">
        <v>2549</v>
      </c>
      <c r="F1086" s="96" t="s">
        <v>2550</v>
      </c>
      <c r="G1086" s="96" t="s">
        <v>126</v>
      </c>
      <c r="H1086" s="19" t="str">
        <f>IF(E1086="","",VLOOKUP(LEFT(E1086,5),'Technikai cellák'!B:C,2,0))</f>
        <v>TIGÁZ Földgázelosztó Zrt.</v>
      </c>
      <c r="I1086" s="19" t="str">
        <f>IF(E1086="","",VLOOKUP(H1086,'Technikai cellák'!$C$1:$D$12,2,0))</f>
        <v>4200 Hajdúszoboszló, Rákóczi Ferenc út 184.</v>
      </c>
      <c r="J1086" s="97">
        <v>4</v>
      </c>
      <c r="K1086" s="25" t="str">
        <f t="shared" si="307"/>
        <v>20 alatti</v>
      </c>
      <c r="L1086" s="101">
        <f t="shared" si="308"/>
        <v>4</v>
      </c>
      <c r="M1086" s="102">
        <f t="shared" si="309"/>
        <v>0</v>
      </c>
      <c r="N1086" s="105"/>
      <c r="O1086" s="104">
        <f t="shared" si="310"/>
        <v>0</v>
      </c>
      <c r="P1086" s="26">
        <f t="shared" si="324"/>
        <v>28263</v>
      </c>
      <c r="Q1086" s="21">
        <f t="shared" si="323"/>
        <v>35329</v>
      </c>
      <c r="R1086" s="98">
        <v>624</v>
      </c>
      <c r="S1086" s="99">
        <v>537</v>
      </c>
      <c r="T1086" s="99">
        <v>438</v>
      </c>
      <c r="U1086" s="99">
        <v>167</v>
      </c>
      <c r="V1086" s="99">
        <v>91</v>
      </c>
      <c r="W1086" s="99">
        <v>70</v>
      </c>
      <c r="X1086" s="99">
        <v>64</v>
      </c>
      <c r="Y1086" s="99">
        <v>65</v>
      </c>
      <c r="Z1086" s="99">
        <v>89</v>
      </c>
      <c r="AA1086" s="99">
        <v>206</v>
      </c>
      <c r="AB1086" s="99">
        <v>409</v>
      </c>
      <c r="AC1086" s="100">
        <v>587</v>
      </c>
      <c r="AD1086" s="22">
        <f t="shared" si="311"/>
        <v>6587</v>
      </c>
      <c r="AE1086" s="20">
        <f t="shared" si="312"/>
        <v>5668</v>
      </c>
      <c r="AF1086" s="20">
        <f t="shared" si="313"/>
        <v>4623</v>
      </c>
      <c r="AG1086" s="20">
        <f t="shared" si="314"/>
        <v>1763</v>
      </c>
      <c r="AH1086" s="20">
        <f t="shared" si="315"/>
        <v>961</v>
      </c>
      <c r="AI1086" s="20">
        <f t="shared" si="316"/>
        <v>739</v>
      </c>
      <c r="AJ1086" s="20">
        <f t="shared" si="317"/>
        <v>676</v>
      </c>
      <c r="AK1086" s="20">
        <f t="shared" si="318"/>
        <v>686</v>
      </c>
      <c r="AL1086" s="20">
        <f t="shared" si="319"/>
        <v>939</v>
      </c>
      <c r="AM1086" s="20">
        <f t="shared" si="320"/>
        <v>2174</v>
      </c>
      <c r="AN1086" s="20">
        <f t="shared" si="321"/>
        <v>4317</v>
      </c>
      <c r="AO1086" s="43">
        <f t="shared" si="322"/>
        <v>6196</v>
      </c>
    </row>
    <row r="1087" spans="1:41" x14ac:dyDescent="0.2">
      <c r="A1087" s="96" t="s">
        <v>2464</v>
      </c>
      <c r="B1087" s="96" t="s">
        <v>2465</v>
      </c>
      <c r="C1087" s="96" t="s">
        <v>2464</v>
      </c>
      <c r="D1087" s="96" t="s">
        <v>2465</v>
      </c>
      <c r="E1087" s="96" t="s">
        <v>2551</v>
      </c>
      <c r="F1087" s="96" t="s">
        <v>2552</v>
      </c>
      <c r="G1087" s="96" t="s">
        <v>126</v>
      </c>
      <c r="H1087" s="19" t="str">
        <f>IF(E1087="","",VLOOKUP(LEFT(E1087,5),'Technikai cellák'!B:C,2,0))</f>
        <v>TIGÁZ Földgázelosztó Zrt.</v>
      </c>
      <c r="I1087" s="19" t="str">
        <f>IF(E1087="","",VLOOKUP(H1087,'Technikai cellák'!$C$1:$D$12,2,0))</f>
        <v>4200 Hajdúszoboszló, Rákóczi Ferenc út 184.</v>
      </c>
      <c r="J1087" s="97">
        <v>4</v>
      </c>
      <c r="K1087" s="25" t="str">
        <f t="shared" si="307"/>
        <v>20 alatti</v>
      </c>
      <c r="L1087" s="101">
        <f t="shared" si="308"/>
        <v>4</v>
      </c>
      <c r="M1087" s="102">
        <f t="shared" si="309"/>
        <v>0</v>
      </c>
      <c r="N1087" s="105"/>
      <c r="O1087" s="104">
        <f t="shared" si="310"/>
        <v>0</v>
      </c>
      <c r="P1087" s="26">
        <f t="shared" si="324"/>
        <v>232473</v>
      </c>
      <c r="Q1087" s="21">
        <f t="shared" si="323"/>
        <v>290591</v>
      </c>
      <c r="R1087" s="98">
        <v>5134</v>
      </c>
      <c r="S1087" s="99">
        <v>4415</v>
      </c>
      <c r="T1087" s="99">
        <v>3601</v>
      </c>
      <c r="U1087" s="99">
        <v>1374</v>
      </c>
      <c r="V1087" s="99">
        <v>746</v>
      </c>
      <c r="W1087" s="99">
        <v>578</v>
      </c>
      <c r="X1087" s="99">
        <v>529</v>
      </c>
      <c r="Y1087" s="99">
        <v>534</v>
      </c>
      <c r="Z1087" s="99">
        <v>735</v>
      </c>
      <c r="AA1087" s="99">
        <v>1693</v>
      </c>
      <c r="AB1087" s="99">
        <v>3367</v>
      </c>
      <c r="AC1087" s="100">
        <v>4823</v>
      </c>
      <c r="AD1087" s="22">
        <f t="shared" si="311"/>
        <v>54193</v>
      </c>
      <c r="AE1087" s="20">
        <f t="shared" si="312"/>
        <v>46604</v>
      </c>
      <c r="AF1087" s="20">
        <f t="shared" si="313"/>
        <v>38011</v>
      </c>
      <c r="AG1087" s="20">
        <f t="shared" si="314"/>
        <v>14504</v>
      </c>
      <c r="AH1087" s="20">
        <f t="shared" si="315"/>
        <v>7875</v>
      </c>
      <c r="AI1087" s="20">
        <f t="shared" si="316"/>
        <v>6101</v>
      </c>
      <c r="AJ1087" s="20">
        <f t="shared" si="317"/>
        <v>5584</v>
      </c>
      <c r="AK1087" s="20">
        <f t="shared" si="318"/>
        <v>5637</v>
      </c>
      <c r="AL1087" s="20">
        <f t="shared" si="319"/>
        <v>7759</v>
      </c>
      <c r="AM1087" s="20">
        <f t="shared" si="320"/>
        <v>17871</v>
      </c>
      <c r="AN1087" s="20">
        <f t="shared" si="321"/>
        <v>35541</v>
      </c>
      <c r="AO1087" s="43">
        <f t="shared" si="322"/>
        <v>50911</v>
      </c>
    </row>
    <row r="1088" spans="1:41" x14ac:dyDescent="0.2">
      <c r="A1088" s="96" t="s">
        <v>2464</v>
      </c>
      <c r="B1088" s="96" t="s">
        <v>2465</v>
      </c>
      <c r="C1088" s="96" t="s">
        <v>2464</v>
      </c>
      <c r="D1088" s="96" t="s">
        <v>2465</v>
      </c>
      <c r="E1088" s="96" t="s">
        <v>2553</v>
      </c>
      <c r="F1088" s="96" t="s">
        <v>2554</v>
      </c>
      <c r="G1088" s="96" t="s">
        <v>126</v>
      </c>
      <c r="H1088" s="19" t="str">
        <f>IF(E1088="","",VLOOKUP(LEFT(E1088,5),'Technikai cellák'!B:C,2,0))</f>
        <v>TIGÁZ Földgázelosztó Zrt.</v>
      </c>
      <c r="I1088" s="19" t="str">
        <f>IF(E1088="","",VLOOKUP(H1088,'Technikai cellák'!$C$1:$D$12,2,0))</f>
        <v>4200 Hajdúszoboszló, Rákóczi Ferenc út 184.</v>
      </c>
      <c r="J1088" s="97">
        <v>16</v>
      </c>
      <c r="K1088" s="25" t="str">
        <f t="shared" si="307"/>
        <v>20 alatti</v>
      </c>
      <c r="L1088" s="101">
        <f t="shared" si="308"/>
        <v>16</v>
      </c>
      <c r="M1088" s="102">
        <f t="shared" si="309"/>
        <v>0</v>
      </c>
      <c r="N1088" s="105"/>
      <c r="O1088" s="104">
        <f t="shared" si="310"/>
        <v>0</v>
      </c>
      <c r="P1088" s="26">
        <f t="shared" si="324"/>
        <v>235098</v>
      </c>
      <c r="Q1088" s="21">
        <f t="shared" si="323"/>
        <v>293872</v>
      </c>
      <c r="R1088" s="98">
        <v>5150</v>
      </c>
      <c r="S1088" s="99">
        <v>4450</v>
      </c>
      <c r="T1088" s="99">
        <v>3600</v>
      </c>
      <c r="U1088" s="99">
        <v>1380</v>
      </c>
      <c r="V1088" s="99">
        <v>760</v>
      </c>
      <c r="W1088" s="99">
        <v>580</v>
      </c>
      <c r="X1088" s="99">
        <v>540</v>
      </c>
      <c r="Y1088" s="99">
        <v>580</v>
      </c>
      <c r="Z1088" s="99">
        <v>780</v>
      </c>
      <c r="AA1088" s="99">
        <v>1720</v>
      </c>
      <c r="AB1088" s="99">
        <v>3450</v>
      </c>
      <c r="AC1088" s="100">
        <v>4850</v>
      </c>
      <c r="AD1088" s="22">
        <f t="shared" si="311"/>
        <v>54362</v>
      </c>
      <c r="AE1088" s="20">
        <f t="shared" si="312"/>
        <v>46973</v>
      </c>
      <c r="AF1088" s="20">
        <f t="shared" si="313"/>
        <v>38001</v>
      </c>
      <c r="AG1088" s="20">
        <f t="shared" si="314"/>
        <v>14567</v>
      </c>
      <c r="AH1088" s="20">
        <f t="shared" si="315"/>
        <v>8022</v>
      </c>
      <c r="AI1088" s="20">
        <f t="shared" si="316"/>
        <v>6122</v>
      </c>
      <c r="AJ1088" s="20">
        <f t="shared" si="317"/>
        <v>5700</v>
      </c>
      <c r="AK1088" s="20">
        <f t="shared" si="318"/>
        <v>6122</v>
      </c>
      <c r="AL1088" s="20">
        <f t="shared" si="319"/>
        <v>8234</v>
      </c>
      <c r="AM1088" s="20">
        <f t="shared" si="320"/>
        <v>18156</v>
      </c>
      <c r="AN1088" s="20">
        <f t="shared" si="321"/>
        <v>36417</v>
      </c>
      <c r="AO1088" s="43">
        <f t="shared" si="322"/>
        <v>51196</v>
      </c>
    </row>
    <row r="1089" spans="1:41" x14ac:dyDescent="0.2">
      <c r="A1089" s="96" t="s">
        <v>2464</v>
      </c>
      <c r="B1089" s="96" t="s">
        <v>2465</v>
      </c>
      <c r="C1089" s="96" t="s">
        <v>2464</v>
      </c>
      <c r="D1089" s="96" t="s">
        <v>2465</v>
      </c>
      <c r="E1089" s="96" t="s">
        <v>2555</v>
      </c>
      <c r="F1089" s="96" t="s">
        <v>2556</v>
      </c>
      <c r="G1089" s="96" t="s">
        <v>126</v>
      </c>
      <c r="H1089" s="19" t="str">
        <f>IF(E1089="","",VLOOKUP(LEFT(E1089,5),'Technikai cellák'!B:C,2,0))</f>
        <v>TIGÁZ Földgázelosztó Zrt.</v>
      </c>
      <c r="I1089" s="19" t="str">
        <f>IF(E1089="","",VLOOKUP(H1089,'Technikai cellák'!$C$1:$D$12,2,0))</f>
        <v>4200 Hajdúszoboszló, Rákóczi Ferenc út 184.</v>
      </c>
      <c r="J1089" s="97">
        <v>4</v>
      </c>
      <c r="K1089" s="25" t="str">
        <f t="shared" si="307"/>
        <v>20 alatti</v>
      </c>
      <c r="L1089" s="101">
        <f t="shared" si="308"/>
        <v>4</v>
      </c>
      <c r="M1089" s="102">
        <f t="shared" si="309"/>
        <v>0</v>
      </c>
      <c r="N1089" s="105"/>
      <c r="O1089" s="104">
        <f t="shared" si="310"/>
        <v>0</v>
      </c>
      <c r="P1089" s="26">
        <f t="shared" si="324"/>
        <v>232473</v>
      </c>
      <c r="Q1089" s="21">
        <f t="shared" si="323"/>
        <v>290591</v>
      </c>
      <c r="R1089" s="98">
        <v>5134</v>
      </c>
      <c r="S1089" s="99">
        <v>4415</v>
      </c>
      <c r="T1089" s="99">
        <v>3601</v>
      </c>
      <c r="U1089" s="99">
        <v>1374</v>
      </c>
      <c r="V1089" s="99">
        <v>746</v>
      </c>
      <c r="W1089" s="99">
        <v>578</v>
      </c>
      <c r="X1089" s="99">
        <v>529</v>
      </c>
      <c r="Y1089" s="99">
        <v>534</v>
      </c>
      <c r="Z1089" s="99">
        <v>735</v>
      </c>
      <c r="AA1089" s="99">
        <v>1693</v>
      </c>
      <c r="AB1089" s="99">
        <v>3367</v>
      </c>
      <c r="AC1089" s="100">
        <v>4823</v>
      </c>
      <c r="AD1089" s="22">
        <f t="shared" si="311"/>
        <v>54193</v>
      </c>
      <c r="AE1089" s="20">
        <f t="shared" si="312"/>
        <v>46604</v>
      </c>
      <c r="AF1089" s="20">
        <f t="shared" si="313"/>
        <v>38011</v>
      </c>
      <c r="AG1089" s="20">
        <f t="shared" si="314"/>
        <v>14504</v>
      </c>
      <c r="AH1089" s="20">
        <f t="shared" si="315"/>
        <v>7875</v>
      </c>
      <c r="AI1089" s="20">
        <f t="shared" si="316"/>
        <v>6101</v>
      </c>
      <c r="AJ1089" s="20">
        <f t="shared" si="317"/>
        <v>5584</v>
      </c>
      <c r="AK1089" s="20">
        <f t="shared" si="318"/>
        <v>5637</v>
      </c>
      <c r="AL1089" s="20">
        <f t="shared" si="319"/>
        <v>7759</v>
      </c>
      <c r="AM1089" s="20">
        <f t="shared" si="320"/>
        <v>17871</v>
      </c>
      <c r="AN1089" s="20">
        <f t="shared" si="321"/>
        <v>35541</v>
      </c>
      <c r="AO1089" s="43">
        <f t="shared" si="322"/>
        <v>50911</v>
      </c>
    </row>
    <row r="1090" spans="1:41" x14ac:dyDescent="0.2">
      <c r="A1090" s="96" t="s">
        <v>2557</v>
      </c>
      <c r="B1090" s="96" t="s">
        <v>2558</v>
      </c>
      <c r="C1090" s="96" t="s">
        <v>2557</v>
      </c>
      <c r="D1090" s="96" t="s">
        <v>2558</v>
      </c>
      <c r="E1090" s="96" t="s">
        <v>2559</v>
      </c>
      <c r="F1090" s="96" t="s">
        <v>2560</v>
      </c>
      <c r="G1090" s="96" t="s">
        <v>126</v>
      </c>
      <c r="H1090" s="19" t="str">
        <f>IF(E1090="","",VLOOKUP(LEFT(E1090,5),'Technikai cellák'!B:C,2,0))</f>
        <v>E.ON Dél-dunántúli Gázhálózati Zrt.</v>
      </c>
      <c r="I1090" s="19" t="str">
        <f>IF(E1090="","",VLOOKUP(H1090,'Technikai cellák'!$C$1:$D$12,2,0))</f>
        <v>7626 Pécs, Búza tér 8/a</v>
      </c>
      <c r="J1090" s="97">
        <v>10</v>
      </c>
      <c r="K1090" s="25" t="str">
        <f t="shared" si="307"/>
        <v>20 alatti</v>
      </c>
      <c r="L1090" s="101">
        <f t="shared" si="308"/>
        <v>10</v>
      </c>
      <c r="M1090" s="102">
        <f t="shared" si="309"/>
        <v>0</v>
      </c>
      <c r="N1090" s="105"/>
      <c r="O1090" s="104">
        <f t="shared" si="310"/>
        <v>0</v>
      </c>
      <c r="P1090" s="26">
        <f t="shared" si="324"/>
        <v>211115</v>
      </c>
      <c r="Q1090" s="21">
        <f t="shared" si="323"/>
        <v>263894</v>
      </c>
      <c r="R1090" s="98">
        <v>2500</v>
      </c>
      <c r="S1090" s="99">
        <v>2500</v>
      </c>
      <c r="T1090" s="99">
        <v>4000</v>
      </c>
      <c r="U1090" s="99">
        <v>4000</v>
      </c>
      <c r="V1090" s="99">
        <v>4000</v>
      </c>
      <c r="W1090" s="99">
        <v>3500</v>
      </c>
      <c r="X1090" s="99">
        <v>2000</v>
      </c>
      <c r="Y1090" s="99">
        <v>500</v>
      </c>
      <c r="Z1090" s="99">
        <v>500</v>
      </c>
      <c r="AA1090" s="99">
        <v>500</v>
      </c>
      <c r="AB1090" s="99">
        <v>500</v>
      </c>
      <c r="AC1090" s="100">
        <v>500</v>
      </c>
      <c r="AD1090" s="22">
        <f t="shared" si="311"/>
        <v>26389</v>
      </c>
      <c r="AE1090" s="20">
        <f t="shared" si="312"/>
        <v>26389</v>
      </c>
      <c r="AF1090" s="20">
        <f t="shared" si="313"/>
        <v>42223</v>
      </c>
      <c r="AG1090" s="20">
        <f t="shared" si="314"/>
        <v>42223</v>
      </c>
      <c r="AH1090" s="20">
        <f t="shared" si="315"/>
        <v>42223</v>
      </c>
      <c r="AI1090" s="20">
        <f t="shared" si="316"/>
        <v>36945</v>
      </c>
      <c r="AJ1090" s="20">
        <f t="shared" si="317"/>
        <v>21112</v>
      </c>
      <c r="AK1090" s="20">
        <f t="shared" si="318"/>
        <v>5278</v>
      </c>
      <c r="AL1090" s="20">
        <f t="shared" si="319"/>
        <v>5278</v>
      </c>
      <c r="AM1090" s="20">
        <f t="shared" si="320"/>
        <v>5278</v>
      </c>
      <c r="AN1090" s="20">
        <f t="shared" si="321"/>
        <v>5278</v>
      </c>
      <c r="AO1090" s="43">
        <f t="shared" si="322"/>
        <v>5278</v>
      </c>
    </row>
    <row r="1091" spans="1:41" x14ac:dyDescent="0.2">
      <c r="A1091" s="96" t="s">
        <v>2557</v>
      </c>
      <c r="B1091" s="96" t="s">
        <v>2558</v>
      </c>
      <c r="C1091" s="96" t="s">
        <v>2557</v>
      </c>
      <c r="D1091" s="96" t="s">
        <v>2558</v>
      </c>
      <c r="E1091" s="96" t="s">
        <v>2561</v>
      </c>
      <c r="F1091" s="96" t="s">
        <v>2562</v>
      </c>
      <c r="G1091" s="96" t="s">
        <v>126</v>
      </c>
      <c r="H1091" s="19" t="str">
        <f>IF(E1091="","",VLOOKUP(LEFT(E1091,5),'Technikai cellák'!B:C,2,0))</f>
        <v>E.ON Dél-dunántúli Gázhálózati Zrt.</v>
      </c>
      <c r="I1091" s="19" t="str">
        <f>IF(E1091="","",VLOOKUP(H1091,'Technikai cellák'!$C$1:$D$12,2,0))</f>
        <v>7626 Pécs, Búza tér 8/a</v>
      </c>
      <c r="J1091" s="97">
        <v>25</v>
      </c>
      <c r="K1091" s="25" t="str">
        <f t="shared" si="307"/>
        <v>20-99</v>
      </c>
      <c r="L1091" s="101">
        <f t="shared" si="308"/>
        <v>0</v>
      </c>
      <c r="M1091" s="102">
        <f t="shared" si="309"/>
        <v>263</v>
      </c>
      <c r="N1091" s="105">
        <v>263</v>
      </c>
      <c r="O1091" s="104">
        <f t="shared" si="310"/>
        <v>0</v>
      </c>
      <c r="P1091" s="26">
        <f t="shared" si="324"/>
        <v>304007</v>
      </c>
      <c r="Q1091" s="21">
        <f t="shared" si="323"/>
        <v>380009</v>
      </c>
      <c r="R1091" s="98">
        <v>4000</v>
      </c>
      <c r="S1091" s="99">
        <v>4500</v>
      </c>
      <c r="T1091" s="99">
        <v>5500</v>
      </c>
      <c r="U1091" s="99">
        <v>6500</v>
      </c>
      <c r="V1091" s="99">
        <v>6000</v>
      </c>
      <c r="W1091" s="99">
        <v>4000</v>
      </c>
      <c r="X1091" s="99">
        <v>3000</v>
      </c>
      <c r="Y1091" s="99">
        <v>500</v>
      </c>
      <c r="Z1091" s="99">
        <v>500</v>
      </c>
      <c r="AA1091" s="99">
        <v>500</v>
      </c>
      <c r="AB1091" s="99">
        <v>500</v>
      </c>
      <c r="AC1091" s="100">
        <v>500</v>
      </c>
      <c r="AD1091" s="22">
        <f t="shared" si="311"/>
        <v>42223</v>
      </c>
      <c r="AE1091" s="20">
        <f t="shared" si="312"/>
        <v>47501</v>
      </c>
      <c r="AF1091" s="20">
        <f t="shared" si="313"/>
        <v>58057</v>
      </c>
      <c r="AG1091" s="20">
        <f t="shared" si="314"/>
        <v>68613</v>
      </c>
      <c r="AH1091" s="20">
        <f t="shared" si="315"/>
        <v>63335</v>
      </c>
      <c r="AI1091" s="20">
        <f t="shared" si="316"/>
        <v>42223</v>
      </c>
      <c r="AJ1091" s="20">
        <f t="shared" si="317"/>
        <v>31667</v>
      </c>
      <c r="AK1091" s="20">
        <f t="shared" si="318"/>
        <v>5278</v>
      </c>
      <c r="AL1091" s="20">
        <f t="shared" si="319"/>
        <v>5278</v>
      </c>
      <c r="AM1091" s="20">
        <f t="shared" si="320"/>
        <v>5278</v>
      </c>
      <c r="AN1091" s="20">
        <f t="shared" si="321"/>
        <v>5278</v>
      </c>
      <c r="AO1091" s="43">
        <f t="shared" si="322"/>
        <v>5278</v>
      </c>
    </row>
    <row r="1092" spans="1:41" x14ac:dyDescent="0.2">
      <c r="A1092" s="96" t="s">
        <v>2557</v>
      </c>
      <c r="B1092" s="96" t="s">
        <v>2558</v>
      </c>
      <c r="C1092" s="96" t="s">
        <v>2557</v>
      </c>
      <c r="D1092" s="96" t="s">
        <v>2558</v>
      </c>
      <c r="E1092" s="96" t="s">
        <v>2563</v>
      </c>
      <c r="F1092" s="96" t="s">
        <v>2564</v>
      </c>
      <c r="G1092" s="96" t="s">
        <v>126</v>
      </c>
      <c r="H1092" s="19" t="str">
        <f>IF(E1092="","",VLOOKUP(LEFT(E1092,5),'Technikai cellák'!B:C,2,0))</f>
        <v>E.ON Dél-dunántúli Gázhálózati Zrt.</v>
      </c>
      <c r="I1092" s="19" t="str">
        <f>IF(E1092="","",VLOOKUP(H1092,'Technikai cellák'!$C$1:$D$12,2,0))</f>
        <v>7626 Pécs, Búza tér 8/a</v>
      </c>
      <c r="J1092" s="97">
        <v>25</v>
      </c>
      <c r="K1092" s="25" t="str">
        <f t="shared" si="307"/>
        <v>20-99</v>
      </c>
      <c r="L1092" s="101">
        <f t="shared" si="308"/>
        <v>0</v>
      </c>
      <c r="M1092" s="102">
        <f t="shared" si="309"/>
        <v>263</v>
      </c>
      <c r="N1092" s="105">
        <v>263</v>
      </c>
      <c r="O1092" s="104">
        <f t="shared" si="310"/>
        <v>0</v>
      </c>
      <c r="P1092" s="26">
        <f t="shared" si="324"/>
        <v>278672</v>
      </c>
      <c r="Q1092" s="21">
        <f t="shared" si="323"/>
        <v>348340</v>
      </c>
      <c r="R1092" s="98">
        <v>3700</v>
      </c>
      <c r="S1092" s="99">
        <v>4200</v>
      </c>
      <c r="T1092" s="99">
        <v>5000</v>
      </c>
      <c r="U1092" s="99">
        <v>6000</v>
      </c>
      <c r="V1092" s="99">
        <v>6000</v>
      </c>
      <c r="W1092" s="99">
        <v>4300</v>
      </c>
      <c r="X1092" s="99">
        <v>2800</v>
      </c>
      <c r="Y1092" s="99">
        <v>200</v>
      </c>
      <c r="Z1092" s="99">
        <v>200</v>
      </c>
      <c r="AA1092" s="99">
        <v>200</v>
      </c>
      <c r="AB1092" s="99">
        <v>200</v>
      </c>
      <c r="AC1092" s="100">
        <v>200</v>
      </c>
      <c r="AD1092" s="22">
        <f t="shared" si="311"/>
        <v>39056</v>
      </c>
      <c r="AE1092" s="20">
        <f t="shared" si="312"/>
        <v>44334</v>
      </c>
      <c r="AF1092" s="20">
        <f t="shared" si="313"/>
        <v>52779</v>
      </c>
      <c r="AG1092" s="20">
        <f t="shared" si="314"/>
        <v>63335</v>
      </c>
      <c r="AH1092" s="20">
        <f t="shared" si="315"/>
        <v>63335</v>
      </c>
      <c r="AI1092" s="20">
        <f t="shared" si="316"/>
        <v>45390</v>
      </c>
      <c r="AJ1092" s="20">
        <f t="shared" si="317"/>
        <v>29556</v>
      </c>
      <c r="AK1092" s="20">
        <f t="shared" si="318"/>
        <v>2111</v>
      </c>
      <c r="AL1092" s="20">
        <f t="shared" si="319"/>
        <v>2111</v>
      </c>
      <c r="AM1092" s="20">
        <f t="shared" si="320"/>
        <v>2111</v>
      </c>
      <c r="AN1092" s="20">
        <f t="shared" si="321"/>
        <v>2111</v>
      </c>
      <c r="AO1092" s="43">
        <f t="shared" si="322"/>
        <v>2111</v>
      </c>
    </row>
    <row r="1093" spans="1:41" x14ac:dyDescent="0.2">
      <c r="A1093" s="96" t="s">
        <v>2557</v>
      </c>
      <c r="B1093" s="96" t="s">
        <v>2558</v>
      </c>
      <c r="C1093" s="96" t="s">
        <v>2557</v>
      </c>
      <c r="D1093" s="96" t="s">
        <v>2558</v>
      </c>
      <c r="E1093" s="96" t="s">
        <v>2565</v>
      </c>
      <c r="F1093" s="96" t="s">
        <v>2566</v>
      </c>
      <c r="G1093" s="96" t="s">
        <v>126</v>
      </c>
      <c r="H1093" s="19" t="str">
        <f>IF(E1093="","",VLOOKUP(LEFT(E1093,5),'Technikai cellák'!B:C,2,0))</f>
        <v>E.ON Dél-dunántúli Gázhálózati Zrt.</v>
      </c>
      <c r="I1093" s="19" t="str">
        <f>IF(E1093="","",VLOOKUP(H1093,'Technikai cellák'!$C$1:$D$12,2,0))</f>
        <v>7626 Pécs, Búza tér 8/a</v>
      </c>
      <c r="J1093" s="97">
        <v>40</v>
      </c>
      <c r="K1093" s="25" t="str">
        <f t="shared" si="307"/>
        <v>20-99</v>
      </c>
      <c r="L1093" s="101">
        <f t="shared" si="308"/>
        <v>0</v>
      </c>
      <c r="M1093" s="102">
        <f t="shared" si="309"/>
        <v>420</v>
      </c>
      <c r="N1093" s="105">
        <v>420</v>
      </c>
      <c r="O1093" s="104">
        <f t="shared" si="310"/>
        <v>0</v>
      </c>
      <c r="P1093" s="26">
        <f t="shared" si="324"/>
        <v>422233</v>
      </c>
      <c r="Q1093" s="21">
        <f t="shared" si="323"/>
        <v>527791</v>
      </c>
      <c r="R1093" s="98">
        <v>6000</v>
      </c>
      <c r="S1093" s="99">
        <v>7000</v>
      </c>
      <c r="T1093" s="99">
        <v>10000</v>
      </c>
      <c r="U1093" s="99">
        <v>8000</v>
      </c>
      <c r="V1093" s="99">
        <v>8000</v>
      </c>
      <c r="W1093" s="99">
        <v>6500</v>
      </c>
      <c r="X1093" s="99">
        <v>3000</v>
      </c>
      <c r="Y1093" s="99">
        <v>300</v>
      </c>
      <c r="Z1093" s="99">
        <v>300</v>
      </c>
      <c r="AA1093" s="99">
        <v>300</v>
      </c>
      <c r="AB1093" s="99">
        <v>300</v>
      </c>
      <c r="AC1093" s="100">
        <v>300</v>
      </c>
      <c r="AD1093" s="22">
        <f t="shared" si="311"/>
        <v>63335</v>
      </c>
      <c r="AE1093" s="20">
        <f t="shared" si="312"/>
        <v>73891</v>
      </c>
      <c r="AF1093" s="20">
        <f t="shared" si="313"/>
        <v>105558</v>
      </c>
      <c r="AG1093" s="20">
        <f t="shared" si="314"/>
        <v>84446</v>
      </c>
      <c r="AH1093" s="20">
        <f t="shared" si="315"/>
        <v>84446</v>
      </c>
      <c r="AI1093" s="20">
        <f t="shared" si="316"/>
        <v>68613</v>
      </c>
      <c r="AJ1093" s="20">
        <f t="shared" si="317"/>
        <v>31667</v>
      </c>
      <c r="AK1093" s="20">
        <f t="shared" si="318"/>
        <v>3167</v>
      </c>
      <c r="AL1093" s="20">
        <f t="shared" si="319"/>
        <v>3167</v>
      </c>
      <c r="AM1093" s="20">
        <f t="shared" si="320"/>
        <v>3167</v>
      </c>
      <c r="AN1093" s="20">
        <f t="shared" si="321"/>
        <v>3167</v>
      </c>
      <c r="AO1093" s="43">
        <f t="shared" si="322"/>
        <v>3167</v>
      </c>
    </row>
    <row r="1094" spans="1:41" x14ac:dyDescent="0.2">
      <c r="A1094" s="96" t="s">
        <v>2557</v>
      </c>
      <c r="B1094" s="96" t="s">
        <v>2558</v>
      </c>
      <c r="C1094" s="96" t="s">
        <v>2557</v>
      </c>
      <c r="D1094" s="96" t="s">
        <v>2558</v>
      </c>
      <c r="E1094" s="96" t="s">
        <v>2567</v>
      </c>
      <c r="F1094" s="96" t="s">
        <v>2568</v>
      </c>
      <c r="G1094" s="96" t="s">
        <v>126</v>
      </c>
      <c r="H1094" s="19" t="str">
        <f>IF(E1094="","",VLOOKUP(LEFT(E1094,5),'Technikai cellák'!B:C,2,0))</f>
        <v>E.ON Dél-dunántúli Gázhálózati Zrt.</v>
      </c>
      <c r="I1094" s="19" t="str">
        <f>IF(E1094="","",VLOOKUP(H1094,'Technikai cellák'!$C$1:$D$12,2,0))</f>
        <v>7626 Pécs, Búza tér 8/a</v>
      </c>
      <c r="J1094" s="97">
        <v>16</v>
      </c>
      <c r="K1094" s="25" t="str">
        <f t="shared" si="307"/>
        <v>20 alatti</v>
      </c>
      <c r="L1094" s="101">
        <f t="shared" si="308"/>
        <v>16</v>
      </c>
      <c r="M1094" s="102">
        <f t="shared" si="309"/>
        <v>0</v>
      </c>
      <c r="N1094" s="105"/>
      <c r="O1094" s="104">
        <f t="shared" si="310"/>
        <v>0</v>
      </c>
      <c r="P1094" s="26">
        <f t="shared" si="324"/>
        <v>219563</v>
      </c>
      <c r="Q1094" s="21">
        <f t="shared" si="323"/>
        <v>274454</v>
      </c>
      <c r="R1094" s="98">
        <v>1650</v>
      </c>
      <c r="S1094" s="99">
        <v>3200</v>
      </c>
      <c r="T1094" s="99">
        <v>3800</v>
      </c>
      <c r="U1094" s="99">
        <v>4800</v>
      </c>
      <c r="V1094" s="99">
        <v>4800</v>
      </c>
      <c r="W1094" s="99">
        <v>3800</v>
      </c>
      <c r="X1094" s="99">
        <v>2200</v>
      </c>
      <c r="Y1094" s="99">
        <v>350</v>
      </c>
      <c r="Z1094" s="99">
        <v>350</v>
      </c>
      <c r="AA1094" s="99">
        <v>350</v>
      </c>
      <c r="AB1094" s="99">
        <v>350</v>
      </c>
      <c r="AC1094" s="100">
        <v>350</v>
      </c>
      <c r="AD1094" s="22">
        <f t="shared" si="311"/>
        <v>17417</v>
      </c>
      <c r="AE1094" s="20">
        <f t="shared" si="312"/>
        <v>33779</v>
      </c>
      <c r="AF1094" s="20">
        <f t="shared" si="313"/>
        <v>40112</v>
      </c>
      <c r="AG1094" s="20">
        <f t="shared" si="314"/>
        <v>50668</v>
      </c>
      <c r="AH1094" s="20">
        <f t="shared" si="315"/>
        <v>50668</v>
      </c>
      <c r="AI1094" s="20">
        <f t="shared" si="316"/>
        <v>40112</v>
      </c>
      <c r="AJ1094" s="20">
        <f t="shared" si="317"/>
        <v>23223</v>
      </c>
      <c r="AK1094" s="20">
        <f t="shared" si="318"/>
        <v>3695</v>
      </c>
      <c r="AL1094" s="20">
        <f t="shared" si="319"/>
        <v>3695</v>
      </c>
      <c r="AM1094" s="20">
        <f t="shared" si="320"/>
        <v>3695</v>
      </c>
      <c r="AN1094" s="20">
        <f t="shared" si="321"/>
        <v>3695</v>
      </c>
      <c r="AO1094" s="43">
        <f t="shared" si="322"/>
        <v>3695</v>
      </c>
    </row>
    <row r="1095" spans="1:41" x14ac:dyDescent="0.2">
      <c r="A1095" s="96" t="s">
        <v>2557</v>
      </c>
      <c r="B1095" s="96" t="s">
        <v>2558</v>
      </c>
      <c r="C1095" s="96" t="s">
        <v>2557</v>
      </c>
      <c r="D1095" s="96" t="s">
        <v>2558</v>
      </c>
      <c r="E1095" s="96" t="s">
        <v>2569</v>
      </c>
      <c r="F1095" s="96" t="s">
        <v>2570</v>
      </c>
      <c r="G1095" s="96" t="s">
        <v>126</v>
      </c>
      <c r="H1095" s="19" t="str">
        <f>IF(E1095="","",VLOOKUP(LEFT(E1095,5),'Technikai cellák'!B:C,2,0))</f>
        <v>E.ON Dél-dunántúli Gázhálózati Zrt.</v>
      </c>
      <c r="I1095" s="19" t="str">
        <f>IF(E1095="","",VLOOKUP(H1095,'Technikai cellák'!$C$1:$D$12,2,0))</f>
        <v>7626 Pécs, Búza tér 8/a</v>
      </c>
      <c r="J1095" s="97">
        <v>25</v>
      </c>
      <c r="K1095" s="25" t="str">
        <f t="shared" si="307"/>
        <v>20-99</v>
      </c>
      <c r="L1095" s="101">
        <f t="shared" si="308"/>
        <v>0</v>
      </c>
      <c r="M1095" s="102">
        <f t="shared" si="309"/>
        <v>263</v>
      </c>
      <c r="N1095" s="105">
        <v>263</v>
      </c>
      <c r="O1095" s="104">
        <f t="shared" si="310"/>
        <v>0</v>
      </c>
      <c r="P1095" s="26">
        <f t="shared" si="324"/>
        <v>270229</v>
      </c>
      <c r="Q1095" s="21">
        <f t="shared" si="323"/>
        <v>337786</v>
      </c>
      <c r="R1095" s="98">
        <v>2300</v>
      </c>
      <c r="S1095" s="99">
        <v>4100</v>
      </c>
      <c r="T1095" s="99">
        <v>5700</v>
      </c>
      <c r="U1095" s="99">
        <v>5500</v>
      </c>
      <c r="V1095" s="99">
        <v>5300</v>
      </c>
      <c r="W1095" s="99">
        <v>4800</v>
      </c>
      <c r="X1095" s="99">
        <v>1800</v>
      </c>
      <c r="Y1095" s="99">
        <v>500</v>
      </c>
      <c r="Z1095" s="99">
        <v>500</v>
      </c>
      <c r="AA1095" s="99">
        <v>500</v>
      </c>
      <c r="AB1095" s="99">
        <v>500</v>
      </c>
      <c r="AC1095" s="100">
        <v>500</v>
      </c>
      <c r="AD1095" s="22">
        <f t="shared" si="311"/>
        <v>24278</v>
      </c>
      <c r="AE1095" s="20">
        <f t="shared" si="312"/>
        <v>43279</v>
      </c>
      <c r="AF1095" s="20">
        <f t="shared" si="313"/>
        <v>60168</v>
      </c>
      <c r="AG1095" s="20">
        <f t="shared" si="314"/>
        <v>58057</v>
      </c>
      <c r="AH1095" s="20">
        <f t="shared" si="315"/>
        <v>55946</v>
      </c>
      <c r="AI1095" s="20">
        <f t="shared" si="316"/>
        <v>50668</v>
      </c>
      <c r="AJ1095" s="20">
        <f t="shared" si="317"/>
        <v>19000</v>
      </c>
      <c r="AK1095" s="20">
        <f t="shared" si="318"/>
        <v>5278</v>
      </c>
      <c r="AL1095" s="20">
        <f t="shared" si="319"/>
        <v>5278</v>
      </c>
      <c r="AM1095" s="20">
        <f t="shared" si="320"/>
        <v>5278</v>
      </c>
      <c r="AN1095" s="20">
        <f t="shared" si="321"/>
        <v>5278</v>
      </c>
      <c r="AO1095" s="43">
        <f t="shared" si="322"/>
        <v>5278</v>
      </c>
    </row>
    <row r="1096" spans="1:41" x14ac:dyDescent="0.2">
      <c r="A1096" s="96" t="s">
        <v>2557</v>
      </c>
      <c r="B1096" s="96" t="s">
        <v>2558</v>
      </c>
      <c r="C1096" s="96" t="s">
        <v>2557</v>
      </c>
      <c r="D1096" s="96" t="s">
        <v>2558</v>
      </c>
      <c r="E1096" s="96" t="s">
        <v>2571</v>
      </c>
      <c r="F1096" s="96" t="s">
        <v>2572</v>
      </c>
      <c r="G1096" s="96" t="s">
        <v>126</v>
      </c>
      <c r="H1096" s="19" t="str">
        <f>IF(E1096="","",VLOOKUP(LEFT(E1096,5),'Technikai cellák'!B:C,2,0))</f>
        <v>E.ON Dél-dunántúli Gázhálózati Zrt.</v>
      </c>
      <c r="I1096" s="19" t="str">
        <f>IF(E1096="","",VLOOKUP(H1096,'Technikai cellák'!$C$1:$D$12,2,0))</f>
        <v>7626 Pécs, Búza tér 8/a</v>
      </c>
      <c r="J1096" s="97">
        <v>6</v>
      </c>
      <c r="K1096" s="25" t="str">
        <f t="shared" si="307"/>
        <v>20 alatti</v>
      </c>
      <c r="L1096" s="101">
        <f t="shared" si="308"/>
        <v>6</v>
      </c>
      <c r="M1096" s="102">
        <f t="shared" si="309"/>
        <v>0</v>
      </c>
      <c r="N1096" s="105"/>
      <c r="O1096" s="104">
        <f t="shared" si="310"/>
        <v>0</v>
      </c>
      <c r="P1096" s="26">
        <f t="shared" si="324"/>
        <v>84447</v>
      </c>
      <c r="Q1096" s="21">
        <f t="shared" si="323"/>
        <v>105559</v>
      </c>
      <c r="R1096" s="98">
        <v>900</v>
      </c>
      <c r="S1096" s="99">
        <v>1300</v>
      </c>
      <c r="T1096" s="99">
        <v>1700</v>
      </c>
      <c r="U1096" s="99">
        <v>1700</v>
      </c>
      <c r="V1096" s="99">
        <v>1700</v>
      </c>
      <c r="W1096" s="99">
        <v>1200</v>
      </c>
      <c r="X1096" s="99">
        <v>250</v>
      </c>
      <c r="Y1096" s="99">
        <v>250</v>
      </c>
      <c r="Z1096" s="99">
        <v>250</v>
      </c>
      <c r="AA1096" s="99">
        <v>250</v>
      </c>
      <c r="AB1096" s="99">
        <v>250</v>
      </c>
      <c r="AC1096" s="100">
        <v>250</v>
      </c>
      <c r="AD1096" s="22">
        <f t="shared" si="311"/>
        <v>9500</v>
      </c>
      <c r="AE1096" s="20">
        <f t="shared" si="312"/>
        <v>13723</v>
      </c>
      <c r="AF1096" s="20">
        <f t="shared" si="313"/>
        <v>17945</v>
      </c>
      <c r="AG1096" s="20">
        <f t="shared" si="314"/>
        <v>17945</v>
      </c>
      <c r="AH1096" s="20">
        <f t="shared" si="315"/>
        <v>17945</v>
      </c>
      <c r="AI1096" s="20">
        <f t="shared" si="316"/>
        <v>12667</v>
      </c>
      <c r="AJ1096" s="20">
        <f t="shared" si="317"/>
        <v>2639</v>
      </c>
      <c r="AK1096" s="20">
        <f t="shared" si="318"/>
        <v>2639</v>
      </c>
      <c r="AL1096" s="20">
        <f t="shared" si="319"/>
        <v>2639</v>
      </c>
      <c r="AM1096" s="20">
        <f t="shared" si="320"/>
        <v>2639</v>
      </c>
      <c r="AN1096" s="20">
        <f t="shared" si="321"/>
        <v>2639</v>
      </c>
      <c r="AO1096" s="43">
        <f t="shared" si="322"/>
        <v>2639</v>
      </c>
    </row>
    <row r="1097" spans="1:41" x14ac:dyDescent="0.2">
      <c r="A1097" s="96" t="s">
        <v>2557</v>
      </c>
      <c r="B1097" s="96" t="s">
        <v>2558</v>
      </c>
      <c r="C1097" s="96" t="s">
        <v>2557</v>
      </c>
      <c r="D1097" s="96" t="s">
        <v>2558</v>
      </c>
      <c r="E1097" s="96" t="s">
        <v>2573</v>
      </c>
      <c r="F1097" s="96" t="s">
        <v>2574</v>
      </c>
      <c r="G1097" s="96" t="s">
        <v>126</v>
      </c>
      <c r="H1097" s="19" t="str">
        <f>IF(E1097="","",VLOOKUP(LEFT(E1097,5),'Technikai cellák'!B:C,2,0))</f>
        <v>E.ON Dél-dunántúli Gázhálózati Zrt.</v>
      </c>
      <c r="I1097" s="19" t="str">
        <f>IF(E1097="","",VLOOKUP(H1097,'Technikai cellák'!$C$1:$D$12,2,0))</f>
        <v>7626 Pécs, Búza tér 8/a</v>
      </c>
      <c r="J1097" s="97">
        <v>4</v>
      </c>
      <c r="K1097" s="25" t="str">
        <f t="shared" si="307"/>
        <v>20 alatti</v>
      </c>
      <c r="L1097" s="101">
        <f t="shared" si="308"/>
        <v>4</v>
      </c>
      <c r="M1097" s="102">
        <f t="shared" si="309"/>
        <v>0</v>
      </c>
      <c r="N1097" s="105"/>
      <c r="O1097" s="104">
        <f t="shared" si="310"/>
        <v>0</v>
      </c>
      <c r="P1097" s="26">
        <f t="shared" si="324"/>
        <v>25334</v>
      </c>
      <c r="Q1097" s="21">
        <f t="shared" si="323"/>
        <v>31668</v>
      </c>
      <c r="R1097" s="98">
        <v>300</v>
      </c>
      <c r="S1097" s="99">
        <v>400</v>
      </c>
      <c r="T1097" s="99">
        <v>550</v>
      </c>
      <c r="U1097" s="99">
        <v>500</v>
      </c>
      <c r="V1097" s="99">
        <v>500</v>
      </c>
      <c r="W1097" s="99">
        <v>450</v>
      </c>
      <c r="X1097" s="99">
        <v>300</v>
      </c>
      <c r="Y1097" s="99">
        <v>0</v>
      </c>
      <c r="Z1097" s="99">
        <v>0</v>
      </c>
      <c r="AA1097" s="99">
        <v>0</v>
      </c>
      <c r="AB1097" s="99">
        <v>0</v>
      </c>
      <c r="AC1097" s="100">
        <v>0</v>
      </c>
      <c r="AD1097" s="22">
        <f t="shared" si="311"/>
        <v>3167</v>
      </c>
      <c r="AE1097" s="20">
        <f t="shared" si="312"/>
        <v>4222</v>
      </c>
      <c r="AF1097" s="20">
        <f t="shared" si="313"/>
        <v>5806</v>
      </c>
      <c r="AG1097" s="20">
        <f t="shared" si="314"/>
        <v>5278</v>
      </c>
      <c r="AH1097" s="20">
        <f t="shared" si="315"/>
        <v>5278</v>
      </c>
      <c r="AI1097" s="20">
        <f t="shared" si="316"/>
        <v>4750</v>
      </c>
      <c r="AJ1097" s="20">
        <f t="shared" si="317"/>
        <v>3167</v>
      </c>
      <c r="AK1097" s="20">
        <f t="shared" si="318"/>
        <v>0</v>
      </c>
      <c r="AL1097" s="20">
        <f t="shared" si="319"/>
        <v>0</v>
      </c>
      <c r="AM1097" s="20">
        <f t="shared" si="320"/>
        <v>0</v>
      </c>
      <c r="AN1097" s="20">
        <f t="shared" si="321"/>
        <v>0</v>
      </c>
      <c r="AO1097" s="43">
        <f t="shared" si="322"/>
        <v>0</v>
      </c>
    </row>
    <row r="1098" spans="1:41" x14ac:dyDescent="0.2">
      <c r="A1098" s="96" t="s">
        <v>2557</v>
      </c>
      <c r="B1098" s="96" t="s">
        <v>2558</v>
      </c>
      <c r="C1098" s="96" t="s">
        <v>2557</v>
      </c>
      <c r="D1098" s="96" t="s">
        <v>2558</v>
      </c>
      <c r="E1098" s="96" t="s">
        <v>2575</v>
      </c>
      <c r="F1098" s="96" t="s">
        <v>2576</v>
      </c>
      <c r="G1098" s="96" t="s">
        <v>126</v>
      </c>
      <c r="H1098" s="19" t="str">
        <f>IF(E1098="","",VLOOKUP(LEFT(E1098,5),'Technikai cellák'!B:C,2,0))</f>
        <v>E.ON Dél-dunántúli Gázhálózati Zrt.</v>
      </c>
      <c r="I1098" s="19" t="str">
        <f>IF(E1098="","",VLOOKUP(H1098,'Technikai cellák'!$C$1:$D$12,2,0))</f>
        <v>7626 Pécs, Búza tér 8/a</v>
      </c>
      <c r="J1098" s="97">
        <v>4</v>
      </c>
      <c r="K1098" s="25" t="str">
        <f t="shared" si="307"/>
        <v>20 alatti</v>
      </c>
      <c r="L1098" s="101">
        <f t="shared" si="308"/>
        <v>4</v>
      </c>
      <c r="M1098" s="102">
        <f t="shared" si="309"/>
        <v>0</v>
      </c>
      <c r="N1098" s="105"/>
      <c r="O1098" s="104">
        <f t="shared" si="310"/>
        <v>0</v>
      </c>
      <c r="P1098" s="26">
        <f t="shared" si="324"/>
        <v>25334</v>
      </c>
      <c r="Q1098" s="21">
        <f t="shared" si="323"/>
        <v>31668</v>
      </c>
      <c r="R1098" s="98">
        <v>300</v>
      </c>
      <c r="S1098" s="99">
        <v>400</v>
      </c>
      <c r="T1098" s="99">
        <v>550</v>
      </c>
      <c r="U1098" s="99">
        <v>500</v>
      </c>
      <c r="V1098" s="99">
        <v>500</v>
      </c>
      <c r="W1098" s="99">
        <v>450</v>
      </c>
      <c r="X1098" s="99">
        <v>300</v>
      </c>
      <c r="Y1098" s="99">
        <v>0</v>
      </c>
      <c r="Z1098" s="99">
        <v>0</v>
      </c>
      <c r="AA1098" s="99">
        <v>0</v>
      </c>
      <c r="AB1098" s="99">
        <v>0</v>
      </c>
      <c r="AC1098" s="100">
        <v>0</v>
      </c>
      <c r="AD1098" s="22">
        <f t="shared" si="311"/>
        <v>3167</v>
      </c>
      <c r="AE1098" s="20">
        <f t="shared" si="312"/>
        <v>4222</v>
      </c>
      <c r="AF1098" s="20">
        <f t="shared" si="313"/>
        <v>5806</v>
      </c>
      <c r="AG1098" s="20">
        <f t="shared" si="314"/>
        <v>5278</v>
      </c>
      <c r="AH1098" s="20">
        <f t="shared" si="315"/>
        <v>5278</v>
      </c>
      <c r="AI1098" s="20">
        <f t="shared" si="316"/>
        <v>4750</v>
      </c>
      <c r="AJ1098" s="20">
        <f t="shared" si="317"/>
        <v>3167</v>
      </c>
      <c r="AK1098" s="20">
        <f t="shared" si="318"/>
        <v>0</v>
      </c>
      <c r="AL1098" s="20">
        <f t="shared" si="319"/>
        <v>0</v>
      </c>
      <c r="AM1098" s="20">
        <f t="shared" si="320"/>
        <v>0</v>
      </c>
      <c r="AN1098" s="20">
        <f t="shared" si="321"/>
        <v>0</v>
      </c>
      <c r="AO1098" s="43">
        <f t="shared" si="322"/>
        <v>0</v>
      </c>
    </row>
    <row r="1099" spans="1:41" x14ac:dyDescent="0.2">
      <c r="A1099" s="96" t="s">
        <v>2557</v>
      </c>
      <c r="B1099" s="96" t="s">
        <v>2558</v>
      </c>
      <c r="C1099" s="96" t="s">
        <v>2557</v>
      </c>
      <c r="D1099" s="96" t="s">
        <v>2558</v>
      </c>
      <c r="E1099" s="96" t="s">
        <v>2577</v>
      </c>
      <c r="F1099" s="96" t="s">
        <v>2578</v>
      </c>
      <c r="G1099" s="96" t="s">
        <v>126</v>
      </c>
      <c r="H1099" s="19" t="str">
        <f>IF(E1099="","",VLOOKUP(LEFT(E1099,5),'Technikai cellák'!B:C,2,0))</f>
        <v>E.ON Dél-dunántúli Gázhálózati Zrt.</v>
      </c>
      <c r="I1099" s="19" t="str">
        <f>IF(E1099="","",VLOOKUP(H1099,'Technikai cellák'!$C$1:$D$12,2,0))</f>
        <v>7626 Pécs, Búza tér 8/a</v>
      </c>
      <c r="J1099" s="97">
        <v>4</v>
      </c>
      <c r="K1099" s="25" t="str">
        <f t="shared" si="307"/>
        <v>20 alatti</v>
      </c>
      <c r="L1099" s="101">
        <f t="shared" si="308"/>
        <v>4</v>
      </c>
      <c r="M1099" s="102">
        <f t="shared" si="309"/>
        <v>0</v>
      </c>
      <c r="N1099" s="105"/>
      <c r="O1099" s="104">
        <f t="shared" si="310"/>
        <v>0</v>
      </c>
      <c r="P1099" s="26">
        <f t="shared" si="324"/>
        <v>16890</v>
      </c>
      <c r="Q1099" s="21">
        <f t="shared" si="323"/>
        <v>21112</v>
      </c>
      <c r="R1099" s="98">
        <v>100</v>
      </c>
      <c r="S1099" s="99">
        <v>300</v>
      </c>
      <c r="T1099" s="99">
        <v>400</v>
      </c>
      <c r="U1099" s="99">
        <v>400</v>
      </c>
      <c r="V1099" s="99">
        <v>400</v>
      </c>
      <c r="W1099" s="99">
        <v>300</v>
      </c>
      <c r="X1099" s="99">
        <v>100</v>
      </c>
      <c r="Y1099" s="99">
        <v>0</v>
      </c>
      <c r="Z1099" s="99">
        <v>0</v>
      </c>
      <c r="AA1099" s="99">
        <v>0</v>
      </c>
      <c r="AB1099" s="99">
        <v>0</v>
      </c>
      <c r="AC1099" s="100">
        <v>0</v>
      </c>
      <c r="AD1099" s="22">
        <f t="shared" si="311"/>
        <v>1056</v>
      </c>
      <c r="AE1099" s="20">
        <f t="shared" si="312"/>
        <v>3167</v>
      </c>
      <c r="AF1099" s="20">
        <f t="shared" si="313"/>
        <v>4222</v>
      </c>
      <c r="AG1099" s="20">
        <f t="shared" si="314"/>
        <v>4222</v>
      </c>
      <c r="AH1099" s="20">
        <f t="shared" si="315"/>
        <v>4222</v>
      </c>
      <c r="AI1099" s="20">
        <f t="shared" si="316"/>
        <v>3167</v>
      </c>
      <c r="AJ1099" s="20">
        <f t="shared" si="317"/>
        <v>1056</v>
      </c>
      <c r="AK1099" s="20">
        <f t="shared" si="318"/>
        <v>0</v>
      </c>
      <c r="AL1099" s="20">
        <f t="shared" si="319"/>
        <v>0</v>
      </c>
      <c r="AM1099" s="20">
        <f t="shared" si="320"/>
        <v>0</v>
      </c>
      <c r="AN1099" s="20">
        <f t="shared" si="321"/>
        <v>0</v>
      </c>
      <c r="AO1099" s="43">
        <f t="shared" si="322"/>
        <v>0</v>
      </c>
    </row>
    <row r="1100" spans="1:41" x14ac:dyDescent="0.2">
      <c r="A1100" s="96" t="s">
        <v>2557</v>
      </c>
      <c r="B1100" s="96" t="s">
        <v>2558</v>
      </c>
      <c r="C1100" s="96" t="s">
        <v>2557</v>
      </c>
      <c r="D1100" s="96" t="s">
        <v>2558</v>
      </c>
      <c r="E1100" s="96" t="s">
        <v>2579</v>
      </c>
      <c r="F1100" s="96" t="s">
        <v>2580</v>
      </c>
      <c r="G1100" s="96" t="s">
        <v>126</v>
      </c>
      <c r="H1100" s="19" t="str">
        <f>IF(E1100="","",VLOOKUP(LEFT(E1100,5),'Technikai cellák'!B:C,2,0))</f>
        <v>E.ON Dél-dunántúli Gázhálózati Zrt.</v>
      </c>
      <c r="I1100" s="19" t="str">
        <f>IF(E1100="","",VLOOKUP(H1100,'Technikai cellák'!$C$1:$D$12,2,0))</f>
        <v>7626 Pécs, Búza tér 8/a</v>
      </c>
      <c r="J1100" s="97">
        <v>6</v>
      </c>
      <c r="K1100" s="25" t="str">
        <f t="shared" si="307"/>
        <v>20 alatti</v>
      </c>
      <c r="L1100" s="101">
        <f t="shared" si="308"/>
        <v>6</v>
      </c>
      <c r="M1100" s="102">
        <f t="shared" si="309"/>
        <v>0</v>
      </c>
      <c r="N1100" s="105"/>
      <c r="O1100" s="104">
        <f t="shared" si="310"/>
        <v>0</v>
      </c>
      <c r="P1100" s="26">
        <f t="shared" si="324"/>
        <v>42222</v>
      </c>
      <c r="Q1100" s="21">
        <f t="shared" si="323"/>
        <v>52778</v>
      </c>
      <c r="R1100" s="98">
        <v>500</v>
      </c>
      <c r="S1100" s="99">
        <v>700</v>
      </c>
      <c r="T1100" s="99">
        <v>900</v>
      </c>
      <c r="U1100" s="99">
        <v>900</v>
      </c>
      <c r="V1100" s="99">
        <v>900</v>
      </c>
      <c r="W1100" s="99">
        <v>600</v>
      </c>
      <c r="X1100" s="99">
        <v>500</v>
      </c>
      <c r="Y1100" s="99">
        <v>0</v>
      </c>
      <c r="Z1100" s="99">
        <v>0</v>
      </c>
      <c r="AA1100" s="99">
        <v>0</v>
      </c>
      <c r="AB1100" s="99">
        <v>0</v>
      </c>
      <c r="AC1100" s="100">
        <v>0</v>
      </c>
      <c r="AD1100" s="22">
        <f t="shared" si="311"/>
        <v>5278</v>
      </c>
      <c r="AE1100" s="20">
        <f t="shared" si="312"/>
        <v>7389</v>
      </c>
      <c r="AF1100" s="20">
        <f t="shared" si="313"/>
        <v>9500</v>
      </c>
      <c r="AG1100" s="20">
        <f t="shared" si="314"/>
        <v>9500</v>
      </c>
      <c r="AH1100" s="20">
        <f t="shared" si="315"/>
        <v>9500</v>
      </c>
      <c r="AI1100" s="20">
        <f t="shared" si="316"/>
        <v>6333</v>
      </c>
      <c r="AJ1100" s="20">
        <f t="shared" si="317"/>
        <v>5278</v>
      </c>
      <c r="AK1100" s="20">
        <f t="shared" si="318"/>
        <v>0</v>
      </c>
      <c r="AL1100" s="20">
        <f t="shared" si="319"/>
        <v>0</v>
      </c>
      <c r="AM1100" s="20">
        <f t="shared" si="320"/>
        <v>0</v>
      </c>
      <c r="AN1100" s="20">
        <f t="shared" si="321"/>
        <v>0</v>
      </c>
      <c r="AO1100" s="43">
        <f t="shared" si="322"/>
        <v>0</v>
      </c>
    </row>
    <row r="1101" spans="1:41" x14ac:dyDescent="0.2">
      <c r="A1101" s="96" t="s">
        <v>2557</v>
      </c>
      <c r="B1101" s="96" t="s">
        <v>2558</v>
      </c>
      <c r="C1101" s="96" t="s">
        <v>2557</v>
      </c>
      <c r="D1101" s="96" t="s">
        <v>2558</v>
      </c>
      <c r="E1101" s="96" t="s">
        <v>2581</v>
      </c>
      <c r="F1101" s="96" t="s">
        <v>2582</v>
      </c>
      <c r="G1101" s="96" t="s">
        <v>126</v>
      </c>
      <c r="H1101" s="19" t="str">
        <f>IF(E1101="","",VLOOKUP(LEFT(E1101,5),'Technikai cellák'!B:C,2,0))</f>
        <v>E.ON Dél-dunántúli Gázhálózati Zrt.</v>
      </c>
      <c r="I1101" s="19" t="str">
        <f>IF(E1101="","",VLOOKUP(H1101,'Technikai cellák'!$C$1:$D$12,2,0))</f>
        <v>7626 Pécs, Búza tér 8/a</v>
      </c>
      <c r="J1101" s="97">
        <v>4</v>
      </c>
      <c r="K1101" s="25" t="str">
        <f t="shared" si="307"/>
        <v>20 alatti</v>
      </c>
      <c r="L1101" s="101">
        <f t="shared" si="308"/>
        <v>4</v>
      </c>
      <c r="M1101" s="102">
        <f t="shared" si="309"/>
        <v>0</v>
      </c>
      <c r="N1101" s="105"/>
      <c r="O1101" s="104">
        <f t="shared" si="310"/>
        <v>0</v>
      </c>
      <c r="P1101" s="26">
        <f t="shared" si="324"/>
        <v>42222</v>
      </c>
      <c r="Q1101" s="21">
        <f t="shared" si="323"/>
        <v>52778</v>
      </c>
      <c r="R1101" s="98">
        <v>500</v>
      </c>
      <c r="S1101" s="99">
        <v>700</v>
      </c>
      <c r="T1101" s="99">
        <v>900</v>
      </c>
      <c r="U1101" s="99">
        <v>900</v>
      </c>
      <c r="V1101" s="99">
        <v>900</v>
      </c>
      <c r="W1101" s="99">
        <v>600</v>
      </c>
      <c r="X1101" s="99">
        <v>500</v>
      </c>
      <c r="Y1101" s="99">
        <v>0</v>
      </c>
      <c r="Z1101" s="99">
        <v>0</v>
      </c>
      <c r="AA1101" s="99">
        <v>0</v>
      </c>
      <c r="AB1101" s="99">
        <v>0</v>
      </c>
      <c r="AC1101" s="100">
        <v>0</v>
      </c>
      <c r="AD1101" s="22">
        <f t="shared" si="311"/>
        <v>5278</v>
      </c>
      <c r="AE1101" s="20">
        <f t="shared" si="312"/>
        <v>7389</v>
      </c>
      <c r="AF1101" s="20">
        <f t="shared" si="313"/>
        <v>9500</v>
      </c>
      <c r="AG1101" s="20">
        <f t="shared" si="314"/>
        <v>9500</v>
      </c>
      <c r="AH1101" s="20">
        <f t="shared" si="315"/>
        <v>9500</v>
      </c>
      <c r="AI1101" s="20">
        <f t="shared" si="316"/>
        <v>6333</v>
      </c>
      <c r="AJ1101" s="20">
        <f t="shared" si="317"/>
        <v>5278</v>
      </c>
      <c r="AK1101" s="20">
        <f t="shared" si="318"/>
        <v>0</v>
      </c>
      <c r="AL1101" s="20">
        <f t="shared" si="319"/>
        <v>0</v>
      </c>
      <c r="AM1101" s="20">
        <f t="shared" si="320"/>
        <v>0</v>
      </c>
      <c r="AN1101" s="20">
        <f t="shared" si="321"/>
        <v>0</v>
      </c>
      <c r="AO1101" s="43">
        <f t="shared" si="322"/>
        <v>0</v>
      </c>
    </row>
    <row r="1102" spans="1:41" x14ac:dyDescent="0.2">
      <c r="A1102" s="96" t="s">
        <v>2557</v>
      </c>
      <c r="B1102" s="96" t="s">
        <v>2558</v>
      </c>
      <c r="C1102" s="96" t="s">
        <v>2557</v>
      </c>
      <c r="D1102" s="96" t="s">
        <v>2558</v>
      </c>
      <c r="E1102" s="96" t="s">
        <v>2583</v>
      </c>
      <c r="F1102" s="96" t="s">
        <v>2584</v>
      </c>
      <c r="G1102" s="96" t="s">
        <v>126</v>
      </c>
      <c r="H1102" s="19" t="str">
        <f>IF(E1102="","",VLOOKUP(LEFT(E1102,5),'Technikai cellák'!B:C,2,0))</f>
        <v>E.ON Dél-dunántúli Gázhálózati Zrt.</v>
      </c>
      <c r="I1102" s="19" t="str">
        <f>IF(E1102="","",VLOOKUP(H1102,'Technikai cellák'!$C$1:$D$12,2,0))</f>
        <v>7626 Pécs, Búza tér 8/a</v>
      </c>
      <c r="J1102" s="97">
        <v>4</v>
      </c>
      <c r="K1102" s="25" t="str">
        <f t="shared" si="307"/>
        <v>20 alatti</v>
      </c>
      <c r="L1102" s="101">
        <f t="shared" si="308"/>
        <v>4</v>
      </c>
      <c r="M1102" s="102">
        <f t="shared" si="309"/>
        <v>0</v>
      </c>
      <c r="N1102" s="105"/>
      <c r="O1102" s="104">
        <f t="shared" si="310"/>
        <v>0</v>
      </c>
      <c r="P1102" s="26">
        <f t="shared" si="324"/>
        <v>9289</v>
      </c>
      <c r="Q1102" s="21">
        <f t="shared" si="323"/>
        <v>11611</v>
      </c>
      <c r="R1102" s="98">
        <v>100</v>
      </c>
      <c r="S1102" s="99">
        <v>150</v>
      </c>
      <c r="T1102" s="99">
        <v>200</v>
      </c>
      <c r="U1102" s="99">
        <v>200</v>
      </c>
      <c r="V1102" s="99">
        <v>200</v>
      </c>
      <c r="W1102" s="99">
        <v>150</v>
      </c>
      <c r="X1102" s="99">
        <v>100</v>
      </c>
      <c r="Y1102" s="99">
        <v>0</v>
      </c>
      <c r="Z1102" s="99">
        <v>0</v>
      </c>
      <c r="AA1102" s="99">
        <v>0</v>
      </c>
      <c r="AB1102" s="99">
        <v>0</v>
      </c>
      <c r="AC1102" s="100">
        <v>0</v>
      </c>
      <c r="AD1102" s="22">
        <f t="shared" si="311"/>
        <v>1056</v>
      </c>
      <c r="AE1102" s="20">
        <f t="shared" si="312"/>
        <v>1583</v>
      </c>
      <c r="AF1102" s="20">
        <f t="shared" si="313"/>
        <v>2111</v>
      </c>
      <c r="AG1102" s="20">
        <f t="shared" si="314"/>
        <v>2111</v>
      </c>
      <c r="AH1102" s="20">
        <f t="shared" si="315"/>
        <v>2111</v>
      </c>
      <c r="AI1102" s="20">
        <f t="shared" si="316"/>
        <v>1583</v>
      </c>
      <c r="AJ1102" s="20">
        <f t="shared" si="317"/>
        <v>1056</v>
      </c>
      <c r="AK1102" s="20">
        <f t="shared" si="318"/>
        <v>0</v>
      </c>
      <c r="AL1102" s="20">
        <f t="shared" si="319"/>
        <v>0</v>
      </c>
      <c r="AM1102" s="20">
        <f t="shared" si="320"/>
        <v>0</v>
      </c>
      <c r="AN1102" s="20">
        <f t="shared" si="321"/>
        <v>0</v>
      </c>
      <c r="AO1102" s="43">
        <f t="shared" si="322"/>
        <v>0</v>
      </c>
    </row>
    <row r="1103" spans="1:41" x14ac:dyDescent="0.2">
      <c r="A1103" s="96" t="s">
        <v>2557</v>
      </c>
      <c r="B1103" s="96" t="s">
        <v>2558</v>
      </c>
      <c r="C1103" s="96" t="s">
        <v>2557</v>
      </c>
      <c r="D1103" s="96" t="s">
        <v>2558</v>
      </c>
      <c r="E1103" s="96" t="s">
        <v>2585</v>
      </c>
      <c r="F1103" s="96" t="s">
        <v>2586</v>
      </c>
      <c r="G1103" s="96" t="s">
        <v>126</v>
      </c>
      <c r="H1103" s="19" t="str">
        <f>IF(E1103="","",VLOOKUP(LEFT(E1103,5),'Technikai cellák'!B:C,2,0))</f>
        <v>E.ON Dél-dunántúli Gázhálózati Zrt.</v>
      </c>
      <c r="I1103" s="19" t="str">
        <f>IF(E1103="","",VLOOKUP(H1103,'Technikai cellák'!$C$1:$D$12,2,0))</f>
        <v>7626 Pécs, Búza tér 8/a</v>
      </c>
      <c r="J1103" s="97">
        <v>4</v>
      </c>
      <c r="K1103" s="25" t="str">
        <f t="shared" si="307"/>
        <v>20 alatti</v>
      </c>
      <c r="L1103" s="101">
        <f t="shared" si="308"/>
        <v>4</v>
      </c>
      <c r="M1103" s="102">
        <f t="shared" si="309"/>
        <v>0</v>
      </c>
      <c r="N1103" s="105"/>
      <c r="O1103" s="104">
        <f t="shared" si="310"/>
        <v>0</v>
      </c>
      <c r="P1103" s="26">
        <f t="shared" si="324"/>
        <v>50668</v>
      </c>
      <c r="Q1103" s="21">
        <f t="shared" si="323"/>
        <v>63335</v>
      </c>
      <c r="R1103" s="98">
        <v>700</v>
      </c>
      <c r="S1103" s="99">
        <v>800</v>
      </c>
      <c r="T1103" s="99">
        <v>900</v>
      </c>
      <c r="U1103" s="99">
        <v>1000</v>
      </c>
      <c r="V1103" s="99">
        <v>1000</v>
      </c>
      <c r="W1103" s="99">
        <v>900</v>
      </c>
      <c r="X1103" s="99">
        <v>700</v>
      </c>
      <c r="Y1103" s="99">
        <v>0</v>
      </c>
      <c r="Z1103" s="99">
        <v>0</v>
      </c>
      <c r="AA1103" s="99">
        <v>0</v>
      </c>
      <c r="AB1103" s="99">
        <v>0</v>
      </c>
      <c r="AC1103" s="100">
        <v>0</v>
      </c>
      <c r="AD1103" s="22">
        <f t="shared" si="311"/>
        <v>7389</v>
      </c>
      <c r="AE1103" s="20">
        <f t="shared" si="312"/>
        <v>8445</v>
      </c>
      <c r="AF1103" s="20">
        <f t="shared" si="313"/>
        <v>9500</v>
      </c>
      <c r="AG1103" s="20">
        <f t="shared" si="314"/>
        <v>10556</v>
      </c>
      <c r="AH1103" s="20">
        <f t="shared" si="315"/>
        <v>10556</v>
      </c>
      <c r="AI1103" s="20">
        <f t="shared" si="316"/>
        <v>9500</v>
      </c>
      <c r="AJ1103" s="20">
        <f t="shared" si="317"/>
        <v>7389</v>
      </c>
      <c r="AK1103" s="20">
        <f t="shared" si="318"/>
        <v>0</v>
      </c>
      <c r="AL1103" s="20">
        <f t="shared" si="319"/>
        <v>0</v>
      </c>
      <c r="AM1103" s="20">
        <f t="shared" si="320"/>
        <v>0</v>
      </c>
      <c r="AN1103" s="20">
        <f t="shared" si="321"/>
        <v>0</v>
      </c>
      <c r="AO1103" s="43">
        <f t="shared" si="322"/>
        <v>0</v>
      </c>
    </row>
    <row r="1104" spans="1:41" x14ac:dyDescent="0.2">
      <c r="A1104" s="96" t="s">
        <v>2557</v>
      </c>
      <c r="B1104" s="96" t="s">
        <v>2558</v>
      </c>
      <c r="C1104" s="96" t="s">
        <v>2557</v>
      </c>
      <c r="D1104" s="96" t="s">
        <v>2558</v>
      </c>
      <c r="E1104" s="96" t="s">
        <v>2587</v>
      </c>
      <c r="F1104" s="96" t="s">
        <v>2588</v>
      </c>
      <c r="G1104" s="96" t="s">
        <v>126</v>
      </c>
      <c r="H1104" s="19" t="str">
        <f>IF(E1104="","",VLOOKUP(LEFT(E1104,5),'Technikai cellák'!B:C,2,0))</f>
        <v>E.ON Dél-dunántúli Gázhálózati Zrt.</v>
      </c>
      <c r="I1104" s="19" t="str">
        <f>IF(E1104="","",VLOOKUP(H1104,'Technikai cellák'!$C$1:$D$12,2,0))</f>
        <v>7626 Pécs, Búza tér 8/a</v>
      </c>
      <c r="J1104" s="97">
        <v>4</v>
      </c>
      <c r="K1104" s="25" t="str">
        <f t="shared" si="307"/>
        <v>20 alatti</v>
      </c>
      <c r="L1104" s="101">
        <f t="shared" si="308"/>
        <v>4</v>
      </c>
      <c r="M1104" s="102">
        <f t="shared" si="309"/>
        <v>0</v>
      </c>
      <c r="N1104" s="105"/>
      <c r="O1104" s="104">
        <f t="shared" si="310"/>
        <v>0</v>
      </c>
      <c r="P1104" s="26">
        <f t="shared" si="324"/>
        <v>8444</v>
      </c>
      <c r="Q1104" s="21">
        <f t="shared" si="323"/>
        <v>10555</v>
      </c>
      <c r="R1104" s="98">
        <v>50</v>
      </c>
      <c r="S1104" s="99">
        <v>150</v>
      </c>
      <c r="T1104" s="99">
        <v>200</v>
      </c>
      <c r="U1104" s="99">
        <v>200</v>
      </c>
      <c r="V1104" s="99">
        <v>200</v>
      </c>
      <c r="W1104" s="99">
        <v>150</v>
      </c>
      <c r="X1104" s="99">
        <v>50</v>
      </c>
      <c r="Y1104" s="99">
        <v>0</v>
      </c>
      <c r="Z1104" s="99">
        <v>0</v>
      </c>
      <c r="AA1104" s="99">
        <v>0</v>
      </c>
      <c r="AB1104" s="99">
        <v>0</v>
      </c>
      <c r="AC1104" s="100">
        <v>0</v>
      </c>
      <c r="AD1104" s="22">
        <f t="shared" si="311"/>
        <v>528</v>
      </c>
      <c r="AE1104" s="20">
        <f t="shared" si="312"/>
        <v>1583</v>
      </c>
      <c r="AF1104" s="20">
        <f t="shared" si="313"/>
        <v>2111</v>
      </c>
      <c r="AG1104" s="20">
        <f t="shared" si="314"/>
        <v>2111</v>
      </c>
      <c r="AH1104" s="20">
        <f t="shared" si="315"/>
        <v>2111</v>
      </c>
      <c r="AI1104" s="20">
        <f t="shared" si="316"/>
        <v>1583</v>
      </c>
      <c r="AJ1104" s="20">
        <f t="shared" si="317"/>
        <v>528</v>
      </c>
      <c r="AK1104" s="20">
        <f t="shared" si="318"/>
        <v>0</v>
      </c>
      <c r="AL1104" s="20">
        <f t="shared" si="319"/>
        <v>0</v>
      </c>
      <c r="AM1104" s="20">
        <f t="shared" si="320"/>
        <v>0</v>
      </c>
      <c r="AN1104" s="20">
        <f t="shared" si="321"/>
        <v>0</v>
      </c>
      <c r="AO1104" s="43">
        <f t="shared" si="322"/>
        <v>0</v>
      </c>
    </row>
    <row r="1105" spans="1:41" x14ac:dyDescent="0.2">
      <c r="A1105" s="96" t="s">
        <v>2589</v>
      </c>
      <c r="B1105" s="96" t="s">
        <v>2590</v>
      </c>
      <c r="C1105" s="96" t="s">
        <v>2589</v>
      </c>
      <c r="D1105" s="96" t="s">
        <v>2590</v>
      </c>
      <c r="E1105" s="152" t="s">
        <v>3142</v>
      </c>
      <c r="F1105" s="96" t="s">
        <v>2591</v>
      </c>
      <c r="G1105" s="96" t="s">
        <v>126</v>
      </c>
      <c r="H1105" s="19" t="str">
        <f>IF(E1105="","",VLOOKUP(LEFT(E1105,5),'Technikai cellák'!B:C,2,0))</f>
        <v>MVM ÉGÁZ-DÉGÁZ Földgázhálózati Zrt.</v>
      </c>
      <c r="I1105" s="19" t="str">
        <f>IF(E1105="","",VLOOKUP(H1105,'Technikai cellák'!$C$1:$D$12,2,0))</f>
        <v>6724 Szeged, Pulcz u. 44.</v>
      </c>
      <c r="J1105" s="97">
        <v>176</v>
      </c>
      <c r="K1105" s="25" t="str">
        <f t="shared" si="307"/>
        <v>100-500</v>
      </c>
      <c r="L1105" s="101">
        <f t="shared" si="308"/>
        <v>0</v>
      </c>
      <c r="M1105" s="102">
        <f t="shared" si="309"/>
        <v>0</v>
      </c>
      <c r="N1105" s="105"/>
      <c r="O1105" s="104">
        <f t="shared" si="310"/>
        <v>1858</v>
      </c>
      <c r="P1105" s="26">
        <f t="shared" si="324"/>
        <v>1458389</v>
      </c>
      <c r="Q1105" s="21">
        <f t="shared" si="323"/>
        <v>1822986</v>
      </c>
      <c r="R1105" s="98">
        <v>12600</v>
      </c>
      <c r="S1105" s="99">
        <v>22000</v>
      </c>
      <c r="T1105" s="99">
        <v>32350</v>
      </c>
      <c r="U1105" s="99">
        <v>32300</v>
      </c>
      <c r="V1105" s="99">
        <v>29200</v>
      </c>
      <c r="W1105" s="99">
        <v>24250</v>
      </c>
      <c r="X1105" s="99">
        <v>11200</v>
      </c>
      <c r="Y1105" s="99">
        <v>4800</v>
      </c>
      <c r="Z1105" s="99">
        <v>1000</v>
      </c>
      <c r="AA1105" s="99">
        <v>1000</v>
      </c>
      <c r="AB1105" s="99">
        <v>1000</v>
      </c>
      <c r="AC1105" s="100">
        <v>1000</v>
      </c>
      <c r="AD1105" s="22">
        <f t="shared" si="311"/>
        <v>133003</v>
      </c>
      <c r="AE1105" s="20">
        <f t="shared" si="312"/>
        <v>232227</v>
      </c>
      <c r="AF1105" s="20">
        <f t="shared" si="313"/>
        <v>341480</v>
      </c>
      <c r="AG1105" s="20">
        <f t="shared" si="314"/>
        <v>340952</v>
      </c>
      <c r="AH1105" s="20">
        <f t="shared" si="315"/>
        <v>308229</v>
      </c>
      <c r="AI1105" s="20">
        <f t="shared" si="316"/>
        <v>255978</v>
      </c>
      <c r="AJ1105" s="20">
        <f t="shared" si="317"/>
        <v>118225</v>
      </c>
      <c r="AK1105" s="20">
        <f t="shared" si="318"/>
        <v>50668</v>
      </c>
      <c r="AL1105" s="20">
        <f t="shared" si="319"/>
        <v>10556</v>
      </c>
      <c r="AM1105" s="20">
        <f t="shared" si="320"/>
        <v>10556</v>
      </c>
      <c r="AN1105" s="20">
        <f t="shared" si="321"/>
        <v>10556</v>
      </c>
      <c r="AO1105" s="43">
        <f t="shared" si="322"/>
        <v>10556</v>
      </c>
    </row>
    <row r="1106" spans="1:41" x14ac:dyDescent="0.2">
      <c r="A1106" s="96" t="s">
        <v>2589</v>
      </c>
      <c r="B1106" s="96" t="s">
        <v>2590</v>
      </c>
      <c r="C1106" s="96" t="s">
        <v>2589</v>
      </c>
      <c r="D1106" s="96" t="s">
        <v>2595</v>
      </c>
      <c r="E1106" s="96" t="s">
        <v>2596</v>
      </c>
      <c r="F1106" s="96" t="s">
        <v>2597</v>
      </c>
      <c r="G1106" s="96" t="s">
        <v>126</v>
      </c>
      <c r="H1106" s="19" t="str">
        <f>IF(E1106="","",VLOOKUP(LEFT(E1106,5),'Technikai cellák'!B:C,2,0))</f>
        <v>MVM ÉGÁZ-DÉGÁZ Földgázhálózati Zrt.</v>
      </c>
      <c r="I1106" s="19" t="str">
        <f>IF(E1106="","",VLOOKUP(H1106,'Technikai cellák'!$C$1:$D$12,2,0))</f>
        <v>6724 Szeged, Pulcz u. 44.</v>
      </c>
      <c r="J1106" s="97">
        <v>150</v>
      </c>
      <c r="K1106" s="25" t="str">
        <f t="shared" ref="K1106:K1161" si="325">IF(J1106="","",IF(J1106&lt;20,"20 alatti",IF(J1106&lt;100,"20-99",IF(J1106&lt;500,"100-500","500-"))))</f>
        <v>100-500</v>
      </c>
      <c r="L1106" s="101">
        <f t="shared" ref="L1106:L1161" si="326">ROUND(IF(K1106="20 alatti",J1106*1,0),0)</f>
        <v>0</v>
      </c>
      <c r="M1106" s="102">
        <f t="shared" ref="M1106:M1161" si="327">ROUND(IF(K1106="20-99",J1106*10.5,0),0)</f>
        <v>0</v>
      </c>
      <c r="N1106" s="105"/>
      <c r="O1106" s="104">
        <f t="shared" ref="O1106:O1161" si="328">ROUND((IF(J1106&lt;100,0,J1106*$C$6)/$C$7),0)</f>
        <v>1583</v>
      </c>
      <c r="P1106" s="26">
        <f t="shared" si="324"/>
        <v>2313830</v>
      </c>
      <c r="Q1106" s="21">
        <f t="shared" si="323"/>
        <v>2892287</v>
      </c>
      <c r="R1106" s="98">
        <v>25000</v>
      </c>
      <c r="S1106" s="99">
        <v>35000</v>
      </c>
      <c r="T1106" s="99">
        <v>55000</v>
      </c>
      <c r="U1106" s="99">
        <v>52000</v>
      </c>
      <c r="V1106" s="99">
        <v>40000</v>
      </c>
      <c r="W1106" s="99">
        <v>30000</v>
      </c>
      <c r="X1106" s="99">
        <v>20000</v>
      </c>
      <c r="Y1106" s="99">
        <v>4000</v>
      </c>
      <c r="Z1106" s="99">
        <v>3000</v>
      </c>
      <c r="AA1106" s="99">
        <v>3000</v>
      </c>
      <c r="AB1106" s="99">
        <v>3000</v>
      </c>
      <c r="AC1106" s="100">
        <v>4000</v>
      </c>
      <c r="AD1106" s="22">
        <f t="shared" si="311"/>
        <v>263895</v>
      </c>
      <c r="AE1106" s="20">
        <f t="shared" si="312"/>
        <v>369453</v>
      </c>
      <c r="AF1106" s="20">
        <f t="shared" si="313"/>
        <v>580569</v>
      </c>
      <c r="AG1106" s="20">
        <f t="shared" si="314"/>
        <v>548901</v>
      </c>
      <c r="AH1106" s="20">
        <f t="shared" si="315"/>
        <v>422232</v>
      </c>
      <c r="AI1106" s="20">
        <f t="shared" si="316"/>
        <v>316674</v>
      </c>
      <c r="AJ1106" s="20">
        <f t="shared" si="317"/>
        <v>211116</v>
      </c>
      <c r="AK1106" s="20">
        <f t="shared" si="318"/>
        <v>42223</v>
      </c>
      <c r="AL1106" s="20">
        <f t="shared" si="319"/>
        <v>31667</v>
      </c>
      <c r="AM1106" s="20">
        <f t="shared" si="320"/>
        <v>31667</v>
      </c>
      <c r="AN1106" s="20">
        <f t="shared" si="321"/>
        <v>31667</v>
      </c>
      <c r="AO1106" s="43">
        <f t="shared" si="322"/>
        <v>42223</v>
      </c>
    </row>
    <row r="1107" spans="1:41" x14ac:dyDescent="0.2">
      <c r="A1107" s="96" t="s">
        <v>2589</v>
      </c>
      <c r="B1107" s="96" t="s">
        <v>2590</v>
      </c>
      <c r="C1107" s="96" t="s">
        <v>2589</v>
      </c>
      <c r="D1107" s="96" t="s">
        <v>2598</v>
      </c>
      <c r="E1107" s="96" t="s">
        <v>2599</v>
      </c>
      <c r="F1107" s="96" t="s">
        <v>2600</v>
      </c>
      <c r="G1107" s="96" t="s">
        <v>126</v>
      </c>
      <c r="H1107" s="19" t="str">
        <f>IF(E1107="","",VLOOKUP(LEFT(E1107,5),'Technikai cellák'!B:C,2,0))</f>
        <v>MVM ÉGÁZ-DÉGÁZ Földgázhálózati Zrt.</v>
      </c>
      <c r="I1107" s="19" t="str">
        <f>IF(E1107="","",VLOOKUP(H1107,'Technikai cellák'!$C$1:$D$12,2,0))</f>
        <v>6724 Szeged, Pulcz u. 44.</v>
      </c>
      <c r="J1107" s="97">
        <v>25</v>
      </c>
      <c r="K1107" s="25" t="str">
        <f t="shared" si="325"/>
        <v>20-99</v>
      </c>
      <c r="L1107" s="101">
        <f t="shared" si="326"/>
        <v>0</v>
      </c>
      <c r="M1107" s="102">
        <f t="shared" si="327"/>
        <v>263</v>
      </c>
      <c r="N1107" s="105">
        <v>263</v>
      </c>
      <c r="O1107" s="104">
        <f t="shared" si="328"/>
        <v>0</v>
      </c>
      <c r="P1107" s="26">
        <f t="shared" si="324"/>
        <v>236450</v>
      </c>
      <c r="Q1107" s="21">
        <f t="shared" si="323"/>
        <v>295562</v>
      </c>
      <c r="R1107" s="98">
        <v>2000</v>
      </c>
      <c r="S1107" s="99">
        <v>3500</v>
      </c>
      <c r="T1107" s="99">
        <v>6500</v>
      </c>
      <c r="U1107" s="99">
        <v>6000</v>
      </c>
      <c r="V1107" s="99">
        <v>4500</v>
      </c>
      <c r="W1107" s="99">
        <v>3500</v>
      </c>
      <c r="X1107" s="99">
        <v>1000</v>
      </c>
      <c r="Y1107" s="99">
        <v>200</v>
      </c>
      <c r="Z1107" s="99">
        <v>200</v>
      </c>
      <c r="AA1107" s="99">
        <v>200</v>
      </c>
      <c r="AB1107" s="99">
        <v>200</v>
      </c>
      <c r="AC1107" s="100">
        <v>200</v>
      </c>
      <c r="AD1107" s="22">
        <f t="shared" si="311"/>
        <v>21112</v>
      </c>
      <c r="AE1107" s="20">
        <f t="shared" si="312"/>
        <v>36945</v>
      </c>
      <c r="AF1107" s="20">
        <f t="shared" si="313"/>
        <v>68613</v>
      </c>
      <c r="AG1107" s="20">
        <f t="shared" si="314"/>
        <v>63335</v>
      </c>
      <c r="AH1107" s="20">
        <f t="shared" si="315"/>
        <v>47501</v>
      </c>
      <c r="AI1107" s="20">
        <f t="shared" si="316"/>
        <v>36945</v>
      </c>
      <c r="AJ1107" s="20">
        <f t="shared" si="317"/>
        <v>10556</v>
      </c>
      <c r="AK1107" s="20">
        <f t="shared" si="318"/>
        <v>2111</v>
      </c>
      <c r="AL1107" s="20">
        <f t="shared" si="319"/>
        <v>2111</v>
      </c>
      <c r="AM1107" s="20">
        <f t="shared" si="320"/>
        <v>2111</v>
      </c>
      <c r="AN1107" s="20">
        <f t="shared" si="321"/>
        <v>2111</v>
      </c>
      <c r="AO1107" s="43">
        <f t="shared" si="322"/>
        <v>2111</v>
      </c>
    </row>
    <row r="1108" spans="1:41" x14ac:dyDescent="0.2">
      <c r="A1108" s="96" t="s">
        <v>2589</v>
      </c>
      <c r="B1108" s="96" t="s">
        <v>2590</v>
      </c>
      <c r="C1108" s="96" t="s">
        <v>2589</v>
      </c>
      <c r="D1108" s="96" t="s">
        <v>2601</v>
      </c>
      <c r="E1108" s="96" t="s">
        <v>2602</v>
      </c>
      <c r="F1108" s="96" t="s">
        <v>2603</v>
      </c>
      <c r="G1108" s="96" t="s">
        <v>126</v>
      </c>
      <c r="H1108" s="19" t="str">
        <f>IF(E1108="","",VLOOKUP(LEFT(E1108,5),'Technikai cellák'!B:C,2,0))</f>
        <v>MVM ÉGÁZ-DÉGÁZ Földgázhálózati Zrt.</v>
      </c>
      <c r="I1108" s="19" t="str">
        <f>IF(E1108="","",VLOOKUP(H1108,'Technikai cellák'!$C$1:$D$12,2,0))</f>
        <v>6724 Szeged, Pulcz u. 44.</v>
      </c>
      <c r="J1108" s="97">
        <v>4</v>
      </c>
      <c r="K1108" s="25" t="str">
        <f t="shared" si="325"/>
        <v>20 alatti</v>
      </c>
      <c r="L1108" s="101">
        <f t="shared" si="326"/>
        <v>4</v>
      </c>
      <c r="M1108" s="102">
        <f t="shared" si="327"/>
        <v>0</v>
      </c>
      <c r="N1108" s="105"/>
      <c r="O1108" s="104">
        <f t="shared" si="328"/>
        <v>0</v>
      </c>
      <c r="P1108" s="26">
        <f t="shared" si="324"/>
        <v>18579</v>
      </c>
      <c r="Q1108" s="21">
        <f t="shared" si="323"/>
        <v>23224</v>
      </c>
      <c r="R1108" s="98">
        <v>150</v>
      </c>
      <c r="S1108" s="99">
        <v>300</v>
      </c>
      <c r="T1108" s="99">
        <v>425</v>
      </c>
      <c r="U1108" s="99">
        <v>425</v>
      </c>
      <c r="V1108" s="99">
        <v>300</v>
      </c>
      <c r="W1108" s="99">
        <v>250</v>
      </c>
      <c r="X1108" s="99">
        <v>100</v>
      </c>
      <c r="Y1108" s="99">
        <v>50</v>
      </c>
      <c r="Z1108" s="99">
        <v>50</v>
      </c>
      <c r="AA1108" s="99">
        <v>50</v>
      </c>
      <c r="AB1108" s="99">
        <v>50</v>
      </c>
      <c r="AC1108" s="100">
        <v>50</v>
      </c>
      <c r="AD1108" s="22">
        <f t="shared" si="311"/>
        <v>1583</v>
      </c>
      <c r="AE1108" s="20">
        <f t="shared" si="312"/>
        <v>3167</v>
      </c>
      <c r="AF1108" s="20">
        <f t="shared" si="313"/>
        <v>4486</v>
      </c>
      <c r="AG1108" s="20">
        <f t="shared" si="314"/>
        <v>4486</v>
      </c>
      <c r="AH1108" s="20">
        <f t="shared" si="315"/>
        <v>3167</v>
      </c>
      <c r="AI1108" s="20">
        <f t="shared" si="316"/>
        <v>2639</v>
      </c>
      <c r="AJ1108" s="20">
        <f t="shared" si="317"/>
        <v>1056</v>
      </c>
      <c r="AK1108" s="20">
        <f t="shared" si="318"/>
        <v>528</v>
      </c>
      <c r="AL1108" s="20">
        <f t="shared" si="319"/>
        <v>528</v>
      </c>
      <c r="AM1108" s="20">
        <f t="shared" si="320"/>
        <v>528</v>
      </c>
      <c r="AN1108" s="20">
        <f t="shared" si="321"/>
        <v>528</v>
      </c>
      <c r="AO1108" s="43">
        <f t="shared" si="322"/>
        <v>528</v>
      </c>
    </row>
    <row r="1109" spans="1:41" x14ac:dyDescent="0.2">
      <c r="A1109" s="96" t="s">
        <v>2589</v>
      </c>
      <c r="B1109" s="96" t="s">
        <v>2590</v>
      </c>
      <c r="C1109" s="96" t="s">
        <v>2589</v>
      </c>
      <c r="D1109" s="96" t="s">
        <v>2604</v>
      </c>
      <c r="E1109" s="96" t="s">
        <v>2605</v>
      </c>
      <c r="F1109" s="96" t="s">
        <v>2606</v>
      </c>
      <c r="G1109" s="96" t="s">
        <v>126</v>
      </c>
      <c r="H1109" s="19" t="str">
        <f>IF(E1109="","",VLOOKUP(LEFT(E1109,5),'Technikai cellák'!B:C,2,0))</f>
        <v>MVM ÉGÁZ-DÉGÁZ Földgázhálózati Zrt.</v>
      </c>
      <c r="I1109" s="19" t="str">
        <f>IF(E1109="","",VLOOKUP(H1109,'Technikai cellák'!$C$1:$D$12,2,0))</f>
        <v>6724 Szeged, Pulcz u. 44.</v>
      </c>
      <c r="J1109" s="97">
        <v>4</v>
      </c>
      <c r="K1109" s="25" t="str">
        <f t="shared" si="325"/>
        <v>20 alatti</v>
      </c>
      <c r="L1109" s="101">
        <f t="shared" si="326"/>
        <v>4</v>
      </c>
      <c r="M1109" s="102">
        <f t="shared" si="327"/>
        <v>0</v>
      </c>
      <c r="N1109" s="105"/>
      <c r="O1109" s="104">
        <f t="shared" si="328"/>
        <v>0</v>
      </c>
      <c r="P1109" s="26">
        <f t="shared" si="324"/>
        <v>17735</v>
      </c>
      <c r="Q1109" s="21">
        <f t="shared" si="323"/>
        <v>22169</v>
      </c>
      <c r="R1109" s="98">
        <v>100</v>
      </c>
      <c r="S1109" s="99">
        <v>300</v>
      </c>
      <c r="T1109" s="99">
        <v>400</v>
      </c>
      <c r="U1109" s="99">
        <v>400</v>
      </c>
      <c r="V1109" s="99">
        <v>300</v>
      </c>
      <c r="W1109" s="99">
        <v>250</v>
      </c>
      <c r="X1109" s="99">
        <v>100</v>
      </c>
      <c r="Y1109" s="99">
        <v>50</v>
      </c>
      <c r="Z1109" s="99">
        <v>50</v>
      </c>
      <c r="AA1109" s="99">
        <v>50</v>
      </c>
      <c r="AB1109" s="99">
        <v>50</v>
      </c>
      <c r="AC1109" s="100">
        <v>50</v>
      </c>
      <c r="AD1109" s="22">
        <f t="shared" si="311"/>
        <v>1056</v>
      </c>
      <c r="AE1109" s="20">
        <f t="shared" si="312"/>
        <v>3167</v>
      </c>
      <c r="AF1109" s="20">
        <f t="shared" si="313"/>
        <v>4222</v>
      </c>
      <c r="AG1109" s="20">
        <f t="shared" si="314"/>
        <v>4222</v>
      </c>
      <c r="AH1109" s="20">
        <f t="shared" si="315"/>
        <v>3167</v>
      </c>
      <c r="AI1109" s="20">
        <f t="shared" si="316"/>
        <v>2639</v>
      </c>
      <c r="AJ1109" s="20">
        <f t="shared" si="317"/>
        <v>1056</v>
      </c>
      <c r="AK1109" s="20">
        <f t="shared" si="318"/>
        <v>528</v>
      </c>
      <c r="AL1109" s="20">
        <f t="shared" si="319"/>
        <v>528</v>
      </c>
      <c r="AM1109" s="20">
        <f t="shared" si="320"/>
        <v>528</v>
      </c>
      <c r="AN1109" s="20">
        <f t="shared" si="321"/>
        <v>528</v>
      </c>
      <c r="AO1109" s="43">
        <f t="shared" si="322"/>
        <v>528</v>
      </c>
    </row>
    <row r="1110" spans="1:41" x14ac:dyDescent="0.2">
      <c r="A1110" s="96" t="s">
        <v>2589</v>
      </c>
      <c r="B1110" s="96" t="s">
        <v>2590</v>
      </c>
      <c r="C1110" s="96" t="s">
        <v>2589</v>
      </c>
      <c r="D1110" s="96" t="s">
        <v>2607</v>
      </c>
      <c r="E1110" s="96" t="s">
        <v>2608</v>
      </c>
      <c r="F1110" s="96" t="s">
        <v>2609</v>
      </c>
      <c r="G1110" s="96" t="s">
        <v>126</v>
      </c>
      <c r="H1110" s="19" t="str">
        <f>IF(E1110="","",VLOOKUP(LEFT(E1110,5),'Technikai cellák'!B:C,2,0))</f>
        <v>MVM ÉGÁZ-DÉGÁZ Földgázhálózati Zrt.</v>
      </c>
      <c r="I1110" s="19" t="str">
        <f>IF(E1110="","",VLOOKUP(H1110,'Technikai cellák'!$C$1:$D$12,2,0))</f>
        <v>6724 Szeged, Pulcz u. 44.</v>
      </c>
      <c r="J1110" s="97">
        <v>4</v>
      </c>
      <c r="K1110" s="25" t="str">
        <f t="shared" si="325"/>
        <v>20 alatti</v>
      </c>
      <c r="L1110" s="101">
        <f t="shared" si="326"/>
        <v>4</v>
      </c>
      <c r="M1110" s="102">
        <f t="shared" si="327"/>
        <v>0</v>
      </c>
      <c r="N1110" s="105"/>
      <c r="O1110" s="104">
        <f t="shared" si="328"/>
        <v>0</v>
      </c>
      <c r="P1110" s="26">
        <f t="shared" si="324"/>
        <v>10978</v>
      </c>
      <c r="Q1110" s="21">
        <f t="shared" si="323"/>
        <v>13722</v>
      </c>
      <c r="R1110" s="98">
        <v>130</v>
      </c>
      <c r="S1110" s="99">
        <v>200</v>
      </c>
      <c r="T1110" s="99">
        <v>300</v>
      </c>
      <c r="U1110" s="99">
        <v>300</v>
      </c>
      <c r="V1110" s="99">
        <v>150</v>
      </c>
      <c r="W1110" s="99">
        <v>100</v>
      </c>
      <c r="X1110" s="99">
        <v>20</v>
      </c>
      <c r="Y1110" s="99">
        <v>20</v>
      </c>
      <c r="Z1110" s="99">
        <v>20</v>
      </c>
      <c r="AA1110" s="99">
        <v>20</v>
      </c>
      <c r="AB1110" s="99">
        <v>20</v>
      </c>
      <c r="AC1110" s="100">
        <v>20</v>
      </c>
      <c r="AD1110" s="22">
        <f t="shared" si="311"/>
        <v>1372</v>
      </c>
      <c r="AE1110" s="20">
        <f t="shared" si="312"/>
        <v>2111</v>
      </c>
      <c r="AF1110" s="20">
        <f t="shared" si="313"/>
        <v>3167</v>
      </c>
      <c r="AG1110" s="20">
        <f t="shared" si="314"/>
        <v>3167</v>
      </c>
      <c r="AH1110" s="20">
        <f t="shared" si="315"/>
        <v>1583</v>
      </c>
      <c r="AI1110" s="20">
        <f t="shared" si="316"/>
        <v>1056</v>
      </c>
      <c r="AJ1110" s="20">
        <f t="shared" si="317"/>
        <v>211</v>
      </c>
      <c r="AK1110" s="20">
        <f t="shared" si="318"/>
        <v>211</v>
      </c>
      <c r="AL1110" s="20">
        <f t="shared" si="319"/>
        <v>211</v>
      </c>
      <c r="AM1110" s="20">
        <f t="shared" si="320"/>
        <v>211</v>
      </c>
      <c r="AN1110" s="20">
        <f t="shared" si="321"/>
        <v>211</v>
      </c>
      <c r="AO1110" s="43">
        <f t="shared" si="322"/>
        <v>211</v>
      </c>
    </row>
    <row r="1111" spans="1:41" x14ac:dyDescent="0.2">
      <c r="A1111" s="96" t="s">
        <v>2589</v>
      </c>
      <c r="B1111" s="96" t="s">
        <v>2590</v>
      </c>
      <c r="C1111" s="96" t="s">
        <v>2589</v>
      </c>
      <c r="D1111" s="96" t="s">
        <v>2610</v>
      </c>
      <c r="E1111" s="96" t="s">
        <v>2611</v>
      </c>
      <c r="F1111" s="96" t="s">
        <v>2612</v>
      </c>
      <c r="G1111" s="96" t="s">
        <v>126</v>
      </c>
      <c r="H1111" s="19" t="str">
        <f>IF(E1111="","",VLOOKUP(LEFT(E1111,5),'Technikai cellák'!B:C,2,0))</f>
        <v>MVM ÉGÁZ-DÉGÁZ Földgázhálózati Zrt.</v>
      </c>
      <c r="I1111" s="19" t="str">
        <f>IF(E1111="","",VLOOKUP(H1111,'Technikai cellák'!$C$1:$D$12,2,0))</f>
        <v>6724 Szeged, Pulcz u. 44.</v>
      </c>
      <c r="J1111" s="97">
        <v>4</v>
      </c>
      <c r="K1111" s="25" t="str">
        <f t="shared" si="325"/>
        <v>20 alatti</v>
      </c>
      <c r="L1111" s="101">
        <f t="shared" si="326"/>
        <v>4</v>
      </c>
      <c r="M1111" s="102">
        <f t="shared" si="327"/>
        <v>0</v>
      </c>
      <c r="N1111" s="105"/>
      <c r="O1111" s="104">
        <f t="shared" si="328"/>
        <v>0</v>
      </c>
      <c r="P1111" s="26">
        <f t="shared" si="324"/>
        <v>10640</v>
      </c>
      <c r="Q1111" s="21">
        <f t="shared" si="323"/>
        <v>13300</v>
      </c>
      <c r="R1111" s="98">
        <v>120</v>
      </c>
      <c r="S1111" s="99">
        <v>170</v>
      </c>
      <c r="T1111" s="99">
        <v>300</v>
      </c>
      <c r="U1111" s="99">
        <v>300</v>
      </c>
      <c r="V1111" s="99">
        <v>150</v>
      </c>
      <c r="W1111" s="99">
        <v>100</v>
      </c>
      <c r="X1111" s="99">
        <v>20</v>
      </c>
      <c r="Y1111" s="99">
        <v>20</v>
      </c>
      <c r="Z1111" s="99">
        <v>20</v>
      </c>
      <c r="AA1111" s="99">
        <v>20</v>
      </c>
      <c r="AB1111" s="99">
        <v>20</v>
      </c>
      <c r="AC1111" s="100">
        <v>20</v>
      </c>
      <c r="AD1111" s="22">
        <f t="shared" si="311"/>
        <v>1267</v>
      </c>
      <c r="AE1111" s="20">
        <f t="shared" si="312"/>
        <v>1794</v>
      </c>
      <c r="AF1111" s="20">
        <f t="shared" si="313"/>
        <v>3167</v>
      </c>
      <c r="AG1111" s="20">
        <f t="shared" si="314"/>
        <v>3167</v>
      </c>
      <c r="AH1111" s="20">
        <f t="shared" si="315"/>
        <v>1583</v>
      </c>
      <c r="AI1111" s="20">
        <f t="shared" si="316"/>
        <v>1056</v>
      </c>
      <c r="AJ1111" s="20">
        <f t="shared" si="317"/>
        <v>211</v>
      </c>
      <c r="AK1111" s="20">
        <f t="shared" si="318"/>
        <v>211</v>
      </c>
      <c r="AL1111" s="20">
        <f t="shared" si="319"/>
        <v>211</v>
      </c>
      <c r="AM1111" s="20">
        <f t="shared" si="320"/>
        <v>211</v>
      </c>
      <c r="AN1111" s="20">
        <f t="shared" si="321"/>
        <v>211</v>
      </c>
      <c r="AO1111" s="43">
        <f t="shared" si="322"/>
        <v>211</v>
      </c>
    </row>
    <row r="1112" spans="1:41" x14ac:dyDescent="0.2">
      <c r="A1112" s="96" t="s">
        <v>2589</v>
      </c>
      <c r="B1112" s="96" t="s">
        <v>2590</v>
      </c>
      <c r="C1112" s="96" t="s">
        <v>2589</v>
      </c>
      <c r="D1112" s="96" t="s">
        <v>2613</v>
      </c>
      <c r="E1112" s="96" t="s">
        <v>2614</v>
      </c>
      <c r="F1112" s="96" t="s">
        <v>2615</v>
      </c>
      <c r="G1112" s="96" t="s">
        <v>126</v>
      </c>
      <c r="H1112" s="19" t="str">
        <f>IF(E1112="","",VLOOKUP(LEFT(E1112,5),'Technikai cellák'!B:C,2,0))</f>
        <v>MVM ÉGÁZ-DÉGÁZ Földgázhálózati Zrt.</v>
      </c>
      <c r="I1112" s="19" t="str">
        <f>IF(E1112="","",VLOOKUP(H1112,'Technikai cellák'!$C$1:$D$12,2,0))</f>
        <v>6724 Szeged, Pulcz u. 44.</v>
      </c>
      <c r="J1112" s="97">
        <v>4</v>
      </c>
      <c r="K1112" s="25" t="str">
        <f t="shared" si="325"/>
        <v>20 alatti</v>
      </c>
      <c r="L1112" s="101">
        <f t="shared" si="326"/>
        <v>4</v>
      </c>
      <c r="M1112" s="102">
        <f t="shared" si="327"/>
        <v>0</v>
      </c>
      <c r="N1112" s="105"/>
      <c r="O1112" s="104">
        <f t="shared" si="328"/>
        <v>0</v>
      </c>
      <c r="P1112" s="26">
        <f t="shared" si="324"/>
        <v>6924</v>
      </c>
      <c r="Q1112" s="21">
        <f t="shared" si="323"/>
        <v>8655</v>
      </c>
      <c r="R1112" s="98">
        <v>80</v>
      </c>
      <c r="S1112" s="99">
        <v>100</v>
      </c>
      <c r="T1112" s="99">
        <v>150</v>
      </c>
      <c r="U1112" s="99">
        <v>150</v>
      </c>
      <c r="V1112" s="99">
        <v>120</v>
      </c>
      <c r="W1112" s="99">
        <v>100</v>
      </c>
      <c r="X1112" s="99">
        <v>20</v>
      </c>
      <c r="Y1112" s="99">
        <v>20</v>
      </c>
      <c r="Z1112" s="99">
        <v>20</v>
      </c>
      <c r="AA1112" s="99">
        <v>20</v>
      </c>
      <c r="AB1112" s="99">
        <v>20</v>
      </c>
      <c r="AC1112" s="100">
        <v>20</v>
      </c>
      <c r="AD1112" s="22">
        <f t="shared" si="311"/>
        <v>844</v>
      </c>
      <c r="AE1112" s="20">
        <f t="shared" si="312"/>
        <v>1056</v>
      </c>
      <c r="AF1112" s="20">
        <f t="shared" si="313"/>
        <v>1583</v>
      </c>
      <c r="AG1112" s="20">
        <f t="shared" si="314"/>
        <v>1583</v>
      </c>
      <c r="AH1112" s="20">
        <f t="shared" si="315"/>
        <v>1267</v>
      </c>
      <c r="AI1112" s="20">
        <f t="shared" si="316"/>
        <v>1056</v>
      </c>
      <c r="AJ1112" s="20">
        <f t="shared" si="317"/>
        <v>211</v>
      </c>
      <c r="AK1112" s="20">
        <f t="shared" si="318"/>
        <v>211</v>
      </c>
      <c r="AL1112" s="20">
        <f t="shared" si="319"/>
        <v>211</v>
      </c>
      <c r="AM1112" s="20">
        <f t="shared" si="320"/>
        <v>211</v>
      </c>
      <c r="AN1112" s="20">
        <f t="shared" si="321"/>
        <v>211</v>
      </c>
      <c r="AO1112" s="43">
        <f t="shared" si="322"/>
        <v>211</v>
      </c>
    </row>
    <row r="1113" spans="1:41" x14ac:dyDescent="0.2">
      <c r="A1113" s="96" t="s">
        <v>2589</v>
      </c>
      <c r="B1113" s="96" t="s">
        <v>2590</v>
      </c>
      <c r="C1113" s="96" t="s">
        <v>2589</v>
      </c>
      <c r="D1113" s="96" t="s">
        <v>2616</v>
      </c>
      <c r="E1113" s="96" t="s">
        <v>2617</v>
      </c>
      <c r="F1113" s="96" t="s">
        <v>2618</v>
      </c>
      <c r="G1113" s="96" t="s">
        <v>126</v>
      </c>
      <c r="H1113" s="19" t="str">
        <f>IF(E1113="","",VLOOKUP(LEFT(E1113,5),'Technikai cellák'!B:C,2,0))</f>
        <v>MVM ÉGÁZ-DÉGÁZ Földgázhálózati Zrt.</v>
      </c>
      <c r="I1113" s="19" t="str">
        <f>IF(E1113="","",VLOOKUP(H1113,'Technikai cellák'!$C$1:$D$12,2,0))</f>
        <v>6724 Szeged, Pulcz u. 44.</v>
      </c>
      <c r="J1113" s="97">
        <v>4</v>
      </c>
      <c r="K1113" s="25" t="str">
        <f t="shared" si="325"/>
        <v>20 alatti</v>
      </c>
      <c r="L1113" s="101">
        <f t="shared" si="326"/>
        <v>4</v>
      </c>
      <c r="M1113" s="102">
        <f t="shared" si="327"/>
        <v>0</v>
      </c>
      <c r="N1113" s="105"/>
      <c r="O1113" s="104">
        <f t="shared" si="328"/>
        <v>0</v>
      </c>
      <c r="P1113" s="26">
        <f t="shared" si="324"/>
        <v>9795</v>
      </c>
      <c r="Q1113" s="21">
        <f t="shared" si="323"/>
        <v>12244</v>
      </c>
      <c r="R1113" s="98">
        <v>120</v>
      </c>
      <c r="S1113" s="99">
        <v>170</v>
      </c>
      <c r="T1113" s="99">
        <v>250</v>
      </c>
      <c r="U1113" s="99">
        <v>250</v>
      </c>
      <c r="V1113" s="99">
        <v>150</v>
      </c>
      <c r="W1113" s="99">
        <v>100</v>
      </c>
      <c r="X1113" s="99">
        <v>20</v>
      </c>
      <c r="Y1113" s="99">
        <v>20</v>
      </c>
      <c r="Z1113" s="99">
        <v>20</v>
      </c>
      <c r="AA1113" s="99">
        <v>20</v>
      </c>
      <c r="AB1113" s="99">
        <v>20</v>
      </c>
      <c r="AC1113" s="100">
        <v>20</v>
      </c>
      <c r="AD1113" s="22">
        <f t="shared" si="311"/>
        <v>1267</v>
      </c>
      <c r="AE1113" s="20">
        <f t="shared" si="312"/>
        <v>1794</v>
      </c>
      <c r="AF1113" s="20">
        <f t="shared" si="313"/>
        <v>2639</v>
      </c>
      <c r="AG1113" s="20">
        <f t="shared" si="314"/>
        <v>2639</v>
      </c>
      <c r="AH1113" s="20">
        <f t="shared" si="315"/>
        <v>1583</v>
      </c>
      <c r="AI1113" s="20">
        <f t="shared" si="316"/>
        <v>1056</v>
      </c>
      <c r="AJ1113" s="20">
        <f t="shared" si="317"/>
        <v>211</v>
      </c>
      <c r="AK1113" s="20">
        <f t="shared" si="318"/>
        <v>211</v>
      </c>
      <c r="AL1113" s="20">
        <f t="shared" si="319"/>
        <v>211</v>
      </c>
      <c r="AM1113" s="20">
        <f t="shared" si="320"/>
        <v>211</v>
      </c>
      <c r="AN1113" s="20">
        <f t="shared" si="321"/>
        <v>211</v>
      </c>
      <c r="AO1113" s="43">
        <f t="shared" si="322"/>
        <v>211</v>
      </c>
    </row>
    <row r="1114" spans="1:41" x14ac:dyDescent="0.2">
      <c r="A1114" s="96" t="s">
        <v>2589</v>
      </c>
      <c r="B1114" s="96" t="s">
        <v>2590</v>
      </c>
      <c r="C1114" s="96" t="s">
        <v>2589</v>
      </c>
      <c r="D1114" s="96" t="s">
        <v>2619</v>
      </c>
      <c r="E1114" s="96" t="s">
        <v>2620</v>
      </c>
      <c r="F1114" s="96" t="s">
        <v>2621</v>
      </c>
      <c r="G1114" s="96" t="s">
        <v>126</v>
      </c>
      <c r="H1114" s="19" t="str">
        <f>IF(E1114="","",VLOOKUP(LEFT(E1114,5),'Technikai cellák'!B:C,2,0))</f>
        <v>MVM ÉGÁZ-DÉGÁZ Földgázhálózati Zrt.</v>
      </c>
      <c r="I1114" s="19" t="str">
        <f>IF(E1114="","",VLOOKUP(H1114,'Technikai cellák'!$C$1:$D$12,2,0))</f>
        <v>6724 Szeged, Pulcz u. 44.</v>
      </c>
      <c r="J1114" s="97">
        <v>4</v>
      </c>
      <c r="K1114" s="25" t="str">
        <f t="shared" si="325"/>
        <v>20 alatti</v>
      </c>
      <c r="L1114" s="101">
        <f t="shared" si="326"/>
        <v>4</v>
      </c>
      <c r="M1114" s="102">
        <f t="shared" si="327"/>
        <v>0</v>
      </c>
      <c r="N1114" s="105"/>
      <c r="O1114" s="104">
        <f t="shared" si="328"/>
        <v>0</v>
      </c>
      <c r="P1114" s="26">
        <f t="shared" si="324"/>
        <v>34622</v>
      </c>
      <c r="Q1114" s="21">
        <f t="shared" si="323"/>
        <v>43277</v>
      </c>
      <c r="R1114" s="98">
        <v>400</v>
      </c>
      <c r="S1114" s="99">
        <v>600</v>
      </c>
      <c r="T1114" s="99">
        <v>700</v>
      </c>
      <c r="U1114" s="99">
        <v>700</v>
      </c>
      <c r="V1114" s="99">
        <v>600</v>
      </c>
      <c r="W1114" s="99">
        <v>450</v>
      </c>
      <c r="X1114" s="99">
        <v>200</v>
      </c>
      <c r="Y1114" s="99">
        <v>90</v>
      </c>
      <c r="Z1114" s="99">
        <v>90</v>
      </c>
      <c r="AA1114" s="99">
        <v>90</v>
      </c>
      <c r="AB1114" s="99">
        <v>90</v>
      </c>
      <c r="AC1114" s="100">
        <v>90</v>
      </c>
      <c r="AD1114" s="22">
        <f t="shared" si="311"/>
        <v>4222</v>
      </c>
      <c r="AE1114" s="20">
        <f t="shared" si="312"/>
        <v>6333</v>
      </c>
      <c r="AF1114" s="20">
        <f t="shared" si="313"/>
        <v>7389</v>
      </c>
      <c r="AG1114" s="20">
        <f t="shared" si="314"/>
        <v>7389</v>
      </c>
      <c r="AH1114" s="20">
        <f t="shared" si="315"/>
        <v>6333</v>
      </c>
      <c r="AI1114" s="20">
        <f t="shared" si="316"/>
        <v>4750</v>
      </c>
      <c r="AJ1114" s="20">
        <f t="shared" si="317"/>
        <v>2111</v>
      </c>
      <c r="AK1114" s="20">
        <f t="shared" si="318"/>
        <v>950</v>
      </c>
      <c r="AL1114" s="20">
        <f t="shared" si="319"/>
        <v>950</v>
      </c>
      <c r="AM1114" s="20">
        <f t="shared" si="320"/>
        <v>950</v>
      </c>
      <c r="AN1114" s="20">
        <f t="shared" si="321"/>
        <v>950</v>
      </c>
      <c r="AO1114" s="43">
        <f t="shared" si="322"/>
        <v>950</v>
      </c>
    </row>
    <row r="1115" spans="1:41" x14ac:dyDescent="0.2">
      <c r="A1115" s="96" t="s">
        <v>2589</v>
      </c>
      <c r="B1115" s="96" t="s">
        <v>2592</v>
      </c>
      <c r="C1115" s="96" t="s">
        <v>2589</v>
      </c>
      <c r="D1115" s="96" t="s">
        <v>2622</v>
      </c>
      <c r="E1115" s="96" t="s">
        <v>2623</v>
      </c>
      <c r="F1115" s="96" t="s">
        <v>2624</v>
      </c>
      <c r="G1115" s="96" t="s">
        <v>126</v>
      </c>
      <c r="H1115" s="19" t="str">
        <f>IF(E1115="","",VLOOKUP(LEFT(E1115,5),'Technikai cellák'!B:C,2,0))</f>
        <v>MVM ÉGÁZ-DÉGÁZ Földgázhálózati Zrt.</v>
      </c>
      <c r="I1115" s="19" t="str">
        <f>IF(E1115="","",VLOOKUP(H1115,'Technikai cellák'!$C$1:$D$12,2,0))</f>
        <v>6724 Szeged, Pulcz u. 44.</v>
      </c>
      <c r="J1115" s="97">
        <v>4</v>
      </c>
      <c r="K1115" s="25" t="str">
        <f t="shared" si="325"/>
        <v>20 alatti</v>
      </c>
      <c r="L1115" s="101">
        <f t="shared" si="326"/>
        <v>4</v>
      </c>
      <c r="M1115" s="102">
        <f t="shared" si="327"/>
        <v>0</v>
      </c>
      <c r="N1115" s="105"/>
      <c r="O1115" s="104">
        <f t="shared" si="328"/>
        <v>0</v>
      </c>
      <c r="P1115" s="26">
        <f t="shared" si="324"/>
        <v>1774</v>
      </c>
      <c r="Q1115" s="21">
        <f t="shared" si="323"/>
        <v>2218</v>
      </c>
      <c r="R1115" s="98">
        <v>20</v>
      </c>
      <c r="S1115" s="99">
        <v>30</v>
      </c>
      <c r="T1115" s="99">
        <v>50</v>
      </c>
      <c r="U1115" s="99">
        <v>50</v>
      </c>
      <c r="V1115" s="99">
        <v>30</v>
      </c>
      <c r="W1115" s="99">
        <v>30</v>
      </c>
      <c r="X1115" s="99"/>
      <c r="Y1115" s="99"/>
      <c r="Z1115" s="99"/>
      <c r="AA1115" s="99"/>
      <c r="AB1115" s="99"/>
      <c r="AC1115" s="100"/>
      <c r="AD1115" s="22">
        <f t="shared" si="311"/>
        <v>211</v>
      </c>
      <c r="AE1115" s="20">
        <f t="shared" si="312"/>
        <v>317</v>
      </c>
      <c r="AF1115" s="20">
        <f t="shared" si="313"/>
        <v>528</v>
      </c>
      <c r="AG1115" s="20">
        <f t="shared" si="314"/>
        <v>528</v>
      </c>
      <c r="AH1115" s="20">
        <f t="shared" si="315"/>
        <v>317</v>
      </c>
      <c r="AI1115" s="20">
        <f t="shared" si="316"/>
        <v>317</v>
      </c>
      <c r="AJ1115" s="20">
        <f t="shared" si="317"/>
        <v>0</v>
      </c>
      <c r="AK1115" s="20">
        <f t="shared" si="318"/>
        <v>0</v>
      </c>
      <c r="AL1115" s="20">
        <f t="shared" si="319"/>
        <v>0</v>
      </c>
      <c r="AM1115" s="20">
        <f t="shared" si="320"/>
        <v>0</v>
      </c>
      <c r="AN1115" s="20">
        <f t="shared" si="321"/>
        <v>0</v>
      </c>
      <c r="AO1115" s="43">
        <f t="shared" si="322"/>
        <v>0</v>
      </c>
    </row>
    <row r="1116" spans="1:41" x14ac:dyDescent="0.2">
      <c r="A1116" s="96" t="s">
        <v>2589</v>
      </c>
      <c r="B1116" s="96" t="s">
        <v>2593</v>
      </c>
      <c r="C1116" s="96" t="s">
        <v>2589</v>
      </c>
      <c r="D1116" s="96" t="s">
        <v>2625</v>
      </c>
      <c r="E1116" s="96" t="s">
        <v>2626</v>
      </c>
      <c r="F1116" s="96" t="s">
        <v>2627</v>
      </c>
      <c r="G1116" s="96" t="s">
        <v>126</v>
      </c>
      <c r="H1116" s="19" t="str">
        <f>IF(E1116="","",VLOOKUP(LEFT(E1116,5),'Technikai cellák'!B:C,2,0))</f>
        <v>MVM ÉGÁZ-DÉGÁZ Földgázhálózati Zrt.</v>
      </c>
      <c r="I1116" s="19" t="str">
        <f>IF(E1116="","",VLOOKUP(H1116,'Technikai cellák'!$C$1:$D$12,2,0))</f>
        <v>6724 Szeged, Pulcz u. 44.</v>
      </c>
      <c r="J1116" s="97">
        <v>16</v>
      </c>
      <c r="K1116" s="25" t="str">
        <f t="shared" si="325"/>
        <v>20 alatti</v>
      </c>
      <c r="L1116" s="101">
        <f t="shared" si="326"/>
        <v>16</v>
      </c>
      <c r="M1116" s="102">
        <f t="shared" si="327"/>
        <v>0</v>
      </c>
      <c r="N1116" s="105"/>
      <c r="O1116" s="104">
        <f t="shared" si="328"/>
        <v>0</v>
      </c>
      <c r="P1116" s="26">
        <f t="shared" si="324"/>
        <v>95424</v>
      </c>
      <c r="Q1116" s="21">
        <f t="shared" si="323"/>
        <v>119280</v>
      </c>
      <c r="R1116" s="98">
        <v>500</v>
      </c>
      <c r="S1116" s="99">
        <v>2000</v>
      </c>
      <c r="T1116" s="99">
        <v>2500</v>
      </c>
      <c r="U1116" s="99">
        <v>2500</v>
      </c>
      <c r="V1116" s="99">
        <v>2000</v>
      </c>
      <c r="W1116" s="99">
        <v>1200</v>
      </c>
      <c r="X1116" s="99">
        <v>600</v>
      </c>
      <c r="Y1116" s="99"/>
      <c r="Z1116" s="99"/>
      <c r="AA1116" s="99"/>
      <c r="AB1116" s="99"/>
      <c r="AC1116" s="100"/>
      <c r="AD1116" s="22">
        <f t="shared" si="311"/>
        <v>5278</v>
      </c>
      <c r="AE1116" s="20">
        <f t="shared" si="312"/>
        <v>21112</v>
      </c>
      <c r="AF1116" s="20">
        <f t="shared" si="313"/>
        <v>26389</v>
      </c>
      <c r="AG1116" s="20">
        <f t="shared" si="314"/>
        <v>26389</v>
      </c>
      <c r="AH1116" s="20">
        <f t="shared" si="315"/>
        <v>21112</v>
      </c>
      <c r="AI1116" s="20">
        <f t="shared" si="316"/>
        <v>12667</v>
      </c>
      <c r="AJ1116" s="20">
        <f t="shared" si="317"/>
        <v>6333</v>
      </c>
      <c r="AK1116" s="20">
        <f t="shared" si="318"/>
        <v>0</v>
      </c>
      <c r="AL1116" s="20">
        <f t="shared" si="319"/>
        <v>0</v>
      </c>
      <c r="AM1116" s="20">
        <f t="shared" si="320"/>
        <v>0</v>
      </c>
      <c r="AN1116" s="20">
        <f t="shared" si="321"/>
        <v>0</v>
      </c>
      <c r="AO1116" s="43">
        <f t="shared" si="322"/>
        <v>0</v>
      </c>
    </row>
    <row r="1117" spans="1:41" x14ac:dyDescent="0.2">
      <c r="A1117" s="96" t="s">
        <v>2589</v>
      </c>
      <c r="B1117" s="96" t="s">
        <v>2594</v>
      </c>
      <c r="C1117" s="96" t="s">
        <v>2589</v>
      </c>
      <c r="D1117" s="96" t="s">
        <v>2628</v>
      </c>
      <c r="E1117" s="96" t="s">
        <v>2629</v>
      </c>
      <c r="F1117" s="96" t="s">
        <v>2630</v>
      </c>
      <c r="G1117" s="96" t="s">
        <v>126</v>
      </c>
      <c r="H1117" s="19" t="str">
        <f>IF(E1117="","",VLOOKUP(LEFT(E1117,5),'Technikai cellák'!B:C,2,0))</f>
        <v>MVM ÉGÁZ-DÉGÁZ Földgázhálózati Zrt.</v>
      </c>
      <c r="I1117" s="19" t="str">
        <f>IF(E1117="","",VLOOKUP(H1117,'Technikai cellák'!$C$1:$D$12,2,0))</f>
        <v>6724 Szeged, Pulcz u. 44.</v>
      </c>
      <c r="J1117" s="97">
        <v>4</v>
      </c>
      <c r="K1117" s="25" t="str">
        <f t="shared" si="325"/>
        <v>20 alatti</v>
      </c>
      <c r="L1117" s="101">
        <f t="shared" si="326"/>
        <v>4</v>
      </c>
      <c r="M1117" s="102">
        <f t="shared" si="327"/>
        <v>0</v>
      </c>
      <c r="N1117" s="105"/>
      <c r="O1117" s="104">
        <f t="shared" si="328"/>
        <v>0</v>
      </c>
      <c r="P1117" s="26">
        <f t="shared" si="324"/>
        <v>28290</v>
      </c>
      <c r="Q1117" s="21">
        <f t="shared" si="323"/>
        <v>35362</v>
      </c>
      <c r="R1117" s="98">
        <v>400</v>
      </c>
      <c r="S1117" s="99">
        <v>450</v>
      </c>
      <c r="T1117" s="99">
        <v>700</v>
      </c>
      <c r="U1117" s="99">
        <v>700</v>
      </c>
      <c r="V1117" s="99">
        <v>400</v>
      </c>
      <c r="W1117" s="99">
        <v>400</v>
      </c>
      <c r="X1117" s="99">
        <v>50</v>
      </c>
      <c r="Y1117" s="99">
        <v>50</v>
      </c>
      <c r="Z1117" s="99">
        <v>50</v>
      </c>
      <c r="AA1117" s="99">
        <v>50</v>
      </c>
      <c r="AB1117" s="99">
        <v>50</v>
      </c>
      <c r="AC1117" s="100">
        <v>50</v>
      </c>
      <c r="AD1117" s="22">
        <f t="shared" si="311"/>
        <v>4222</v>
      </c>
      <c r="AE1117" s="20">
        <f t="shared" si="312"/>
        <v>4750</v>
      </c>
      <c r="AF1117" s="20">
        <f t="shared" si="313"/>
        <v>7389</v>
      </c>
      <c r="AG1117" s="20">
        <f t="shared" si="314"/>
        <v>7389</v>
      </c>
      <c r="AH1117" s="20">
        <f t="shared" si="315"/>
        <v>4222</v>
      </c>
      <c r="AI1117" s="20">
        <f t="shared" si="316"/>
        <v>4222</v>
      </c>
      <c r="AJ1117" s="20">
        <f t="shared" si="317"/>
        <v>528</v>
      </c>
      <c r="AK1117" s="20">
        <f t="shared" si="318"/>
        <v>528</v>
      </c>
      <c r="AL1117" s="20">
        <f t="shared" si="319"/>
        <v>528</v>
      </c>
      <c r="AM1117" s="20">
        <f t="shared" si="320"/>
        <v>528</v>
      </c>
      <c r="AN1117" s="20">
        <f t="shared" si="321"/>
        <v>528</v>
      </c>
      <c r="AO1117" s="43">
        <f t="shared" si="322"/>
        <v>528</v>
      </c>
    </row>
    <row r="1118" spans="1:41" x14ac:dyDescent="0.2">
      <c r="A1118" s="96" t="s">
        <v>2589</v>
      </c>
      <c r="B1118" s="96" t="s">
        <v>2595</v>
      </c>
      <c r="C1118" s="96" t="s">
        <v>2589</v>
      </c>
      <c r="D1118" s="96" t="s">
        <v>2631</v>
      </c>
      <c r="E1118" s="96" t="s">
        <v>2632</v>
      </c>
      <c r="F1118" s="96" t="s">
        <v>2633</v>
      </c>
      <c r="G1118" s="96" t="s">
        <v>126</v>
      </c>
      <c r="H1118" s="19" t="str">
        <f>IF(E1118="","",VLOOKUP(LEFT(E1118,5),'Technikai cellák'!B:C,2,0))</f>
        <v>MVM ÉGÁZ-DÉGÁZ Földgázhálózati Zrt.</v>
      </c>
      <c r="I1118" s="19" t="str">
        <f>IF(E1118="","",VLOOKUP(H1118,'Technikai cellák'!$C$1:$D$12,2,0))</f>
        <v>6724 Szeged, Pulcz u. 44.</v>
      </c>
      <c r="J1118" s="97">
        <v>16</v>
      </c>
      <c r="K1118" s="25" t="str">
        <f t="shared" si="325"/>
        <v>20 alatti</v>
      </c>
      <c r="L1118" s="101">
        <f t="shared" si="326"/>
        <v>16</v>
      </c>
      <c r="M1118" s="102">
        <f t="shared" si="327"/>
        <v>0</v>
      </c>
      <c r="N1118" s="105"/>
      <c r="O1118" s="104">
        <f t="shared" si="328"/>
        <v>0</v>
      </c>
      <c r="P1118" s="26">
        <f t="shared" si="324"/>
        <v>138914</v>
      </c>
      <c r="Q1118" s="21">
        <f t="shared" si="323"/>
        <v>173643</v>
      </c>
      <c r="R1118" s="98">
        <v>1250</v>
      </c>
      <c r="S1118" s="99">
        <v>2500</v>
      </c>
      <c r="T1118" s="99">
        <v>3700</v>
      </c>
      <c r="U1118" s="99">
        <v>3700</v>
      </c>
      <c r="V1118" s="99">
        <v>2500</v>
      </c>
      <c r="W1118" s="99">
        <v>2000</v>
      </c>
      <c r="X1118" s="99">
        <v>250</v>
      </c>
      <c r="Y1118" s="99">
        <v>150</v>
      </c>
      <c r="Z1118" s="99">
        <v>100</v>
      </c>
      <c r="AA1118" s="99">
        <v>100</v>
      </c>
      <c r="AB1118" s="99">
        <v>100</v>
      </c>
      <c r="AC1118" s="100">
        <v>100</v>
      </c>
      <c r="AD1118" s="22">
        <f t="shared" si="311"/>
        <v>13195</v>
      </c>
      <c r="AE1118" s="20">
        <f t="shared" si="312"/>
        <v>26389</v>
      </c>
      <c r="AF1118" s="20">
        <f t="shared" si="313"/>
        <v>39056</v>
      </c>
      <c r="AG1118" s="20">
        <f t="shared" si="314"/>
        <v>39056</v>
      </c>
      <c r="AH1118" s="20">
        <f t="shared" si="315"/>
        <v>26389</v>
      </c>
      <c r="AI1118" s="20">
        <f t="shared" si="316"/>
        <v>21112</v>
      </c>
      <c r="AJ1118" s="20">
        <f t="shared" si="317"/>
        <v>2639</v>
      </c>
      <c r="AK1118" s="20">
        <f t="shared" si="318"/>
        <v>1583</v>
      </c>
      <c r="AL1118" s="20">
        <f t="shared" si="319"/>
        <v>1056</v>
      </c>
      <c r="AM1118" s="20">
        <f t="shared" si="320"/>
        <v>1056</v>
      </c>
      <c r="AN1118" s="20">
        <f t="shared" si="321"/>
        <v>1056</v>
      </c>
      <c r="AO1118" s="43">
        <f t="shared" si="322"/>
        <v>1056</v>
      </c>
    </row>
    <row r="1119" spans="1:41" x14ac:dyDescent="0.2">
      <c r="A1119" s="96" t="s">
        <v>2589</v>
      </c>
      <c r="B1119" s="96" t="s">
        <v>2598</v>
      </c>
      <c r="C1119" s="96" t="s">
        <v>2589</v>
      </c>
      <c r="D1119" s="96" t="s">
        <v>2634</v>
      </c>
      <c r="E1119" s="96" t="s">
        <v>2635</v>
      </c>
      <c r="F1119" s="96" t="s">
        <v>2636</v>
      </c>
      <c r="G1119" s="96" t="s">
        <v>126</v>
      </c>
      <c r="H1119" s="19" t="str">
        <f>IF(E1119="","",VLOOKUP(LEFT(E1119,5),'Technikai cellák'!B:C,2,0))</f>
        <v>MVM ÉGÁZ-DÉGÁZ Földgázhálózati Zrt.</v>
      </c>
      <c r="I1119" s="19" t="str">
        <f>IF(E1119="","",VLOOKUP(H1119,'Technikai cellák'!$C$1:$D$12,2,0))</f>
        <v>6724 Szeged, Pulcz u. 44.</v>
      </c>
      <c r="J1119" s="97">
        <v>4</v>
      </c>
      <c r="K1119" s="25" t="str">
        <f t="shared" si="325"/>
        <v>20 alatti</v>
      </c>
      <c r="L1119" s="101">
        <f t="shared" si="326"/>
        <v>4</v>
      </c>
      <c r="M1119" s="102">
        <f t="shared" si="327"/>
        <v>0</v>
      </c>
      <c r="N1119" s="105"/>
      <c r="O1119" s="104">
        <f t="shared" si="328"/>
        <v>0</v>
      </c>
      <c r="P1119" s="26">
        <f t="shared" si="324"/>
        <v>16470</v>
      </c>
      <c r="Q1119" s="21">
        <f t="shared" si="323"/>
        <v>20587</v>
      </c>
      <c r="R1119" s="98">
        <v>150</v>
      </c>
      <c r="S1119" s="99">
        <v>300</v>
      </c>
      <c r="T1119" s="99">
        <v>500</v>
      </c>
      <c r="U1119" s="99">
        <v>500</v>
      </c>
      <c r="V1119" s="99">
        <v>300</v>
      </c>
      <c r="W1119" s="99">
        <v>100</v>
      </c>
      <c r="X1119" s="99">
        <v>50</v>
      </c>
      <c r="Y1119" s="99">
        <v>10</v>
      </c>
      <c r="Z1119" s="99">
        <v>10</v>
      </c>
      <c r="AA1119" s="99">
        <v>10</v>
      </c>
      <c r="AB1119" s="99">
        <v>10</v>
      </c>
      <c r="AC1119" s="100">
        <v>10</v>
      </c>
      <c r="AD1119" s="22">
        <f t="shared" si="311"/>
        <v>1583</v>
      </c>
      <c r="AE1119" s="20">
        <f t="shared" si="312"/>
        <v>3167</v>
      </c>
      <c r="AF1119" s="20">
        <f t="shared" si="313"/>
        <v>5278</v>
      </c>
      <c r="AG1119" s="20">
        <f t="shared" si="314"/>
        <v>5278</v>
      </c>
      <c r="AH1119" s="20">
        <f t="shared" si="315"/>
        <v>3167</v>
      </c>
      <c r="AI1119" s="20">
        <f t="shared" si="316"/>
        <v>1056</v>
      </c>
      <c r="AJ1119" s="20">
        <f t="shared" si="317"/>
        <v>528</v>
      </c>
      <c r="AK1119" s="20">
        <f t="shared" si="318"/>
        <v>106</v>
      </c>
      <c r="AL1119" s="20">
        <f t="shared" si="319"/>
        <v>106</v>
      </c>
      <c r="AM1119" s="20">
        <f t="shared" si="320"/>
        <v>106</v>
      </c>
      <c r="AN1119" s="20">
        <f t="shared" si="321"/>
        <v>106</v>
      </c>
      <c r="AO1119" s="43">
        <f t="shared" si="322"/>
        <v>106</v>
      </c>
    </row>
    <row r="1120" spans="1:41" x14ac:dyDescent="0.2">
      <c r="A1120" s="96" t="s">
        <v>2589</v>
      </c>
      <c r="B1120" s="96" t="s">
        <v>2601</v>
      </c>
      <c r="C1120" s="96" t="s">
        <v>2589</v>
      </c>
      <c r="D1120" s="96" t="s">
        <v>2637</v>
      </c>
      <c r="E1120" s="96" t="s">
        <v>2638</v>
      </c>
      <c r="F1120" s="96" t="s">
        <v>2639</v>
      </c>
      <c r="G1120" s="96" t="s">
        <v>126</v>
      </c>
      <c r="H1120" s="19" t="str">
        <f>IF(E1120="","",VLOOKUP(LEFT(E1120,5),'Technikai cellák'!B:C,2,0))</f>
        <v>MVM ÉGÁZ-DÉGÁZ Földgázhálózati Zrt.</v>
      </c>
      <c r="I1120" s="19" t="str">
        <f>IF(E1120="","",VLOOKUP(H1120,'Technikai cellák'!$C$1:$D$12,2,0))</f>
        <v>6724 Szeged, Pulcz u. 44.</v>
      </c>
      <c r="J1120" s="97">
        <v>4</v>
      </c>
      <c r="K1120" s="25" t="str">
        <f t="shared" si="325"/>
        <v>20 alatti</v>
      </c>
      <c r="L1120" s="101">
        <f t="shared" si="326"/>
        <v>4</v>
      </c>
      <c r="M1120" s="102">
        <f t="shared" si="327"/>
        <v>0</v>
      </c>
      <c r="N1120" s="105"/>
      <c r="O1120" s="104">
        <f t="shared" si="328"/>
        <v>0</v>
      </c>
      <c r="P1120" s="26">
        <f t="shared" si="324"/>
        <v>25332</v>
      </c>
      <c r="Q1120" s="21">
        <f t="shared" si="323"/>
        <v>31665</v>
      </c>
      <c r="R1120" s="98">
        <v>300</v>
      </c>
      <c r="S1120" s="99">
        <v>400</v>
      </c>
      <c r="T1120" s="99">
        <v>600</v>
      </c>
      <c r="U1120" s="99">
        <v>600</v>
      </c>
      <c r="V1120" s="99">
        <v>400</v>
      </c>
      <c r="W1120" s="99">
        <v>300</v>
      </c>
      <c r="X1120" s="99">
        <v>200</v>
      </c>
      <c r="Y1120" s="99">
        <v>40</v>
      </c>
      <c r="Z1120" s="99">
        <v>40</v>
      </c>
      <c r="AA1120" s="99">
        <v>40</v>
      </c>
      <c r="AB1120" s="99">
        <v>40</v>
      </c>
      <c r="AC1120" s="100">
        <v>40</v>
      </c>
      <c r="AD1120" s="22">
        <f t="shared" si="311"/>
        <v>3167</v>
      </c>
      <c r="AE1120" s="20">
        <f t="shared" si="312"/>
        <v>4222</v>
      </c>
      <c r="AF1120" s="20">
        <f t="shared" si="313"/>
        <v>6333</v>
      </c>
      <c r="AG1120" s="20">
        <f t="shared" si="314"/>
        <v>6333</v>
      </c>
      <c r="AH1120" s="20">
        <f t="shared" si="315"/>
        <v>4222</v>
      </c>
      <c r="AI1120" s="20">
        <f t="shared" si="316"/>
        <v>3167</v>
      </c>
      <c r="AJ1120" s="20">
        <f t="shared" si="317"/>
        <v>2111</v>
      </c>
      <c r="AK1120" s="20">
        <f t="shared" si="318"/>
        <v>422</v>
      </c>
      <c r="AL1120" s="20">
        <f t="shared" si="319"/>
        <v>422</v>
      </c>
      <c r="AM1120" s="20">
        <f t="shared" si="320"/>
        <v>422</v>
      </c>
      <c r="AN1120" s="20">
        <f t="shared" si="321"/>
        <v>422</v>
      </c>
      <c r="AO1120" s="43">
        <f t="shared" si="322"/>
        <v>422</v>
      </c>
    </row>
    <row r="1121" spans="1:41" x14ac:dyDescent="0.2">
      <c r="A1121" s="96" t="s">
        <v>2589</v>
      </c>
      <c r="B1121" s="96" t="s">
        <v>2604</v>
      </c>
      <c r="C1121" s="96" t="s">
        <v>2589</v>
      </c>
      <c r="D1121" s="96" t="s">
        <v>2640</v>
      </c>
      <c r="E1121" s="96" t="s">
        <v>2641</v>
      </c>
      <c r="F1121" s="96" t="s">
        <v>2642</v>
      </c>
      <c r="G1121" s="96" t="s">
        <v>126</v>
      </c>
      <c r="H1121" s="19" t="str">
        <f>IF(E1121="","",VLOOKUP(LEFT(E1121,5),'Technikai cellák'!B:C,2,0))</f>
        <v>MVM ÉGÁZ-DÉGÁZ Földgázhálózati Zrt.</v>
      </c>
      <c r="I1121" s="19" t="str">
        <f>IF(E1121="","",VLOOKUP(H1121,'Technikai cellák'!$C$1:$D$12,2,0))</f>
        <v>6724 Szeged, Pulcz u. 44.</v>
      </c>
      <c r="J1121" s="97">
        <v>16</v>
      </c>
      <c r="K1121" s="25" t="str">
        <f t="shared" si="325"/>
        <v>20 alatti</v>
      </c>
      <c r="L1121" s="101">
        <f t="shared" si="326"/>
        <v>16</v>
      </c>
      <c r="M1121" s="102">
        <f t="shared" si="327"/>
        <v>0</v>
      </c>
      <c r="N1121" s="105"/>
      <c r="O1121" s="104">
        <f t="shared" si="328"/>
        <v>0</v>
      </c>
      <c r="P1121" s="26">
        <f t="shared" si="324"/>
        <v>86978</v>
      </c>
      <c r="Q1121" s="21">
        <f t="shared" si="323"/>
        <v>108722</v>
      </c>
      <c r="R1121" s="98">
        <v>800</v>
      </c>
      <c r="S1121" s="99">
        <v>1500</v>
      </c>
      <c r="T1121" s="99">
        <v>2500</v>
      </c>
      <c r="U1121" s="99">
        <v>2500</v>
      </c>
      <c r="V1121" s="99">
        <v>1400</v>
      </c>
      <c r="W1121" s="99">
        <v>1100</v>
      </c>
      <c r="X1121" s="99">
        <v>200</v>
      </c>
      <c r="Y1121" s="99">
        <v>60</v>
      </c>
      <c r="Z1121" s="99">
        <v>60</v>
      </c>
      <c r="AA1121" s="99">
        <v>60</v>
      </c>
      <c r="AB1121" s="99">
        <v>60</v>
      </c>
      <c r="AC1121" s="100">
        <v>60</v>
      </c>
      <c r="AD1121" s="22">
        <f t="shared" si="311"/>
        <v>8445</v>
      </c>
      <c r="AE1121" s="20">
        <f t="shared" si="312"/>
        <v>15834</v>
      </c>
      <c r="AF1121" s="20">
        <f t="shared" si="313"/>
        <v>26389</v>
      </c>
      <c r="AG1121" s="20">
        <f t="shared" si="314"/>
        <v>26389</v>
      </c>
      <c r="AH1121" s="20">
        <f t="shared" si="315"/>
        <v>14778</v>
      </c>
      <c r="AI1121" s="20">
        <f t="shared" si="316"/>
        <v>11611</v>
      </c>
      <c r="AJ1121" s="20">
        <f t="shared" si="317"/>
        <v>2111</v>
      </c>
      <c r="AK1121" s="20">
        <f t="shared" si="318"/>
        <v>633</v>
      </c>
      <c r="AL1121" s="20">
        <f t="shared" si="319"/>
        <v>633</v>
      </c>
      <c r="AM1121" s="20">
        <f t="shared" si="320"/>
        <v>633</v>
      </c>
      <c r="AN1121" s="20">
        <f t="shared" si="321"/>
        <v>633</v>
      </c>
      <c r="AO1121" s="43">
        <f t="shared" si="322"/>
        <v>633</v>
      </c>
    </row>
    <row r="1122" spans="1:41" x14ac:dyDescent="0.2">
      <c r="A1122" s="96" t="s">
        <v>2589</v>
      </c>
      <c r="B1122" s="96" t="s">
        <v>2607</v>
      </c>
      <c r="C1122" s="96" t="s">
        <v>2589</v>
      </c>
      <c r="D1122" s="96" t="s">
        <v>2643</v>
      </c>
      <c r="E1122" s="96" t="s">
        <v>2644</v>
      </c>
      <c r="F1122" s="96" t="s">
        <v>2645</v>
      </c>
      <c r="G1122" s="96" t="s">
        <v>126</v>
      </c>
      <c r="H1122" s="19" t="str">
        <f>IF(E1122="","",VLOOKUP(LEFT(E1122,5),'Technikai cellák'!B:C,2,0))</f>
        <v>MVM ÉGÁZ-DÉGÁZ Földgázhálózati Zrt.</v>
      </c>
      <c r="I1122" s="19" t="str">
        <f>IF(E1122="","",VLOOKUP(H1122,'Technikai cellák'!$C$1:$D$12,2,0))</f>
        <v>6724 Szeged, Pulcz u. 44.</v>
      </c>
      <c r="J1122" s="97">
        <v>16</v>
      </c>
      <c r="K1122" s="25" t="str">
        <f t="shared" si="325"/>
        <v>20 alatti</v>
      </c>
      <c r="L1122" s="101">
        <f t="shared" si="326"/>
        <v>16</v>
      </c>
      <c r="M1122" s="102">
        <f t="shared" si="327"/>
        <v>0</v>
      </c>
      <c r="N1122" s="105"/>
      <c r="O1122" s="104">
        <f t="shared" si="328"/>
        <v>0</v>
      </c>
      <c r="P1122" s="26">
        <f t="shared" si="324"/>
        <v>162980</v>
      </c>
      <c r="Q1122" s="21">
        <f t="shared" si="323"/>
        <v>203725</v>
      </c>
      <c r="R1122" s="98">
        <v>1500</v>
      </c>
      <c r="S1122" s="99">
        <v>3000</v>
      </c>
      <c r="T1122" s="99">
        <v>5000</v>
      </c>
      <c r="U1122" s="99">
        <v>5000</v>
      </c>
      <c r="V1122" s="99">
        <v>2500</v>
      </c>
      <c r="W1122" s="99">
        <v>1800</v>
      </c>
      <c r="X1122" s="99">
        <v>300</v>
      </c>
      <c r="Y1122" s="99">
        <v>40</v>
      </c>
      <c r="Z1122" s="99">
        <v>40</v>
      </c>
      <c r="AA1122" s="99">
        <v>40</v>
      </c>
      <c r="AB1122" s="99">
        <v>40</v>
      </c>
      <c r="AC1122" s="100">
        <v>40</v>
      </c>
      <c r="AD1122" s="22">
        <f t="shared" ref="AD1122:AD1177" si="329">ROUND((R1122*$C$6)/$C$7,0)</f>
        <v>15834</v>
      </c>
      <c r="AE1122" s="20">
        <f t="shared" ref="AE1122:AE1177" si="330">ROUND((S1122*$C$6)/$C$7,0)</f>
        <v>31667</v>
      </c>
      <c r="AF1122" s="20">
        <f t="shared" ref="AF1122:AF1177" si="331">ROUND((T1122*$C$6)/$C$7,0)</f>
        <v>52779</v>
      </c>
      <c r="AG1122" s="20">
        <f t="shared" ref="AG1122:AG1177" si="332">ROUND((U1122*$C$6)/$C$7,0)</f>
        <v>52779</v>
      </c>
      <c r="AH1122" s="20">
        <f t="shared" ref="AH1122:AH1177" si="333">ROUND((V1122*$C$6)/$C$7,0)</f>
        <v>26389</v>
      </c>
      <c r="AI1122" s="20">
        <f t="shared" ref="AI1122:AI1177" si="334">ROUND((W1122*$C$6)/$C$7,0)</f>
        <v>19000</v>
      </c>
      <c r="AJ1122" s="20">
        <f t="shared" ref="AJ1122:AJ1177" si="335">ROUND((X1122*$C$6)/$C$7,0)</f>
        <v>3167</v>
      </c>
      <c r="AK1122" s="20">
        <f t="shared" ref="AK1122:AK1177" si="336">ROUND((Y1122*$C$6)/$C$7,0)</f>
        <v>422</v>
      </c>
      <c r="AL1122" s="20">
        <f t="shared" ref="AL1122:AL1177" si="337">ROUND((Z1122*$C$6)/$C$7,0)</f>
        <v>422</v>
      </c>
      <c r="AM1122" s="20">
        <f t="shared" ref="AM1122:AM1177" si="338">ROUND((AA1122*$C$6)/$C$7,0)</f>
        <v>422</v>
      </c>
      <c r="AN1122" s="20">
        <f t="shared" ref="AN1122:AN1177" si="339">ROUND((AB1122*$C$6)/$C$7,0)</f>
        <v>422</v>
      </c>
      <c r="AO1122" s="43">
        <f t="shared" ref="AO1122:AO1177" si="340">ROUND((AC1122*$C$6)/$C$7,0)</f>
        <v>422</v>
      </c>
    </row>
    <row r="1123" spans="1:41" x14ac:dyDescent="0.2">
      <c r="A1123" s="96" t="s">
        <v>2589</v>
      </c>
      <c r="B1123" s="96" t="s">
        <v>2610</v>
      </c>
      <c r="C1123" s="96" t="s">
        <v>2589</v>
      </c>
      <c r="D1123" s="96" t="s">
        <v>2646</v>
      </c>
      <c r="E1123" s="96" t="s">
        <v>2647</v>
      </c>
      <c r="F1123" s="96" t="s">
        <v>2648</v>
      </c>
      <c r="G1123" s="96" t="s">
        <v>126</v>
      </c>
      <c r="H1123" s="19" t="str">
        <f>IF(E1123="","",VLOOKUP(LEFT(E1123,5),'Technikai cellák'!B:C,2,0))</f>
        <v>MVM ÉGÁZ-DÉGÁZ Földgázhálózati Zrt.</v>
      </c>
      <c r="I1123" s="19" t="str">
        <f>IF(E1123="","",VLOOKUP(H1123,'Technikai cellák'!$C$1:$D$12,2,0))</f>
        <v>6724 Szeged, Pulcz u. 44.</v>
      </c>
      <c r="J1123" s="97">
        <v>16</v>
      </c>
      <c r="K1123" s="25" t="str">
        <f t="shared" si="325"/>
        <v>20 alatti</v>
      </c>
      <c r="L1123" s="101">
        <f t="shared" si="326"/>
        <v>16</v>
      </c>
      <c r="M1123" s="102">
        <f t="shared" si="327"/>
        <v>0</v>
      </c>
      <c r="N1123" s="105"/>
      <c r="O1123" s="104">
        <f t="shared" si="328"/>
        <v>0</v>
      </c>
      <c r="P1123" s="26">
        <f t="shared" si="324"/>
        <v>179449</v>
      </c>
      <c r="Q1123" s="21">
        <f t="shared" ref="Q1123:Q1178" si="341">SUM(AD1123:AO1123)</f>
        <v>224311</v>
      </c>
      <c r="R1123" s="98">
        <v>1800</v>
      </c>
      <c r="S1123" s="99">
        <v>3300</v>
      </c>
      <c r="T1123" s="99">
        <v>5500</v>
      </c>
      <c r="U1123" s="99">
        <v>5500</v>
      </c>
      <c r="V1123" s="99">
        <v>2500</v>
      </c>
      <c r="W1123" s="99">
        <v>2000</v>
      </c>
      <c r="X1123" s="99">
        <v>400</v>
      </c>
      <c r="Y1123" s="99">
        <v>50</v>
      </c>
      <c r="Z1123" s="99">
        <v>50</v>
      </c>
      <c r="AA1123" s="99">
        <v>50</v>
      </c>
      <c r="AB1123" s="99">
        <v>50</v>
      </c>
      <c r="AC1123" s="100">
        <v>50</v>
      </c>
      <c r="AD1123" s="22">
        <f t="shared" si="329"/>
        <v>19000</v>
      </c>
      <c r="AE1123" s="20">
        <f t="shared" si="330"/>
        <v>34834</v>
      </c>
      <c r="AF1123" s="20">
        <f t="shared" si="331"/>
        <v>58057</v>
      </c>
      <c r="AG1123" s="20">
        <f t="shared" si="332"/>
        <v>58057</v>
      </c>
      <c r="AH1123" s="20">
        <f t="shared" si="333"/>
        <v>26389</v>
      </c>
      <c r="AI1123" s="20">
        <f t="shared" si="334"/>
        <v>21112</v>
      </c>
      <c r="AJ1123" s="20">
        <f t="shared" si="335"/>
        <v>4222</v>
      </c>
      <c r="AK1123" s="20">
        <f t="shared" si="336"/>
        <v>528</v>
      </c>
      <c r="AL1123" s="20">
        <f t="shared" si="337"/>
        <v>528</v>
      </c>
      <c r="AM1123" s="20">
        <f t="shared" si="338"/>
        <v>528</v>
      </c>
      <c r="AN1123" s="20">
        <f t="shared" si="339"/>
        <v>528</v>
      </c>
      <c r="AO1123" s="43">
        <f t="shared" si="340"/>
        <v>528</v>
      </c>
    </row>
    <row r="1124" spans="1:41" x14ac:dyDescent="0.2">
      <c r="A1124" s="96" t="s">
        <v>2589</v>
      </c>
      <c r="B1124" s="96" t="s">
        <v>2613</v>
      </c>
      <c r="C1124" s="96" t="s">
        <v>2589</v>
      </c>
      <c r="D1124" s="96" t="s">
        <v>2649</v>
      </c>
      <c r="E1124" s="96" t="s">
        <v>2650</v>
      </c>
      <c r="F1124" s="96" t="s">
        <v>2651</v>
      </c>
      <c r="G1124" s="96" t="s">
        <v>126</v>
      </c>
      <c r="H1124" s="19" t="str">
        <f>IF(E1124="","",VLOOKUP(LEFT(E1124,5),'Technikai cellák'!B:C,2,0))</f>
        <v>MVM ÉGÁZ-DÉGÁZ Földgázhálózati Zrt.</v>
      </c>
      <c r="I1124" s="19" t="str">
        <f>IF(E1124="","",VLOOKUP(H1124,'Technikai cellák'!$C$1:$D$12,2,0))</f>
        <v>6724 Szeged, Pulcz u. 44.</v>
      </c>
      <c r="J1124" s="97">
        <v>10</v>
      </c>
      <c r="K1124" s="25" t="str">
        <f t="shared" si="325"/>
        <v>20 alatti</v>
      </c>
      <c r="L1124" s="101">
        <f t="shared" si="326"/>
        <v>10</v>
      </c>
      <c r="M1124" s="102">
        <f t="shared" si="327"/>
        <v>0</v>
      </c>
      <c r="N1124" s="105"/>
      <c r="O1124" s="104">
        <f t="shared" si="328"/>
        <v>0</v>
      </c>
      <c r="P1124" s="26">
        <f t="shared" si="324"/>
        <v>76846</v>
      </c>
      <c r="Q1124" s="21">
        <f t="shared" si="341"/>
        <v>96057</v>
      </c>
      <c r="R1124" s="98">
        <v>600</v>
      </c>
      <c r="S1124" s="99">
        <v>1000</v>
      </c>
      <c r="T1124" s="99">
        <v>2500</v>
      </c>
      <c r="U1124" s="99">
        <v>2500</v>
      </c>
      <c r="V1124" s="99">
        <v>1200</v>
      </c>
      <c r="W1124" s="99">
        <v>1000</v>
      </c>
      <c r="X1124" s="99">
        <v>300</v>
      </c>
      <c r="Y1124" s="99"/>
      <c r="Z1124" s="99"/>
      <c r="AA1124" s="99"/>
      <c r="AB1124" s="99"/>
      <c r="AC1124" s="100"/>
      <c r="AD1124" s="22">
        <f t="shared" si="329"/>
        <v>6333</v>
      </c>
      <c r="AE1124" s="20">
        <f t="shared" si="330"/>
        <v>10556</v>
      </c>
      <c r="AF1124" s="20">
        <f t="shared" si="331"/>
        <v>26389</v>
      </c>
      <c r="AG1124" s="20">
        <f t="shared" si="332"/>
        <v>26389</v>
      </c>
      <c r="AH1124" s="20">
        <f t="shared" si="333"/>
        <v>12667</v>
      </c>
      <c r="AI1124" s="20">
        <f t="shared" si="334"/>
        <v>10556</v>
      </c>
      <c r="AJ1124" s="20">
        <f t="shared" si="335"/>
        <v>3167</v>
      </c>
      <c r="AK1124" s="20">
        <f t="shared" si="336"/>
        <v>0</v>
      </c>
      <c r="AL1124" s="20">
        <f t="shared" si="337"/>
        <v>0</v>
      </c>
      <c r="AM1124" s="20">
        <f t="shared" si="338"/>
        <v>0</v>
      </c>
      <c r="AN1124" s="20">
        <f t="shared" si="339"/>
        <v>0</v>
      </c>
      <c r="AO1124" s="43">
        <f t="shared" si="340"/>
        <v>0</v>
      </c>
    </row>
    <row r="1125" spans="1:41" x14ac:dyDescent="0.2">
      <c r="A1125" s="96" t="s">
        <v>2589</v>
      </c>
      <c r="B1125" s="96" t="s">
        <v>2616</v>
      </c>
      <c r="C1125" s="96" t="s">
        <v>2589</v>
      </c>
      <c r="D1125" s="96" t="s">
        <v>2652</v>
      </c>
      <c r="E1125" s="96" t="s">
        <v>2653</v>
      </c>
      <c r="F1125" s="96" t="s">
        <v>2654</v>
      </c>
      <c r="G1125" s="96" t="s">
        <v>126</v>
      </c>
      <c r="H1125" s="19" t="str">
        <f>IF(E1125="","",VLOOKUP(LEFT(E1125,5),'Technikai cellák'!B:C,2,0))</f>
        <v>MVM ÉGÁZ-DÉGÁZ Földgázhálózati Zrt.</v>
      </c>
      <c r="I1125" s="19" t="str">
        <f>IF(E1125="","",VLOOKUP(H1125,'Technikai cellák'!$C$1:$D$12,2,0))</f>
        <v>6724 Szeged, Pulcz u. 44.</v>
      </c>
      <c r="J1125" s="97">
        <v>4</v>
      </c>
      <c r="K1125" s="25" t="str">
        <f t="shared" si="325"/>
        <v>20 alatti</v>
      </c>
      <c r="L1125" s="101">
        <f t="shared" si="326"/>
        <v>4</v>
      </c>
      <c r="M1125" s="102">
        <f t="shared" si="327"/>
        <v>0</v>
      </c>
      <c r="N1125" s="105"/>
      <c r="O1125" s="104">
        <f t="shared" si="328"/>
        <v>0</v>
      </c>
      <c r="P1125" s="26">
        <f t="shared" si="324"/>
        <v>12667</v>
      </c>
      <c r="Q1125" s="21">
        <f t="shared" si="341"/>
        <v>15834</v>
      </c>
      <c r="R1125" s="98">
        <v>100</v>
      </c>
      <c r="S1125" s="99">
        <v>250</v>
      </c>
      <c r="T1125" s="99">
        <v>400</v>
      </c>
      <c r="U1125" s="99">
        <v>400</v>
      </c>
      <c r="V1125" s="99">
        <v>250</v>
      </c>
      <c r="W1125" s="99">
        <v>100</v>
      </c>
      <c r="X1125" s="99"/>
      <c r="Y1125" s="99"/>
      <c r="Z1125" s="99"/>
      <c r="AA1125" s="99"/>
      <c r="AB1125" s="99"/>
      <c r="AC1125" s="100"/>
      <c r="AD1125" s="22">
        <f t="shared" si="329"/>
        <v>1056</v>
      </c>
      <c r="AE1125" s="20">
        <f t="shared" si="330"/>
        <v>2639</v>
      </c>
      <c r="AF1125" s="20">
        <f t="shared" si="331"/>
        <v>4222</v>
      </c>
      <c r="AG1125" s="20">
        <f t="shared" si="332"/>
        <v>4222</v>
      </c>
      <c r="AH1125" s="20">
        <f t="shared" si="333"/>
        <v>2639</v>
      </c>
      <c r="AI1125" s="20">
        <f t="shared" si="334"/>
        <v>1056</v>
      </c>
      <c r="AJ1125" s="20">
        <f t="shared" si="335"/>
        <v>0</v>
      </c>
      <c r="AK1125" s="20">
        <f t="shared" si="336"/>
        <v>0</v>
      </c>
      <c r="AL1125" s="20">
        <f t="shared" si="337"/>
        <v>0</v>
      </c>
      <c r="AM1125" s="20">
        <f t="shared" si="338"/>
        <v>0</v>
      </c>
      <c r="AN1125" s="20">
        <f t="shared" si="339"/>
        <v>0</v>
      </c>
      <c r="AO1125" s="43">
        <f t="shared" si="340"/>
        <v>0</v>
      </c>
    </row>
    <row r="1126" spans="1:41" x14ac:dyDescent="0.2">
      <c r="A1126" s="96" t="s">
        <v>2589</v>
      </c>
      <c r="B1126" s="96" t="s">
        <v>2619</v>
      </c>
      <c r="C1126" s="96" t="s">
        <v>2589</v>
      </c>
      <c r="D1126" s="96" t="s">
        <v>2655</v>
      </c>
      <c r="E1126" s="96" t="s">
        <v>2656</v>
      </c>
      <c r="F1126" s="96" t="s">
        <v>2657</v>
      </c>
      <c r="G1126" s="96" t="s">
        <v>126</v>
      </c>
      <c r="H1126" s="19" t="str">
        <f>IF(E1126="","",VLOOKUP(LEFT(E1126,5),'Technikai cellák'!B:C,2,0))</f>
        <v>MVM ÉGÁZ-DÉGÁZ Földgázhálózati Zrt.</v>
      </c>
      <c r="I1126" s="19" t="str">
        <f>IF(E1126="","",VLOOKUP(H1126,'Technikai cellák'!$C$1:$D$12,2,0))</f>
        <v>6724 Szeged, Pulcz u. 44.</v>
      </c>
      <c r="J1126" s="97">
        <v>4</v>
      </c>
      <c r="K1126" s="25" t="str">
        <f t="shared" si="325"/>
        <v>20 alatti</v>
      </c>
      <c r="L1126" s="101">
        <f t="shared" si="326"/>
        <v>4</v>
      </c>
      <c r="M1126" s="102">
        <f t="shared" si="327"/>
        <v>0</v>
      </c>
      <c r="N1126" s="105"/>
      <c r="O1126" s="104">
        <f t="shared" si="328"/>
        <v>0</v>
      </c>
      <c r="P1126" s="26">
        <f t="shared" si="324"/>
        <v>6757</v>
      </c>
      <c r="Q1126" s="21">
        <f t="shared" si="341"/>
        <v>8446</v>
      </c>
      <c r="R1126" s="98">
        <v>50</v>
      </c>
      <c r="S1126" s="99">
        <v>100</v>
      </c>
      <c r="T1126" s="99">
        <v>250</v>
      </c>
      <c r="U1126" s="99">
        <v>250</v>
      </c>
      <c r="V1126" s="99">
        <v>100</v>
      </c>
      <c r="W1126" s="99">
        <v>50</v>
      </c>
      <c r="X1126" s="99"/>
      <c r="Y1126" s="99"/>
      <c r="Z1126" s="99"/>
      <c r="AA1126" s="99"/>
      <c r="AB1126" s="99"/>
      <c r="AC1126" s="100"/>
      <c r="AD1126" s="22">
        <f t="shared" si="329"/>
        <v>528</v>
      </c>
      <c r="AE1126" s="20">
        <f t="shared" si="330"/>
        <v>1056</v>
      </c>
      <c r="AF1126" s="20">
        <f t="shared" si="331"/>
        <v>2639</v>
      </c>
      <c r="AG1126" s="20">
        <f t="shared" si="332"/>
        <v>2639</v>
      </c>
      <c r="AH1126" s="20">
        <f t="shared" si="333"/>
        <v>1056</v>
      </c>
      <c r="AI1126" s="20">
        <f t="shared" si="334"/>
        <v>528</v>
      </c>
      <c r="AJ1126" s="20">
        <f t="shared" si="335"/>
        <v>0</v>
      </c>
      <c r="AK1126" s="20">
        <f t="shared" si="336"/>
        <v>0</v>
      </c>
      <c r="AL1126" s="20">
        <f t="shared" si="337"/>
        <v>0</v>
      </c>
      <c r="AM1126" s="20">
        <f t="shared" si="338"/>
        <v>0</v>
      </c>
      <c r="AN1126" s="20">
        <f t="shared" si="339"/>
        <v>0</v>
      </c>
      <c r="AO1126" s="43">
        <f t="shared" si="340"/>
        <v>0</v>
      </c>
    </row>
    <row r="1127" spans="1:41" x14ac:dyDescent="0.2">
      <c r="A1127" s="96" t="s">
        <v>2589</v>
      </c>
      <c r="B1127" s="96" t="s">
        <v>2622</v>
      </c>
      <c r="C1127" s="96" t="s">
        <v>2589</v>
      </c>
      <c r="D1127" s="96" t="s">
        <v>2658</v>
      </c>
      <c r="E1127" s="152" t="s">
        <v>3137</v>
      </c>
      <c r="F1127" s="96" t="s">
        <v>2659</v>
      </c>
      <c r="G1127" s="96" t="s">
        <v>126</v>
      </c>
      <c r="H1127" s="19" t="str">
        <f>IF(E1127="","",VLOOKUP(LEFT(E1127,5),'Technikai cellák'!B:C,2,0))</f>
        <v>E.GAS Gázelosztó Kft.</v>
      </c>
      <c r="I1127" s="19" t="str">
        <f>IF(E1127="","",VLOOKUP(H1127,'Technikai cellák'!$C$1:$D$12,2,0))</f>
        <v>8800 Nagykanizsa, Csengery út 9.</v>
      </c>
      <c r="J1127" s="97">
        <v>4</v>
      </c>
      <c r="K1127" s="25" t="str">
        <f t="shared" si="325"/>
        <v>20 alatti</v>
      </c>
      <c r="L1127" s="101">
        <f t="shared" si="326"/>
        <v>4</v>
      </c>
      <c r="M1127" s="102">
        <f t="shared" si="327"/>
        <v>0</v>
      </c>
      <c r="N1127" s="105"/>
      <c r="O1127" s="104">
        <f t="shared" si="328"/>
        <v>0</v>
      </c>
      <c r="P1127" s="26">
        <f t="shared" si="324"/>
        <v>3547</v>
      </c>
      <c r="Q1127" s="21">
        <f t="shared" si="341"/>
        <v>4434</v>
      </c>
      <c r="R1127" s="98">
        <v>30</v>
      </c>
      <c r="S1127" s="99">
        <v>80</v>
      </c>
      <c r="T1127" s="99">
        <v>100</v>
      </c>
      <c r="U1127" s="99">
        <v>100</v>
      </c>
      <c r="V1127" s="99">
        <v>80</v>
      </c>
      <c r="W1127" s="99">
        <v>30</v>
      </c>
      <c r="X1127" s="99"/>
      <c r="Y1127" s="99"/>
      <c r="Z1127" s="99"/>
      <c r="AA1127" s="99"/>
      <c r="AB1127" s="99"/>
      <c r="AC1127" s="100"/>
      <c r="AD1127" s="22">
        <f t="shared" si="329"/>
        <v>317</v>
      </c>
      <c r="AE1127" s="20">
        <f t="shared" si="330"/>
        <v>844</v>
      </c>
      <c r="AF1127" s="20">
        <f t="shared" si="331"/>
        <v>1056</v>
      </c>
      <c r="AG1127" s="20">
        <f t="shared" si="332"/>
        <v>1056</v>
      </c>
      <c r="AH1127" s="20">
        <f t="shared" si="333"/>
        <v>844</v>
      </c>
      <c r="AI1127" s="20">
        <f t="shared" si="334"/>
        <v>317</v>
      </c>
      <c r="AJ1127" s="20">
        <f t="shared" si="335"/>
        <v>0</v>
      </c>
      <c r="AK1127" s="20">
        <f t="shared" si="336"/>
        <v>0</v>
      </c>
      <c r="AL1127" s="20">
        <f t="shared" si="337"/>
        <v>0</v>
      </c>
      <c r="AM1127" s="20">
        <f t="shared" si="338"/>
        <v>0</v>
      </c>
      <c r="AN1127" s="20">
        <f t="shared" si="339"/>
        <v>0</v>
      </c>
      <c r="AO1127" s="43">
        <f t="shared" si="340"/>
        <v>0</v>
      </c>
    </row>
    <row r="1128" spans="1:41" x14ac:dyDescent="0.2">
      <c r="A1128" s="96" t="s">
        <v>2660</v>
      </c>
      <c r="B1128" s="96" t="s">
        <v>2661</v>
      </c>
      <c r="C1128" s="96" t="s">
        <v>2660</v>
      </c>
      <c r="D1128" s="96" t="s">
        <v>2661</v>
      </c>
      <c r="E1128" s="96" t="s">
        <v>2662</v>
      </c>
      <c r="F1128" s="96" t="s">
        <v>2661</v>
      </c>
      <c r="G1128" s="96" t="s">
        <v>126</v>
      </c>
      <c r="H1128" s="19" t="str">
        <f>IF(E1128="","",VLOOKUP(LEFT(E1128,5),'Technikai cellák'!B:C,2,0))</f>
        <v>E.ON Közép-dunántúli Gázhálózati Zrt.</v>
      </c>
      <c r="I1128" s="19" t="str">
        <f>IF(E1128="","",VLOOKUP(H1128,'Technikai cellák'!$C$1:$D$12,2,0))</f>
        <v>8800 Nagykanizsa, Zrínyi Miklós út 32.</v>
      </c>
      <c r="J1128" s="97">
        <v>65</v>
      </c>
      <c r="K1128" s="25" t="str">
        <f t="shared" si="325"/>
        <v>20-99</v>
      </c>
      <c r="L1128" s="101">
        <f t="shared" si="326"/>
        <v>0</v>
      </c>
      <c r="M1128" s="102">
        <f t="shared" si="327"/>
        <v>683</v>
      </c>
      <c r="N1128" s="105">
        <v>683</v>
      </c>
      <c r="O1128" s="104">
        <f t="shared" si="328"/>
        <v>0</v>
      </c>
      <c r="P1128" s="26">
        <f t="shared" si="324"/>
        <v>1034468</v>
      </c>
      <c r="Q1128" s="21">
        <f t="shared" si="341"/>
        <v>1293085</v>
      </c>
      <c r="R1128" s="98">
        <v>8000</v>
      </c>
      <c r="S1128" s="99">
        <v>15000</v>
      </c>
      <c r="T1128" s="99">
        <v>19000</v>
      </c>
      <c r="U1128" s="99">
        <v>21000</v>
      </c>
      <c r="V1128" s="99">
        <v>13000</v>
      </c>
      <c r="W1128" s="99">
        <v>12000</v>
      </c>
      <c r="X1128" s="99">
        <v>8000</v>
      </c>
      <c r="Y1128" s="99">
        <v>7000</v>
      </c>
      <c r="Z1128" s="99">
        <v>6000</v>
      </c>
      <c r="AA1128" s="99">
        <v>4000</v>
      </c>
      <c r="AB1128" s="99">
        <v>3500</v>
      </c>
      <c r="AC1128" s="100">
        <v>6000</v>
      </c>
      <c r="AD1128" s="22">
        <f t="shared" si="329"/>
        <v>84446</v>
      </c>
      <c r="AE1128" s="20">
        <f t="shared" si="330"/>
        <v>158337</v>
      </c>
      <c r="AF1128" s="20">
        <f t="shared" si="331"/>
        <v>200560</v>
      </c>
      <c r="AG1128" s="20">
        <f t="shared" si="332"/>
        <v>221672</v>
      </c>
      <c r="AH1128" s="20">
        <f t="shared" si="333"/>
        <v>137225</v>
      </c>
      <c r="AI1128" s="20">
        <f t="shared" si="334"/>
        <v>126670</v>
      </c>
      <c r="AJ1128" s="20">
        <f t="shared" si="335"/>
        <v>84446</v>
      </c>
      <c r="AK1128" s="20">
        <f t="shared" si="336"/>
        <v>73891</v>
      </c>
      <c r="AL1128" s="20">
        <f t="shared" si="337"/>
        <v>63335</v>
      </c>
      <c r="AM1128" s="20">
        <f t="shared" si="338"/>
        <v>42223</v>
      </c>
      <c r="AN1128" s="20">
        <f t="shared" si="339"/>
        <v>36945</v>
      </c>
      <c r="AO1128" s="43">
        <f t="shared" si="340"/>
        <v>63335</v>
      </c>
    </row>
    <row r="1129" spans="1:41" x14ac:dyDescent="0.2">
      <c r="A1129" s="96" t="s">
        <v>2660</v>
      </c>
      <c r="B1129" s="96" t="s">
        <v>2663</v>
      </c>
      <c r="C1129" s="96" t="s">
        <v>2660</v>
      </c>
      <c r="D1129" s="96" t="s">
        <v>2663</v>
      </c>
      <c r="E1129" s="96" t="s">
        <v>2664</v>
      </c>
      <c r="F1129" s="96" t="s">
        <v>2665</v>
      </c>
      <c r="G1129" s="96" t="s">
        <v>126</v>
      </c>
      <c r="H1129" s="19" t="str">
        <f>IF(E1129="","",VLOOKUP(LEFT(E1129,5),'Technikai cellák'!B:C,2,0))</f>
        <v>E.ON Közép-dunántúli Gázhálózati Zrt.</v>
      </c>
      <c r="I1129" s="19" t="str">
        <f>IF(E1129="","",VLOOKUP(H1129,'Technikai cellák'!$C$1:$D$12,2,0))</f>
        <v>8800 Nagykanizsa, Zrínyi Miklós út 32.</v>
      </c>
      <c r="J1129" s="97">
        <v>25</v>
      </c>
      <c r="K1129" s="25" t="str">
        <f t="shared" si="325"/>
        <v>20-99</v>
      </c>
      <c r="L1129" s="101">
        <f t="shared" si="326"/>
        <v>0</v>
      </c>
      <c r="M1129" s="102">
        <f t="shared" si="327"/>
        <v>263</v>
      </c>
      <c r="N1129" s="105">
        <v>263</v>
      </c>
      <c r="O1129" s="104">
        <f t="shared" si="328"/>
        <v>0</v>
      </c>
      <c r="P1129" s="26">
        <f t="shared" si="324"/>
        <v>147782</v>
      </c>
      <c r="Q1129" s="21">
        <f t="shared" si="341"/>
        <v>184727</v>
      </c>
      <c r="R1129" s="98">
        <v>1800</v>
      </c>
      <c r="S1129" s="99">
        <v>2800</v>
      </c>
      <c r="T1129" s="99">
        <v>3500</v>
      </c>
      <c r="U1129" s="99">
        <v>3500</v>
      </c>
      <c r="V1129" s="99">
        <v>2400</v>
      </c>
      <c r="W1129" s="99">
        <v>2100</v>
      </c>
      <c r="X1129" s="99">
        <v>700</v>
      </c>
      <c r="Y1129" s="99">
        <v>300</v>
      </c>
      <c r="Z1129" s="99">
        <v>100</v>
      </c>
      <c r="AA1129" s="99">
        <v>100</v>
      </c>
      <c r="AB1129" s="99">
        <v>100</v>
      </c>
      <c r="AC1129" s="100">
        <v>100</v>
      </c>
      <c r="AD1129" s="22">
        <f t="shared" si="329"/>
        <v>19000</v>
      </c>
      <c r="AE1129" s="20">
        <f t="shared" si="330"/>
        <v>29556</v>
      </c>
      <c r="AF1129" s="20">
        <f t="shared" si="331"/>
        <v>36945</v>
      </c>
      <c r="AG1129" s="20">
        <f t="shared" si="332"/>
        <v>36945</v>
      </c>
      <c r="AH1129" s="20">
        <f t="shared" si="333"/>
        <v>25334</v>
      </c>
      <c r="AI1129" s="20">
        <f t="shared" si="334"/>
        <v>22167</v>
      </c>
      <c r="AJ1129" s="20">
        <f t="shared" si="335"/>
        <v>7389</v>
      </c>
      <c r="AK1129" s="20">
        <f t="shared" si="336"/>
        <v>3167</v>
      </c>
      <c r="AL1129" s="20">
        <f t="shared" si="337"/>
        <v>1056</v>
      </c>
      <c r="AM1129" s="20">
        <f t="shared" si="338"/>
        <v>1056</v>
      </c>
      <c r="AN1129" s="20">
        <f t="shared" si="339"/>
        <v>1056</v>
      </c>
      <c r="AO1129" s="43">
        <f t="shared" si="340"/>
        <v>1056</v>
      </c>
    </row>
    <row r="1130" spans="1:41" x14ac:dyDescent="0.2">
      <c r="A1130" s="96" t="s">
        <v>2660</v>
      </c>
      <c r="B1130" s="96" t="s">
        <v>2666</v>
      </c>
      <c r="C1130" s="96" t="s">
        <v>2660</v>
      </c>
      <c r="D1130" s="96" t="s">
        <v>2666</v>
      </c>
      <c r="E1130" s="96" t="s">
        <v>2667</v>
      </c>
      <c r="F1130" s="96" t="s">
        <v>2668</v>
      </c>
      <c r="G1130" s="96" t="s">
        <v>126</v>
      </c>
      <c r="H1130" s="19" t="str">
        <f>IF(E1130="","",VLOOKUP(LEFT(E1130,5),'Technikai cellák'!B:C,2,0))</f>
        <v>E.ON Közép-dunántúli Gázhálózati Zrt.</v>
      </c>
      <c r="I1130" s="19" t="str">
        <f>IF(E1130="","",VLOOKUP(H1130,'Technikai cellák'!$C$1:$D$12,2,0))</f>
        <v>8800 Nagykanizsa, Zrínyi Miklós út 32.</v>
      </c>
      <c r="J1130" s="97">
        <v>25</v>
      </c>
      <c r="K1130" s="25" t="str">
        <f t="shared" si="325"/>
        <v>20-99</v>
      </c>
      <c r="L1130" s="101">
        <f t="shared" si="326"/>
        <v>0</v>
      </c>
      <c r="M1130" s="102">
        <f t="shared" si="327"/>
        <v>263</v>
      </c>
      <c r="N1130" s="105">
        <v>263</v>
      </c>
      <c r="O1130" s="104">
        <f t="shared" si="328"/>
        <v>0</v>
      </c>
      <c r="P1130" s="26">
        <f t="shared" ref="P1130:P1185" si="342">ROUND(Q1130*$G$9,0)</f>
        <v>380008</v>
      </c>
      <c r="Q1130" s="21">
        <f t="shared" si="341"/>
        <v>475010</v>
      </c>
      <c r="R1130" s="98">
        <v>4900</v>
      </c>
      <c r="S1130" s="99">
        <v>6500</v>
      </c>
      <c r="T1130" s="99">
        <v>7800</v>
      </c>
      <c r="U1130" s="99">
        <v>7000</v>
      </c>
      <c r="V1130" s="99">
        <v>6000</v>
      </c>
      <c r="W1130" s="99">
        <v>6000</v>
      </c>
      <c r="X1130" s="99">
        <v>3000</v>
      </c>
      <c r="Y1130" s="99">
        <v>1100</v>
      </c>
      <c r="Z1130" s="99">
        <v>700</v>
      </c>
      <c r="AA1130" s="99">
        <v>700</v>
      </c>
      <c r="AB1130" s="99">
        <v>600</v>
      </c>
      <c r="AC1130" s="100">
        <v>700</v>
      </c>
      <c r="AD1130" s="22">
        <f t="shared" si="329"/>
        <v>51723</v>
      </c>
      <c r="AE1130" s="20">
        <f t="shared" si="330"/>
        <v>68613</v>
      </c>
      <c r="AF1130" s="20">
        <f t="shared" si="331"/>
        <v>82335</v>
      </c>
      <c r="AG1130" s="20">
        <f t="shared" si="332"/>
        <v>73891</v>
      </c>
      <c r="AH1130" s="20">
        <f t="shared" si="333"/>
        <v>63335</v>
      </c>
      <c r="AI1130" s="20">
        <f t="shared" si="334"/>
        <v>63335</v>
      </c>
      <c r="AJ1130" s="20">
        <f t="shared" si="335"/>
        <v>31667</v>
      </c>
      <c r="AK1130" s="20">
        <f t="shared" si="336"/>
        <v>11611</v>
      </c>
      <c r="AL1130" s="20">
        <f t="shared" si="337"/>
        <v>7389</v>
      </c>
      <c r="AM1130" s="20">
        <f t="shared" si="338"/>
        <v>7389</v>
      </c>
      <c r="AN1130" s="20">
        <f t="shared" si="339"/>
        <v>6333</v>
      </c>
      <c r="AO1130" s="43">
        <f t="shared" si="340"/>
        <v>7389</v>
      </c>
    </row>
    <row r="1131" spans="1:41" x14ac:dyDescent="0.2">
      <c r="A1131" s="96" t="s">
        <v>2660</v>
      </c>
      <c r="B1131" s="96" t="s">
        <v>2669</v>
      </c>
      <c r="C1131" s="96" t="s">
        <v>2660</v>
      </c>
      <c r="D1131" s="96" t="s">
        <v>2669</v>
      </c>
      <c r="E1131" s="152" t="s">
        <v>3138</v>
      </c>
      <c r="F1131" s="96" t="s">
        <v>2670</v>
      </c>
      <c r="G1131" s="96" t="s">
        <v>126</v>
      </c>
      <c r="H1131" s="19" t="str">
        <f>IF(E1131="","",VLOOKUP(LEFT(E1131,5),'Technikai cellák'!B:C,2,0))</f>
        <v>E.GAS Gázelosztó Kft.</v>
      </c>
      <c r="I1131" s="19" t="str">
        <f>IF(E1131="","",VLOOKUP(H1131,'Technikai cellák'!$C$1:$D$12,2,0))</f>
        <v>8800 Nagykanizsa, Csengery út 9.</v>
      </c>
      <c r="J1131" s="97">
        <v>4</v>
      </c>
      <c r="K1131" s="25" t="str">
        <f t="shared" si="325"/>
        <v>20 alatti</v>
      </c>
      <c r="L1131" s="101">
        <f t="shared" si="326"/>
        <v>4</v>
      </c>
      <c r="M1131" s="102">
        <f t="shared" si="327"/>
        <v>0</v>
      </c>
      <c r="N1131" s="105"/>
      <c r="O1131" s="104">
        <f t="shared" si="328"/>
        <v>0</v>
      </c>
      <c r="P1131" s="26">
        <f t="shared" si="342"/>
        <v>17734</v>
      </c>
      <c r="Q1131" s="21">
        <f t="shared" si="341"/>
        <v>22167</v>
      </c>
      <c r="R1131" s="98">
        <v>250</v>
      </c>
      <c r="S1131" s="99">
        <v>250</v>
      </c>
      <c r="T1131" s="99">
        <v>300</v>
      </c>
      <c r="U1131" s="99">
        <v>250</v>
      </c>
      <c r="V1131" s="99">
        <v>150</v>
      </c>
      <c r="W1131" s="99">
        <v>150</v>
      </c>
      <c r="X1131" s="99">
        <v>150</v>
      </c>
      <c r="Y1131" s="99">
        <v>150</v>
      </c>
      <c r="Z1131" s="99">
        <v>150</v>
      </c>
      <c r="AA1131" s="99">
        <v>100</v>
      </c>
      <c r="AB1131" s="99">
        <v>100</v>
      </c>
      <c r="AC1131" s="100">
        <v>100</v>
      </c>
      <c r="AD1131" s="22">
        <f t="shared" si="329"/>
        <v>2639</v>
      </c>
      <c r="AE1131" s="20">
        <f t="shared" si="330"/>
        <v>2639</v>
      </c>
      <c r="AF1131" s="20">
        <f t="shared" si="331"/>
        <v>3167</v>
      </c>
      <c r="AG1131" s="20">
        <f t="shared" si="332"/>
        <v>2639</v>
      </c>
      <c r="AH1131" s="20">
        <f t="shared" si="333"/>
        <v>1583</v>
      </c>
      <c r="AI1131" s="20">
        <f t="shared" si="334"/>
        <v>1583</v>
      </c>
      <c r="AJ1131" s="20">
        <f t="shared" si="335"/>
        <v>1583</v>
      </c>
      <c r="AK1131" s="20">
        <f t="shared" si="336"/>
        <v>1583</v>
      </c>
      <c r="AL1131" s="20">
        <f t="shared" si="337"/>
        <v>1583</v>
      </c>
      <c r="AM1131" s="20">
        <f t="shared" si="338"/>
        <v>1056</v>
      </c>
      <c r="AN1131" s="20">
        <f t="shared" si="339"/>
        <v>1056</v>
      </c>
      <c r="AO1131" s="43">
        <f t="shared" si="340"/>
        <v>1056</v>
      </c>
    </row>
    <row r="1132" spans="1:41" x14ac:dyDescent="0.2">
      <c r="A1132" s="96" t="s">
        <v>2660</v>
      </c>
      <c r="B1132" s="96" t="s">
        <v>2671</v>
      </c>
      <c r="C1132" s="96" t="s">
        <v>2660</v>
      </c>
      <c r="D1132" s="96" t="s">
        <v>2671</v>
      </c>
      <c r="E1132" s="96" t="s">
        <v>2672</v>
      </c>
      <c r="F1132" s="96" t="s">
        <v>2673</v>
      </c>
      <c r="G1132" s="96" t="s">
        <v>126</v>
      </c>
      <c r="H1132" s="19" t="str">
        <f>IF(E1132="","",VLOOKUP(LEFT(E1132,5),'Technikai cellák'!B:C,2,0))</f>
        <v>E.ON Közép-dunántúli Gázhálózati Zrt.</v>
      </c>
      <c r="I1132" s="19" t="str">
        <f>IF(E1132="","",VLOOKUP(H1132,'Technikai cellák'!$C$1:$D$12,2,0))</f>
        <v>8800 Nagykanizsa, Zrínyi Miklós út 32.</v>
      </c>
      <c r="J1132" s="97">
        <v>4</v>
      </c>
      <c r="K1132" s="25" t="str">
        <f t="shared" si="325"/>
        <v>20 alatti</v>
      </c>
      <c r="L1132" s="101">
        <f t="shared" si="326"/>
        <v>4</v>
      </c>
      <c r="M1132" s="102">
        <f t="shared" si="327"/>
        <v>0</v>
      </c>
      <c r="N1132" s="105"/>
      <c r="O1132" s="104">
        <f t="shared" si="328"/>
        <v>0</v>
      </c>
      <c r="P1132" s="26">
        <f t="shared" si="342"/>
        <v>0</v>
      </c>
      <c r="Q1132" s="21">
        <f t="shared" si="341"/>
        <v>0</v>
      </c>
      <c r="R1132" s="98">
        <v>0</v>
      </c>
      <c r="S1132" s="99">
        <v>0</v>
      </c>
      <c r="T1132" s="99">
        <v>0</v>
      </c>
      <c r="U1132" s="99">
        <v>0</v>
      </c>
      <c r="V1132" s="99">
        <v>0</v>
      </c>
      <c r="W1132" s="99">
        <v>0</v>
      </c>
      <c r="X1132" s="99">
        <v>0</v>
      </c>
      <c r="Y1132" s="99">
        <v>0</v>
      </c>
      <c r="Z1132" s="99">
        <v>0</v>
      </c>
      <c r="AA1132" s="99">
        <v>0</v>
      </c>
      <c r="AB1132" s="99">
        <v>0</v>
      </c>
      <c r="AC1132" s="100">
        <v>0</v>
      </c>
      <c r="AD1132" s="22">
        <f t="shared" si="329"/>
        <v>0</v>
      </c>
      <c r="AE1132" s="20">
        <f t="shared" si="330"/>
        <v>0</v>
      </c>
      <c r="AF1132" s="20">
        <f t="shared" si="331"/>
        <v>0</v>
      </c>
      <c r="AG1132" s="20">
        <f t="shared" si="332"/>
        <v>0</v>
      </c>
      <c r="AH1132" s="20">
        <f t="shared" si="333"/>
        <v>0</v>
      </c>
      <c r="AI1132" s="20">
        <f t="shared" si="334"/>
        <v>0</v>
      </c>
      <c r="AJ1132" s="20">
        <f t="shared" si="335"/>
        <v>0</v>
      </c>
      <c r="AK1132" s="20">
        <f t="shared" si="336"/>
        <v>0</v>
      </c>
      <c r="AL1132" s="20">
        <f t="shared" si="337"/>
        <v>0</v>
      </c>
      <c r="AM1132" s="20">
        <f t="shared" si="338"/>
        <v>0</v>
      </c>
      <c r="AN1132" s="20">
        <f t="shared" si="339"/>
        <v>0</v>
      </c>
      <c r="AO1132" s="43">
        <f t="shared" si="340"/>
        <v>0</v>
      </c>
    </row>
    <row r="1133" spans="1:41" x14ac:dyDescent="0.2">
      <c r="A1133" s="96" t="s">
        <v>2660</v>
      </c>
      <c r="B1133" s="96" t="s">
        <v>2674</v>
      </c>
      <c r="C1133" s="96" t="s">
        <v>2660</v>
      </c>
      <c r="D1133" s="96" t="s">
        <v>2674</v>
      </c>
      <c r="E1133" s="96" t="s">
        <v>2675</v>
      </c>
      <c r="F1133" s="96" t="s">
        <v>2676</v>
      </c>
      <c r="G1133" s="96" t="s">
        <v>126</v>
      </c>
      <c r="H1133" s="19" t="str">
        <f>IF(E1133="","",VLOOKUP(LEFT(E1133,5),'Technikai cellák'!B:C,2,0))</f>
        <v>E.ON Közép-dunántúli Gázhálózati Zrt.</v>
      </c>
      <c r="I1133" s="19" t="str">
        <f>IF(E1133="","",VLOOKUP(H1133,'Technikai cellák'!$C$1:$D$12,2,0))</f>
        <v>8800 Nagykanizsa, Zrínyi Miklós út 32.</v>
      </c>
      <c r="J1133" s="97">
        <v>10</v>
      </c>
      <c r="K1133" s="25" t="str">
        <f t="shared" si="325"/>
        <v>20 alatti</v>
      </c>
      <c r="L1133" s="101">
        <f t="shared" si="326"/>
        <v>10</v>
      </c>
      <c r="M1133" s="102">
        <f t="shared" si="327"/>
        <v>0</v>
      </c>
      <c r="N1133" s="105"/>
      <c r="O1133" s="104">
        <f t="shared" si="328"/>
        <v>0</v>
      </c>
      <c r="P1133" s="26">
        <f t="shared" si="342"/>
        <v>80224</v>
      </c>
      <c r="Q1133" s="21">
        <f t="shared" si="341"/>
        <v>100280</v>
      </c>
      <c r="R1133" s="98">
        <v>400</v>
      </c>
      <c r="S1133" s="99">
        <v>1000</v>
      </c>
      <c r="T1133" s="99">
        <v>1000</v>
      </c>
      <c r="U1133" s="99">
        <v>1400</v>
      </c>
      <c r="V1133" s="99">
        <v>1200</v>
      </c>
      <c r="W1133" s="99">
        <v>1100</v>
      </c>
      <c r="X1133" s="99">
        <v>1100</v>
      </c>
      <c r="Y1133" s="99">
        <v>700</v>
      </c>
      <c r="Z1133" s="99">
        <v>700</v>
      </c>
      <c r="AA1133" s="99">
        <v>300</v>
      </c>
      <c r="AB1133" s="99">
        <v>300</v>
      </c>
      <c r="AC1133" s="100">
        <v>300</v>
      </c>
      <c r="AD1133" s="22">
        <f t="shared" si="329"/>
        <v>4222</v>
      </c>
      <c r="AE1133" s="20">
        <f t="shared" si="330"/>
        <v>10556</v>
      </c>
      <c r="AF1133" s="20">
        <f t="shared" si="331"/>
        <v>10556</v>
      </c>
      <c r="AG1133" s="20">
        <f t="shared" si="332"/>
        <v>14778</v>
      </c>
      <c r="AH1133" s="20">
        <f t="shared" si="333"/>
        <v>12667</v>
      </c>
      <c r="AI1133" s="20">
        <f t="shared" si="334"/>
        <v>11611</v>
      </c>
      <c r="AJ1133" s="20">
        <f t="shared" si="335"/>
        <v>11611</v>
      </c>
      <c r="AK1133" s="20">
        <f t="shared" si="336"/>
        <v>7389</v>
      </c>
      <c r="AL1133" s="20">
        <f t="shared" si="337"/>
        <v>7389</v>
      </c>
      <c r="AM1133" s="20">
        <f t="shared" si="338"/>
        <v>3167</v>
      </c>
      <c r="AN1133" s="20">
        <f t="shared" si="339"/>
        <v>3167</v>
      </c>
      <c r="AO1133" s="43">
        <f t="shared" si="340"/>
        <v>3167</v>
      </c>
    </row>
    <row r="1134" spans="1:41" x14ac:dyDescent="0.2">
      <c r="A1134" s="96" t="s">
        <v>2660</v>
      </c>
      <c r="B1134" s="96" t="s">
        <v>2677</v>
      </c>
      <c r="C1134" s="96" t="s">
        <v>2660</v>
      </c>
      <c r="D1134" s="96" t="s">
        <v>2677</v>
      </c>
      <c r="E1134" s="96" t="s">
        <v>2678</v>
      </c>
      <c r="F1134" s="96" t="s">
        <v>2679</v>
      </c>
      <c r="G1134" s="96" t="s">
        <v>126</v>
      </c>
      <c r="H1134" s="19" t="str">
        <f>IF(E1134="","",VLOOKUP(LEFT(E1134,5),'Technikai cellák'!B:C,2,0))</f>
        <v>E.ON Közép-dunántúli Gázhálózati Zrt.</v>
      </c>
      <c r="I1134" s="19" t="str">
        <f>IF(E1134="","",VLOOKUP(H1134,'Technikai cellák'!$C$1:$D$12,2,0))</f>
        <v>8800 Nagykanizsa, Zrínyi Miklós út 32.</v>
      </c>
      <c r="J1134" s="97">
        <v>4</v>
      </c>
      <c r="K1134" s="25" t="str">
        <f t="shared" si="325"/>
        <v>20 alatti</v>
      </c>
      <c r="L1134" s="101">
        <f t="shared" si="326"/>
        <v>4</v>
      </c>
      <c r="M1134" s="102">
        <f t="shared" si="327"/>
        <v>0</v>
      </c>
      <c r="N1134" s="105"/>
      <c r="O1134" s="104">
        <f t="shared" si="328"/>
        <v>0</v>
      </c>
      <c r="P1134" s="26">
        <f t="shared" si="342"/>
        <v>16890</v>
      </c>
      <c r="Q1134" s="21">
        <f t="shared" si="341"/>
        <v>21112</v>
      </c>
      <c r="R1134" s="98">
        <v>200</v>
      </c>
      <c r="S1134" s="99">
        <v>200</v>
      </c>
      <c r="T1134" s="99">
        <v>250</v>
      </c>
      <c r="U1134" s="99">
        <v>250</v>
      </c>
      <c r="V1134" s="99">
        <v>200</v>
      </c>
      <c r="W1134" s="99">
        <v>200</v>
      </c>
      <c r="X1134" s="99">
        <v>150</v>
      </c>
      <c r="Y1134" s="99">
        <v>100</v>
      </c>
      <c r="Z1134" s="99">
        <v>100</v>
      </c>
      <c r="AA1134" s="99">
        <v>100</v>
      </c>
      <c r="AB1134" s="99">
        <v>100</v>
      </c>
      <c r="AC1134" s="100">
        <v>150</v>
      </c>
      <c r="AD1134" s="22">
        <f t="shared" si="329"/>
        <v>2111</v>
      </c>
      <c r="AE1134" s="20">
        <f t="shared" si="330"/>
        <v>2111</v>
      </c>
      <c r="AF1134" s="20">
        <f t="shared" si="331"/>
        <v>2639</v>
      </c>
      <c r="AG1134" s="20">
        <f t="shared" si="332"/>
        <v>2639</v>
      </c>
      <c r="AH1134" s="20">
        <f t="shared" si="333"/>
        <v>2111</v>
      </c>
      <c r="AI1134" s="20">
        <f t="shared" si="334"/>
        <v>2111</v>
      </c>
      <c r="AJ1134" s="20">
        <f t="shared" si="335"/>
        <v>1583</v>
      </c>
      <c r="AK1134" s="20">
        <f t="shared" si="336"/>
        <v>1056</v>
      </c>
      <c r="AL1134" s="20">
        <f t="shared" si="337"/>
        <v>1056</v>
      </c>
      <c r="AM1134" s="20">
        <f t="shared" si="338"/>
        <v>1056</v>
      </c>
      <c r="AN1134" s="20">
        <f t="shared" si="339"/>
        <v>1056</v>
      </c>
      <c r="AO1134" s="43">
        <f t="shared" si="340"/>
        <v>1583</v>
      </c>
    </row>
    <row r="1135" spans="1:41" x14ac:dyDescent="0.2">
      <c r="A1135" s="96" t="s">
        <v>2660</v>
      </c>
      <c r="B1135" s="96" t="s">
        <v>2680</v>
      </c>
      <c r="C1135" s="96" t="s">
        <v>2660</v>
      </c>
      <c r="D1135" s="96" t="s">
        <v>2680</v>
      </c>
      <c r="E1135" s="96" t="s">
        <v>2681</v>
      </c>
      <c r="F1135" s="96" t="s">
        <v>2679</v>
      </c>
      <c r="G1135" s="96" t="s">
        <v>126</v>
      </c>
      <c r="H1135" s="19" t="str">
        <f>IF(E1135="","",VLOOKUP(LEFT(E1135,5),'Technikai cellák'!B:C,2,0))</f>
        <v>E.ON Közép-dunántúli Gázhálózati Zrt.</v>
      </c>
      <c r="I1135" s="19" t="str">
        <f>IF(E1135="","",VLOOKUP(H1135,'Technikai cellák'!$C$1:$D$12,2,0))</f>
        <v>8800 Nagykanizsa, Zrínyi Miklós út 32.</v>
      </c>
      <c r="J1135" s="97">
        <v>4</v>
      </c>
      <c r="K1135" s="25" t="str">
        <f t="shared" si="325"/>
        <v>20 alatti</v>
      </c>
      <c r="L1135" s="101">
        <f t="shared" si="326"/>
        <v>4</v>
      </c>
      <c r="M1135" s="102">
        <f t="shared" si="327"/>
        <v>0</v>
      </c>
      <c r="N1135" s="105"/>
      <c r="O1135" s="104">
        <f t="shared" si="328"/>
        <v>0</v>
      </c>
      <c r="P1135" s="26">
        <f t="shared" si="342"/>
        <v>12664</v>
      </c>
      <c r="Q1135" s="21">
        <f t="shared" si="341"/>
        <v>15830</v>
      </c>
      <c r="R1135" s="98">
        <v>150</v>
      </c>
      <c r="S1135" s="99">
        <v>150</v>
      </c>
      <c r="T1135" s="99">
        <v>200</v>
      </c>
      <c r="U1135" s="99">
        <v>200</v>
      </c>
      <c r="V1135" s="99">
        <v>150</v>
      </c>
      <c r="W1135" s="99">
        <v>150</v>
      </c>
      <c r="X1135" s="99">
        <v>90</v>
      </c>
      <c r="Y1135" s="99">
        <v>80</v>
      </c>
      <c r="Z1135" s="99">
        <v>80</v>
      </c>
      <c r="AA1135" s="99">
        <v>80</v>
      </c>
      <c r="AB1135" s="99">
        <v>80</v>
      </c>
      <c r="AC1135" s="100">
        <v>90</v>
      </c>
      <c r="AD1135" s="22">
        <f t="shared" si="329"/>
        <v>1583</v>
      </c>
      <c r="AE1135" s="20">
        <f t="shared" si="330"/>
        <v>1583</v>
      </c>
      <c r="AF1135" s="20">
        <f t="shared" si="331"/>
        <v>2111</v>
      </c>
      <c r="AG1135" s="20">
        <f t="shared" si="332"/>
        <v>2111</v>
      </c>
      <c r="AH1135" s="20">
        <f t="shared" si="333"/>
        <v>1583</v>
      </c>
      <c r="AI1135" s="20">
        <f t="shared" si="334"/>
        <v>1583</v>
      </c>
      <c r="AJ1135" s="20">
        <f t="shared" si="335"/>
        <v>950</v>
      </c>
      <c r="AK1135" s="20">
        <f t="shared" si="336"/>
        <v>844</v>
      </c>
      <c r="AL1135" s="20">
        <f t="shared" si="337"/>
        <v>844</v>
      </c>
      <c r="AM1135" s="20">
        <f t="shared" si="338"/>
        <v>844</v>
      </c>
      <c r="AN1135" s="20">
        <f t="shared" si="339"/>
        <v>844</v>
      </c>
      <c r="AO1135" s="43">
        <f t="shared" si="340"/>
        <v>950</v>
      </c>
    </row>
    <row r="1136" spans="1:41" x14ac:dyDescent="0.2">
      <c r="A1136" s="96" t="s">
        <v>2660</v>
      </c>
      <c r="B1136" s="96" t="s">
        <v>2682</v>
      </c>
      <c r="C1136" s="96" t="s">
        <v>2660</v>
      </c>
      <c r="D1136" s="96" t="s">
        <v>2682</v>
      </c>
      <c r="E1136" s="96" t="s">
        <v>2683</v>
      </c>
      <c r="F1136" s="96" t="s">
        <v>2679</v>
      </c>
      <c r="G1136" s="96" t="s">
        <v>126</v>
      </c>
      <c r="H1136" s="19" t="str">
        <f>IF(E1136="","",VLOOKUP(LEFT(E1136,5),'Technikai cellák'!B:C,2,0))</f>
        <v>E.ON Közép-dunántúli Gázhálózati Zrt.</v>
      </c>
      <c r="I1136" s="19" t="str">
        <f>IF(E1136="","",VLOOKUP(H1136,'Technikai cellák'!$C$1:$D$12,2,0))</f>
        <v>8800 Nagykanizsa, Zrínyi Miklós út 32.</v>
      </c>
      <c r="J1136" s="97">
        <v>4</v>
      </c>
      <c r="K1136" s="25" t="str">
        <f t="shared" si="325"/>
        <v>20 alatti</v>
      </c>
      <c r="L1136" s="101">
        <f t="shared" si="326"/>
        <v>4</v>
      </c>
      <c r="M1136" s="102">
        <f t="shared" si="327"/>
        <v>0</v>
      </c>
      <c r="N1136" s="105"/>
      <c r="O1136" s="104">
        <f t="shared" si="328"/>
        <v>0</v>
      </c>
      <c r="P1136" s="26">
        <f t="shared" si="342"/>
        <v>12664</v>
      </c>
      <c r="Q1136" s="21">
        <f t="shared" si="341"/>
        <v>15830</v>
      </c>
      <c r="R1136" s="98">
        <v>150</v>
      </c>
      <c r="S1136" s="99">
        <v>150</v>
      </c>
      <c r="T1136" s="99">
        <v>200</v>
      </c>
      <c r="U1136" s="99">
        <v>200</v>
      </c>
      <c r="V1136" s="99">
        <v>150</v>
      </c>
      <c r="W1136" s="99">
        <v>150</v>
      </c>
      <c r="X1136" s="99">
        <v>90</v>
      </c>
      <c r="Y1136" s="99">
        <v>80</v>
      </c>
      <c r="Z1136" s="99">
        <v>80</v>
      </c>
      <c r="AA1136" s="99">
        <v>80</v>
      </c>
      <c r="AB1136" s="99">
        <v>80</v>
      </c>
      <c r="AC1136" s="100">
        <v>90</v>
      </c>
      <c r="AD1136" s="22">
        <f t="shared" si="329"/>
        <v>1583</v>
      </c>
      <c r="AE1136" s="20">
        <f t="shared" si="330"/>
        <v>1583</v>
      </c>
      <c r="AF1136" s="20">
        <f t="shared" si="331"/>
        <v>2111</v>
      </c>
      <c r="AG1136" s="20">
        <f t="shared" si="332"/>
        <v>2111</v>
      </c>
      <c r="AH1136" s="20">
        <f t="shared" si="333"/>
        <v>1583</v>
      </c>
      <c r="AI1136" s="20">
        <f t="shared" si="334"/>
        <v>1583</v>
      </c>
      <c r="AJ1136" s="20">
        <f t="shared" si="335"/>
        <v>950</v>
      </c>
      <c r="AK1136" s="20">
        <f t="shared" si="336"/>
        <v>844</v>
      </c>
      <c r="AL1136" s="20">
        <f t="shared" si="337"/>
        <v>844</v>
      </c>
      <c r="AM1136" s="20">
        <f t="shared" si="338"/>
        <v>844</v>
      </c>
      <c r="AN1136" s="20">
        <f t="shared" si="339"/>
        <v>844</v>
      </c>
      <c r="AO1136" s="43">
        <f t="shared" si="340"/>
        <v>950</v>
      </c>
    </row>
    <row r="1137" spans="1:41" x14ac:dyDescent="0.2">
      <c r="A1137" s="96" t="s">
        <v>2660</v>
      </c>
      <c r="B1137" s="96" t="s">
        <v>2684</v>
      </c>
      <c r="C1137" s="96" t="s">
        <v>2660</v>
      </c>
      <c r="D1137" s="96" t="s">
        <v>2684</v>
      </c>
      <c r="E1137" s="96" t="s">
        <v>2685</v>
      </c>
      <c r="F1137" s="96" t="s">
        <v>2686</v>
      </c>
      <c r="G1137" s="96" t="s">
        <v>126</v>
      </c>
      <c r="H1137" s="19" t="str">
        <f>IF(E1137="","",VLOOKUP(LEFT(E1137,5),'Technikai cellák'!B:C,2,0))</f>
        <v>E.ON Közép-dunántúli Gázhálózati Zrt.</v>
      </c>
      <c r="I1137" s="19" t="str">
        <f>IF(E1137="","",VLOOKUP(H1137,'Technikai cellák'!$C$1:$D$12,2,0))</f>
        <v>8800 Nagykanizsa, Zrínyi Miklós út 32.</v>
      </c>
      <c r="J1137" s="97">
        <v>4</v>
      </c>
      <c r="K1137" s="25" t="str">
        <f t="shared" si="325"/>
        <v>20 alatti</v>
      </c>
      <c r="L1137" s="101">
        <f t="shared" si="326"/>
        <v>4</v>
      </c>
      <c r="M1137" s="102">
        <f t="shared" si="327"/>
        <v>0</v>
      </c>
      <c r="N1137" s="105"/>
      <c r="O1137" s="104">
        <f t="shared" si="328"/>
        <v>0</v>
      </c>
      <c r="P1137" s="26">
        <f t="shared" si="342"/>
        <v>33779</v>
      </c>
      <c r="Q1137" s="21">
        <f t="shared" si="341"/>
        <v>42224</v>
      </c>
      <c r="R1137" s="98">
        <v>300</v>
      </c>
      <c r="S1137" s="99">
        <v>400</v>
      </c>
      <c r="T1137" s="99">
        <v>500</v>
      </c>
      <c r="U1137" s="99">
        <v>500</v>
      </c>
      <c r="V1137" s="99">
        <v>400</v>
      </c>
      <c r="W1137" s="99">
        <v>300</v>
      </c>
      <c r="X1137" s="99">
        <v>300</v>
      </c>
      <c r="Y1137" s="99">
        <v>300</v>
      </c>
      <c r="Z1137" s="99">
        <v>200</v>
      </c>
      <c r="AA1137" s="99">
        <v>200</v>
      </c>
      <c r="AB1137" s="99">
        <v>300</v>
      </c>
      <c r="AC1137" s="100">
        <v>300</v>
      </c>
      <c r="AD1137" s="22">
        <f t="shared" si="329"/>
        <v>3167</v>
      </c>
      <c r="AE1137" s="20">
        <f t="shared" si="330"/>
        <v>4222</v>
      </c>
      <c r="AF1137" s="20">
        <f t="shared" si="331"/>
        <v>5278</v>
      </c>
      <c r="AG1137" s="20">
        <f t="shared" si="332"/>
        <v>5278</v>
      </c>
      <c r="AH1137" s="20">
        <f t="shared" si="333"/>
        <v>4222</v>
      </c>
      <c r="AI1137" s="20">
        <f t="shared" si="334"/>
        <v>3167</v>
      </c>
      <c r="AJ1137" s="20">
        <f t="shared" si="335"/>
        <v>3167</v>
      </c>
      <c r="AK1137" s="20">
        <f t="shared" si="336"/>
        <v>3167</v>
      </c>
      <c r="AL1137" s="20">
        <f t="shared" si="337"/>
        <v>2111</v>
      </c>
      <c r="AM1137" s="20">
        <f t="shared" si="338"/>
        <v>2111</v>
      </c>
      <c r="AN1137" s="20">
        <f t="shared" si="339"/>
        <v>3167</v>
      </c>
      <c r="AO1137" s="43">
        <f t="shared" si="340"/>
        <v>3167</v>
      </c>
    </row>
    <row r="1138" spans="1:41" x14ac:dyDescent="0.2">
      <c r="A1138" s="96" t="s">
        <v>2660</v>
      </c>
      <c r="B1138" s="96" t="s">
        <v>2687</v>
      </c>
      <c r="C1138" s="96" t="s">
        <v>2660</v>
      </c>
      <c r="D1138" s="96" t="s">
        <v>2687</v>
      </c>
      <c r="E1138" s="96" t="s">
        <v>2688</v>
      </c>
      <c r="F1138" s="96" t="s">
        <v>2689</v>
      </c>
      <c r="G1138" s="96" t="s">
        <v>126</v>
      </c>
      <c r="H1138" s="19" t="str">
        <f>IF(E1138="","",VLOOKUP(LEFT(E1138,5),'Technikai cellák'!B:C,2,0))</f>
        <v>E.ON Közép-dunántúli Gázhálózati Zrt.</v>
      </c>
      <c r="I1138" s="19" t="str">
        <f>IF(E1138="","",VLOOKUP(H1138,'Technikai cellák'!$C$1:$D$12,2,0))</f>
        <v>8800 Nagykanizsa, Zrínyi Miklós út 32.</v>
      </c>
      <c r="J1138" s="97">
        <v>10</v>
      </c>
      <c r="K1138" s="25" t="str">
        <f t="shared" si="325"/>
        <v>20 alatti</v>
      </c>
      <c r="L1138" s="101">
        <f t="shared" si="326"/>
        <v>10</v>
      </c>
      <c r="M1138" s="102">
        <f t="shared" si="327"/>
        <v>0</v>
      </c>
      <c r="N1138" s="105"/>
      <c r="O1138" s="104">
        <f t="shared" si="328"/>
        <v>0</v>
      </c>
      <c r="P1138" s="26">
        <f t="shared" si="342"/>
        <v>185782</v>
      </c>
      <c r="Q1138" s="21">
        <f t="shared" si="341"/>
        <v>232227</v>
      </c>
      <c r="R1138" s="98">
        <v>2300</v>
      </c>
      <c r="S1138" s="99">
        <v>2500</v>
      </c>
      <c r="T1138" s="99">
        <v>3000</v>
      </c>
      <c r="U1138" s="99">
        <v>3000</v>
      </c>
      <c r="V1138" s="99">
        <v>2000</v>
      </c>
      <c r="W1138" s="99">
        <v>2000</v>
      </c>
      <c r="X1138" s="99">
        <v>1400</v>
      </c>
      <c r="Y1138" s="99">
        <v>1400</v>
      </c>
      <c r="Z1138" s="99">
        <v>1000</v>
      </c>
      <c r="AA1138" s="99">
        <v>1000</v>
      </c>
      <c r="AB1138" s="99">
        <v>1000</v>
      </c>
      <c r="AC1138" s="100">
        <v>1400</v>
      </c>
      <c r="AD1138" s="22">
        <f t="shared" si="329"/>
        <v>24278</v>
      </c>
      <c r="AE1138" s="20">
        <f t="shared" si="330"/>
        <v>26389</v>
      </c>
      <c r="AF1138" s="20">
        <f t="shared" si="331"/>
        <v>31667</v>
      </c>
      <c r="AG1138" s="20">
        <f t="shared" si="332"/>
        <v>31667</v>
      </c>
      <c r="AH1138" s="20">
        <f t="shared" si="333"/>
        <v>21112</v>
      </c>
      <c r="AI1138" s="20">
        <f t="shared" si="334"/>
        <v>21112</v>
      </c>
      <c r="AJ1138" s="20">
        <f t="shared" si="335"/>
        <v>14778</v>
      </c>
      <c r="AK1138" s="20">
        <f t="shared" si="336"/>
        <v>14778</v>
      </c>
      <c r="AL1138" s="20">
        <f t="shared" si="337"/>
        <v>10556</v>
      </c>
      <c r="AM1138" s="20">
        <f t="shared" si="338"/>
        <v>10556</v>
      </c>
      <c r="AN1138" s="20">
        <f t="shared" si="339"/>
        <v>10556</v>
      </c>
      <c r="AO1138" s="43">
        <f t="shared" si="340"/>
        <v>14778</v>
      </c>
    </row>
    <row r="1139" spans="1:41" x14ac:dyDescent="0.2">
      <c r="A1139" s="96" t="s">
        <v>2660</v>
      </c>
      <c r="B1139" s="96" t="s">
        <v>2690</v>
      </c>
      <c r="C1139" s="96" t="s">
        <v>2660</v>
      </c>
      <c r="D1139" s="96" t="s">
        <v>2690</v>
      </c>
      <c r="E1139" s="96" t="s">
        <v>2691</v>
      </c>
      <c r="F1139" s="96" t="s">
        <v>2692</v>
      </c>
      <c r="G1139" s="96" t="s">
        <v>126</v>
      </c>
      <c r="H1139" s="19" t="str">
        <f>IF(E1139="","",VLOOKUP(LEFT(E1139,5),'Technikai cellák'!B:C,2,0))</f>
        <v>E.ON Közép-dunántúli Gázhálózati Zrt.</v>
      </c>
      <c r="I1139" s="19" t="str">
        <f>IF(E1139="","",VLOOKUP(H1139,'Technikai cellák'!$C$1:$D$12,2,0))</f>
        <v>8800 Nagykanizsa, Zrínyi Miklós út 32.</v>
      </c>
      <c r="J1139" s="97">
        <v>4</v>
      </c>
      <c r="K1139" s="25" t="str">
        <f t="shared" si="325"/>
        <v>20 alatti</v>
      </c>
      <c r="L1139" s="101">
        <f t="shared" si="326"/>
        <v>4</v>
      </c>
      <c r="M1139" s="102">
        <f t="shared" si="327"/>
        <v>0</v>
      </c>
      <c r="N1139" s="105"/>
      <c r="O1139" s="104">
        <f t="shared" si="328"/>
        <v>0</v>
      </c>
      <c r="P1139" s="26">
        <f t="shared" si="342"/>
        <v>48136</v>
      </c>
      <c r="Q1139" s="21">
        <f t="shared" si="341"/>
        <v>60170</v>
      </c>
      <c r="R1139" s="98">
        <v>500</v>
      </c>
      <c r="S1139" s="99">
        <v>700</v>
      </c>
      <c r="T1139" s="99">
        <v>1200</v>
      </c>
      <c r="U1139" s="99">
        <v>1200</v>
      </c>
      <c r="V1139" s="99">
        <v>700</v>
      </c>
      <c r="W1139" s="99">
        <v>500</v>
      </c>
      <c r="X1139" s="99">
        <v>250</v>
      </c>
      <c r="Y1139" s="99">
        <v>100</v>
      </c>
      <c r="Z1139" s="99">
        <v>100</v>
      </c>
      <c r="AA1139" s="99">
        <v>100</v>
      </c>
      <c r="AB1139" s="99">
        <v>100</v>
      </c>
      <c r="AC1139" s="100">
        <v>250</v>
      </c>
      <c r="AD1139" s="22">
        <f t="shared" si="329"/>
        <v>5278</v>
      </c>
      <c r="AE1139" s="20">
        <f t="shared" si="330"/>
        <v>7389</v>
      </c>
      <c r="AF1139" s="20">
        <f t="shared" si="331"/>
        <v>12667</v>
      </c>
      <c r="AG1139" s="20">
        <f t="shared" si="332"/>
        <v>12667</v>
      </c>
      <c r="AH1139" s="20">
        <f t="shared" si="333"/>
        <v>7389</v>
      </c>
      <c r="AI1139" s="20">
        <f t="shared" si="334"/>
        <v>5278</v>
      </c>
      <c r="AJ1139" s="20">
        <f t="shared" si="335"/>
        <v>2639</v>
      </c>
      <c r="AK1139" s="20">
        <f t="shared" si="336"/>
        <v>1056</v>
      </c>
      <c r="AL1139" s="20">
        <f t="shared" si="337"/>
        <v>1056</v>
      </c>
      <c r="AM1139" s="20">
        <f t="shared" si="338"/>
        <v>1056</v>
      </c>
      <c r="AN1139" s="20">
        <f t="shared" si="339"/>
        <v>1056</v>
      </c>
      <c r="AO1139" s="43">
        <f t="shared" si="340"/>
        <v>2639</v>
      </c>
    </row>
    <row r="1140" spans="1:41" x14ac:dyDescent="0.2">
      <c r="A1140" s="96" t="s">
        <v>2660</v>
      </c>
      <c r="B1140" s="96" t="s">
        <v>2693</v>
      </c>
      <c r="C1140" s="96" t="s">
        <v>2660</v>
      </c>
      <c r="D1140" s="96" t="s">
        <v>2693</v>
      </c>
      <c r="E1140" s="96" t="s">
        <v>2694</v>
      </c>
      <c r="F1140" s="96" t="s">
        <v>2695</v>
      </c>
      <c r="G1140" s="96" t="s">
        <v>126</v>
      </c>
      <c r="H1140" s="19" t="str">
        <f>IF(E1140="","",VLOOKUP(LEFT(E1140,5),'Technikai cellák'!B:C,2,0))</f>
        <v>E.ON Közép-dunántúli Gázhálózati Zrt.</v>
      </c>
      <c r="I1140" s="19" t="str">
        <f>IF(E1140="","",VLOOKUP(H1140,'Technikai cellák'!$C$1:$D$12,2,0))</f>
        <v>8800 Nagykanizsa, Zrínyi Miklós út 32.</v>
      </c>
      <c r="J1140" s="97">
        <v>16</v>
      </c>
      <c r="K1140" s="25" t="str">
        <f t="shared" si="325"/>
        <v>20 alatti</v>
      </c>
      <c r="L1140" s="101">
        <f t="shared" si="326"/>
        <v>16</v>
      </c>
      <c r="M1140" s="102">
        <f t="shared" si="327"/>
        <v>0</v>
      </c>
      <c r="N1140" s="105"/>
      <c r="O1140" s="104">
        <f t="shared" si="328"/>
        <v>0</v>
      </c>
      <c r="P1140" s="26">
        <f t="shared" si="342"/>
        <v>160450</v>
      </c>
      <c r="Q1140" s="21">
        <f t="shared" si="341"/>
        <v>200562</v>
      </c>
      <c r="R1140" s="98">
        <v>1500</v>
      </c>
      <c r="S1140" s="99">
        <v>2000</v>
      </c>
      <c r="T1140" s="99">
        <v>3000</v>
      </c>
      <c r="U1140" s="99">
        <v>3000</v>
      </c>
      <c r="V1140" s="99">
        <v>2000</v>
      </c>
      <c r="W1140" s="99">
        <v>1500</v>
      </c>
      <c r="X1140" s="99">
        <v>1000</v>
      </c>
      <c r="Y1140" s="99">
        <v>1000</v>
      </c>
      <c r="Z1140" s="99">
        <v>1000</v>
      </c>
      <c r="AA1140" s="99">
        <v>1000</v>
      </c>
      <c r="AB1140" s="99">
        <v>1000</v>
      </c>
      <c r="AC1140" s="100">
        <v>1000</v>
      </c>
      <c r="AD1140" s="22">
        <f t="shared" si="329"/>
        <v>15834</v>
      </c>
      <c r="AE1140" s="20">
        <f t="shared" si="330"/>
        <v>21112</v>
      </c>
      <c r="AF1140" s="20">
        <f t="shared" si="331"/>
        <v>31667</v>
      </c>
      <c r="AG1140" s="20">
        <f t="shared" si="332"/>
        <v>31667</v>
      </c>
      <c r="AH1140" s="20">
        <f t="shared" si="333"/>
        <v>21112</v>
      </c>
      <c r="AI1140" s="20">
        <f t="shared" si="334"/>
        <v>15834</v>
      </c>
      <c r="AJ1140" s="20">
        <f t="shared" si="335"/>
        <v>10556</v>
      </c>
      <c r="AK1140" s="20">
        <f t="shared" si="336"/>
        <v>10556</v>
      </c>
      <c r="AL1140" s="20">
        <f t="shared" si="337"/>
        <v>10556</v>
      </c>
      <c r="AM1140" s="20">
        <f t="shared" si="338"/>
        <v>10556</v>
      </c>
      <c r="AN1140" s="20">
        <f t="shared" si="339"/>
        <v>10556</v>
      </c>
      <c r="AO1140" s="43">
        <f t="shared" si="340"/>
        <v>10556</v>
      </c>
    </row>
    <row r="1141" spans="1:41" x14ac:dyDescent="0.2">
      <c r="A1141" s="96" t="s">
        <v>2660</v>
      </c>
      <c r="B1141" s="96" t="s">
        <v>2696</v>
      </c>
      <c r="C1141" s="96" t="s">
        <v>2660</v>
      </c>
      <c r="D1141" s="96" t="s">
        <v>2696</v>
      </c>
      <c r="E1141" s="96" t="s">
        <v>2697</v>
      </c>
      <c r="F1141" s="96" t="s">
        <v>2661</v>
      </c>
      <c r="G1141" s="96" t="s">
        <v>126</v>
      </c>
      <c r="H1141" s="19" t="str">
        <f>IF(E1141="","",VLOOKUP(LEFT(E1141,5),'Technikai cellák'!B:C,2,0))</f>
        <v>E.ON Közép-dunántúli Gázhálózati Zrt.</v>
      </c>
      <c r="I1141" s="19" t="str">
        <f>IF(E1141="","",VLOOKUP(H1141,'Technikai cellák'!$C$1:$D$12,2,0))</f>
        <v>8800 Nagykanizsa, Zrínyi Miklós út 32.</v>
      </c>
      <c r="J1141" s="97">
        <v>4</v>
      </c>
      <c r="K1141" s="25" t="str">
        <f t="shared" si="325"/>
        <v>20 alatti</v>
      </c>
      <c r="L1141" s="101">
        <f t="shared" si="326"/>
        <v>4</v>
      </c>
      <c r="M1141" s="102">
        <f t="shared" si="327"/>
        <v>0</v>
      </c>
      <c r="N1141" s="105"/>
      <c r="O1141" s="104">
        <f t="shared" si="328"/>
        <v>0</v>
      </c>
      <c r="P1141" s="26">
        <f t="shared" si="342"/>
        <v>12669</v>
      </c>
      <c r="Q1141" s="21">
        <f t="shared" si="341"/>
        <v>15836</v>
      </c>
      <c r="R1141" s="98">
        <v>100</v>
      </c>
      <c r="S1141" s="99">
        <v>200</v>
      </c>
      <c r="T1141" s="99">
        <v>300</v>
      </c>
      <c r="U1141" s="99">
        <v>300</v>
      </c>
      <c r="V1141" s="99">
        <v>200</v>
      </c>
      <c r="W1141" s="99">
        <v>100</v>
      </c>
      <c r="X1141" s="99">
        <v>50</v>
      </c>
      <c r="Y1141" s="99">
        <v>50</v>
      </c>
      <c r="Z1141" s="99">
        <v>50</v>
      </c>
      <c r="AA1141" s="99">
        <v>50</v>
      </c>
      <c r="AB1141" s="99">
        <v>50</v>
      </c>
      <c r="AC1141" s="100">
        <v>50</v>
      </c>
      <c r="AD1141" s="22">
        <f t="shared" si="329"/>
        <v>1056</v>
      </c>
      <c r="AE1141" s="20">
        <f t="shared" si="330"/>
        <v>2111</v>
      </c>
      <c r="AF1141" s="20">
        <f t="shared" si="331"/>
        <v>3167</v>
      </c>
      <c r="AG1141" s="20">
        <f t="shared" si="332"/>
        <v>3167</v>
      </c>
      <c r="AH1141" s="20">
        <f t="shared" si="333"/>
        <v>2111</v>
      </c>
      <c r="AI1141" s="20">
        <f t="shared" si="334"/>
        <v>1056</v>
      </c>
      <c r="AJ1141" s="20">
        <f t="shared" si="335"/>
        <v>528</v>
      </c>
      <c r="AK1141" s="20">
        <f t="shared" si="336"/>
        <v>528</v>
      </c>
      <c r="AL1141" s="20">
        <f t="shared" si="337"/>
        <v>528</v>
      </c>
      <c r="AM1141" s="20">
        <f t="shared" si="338"/>
        <v>528</v>
      </c>
      <c r="AN1141" s="20">
        <f t="shared" si="339"/>
        <v>528</v>
      </c>
      <c r="AO1141" s="43">
        <f t="shared" si="340"/>
        <v>528</v>
      </c>
    </row>
    <row r="1142" spans="1:41" x14ac:dyDescent="0.2">
      <c r="A1142" s="96" t="s">
        <v>2660</v>
      </c>
      <c r="B1142" s="96" t="s">
        <v>2698</v>
      </c>
      <c r="C1142" s="96" t="s">
        <v>2660</v>
      </c>
      <c r="D1142" s="96" t="s">
        <v>2698</v>
      </c>
      <c r="E1142" s="96" t="s">
        <v>2699</v>
      </c>
      <c r="F1142" s="96" t="s">
        <v>2700</v>
      </c>
      <c r="G1142" s="96" t="s">
        <v>126</v>
      </c>
      <c r="H1142" s="19" t="str">
        <f>IF(E1142="","",VLOOKUP(LEFT(E1142,5),'Technikai cellák'!B:C,2,0))</f>
        <v>E.ON Közép-dunántúli Gázhálózati Zrt.</v>
      </c>
      <c r="I1142" s="19" t="str">
        <f>IF(E1142="","",VLOOKUP(H1142,'Technikai cellák'!$C$1:$D$12,2,0))</f>
        <v>8800 Nagykanizsa, Zrínyi Miklós út 32.</v>
      </c>
      <c r="J1142" s="97">
        <v>16</v>
      </c>
      <c r="K1142" s="25" t="str">
        <f t="shared" si="325"/>
        <v>20 alatti</v>
      </c>
      <c r="L1142" s="101">
        <f t="shared" si="326"/>
        <v>16</v>
      </c>
      <c r="M1142" s="102">
        <f t="shared" si="327"/>
        <v>0</v>
      </c>
      <c r="N1142" s="105"/>
      <c r="O1142" s="104">
        <f t="shared" si="328"/>
        <v>0</v>
      </c>
      <c r="P1142" s="26">
        <f t="shared" si="342"/>
        <v>4222</v>
      </c>
      <c r="Q1142" s="21">
        <f t="shared" si="341"/>
        <v>5278</v>
      </c>
      <c r="R1142" s="98">
        <v>40</v>
      </c>
      <c r="S1142" s="99">
        <v>50</v>
      </c>
      <c r="T1142" s="99">
        <v>80</v>
      </c>
      <c r="U1142" s="99">
        <v>80</v>
      </c>
      <c r="V1142" s="99">
        <v>50</v>
      </c>
      <c r="W1142" s="99">
        <v>40</v>
      </c>
      <c r="X1142" s="99">
        <v>30</v>
      </c>
      <c r="Y1142" s="99">
        <v>30</v>
      </c>
      <c r="Z1142" s="99">
        <v>20</v>
      </c>
      <c r="AA1142" s="99">
        <v>20</v>
      </c>
      <c r="AB1142" s="99">
        <v>30</v>
      </c>
      <c r="AC1142" s="100">
        <v>30</v>
      </c>
      <c r="AD1142" s="22">
        <f t="shared" si="329"/>
        <v>422</v>
      </c>
      <c r="AE1142" s="20">
        <f t="shared" si="330"/>
        <v>528</v>
      </c>
      <c r="AF1142" s="20">
        <f t="shared" si="331"/>
        <v>844</v>
      </c>
      <c r="AG1142" s="20">
        <f t="shared" si="332"/>
        <v>844</v>
      </c>
      <c r="AH1142" s="20">
        <f t="shared" si="333"/>
        <v>528</v>
      </c>
      <c r="AI1142" s="20">
        <f t="shared" si="334"/>
        <v>422</v>
      </c>
      <c r="AJ1142" s="20">
        <f t="shared" si="335"/>
        <v>317</v>
      </c>
      <c r="AK1142" s="20">
        <f t="shared" si="336"/>
        <v>317</v>
      </c>
      <c r="AL1142" s="20">
        <f t="shared" si="337"/>
        <v>211</v>
      </c>
      <c r="AM1142" s="20">
        <f t="shared" si="338"/>
        <v>211</v>
      </c>
      <c r="AN1142" s="20">
        <f t="shared" si="339"/>
        <v>317</v>
      </c>
      <c r="AO1142" s="43">
        <f t="shared" si="340"/>
        <v>317</v>
      </c>
    </row>
    <row r="1143" spans="1:41" x14ac:dyDescent="0.2">
      <c r="A1143" s="96" t="s">
        <v>2660</v>
      </c>
      <c r="B1143" s="96" t="s">
        <v>2701</v>
      </c>
      <c r="C1143" s="96" t="s">
        <v>2660</v>
      </c>
      <c r="D1143" s="96" t="s">
        <v>2701</v>
      </c>
      <c r="E1143" s="96" t="s">
        <v>2702</v>
      </c>
      <c r="F1143" s="96" t="s">
        <v>2700</v>
      </c>
      <c r="G1143" s="96" t="s">
        <v>126</v>
      </c>
      <c r="H1143" s="19" t="str">
        <f>IF(E1143="","",VLOOKUP(LEFT(E1143,5),'Technikai cellák'!B:C,2,0))</f>
        <v>E.ON Közép-dunántúli Gázhálózati Zrt.</v>
      </c>
      <c r="I1143" s="19" t="str">
        <f>IF(E1143="","",VLOOKUP(H1143,'Technikai cellák'!$C$1:$D$12,2,0))</f>
        <v>8800 Nagykanizsa, Zrínyi Miklós út 32.</v>
      </c>
      <c r="J1143" s="97">
        <v>4</v>
      </c>
      <c r="K1143" s="25" t="str">
        <f t="shared" si="325"/>
        <v>20 alatti</v>
      </c>
      <c r="L1143" s="101">
        <f t="shared" si="326"/>
        <v>4</v>
      </c>
      <c r="M1143" s="102">
        <f t="shared" si="327"/>
        <v>0</v>
      </c>
      <c r="N1143" s="105"/>
      <c r="O1143" s="104">
        <f t="shared" si="328"/>
        <v>0</v>
      </c>
      <c r="P1143" s="26">
        <f t="shared" si="342"/>
        <v>25334</v>
      </c>
      <c r="Q1143" s="21">
        <f t="shared" si="341"/>
        <v>31668</v>
      </c>
      <c r="R1143" s="98">
        <v>250</v>
      </c>
      <c r="S1143" s="99">
        <v>450</v>
      </c>
      <c r="T1143" s="99">
        <v>550</v>
      </c>
      <c r="U1143" s="99">
        <v>550</v>
      </c>
      <c r="V1143" s="99">
        <v>450</v>
      </c>
      <c r="W1143" s="99">
        <v>250</v>
      </c>
      <c r="X1143" s="99">
        <v>150</v>
      </c>
      <c r="Y1143" s="99">
        <v>50</v>
      </c>
      <c r="Z1143" s="99">
        <v>50</v>
      </c>
      <c r="AA1143" s="99">
        <v>50</v>
      </c>
      <c r="AB1143" s="99">
        <v>50</v>
      </c>
      <c r="AC1143" s="100">
        <v>150</v>
      </c>
      <c r="AD1143" s="22">
        <f t="shared" si="329"/>
        <v>2639</v>
      </c>
      <c r="AE1143" s="20">
        <f t="shared" si="330"/>
        <v>4750</v>
      </c>
      <c r="AF1143" s="20">
        <f t="shared" si="331"/>
        <v>5806</v>
      </c>
      <c r="AG1143" s="20">
        <f t="shared" si="332"/>
        <v>5806</v>
      </c>
      <c r="AH1143" s="20">
        <f t="shared" si="333"/>
        <v>4750</v>
      </c>
      <c r="AI1143" s="20">
        <f t="shared" si="334"/>
        <v>2639</v>
      </c>
      <c r="AJ1143" s="20">
        <f t="shared" si="335"/>
        <v>1583</v>
      </c>
      <c r="AK1143" s="20">
        <f t="shared" si="336"/>
        <v>528</v>
      </c>
      <c r="AL1143" s="20">
        <f t="shared" si="337"/>
        <v>528</v>
      </c>
      <c r="AM1143" s="20">
        <f t="shared" si="338"/>
        <v>528</v>
      </c>
      <c r="AN1143" s="20">
        <f t="shared" si="339"/>
        <v>528</v>
      </c>
      <c r="AO1143" s="43">
        <f t="shared" si="340"/>
        <v>1583</v>
      </c>
    </row>
    <row r="1144" spans="1:41" x14ac:dyDescent="0.2">
      <c r="A1144" s="96" t="s">
        <v>2660</v>
      </c>
      <c r="B1144" s="96" t="s">
        <v>2703</v>
      </c>
      <c r="C1144" s="96" t="s">
        <v>2660</v>
      </c>
      <c r="D1144" s="96" t="s">
        <v>2703</v>
      </c>
      <c r="E1144" s="96" t="s">
        <v>2704</v>
      </c>
      <c r="F1144" s="96" t="s">
        <v>2700</v>
      </c>
      <c r="G1144" s="96" t="s">
        <v>126</v>
      </c>
      <c r="H1144" s="19" t="str">
        <f>IF(E1144="","",VLOOKUP(LEFT(E1144,5),'Technikai cellák'!B:C,2,0))</f>
        <v>E.ON Közép-dunántúli Gázhálózati Zrt.</v>
      </c>
      <c r="I1144" s="19" t="str">
        <f>IF(E1144="","",VLOOKUP(H1144,'Technikai cellák'!$C$1:$D$12,2,0))</f>
        <v>8800 Nagykanizsa, Zrínyi Miklós út 32.</v>
      </c>
      <c r="J1144" s="97">
        <v>4</v>
      </c>
      <c r="K1144" s="25" t="str">
        <f t="shared" si="325"/>
        <v>20 alatti</v>
      </c>
      <c r="L1144" s="101">
        <f t="shared" si="326"/>
        <v>4</v>
      </c>
      <c r="M1144" s="102">
        <f t="shared" si="327"/>
        <v>0</v>
      </c>
      <c r="N1144" s="105"/>
      <c r="O1144" s="104">
        <f t="shared" si="328"/>
        <v>0</v>
      </c>
      <c r="P1144" s="26">
        <f t="shared" si="342"/>
        <v>0</v>
      </c>
      <c r="Q1144" s="21">
        <f t="shared" si="341"/>
        <v>0</v>
      </c>
      <c r="R1144" s="98">
        <v>0</v>
      </c>
      <c r="S1144" s="99">
        <v>0</v>
      </c>
      <c r="T1144" s="99">
        <v>0</v>
      </c>
      <c r="U1144" s="99">
        <v>0</v>
      </c>
      <c r="V1144" s="99">
        <v>0</v>
      </c>
      <c r="W1144" s="99">
        <v>0</v>
      </c>
      <c r="X1144" s="99">
        <v>0</v>
      </c>
      <c r="Y1144" s="99">
        <v>0</v>
      </c>
      <c r="Z1144" s="99">
        <v>0</v>
      </c>
      <c r="AA1144" s="99">
        <v>0</v>
      </c>
      <c r="AB1144" s="99">
        <v>0</v>
      </c>
      <c r="AC1144" s="100">
        <v>0</v>
      </c>
      <c r="AD1144" s="22">
        <f t="shared" si="329"/>
        <v>0</v>
      </c>
      <c r="AE1144" s="20">
        <f t="shared" si="330"/>
        <v>0</v>
      </c>
      <c r="AF1144" s="20">
        <f t="shared" si="331"/>
        <v>0</v>
      </c>
      <c r="AG1144" s="20">
        <f t="shared" si="332"/>
        <v>0</v>
      </c>
      <c r="AH1144" s="20">
        <f t="shared" si="333"/>
        <v>0</v>
      </c>
      <c r="AI1144" s="20">
        <f t="shared" si="334"/>
        <v>0</v>
      </c>
      <c r="AJ1144" s="20">
        <f t="shared" si="335"/>
        <v>0</v>
      </c>
      <c r="AK1144" s="20">
        <f t="shared" si="336"/>
        <v>0</v>
      </c>
      <c r="AL1144" s="20">
        <f t="shared" si="337"/>
        <v>0</v>
      </c>
      <c r="AM1144" s="20">
        <f t="shared" si="338"/>
        <v>0</v>
      </c>
      <c r="AN1144" s="20">
        <f t="shared" si="339"/>
        <v>0</v>
      </c>
      <c r="AO1144" s="43">
        <f t="shared" si="340"/>
        <v>0</v>
      </c>
    </row>
    <row r="1145" spans="1:41" x14ac:dyDescent="0.2">
      <c r="A1145" s="96" t="s">
        <v>2660</v>
      </c>
      <c r="B1145" s="96" t="s">
        <v>2705</v>
      </c>
      <c r="C1145" s="96" t="s">
        <v>2660</v>
      </c>
      <c r="D1145" s="96" t="s">
        <v>2705</v>
      </c>
      <c r="E1145" s="96" t="s">
        <v>2706</v>
      </c>
      <c r="F1145" s="96" t="s">
        <v>2707</v>
      </c>
      <c r="G1145" s="96" t="s">
        <v>126</v>
      </c>
      <c r="H1145" s="19" t="str">
        <f>IF(E1145="","",VLOOKUP(LEFT(E1145,5),'Technikai cellák'!B:C,2,0))</f>
        <v>E.ON Közép-dunántúli Gázhálózati Zrt.</v>
      </c>
      <c r="I1145" s="19" t="str">
        <f>IF(E1145="","",VLOOKUP(H1145,'Technikai cellák'!$C$1:$D$12,2,0))</f>
        <v>8800 Nagykanizsa, Zrínyi Miklós út 32.</v>
      </c>
      <c r="J1145" s="97">
        <v>4</v>
      </c>
      <c r="K1145" s="25" t="str">
        <f t="shared" si="325"/>
        <v>20 alatti</v>
      </c>
      <c r="L1145" s="101">
        <f t="shared" si="326"/>
        <v>4</v>
      </c>
      <c r="M1145" s="102">
        <f t="shared" si="327"/>
        <v>0</v>
      </c>
      <c r="N1145" s="105"/>
      <c r="O1145" s="104">
        <f t="shared" si="328"/>
        <v>0</v>
      </c>
      <c r="P1145" s="26">
        <f t="shared" si="342"/>
        <v>39690</v>
      </c>
      <c r="Q1145" s="21">
        <f t="shared" si="341"/>
        <v>49612</v>
      </c>
      <c r="R1145" s="98">
        <v>500</v>
      </c>
      <c r="S1145" s="99">
        <v>600</v>
      </c>
      <c r="T1145" s="99">
        <v>700</v>
      </c>
      <c r="U1145" s="99">
        <v>700</v>
      </c>
      <c r="V1145" s="99">
        <v>600</v>
      </c>
      <c r="W1145" s="99">
        <v>500</v>
      </c>
      <c r="X1145" s="99">
        <v>300</v>
      </c>
      <c r="Y1145" s="99">
        <v>150</v>
      </c>
      <c r="Z1145" s="99">
        <v>100</v>
      </c>
      <c r="AA1145" s="99">
        <v>100</v>
      </c>
      <c r="AB1145" s="99">
        <v>150</v>
      </c>
      <c r="AC1145" s="100">
        <v>300</v>
      </c>
      <c r="AD1145" s="22">
        <f t="shared" si="329"/>
        <v>5278</v>
      </c>
      <c r="AE1145" s="20">
        <f t="shared" si="330"/>
        <v>6333</v>
      </c>
      <c r="AF1145" s="20">
        <f t="shared" si="331"/>
        <v>7389</v>
      </c>
      <c r="AG1145" s="20">
        <f t="shared" si="332"/>
        <v>7389</v>
      </c>
      <c r="AH1145" s="20">
        <f t="shared" si="333"/>
        <v>6333</v>
      </c>
      <c r="AI1145" s="20">
        <f t="shared" si="334"/>
        <v>5278</v>
      </c>
      <c r="AJ1145" s="20">
        <f t="shared" si="335"/>
        <v>3167</v>
      </c>
      <c r="AK1145" s="20">
        <f t="shared" si="336"/>
        <v>1583</v>
      </c>
      <c r="AL1145" s="20">
        <f t="shared" si="337"/>
        <v>1056</v>
      </c>
      <c r="AM1145" s="20">
        <f t="shared" si="338"/>
        <v>1056</v>
      </c>
      <c r="AN1145" s="20">
        <f t="shared" si="339"/>
        <v>1583</v>
      </c>
      <c r="AO1145" s="43">
        <f t="shared" si="340"/>
        <v>3167</v>
      </c>
    </row>
    <row r="1146" spans="1:41" x14ac:dyDescent="0.2">
      <c r="A1146" s="96" t="s">
        <v>2660</v>
      </c>
      <c r="B1146" s="96" t="s">
        <v>2708</v>
      </c>
      <c r="C1146" s="96" t="s">
        <v>2660</v>
      </c>
      <c r="D1146" s="96" t="s">
        <v>2708</v>
      </c>
      <c r="E1146" s="96" t="s">
        <v>2709</v>
      </c>
      <c r="F1146" s="96" t="s">
        <v>2710</v>
      </c>
      <c r="G1146" s="96" t="s">
        <v>126</v>
      </c>
      <c r="H1146" s="19" t="str">
        <f>IF(E1146="","",VLOOKUP(LEFT(E1146,5),'Technikai cellák'!B:C,2,0))</f>
        <v>E.ON Közép-dunántúli Gázhálózati Zrt.</v>
      </c>
      <c r="I1146" s="19" t="str">
        <f>IF(E1146="","",VLOOKUP(H1146,'Technikai cellák'!$C$1:$D$12,2,0))</f>
        <v>8800 Nagykanizsa, Zrínyi Miklós út 32.</v>
      </c>
      <c r="J1146" s="97">
        <v>4</v>
      </c>
      <c r="K1146" s="25" t="str">
        <f t="shared" si="325"/>
        <v>20 alatti</v>
      </c>
      <c r="L1146" s="101">
        <f t="shared" si="326"/>
        <v>4</v>
      </c>
      <c r="M1146" s="102">
        <f t="shared" si="327"/>
        <v>0</v>
      </c>
      <c r="N1146" s="105"/>
      <c r="O1146" s="104">
        <f t="shared" si="328"/>
        <v>0</v>
      </c>
      <c r="P1146" s="26">
        <f t="shared" si="342"/>
        <v>20269</v>
      </c>
      <c r="Q1146" s="21">
        <f t="shared" si="341"/>
        <v>25336</v>
      </c>
      <c r="R1146" s="98">
        <v>200</v>
      </c>
      <c r="S1146" s="99">
        <v>300</v>
      </c>
      <c r="T1146" s="99">
        <v>500</v>
      </c>
      <c r="U1146" s="99">
        <v>500</v>
      </c>
      <c r="V1146" s="99">
        <v>300</v>
      </c>
      <c r="W1146" s="99">
        <v>200</v>
      </c>
      <c r="X1146" s="99">
        <v>100</v>
      </c>
      <c r="Y1146" s="99">
        <v>50</v>
      </c>
      <c r="Z1146" s="99">
        <v>50</v>
      </c>
      <c r="AA1146" s="99">
        <v>50</v>
      </c>
      <c r="AB1146" s="99">
        <v>50</v>
      </c>
      <c r="AC1146" s="100">
        <v>100</v>
      </c>
      <c r="AD1146" s="22">
        <f t="shared" si="329"/>
        <v>2111</v>
      </c>
      <c r="AE1146" s="20">
        <f t="shared" si="330"/>
        <v>3167</v>
      </c>
      <c r="AF1146" s="20">
        <f t="shared" si="331"/>
        <v>5278</v>
      </c>
      <c r="AG1146" s="20">
        <f t="shared" si="332"/>
        <v>5278</v>
      </c>
      <c r="AH1146" s="20">
        <f t="shared" si="333"/>
        <v>3167</v>
      </c>
      <c r="AI1146" s="20">
        <f t="shared" si="334"/>
        <v>2111</v>
      </c>
      <c r="AJ1146" s="20">
        <f t="shared" si="335"/>
        <v>1056</v>
      </c>
      <c r="AK1146" s="20">
        <f t="shared" si="336"/>
        <v>528</v>
      </c>
      <c r="AL1146" s="20">
        <f t="shared" si="337"/>
        <v>528</v>
      </c>
      <c r="AM1146" s="20">
        <f t="shared" si="338"/>
        <v>528</v>
      </c>
      <c r="AN1146" s="20">
        <f t="shared" si="339"/>
        <v>528</v>
      </c>
      <c r="AO1146" s="43">
        <f t="shared" si="340"/>
        <v>1056</v>
      </c>
    </row>
    <row r="1147" spans="1:41" x14ac:dyDescent="0.2">
      <c r="A1147" s="96" t="s">
        <v>2660</v>
      </c>
      <c r="B1147" s="96" t="s">
        <v>2708</v>
      </c>
      <c r="C1147" s="96" t="s">
        <v>2660</v>
      </c>
      <c r="D1147" s="96" t="s">
        <v>2708</v>
      </c>
      <c r="E1147" s="96" t="s">
        <v>2711</v>
      </c>
      <c r="F1147" s="96" t="s">
        <v>2712</v>
      </c>
      <c r="G1147" s="96" t="s">
        <v>126</v>
      </c>
      <c r="H1147" s="19" t="str">
        <f>IF(E1147="","",VLOOKUP(LEFT(E1147,5),'Technikai cellák'!B:C,2,0))</f>
        <v>E.ON Közép-dunántúli Gázhálózati Zrt.</v>
      </c>
      <c r="I1147" s="19" t="str">
        <f>IF(E1147="","",VLOOKUP(H1147,'Technikai cellák'!$C$1:$D$12,2,0))</f>
        <v>8800 Nagykanizsa, Zrínyi Miklós út 32.</v>
      </c>
      <c r="J1147" s="97">
        <v>4</v>
      </c>
      <c r="K1147" s="25" t="str">
        <f t="shared" si="325"/>
        <v>20 alatti</v>
      </c>
      <c r="L1147" s="101">
        <f t="shared" si="326"/>
        <v>4</v>
      </c>
      <c r="M1147" s="102">
        <f t="shared" si="327"/>
        <v>0</v>
      </c>
      <c r="N1147" s="105"/>
      <c r="O1147" s="104">
        <f t="shared" si="328"/>
        <v>0</v>
      </c>
      <c r="P1147" s="26">
        <f t="shared" si="342"/>
        <v>21114</v>
      </c>
      <c r="Q1147" s="21">
        <f t="shared" si="341"/>
        <v>26392</v>
      </c>
      <c r="R1147" s="98">
        <v>200</v>
      </c>
      <c r="S1147" s="99">
        <v>300</v>
      </c>
      <c r="T1147" s="99">
        <v>550</v>
      </c>
      <c r="U1147" s="99">
        <v>550</v>
      </c>
      <c r="V1147" s="99">
        <v>300</v>
      </c>
      <c r="W1147" s="99">
        <v>200</v>
      </c>
      <c r="X1147" s="99">
        <v>100</v>
      </c>
      <c r="Y1147" s="99">
        <v>50</v>
      </c>
      <c r="Z1147" s="99">
        <v>50</v>
      </c>
      <c r="AA1147" s="99">
        <v>50</v>
      </c>
      <c r="AB1147" s="99">
        <v>50</v>
      </c>
      <c r="AC1147" s="100">
        <v>100</v>
      </c>
      <c r="AD1147" s="22">
        <f t="shared" si="329"/>
        <v>2111</v>
      </c>
      <c r="AE1147" s="20">
        <f t="shared" si="330"/>
        <v>3167</v>
      </c>
      <c r="AF1147" s="20">
        <f t="shared" si="331"/>
        <v>5806</v>
      </c>
      <c r="AG1147" s="20">
        <f t="shared" si="332"/>
        <v>5806</v>
      </c>
      <c r="AH1147" s="20">
        <f t="shared" si="333"/>
        <v>3167</v>
      </c>
      <c r="AI1147" s="20">
        <f t="shared" si="334"/>
        <v>2111</v>
      </c>
      <c r="AJ1147" s="20">
        <f t="shared" si="335"/>
        <v>1056</v>
      </c>
      <c r="AK1147" s="20">
        <f t="shared" si="336"/>
        <v>528</v>
      </c>
      <c r="AL1147" s="20">
        <f t="shared" si="337"/>
        <v>528</v>
      </c>
      <c r="AM1147" s="20">
        <f t="shared" si="338"/>
        <v>528</v>
      </c>
      <c r="AN1147" s="20">
        <f t="shared" si="339"/>
        <v>528</v>
      </c>
      <c r="AO1147" s="43">
        <f t="shared" si="340"/>
        <v>1056</v>
      </c>
    </row>
    <row r="1148" spans="1:41" x14ac:dyDescent="0.2">
      <c r="A1148" s="96" t="s">
        <v>2713</v>
      </c>
      <c r="B1148" s="96" t="s">
        <v>2714</v>
      </c>
      <c r="C1148" s="96" t="s">
        <v>2713</v>
      </c>
      <c r="D1148" s="96" t="s">
        <v>2714</v>
      </c>
      <c r="E1148" s="96" t="s">
        <v>2715</v>
      </c>
      <c r="F1148" s="96" t="s">
        <v>2716</v>
      </c>
      <c r="G1148" s="96" t="s">
        <v>126</v>
      </c>
      <c r="H1148" s="19" t="str">
        <f>IF(E1148="","",VLOOKUP(LEFT(E1148,5),'Technikai cellák'!B:C,2,0))</f>
        <v>E.ON Közép-dunántúli Gázhálózati Zrt.</v>
      </c>
      <c r="I1148" s="19" t="str">
        <f>IF(E1148="","",VLOOKUP(H1148,'Technikai cellák'!$C$1:$D$12,2,0))</f>
        <v>8800 Nagykanizsa, Zrínyi Miklós út 32.</v>
      </c>
      <c r="J1148" s="97">
        <v>44</v>
      </c>
      <c r="K1148" s="25" t="str">
        <f t="shared" si="325"/>
        <v>20-99</v>
      </c>
      <c r="L1148" s="101">
        <f t="shared" si="326"/>
        <v>0</v>
      </c>
      <c r="M1148" s="102">
        <f t="shared" si="327"/>
        <v>462</v>
      </c>
      <c r="N1148" s="105">
        <v>462</v>
      </c>
      <c r="O1148" s="104">
        <f t="shared" si="328"/>
        <v>0</v>
      </c>
      <c r="P1148" s="26">
        <f t="shared" si="342"/>
        <v>958138</v>
      </c>
      <c r="Q1148" s="21">
        <f t="shared" si="341"/>
        <v>1197673</v>
      </c>
      <c r="R1148" s="98">
        <v>8570</v>
      </c>
      <c r="S1148" s="99">
        <v>16350</v>
      </c>
      <c r="T1148" s="99">
        <v>20400</v>
      </c>
      <c r="U1148" s="99">
        <v>20400</v>
      </c>
      <c r="V1148" s="99">
        <v>17350</v>
      </c>
      <c r="W1148" s="99">
        <v>15300</v>
      </c>
      <c r="X1148" s="99">
        <v>8010</v>
      </c>
      <c r="Y1148" s="99">
        <v>2050</v>
      </c>
      <c r="Z1148" s="99">
        <v>1700</v>
      </c>
      <c r="AA1148" s="99">
        <v>1110</v>
      </c>
      <c r="AB1148" s="99">
        <v>1001</v>
      </c>
      <c r="AC1148" s="100">
        <v>1220</v>
      </c>
      <c r="AD1148" s="22">
        <v>90463</v>
      </c>
      <c r="AE1148" s="20">
        <v>172588</v>
      </c>
      <c r="AF1148" s="20">
        <v>215338</v>
      </c>
      <c r="AG1148" s="20">
        <v>215338</v>
      </c>
      <c r="AH1148" s="20">
        <v>183144</v>
      </c>
      <c r="AI1148" s="20">
        <v>161504</v>
      </c>
      <c r="AJ1148" s="20">
        <v>84552</v>
      </c>
      <c r="AK1148" s="20">
        <v>21640</v>
      </c>
      <c r="AL1148" s="20">
        <v>17944</v>
      </c>
      <c r="AM1148" s="20">
        <v>11717</v>
      </c>
      <c r="AN1148" s="20">
        <v>10567</v>
      </c>
      <c r="AO1148" s="43">
        <v>12878</v>
      </c>
    </row>
    <row r="1149" spans="1:41" x14ac:dyDescent="0.2">
      <c r="A1149" s="96" t="s">
        <v>2713</v>
      </c>
      <c r="B1149" s="96" t="s">
        <v>2714</v>
      </c>
      <c r="C1149" s="96" t="s">
        <v>2713</v>
      </c>
      <c r="D1149" s="96" t="s">
        <v>2714</v>
      </c>
      <c r="E1149" s="96" t="s">
        <v>2717</v>
      </c>
      <c r="F1149" s="96" t="s">
        <v>2718</v>
      </c>
      <c r="G1149" s="96" t="s">
        <v>126</v>
      </c>
      <c r="H1149" s="19" t="str">
        <f>IF(E1149="","",VLOOKUP(LEFT(E1149,5),'Technikai cellák'!B:C,2,0))</f>
        <v>E.ON Közép-dunántúli Gázhálózati Zrt.</v>
      </c>
      <c r="I1149" s="19" t="str">
        <f>IF(E1149="","",VLOOKUP(H1149,'Technikai cellák'!$C$1:$D$12,2,0))</f>
        <v>8800 Nagykanizsa, Zrínyi Miklós út 32.</v>
      </c>
      <c r="J1149" s="97">
        <v>20</v>
      </c>
      <c r="K1149" s="25" t="str">
        <f t="shared" si="325"/>
        <v>20-99</v>
      </c>
      <c r="L1149" s="101">
        <f t="shared" si="326"/>
        <v>0</v>
      </c>
      <c r="M1149" s="102">
        <f t="shared" si="327"/>
        <v>210</v>
      </c>
      <c r="N1149" s="105">
        <v>210</v>
      </c>
      <c r="O1149" s="104">
        <f t="shared" si="328"/>
        <v>0</v>
      </c>
      <c r="P1149" s="26">
        <f t="shared" si="342"/>
        <v>129894</v>
      </c>
      <c r="Q1149" s="21">
        <f t="shared" si="341"/>
        <v>162368</v>
      </c>
      <c r="R1149" s="98">
        <v>1150</v>
      </c>
      <c r="S1149" s="99">
        <v>2100</v>
      </c>
      <c r="T1149" s="99">
        <v>2350</v>
      </c>
      <c r="U1149" s="99">
        <v>2310</v>
      </c>
      <c r="V1149" s="99">
        <v>2010</v>
      </c>
      <c r="W1149" s="99">
        <v>1800</v>
      </c>
      <c r="X1149" s="99">
        <v>1010</v>
      </c>
      <c r="Y1149" s="99">
        <v>710</v>
      </c>
      <c r="Z1149" s="99">
        <v>800</v>
      </c>
      <c r="AA1149" s="99">
        <v>331</v>
      </c>
      <c r="AB1149" s="99">
        <v>301</v>
      </c>
      <c r="AC1149" s="100">
        <v>510</v>
      </c>
      <c r="AD1149" s="22">
        <f t="shared" si="329"/>
        <v>12139</v>
      </c>
      <c r="AE1149" s="20">
        <f t="shared" si="330"/>
        <v>22167</v>
      </c>
      <c r="AF1149" s="20">
        <f t="shared" si="331"/>
        <v>24806</v>
      </c>
      <c r="AG1149" s="20">
        <f t="shared" si="332"/>
        <v>24384</v>
      </c>
      <c r="AH1149" s="20">
        <f t="shared" si="333"/>
        <v>21217</v>
      </c>
      <c r="AI1149" s="20">
        <f t="shared" si="334"/>
        <v>19000</v>
      </c>
      <c r="AJ1149" s="20">
        <f t="shared" si="335"/>
        <v>10661</v>
      </c>
      <c r="AK1149" s="20">
        <f t="shared" si="336"/>
        <v>7495</v>
      </c>
      <c r="AL1149" s="20">
        <f t="shared" si="337"/>
        <v>8445</v>
      </c>
      <c r="AM1149" s="20">
        <f t="shared" si="338"/>
        <v>3494</v>
      </c>
      <c r="AN1149" s="20">
        <f t="shared" si="339"/>
        <v>3177</v>
      </c>
      <c r="AO1149" s="43">
        <f t="shared" si="340"/>
        <v>5383</v>
      </c>
    </row>
    <row r="1150" spans="1:41" x14ac:dyDescent="0.2">
      <c r="A1150" s="96" t="s">
        <v>2713</v>
      </c>
      <c r="B1150" s="96" t="s">
        <v>2714</v>
      </c>
      <c r="C1150" s="96" t="s">
        <v>2713</v>
      </c>
      <c r="D1150" s="96" t="s">
        <v>2714</v>
      </c>
      <c r="E1150" s="96" t="s">
        <v>2719</v>
      </c>
      <c r="F1150" s="96" t="s">
        <v>2718</v>
      </c>
      <c r="G1150" s="96" t="s">
        <v>126</v>
      </c>
      <c r="H1150" s="19" t="str">
        <f>IF(E1150="","",VLOOKUP(LEFT(E1150,5),'Technikai cellák'!B:C,2,0))</f>
        <v>E.ON Közép-dunántúli Gázhálózati Zrt.</v>
      </c>
      <c r="I1150" s="19" t="str">
        <f>IF(E1150="","",VLOOKUP(H1150,'Technikai cellák'!$C$1:$D$12,2,0))</f>
        <v>8800 Nagykanizsa, Zrínyi Miklós út 32.</v>
      </c>
      <c r="J1150" s="97">
        <v>16</v>
      </c>
      <c r="K1150" s="25" t="str">
        <f t="shared" si="325"/>
        <v>20 alatti</v>
      </c>
      <c r="L1150" s="101">
        <f t="shared" si="326"/>
        <v>16</v>
      </c>
      <c r="M1150" s="102">
        <f t="shared" si="327"/>
        <v>0</v>
      </c>
      <c r="N1150" s="105"/>
      <c r="O1150" s="104">
        <f t="shared" si="328"/>
        <v>0</v>
      </c>
      <c r="P1150" s="26">
        <f t="shared" si="342"/>
        <v>13628</v>
      </c>
      <c r="Q1150" s="21">
        <f t="shared" si="341"/>
        <v>17035</v>
      </c>
      <c r="R1150" s="98">
        <v>50</v>
      </c>
      <c r="S1150" s="99">
        <v>500</v>
      </c>
      <c r="T1150" s="99">
        <v>220</v>
      </c>
      <c r="U1150" s="99">
        <v>79.84</v>
      </c>
      <c r="V1150" s="99">
        <v>45</v>
      </c>
      <c r="W1150" s="99">
        <v>40</v>
      </c>
      <c r="X1150" s="99">
        <v>30.72</v>
      </c>
      <c r="Y1150" s="99">
        <v>31.04</v>
      </c>
      <c r="Z1150" s="99">
        <v>42.72</v>
      </c>
      <c r="AA1150" s="99">
        <v>98.4</v>
      </c>
      <c r="AB1150" s="99">
        <v>195.68</v>
      </c>
      <c r="AC1150" s="100">
        <v>280.32</v>
      </c>
      <c r="AD1150" s="22">
        <f t="shared" si="329"/>
        <v>528</v>
      </c>
      <c r="AE1150" s="20">
        <f t="shared" si="330"/>
        <v>5278</v>
      </c>
      <c r="AF1150" s="20">
        <f t="shared" si="331"/>
        <v>2322</v>
      </c>
      <c r="AG1150" s="20">
        <f t="shared" si="332"/>
        <v>843</v>
      </c>
      <c r="AH1150" s="20">
        <f t="shared" si="333"/>
        <v>475</v>
      </c>
      <c r="AI1150" s="20">
        <f t="shared" si="334"/>
        <v>422</v>
      </c>
      <c r="AJ1150" s="20">
        <f t="shared" si="335"/>
        <v>324</v>
      </c>
      <c r="AK1150" s="20">
        <f t="shared" si="336"/>
        <v>328</v>
      </c>
      <c r="AL1150" s="20">
        <f t="shared" si="337"/>
        <v>451</v>
      </c>
      <c r="AM1150" s="20">
        <f t="shared" si="338"/>
        <v>1039</v>
      </c>
      <c r="AN1150" s="20">
        <f t="shared" si="339"/>
        <v>2066</v>
      </c>
      <c r="AO1150" s="43">
        <f t="shared" si="340"/>
        <v>2959</v>
      </c>
    </row>
    <row r="1151" spans="1:41" x14ac:dyDescent="0.2">
      <c r="A1151" s="96" t="s">
        <v>2713</v>
      </c>
      <c r="B1151" s="96" t="s">
        <v>2714</v>
      </c>
      <c r="C1151" s="96" t="s">
        <v>2713</v>
      </c>
      <c r="D1151" s="96" t="s">
        <v>2714</v>
      </c>
      <c r="E1151" s="96" t="s">
        <v>2720</v>
      </c>
      <c r="F1151" s="96" t="s">
        <v>2721</v>
      </c>
      <c r="G1151" s="96" t="s">
        <v>126</v>
      </c>
      <c r="H1151" s="19" t="str">
        <f>IF(E1151="","",VLOOKUP(LEFT(E1151,5),'Technikai cellák'!B:C,2,0))</f>
        <v>E.ON Közép-dunántúli Gázhálózati Zrt.</v>
      </c>
      <c r="I1151" s="19" t="str">
        <f>IF(E1151="","",VLOOKUP(H1151,'Technikai cellák'!$C$1:$D$12,2,0))</f>
        <v>8800 Nagykanizsa, Zrínyi Miklós út 32.</v>
      </c>
      <c r="J1151" s="97">
        <v>75</v>
      </c>
      <c r="K1151" s="25" t="str">
        <f t="shared" si="325"/>
        <v>20-99</v>
      </c>
      <c r="L1151" s="101">
        <f t="shared" si="326"/>
        <v>0</v>
      </c>
      <c r="M1151" s="102">
        <f t="shared" si="327"/>
        <v>788</v>
      </c>
      <c r="N1151" s="105">
        <v>788</v>
      </c>
      <c r="O1151" s="104">
        <f t="shared" si="328"/>
        <v>0</v>
      </c>
      <c r="P1151" s="26">
        <f t="shared" si="342"/>
        <v>441413</v>
      </c>
      <c r="Q1151" s="21">
        <f t="shared" si="341"/>
        <v>551766</v>
      </c>
      <c r="R1151" s="98">
        <v>4945</v>
      </c>
      <c r="S1151" s="99">
        <v>8300</v>
      </c>
      <c r="T1151" s="99">
        <v>9400</v>
      </c>
      <c r="U1151" s="99">
        <v>9300</v>
      </c>
      <c r="V1151" s="99">
        <v>7300</v>
      </c>
      <c r="W1151" s="99">
        <v>9000</v>
      </c>
      <c r="X1151" s="99">
        <v>3200</v>
      </c>
      <c r="Y1151" s="99">
        <v>501</v>
      </c>
      <c r="Z1151" s="99">
        <v>11</v>
      </c>
      <c r="AA1151" s="99">
        <v>2</v>
      </c>
      <c r="AB1151" s="99">
        <v>11</v>
      </c>
      <c r="AC1151" s="100">
        <v>301</v>
      </c>
      <c r="AD1151" s="22">
        <v>52198</v>
      </c>
      <c r="AE1151" s="20">
        <v>87614</v>
      </c>
      <c r="AF1151" s="20">
        <v>99224</v>
      </c>
      <c r="AG1151" s="20">
        <v>98169</v>
      </c>
      <c r="AH1151" s="20">
        <v>77058</v>
      </c>
      <c r="AI1151" s="20">
        <v>95002</v>
      </c>
      <c r="AJ1151" s="20">
        <v>33778</v>
      </c>
      <c r="AK1151" s="20">
        <v>5289</v>
      </c>
      <c r="AL1151" s="20">
        <v>117</v>
      </c>
      <c r="AM1151" s="20">
        <v>22</v>
      </c>
      <c r="AN1151" s="20">
        <v>117</v>
      </c>
      <c r="AO1151" s="43">
        <v>3178</v>
      </c>
    </row>
    <row r="1152" spans="1:41" x14ac:dyDescent="0.2">
      <c r="A1152" s="96" t="s">
        <v>2713</v>
      </c>
      <c r="B1152" s="96" t="s">
        <v>2714</v>
      </c>
      <c r="C1152" s="96" t="s">
        <v>2713</v>
      </c>
      <c r="D1152" s="96" t="s">
        <v>2714</v>
      </c>
      <c r="E1152" s="96" t="s">
        <v>2722</v>
      </c>
      <c r="F1152" s="96" t="s">
        <v>2723</v>
      </c>
      <c r="G1152" s="96" t="s">
        <v>126</v>
      </c>
      <c r="H1152" s="19" t="str">
        <f>IF(E1152="","",VLOOKUP(LEFT(E1152,5),'Technikai cellák'!B:C,2,0))</f>
        <v>E.ON Közép-dunántúli Gázhálózati Zrt.</v>
      </c>
      <c r="I1152" s="19" t="str">
        <f>IF(E1152="","",VLOOKUP(H1152,'Technikai cellák'!$C$1:$D$12,2,0))</f>
        <v>8800 Nagykanizsa, Zrínyi Miklós út 32.</v>
      </c>
      <c r="J1152" s="97">
        <v>4</v>
      </c>
      <c r="K1152" s="25" t="str">
        <f t="shared" si="325"/>
        <v>20 alatti</v>
      </c>
      <c r="L1152" s="101">
        <f t="shared" si="326"/>
        <v>4</v>
      </c>
      <c r="M1152" s="102">
        <f t="shared" si="327"/>
        <v>0</v>
      </c>
      <c r="N1152" s="105"/>
      <c r="O1152" s="104">
        <f t="shared" si="328"/>
        <v>0</v>
      </c>
      <c r="P1152" s="26">
        <f t="shared" si="342"/>
        <v>42750</v>
      </c>
      <c r="Q1152" s="21">
        <f t="shared" si="341"/>
        <v>53438</v>
      </c>
      <c r="R1152" s="98">
        <v>1600</v>
      </c>
      <c r="S1152" s="99">
        <v>1600</v>
      </c>
      <c r="T1152" s="99">
        <v>1600</v>
      </c>
      <c r="U1152" s="99">
        <v>24.95</v>
      </c>
      <c r="V1152" s="99">
        <v>14</v>
      </c>
      <c r="W1152" s="99">
        <v>11</v>
      </c>
      <c r="X1152" s="99">
        <v>9.6</v>
      </c>
      <c r="Y1152" s="99">
        <v>10</v>
      </c>
      <c r="Z1152" s="99">
        <v>13.35</v>
      </c>
      <c r="AA1152" s="99">
        <v>31</v>
      </c>
      <c r="AB1152" s="99">
        <v>61</v>
      </c>
      <c r="AC1152" s="100">
        <v>87.6</v>
      </c>
      <c r="AD1152" s="22">
        <f t="shared" si="329"/>
        <v>16889</v>
      </c>
      <c r="AE1152" s="20">
        <f t="shared" si="330"/>
        <v>16889</v>
      </c>
      <c r="AF1152" s="20">
        <f t="shared" si="331"/>
        <v>16889</v>
      </c>
      <c r="AG1152" s="20">
        <f t="shared" si="332"/>
        <v>263</v>
      </c>
      <c r="AH1152" s="20">
        <f t="shared" si="333"/>
        <v>148</v>
      </c>
      <c r="AI1152" s="20">
        <f t="shared" si="334"/>
        <v>116</v>
      </c>
      <c r="AJ1152" s="20">
        <f t="shared" si="335"/>
        <v>101</v>
      </c>
      <c r="AK1152" s="20">
        <f t="shared" si="336"/>
        <v>106</v>
      </c>
      <c r="AL1152" s="20">
        <f t="shared" si="337"/>
        <v>141</v>
      </c>
      <c r="AM1152" s="20">
        <f t="shared" si="338"/>
        <v>327</v>
      </c>
      <c r="AN1152" s="20">
        <f t="shared" si="339"/>
        <v>644</v>
      </c>
      <c r="AO1152" s="43">
        <f t="shared" si="340"/>
        <v>925</v>
      </c>
    </row>
    <row r="1153" spans="1:41" x14ac:dyDescent="0.2">
      <c r="A1153" s="96" t="s">
        <v>2713</v>
      </c>
      <c r="B1153" s="96" t="s">
        <v>2714</v>
      </c>
      <c r="C1153" s="96" t="s">
        <v>2713</v>
      </c>
      <c r="D1153" s="96" t="s">
        <v>2714</v>
      </c>
      <c r="E1153" s="96" t="s">
        <v>2724</v>
      </c>
      <c r="F1153" s="96" t="s">
        <v>2723</v>
      </c>
      <c r="G1153" s="96" t="s">
        <v>126</v>
      </c>
      <c r="H1153" s="19" t="str">
        <f>IF(E1153="","",VLOOKUP(LEFT(E1153,5),'Technikai cellák'!B:C,2,0))</f>
        <v>E.ON Közép-dunántúli Gázhálózati Zrt.</v>
      </c>
      <c r="I1153" s="19" t="str">
        <f>IF(E1153="","",VLOOKUP(H1153,'Technikai cellák'!$C$1:$D$12,2,0))</f>
        <v>8800 Nagykanizsa, Zrínyi Miklós út 32.</v>
      </c>
      <c r="J1153" s="97">
        <v>4</v>
      </c>
      <c r="K1153" s="25" t="str">
        <f t="shared" si="325"/>
        <v>20 alatti</v>
      </c>
      <c r="L1153" s="101">
        <f t="shared" si="326"/>
        <v>4</v>
      </c>
      <c r="M1153" s="102">
        <f t="shared" si="327"/>
        <v>0</v>
      </c>
      <c r="N1153" s="105"/>
      <c r="O1153" s="104">
        <f t="shared" si="328"/>
        <v>0</v>
      </c>
      <c r="P1153" s="26">
        <f t="shared" si="342"/>
        <v>4228</v>
      </c>
      <c r="Q1153" s="21">
        <f t="shared" si="341"/>
        <v>5285</v>
      </c>
      <c r="R1153" s="98">
        <v>93.25</v>
      </c>
      <c r="S1153" s="99">
        <v>80</v>
      </c>
      <c r="T1153" s="99">
        <v>65</v>
      </c>
      <c r="U1153" s="99">
        <v>24.95</v>
      </c>
      <c r="V1153" s="99">
        <v>14</v>
      </c>
      <c r="W1153" s="99">
        <v>11</v>
      </c>
      <c r="X1153" s="99">
        <v>9.6</v>
      </c>
      <c r="Y1153" s="99">
        <v>10</v>
      </c>
      <c r="Z1153" s="99">
        <v>13.35</v>
      </c>
      <c r="AA1153" s="99">
        <v>31</v>
      </c>
      <c r="AB1153" s="99">
        <v>61</v>
      </c>
      <c r="AC1153" s="100">
        <v>87.6</v>
      </c>
      <c r="AD1153" s="22">
        <f t="shared" si="329"/>
        <v>984</v>
      </c>
      <c r="AE1153" s="20">
        <f t="shared" si="330"/>
        <v>844</v>
      </c>
      <c r="AF1153" s="20">
        <f t="shared" si="331"/>
        <v>686</v>
      </c>
      <c r="AG1153" s="20">
        <f t="shared" si="332"/>
        <v>263</v>
      </c>
      <c r="AH1153" s="20">
        <f t="shared" si="333"/>
        <v>148</v>
      </c>
      <c r="AI1153" s="20">
        <f t="shared" si="334"/>
        <v>116</v>
      </c>
      <c r="AJ1153" s="20">
        <f t="shared" si="335"/>
        <v>101</v>
      </c>
      <c r="AK1153" s="20">
        <f t="shared" si="336"/>
        <v>106</v>
      </c>
      <c r="AL1153" s="20">
        <f t="shared" si="337"/>
        <v>141</v>
      </c>
      <c r="AM1153" s="20">
        <f t="shared" si="338"/>
        <v>327</v>
      </c>
      <c r="AN1153" s="20">
        <f t="shared" si="339"/>
        <v>644</v>
      </c>
      <c r="AO1153" s="43">
        <f t="shared" si="340"/>
        <v>925</v>
      </c>
    </row>
    <row r="1154" spans="1:41" x14ac:dyDescent="0.2">
      <c r="A1154" s="96" t="s">
        <v>2713</v>
      </c>
      <c r="B1154" s="96" t="s">
        <v>2714</v>
      </c>
      <c r="C1154" s="96" t="s">
        <v>2713</v>
      </c>
      <c r="D1154" s="96" t="s">
        <v>2714</v>
      </c>
      <c r="E1154" s="96" t="s">
        <v>2725</v>
      </c>
      <c r="F1154" s="96" t="s">
        <v>2726</v>
      </c>
      <c r="G1154" s="96" t="s">
        <v>126</v>
      </c>
      <c r="H1154" s="19" t="str">
        <f>IF(E1154="","",VLOOKUP(LEFT(E1154,5),'Technikai cellák'!B:C,2,0))</f>
        <v>E.ON Közép-dunántúli Gázhálózati Zrt.</v>
      </c>
      <c r="I1154" s="19" t="str">
        <f>IF(E1154="","",VLOOKUP(H1154,'Technikai cellák'!$C$1:$D$12,2,0))</f>
        <v>8800 Nagykanizsa, Zrínyi Miklós út 32.</v>
      </c>
      <c r="J1154" s="97">
        <v>65</v>
      </c>
      <c r="K1154" s="25" t="str">
        <f t="shared" si="325"/>
        <v>20-99</v>
      </c>
      <c r="L1154" s="101">
        <f t="shared" si="326"/>
        <v>0</v>
      </c>
      <c r="M1154" s="102">
        <f t="shared" si="327"/>
        <v>683</v>
      </c>
      <c r="N1154" s="105">
        <v>683</v>
      </c>
      <c r="O1154" s="104">
        <f t="shared" si="328"/>
        <v>0</v>
      </c>
      <c r="P1154" s="26">
        <f t="shared" si="342"/>
        <v>364150</v>
      </c>
      <c r="Q1154" s="21">
        <f t="shared" si="341"/>
        <v>455187</v>
      </c>
      <c r="R1154" s="98">
        <v>3500</v>
      </c>
      <c r="S1154" s="99">
        <v>5500</v>
      </c>
      <c r="T1154" s="99">
        <v>8000</v>
      </c>
      <c r="U1154" s="99">
        <v>6500</v>
      </c>
      <c r="V1154" s="99">
        <v>5500</v>
      </c>
      <c r="W1154" s="99">
        <v>5500</v>
      </c>
      <c r="X1154" s="99">
        <v>3500</v>
      </c>
      <c r="Y1154" s="99">
        <v>1300</v>
      </c>
      <c r="Z1154" s="99">
        <v>1100</v>
      </c>
      <c r="AA1154" s="99">
        <v>1100</v>
      </c>
      <c r="AB1154" s="99">
        <v>800</v>
      </c>
      <c r="AC1154" s="100">
        <v>822</v>
      </c>
      <c r="AD1154" s="22">
        <f t="shared" si="329"/>
        <v>36945</v>
      </c>
      <c r="AE1154" s="20">
        <f t="shared" si="330"/>
        <v>58057</v>
      </c>
      <c r="AF1154" s="20">
        <f t="shared" si="331"/>
        <v>84446</v>
      </c>
      <c r="AG1154" s="20">
        <f t="shared" si="332"/>
        <v>68613</v>
      </c>
      <c r="AH1154" s="20">
        <f t="shared" si="333"/>
        <v>58057</v>
      </c>
      <c r="AI1154" s="20">
        <f t="shared" si="334"/>
        <v>58057</v>
      </c>
      <c r="AJ1154" s="20">
        <f t="shared" si="335"/>
        <v>36945</v>
      </c>
      <c r="AK1154" s="20">
        <f t="shared" si="336"/>
        <v>13723</v>
      </c>
      <c r="AL1154" s="20">
        <f t="shared" si="337"/>
        <v>11611</v>
      </c>
      <c r="AM1154" s="20">
        <f t="shared" si="338"/>
        <v>11611</v>
      </c>
      <c r="AN1154" s="20">
        <f t="shared" si="339"/>
        <v>8445</v>
      </c>
      <c r="AO1154" s="43">
        <f t="shared" si="340"/>
        <v>8677</v>
      </c>
    </row>
    <row r="1155" spans="1:41" x14ac:dyDescent="0.2">
      <c r="A1155" s="96" t="s">
        <v>2713</v>
      </c>
      <c r="B1155" s="96" t="s">
        <v>2714</v>
      </c>
      <c r="C1155" s="96" t="s">
        <v>2713</v>
      </c>
      <c r="D1155" s="96" t="s">
        <v>2714</v>
      </c>
      <c r="E1155" s="96" t="s">
        <v>2727</v>
      </c>
      <c r="F1155" s="96" t="s">
        <v>2726</v>
      </c>
      <c r="G1155" s="96" t="s">
        <v>126</v>
      </c>
      <c r="H1155" s="19" t="str">
        <f>IF(E1155="","",VLOOKUP(LEFT(E1155,5),'Technikai cellák'!B:C,2,0))</f>
        <v>E.ON Közép-dunántúli Gázhálózati Zrt.</v>
      </c>
      <c r="I1155" s="19" t="str">
        <f>IF(E1155="","",VLOOKUP(H1155,'Technikai cellák'!$C$1:$D$12,2,0))</f>
        <v>8800 Nagykanizsa, Zrínyi Miklós út 32.</v>
      </c>
      <c r="J1155" s="97">
        <v>4</v>
      </c>
      <c r="K1155" s="25" t="str">
        <f t="shared" si="325"/>
        <v>20 alatti</v>
      </c>
      <c r="L1155" s="101">
        <f t="shared" si="326"/>
        <v>4</v>
      </c>
      <c r="M1155" s="102">
        <f t="shared" si="327"/>
        <v>0</v>
      </c>
      <c r="N1155" s="105"/>
      <c r="O1155" s="104">
        <f t="shared" si="328"/>
        <v>0</v>
      </c>
      <c r="P1155" s="26">
        <f t="shared" si="342"/>
        <v>42013</v>
      </c>
      <c r="Q1155" s="21">
        <f t="shared" si="341"/>
        <v>52516</v>
      </c>
      <c r="R1155" s="98">
        <v>300</v>
      </c>
      <c r="S1155" s="99">
        <v>320</v>
      </c>
      <c r="T1155" s="99">
        <v>440</v>
      </c>
      <c r="U1155" s="99">
        <v>2600</v>
      </c>
      <c r="V1155" s="99">
        <v>500</v>
      </c>
      <c r="W1155" s="99">
        <v>400</v>
      </c>
      <c r="X1155" s="99">
        <v>125</v>
      </c>
      <c r="Y1155" s="99">
        <v>70</v>
      </c>
      <c r="Z1155" s="99">
        <v>50</v>
      </c>
      <c r="AA1155" s="99">
        <v>50</v>
      </c>
      <c r="AB1155" s="99">
        <v>50</v>
      </c>
      <c r="AC1155" s="100">
        <v>70</v>
      </c>
      <c r="AD1155" s="22">
        <f t="shared" si="329"/>
        <v>3167</v>
      </c>
      <c r="AE1155" s="20">
        <f t="shared" si="330"/>
        <v>3378</v>
      </c>
      <c r="AF1155" s="20">
        <f t="shared" si="331"/>
        <v>4645</v>
      </c>
      <c r="AG1155" s="20">
        <f t="shared" si="332"/>
        <v>27445</v>
      </c>
      <c r="AH1155" s="20">
        <f t="shared" si="333"/>
        <v>5278</v>
      </c>
      <c r="AI1155" s="20">
        <f t="shared" si="334"/>
        <v>4222</v>
      </c>
      <c r="AJ1155" s="20">
        <f t="shared" si="335"/>
        <v>1319</v>
      </c>
      <c r="AK1155" s="20">
        <f t="shared" si="336"/>
        <v>739</v>
      </c>
      <c r="AL1155" s="20">
        <f t="shared" si="337"/>
        <v>528</v>
      </c>
      <c r="AM1155" s="20">
        <f t="shared" si="338"/>
        <v>528</v>
      </c>
      <c r="AN1155" s="20">
        <f t="shared" si="339"/>
        <v>528</v>
      </c>
      <c r="AO1155" s="43">
        <f t="shared" si="340"/>
        <v>739</v>
      </c>
    </row>
    <row r="1156" spans="1:41" x14ac:dyDescent="0.2">
      <c r="A1156" s="96" t="s">
        <v>2713</v>
      </c>
      <c r="B1156" s="96" t="s">
        <v>2714</v>
      </c>
      <c r="C1156" s="96" t="s">
        <v>2713</v>
      </c>
      <c r="D1156" s="96" t="s">
        <v>2714</v>
      </c>
      <c r="E1156" s="96" t="s">
        <v>2728</v>
      </c>
      <c r="F1156" s="96" t="s">
        <v>2729</v>
      </c>
      <c r="G1156" s="96" t="s">
        <v>126</v>
      </c>
      <c r="H1156" s="19" t="str">
        <f>IF(E1156="","",VLOOKUP(LEFT(E1156,5),'Technikai cellák'!B:C,2,0))</f>
        <v>E.ON Közép-dunántúli Gázhálózati Zrt.</v>
      </c>
      <c r="I1156" s="19" t="str">
        <f>IF(E1156="","",VLOOKUP(H1156,'Technikai cellák'!$C$1:$D$12,2,0))</f>
        <v>8800 Nagykanizsa, Zrínyi Miklós út 32.</v>
      </c>
      <c r="J1156" s="97">
        <v>6</v>
      </c>
      <c r="K1156" s="25" t="str">
        <f t="shared" si="325"/>
        <v>20 alatti</v>
      </c>
      <c r="L1156" s="101">
        <f t="shared" si="326"/>
        <v>6</v>
      </c>
      <c r="M1156" s="102">
        <f t="shared" si="327"/>
        <v>0</v>
      </c>
      <c r="N1156" s="105"/>
      <c r="O1156" s="104">
        <f t="shared" si="328"/>
        <v>0</v>
      </c>
      <c r="P1156" s="26">
        <f t="shared" si="342"/>
        <v>56662</v>
      </c>
      <c r="Q1156" s="21">
        <f t="shared" si="341"/>
        <v>70828</v>
      </c>
      <c r="R1156" s="98">
        <v>410</v>
      </c>
      <c r="S1156" s="99">
        <v>810</v>
      </c>
      <c r="T1156" s="99">
        <v>1200</v>
      </c>
      <c r="U1156" s="99">
        <v>1200</v>
      </c>
      <c r="V1156" s="99">
        <v>1100</v>
      </c>
      <c r="W1156" s="99">
        <v>900</v>
      </c>
      <c r="X1156" s="99">
        <v>330</v>
      </c>
      <c r="Y1156" s="99">
        <v>180</v>
      </c>
      <c r="Z1156" s="99">
        <v>140</v>
      </c>
      <c r="AA1156" s="99">
        <v>130</v>
      </c>
      <c r="AB1156" s="99">
        <v>130</v>
      </c>
      <c r="AC1156" s="100">
        <v>180</v>
      </c>
      <c r="AD1156" s="22">
        <f t="shared" si="329"/>
        <v>4328</v>
      </c>
      <c r="AE1156" s="20">
        <f t="shared" si="330"/>
        <v>8550</v>
      </c>
      <c r="AF1156" s="20">
        <f t="shared" si="331"/>
        <v>12667</v>
      </c>
      <c r="AG1156" s="20">
        <f t="shared" si="332"/>
        <v>12667</v>
      </c>
      <c r="AH1156" s="20">
        <f t="shared" si="333"/>
        <v>11611</v>
      </c>
      <c r="AI1156" s="20">
        <f t="shared" si="334"/>
        <v>9500</v>
      </c>
      <c r="AJ1156" s="20">
        <f t="shared" si="335"/>
        <v>3483</v>
      </c>
      <c r="AK1156" s="20">
        <f t="shared" si="336"/>
        <v>1900</v>
      </c>
      <c r="AL1156" s="20">
        <f t="shared" si="337"/>
        <v>1478</v>
      </c>
      <c r="AM1156" s="20">
        <f t="shared" si="338"/>
        <v>1372</v>
      </c>
      <c r="AN1156" s="20">
        <f t="shared" si="339"/>
        <v>1372</v>
      </c>
      <c r="AO1156" s="43">
        <f t="shared" si="340"/>
        <v>1900</v>
      </c>
    </row>
    <row r="1157" spans="1:41" x14ac:dyDescent="0.2">
      <c r="A1157" s="96" t="s">
        <v>2713</v>
      </c>
      <c r="B1157" s="96" t="s">
        <v>2714</v>
      </c>
      <c r="C1157" s="96" t="s">
        <v>2713</v>
      </c>
      <c r="D1157" s="96" t="s">
        <v>2714</v>
      </c>
      <c r="E1157" s="96" t="s">
        <v>2730</v>
      </c>
      <c r="F1157" s="96" t="s">
        <v>2731</v>
      </c>
      <c r="G1157" s="96" t="s">
        <v>126</v>
      </c>
      <c r="H1157" s="19" t="str">
        <f>IF(E1157="","",VLOOKUP(LEFT(E1157,5),'Technikai cellák'!B:C,2,0))</f>
        <v>E.ON Közép-dunántúli Gázhálózati Zrt.</v>
      </c>
      <c r="I1157" s="19" t="str">
        <f>IF(E1157="","",VLOOKUP(H1157,'Technikai cellák'!$C$1:$D$12,2,0))</f>
        <v>8800 Nagykanizsa, Zrínyi Miklós út 32.</v>
      </c>
      <c r="J1157" s="97">
        <v>35</v>
      </c>
      <c r="K1157" s="25" t="str">
        <f t="shared" si="325"/>
        <v>20-99</v>
      </c>
      <c r="L1157" s="101">
        <f t="shared" si="326"/>
        <v>0</v>
      </c>
      <c r="M1157" s="102">
        <f t="shared" si="327"/>
        <v>368</v>
      </c>
      <c r="N1157" s="105">
        <v>368</v>
      </c>
      <c r="O1157" s="104">
        <f t="shared" si="328"/>
        <v>0</v>
      </c>
      <c r="P1157" s="26">
        <f t="shared" si="342"/>
        <v>443370</v>
      </c>
      <c r="Q1157" s="21">
        <f t="shared" si="341"/>
        <v>554212</v>
      </c>
      <c r="R1157" s="98">
        <v>4500</v>
      </c>
      <c r="S1157" s="99">
        <v>6500</v>
      </c>
      <c r="T1157" s="99">
        <v>8600</v>
      </c>
      <c r="U1157" s="99">
        <v>8500</v>
      </c>
      <c r="V1157" s="99">
        <v>7100</v>
      </c>
      <c r="W1157" s="99">
        <v>7100</v>
      </c>
      <c r="X1157" s="99">
        <v>5000</v>
      </c>
      <c r="Y1157" s="99">
        <v>1800</v>
      </c>
      <c r="Z1157" s="99">
        <v>801</v>
      </c>
      <c r="AA1157" s="99">
        <v>701</v>
      </c>
      <c r="AB1157" s="99">
        <v>601</v>
      </c>
      <c r="AC1157" s="100">
        <v>1300</v>
      </c>
      <c r="AD1157" s="22">
        <v>47501</v>
      </c>
      <c r="AE1157" s="20">
        <v>68613</v>
      </c>
      <c r="AF1157" s="20">
        <v>90780</v>
      </c>
      <c r="AG1157" s="20">
        <v>89724</v>
      </c>
      <c r="AH1157" s="20">
        <v>74946</v>
      </c>
      <c r="AI1157" s="20">
        <v>74946</v>
      </c>
      <c r="AJ1157" s="20">
        <v>52779</v>
      </c>
      <c r="AK1157" s="20">
        <v>19000</v>
      </c>
      <c r="AL1157" s="20">
        <v>8456</v>
      </c>
      <c r="AM1157" s="20">
        <v>7400</v>
      </c>
      <c r="AN1157" s="20">
        <v>6344</v>
      </c>
      <c r="AO1157" s="43">
        <v>13723</v>
      </c>
    </row>
    <row r="1158" spans="1:41" x14ac:dyDescent="0.2">
      <c r="A1158" s="96" t="s">
        <v>2713</v>
      </c>
      <c r="B1158" s="96" t="s">
        <v>2714</v>
      </c>
      <c r="C1158" s="96" t="s">
        <v>2713</v>
      </c>
      <c r="D1158" s="96" t="s">
        <v>2714</v>
      </c>
      <c r="E1158" s="96" t="s">
        <v>2732</v>
      </c>
      <c r="F1158" s="96" t="s">
        <v>2733</v>
      </c>
      <c r="G1158" s="96" t="s">
        <v>126</v>
      </c>
      <c r="H1158" s="19" t="str">
        <f>IF(E1158="","",VLOOKUP(LEFT(E1158,5),'Technikai cellák'!B:C,2,0))</f>
        <v>E.ON Közép-dunántúli Gázhálózati Zrt.</v>
      </c>
      <c r="I1158" s="19" t="str">
        <f>IF(E1158="","",VLOOKUP(H1158,'Technikai cellák'!$C$1:$D$12,2,0))</f>
        <v>8800 Nagykanizsa, Zrínyi Miklós út 32.</v>
      </c>
      <c r="J1158" s="97">
        <v>29</v>
      </c>
      <c r="K1158" s="25" t="str">
        <f t="shared" si="325"/>
        <v>20-99</v>
      </c>
      <c r="L1158" s="101">
        <f t="shared" si="326"/>
        <v>0</v>
      </c>
      <c r="M1158" s="102">
        <f t="shared" si="327"/>
        <v>305</v>
      </c>
      <c r="N1158" s="105">
        <v>305</v>
      </c>
      <c r="O1158" s="104">
        <f t="shared" si="328"/>
        <v>0</v>
      </c>
      <c r="P1158" s="26">
        <f t="shared" si="342"/>
        <v>269001</v>
      </c>
      <c r="Q1158" s="21">
        <f t="shared" si="341"/>
        <v>336251</v>
      </c>
      <c r="R1158" s="98">
        <v>2315</v>
      </c>
      <c r="S1158" s="99">
        <v>4100</v>
      </c>
      <c r="T1158" s="99">
        <v>5100</v>
      </c>
      <c r="U1158" s="99">
        <v>5200</v>
      </c>
      <c r="V1158" s="99">
        <v>5500</v>
      </c>
      <c r="W1158" s="99">
        <v>4300</v>
      </c>
      <c r="X1158" s="99">
        <v>2200</v>
      </c>
      <c r="Y1158" s="99">
        <v>1000</v>
      </c>
      <c r="Z1158" s="99">
        <v>800</v>
      </c>
      <c r="AA1158" s="99">
        <v>450</v>
      </c>
      <c r="AB1158" s="99">
        <v>440</v>
      </c>
      <c r="AC1158" s="100">
        <v>450</v>
      </c>
      <c r="AD1158" s="22">
        <v>24436</v>
      </c>
      <c r="AE1158" s="20">
        <v>43278</v>
      </c>
      <c r="AF1158" s="20">
        <v>53834</v>
      </c>
      <c r="AG1158" s="20">
        <v>54890</v>
      </c>
      <c r="AH1158" s="20">
        <v>58057</v>
      </c>
      <c r="AI1158" s="20">
        <v>45390</v>
      </c>
      <c r="AJ1158" s="20">
        <v>23223</v>
      </c>
      <c r="AK1158" s="20">
        <v>10555</v>
      </c>
      <c r="AL1158" s="20">
        <v>8444</v>
      </c>
      <c r="AM1158" s="20">
        <v>4750</v>
      </c>
      <c r="AN1158" s="20">
        <v>4644</v>
      </c>
      <c r="AO1158" s="43">
        <v>4750</v>
      </c>
    </row>
    <row r="1159" spans="1:41" x14ac:dyDescent="0.2">
      <c r="A1159" s="96" t="s">
        <v>2713</v>
      </c>
      <c r="B1159" s="96" t="s">
        <v>2714</v>
      </c>
      <c r="C1159" s="96" t="s">
        <v>2713</v>
      </c>
      <c r="D1159" s="96" t="s">
        <v>2714</v>
      </c>
      <c r="E1159" s="96" t="s">
        <v>2734</v>
      </c>
      <c r="F1159" s="96" t="s">
        <v>2735</v>
      </c>
      <c r="G1159" s="96" t="s">
        <v>126</v>
      </c>
      <c r="H1159" s="19" t="str">
        <f>IF(E1159="","",VLOOKUP(LEFT(E1159,5),'Technikai cellák'!B:C,2,0))</f>
        <v>E.ON Közép-dunántúli Gázhálózati Zrt.</v>
      </c>
      <c r="I1159" s="19" t="str">
        <f>IF(E1159="","",VLOOKUP(H1159,'Technikai cellák'!$C$1:$D$12,2,0))</f>
        <v>8800 Nagykanizsa, Zrínyi Miklós út 32.</v>
      </c>
      <c r="J1159" s="97">
        <v>37</v>
      </c>
      <c r="K1159" s="25" t="str">
        <f t="shared" si="325"/>
        <v>20-99</v>
      </c>
      <c r="L1159" s="101">
        <f t="shared" si="326"/>
        <v>0</v>
      </c>
      <c r="M1159" s="102">
        <f t="shared" si="327"/>
        <v>389</v>
      </c>
      <c r="N1159" s="105">
        <v>389</v>
      </c>
      <c r="O1159" s="104">
        <f t="shared" si="328"/>
        <v>0</v>
      </c>
      <c r="P1159" s="26">
        <f t="shared" si="342"/>
        <v>208262</v>
      </c>
      <c r="Q1159" s="21">
        <f t="shared" si="341"/>
        <v>260327</v>
      </c>
      <c r="R1159" s="98">
        <v>1950</v>
      </c>
      <c r="S1159" s="99">
        <v>3200</v>
      </c>
      <c r="T1159" s="99">
        <v>4300</v>
      </c>
      <c r="U1159" s="99">
        <v>4300</v>
      </c>
      <c r="V1159" s="99">
        <v>3800</v>
      </c>
      <c r="W1159" s="99">
        <v>3200</v>
      </c>
      <c r="X1159" s="99">
        <v>2200</v>
      </c>
      <c r="Y1159" s="99">
        <v>1000</v>
      </c>
      <c r="Z1159" s="99">
        <v>340</v>
      </c>
      <c r="AA1159" s="99">
        <v>92</v>
      </c>
      <c r="AB1159" s="99">
        <v>60</v>
      </c>
      <c r="AC1159" s="100">
        <v>220</v>
      </c>
      <c r="AD1159" s="22">
        <v>20583</v>
      </c>
      <c r="AE1159" s="20">
        <v>33778</v>
      </c>
      <c r="AF1159" s="20">
        <v>45389</v>
      </c>
      <c r="AG1159" s="20">
        <v>45389</v>
      </c>
      <c r="AH1159" s="20">
        <v>40112</v>
      </c>
      <c r="AI1159" s="20">
        <v>33779</v>
      </c>
      <c r="AJ1159" s="20">
        <v>23222</v>
      </c>
      <c r="AK1159" s="20">
        <v>10557</v>
      </c>
      <c r="AL1159" s="20">
        <v>3589</v>
      </c>
      <c r="AM1159" s="20">
        <v>972</v>
      </c>
      <c r="AN1159" s="20">
        <v>634</v>
      </c>
      <c r="AO1159" s="43">
        <v>2323</v>
      </c>
    </row>
    <row r="1160" spans="1:41" x14ac:dyDescent="0.2">
      <c r="A1160" s="96" t="s">
        <v>2713</v>
      </c>
      <c r="B1160" s="96" t="s">
        <v>2714</v>
      </c>
      <c r="C1160" s="96" t="s">
        <v>2713</v>
      </c>
      <c r="D1160" s="96" t="s">
        <v>2714</v>
      </c>
      <c r="E1160" s="96" t="s">
        <v>2736</v>
      </c>
      <c r="F1160" s="96" t="s">
        <v>2737</v>
      </c>
      <c r="G1160" s="96" t="s">
        <v>126</v>
      </c>
      <c r="H1160" s="19" t="str">
        <f>IF(E1160="","",VLOOKUP(LEFT(E1160,5),'Technikai cellák'!B:C,2,0))</f>
        <v>E.ON Közép-dunántúli Gázhálózati Zrt.</v>
      </c>
      <c r="I1160" s="19" t="str">
        <f>IF(E1160="","",VLOOKUP(H1160,'Technikai cellák'!$C$1:$D$12,2,0))</f>
        <v>8800 Nagykanizsa, Zrínyi Miklós út 32.</v>
      </c>
      <c r="J1160" s="97">
        <v>4</v>
      </c>
      <c r="K1160" s="25" t="str">
        <f t="shared" si="325"/>
        <v>20 alatti</v>
      </c>
      <c r="L1160" s="101">
        <f t="shared" si="326"/>
        <v>4</v>
      </c>
      <c r="M1160" s="102">
        <f t="shared" si="327"/>
        <v>0</v>
      </c>
      <c r="N1160" s="105"/>
      <c r="O1160" s="104">
        <f t="shared" si="328"/>
        <v>0</v>
      </c>
      <c r="P1160" s="26">
        <f t="shared" si="342"/>
        <v>8530</v>
      </c>
      <c r="Q1160" s="21">
        <f t="shared" si="341"/>
        <v>10663</v>
      </c>
      <c r="R1160" s="98">
        <v>10</v>
      </c>
      <c r="S1160" s="99">
        <v>10</v>
      </c>
      <c r="T1160" s="99">
        <v>10</v>
      </c>
      <c r="U1160" s="99">
        <v>10</v>
      </c>
      <c r="V1160" s="99">
        <v>10</v>
      </c>
      <c r="W1160" s="99">
        <v>10</v>
      </c>
      <c r="X1160" s="99">
        <v>20</v>
      </c>
      <c r="Y1160" s="99">
        <v>30</v>
      </c>
      <c r="Z1160" s="99">
        <v>150</v>
      </c>
      <c r="AA1160" s="99">
        <v>200</v>
      </c>
      <c r="AB1160" s="99">
        <v>400</v>
      </c>
      <c r="AC1160" s="100">
        <v>150</v>
      </c>
      <c r="AD1160" s="22">
        <f t="shared" si="329"/>
        <v>106</v>
      </c>
      <c r="AE1160" s="20">
        <f t="shared" si="330"/>
        <v>106</v>
      </c>
      <c r="AF1160" s="20">
        <f t="shared" si="331"/>
        <v>106</v>
      </c>
      <c r="AG1160" s="20">
        <f t="shared" si="332"/>
        <v>106</v>
      </c>
      <c r="AH1160" s="20">
        <f t="shared" si="333"/>
        <v>106</v>
      </c>
      <c r="AI1160" s="20">
        <f t="shared" si="334"/>
        <v>106</v>
      </c>
      <c r="AJ1160" s="20">
        <f t="shared" si="335"/>
        <v>211</v>
      </c>
      <c r="AK1160" s="20">
        <f t="shared" si="336"/>
        <v>317</v>
      </c>
      <c r="AL1160" s="20">
        <f t="shared" si="337"/>
        <v>1583</v>
      </c>
      <c r="AM1160" s="20">
        <f t="shared" si="338"/>
        <v>2111</v>
      </c>
      <c r="AN1160" s="20">
        <f t="shared" si="339"/>
        <v>4222</v>
      </c>
      <c r="AO1160" s="43">
        <f t="shared" si="340"/>
        <v>1583</v>
      </c>
    </row>
    <row r="1161" spans="1:41" x14ac:dyDescent="0.2">
      <c r="A1161" s="96" t="s">
        <v>2713</v>
      </c>
      <c r="B1161" s="96" t="s">
        <v>2714</v>
      </c>
      <c r="C1161" s="96" t="s">
        <v>2713</v>
      </c>
      <c r="D1161" s="96" t="s">
        <v>2714</v>
      </c>
      <c r="E1161" s="96" t="s">
        <v>2738</v>
      </c>
      <c r="F1161" s="96" t="s">
        <v>2739</v>
      </c>
      <c r="G1161" s="96" t="s">
        <v>126</v>
      </c>
      <c r="H1161" s="19" t="str">
        <f>IF(E1161="","",VLOOKUP(LEFT(E1161,5),'Technikai cellák'!B:C,2,0))</f>
        <v>E.ON Közép-dunántúli Gázhálózati Zrt.</v>
      </c>
      <c r="I1161" s="19" t="str">
        <f>IF(E1161="","",VLOOKUP(H1161,'Technikai cellák'!$C$1:$D$12,2,0))</f>
        <v>8800 Nagykanizsa, Zrínyi Miklós út 32.</v>
      </c>
      <c r="J1161" s="97">
        <v>10</v>
      </c>
      <c r="K1161" s="25" t="str">
        <f t="shared" si="325"/>
        <v>20 alatti</v>
      </c>
      <c r="L1161" s="101">
        <f t="shared" si="326"/>
        <v>10</v>
      </c>
      <c r="M1161" s="102">
        <f t="shared" si="327"/>
        <v>0</v>
      </c>
      <c r="N1161" s="105"/>
      <c r="O1161" s="104">
        <f t="shared" si="328"/>
        <v>0</v>
      </c>
      <c r="P1161" s="26">
        <f t="shared" si="342"/>
        <v>141868</v>
      </c>
      <c r="Q1161" s="21">
        <f t="shared" si="341"/>
        <v>177335</v>
      </c>
      <c r="R1161" s="98">
        <v>900</v>
      </c>
      <c r="S1161" s="99">
        <v>1900</v>
      </c>
      <c r="T1161" s="99">
        <v>4000</v>
      </c>
      <c r="U1161" s="99">
        <v>2700</v>
      </c>
      <c r="V1161" s="99">
        <v>2500</v>
      </c>
      <c r="W1161" s="99">
        <v>2100</v>
      </c>
      <c r="X1161" s="99">
        <v>700</v>
      </c>
      <c r="Y1161" s="99">
        <v>400</v>
      </c>
      <c r="Z1161" s="99">
        <v>400</v>
      </c>
      <c r="AA1161" s="99">
        <v>400</v>
      </c>
      <c r="AB1161" s="99">
        <v>400</v>
      </c>
      <c r="AC1161" s="100">
        <v>400</v>
      </c>
      <c r="AD1161" s="22">
        <f t="shared" si="329"/>
        <v>9500</v>
      </c>
      <c r="AE1161" s="20">
        <f t="shared" si="330"/>
        <v>20056</v>
      </c>
      <c r="AF1161" s="20">
        <f t="shared" si="331"/>
        <v>42223</v>
      </c>
      <c r="AG1161" s="20">
        <f t="shared" si="332"/>
        <v>28501</v>
      </c>
      <c r="AH1161" s="20">
        <f t="shared" si="333"/>
        <v>26389</v>
      </c>
      <c r="AI1161" s="20">
        <f t="shared" si="334"/>
        <v>22167</v>
      </c>
      <c r="AJ1161" s="20">
        <f t="shared" si="335"/>
        <v>7389</v>
      </c>
      <c r="AK1161" s="20">
        <f t="shared" si="336"/>
        <v>4222</v>
      </c>
      <c r="AL1161" s="20">
        <f t="shared" si="337"/>
        <v>4222</v>
      </c>
      <c r="AM1161" s="20">
        <f t="shared" si="338"/>
        <v>4222</v>
      </c>
      <c r="AN1161" s="20">
        <f t="shared" si="339"/>
        <v>4222</v>
      </c>
      <c r="AO1161" s="43">
        <f t="shared" si="340"/>
        <v>4222</v>
      </c>
    </row>
    <row r="1162" spans="1:41" x14ac:dyDescent="0.2">
      <c r="A1162" s="96" t="s">
        <v>2713</v>
      </c>
      <c r="B1162" s="96" t="s">
        <v>2714</v>
      </c>
      <c r="C1162" s="96" t="s">
        <v>2713</v>
      </c>
      <c r="D1162" s="96" t="s">
        <v>2714</v>
      </c>
      <c r="E1162" s="96" t="s">
        <v>2740</v>
      </c>
      <c r="F1162" s="96" t="s">
        <v>2741</v>
      </c>
      <c r="G1162" s="96" t="s">
        <v>126</v>
      </c>
      <c r="H1162" s="19" t="str">
        <f>IF(E1162="","",VLOOKUP(LEFT(E1162,5),'Technikai cellák'!B:C,2,0))</f>
        <v>E.ON Közép-dunántúli Gázhálózati Zrt.</v>
      </c>
      <c r="I1162" s="19" t="str">
        <f>IF(E1162="","",VLOOKUP(H1162,'Technikai cellák'!$C$1:$D$12,2,0))</f>
        <v>8800 Nagykanizsa, Zrínyi Miklós út 32.</v>
      </c>
      <c r="J1162" s="97">
        <v>4</v>
      </c>
      <c r="K1162" s="25" t="str">
        <f t="shared" ref="K1162:K1219" si="343">IF(J1162="","",IF(J1162&lt;20,"20 alatti",IF(J1162&lt;100,"20-99",IF(J1162&lt;500,"100-500","500-"))))</f>
        <v>20 alatti</v>
      </c>
      <c r="L1162" s="101">
        <f t="shared" ref="L1162:L1219" si="344">ROUND(IF(K1162="20 alatti",J1162*1,0),0)</f>
        <v>4</v>
      </c>
      <c r="M1162" s="102">
        <f t="shared" ref="M1162:M1219" si="345">ROUND(IF(K1162="20-99",J1162*10.5,0),0)</f>
        <v>0</v>
      </c>
      <c r="N1162" s="105"/>
      <c r="O1162" s="104">
        <f t="shared" ref="O1162:O1219" si="346">ROUND((IF(J1162&lt;100,0,J1162*$C$6)/$C$7),0)</f>
        <v>0</v>
      </c>
      <c r="P1162" s="26">
        <f t="shared" si="342"/>
        <v>79380</v>
      </c>
      <c r="Q1162" s="21">
        <f t="shared" si="341"/>
        <v>99225</v>
      </c>
      <c r="R1162" s="98">
        <v>600</v>
      </c>
      <c r="S1162" s="99">
        <v>1200</v>
      </c>
      <c r="T1162" s="99">
        <v>1700</v>
      </c>
      <c r="U1162" s="99">
        <v>1700</v>
      </c>
      <c r="V1162" s="99">
        <v>1500</v>
      </c>
      <c r="W1162" s="99">
        <v>1300</v>
      </c>
      <c r="X1162" s="99">
        <v>300</v>
      </c>
      <c r="Y1162" s="99">
        <v>250</v>
      </c>
      <c r="Z1162" s="99">
        <v>200</v>
      </c>
      <c r="AA1162" s="99">
        <v>200</v>
      </c>
      <c r="AB1162" s="99">
        <v>200</v>
      </c>
      <c r="AC1162" s="100">
        <v>250</v>
      </c>
      <c r="AD1162" s="22">
        <f t="shared" si="329"/>
        <v>6333</v>
      </c>
      <c r="AE1162" s="20">
        <f t="shared" si="330"/>
        <v>12667</v>
      </c>
      <c r="AF1162" s="20">
        <f t="shared" si="331"/>
        <v>17945</v>
      </c>
      <c r="AG1162" s="20">
        <f t="shared" si="332"/>
        <v>17945</v>
      </c>
      <c r="AH1162" s="20">
        <f t="shared" si="333"/>
        <v>15834</v>
      </c>
      <c r="AI1162" s="20">
        <f t="shared" si="334"/>
        <v>13723</v>
      </c>
      <c r="AJ1162" s="20">
        <f t="shared" si="335"/>
        <v>3167</v>
      </c>
      <c r="AK1162" s="20">
        <f t="shared" si="336"/>
        <v>2639</v>
      </c>
      <c r="AL1162" s="20">
        <f t="shared" si="337"/>
        <v>2111</v>
      </c>
      <c r="AM1162" s="20">
        <f t="shared" si="338"/>
        <v>2111</v>
      </c>
      <c r="AN1162" s="20">
        <f t="shared" si="339"/>
        <v>2111</v>
      </c>
      <c r="AO1162" s="43">
        <f t="shared" si="340"/>
        <v>2639</v>
      </c>
    </row>
    <row r="1163" spans="1:41" x14ac:dyDescent="0.2">
      <c r="A1163" s="96" t="s">
        <v>2713</v>
      </c>
      <c r="B1163" s="96" t="s">
        <v>2714</v>
      </c>
      <c r="C1163" s="96" t="s">
        <v>2713</v>
      </c>
      <c r="D1163" s="96" t="s">
        <v>2714</v>
      </c>
      <c r="E1163" s="96" t="s">
        <v>2742</v>
      </c>
      <c r="F1163" s="96" t="s">
        <v>2743</v>
      </c>
      <c r="G1163" s="96" t="s">
        <v>126</v>
      </c>
      <c r="H1163" s="19" t="str">
        <f>IF(E1163="","",VLOOKUP(LEFT(E1163,5),'Technikai cellák'!B:C,2,0))</f>
        <v>E.GAS Gázelosztó Kft.</v>
      </c>
      <c r="I1163" s="19" t="str">
        <f>IF(E1163="","",VLOOKUP(H1163,'Technikai cellák'!$C$1:$D$12,2,0))</f>
        <v>8800 Nagykanizsa, Csengery út 9.</v>
      </c>
      <c r="J1163" s="97">
        <v>4</v>
      </c>
      <c r="K1163" s="25" t="str">
        <f t="shared" si="343"/>
        <v>20 alatti</v>
      </c>
      <c r="L1163" s="101">
        <f t="shared" si="344"/>
        <v>4</v>
      </c>
      <c r="M1163" s="102">
        <f t="shared" si="345"/>
        <v>0</v>
      </c>
      <c r="N1163" s="105"/>
      <c r="O1163" s="104">
        <f t="shared" si="346"/>
        <v>0</v>
      </c>
      <c r="P1163" s="26">
        <f t="shared" si="342"/>
        <v>33779</v>
      </c>
      <c r="Q1163" s="21">
        <f t="shared" si="341"/>
        <v>42224</v>
      </c>
      <c r="R1163" s="98">
        <v>300</v>
      </c>
      <c r="S1163" s="99">
        <v>600</v>
      </c>
      <c r="T1163" s="99">
        <v>700</v>
      </c>
      <c r="U1163" s="99">
        <v>750</v>
      </c>
      <c r="V1163" s="99">
        <v>650</v>
      </c>
      <c r="W1163" s="99">
        <v>500</v>
      </c>
      <c r="X1163" s="99">
        <v>250</v>
      </c>
      <c r="Y1163" s="99">
        <v>50</v>
      </c>
      <c r="Z1163" s="99">
        <v>50</v>
      </c>
      <c r="AA1163" s="99">
        <v>50</v>
      </c>
      <c r="AB1163" s="99">
        <v>50</v>
      </c>
      <c r="AC1163" s="100">
        <v>50</v>
      </c>
      <c r="AD1163" s="22">
        <f t="shared" si="329"/>
        <v>3167</v>
      </c>
      <c r="AE1163" s="20">
        <f t="shared" si="330"/>
        <v>6333</v>
      </c>
      <c r="AF1163" s="20">
        <f t="shared" si="331"/>
        <v>7389</v>
      </c>
      <c r="AG1163" s="20">
        <f t="shared" si="332"/>
        <v>7917</v>
      </c>
      <c r="AH1163" s="20">
        <f t="shared" si="333"/>
        <v>6861</v>
      </c>
      <c r="AI1163" s="20">
        <f t="shared" si="334"/>
        <v>5278</v>
      </c>
      <c r="AJ1163" s="20">
        <f t="shared" si="335"/>
        <v>2639</v>
      </c>
      <c r="AK1163" s="20">
        <f t="shared" si="336"/>
        <v>528</v>
      </c>
      <c r="AL1163" s="20">
        <f t="shared" si="337"/>
        <v>528</v>
      </c>
      <c r="AM1163" s="20">
        <f t="shared" si="338"/>
        <v>528</v>
      </c>
      <c r="AN1163" s="20">
        <f t="shared" si="339"/>
        <v>528</v>
      </c>
      <c r="AO1163" s="43">
        <f t="shared" si="340"/>
        <v>528</v>
      </c>
    </row>
    <row r="1164" spans="1:41" x14ac:dyDescent="0.2">
      <c r="A1164" s="96" t="s">
        <v>2713</v>
      </c>
      <c r="B1164" s="96" t="s">
        <v>2714</v>
      </c>
      <c r="C1164" s="96" t="s">
        <v>2713</v>
      </c>
      <c r="D1164" s="96" t="s">
        <v>2714</v>
      </c>
      <c r="E1164" s="96" t="s">
        <v>2744</v>
      </c>
      <c r="F1164" s="96" t="s">
        <v>2745</v>
      </c>
      <c r="G1164" s="96" t="s">
        <v>126</v>
      </c>
      <c r="H1164" s="19" t="str">
        <f>IF(E1164="","",VLOOKUP(LEFT(E1164,5),'Technikai cellák'!B:C,2,0))</f>
        <v>E.ON Közép-dunántúli Gázhálózati Zrt.</v>
      </c>
      <c r="I1164" s="19" t="str">
        <f>IF(E1164="","",VLOOKUP(H1164,'Technikai cellák'!$C$1:$D$12,2,0))</f>
        <v>8800 Nagykanizsa, Zrínyi Miklós út 32.</v>
      </c>
      <c r="J1164" s="97">
        <v>4</v>
      </c>
      <c r="K1164" s="25" t="str">
        <f t="shared" si="343"/>
        <v>20 alatti</v>
      </c>
      <c r="L1164" s="101">
        <f t="shared" si="344"/>
        <v>4</v>
      </c>
      <c r="M1164" s="102">
        <f t="shared" si="345"/>
        <v>0</v>
      </c>
      <c r="N1164" s="105"/>
      <c r="O1164" s="104">
        <f t="shared" si="346"/>
        <v>0</v>
      </c>
      <c r="P1164" s="26">
        <f t="shared" si="342"/>
        <v>14778</v>
      </c>
      <c r="Q1164" s="21">
        <f t="shared" si="341"/>
        <v>18473</v>
      </c>
      <c r="R1164" s="98">
        <v>100</v>
      </c>
      <c r="S1164" s="99">
        <v>200</v>
      </c>
      <c r="T1164" s="99">
        <v>300</v>
      </c>
      <c r="U1164" s="99">
        <v>350</v>
      </c>
      <c r="V1164" s="99">
        <v>300</v>
      </c>
      <c r="W1164" s="99">
        <v>250</v>
      </c>
      <c r="X1164" s="99">
        <v>50</v>
      </c>
      <c r="Y1164" s="99">
        <v>40</v>
      </c>
      <c r="Z1164" s="99">
        <v>40</v>
      </c>
      <c r="AA1164" s="99">
        <v>40</v>
      </c>
      <c r="AB1164" s="99">
        <v>40</v>
      </c>
      <c r="AC1164" s="100">
        <v>40</v>
      </c>
      <c r="AD1164" s="22">
        <f t="shared" si="329"/>
        <v>1056</v>
      </c>
      <c r="AE1164" s="20">
        <f t="shared" si="330"/>
        <v>2111</v>
      </c>
      <c r="AF1164" s="20">
        <f t="shared" si="331"/>
        <v>3167</v>
      </c>
      <c r="AG1164" s="20">
        <f t="shared" si="332"/>
        <v>3695</v>
      </c>
      <c r="AH1164" s="20">
        <f t="shared" si="333"/>
        <v>3167</v>
      </c>
      <c r="AI1164" s="20">
        <f t="shared" si="334"/>
        <v>2639</v>
      </c>
      <c r="AJ1164" s="20">
        <f t="shared" si="335"/>
        <v>528</v>
      </c>
      <c r="AK1164" s="20">
        <f t="shared" si="336"/>
        <v>422</v>
      </c>
      <c r="AL1164" s="20">
        <f t="shared" si="337"/>
        <v>422</v>
      </c>
      <c r="AM1164" s="20">
        <f t="shared" si="338"/>
        <v>422</v>
      </c>
      <c r="AN1164" s="20">
        <f t="shared" si="339"/>
        <v>422</v>
      </c>
      <c r="AO1164" s="43">
        <f t="shared" si="340"/>
        <v>422</v>
      </c>
    </row>
    <row r="1165" spans="1:41" x14ac:dyDescent="0.2">
      <c r="A1165" s="96" t="s">
        <v>2713</v>
      </c>
      <c r="B1165" s="96" t="s">
        <v>2714</v>
      </c>
      <c r="C1165" s="96" t="s">
        <v>2713</v>
      </c>
      <c r="D1165" s="96" t="s">
        <v>2714</v>
      </c>
      <c r="E1165" s="96" t="s">
        <v>2746</v>
      </c>
      <c r="F1165" s="96" t="s">
        <v>2747</v>
      </c>
      <c r="G1165" s="96" t="s">
        <v>126</v>
      </c>
      <c r="H1165" s="19" t="str">
        <f>IF(E1165="","",VLOOKUP(LEFT(E1165,5),'Technikai cellák'!B:C,2,0))</f>
        <v>E.ON Közép-dunántúli Gázhálózati Zrt.</v>
      </c>
      <c r="I1165" s="19" t="str">
        <f>IF(E1165="","",VLOOKUP(H1165,'Technikai cellák'!$C$1:$D$12,2,0))</f>
        <v>8800 Nagykanizsa, Zrínyi Miklós út 32.</v>
      </c>
      <c r="J1165" s="97">
        <v>4</v>
      </c>
      <c r="K1165" s="25" t="str">
        <f t="shared" si="343"/>
        <v>20 alatti</v>
      </c>
      <c r="L1165" s="101">
        <f t="shared" si="344"/>
        <v>4</v>
      </c>
      <c r="M1165" s="102">
        <f t="shared" si="345"/>
        <v>0</v>
      </c>
      <c r="N1165" s="105"/>
      <c r="O1165" s="104">
        <f t="shared" si="346"/>
        <v>0</v>
      </c>
      <c r="P1165" s="26">
        <f t="shared" si="342"/>
        <v>6335</v>
      </c>
      <c r="Q1165" s="21">
        <f t="shared" si="341"/>
        <v>7919</v>
      </c>
      <c r="R1165" s="98">
        <v>50</v>
      </c>
      <c r="S1165" s="99">
        <v>50</v>
      </c>
      <c r="T1165" s="99">
        <v>100</v>
      </c>
      <c r="U1165" s="99">
        <v>300</v>
      </c>
      <c r="V1165" s="99">
        <v>100</v>
      </c>
      <c r="W1165" s="99">
        <v>100</v>
      </c>
      <c r="X1165" s="99">
        <v>50</v>
      </c>
      <c r="Y1165" s="99">
        <v>0</v>
      </c>
      <c r="Z1165" s="99">
        <v>0</v>
      </c>
      <c r="AA1165" s="99">
        <v>0</v>
      </c>
      <c r="AB1165" s="99">
        <v>0</v>
      </c>
      <c r="AC1165" s="100">
        <v>0</v>
      </c>
      <c r="AD1165" s="22">
        <f t="shared" si="329"/>
        <v>528</v>
      </c>
      <c r="AE1165" s="20">
        <f t="shared" si="330"/>
        <v>528</v>
      </c>
      <c r="AF1165" s="20">
        <f t="shared" si="331"/>
        <v>1056</v>
      </c>
      <c r="AG1165" s="20">
        <f t="shared" si="332"/>
        <v>3167</v>
      </c>
      <c r="AH1165" s="20">
        <f t="shared" si="333"/>
        <v>1056</v>
      </c>
      <c r="AI1165" s="20">
        <f t="shared" si="334"/>
        <v>1056</v>
      </c>
      <c r="AJ1165" s="20">
        <f t="shared" si="335"/>
        <v>528</v>
      </c>
      <c r="AK1165" s="20">
        <f t="shared" si="336"/>
        <v>0</v>
      </c>
      <c r="AL1165" s="20">
        <f t="shared" si="337"/>
        <v>0</v>
      </c>
      <c r="AM1165" s="20">
        <f t="shared" si="338"/>
        <v>0</v>
      </c>
      <c r="AN1165" s="20">
        <f t="shared" si="339"/>
        <v>0</v>
      </c>
      <c r="AO1165" s="43">
        <f t="shared" si="340"/>
        <v>0</v>
      </c>
    </row>
    <row r="1166" spans="1:41" x14ac:dyDescent="0.2">
      <c r="A1166" s="96" t="s">
        <v>2713</v>
      </c>
      <c r="B1166" s="96" t="s">
        <v>2714</v>
      </c>
      <c r="C1166" s="96" t="s">
        <v>2713</v>
      </c>
      <c r="D1166" s="96" t="s">
        <v>2714</v>
      </c>
      <c r="E1166" s="96" t="s">
        <v>2748</v>
      </c>
      <c r="F1166" s="96" t="s">
        <v>2749</v>
      </c>
      <c r="G1166" s="96" t="s">
        <v>126</v>
      </c>
      <c r="H1166" s="19" t="str">
        <f>IF(E1166="","",VLOOKUP(LEFT(E1166,5),'Technikai cellák'!B:C,2,0))</f>
        <v>E.ON Közép-dunántúli Gázhálózati Zrt.</v>
      </c>
      <c r="I1166" s="19" t="str">
        <f>IF(E1166="","",VLOOKUP(H1166,'Technikai cellák'!$C$1:$D$12,2,0))</f>
        <v>8800 Nagykanizsa, Zrínyi Miklós út 32.</v>
      </c>
      <c r="J1166" s="97">
        <v>4</v>
      </c>
      <c r="K1166" s="25" t="str">
        <f t="shared" si="343"/>
        <v>20 alatti</v>
      </c>
      <c r="L1166" s="101">
        <f t="shared" si="344"/>
        <v>4</v>
      </c>
      <c r="M1166" s="102">
        <f t="shared" si="345"/>
        <v>0</v>
      </c>
      <c r="N1166" s="105"/>
      <c r="O1166" s="104">
        <f t="shared" si="346"/>
        <v>0</v>
      </c>
      <c r="P1166" s="26">
        <f t="shared" si="342"/>
        <v>4984</v>
      </c>
      <c r="Q1166" s="21">
        <f t="shared" si="341"/>
        <v>6230</v>
      </c>
      <c r="R1166" s="98">
        <v>50</v>
      </c>
      <c r="S1166" s="99">
        <v>90</v>
      </c>
      <c r="T1166" s="99">
        <v>100</v>
      </c>
      <c r="U1166" s="99">
        <v>100</v>
      </c>
      <c r="V1166" s="99">
        <v>100</v>
      </c>
      <c r="W1166" s="99">
        <v>100</v>
      </c>
      <c r="X1166" s="99">
        <v>50</v>
      </c>
      <c r="Y1166" s="99">
        <v>0</v>
      </c>
      <c r="Z1166" s="99">
        <v>0</v>
      </c>
      <c r="AA1166" s="99">
        <v>0</v>
      </c>
      <c r="AB1166" s="99">
        <v>0</v>
      </c>
      <c r="AC1166" s="100">
        <v>0</v>
      </c>
      <c r="AD1166" s="22">
        <f t="shared" si="329"/>
        <v>528</v>
      </c>
      <c r="AE1166" s="20">
        <f t="shared" si="330"/>
        <v>950</v>
      </c>
      <c r="AF1166" s="20">
        <f t="shared" si="331"/>
        <v>1056</v>
      </c>
      <c r="AG1166" s="20">
        <f t="shared" si="332"/>
        <v>1056</v>
      </c>
      <c r="AH1166" s="20">
        <f t="shared" si="333"/>
        <v>1056</v>
      </c>
      <c r="AI1166" s="20">
        <f t="shared" si="334"/>
        <v>1056</v>
      </c>
      <c r="AJ1166" s="20">
        <f t="shared" si="335"/>
        <v>528</v>
      </c>
      <c r="AK1166" s="20">
        <f t="shared" si="336"/>
        <v>0</v>
      </c>
      <c r="AL1166" s="20">
        <f t="shared" si="337"/>
        <v>0</v>
      </c>
      <c r="AM1166" s="20">
        <f t="shared" si="338"/>
        <v>0</v>
      </c>
      <c r="AN1166" s="20">
        <f t="shared" si="339"/>
        <v>0</v>
      </c>
      <c r="AO1166" s="43">
        <f t="shared" si="340"/>
        <v>0</v>
      </c>
    </row>
    <row r="1167" spans="1:41" x14ac:dyDescent="0.2">
      <c r="A1167" s="96" t="s">
        <v>2713</v>
      </c>
      <c r="B1167" s="96" t="s">
        <v>2714</v>
      </c>
      <c r="C1167" s="96" t="s">
        <v>2713</v>
      </c>
      <c r="D1167" s="96" t="s">
        <v>2714</v>
      </c>
      <c r="E1167" s="96" t="s">
        <v>2750</v>
      </c>
      <c r="F1167" s="96" t="s">
        <v>2751</v>
      </c>
      <c r="G1167" s="96" t="s">
        <v>126</v>
      </c>
      <c r="H1167" s="19" t="str">
        <f>IF(E1167="","",VLOOKUP(LEFT(E1167,5),'Technikai cellák'!B:C,2,0))</f>
        <v>E.ON Közép-dunántúli Gázhálózati Zrt.</v>
      </c>
      <c r="I1167" s="19" t="str">
        <f>IF(E1167="","",VLOOKUP(H1167,'Technikai cellák'!$C$1:$D$12,2,0))</f>
        <v>8800 Nagykanizsa, Zrínyi Miklós út 32.</v>
      </c>
      <c r="J1167" s="97">
        <v>4</v>
      </c>
      <c r="K1167" s="25" t="str">
        <f t="shared" si="343"/>
        <v>20 alatti</v>
      </c>
      <c r="L1167" s="101">
        <f t="shared" si="344"/>
        <v>4</v>
      </c>
      <c r="M1167" s="102">
        <f t="shared" si="345"/>
        <v>0</v>
      </c>
      <c r="N1167" s="105"/>
      <c r="O1167" s="104">
        <f t="shared" si="346"/>
        <v>0</v>
      </c>
      <c r="P1167" s="26">
        <f t="shared" si="342"/>
        <v>2702</v>
      </c>
      <c r="Q1167" s="21">
        <f t="shared" si="341"/>
        <v>3378</v>
      </c>
      <c r="R1167" s="98">
        <v>20</v>
      </c>
      <c r="S1167" s="99">
        <v>40</v>
      </c>
      <c r="T1167" s="99">
        <v>40</v>
      </c>
      <c r="U1167" s="99">
        <v>50</v>
      </c>
      <c r="V1167" s="99">
        <v>50</v>
      </c>
      <c r="W1167" s="99">
        <v>50</v>
      </c>
      <c r="X1167" s="99">
        <v>20</v>
      </c>
      <c r="Y1167" s="99">
        <v>0</v>
      </c>
      <c r="Z1167" s="99">
        <v>0</v>
      </c>
      <c r="AA1167" s="99">
        <v>0</v>
      </c>
      <c r="AB1167" s="99">
        <v>50</v>
      </c>
      <c r="AC1167" s="100">
        <v>0</v>
      </c>
      <c r="AD1167" s="22">
        <f t="shared" si="329"/>
        <v>211</v>
      </c>
      <c r="AE1167" s="20">
        <f t="shared" si="330"/>
        <v>422</v>
      </c>
      <c r="AF1167" s="20">
        <f t="shared" si="331"/>
        <v>422</v>
      </c>
      <c r="AG1167" s="20">
        <f t="shared" si="332"/>
        <v>528</v>
      </c>
      <c r="AH1167" s="20">
        <f t="shared" si="333"/>
        <v>528</v>
      </c>
      <c r="AI1167" s="20">
        <f t="shared" si="334"/>
        <v>528</v>
      </c>
      <c r="AJ1167" s="20">
        <f t="shared" si="335"/>
        <v>211</v>
      </c>
      <c r="AK1167" s="20">
        <f t="shared" si="336"/>
        <v>0</v>
      </c>
      <c r="AL1167" s="20">
        <f t="shared" si="337"/>
        <v>0</v>
      </c>
      <c r="AM1167" s="20">
        <f t="shared" si="338"/>
        <v>0</v>
      </c>
      <c r="AN1167" s="20">
        <f t="shared" si="339"/>
        <v>528</v>
      </c>
      <c r="AO1167" s="43">
        <f t="shared" si="340"/>
        <v>0</v>
      </c>
    </row>
    <row r="1168" spans="1:41" x14ac:dyDescent="0.2">
      <c r="A1168" s="96" t="s">
        <v>2713</v>
      </c>
      <c r="B1168" s="96" t="s">
        <v>2714</v>
      </c>
      <c r="C1168" s="96" t="s">
        <v>2713</v>
      </c>
      <c r="D1168" s="96" t="s">
        <v>2714</v>
      </c>
      <c r="E1168" s="96" t="s">
        <v>2752</v>
      </c>
      <c r="F1168" s="96" t="s">
        <v>2753</v>
      </c>
      <c r="G1168" s="96" t="s">
        <v>126</v>
      </c>
      <c r="H1168" s="19" t="str">
        <f>IF(E1168="","",VLOOKUP(LEFT(E1168,5),'Technikai cellák'!B:C,2,0))</f>
        <v>E.ON Közép-dunántúli Gázhálózati Zrt.</v>
      </c>
      <c r="I1168" s="19" t="str">
        <f>IF(E1168="","",VLOOKUP(H1168,'Technikai cellák'!$C$1:$D$12,2,0))</f>
        <v>8800 Nagykanizsa, Zrínyi Miklós út 32.</v>
      </c>
      <c r="J1168" s="97">
        <v>4</v>
      </c>
      <c r="K1168" s="25" t="str">
        <f t="shared" si="343"/>
        <v>20 alatti</v>
      </c>
      <c r="L1168" s="101">
        <f t="shared" si="344"/>
        <v>4</v>
      </c>
      <c r="M1168" s="102">
        <f t="shared" si="345"/>
        <v>0</v>
      </c>
      <c r="N1168" s="105"/>
      <c r="O1168" s="104">
        <f t="shared" si="346"/>
        <v>0</v>
      </c>
      <c r="P1168" s="26">
        <f t="shared" si="342"/>
        <v>85714</v>
      </c>
      <c r="Q1168" s="21">
        <f t="shared" si="341"/>
        <v>107142</v>
      </c>
      <c r="R1168" s="98">
        <v>500</v>
      </c>
      <c r="S1168" s="99">
        <v>1300</v>
      </c>
      <c r="T1168" s="99">
        <v>1500</v>
      </c>
      <c r="U1168" s="99">
        <v>2000</v>
      </c>
      <c r="V1168" s="99">
        <v>1800</v>
      </c>
      <c r="W1168" s="99">
        <v>1500</v>
      </c>
      <c r="X1168" s="99">
        <v>500</v>
      </c>
      <c r="Y1168" s="99">
        <v>250</v>
      </c>
      <c r="Z1168" s="99">
        <v>200</v>
      </c>
      <c r="AA1168" s="99">
        <v>200</v>
      </c>
      <c r="AB1168" s="99">
        <v>200</v>
      </c>
      <c r="AC1168" s="100">
        <v>200</v>
      </c>
      <c r="AD1168" s="22">
        <f t="shared" si="329"/>
        <v>5278</v>
      </c>
      <c r="AE1168" s="20">
        <f t="shared" si="330"/>
        <v>13723</v>
      </c>
      <c r="AF1168" s="20">
        <f t="shared" si="331"/>
        <v>15834</v>
      </c>
      <c r="AG1168" s="20">
        <f t="shared" si="332"/>
        <v>21112</v>
      </c>
      <c r="AH1168" s="20">
        <f t="shared" si="333"/>
        <v>19000</v>
      </c>
      <c r="AI1168" s="20">
        <f t="shared" si="334"/>
        <v>15834</v>
      </c>
      <c r="AJ1168" s="20">
        <f t="shared" si="335"/>
        <v>5278</v>
      </c>
      <c r="AK1168" s="20">
        <f t="shared" si="336"/>
        <v>2639</v>
      </c>
      <c r="AL1168" s="20">
        <f t="shared" si="337"/>
        <v>2111</v>
      </c>
      <c r="AM1168" s="20">
        <f t="shared" si="338"/>
        <v>2111</v>
      </c>
      <c r="AN1168" s="20">
        <f t="shared" si="339"/>
        <v>2111</v>
      </c>
      <c r="AO1168" s="43">
        <f t="shared" si="340"/>
        <v>2111</v>
      </c>
    </row>
    <row r="1169" spans="1:41" x14ac:dyDescent="0.2">
      <c r="A1169" s="96" t="s">
        <v>2713</v>
      </c>
      <c r="B1169" s="96" t="s">
        <v>2714</v>
      </c>
      <c r="C1169" s="96" t="s">
        <v>2713</v>
      </c>
      <c r="D1169" s="96" t="s">
        <v>2714</v>
      </c>
      <c r="E1169" s="96" t="s">
        <v>2754</v>
      </c>
      <c r="F1169" s="96" t="s">
        <v>2755</v>
      </c>
      <c r="G1169" s="96" t="s">
        <v>126</v>
      </c>
      <c r="H1169" s="19" t="str">
        <f>IF(E1169="","",VLOOKUP(LEFT(E1169,5),'Technikai cellák'!B:C,2,0))</f>
        <v>E.ON Közép-dunántúli Gázhálózati Zrt.</v>
      </c>
      <c r="I1169" s="19" t="str">
        <f>IF(E1169="","",VLOOKUP(H1169,'Technikai cellák'!$C$1:$D$12,2,0))</f>
        <v>8800 Nagykanizsa, Zrínyi Miklós út 32.</v>
      </c>
      <c r="J1169" s="97">
        <v>4</v>
      </c>
      <c r="K1169" s="25" t="str">
        <f t="shared" si="343"/>
        <v>20 alatti</v>
      </c>
      <c r="L1169" s="101">
        <f t="shared" si="344"/>
        <v>4</v>
      </c>
      <c r="M1169" s="102">
        <f t="shared" si="345"/>
        <v>0</v>
      </c>
      <c r="N1169" s="105"/>
      <c r="O1169" s="104">
        <f t="shared" si="346"/>
        <v>0</v>
      </c>
      <c r="P1169" s="26">
        <f t="shared" si="342"/>
        <v>8866</v>
      </c>
      <c r="Q1169" s="21">
        <f t="shared" si="341"/>
        <v>11083</v>
      </c>
      <c r="R1169" s="98">
        <v>50</v>
      </c>
      <c r="S1169" s="99">
        <v>150</v>
      </c>
      <c r="T1169" s="99">
        <v>200</v>
      </c>
      <c r="U1169" s="99">
        <v>250</v>
      </c>
      <c r="V1169" s="99">
        <v>200</v>
      </c>
      <c r="W1169" s="99">
        <v>150</v>
      </c>
      <c r="X1169" s="99">
        <v>50</v>
      </c>
      <c r="Y1169" s="99">
        <v>0</v>
      </c>
      <c r="Z1169" s="99">
        <v>0</v>
      </c>
      <c r="AA1169" s="99">
        <v>0</v>
      </c>
      <c r="AB1169" s="99">
        <v>0</v>
      </c>
      <c r="AC1169" s="100">
        <v>0</v>
      </c>
      <c r="AD1169" s="22">
        <f t="shared" si="329"/>
        <v>528</v>
      </c>
      <c r="AE1169" s="20">
        <f t="shared" si="330"/>
        <v>1583</v>
      </c>
      <c r="AF1169" s="20">
        <f t="shared" si="331"/>
        <v>2111</v>
      </c>
      <c r="AG1169" s="20">
        <f t="shared" si="332"/>
        <v>2639</v>
      </c>
      <c r="AH1169" s="20">
        <f t="shared" si="333"/>
        <v>2111</v>
      </c>
      <c r="AI1169" s="20">
        <f t="shared" si="334"/>
        <v>1583</v>
      </c>
      <c r="AJ1169" s="20">
        <f t="shared" si="335"/>
        <v>528</v>
      </c>
      <c r="AK1169" s="20">
        <f t="shared" si="336"/>
        <v>0</v>
      </c>
      <c r="AL1169" s="20">
        <f t="shared" si="337"/>
        <v>0</v>
      </c>
      <c r="AM1169" s="20">
        <f t="shared" si="338"/>
        <v>0</v>
      </c>
      <c r="AN1169" s="20">
        <f t="shared" si="339"/>
        <v>0</v>
      </c>
      <c r="AO1169" s="43">
        <f t="shared" si="340"/>
        <v>0</v>
      </c>
    </row>
    <row r="1170" spans="1:41" x14ac:dyDescent="0.2">
      <c r="A1170" s="96" t="s">
        <v>2713</v>
      </c>
      <c r="B1170" s="96" t="s">
        <v>2714</v>
      </c>
      <c r="C1170" s="96" t="s">
        <v>2713</v>
      </c>
      <c r="D1170" s="96" t="s">
        <v>2714</v>
      </c>
      <c r="E1170" s="96" t="s">
        <v>2756</v>
      </c>
      <c r="F1170" s="96" t="s">
        <v>2757</v>
      </c>
      <c r="G1170" s="96" t="s">
        <v>126</v>
      </c>
      <c r="H1170" s="19" t="str">
        <f>IF(E1170="","",VLOOKUP(LEFT(E1170,5),'Technikai cellák'!B:C,2,0))</f>
        <v>E.ON Közép-dunántúli Gázhálózati Zrt.</v>
      </c>
      <c r="I1170" s="19" t="str">
        <f>IF(E1170="","",VLOOKUP(H1170,'Technikai cellák'!$C$1:$D$12,2,0))</f>
        <v>8800 Nagykanizsa, Zrínyi Miklós út 32.</v>
      </c>
      <c r="J1170" s="97">
        <v>4</v>
      </c>
      <c r="K1170" s="25" t="str">
        <f t="shared" si="343"/>
        <v>20 alatti</v>
      </c>
      <c r="L1170" s="101">
        <f t="shared" si="344"/>
        <v>4</v>
      </c>
      <c r="M1170" s="102">
        <f t="shared" si="345"/>
        <v>0</v>
      </c>
      <c r="N1170" s="105"/>
      <c r="O1170" s="104">
        <f t="shared" si="346"/>
        <v>0</v>
      </c>
      <c r="P1170" s="26">
        <f t="shared" si="342"/>
        <v>10134</v>
      </c>
      <c r="Q1170" s="21">
        <f t="shared" si="341"/>
        <v>12667</v>
      </c>
      <c r="R1170" s="98">
        <v>50</v>
      </c>
      <c r="S1170" s="99">
        <v>150</v>
      </c>
      <c r="T1170" s="99">
        <v>200</v>
      </c>
      <c r="U1170" s="99">
        <v>300</v>
      </c>
      <c r="V1170" s="99">
        <v>300</v>
      </c>
      <c r="W1170" s="99">
        <v>150</v>
      </c>
      <c r="X1170" s="99">
        <v>50</v>
      </c>
      <c r="Y1170" s="99">
        <v>0</v>
      </c>
      <c r="Z1170" s="99">
        <v>0</v>
      </c>
      <c r="AA1170" s="99">
        <v>0</v>
      </c>
      <c r="AB1170" s="99">
        <v>0</v>
      </c>
      <c r="AC1170" s="100">
        <v>0</v>
      </c>
      <c r="AD1170" s="22">
        <f t="shared" si="329"/>
        <v>528</v>
      </c>
      <c r="AE1170" s="20">
        <f t="shared" si="330"/>
        <v>1583</v>
      </c>
      <c r="AF1170" s="20">
        <f t="shared" si="331"/>
        <v>2111</v>
      </c>
      <c r="AG1170" s="20">
        <f t="shared" si="332"/>
        <v>3167</v>
      </c>
      <c r="AH1170" s="20">
        <f t="shared" si="333"/>
        <v>3167</v>
      </c>
      <c r="AI1170" s="20">
        <f t="shared" si="334"/>
        <v>1583</v>
      </c>
      <c r="AJ1170" s="20">
        <f t="shared" si="335"/>
        <v>528</v>
      </c>
      <c r="AK1170" s="20">
        <f t="shared" si="336"/>
        <v>0</v>
      </c>
      <c r="AL1170" s="20">
        <f t="shared" si="337"/>
        <v>0</v>
      </c>
      <c r="AM1170" s="20">
        <f t="shared" si="338"/>
        <v>0</v>
      </c>
      <c r="AN1170" s="20">
        <f t="shared" si="339"/>
        <v>0</v>
      </c>
      <c r="AO1170" s="43">
        <f t="shared" si="340"/>
        <v>0</v>
      </c>
    </row>
    <row r="1171" spans="1:41" x14ac:dyDescent="0.2">
      <c r="A1171" s="96" t="s">
        <v>2713</v>
      </c>
      <c r="B1171" s="96" t="s">
        <v>2714</v>
      </c>
      <c r="C1171" s="96" t="s">
        <v>2713</v>
      </c>
      <c r="D1171" s="96" t="s">
        <v>2714</v>
      </c>
      <c r="E1171" s="96" t="s">
        <v>2758</v>
      </c>
      <c r="F1171" s="96" t="s">
        <v>2759</v>
      </c>
      <c r="G1171" s="96" t="s">
        <v>126</v>
      </c>
      <c r="H1171" s="19" t="str">
        <f>IF(E1171="","",VLOOKUP(LEFT(E1171,5),'Technikai cellák'!B:C,2,0))</f>
        <v>E.ON Közép-dunántúli Gázhálózati Zrt.</v>
      </c>
      <c r="I1171" s="19" t="str">
        <f>IF(E1171="","",VLOOKUP(H1171,'Technikai cellák'!$C$1:$D$12,2,0))</f>
        <v>8800 Nagykanizsa, Zrínyi Miklós út 32.</v>
      </c>
      <c r="J1171" s="97">
        <v>4</v>
      </c>
      <c r="K1171" s="25" t="str">
        <f t="shared" si="343"/>
        <v>20 alatti</v>
      </c>
      <c r="L1171" s="101">
        <f t="shared" si="344"/>
        <v>4</v>
      </c>
      <c r="M1171" s="102">
        <f t="shared" si="345"/>
        <v>0</v>
      </c>
      <c r="N1171" s="105"/>
      <c r="O1171" s="104">
        <f t="shared" si="346"/>
        <v>0</v>
      </c>
      <c r="P1171" s="26">
        <f t="shared" si="342"/>
        <v>10134</v>
      </c>
      <c r="Q1171" s="21">
        <f t="shared" si="341"/>
        <v>12667</v>
      </c>
      <c r="R1171" s="98">
        <v>50</v>
      </c>
      <c r="S1171" s="99">
        <v>150</v>
      </c>
      <c r="T1171" s="99">
        <v>250</v>
      </c>
      <c r="U1171" s="99">
        <v>300</v>
      </c>
      <c r="V1171" s="99">
        <v>250</v>
      </c>
      <c r="W1171" s="99">
        <v>150</v>
      </c>
      <c r="X1171" s="99">
        <v>50</v>
      </c>
      <c r="Y1171" s="99">
        <v>0</v>
      </c>
      <c r="Z1171" s="99">
        <v>0</v>
      </c>
      <c r="AA1171" s="99">
        <v>0</v>
      </c>
      <c r="AB1171" s="99">
        <v>0</v>
      </c>
      <c r="AC1171" s="100">
        <v>0</v>
      </c>
      <c r="AD1171" s="22">
        <f t="shared" si="329"/>
        <v>528</v>
      </c>
      <c r="AE1171" s="20">
        <f t="shared" si="330"/>
        <v>1583</v>
      </c>
      <c r="AF1171" s="20">
        <f t="shared" si="331"/>
        <v>2639</v>
      </c>
      <c r="AG1171" s="20">
        <f t="shared" si="332"/>
        <v>3167</v>
      </c>
      <c r="AH1171" s="20">
        <f t="shared" si="333"/>
        <v>2639</v>
      </c>
      <c r="AI1171" s="20">
        <f t="shared" si="334"/>
        <v>1583</v>
      </c>
      <c r="AJ1171" s="20">
        <f t="shared" si="335"/>
        <v>528</v>
      </c>
      <c r="AK1171" s="20">
        <f t="shared" si="336"/>
        <v>0</v>
      </c>
      <c r="AL1171" s="20">
        <f t="shared" si="337"/>
        <v>0</v>
      </c>
      <c r="AM1171" s="20">
        <f t="shared" si="338"/>
        <v>0</v>
      </c>
      <c r="AN1171" s="20">
        <f t="shared" si="339"/>
        <v>0</v>
      </c>
      <c r="AO1171" s="43">
        <f t="shared" si="340"/>
        <v>0</v>
      </c>
    </row>
    <row r="1172" spans="1:41" x14ac:dyDescent="0.2">
      <c r="A1172" s="96" t="s">
        <v>2713</v>
      </c>
      <c r="B1172" s="96" t="s">
        <v>2714</v>
      </c>
      <c r="C1172" s="96" t="s">
        <v>2713</v>
      </c>
      <c r="D1172" s="96" t="s">
        <v>2714</v>
      </c>
      <c r="E1172" s="96" t="s">
        <v>2760</v>
      </c>
      <c r="F1172" s="96" t="s">
        <v>2761</v>
      </c>
      <c r="G1172" s="96" t="s">
        <v>126</v>
      </c>
      <c r="H1172" s="19" t="str">
        <f>IF(E1172="","",VLOOKUP(LEFT(E1172,5),'Technikai cellák'!B:C,2,0))</f>
        <v>E.ON Közép-dunántúli Gázhálózati Zrt.</v>
      </c>
      <c r="I1172" s="19" t="str">
        <f>IF(E1172="","",VLOOKUP(H1172,'Technikai cellák'!$C$1:$D$12,2,0))</f>
        <v>8800 Nagykanizsa, Zrínyi Miklós út 32.</v>
      </c>
      <c r="J1172" s="97">
        <v>4</v>
      </c>
      <c r="K1172" s="25" t="str">
        <f t="shared" si="343"/>
        <v>20 alatti</v>
      </c>
      <c r="L1172" s="101">
        <f t="shared" si="344"/>
        <v>4</v>
      </c>
      <c r="M1172" s="102">
        <f t="shared" si="345"/>
        <v>0</v>
      </c>
      <c r="N1172" s="105"/>
      <c r="O1172" s="104">
        <f t="shared" si="346"/>
        <v>0</v>
      </c>
      <c r="P1172" s="26">
        <f t="shared" si="342"/>
        <v>116114</v>
      </c>
      <c r="Q1172" s="21">
        <f t="shared" si="341"/>
        <v>145143</v>
      </c>
      <c r="R1172" s="98">
        <v>1000</v>
      </c>
      <c r="S1172" s="99">
        <v>1700</v>
      </c>
      <c r="T1172" s="99">
        <v>2200</v>
      </c>
      <c r="U1172" s="99">
        <v>2500</v>
      </c>
      <c r="V1172" s="99">
        <v>2100</v>
      </c>
      <c r="W1172" s="99">
        <v>2000</v>
      </c>
      <c r="X1172" s="99">
        <v>1000</v>
      </c>
      <c r="Y1172" s="99">
        <v>250</v>
      </c>
      <c r="Z1172" s="99">
        <v>250</v>
      </c>
      <c r="AA1172" s="99">
        <v>250</v>
      </c>
      <c r="AB1172" s="99">
        <v>250</v>
      </c>
      <c r="AC1172" s="100">
        <v>250</v>
      </c>
      <c r="AD1172" s="22">
        <f t="shared" si="329"/>
        <v>10556</v>
      </c>
      <c r="AE1172" s="20">
        <f t="shared" si="330"/>
        <v>17945</v>
      </c>
      <c r="AF1172" s="20">
        <f t="shared" si="331"/>
        <v>23223</v>
      </c>
      <c r="AG1172" s="20">
        <f t="shared" si="332"/>
        <v>26389</v>
      </c>
      <c r="AH1172" s="20">
        <f t="shared" si="333"/>
        <v>22167</v>
      </c>
      <c r="AI1172" s="20">
        <f t="shared" si="334"/>
        <v>21112</v>
      </c>
      <c r="AJ1172" s="20">
        <f t="shared" si="335"/>
        <v>10556</v>
      </c>
      <c r="AK1172" s="20">
        <f t="shared" si="336"/>
        <v>2639</v>
      </c>
      <c r="AL1172" s="20">
        <f t="shared" si="337"/>
        <v>2639</v>
      </c>
      <c r="AM1172" s="20">
        <f t="shared" si="338"/>
        <v>2639</v>
      </c>
      <c r="AN1172" s="20">
        <f t="shared" si="339"/>
        <v>2639</v>
      </c>
      <c r="AO1172" s="43">
        <f t="shared" si="340"/>
        <v>2639</v>
      </c>
    </row>
    <row r="1173" spans="1:41" x14ac:dyDescent="0.2">
      <c r="A1173" s="96" t="s">
        <v>2713</v>
      </c>
      <c r="B1173" s="96" t="s">
        <v>2714</v>
      </c>
      <c r="C1173" s="96" t="s">
        <v>2713</v>
      </c>
      <c r="D1173" s="96" t="s">
        <v>2714</v>
      </c>
      <c r="E1173" s="96" t="s">
        <v>2762</v>
      </c>
      <c r="F1173" s="96" t="s">
        <v>2763</v>
      </c>
      <c r="G1173" s="96" t="s">
        <v>126</v>
      </c>
      <c r="H1173" s="19" t="str">
        <f>IF(E1173="","",VLOOKUP(LEFT(E1173,5),'Technikai cellák'!B:C,2,0))</f>
        <v>E.ON Közép-dunántúli Gázhálózati Zrt.</v>
      </c>
      <c r="I1173" s="19" t="str">
        <f>IF(E1173="","",VLOOKUP(H1173,'Technikai cellák'!$C$1:$D$12,2,0))</f>
        <v>8800 Nagykanizsa, Zrínyi Miklós út 32.</v>
      </c>
      <c r="J1173" s="97">
        <v>6</v>
      </c>
      <c r="K1173" s="25" t="str">
        <f t="shared" si="343"/>
        <v>20 alatti</v>
      </c>
      <c r="L1173" s="101">
        <f t="shared" si="344"/>
        <v>6</v>
      </c>
      <c r="M1173" s="102">
        <f t="shared" si="345"/>
        <v>0</v>
      </c>
      <c r="N1173" s="105"/>
      <c r="O1173" s="104">
        <f t="shared" si="346"/>
        <v>0</v>
      </c>
      <c r="P1173" s="26">
        <f t="shared" si="342"/>
        <v>68402</v>
      </c>
      <c r="Q1173" s="21">
        <f t="shared" si="341"/>
        <v>85503</v>
      </c>
      <c r="R1173" s="98">
        <v>300</v>
      </c>
      <c r="S1173" s="99">
        <v>600</v>
      </c>
      <c r="T1173" s="99">
        <v>1000</v>
      </c>
      <c r="U1173" s="99">
        <v>3000</v>
      </c>
      <c r="V1173" s="99">
        <v>2000</v>
      </c>
      <c r="W1173" s="99">
        <v>600</v>
      </c>
      <c r="X1173" s="99">
        <v>350</v>
      </c>
      <c r="Y1173" s="99">
        <v>50</v>
      </c>
      <c r="Z1173" s="99">
        <v>50</v>
      </c>
      <c r="AA1173" s="99">
        <v>50</v>
      </c>
      <c r="AB1173" s="99">
        <v>50</v>
      </c>
      <c r="AC1173" s="100">
        <v>50</v>
      </c>
      <c r="AD1173" s="22">
        <f t="shared" si="329"/>
        <v>3167</v>
      </c>
      <c r="AE1173" s="20">
        <f t="shared" si="330"/>
        <v>6333</v>
      </c>
      <c r="AF1173" s="20">
        <f t="shared" si="331"/>
        <v>10556</v>
      </c>
      <c r="AG1173" s="20">
        <f t="shared" si="332"/>
        <v>31667</v>
      </c>
      <c r="AH1173" s="20">
        <f t="shared" si="333"/>
        <v>21112</v>
      </c>
      <c r="AI1173" s="20">
        <f t="shared" si="334"/>
        <v>6333</v>
      </c>
      <c r="AJ1173" s="20">
        <f t="shared" si="335"/>
        <v>3695</v>
      </c>
      <c r="AK1173" s="20">
        <f t="shared" si="336"/>
        <v>528</v>
      </c>
      <c r="AL1173" s="20">
        <f t="shared" si="337"/>
        <v>528</v>
      </c>
      <c r="AM1173" s="20">
        <f t="shared" si="338"/>
        <v>528</v>
      </c>
      <c r="AN1173" s="20">
        <f t="shared" si="339"/>
        <v>528</v>
      </c>
      <c r="AO1173" s="43">
        <f t="shared" si="340"/>
        <v>528</v>
      </c>
    </row>
    <row r="1174" spans="1:41" x14ac:dyDescent="0.2">
      <c r="A1174" s="96" t="s">
        <v>2713</v>
      </c>
      <c r="B1174" s="96" t="s">
        <v>2714</v>
      </c>
      <c r="C1174" s="96" t="s">
        <v>2713</v>
      </c>
      <c r="D1174" s="96" t="s">
        <v>2714</v>
      </c>
      <c r="E1174" s="96" t="s">
        <v>2764</v>
      </c>
      <c r="F1174" s="96" t="s">
        <v>2765</v>
      </c>
      <c r="G1174" s="96" t="s">
        <v>126</v>
      </c>
      <c r="H1174" s="19" t="str">
        <f>IF(E1174="","",VLOOKUP(LEFT(E1174,5),'Technikai cellák'!B:C,2,0))</f>
        <v>E.GAS Gázelosztó Kft.</v>
      </c>
      <c r="I1174" s="19" t="str">
        <f>IF(E1174="","",VLOOKUP(H1174,'Technikai cellák'!$C$1:$D$12,2,0))</f>
        <v>8800 Nagykanizsa, Csengery út 9.</v>
      </c>
      <c r="J1174" s="97">
        <v>4</v>
      </c>
      <c r="K1174" s="25" t="str">
        <f t="shared" si="343"/>
        <v>20 alatti</v>
      </c>
      <c r="L1174" s="101">
        <f t="shared" si="344"/>
        <v>4</v>
      </c>
      <c r="M1174" s="102">
        <f t="shared" si="345"/>
        <v>0</v>
      </c>
      <c r="N1174" s="105"/>
      <c r="O1174" s="104">
        <f t="shared" si="346"/>
        <v>0</v>
      </c>
      <c r="P1174" s="26">
        <f t="shared" si="342"/>
        <v>15961</v>
      </c>
      <c r="Q1174" s="21">
        <f t="shared" si="341"/>
        <v>19951</v>
      </c>
      <c r="R1174" s="98">
        <v>200</v>
      </c>
      <c r="S1174" s="99">
        <v>250</v>
      </c>
      <c r="T1174" s="99">
        <v>300</v>
      </c>
      <c r="U1174" s="99">
        <v>300</v>
      </c>
      <c r="V1174" s="99">
        <v>300</v>
      </c>
      <c r="W1174" s="99">
        <v>300</v>
      </c>
      <c r="X1174" s="99">
        <v>200</v>
      </c>
      <c r="Y1174" s="99">
        <v>40</v>
      </c>
      <c r="Z1174" s="99">
        <v>0</v>
      </c>
      <c r="AA1174" s="99">
        <v>0</v>
      </c>
      <c r="AB1174" s="99">
        <v>0</v>
      </c>
      <c r="AC1174" s="100">
        <v>0</v>
      </c>
      <c r="AD1174" s="22">
        <f t="shared" si="329"/>
        <v>2111</v>
      </c>
      <c r="AE1174" s="20">
        <f t="shared" si="330"/>
        <v>2639</v>
      </c>
      <c r="AF1174" s="20">
        <f t="shared" si="331"/>
        <v>3167</v>
      </c>
      <c r="AG1174" s="20">
        <f t="shared" si="332"/>
        <v>3167</v>
      </c>
      <c r="AH1174" s="20">
        <f t="shared" si="333"/>
        <v>3167</v>
      </c>
      <c r="AI1174" s="20">
        <f t="shared" si="334"/>
        <v>3167</v>
      </c>
      <c r="AJ1174" s="20">
        <f t="shared" si="335"/>
        <v>2111</v>
      </c>
      <c r="AK1174" s="20">
        <f t="shared" si="336"/>
        <v>422</v>
      </c>
      <c r="AL1174" s="20">
        <f t="shared" si="337"/>
        <v>0</v>
      </c>
      <c r="AM1174" s="20">
        <f t="shared" si="338"/>
        <v>0</v>
      </c>
      <c r="AN1174" s="20">
        <f t="shared" si="339"/>
        <v>0</v>
      </c>
      <c r="AO1174" s="43">
        <f t="shared" si="340"/>
        <v>0</v>
      </c>
    </row>
    <row r="1175" spans="1:41" x14ac:dyDescent="0.2">
      <c r="A1175" s="96" t="s">
        <v>2713</v>
      </c>
      <c r="B1175" s="96" t="s">
        <v>2714</v>
      </c>
      <c r="C1175" s="96" t="s">
        <v>2713</v>
      </c>
      <c r="D1175" s="96" t="s">
        <v>2714</v>
      </c>
      <c r="E1175" s="96" t="s">
        <v>2766</v>
      </c>
      <c r="F1175" s="96" t="s">
        <v>2767</v>
      </c>
      <c r="G1175" s="96" t="s">
        <v>126</v>
      </c>
      <c r="H1175" s="19" t="str">
        <f>IF(E1175="","",VLOOKUP(LEFT(E1175,5),'Technikai cellák'!B:C,2,0))</f>
        <v>E.ON Közép-dunántúli Gázhálózati Zrt.</v>
      </c>
      <c r="I1175" s="19" t="str">
        <f>IF(E1175="","",VLOOKUP(H1175,'Technikai cellák'!$C$1:$D$12,2,0))</f>
        <v>8800 Nagykanizsa, Zrínyi Miklós út 32.</v>
      </c>
      <c r="J1175" s="97">
        <v>4</v>
      </c>
      <c r="K1175" s="25" t="str">
        <f t="shared" si="343"/>
        <v>20 alatti</v>
      </c>
      <c r="L1175" s="101">
        <f t="shared" si="344"/>
        <v>4</v>
      </c>
      <c r="M1175" s="102">
        <f t="shared" si="345"/>
        <v>0</v>
      </c>
      <c r="N1175" s="105"/>
      <c r="O1175" s="104">
        <f t="shared" si="346"/>
        <v>0</v>
      </c>
      <c r="P1175" s="26">
        <f t="shared" si="342"/>
        <v>10134</v>
      </c>
      <c r="Q1175" s="21">
        <f t="shared" si="341"/>
        <v>12667</v>
      </c>
      <c r="R1175" s="98">
        <v>100</v>
      </c>
      <c r="S1175" s="99">
        <v>200</v>
      </c>
      <c r="T1175" s="99">
        <v>200</v>
      </c>
      <c r="U1175" s="99">
        <v>200</v>
      </c>
      <c r="V1175" s="99">
        <v>200</v>
      </c>
      <c r="W1175" s="99">
        <v>200</v>
      </c>
      <c r="X1175" s="99">
        <v>100</v>
      </c>
      <c r="Y1175" s="99">
        <v>0</v>
      </c>
      <c r="Z1175" s="99">
        <v>0</v>
      </c>
      <c r="AA1175" s="99">
        <v>0</v>
      </c>
      <c r="AB1175" s="99">
        <v>0</v>
      </c>
      <c r="AC1175" s="100">
        <v>0</v>
      </c>
      <c r="AD1175" s="22">
        <f t="shared" si="329"/>
        <v>1056</v>
      </c>
      <c r="AE1175" s="20">
        <f t="shared" si="330"/>
        <v>2111</v>
      </c>
      <c r="AF1175" s="20">
        <f t="shared" si="331"/>
        <v>2111</v>
      </c>
      <c r="AG1175" s="20">
        <f t="shared" si="332"/>
        <v>2111</v>
      </c>
      <c r="AH1175" s="20">
        <f t="shared" si="333"/>
        <v>2111</v>
      </c>
      <c r="AI1175" s="20">
        <f t="shared" si="334"/>
        <v>2111</v>
      </c>
      <c r="AJ1175" s="20">
        <f t="shared" si="335"/>
        <v>1056</v>
      </c>
      <c r="AK1175" s="20">
        <f t="shared" si="336"/>
        <v>0</v>
      </c>
      <c r="AL1175" s="20">
        <f t="shared" si="337"/>
        <v>0</v>
      </c>
      <c r="AM1175" s="20">
        <f t="shared" si="338"/>
        <v>0</v>
      </c>
      <c r="AN1175" s="20">
        <f t="shared" si="339"/>
        <v>0</v>
      </c>
      <c r="AO1175" s="43">
        <f t="shared" si="340"/>
        <v>0</v>
      </c>
    </row>
    <row r="1176" spans="1:41" x14ac:dyDescent="0.2">
      <c r="A1176" s="96" t="s">
        <v>2713</v>
      </c>
      <c r="B1176" s="96" t="s">
        <v>2714</v>
      </c>
      <c r="C1176" s="96" t="s">
        <v>2713</v>
      </c>
      <c r="D1176" s="96" t="s">
        <v>2714</v>
      </c>
      <c r="E1176" s="96" t="s">
        <v>3128</v>
      </c>
      <c r="F1176" s="96" t="s">
        <v>2768</v>
      </c>
      <c r="G1176" s="96" t="s">
        <v>126</v>
      </c>
      <c r="H1176" s="19" t="str">
        <f>IF(E1176="","",VLOOKUP(LEFT(E1176,5),'Technikai cellák'!B:C,2,0))</f>
        <v>E.ON Közép-dunántúli Gázhálózati Zrt.</v>
      </c>
      <c r="I1176" s="19" t="str">
        <f>IF(E1176="","",VLOOKUP(H1176,'Technikai cellák'!$C$1:$D$12,2,0))</f>
        <v>8800 Nagykanizsa, Zrínyi Miklós út 32.</v>
      </c>
      <c r="J1176" s="97">
        <v>4</v>
      </c>
      <c r="K1176" s="25" t="str">
        <f t="shared" si="343"/>
        <v>20 alatti</v>
      </c>
      <c r="L1176" s="101">
        <f t="shared" si="344"/>
        <v>4</v>
      </c>
      <c r="M1176" s="102">
        <f t="shared" si="345"/>
        <v>0</v>
      </c>
      <c r="N1176" s="105"/>
      <c r="O1176" s="104">
        <f t="shared" si="346"/>
        <v>0</v>
      </c>
      <c r="P1176" s="26">
        <f t="shared" si="342"/>
        <v>6419</v>
      </c>
      <c r="Q1176" s="21">
        <f t="shared" si="341"/>
        <v>8024</v>
      </c>
      <c r="R1176" s="98">
        <v>100</v>
      </c>
      <c r="S1176" s="99">
        <v>130</v>
      </c>
      <c r="T1176" s="99">
        <v>140</v>
      </c>
      <c r="U1176" s="99">
        <v>140</v>
      </c>
      <c r="V1176" s="99">
        <v>100</v>
      </c>
      <c r="W1176" s="99">
        <v>100</v>
      </c>
      <c r="X1176" s="99">
        <v>50</v>
      </c>
      <c r="Y1176" s="99">
        <v>0</v>
      </c>
      <c r="Z1176" s="99">
        <v>0</v>
      </c>
      <c r="AA1176" s="99">
        <v>0</v>
      </c>
      <c r="AB1176" s="99">
        <v>0</v>
      </c>
      <c r="AC1176" s="100">
        <v>0</v>
      </c>
      <c r="AD1176" s="22">
        <f t="shared" si="329"/>
        <v>1056</v>
      </c>
      <c r="AE1176" s="20">
        <f t="shared" si="330"/>
        <v>1372</v>
      </c>
      <c r="AF1176" s="20">
        <f t="shared" si="331"/>
        <v>1478</v>
      </c>
      <c r="AG1176" s="20">
        <f t="shared" si="332"/>
        <v>1478</v>
      </c>
      <c r="AH1176" s="20">
        <f t="shared" si="333"/>
        <v>1056</v>
      </c>
      <c r="AI1176" s="20">
        <f t="shared" si="334"/>
        <v>1056</v>
      </c>
      <c r="AJ1176" s="20">
        <f t="shared" si="335"/>
        <v>528</v>
      </c>
      <c r="AK1176" s="20">
        <f t="shared" si="336"/>
        <v>0</v>
      </c>
      <c r="AL1176" s="20">
        <f t="shared" si="337"/>
        <v>0</v>
      </c>
      <c r="AM1176" s="20">
        <f t="shared" si="338"/>
        <v>0</v>
      </c>
      <c r="AN1176" s="20">
        <f t="shared" si="339"/>
        <v>0</v>
      </c>
      <c r="AO1176" s="43">
        <f t="shared" si="340"/>
        <v>0</v>
      </c>
    </row>
    <row r="1177" spans="1:41" x14ac:dyDescent="0.2">
      <c r="A1177" s="96" t="s">
        <v>2713</v>
      </c>
      <c r="B1177" s="96" t="s">
        <v>2714</v>
      </c>
      <c r="C1177" s="96" t="s">
        <v>2713</v>
      </c>
      <c r="D1177" s="96" t="s">
        <v>2714</v>
      </c>
      <c r="E1177" s="96" t="s">
        <v>2769</v>
      </c>
      <c r="F1177" s="96" t="s">
        <v>2770</v>
      </c>
      <c r="G1177" s="96" t="s">
        <v>126</v>
      </c>
      <c r="H1177" s="19" t="str">
        <f>IF(E1177="","",VLOOKUP(LEFT(E1177,5),'Technikai cellák'!B:C,2,0))</f>
        <v>E.ON Közép-dunántúli Gázhálózati Zrt.</v>
      </c>
      <c r="I1177" s="19" t="str">
        <f>IF(E1177="","",VLOOKUP(H1177,'Technikai cellák'!$C$1:$D$12,2,0))</f>
        <v>8800 Nagykanizsa, Zrínyi Miklós út 32.</v>
      </c>
      <c r="J1177" s="97">
        <v>4</v>
      </c>
      <c r="K1177" s="25" t="str">
        <f t="shared" si="343"/>
        <v>20 alatti</v>
      </c>
      <c r="L1177" s="101">
        <f t="shared" si="344"/>
        <v>4</v>
      </c>
      <c r="M1177" s="102">
        <f t="shared" si="345"/>
        <v>0</v>
      </c>
      <c r="N1177" s="105"/>
      <c r="O1177" s="104">
        <f t="shared" si="346"/>
        <v>0</v>
      </c>
      <c r="P1177" s="26">
        <f t="shared" si="342"/>
        <v>41379</v>
      </c>
      <c r="Q1177" s="21">
        <f t="shared" si="341"/>
        <v>51724</v>
      </c>
      <c r="R1177" s="98">
        <v>400</v>
      </c>
      <c r="S1177" s="99">
        <v>800</v>
      </c>
      <c r="T1177" s="99">
        <v>1000</v>
      </c>
      <c r="U1177" s="99">
        <v>1000</v>
      </c>
      <c r="V1177" s="99">
        <v>500</v>
      </c>
      <c r="W1177" s="99">
        <v>800</v>
      </c>
      <c r="X1177" s="99">
        <v>400</v>
      </c>
      <c r="Y1177" s="99">
        <v>0</v>
      </c>
      <c r="Z1177" s="99">
        <v>0</v>
      </c>
      <c r="AA1177" s="99">
        <v>0</v>
      </c>
      <c r="AB1177" s="99">
        <v>0</v>
      </c>
      <c r="AC1177" s="100">
        <v>0</v>
      </c>
      <c r="AD1177" s="22">
        <f t="shared" si="329"/>
        <v>4222</v>
      </c>
      <c r="AE1177" s="20">
        <f t="shared" si="330"/>
        <v>8445</v>
      </c>
      <c r="AF1177" s="20">
        <f t="shared" si="331"/>
        <v>10556</v>
      </c>
      <c r="AG1177" s="20">
        <f t="shared" si="332"/>
        <v>10556</v>
      </c>
      <c r="AH1177" s="20">
        <f t="shared" si="333"/>
        <v>5278</v>
      </c>
      <c r="AI1177" s="20">
        <f t="shared" si="334"/>
        <v>8445</v>
      </c>
      <c r="AJ1177" s="20">
        <f t="shared" si="335"/>
        <v>4222</v>
      </c>
      <c r="AK1177" s="20">
        <f t="shared" si="336"/>
        <v>0</v>
      </c>
      <c r="AL1177" s="20">
        <f t="shared" si="337"/>
        <v>0</v>
      </c>
      <c r="AM1177" s="20">
        <f t="shared" si="338"/>
        <v>0</v>
      </c>
      <c r="AN1177" s="20">
        <f t="shared" si="339"/>
        <v>0</v>
      </c>
      <c r="AO1177" s="43">
        <f t="shared" si="340"/>
        <v>0</v>
      </c>
    </row>
    <row r="1178" spans="1:41" x14ac:dyDescent="0.2">
      <c r="A1178" s="96" t="s">
        <v>2713</v>
      </c>
      <c r="B1178" s="96" t="s">
        <v>2714</v>
      </c>
      <c r="C1178" s="96" t="s">
        <v>2713</v>
      </c>
      <c r="D1178" s="96" t="s">
        <v>2714</v>
      </c>
      <c r="E1178" s="96" t="s">
        <v>2771</v>
      </c>
      <c r="F1178" s="96" t="s">
        <v>2772</v>
      </c>
      <c r="G1178" s="96" t="s">
        <v>126</v>
      </c>
      <c r="H1178" s="19" t="str">
        <f>IF(E1178="","",VLOOKUP(LEFT(E1178,5),'Technikai cellák'!B:C,2,0))</f>
        <v>E.ON Közép-dunántúli Gázhálózati Zrt.</v>
      </c>
      <c r="I1178" s="19" t="str">
        <f>IF(E1178="","",VLOOKUP(H1178,'Technikai cellák'!$C$1:$D$12,2,0))</f>
        <v>8800 Nagykanizsa, Zrínyi Miklós út 32.</v>
      </c>
      <c r="J1178" s="97">
        <v>4</v>
      </c>
      <c r="K1178" s="25" t="str">
        <f t="shared" si="343"/>
        <v>20 alatti</v>
      </c>
      <c r="L1178" s="101">
        <f t="shared" si="344"/>
        <v>4</v>
      </c>
      <c r="M1178" s="102">
        <f t="shared" si="345"/>
        <v>0</v>
      </c>
      <c r="N1178" s="105"/>
      <c r="O1178" s="104">
        <f t="shared" si="346"/>
        <v>0</v>
      </c>
      <c r="P1178" s="26">
        <f t="shared" si="342"/>
        <v>9</v>
      </c>
      <c r="Q1178" s="21">
        <f t="shared" si="341"/>
        <v>11</v>
      </c>
      <c r="R1178" s="98">
        <v>0</v>
      </c>
      <c r="S1178" s="99">
        <v>1</v>
      </c>
      <c r="T1178" s="99">
        <v>0</v>
      </c>
      <c r="U1178" s="99">
        <v>0</v>
      </c>
      <c r="V1178" s="99">
        <v>0</v>
      </c>
      <c r="W1178" s="99">
        <v>0</v>
      </c>
      <c r="X1178" s="99">
        <v>0</v>
      </c>
      <c r="Y1178" s="99">
        <v>0</v>
      </c>
      <c r="Z1178" s="99">
        <v>0</v>
      </c>
      <c r="AA1178" s="99">
        <v>0</v>
      </c>
      <c r="AB1178" s="99">
        <v>0</v>
      </c>
      <c r="AC1178" s="100">
        <v>0</v>
      </c>
      <c r="AD1178" s="22">
        <f t="shared" ref="AD1178:AD1235" si="347">ROUND((R1178*$C$6)/$C$7,0)</f>
        <v>0</v>
      </c>
      <c r="AE1178" s="20">
        <f t="shared" ref="AE1178:AE1235" si="348">ROUND((S1178*$C$6)/$C$7,0)</f>
        <v>11</v>
      </c>
      <c r="AF1178" s="20">
        <f t="shared" ref="AF1178:AF1235" si="349">ROUND((T1178*$C$6)/$C$7,0)</f>
        <v>0</v>
      </c>
      <c r="AG1178" s="20">
        <f t="shared" ref="AG1178:AG1235" si="350">ROUND((U1178*$C$6)/$C$7,0)</f>
        <v>0</v>
      </c>
      <c r="AH1178" s="20">
        <f t="shared" ref="AH1178:AH1235" si="351">ROUND((V1178*$C$6)/$C$7,0)</f>
        <v>0</v>
      </c>
      <c r="AI1178" s="20">
        <f t="shared" ref="AI1178:AI1235" si="352">ROUND((W1178*$C$6)/$C$7,0)</f>
        <v>0</v>
      </c>
      <c r="AJ1178" s="20">
        <f t="shared" ref="AJ1178:AJ1235" si="353">ROUND((X1178*$C$6)/$C$7,0)</f>
        <v>0</v>
      </c>
      <c r="AK1178" s="20">
        <f t="shared" ref="AK1178:AK1235" si="354">ROUND((Y1178*$C$6)/$C$7,0)</f>
        <v>0</v>
      </c>
      <c r="AL1178" s="20">
        <f t="shared" ref="AL1178:AL1235" si="355">ROUND((Z1178*$C$6)/$C$7,0)</f>
        <v>0</v>
      </c>
      <c r="AM1178" s="20">
        <f t="shared" ref="AM1178:AM1235" si="356">ROUND((AA1178*$C$6)/$C$7,0)</f>
        <v>0</v>
      </c>
      <c r="AN1178" s="20">
        <f t="shared" ref="AN1178:AN1235" si="357">ROUND((AB1178*$C$6)/$C$7,0)</f>
        <v>0</v>
      </c>
      <c r="AO1178" s="43">
        <f t="shared" ref="AO1178:AO1235" si="358">ROUND((AC1178*$C$6)/$C$7,0)</f>
        <v>0</v>
      </c>
    </row>
    <row r="1179" spans="1:41" x14ac:dyDescent="0.2">
      <c r="A1179" s="96" t="s">
        <v>2773</v>
      </c>
      <c r="B1179" s="96" t="s">
        <v>2774</v>
      </c>
      <c r="C1179" s="96" t="s">
        <v>2773</v>
      </c>
      <c r="D1179" s="96" t="s">
        <v>2774</v>
      </c>
      <c r="E1179" s="96" t="s">
        <v>2775</v>
      </c>
      <c r="F1179" s="96" t="s">
        <v>2776</v>
      </c>
      <c r="G1179" s="96" t="s">
        <v>126</v>
      </c>
      <c r="H1179" s="19" t="str">
        <f>IF(E1179="","",VLOOKUP(LEFT(E1179,5),'Technikai cellák'!B:C,2,0))</f>
        <v>MVM FŐGÁZ Földgázhálózati Kft.</v>
      </c>
      <c r="I1179" s="19" t="str">
        <f>IF(E1179="","",VLOOKUP(H1179,'Technikai cellák'!$C$1:$D$12,2,0))</f>
        <v>1081 Budapest, II. János Pál pápa tér 20.</v>
      </c>
      <c r="J1179" s="97">
        <v>25</v>
      </c>
      <c r="K1179" s="25" t="str">
        <f t="shared" si="343"/>
        <v>20-99</v>
      </c>
      <c r="L1179" s="101">
        <f t="shared" si="344"/>
        <v>0</v>
      </c>
      <c r="M1179" s="102">
        <f t="shared" si="345"/>
        <v>263</v>
      </c>
      <c r="N1179" s="105">
        <v>263</v>
      </c>
      <c r="O1179" s="104">
        <f t="shared" si="346"/>
        <v>0</v>
      </c>
      <c r="P1179" s="26">
        <f t="shared" si="342"/>
        <v>450100</v>
      </c>
      <c r="Q1179" s="21">
        <f t="shared" ref="Q1179:Q1236" si="359">SUM(AD1179:AO1179)</f>
        <v>562625</v>
      </c>
      <c r="R1179" s="98">
        <v>5000</v>
      </c>
      <c r="S1179" s="99">
        <v>7000</v>
      </c>
      <c r="T1179" s="99">
        <v>9000</v>
      </c>
      <c r="U1179" s="99">
        <v>9000</v>
      </c>
      <c r="V1179" s="99">
        <v>9000</v>
      </c>
      <c r="W1179" s="99">
        <v>7000</v>
      </c>
      <c r="X1179" s="99">
        <v>3000</v>
      </c>
      <c r="Y1179" s="99">
        <v>1500</v>
      </c>
      <c r="Z1179" s="99">
        <v>1000</v>
      </c>
      <c r="AA1179" s="99">
        <v>500</v>
      </c>
      <c r="AB1179" s="99">
        <v>500</v>
      </c>
      <c r="AC1179" s="100">
        <v>800</v>
      </c>
      <c r="AD1179" s="22">
        <f t="shared" si="347"/>
        <v>52779</v>
      </c>
      <c r="AE1179" s="20">
        <f t="shared" si="348"/>
        <v>73891</v>
      </c>
      <c r="AF1179" s="20">
        <f t="shared" si="349"/>
        <v>95002</v>
      </c>
      <c r="AG1179" s="20">
        <f t="shared" si="350"/>
        <v>95002</v>
      </c>
      <c r="AH1179" s="20">
        <f t="shared" si="351"/>
        <v>95002</v>
      </c>
      <c r="AI1179" s="20">
        <f t="shared" si="352"/>
        <v>73891</v>
      </c>
      <c r="AJ1179" s="20">
        <f t="shared" si="353"/>
        <v>31667</v>
      </c>
      <c r="AK1179" s="20">
        <f t="shared" si="354"/>
        <v>15834</v>
      </c>
      <c r="AL1179" s="20">
        <f t="shared" si="355"/>
        <v>10556</v>
      </c>
      <c r="AM1179" s="20">
        <f t="shared" si="356"/>
        <v>5278</v>
      </c>
      <c r="AN1179" s="20">
        <f t="shared" si="357"/>
        <v>5278</v>
      </c>
      <c r="AO1179" s="43">
        <f t="shared" si="358"/>
        <v>8445</v>
      </c>
    </row>
    <row r="1180" spans="1:41" x14ac:dyDescent="0.2">
      <c r="A1180" s="96" t="s">
        <v>2773</v>
      </c>
      <c r="B1180" s="96" t="s">
        <v>2774</v>
      </c>
      <c r="C1180" s="96" t="s">
        <v>2773</v>
      </c>
      <c r="D1180" s="96" t="s">
        <v>2774</v>
      </c>
      <c r="E1180" s="96" t="s">
        <v>2777</v>
      </c>
      <c r="F1180" s="96" t="s">
        <v>2778</v>
      </c>
      <c r="G1180" s="96" t="s">
        <v>126</v>
      </c>
      <c r="H1180" s="19" t="str">
        <f>IF(E1180="","",VLOOKUP(LEFT(E1180,5),'Technikai cellák'!B:C,2,0))</f>
        <v>MVM FŐGÁZ Földgázhálózati Kft.</v>
      </c>
      <c r="I1180" s="19" t="str">
        <f>IF(E1180="","",VLOOKUP(H1180,'Technikai cellák'!$C$1:$D$12,2,0))</f>
        <v>1081 Budapest, II. János Pál pápa tér 20.</v>
      </c>
      <c r="J1180" s="97">
        <v>100</v>
      </c>
      <c r="K1180" s="25" t="str">
        <f>IF(J1180="","",IF(J1180&lt;20,"20 alatti",IF(J1180&lt;100,"20-99",IF(J1180&lt;500,"100-500","500-"))))</f>
        <v>100-500</v>
      </c>
      <c r="L1180" s="101">
        <f t="shared" si="344"/>
        <v>0</v>
      </c>
      <c r="M1180" s="102">
        <f>ROUND(IF(K1180="20-99",J1180*10.5,0),0)</f>
        <v>0</v>
      </c>
      <c r="N1180" s="105"/>
      <c r="O1180" s="104">
        <f t="shared" si="346"/>
        <v>1056</v>
      </c>
      <c r="P1180" s="26">
        <f t="shared" si="342"/>
        <v>2144938</v>
      </c>
      <c r="Q1180" s="21">
        <f t="shared" si="359"/>
        <v>2681173</v>
      </c>
      <c r="R1180" s="98">
        <v>15000</v>
      </c>
      <c r="S1180" s="99">
        <v>75000</v>
      </c>
      <c r="T1180" s="99">
        <v>50000</v>
      </c>
      <c r="U1180" s="99">
        <v>20000</v>
      </c>
      <c r="V1180" s="99">
        <v>20000</v>
      </c>
      <c r="W1180" s="99">
        <v>20000</v>
      </c>
      <c r="X1180" s="99">
        <v>10000</v>
      </c>
      <c r="Y1180" s="99">
        <v>4000</v>
      </c>
      <c r="Z1180" s="99">
        <v>1000</v>
      </c>
      <c r="AA1180" s="99">
        <v>30000</v>
      </c>
      <c r="AB1180" s="99">
        <v>5000</v>
      </c>
      <c r="AC1180" s="100">
        <v>4000</v>
      </c>
      <c r="AD1180" s="22">
        <f t="shared" si="347"/>
        <v>158337</v>
      </c>
      <c r="AE1180" s="20">
        <f t="shared" si="348"/>
        <v>791685</v>
      </c>
      <c r="AF1180" s="20">
        <f t="shared" si="349"/>
        <v>527790</v>
      </c>
      <c r="AG1180" s="20">
        <f t="shared" si="350"/>
        <v>211116</v>
      </c>
      <c r="AH1180" s="20">
        <f t="shared" si="351"/>
        <v>211116</v>
      </c>
      <c r="AI1180" s="20">
        <f t="shared" si="352"/>
        <v>211116</v>
      </c>
      <c r="AJ1180" s="20">
        <f t="shared" si="353"/>
        <v>105558</v>
      </c>
      <c r="AK1180" s="20">
        <f t="shared" si="354"/>
        <v>42223</v>
      </c>
      <c r="AL1180" s="20">
        <f t="shared" si="355"/>
        <v>10556</v>
      </c>
      <c r="AM1180" s="20">
        <f t="shared" si="356"/>
        <v>316674</v>
      </c>
      <c r="AN1180" s="20">
        <f t="shared" si="357"/>
        <v>52779</v>
      </c>
      <c r="AO1180" s="43">
        <f t="shared" si="358"/>
        <v>42223</v>
      </c>
    </row>
    <row r="1181" spans="1:41" x14ac:dyDescent="0.2">
      <c r="A1181" s="96" t="s">
        <v>2773</v>
      </c>
      <c r="B1181" s="96" t="s">
        <v>2774</v>
      </c>
      <c r="C1181" s="96" t="s">
        <v>2773</v>
      </c>
      <c r="D1181" s="96" t="s">
        <v>2774</v>
      </c>
      <c r="E1181" s="96" t="s">
        <v>2779</v>
      </c>
      <c r="F1181" s="96" t="s">
        <v>2780</v>
      </c>
      <c r="G1181" s="96" t="s">
        <v>126</v>
      </c>
      <c r="H1181" s="19" t="str">
        <f>IF(E1181="","",VLOOKUP(LEFT(E1181,5),'Technikai cellák'!B:C,2,0))</f>
        <v>MVM FŐGÁZ Földgázhálózati Kft.</v>
      </c>
      <c r="I1181" s="19" t="str">
        <f>IF(E1181="","",VLOOKUP(H1181,'Technikai cellák'!$C$1:$D$12,2,0))</f>
        <v>1081 Budapest, II. János Pál pápa tér 20.</v>
      </c>
      <c r="J1181" s="97">
        <v>100</v>
      </c>
      <c r="K1181" s="25" t="str">
        <f t="shared" si="343"/>
        <v>100-500</v>
      </c>
      <c r="L1181" s="101">
        <f t="shared" si="344"/>
        <v>0</v>
      </c>
      <c r="M1181" s="102">
        <f t="shared" si="345"/>
        <v>0</v>
      </c>
      <c r="N1181" s="105"/>
      <c r="O1181" s="104">
        <f t="shared" si="346"/>
        <v>1056</v>
      </c>
      <c r="P1181" s="26">
        <f t="shared" si="342"/>
        <v>988024</v>
      </c>
      <c r="Q1181" s="21">
        <f t="shared" si="359"/>
        <v>1235030</v>
      </c>
      <c r="R1181" s="98">
        <v>12000</v>
      </c>
      <c r="S1181" s="99">
        <v>18000</v>
      </c>
      <c r="T1181" s="99">
        <v>20000</v>
      </c>
      <c r="U1181" s="99">
        <v>20000</v>
      </c>
      <c r="V1181" s="99">
        <v>15000</v>
      </c>
      <c r="W1181" s="99">
        <v>15000</v>
      </c>
      <c r="X1181" s="99">
        <v>10000</v>
      </c>
      <c r="Y1181" s="99">
        <v>2000</v>
      </c>
      <c r="Z1181" s="99">
        <v>1500</v>
      </c>
      <c r="AA1181" s="99">
        <v>1000</v>
      </c>
      <c r="AB1181" s="99">
        <v>1000</v>
      </c>
      <c r="AC1181" s="100">
        <v>1500</v>
      </c>
      <c r="AD1181" s="22">
        <f t="shared" si="347"/>
        <v>126670</v>
      </c>
      <c r="AE1181" s="20">
        <f t="shared" si="348"/>
        <v>190004</v>
      </c>
      <c r="AF1181" s="20">
        <f t="shared" si="349"/>
        <v>211116</v>
      </c>
      <c r="AG1181" s="20">
        <f t="shared" si="350"/>
        <v>211116</v>
      </c>
      <c r="AH1181" s="20">
        <f t="shared" si="351"/>
        <v>158337</v>
      </c>
      <c r="AI1181" s="20">
        <f t="shared" si="352"/>
        <v>158337</v>
      </c>
      <c r="AJ1181" s="20">
        <f t="shared" si="353"/>
        <v>105558</v>
      </c>
      <c r="AK1181" s="20">
        <f t="shared" si="354"/>
        <v>21112</v>
      </c>
      <c r="AL1181" s="20">
        <f t="shared" si="355"/>
        <v>15834</v>
      </c>
      <c r="AM1181" s="20">
        <f t="shared" si="356"/>
        <v>10556</v>
      </c>
      <c r="AN1181" s="20">
        <f t="shared" si="357"/>
        <v>10556</v>
      </c>
      <c r="AO1181" s="43">
        <f t="shared" si="358"/>
        <v>15834</v>
      </c>
    </row>
    <row r="1182" spans="1:41" x14ac:dyDescent="0.2">
      <c r="A1182" s="96" t="s">
        <v>2773</v>
      </c>
      <c r="B1182" s="96" t="s">
        <v>2774</v>
      </c>
      <c r="C1182" s="96" t="s">
        <v>2773</v>
      </c>
      <c r="D1182" s="96" t="s">
        <v>2774</v>
      </c>
      <c r="E1182" s="96" t="s">
        <v>2781</v>
      </c>
      <c r="F1182" s="96" t="s">
        <v>2782</v>
      </c>
      <c r="G1182" s="96" t="s">
        <v>126</v>
      </c>
      <c r="H1182" s="19" t="str">
        <f>IF(E1182="","",VLOOKUP(LEFT(E1182,5),'Technikai cellák'!B:C,2,0))</f>
        <v>MVM FŐGÁZ Földgázhálózati Kft.</v>
      </c>
      <c r="I1182" s="19" t="str">
        <f>IF(E1182="","",VLOOKUP(H1182,'Technikai cellák'!$C$1:$D$12,2,0))</f>
        <v>1081 Budapest, II. János Pál pápa tér 20.</v>
      </c>
      <c r="J1182" s="97">
        <v>100</v>
      </c>
      <c r="K1182" s="25" t="str">
        <f t="shared" si="343"/>
        <v>100-500</v>
      </c>
      <c r="L1182" s="101">
        <f t="shared" si="344"/>
        <v>0</v>
      </c>
      <c r="M1182" s="102">
        <f t="shared" si="345"/>
        <v>0</v>
      </c>
      <c r="N1182" s="105"/>
      <c r="O1182" s="104">
        <f t="shared" si="346"/>
        <v>1056</v>
      </c>
      <c r="P1182" s="26">
        <f t="shared" si="342"/>
        <v>1448254</v>
      </c>
      <c r="Q1182" s="21">
        <f t="shared" si="359"/>
        <v>1810318</v>
      </c>
      <c r="R1182" s="98">
        <v>15000</v>
      </c>
      <c r="S1182" s="99">
        <v>21000</v>
      </c>
      <c r="T1182" s="99">
        <v>25000</v>
      </c>
      <c r="U1182" s="99">
        <v>28000</v>
      </c>
      <c r="V1182" s="99">
        <v>25000</v>
      </c>
      <c r="W1182" s="99">
        <v>22000</v>
      </c>
      <c r="X1182" s="99">
        <v>17000</v>
      </c>
      <c r="Y1182" s="99">
        <v>6000</v>
      </c>
      <c r="Z1182" s="99">
        <v>3000</v>
      </c>
      <c r="AA1182" s="99">
        <v>3000</v>
      </c>
      <c r="AB1182" s="99">
        <v>3000</v>
      </c>
      <c r="AC1182" s="100">
        <v>3500</v>
      </c>
      <c r="AD1182" s="22">
        <f t="shared" si="347"/>
        <v>158337</v>
      </c>
      <c r="AE1182" s="20">
        <f t="shared" si="348"/>
        <v>221672</v>
      </c>
      <c r="AF1182" s="20">
        <f t="shared" si="349"/>
        <v>263895</v>
      </c>
      <c r="AG1182" s="20">
        <f t="shared" si="350"/>
        <v>295562</v>
      </c>
      <c r="AH1182" s="20">
        <f t="shared" si="351"/>
        <v>263895</v>
      </c>
      <c r="AI1182" s="20">
        <f t="shared" si="352"/>
        <v>232227</v>
      </c>
      <c r="AJ1182" s="20">
        <f t="shared" si="353"/>
        <v>179449</v>
      </c>
      <c r="AK1182" s="20">
        <f t="shared" si="354"/>
        <v>63335</v>
      </c>
      <c r="AL1182" s="20">
        <f t="shared" si="355"/>
        <v>31667</v>
      </c>
      <c r="AM1182" s="20">
        <f t="shared" si="356"/>
        <v>31667</v>
      </c>
      <c r="AN1182" s="20">
        <f t="shared" si="357"/>
        <v>31667</v>
      </c>
      <c r="AO1182" s="43">
        <f t="shared" si="358"/>
        <v>36945</v>
      </c>
    </row>
    <row r="1183" spans="1:41" x14ac:dyDescent="0.2">
      <c r="A1183" s="96" t="s">
        <v>2773</v>
      </c>
      <c r="B1183" s="96" t="s">
        <v>2774</v>
      </c>
      <c r="C1183" s="96" t="s">
        <v>2773</v>
      </c>
      <c r="D1183" s="96" t="s">
        <v>2774</v>
      </c>
      <c r="E1183" s="96" t="s">
        <v>2783</v>
      </c>
      <c r="F1183" s="96" t="s">
        <v>2784</v>
      </c>
      <c r="G1183" s="96" t="s">
        <v>126</v>
      </c>
      <c r="H1183" s="19" t="str">
        <f>IF(E1183="","",VLOOKUP(LEFT(E1183,5),'Technikai cellák'!B:C,2,0))</f>
        <v>MVM FŐGÁZ Földgázhálózati Kft.</v>
      </c>
      <c r="I1183" s="19" t="str">
        <f>IF(E1183="","",VLOOKUP(H1183,'Technikai cellák'!$C$1:$D$12,2,0))</f>
        <v>1081 Budapest, II. János Pál pápa tér 20.</v>
      </c>
      <c r="J1183" s="97">
        <v>100</v>
      </c>
      <c r="K1183" s="25" t="str">
        <f t="shared" si="343"/>
        <v>100-500</v>
      </c>
      <c r="L1183" s="101">
        <f t="shared" si="344"/>
        <v>0</v>
      </c>
      <c r="M1183" s="102">
        <f t="shared" si="345"/>
        <v>0</v>
      </c>
      <c r="N1183" s="105"/>
      <c r="O1183" s="104">
        <f t="shared" si="346"/>
        <v>1056</v>
      </c>
      <c r="P1183" s="26">
        <f t="shared" si="342"/>
        <v>487255</v>
      </c>
      <c r="Q1183" s="21">
        <f t="shared" si="359"/>
        <v>609069</v>
      </c>
      <c r="R1183" s="98">
        <v>4500</v>
      </c>
      <c r="S1183" s="99">
        <v>7500</v>
      </c>
      <c r="T1183" s="99">
        <v>9500</v>
      </c>
      <c r="U1183" s="99">
        <v>9500</v>
      </c>
      <c r="V1183" s="99">
        <v>8000</v>
      </c>
      <c r="W1183" s="99">
        <v>7500</v>
      </c>
      <c r="X1183" s="99">
        <v>3500</v>
      </c>
      <c r="Y1183" s="99">
        <v>1500</v>
      </c>
      <c r="Z1183" s="99">
        <v>1500</v>
      </c>
      <c r="AA1183" s="99">
        <v>1500</v>
      </c>
      <c r="AB1183" s="99">
        <v>1500</v>
      </c>
      <c r="AC1183" s="100">
        <v>1700</v>
      </c>
      <c r="AD1183" s="22">
        <f t="shared" si="347"/>
        <v>47501</v>
      </c>
      <c r="AE1183" s="20">
        <f t="shared" si="348"/>
        <v>79168</v>
      </c>
      <c r="AF1183" s="20">
        <f t="shared" si="349"/>
        <v>100280</v>
      </c>
      <c r="AG1183" s="20">
        <f t="shared" si="350"/>
        <v>100280</v>
      </c>
      <c r="AH1183" s="20">
        <f t="shared" si="351"/>
        <v>84446</v>
      </c>
      <c r="AI1183" s="20">
        <f t="shared" si="352"/>
        <v>79168</v>
      </c>
      <c r="AJ1183" s="20">
        <f t="shared" si="353"/>
        <v>36945</v>
      </c>
      <c r="AK1183" s="20">
        <f t="shared" si="354"/>
        <v>15834</v>
      </c>
      <c r="AL1183" s="20">
        <f t="shared" si="355"/>
        <v>15834</v>
      </c>
      <c r="AM1183" s="20">
        <f t="shared" si="356"/>
        <v>15834</v>
      </c>
      <c r="AN1183" s="20">
        <f t="shared" si="357"/>
        <v>15834</v>
      </c>
      <c r="AO1183" s="43">
        <f t="shared" si="358"/>
        <v>17945</v>
      </c>
    </row>
    <row r="1184" spans="1:41" x14ac:dyDescent="0.2">
      <c r="A1184" s="96" t="s">
        <v>2773</v>
      </c>
      <c r="B1184" s="96" t="s">
        <v>2774</v>
      </c>
      <c r="C1184" s="96" t="s">
        <v>2773</v>
      </c>
      <c r="D1184" s="96" t="s">
        <v>2774</v>
      </c>
      <c r="E1184" s="96" t="s">
        <v>2785</v>
      </c>
      <c r="F1184" s="96" t="s">
        <v>2786</v>
      </c>
      <c r="G1184" s="96" t="s">
        <v>126</v>
      </c>
      <c r="H1184" s="19" t="str">
        <f>IF(E1184="","",VLOOKUP(LEFT(E1184,5),'Technikai cellák'!B:C,2,0))</f>
        <v>MVM FŐGÁZ Földgázhálózati Kft.</v>
      </c>
      <c r="I1184" s="19" t="str">
        <f>IF(E1184="","",VLOOKUP(H1184,'Technikai cellák'!$C$1:$D$12,2,0))</f>
        <v>1081 Budapest, II. János Pál pápa tér 20.</v>
      </c>
      <c r="J1184" s="97">
        <v>65</v>
      </c>
      <c r="K1184" s="25" t="str">
        <f t="shared" si="343"/>
        <v>20-99</v>
      </c>
      <c r="L1184" s="101">
        <f t="shared" si="344"/>
        <v>0</v>
      </c>
      <c r="M1184" s="102">
        <f t="shared" si="345"/>
        <v>683</v>
      </c>
      <c r="N1184" s="105">
        <v>683</v>
      </c>
      <c r="O1184" s="104">
        <f t="shared" si="346"/>
        <v>0</v>
      </c>
      <c r="P1184" s="26">
        <f t="shared" si="342"/>
        <v>0</v>
      </c>
      <c r="Q1184" s="21">
        <f t="shared" si="359"/>
        <v>0</v>
      </c>
      <c r="R1184" s="98">
        <v>0</v>
      </c>
      <c r="S1184" s="99">
        <v>0</v>
      </c>
      <c r="T1184" s="99">
        <v>0</v>
      </c>
      <c r="U1184" s="99">
        <v>0</v>
      </c>
      <c r="V1184" s="99">
        <v>0</v>
      </c>
      <c r="W1184" s="99">
        <v>0</v>
      </c>
      <c r="X1184" s="99">
        <v>0</v>
      </c>
      <c r="Y1184" s="99">
        <v>0</v>
      </c>
      <c r="Z1184" s="99">
        <v>0</v>
      </c>
      <c r="AA1184" s="99">
        <v>0</v>
      </c>
      <c r="AB1184" s="99">
        <v>0</v>
      </c>
      <c r="AC1184" s="100">
        <v>0</v>
      </c>
      <c r="AD1184" s="22">
        <f t="shared" si="347"/>
        <v>0</v>
      </c>
      <c r="AE1184" s="20">
        <f t="shared" si="348"/>
        <v>0</v>
      </c>
      <c r="AF1184" s="20">
        <f t="shared" si="349"/>
        <v>0</v>
      </c>
      <c r="AG1184" s="20">
        <f t="shared" si="350"/>
        <v>0</v>
      </c>
      <c r="AH1184" s="20">
        <f t="shared" si="351"/>
        <v>0</v>
      </c>
      <c r="AI1184" s="20">
        <f t="shared" si="352"/>
        <v>0</v>
      </c>
      <c r="AJ1184" s="20">
        <f t="shared" si="353"/>
        <v>0</v>
      </c>
      <c r="AK1184" s="20">
        <f t="shared" si="354"/>
        <v>0</v>
      </c>
      <c r="AL1184" s="20">
        <f t="shared" si="355"/>
        <v>0</v>
      </c>
      <c r="AM1184" s="20">
        <f t="shared" si="356"/>
        <v>0</v>
      </c>
      <c r="AN1184" s="20">
        <f t="shared" si="357"/>
        <v>0</v>
      </c>
      <c r="AO1184" s="43">
        <f t="shared" si="358"/>
        <v>0</v>
      </c>
    </row>
    <row r="1185" spans="1:41" x14ac:dyDescent="0.2">
      <c r="A1185" s="96" t="s">
        <v>2773</v>
      </c>
      <c r="B1185" s="96" t="s">
        <v>2774</v>
      </c>
      <c r="C1185" s="96" t="s">
        <v>2773</v>
      </c>
      <c r="D1185" s="96" t="s">
        <v>2774</v>
      </c>
      <c r="E1185" s="96" t="s">
        <v>2787</v>
      </c>
      <c r="F1185" s="96" t="s">
        <v>2788</v>
      </c>
      <c r="G1185" s="96" t="s">
        <v>126</v>
      </c>
      <c r="H1185" s="19" t="str">
        <f>IF(E1185="","",VLOOKUP(LEFT(E1185,5),'Technikai cellák'!B:C,2,0))</f>
        <v>MVM FŐGÁZ Földgázhálózati Kft.</v>
      </c>
      <c r="I1185" s="19" t="str">
        <f>IF(E1185="","",VLOOKUP(H1185,'Technikai cellák'!$C$1:$D$12,2,0))</f>
        <v>1081 Budapest, II. János Pál pápa tér 20.</v>
      </c>
      <c r="J1185" s="97">
        <v>65</v>
      </c>
      <c r="K1185" s="25" t="str">
        <f t="shared" si="343"/>
        <v>20-99</v>
      </c>
      <c r="L1185" s="101">
        <f t="shared" si="344"/>
        <v>0</v>
      </c>
      <c r="M1185" s="102">
        <f t="shared" si="345"/>
        <v>683</v>
      </c>
      <c r="N1185" s="105">
        <v>683</v>
      </c>
      <c r="O1185" s="104">
        <f t="shared" si="346"/>
        <v>0</v>
      </c>
      <c r="P1185" s="26">
        <f t="shared" si="342"/>
        <v>91202</v>
      </c>
      <c r="Q1185" s="21">
        <f t="shared" si="359"/>
        <v>114003</v>
      </c>
      <c r="R1185" s="98">
        <v>500</v>
      </c>
      <c r="S1185" s="99">
        <v>1500</v>
      </c>
      <c r="T1185" s="99">
        <v>1800</v>
      </c>
      <c r="U1185" s="99">
        <v>1800</v>
      </c>
      <c r="V1185" s="99">
        <v>1600</v>
      </c>
      <c r="W1185" s="99">
        <v>1600</v>
      </c>
      <c r="X1185" s="99">
        <v>1100</v>
      </c>
      <c r="Y1185" s="99">
        <v>500</v>
      </c>
      <c r="Z1185" s="99">
        <v>100</v>
      </c>
      <c r="AA1185" s="99">
        <v>100</v>
      </c>
      <c r="AB1185" s="99">
        <v>100</v>
      </c>
      <c r="AC1185" s="100">
        <v>100</v>
      </c>
      <c r="AD1185" s="22">
        <f t="shared" si="347"/>
        <v>5278</v>
      </c>
      <c r="AE1185" s="20">
        <f t="shared" si="348"/>
        <v>15834</v>
      </c>
      <c r="AF1185" s="20">
        <f t="shared" si="349"/>
        <v>19000</v>
      </c>
      <c r="AG1185" s="20">
        <f t="shared" si="350"/>
        <v>19000</v>
      </c>
      <c r="AH1185" s="20">
        <f t="shared" si="351"/>
        <v>16889</v>
      </c>
      <c r="AI1185" s="20">
        <f t="shared" si="352"/>
        <v>16889</v>
      </c>
      <c r="AJ1185" s="20">
        <f t="shared" si="353"/>
        <v>11611</v>
      </c>
      <c r="AK1185" s="20">
        <f t="shared" si="354"/>
        <v>5278</v>
      </c>
      <c r="AL1185" s="20">
        <f t="shared" si="355"/>
        <v>1056</v>
      </c>
      <c r="AM1185" s="20">
        <f t="shared" si="356"/>
        <v>1056</v>
      </c>
      <c r="AN1185" s="20">
        <f t="shared" si="357"/>
        <v>1056</v>
      </c>
      <c r="AO1185" s="43">
        <f t="shared" si="358"/>
        <v>1056</v>
      </c>
    </row>
    <row r="1186" spans="1:41" x14ac:dyDescent="0.2">
      <c r="A1186" s="96" t="s">
        <v>2773</v>
      </c>
      <c r="B1186" s="96" t="s">
        <v>2774</v>
      </c>
      <c r="C1186" s="96" t="s">
        <v>2773</v>
      </c>
      <c r="D1186" s="96" t="s">
        <v>2774</v>
      </c>
      <c r="E1186" s="96" t="s">
        <v>2789</v>
      </c>
      <c r="F1186" s="96" t="s">
        <v>2790</v>
      </c>
      <c r="G1186" s="96" t="s">
        <v>126</v>
      </c>
      <c r="H1186" s="19" t="str">
        <f>IF(E1186="","",VLOOKUP(LEFT(E1186,5),'Technikai cellák'!B:C,2,0))</f>
        <v>MVM FŐGÁZ Földgázhálózati Kft.</v>
      </c>
      <c r="I1186" s="19" t="str">
        <f>IF(E1186="","",VLOOKUP(H1186,'Technikai cellák'!$C$1:$D$12,2,0))</f>
        <v>1081 Budapest, II. János Pál pápa tér 20.</v>
      </c>
      <c r="J1186" s="97">
        <v>65</v>
      </c>
      <c r="K1186" s="25" t="str">
        <f t="shared" si="343"/>
        <v>20-99</v>
      </c>
      <c r="L1186" s="101">
        <f t="shared" si="344"/>
        <v>0</v>
      </c>
      <c r="M1186" s="102">
        <f t="shared" si="345"/>
        <v>683</v>
      </c>
      <c r="N1186" s="105">
        <v>683</v>
      </c>
      <c r="O1186" s="104">
        <f t="shared" si="346"/>
        <v>0</v>
      </c>
      <c r="P1186" s="26">
        <f t="shared" ref="P1186:P1243" si="360">ROUND(Q1186*$G$9,0)</f>
        <v>670505</v>
      </c>
      <c r="Q1186" s="21">
        <f t="shared" si="359"/>
        <v>838131</v>
      </c>
      <c r="R1186" s="98">
        <v>8000</v>
      </c>
      <c r="S1186" s="99">
        <v>13000</v>
      </c>
      <c r="T1186" s="99">
        <v>14000</v>
      </c>
      <c r="U1186" s="99">
        <v>15000</v>
      </c>
      <c r="V1186" s="99">
        <v>13000</v>
      </c>
      <c r="W1186" s="99">
        <v>12000</v>
      </c>
      <c r="X1186" s="99">
        <v>3500</v>
      </c>
      <c r="Y1186" s="99">
        <v>100</v>
      </c>
      <c r="Z1186" s="99">
        <v>100</v>
      </c>
      <c r="AA1186" s="99">
        <v>100</v>
      </c>
      <c r="AB1186" s="99">
        <v>100</v>
      </c>
      <c r="AC1186" s="100">
        <v>500</v>
      </c>
      <c r="AD1186" s="22">
        <f t="shared" si="347"/>
        <v>84446</v>
      </c>
      <c r="AE1186" s="20">
        <f t="shared" si="348"/>
        <v>137225</v>
      </c>
      <c r="AF1186" s="20">
        <f t="shared" si="349"/>
        <v>147781</v>
      </c>
      <c r="AG1186" s="20">
        <f t="shared" si="350"/>
        <v>158337</v>
      </c>
      <c r="AH1186" s="20">
        <f t="shared" si="351"/>
        <v>137225</v>
      </c>
      <c r="AI1186" s="20">
        <f t="shared" si="352"/>
        <v>126670</v>
      </c>
      <c r="AJ1186" s="20">
        <f t="shared" si="353"/>
        <v>36945</v>
      </c>
      <c r="AK1186" s="20">
        <f t="shared" si="354"/>
        <v>1056</v>
      </c>
      <c r="AL1186" s="20">
        <f t="shared" si="355"/>
        <v>1056</v>
      </c>
      <c r="AM1186" s="20">
        <f t="shared" si="356"/>
        <v>1056</v>
      </c>
      <c r="AN1186" s="20">
        <f t="shared" si="357"/>
        <v>1056</v>
      </c>
      <c r="AO1186" s="43">
        <f t="shared" si="358"/>
        <v>5278</v>
      </c>
    </row>
    <row r="1187" spans="1:41" x14ac:dyDescent="0.2">
      <c r="A1187" s="96" t="s">
        <v>2773</v>
      </c>
      <c r="B1187" s="96" t="s">
        <v>2774</v>
      </c>
      <c r="C1187" s="96" t="s">
        <v>2773</v>
      </c>
      <c r="D1187" s="96" t="s">
        <v>2774</v>
      </c>
      <c r="E1187" s="96" t="s">
        <v>2791</v>
      </c>
      <c r="F1187" s="96" t="s">
        <v>2792</v>
      </c>
      <c r="G1187" s="96" t="s">
        <v>126</v>
      </c>
      <c r="H1187" s="19" t="str">
        <f>IF(E1187="","",VLOOKUP(LEFT(E1187,5),'Technikai cellák'!B:C,2,0))</f>
        <v>MVM FŐGÁZ Földgázhálózati Kft.</v>
      </c>
      <c r="I1187" s="19" t="str">
        <f>IF(E1187="","",VLOOKUP(H1187,'Technikai cellák'!$C$1:$D$12,2,0))</f>
        <v>1081 Budapest, II. János Pál pápa tér 20.</v>
      </c>
      <c r="J1187" s="97">
        <v>65</v>
      </c>
      <c r="K1187" s="25" t="str">
        <f t="shared" si="343"/>
        <v>20-99</v>
      </c>
      <c r="L1187" s="101">
        <f t="shared" si="344"/>
        <v>0</v>
      </c>
      <c r="M1187" s="102">
        <f t="shared" si="345"/>
        <v>683</v>
      </c>
      <c r="N1187" s="105">
        <v>683</v>
      </c>
      <c r="O1187" s="104">
        <f t="shared" si="346"/>
        <v>0</v>
      </c>
      <c r="P1187" s="26">
        <f t="shared" si="360"/>
        <v>693305</v>
      </c>
      <c r="Q1187" s="21">
        <f t="shared" si="359"/>
        <v>866631</v>
      </c>
      <c r="R1187" s="98">
        <v>6000</v>
      </c>
      <c r="S1187" s="99">
        <v>10000</v>
      </c>
      <c r="T1187" s="99">
        <v>13000</v>
      </c>
      <c r="U1187" s="99">
        <v>13000</v>
      </c>
      <c r="V1187" s="99">
        <v>12000</v>
      </c>
      <c r="W1187" s="99">
        <v>13000</v>
      </c>
      <c r="X1187" s="99">
        <v>10000</v>
      </c>
      <c r="Y1187" s="99">
        <v>2000</v>
      </c>
      <c r="Z1187" s="99">
        <v>1000</v>
      </c>
      <c r="AA1187" s="99">
        <v>600</v>
      </c>
      <c r="AB1187" s="99">
        <v>500</v>
      </c>
      <c r="AC1187" s="100">
        <v>1000</v>
      </c>
      <c r="AD1187" s="22">
        <f t="shared" si="347"/>
        <v>63335</v>
      </c>
      <c r="AE1187" s="20">
        <f t="shared" si="348"/>
        <v>105558</v>
      </c>
      <c r="AF1187" s="20">
        <f t="shared" si="349"/>
        <v>137225</v>
      </c>
      <c r="AG1187" s="20">
        <f t="shared" si="350"/>
        <v>137225</v>
      </c>
      <c r="AH1187" s="20">
        <f t="shared" si="351"/>
        <v>126670</v>
      </c>
      <c r="AI1187" s="20">
        <f t="shared" si="352"/>
        <v>137225</v>
      </c>
      <c r="AJ1187" s="20">
        <f t="shared" si="353"/>
        <v>105558</v>
      </c>
      <c r="AK1187" s="20">
        <f t="shared" si="354"/>
        <v>21112</v>
      </c>
      <c r="AL1187" s="20">
        <f t="shared" si="355"/>
        <v>10556</v>
      </c>
      <c r="AM1187" s="20">
        <f t="shared" si="356"/>
        <v>6333</v>
      </c>
      <c r="AN1187" s="20">
        <f t="shared" si="357"/>
        <v>5278</v>
      </c>
      <c r="AO1187" s="43">
        <f t="shared" si="358"/>
        <v>10556</v>
      </c>
    </row>
    <row r="1188" spans="1:41" x14ac:dyDescent="0.2">
      <c r="A1188" s="96" t="s">
        <v>2773</v>
      </c>
      <c r="B1188" s="96" t="s">
        <v>2774</v>
      </c>
      <c r="C1188" s="96" t="s">
        <v>2773</v>
      </c>
      <c r="D1188" s="96" t="s">
        <v>2774</v>
      </c>
      <c r="E1188" s="96" t="s">
        <v>2793</v>
      </c>
      <c r="F1188" s="96" t="s">
        <v>2794</v>
      </c>
      <c r="G1188" s="96" t="s">
        <v>126</v>
      </c>
      <c r="H1188" s="19" t="str">
        <f>IF(E1188="","",VLOOKUP(LEFT(E1188,5),'Technikai cellák'!B:C,2,0))</f>
        <v>MVM FŐGÁZ Földgázhálózati Kft.</v>
      </c>
      <c r="I1188" s="19" t="str">
        <f>IF(E1188="","",VLOOKUP(H1188,'Technikai cellák'!$C$1:$D$12,2,0))</f>
        <v>1081 Budapest, II. János Pál pápa tér 20.</v>
      </c>
      <c r="J1188" s="97">
        <v>25</v>
      </c>
      <c r="K1188" s="25" t="str">
        <f t="shared" si="343"/>
        <v>20-99</v>
      </c>
      <c r="L1188" s="101">
        <f t="shared" si="344"/>
        <v>0</v>
      </c>
      <c r="M1188" s="102">
        <f t="shared" si="345"/>
        <v>263</v>
      </c>
      <c r="N1188" s="105">
        <v>263</v>
      </c>
      <c r="O1188" s="104">
        <f t="shared" si="346"/>
        <v>0</v>
      </c>
      <c r="P1188" s="26">
        <f t="shared" si="360"/>
        <v>235604</v>
      </c>
      <c r="Q1188" s="21">
        <f t="shared" si="359"/>
        <v>294505</v>
      </c>
      <c r="R1188" s="98">
        <v>2500</v>
      </c>
      <c r="S1188" s="99">
        <v>3500</v>
      </c>
      <c r="T1188" s="99">
        <v>4000</v>
      </c>
      <c r="U1188" s="99">
        <v>4000</v>
      </c>
      <c r="V1188" s="99">
        <v>3500</v>
      </c>
      <c r="W1188" s="99">
        <v>3500</v>
      </c>
      <c r="X1188" s="99">
        <v>2200</v>
      </c>
      <c r="Y1188" s="99">
        <v>1500</v>
      </c>
      <c r="Z1188" s="99">
        <v>1000</v>
      </c>
      <c r="AA1188" s="99">
        <v>600</v>
      </c>
      <c r="AB1188" s="99">
        <v>600</v>
      </c>
      <c r="AC1188" s="100">
        <v>1000</v>
      </c>
      <c r="AD1188" s="22">
        <f t="shared" si="347"/>
        <v>26389</v>
      </c>
      <c r="AE1188" s="20">
        <f t="shared" si="348"/>
        <v>36945</v>
      </c>
      <c r="AF1188" s="20">
        <f t="shared" si="349"/>
        <v>42223</v>
      </c>
      <c r="AG1188" s="20">
        <f t="shared" si="350"/>
        <v>42223</v>
      </c>
      <c r="AH1188" s="20">
        <f t="shared" si="351"/>
        <v>36945</v>
      </c>
      <c r="AI1188" s="20">
        <f t="shared" si="352"/>
        <v>36945</v>
      </c>
      <c r="AJ1188" s="20">
        <f t="shared" si="353"/>
        <v>23223</v>
      </c>
      <c r="AK1188" s="20">
        <f t="shared" si="354"/>
        <v>15834</v>
      </c>
      <c r="AL1188" s="20">
        <f t="shared" si="355"/>
        <v>10556</v>
      </c>
      <c r="AM1188" s="20">
        <f t="shared" si="356"/>
        <v>6333</v>
      </c>
      <c r="AN1188" s="20">
        <f t="shared" si="357"/>
        <v>6333</v>
      </c>
      <c r="AO1188" s="43">
        <f t="shared" si="358"/>
        <v>10556</v>
      </c>
    </row>
    <row r="1189" spans="1:41" x14ac:dyDescent="0.2">
      <c r="A1189" s="96" t="s">
        <v>2773</v>
      </c>
      <c r="B1189" s="96" t="s">
        <v>2774</v>
      </c>
      <c r="C1189" s="96" t="s">
        <v>2773</v>
      </c>
      <c r="D1189" s="96" t="s">
        <v>2774</v>
      </c>
      <c r="E1189" s="96" t="s">
        <v>2795</v>
      </c>
      <c r="F1189" s="96" t="s">
        <v>2796</v>
      </c>
      <c r="G1189" s="96" t="s">
        <v>126</v>
      </c>
      <c r="H1189" s="19" t="str">
        <f>IF(E1189="","",VLOOKUP(LEFT(E1189,5),'Technikai cellák'!B:C,2,0))</f>
        <v>MVM FŐGÁZ Földgázhálózati Kft.</v>
      </c>
      <c r="I1189" s="19" t="str">
        <f>IF(E1189="","",VLOOKUP(H1189,'Technikai cellák'!$C$1:$D$12,2,0))</f>
        <v>1081 Budapest, II. János Pál pápa tér 20.</v>
      </c>
      <c r="J1189" s="97">
        <v>65</v>
      </c>
      <c r="K1189" s="25" t="str">
        <f t="shared" si="343"/>
        <v>20-99</v>
      </c>
      <c r="L1189" s="101">
        <f t="shared" si="344"/>
        <v>0</v>
      </c>
      <c r="M1189" s="102">
        <f t="shared" si="345"/>
        <v>683</v>
      </c>
      <c r="N1189" s="105">
        <v>683</v>
      </c>
      <c r="O1189" s="104">
        <f t="shared" si="346"/>
        <v>0</v>
      </c>
      <c r="P1189" s="26">
        <f t="shared" si="360"/>
        <v>449254</v>
      </c>
      <c r="Q1189" s="21">
        <f t="shared" si="359"/>
        <v>561567</v>
      </c>
      <c r="R1189" s="98">
        <v>4600</v>
      </c>
      <c r="S1189" s="99">
        <v>7500</v>
      </c>
      <c r="T1189" s="99">
        <v>8500</v>
      </c>
      <c r="U1189" s="99">
        <v>9500</v>
      </c>
      <c r="V1189" s="99">
        <v>8500</v>
      </c>
      <c r="W1189" s="99">
        <v>7500</v>
      </c>
      <c r="X1189" s="99">
        <v>4500</v>
      </c>
      <c r="Y1189" s="99">
        <v>500</v>
      </c>
      <c r="Z1189" s="99">
        <v>500</v>
      </c>
      <c r="AA1189" s="99">
        <v>500</v>
      </c>
      <c r="AB1189" s="99">
        <v>500</v>
      </c>
      <c r="AC1189" s="100">
        <v>600</v>
      </c>
      <c r="AD1189" s="22">
        <f t="shared" si="347"/>
        <v>48557</v>
      </c>
      <c r="AE1189" s="20">
        <f t="shared" si="348"/>
        <v>79168</v>
      </c>
      <c r="AF1189" s="20">
        <f t="shared" si="349"/>
        <v>89724</v>
      </c>
      <c r="AG1189" s="20">
        <f t="shared" si="350"/>
        <v>100280</v>
      </c>
      <c r="AH1189" s="20">
        <f t="shared" si="351"/>
        <v>89724</v>
      </c>
      <c r="AI1189" s="20">
        <f t="shared" si="352"/>
        <v>79168</v>
      </c>
      <c r="AJ1189" s="20">
        <f t="shared" si="353"/>
        <v>47501</v>
      </c>
      <c r="AK1189" s="20">
        <f t="shared" si="354"/>
        <v>5278</v>
      </c>
      <c r="AL1189" s="20">
        <f t="shared" si="355"/>
        <v>5278</v>
      </c>
      <c r="AM1189" s="20">
        <f t="shared" si="356"/>
        <v>5278</v>
      </c>
      <c r="AN1189" s="20">
        <f t="shared" si="357"/>
        <v>5278</v>
      </c>
      <c r="AO1189" s="43">
        <f t="shared" si="358"/>
        <v>6333</v>
      </c>
    </row>
    <row r="1190" spans="1:41" x14ac:dyDescent="0.2">
      <c r="A1190" s="96" t="s">
        <v>2773</v>
      </c>
      <c r="B1190" s="96" t="s">
        <v>2774</v>
      </c>
      <c r="C1190" s="96" t="s">
        <v>2773</v>
      </c>
      <c r="D1190" s="96" t="s">
        <v>2774</v>
      </c>
      <c r="E1190" s="96" t="s">
        <v>2797</v>
      </c>
      <c r="F1190" s="96" t="s">
        <v>2798</v>
      </c>
      <c r="G1190" s="96" t="s">
        <v>126</v>
      </c>
      <c r="H1190" s="19" t="str">
        <f>IF(E1190="","",VLOOKUP(LEFT(E1190,5),'Technikai cellák'!B:C,2,0))</f>
        <v>MVM ÉGÁZ-DÉGÁZ Földgázhálózati Zrt.</v>
      </c>
      <c r="I1190" s="19" t="str">
        <f>IF(E1190="","",VLOOKUP(H1190,'Technikai cellák'!$C$1:$D$12,2,0))</f>
        <v>6724 Szeged, Pulcz u. 44.</v>
      </c>
      <c r="J1190" s="97">
        <v>98</v>
      </c>
      <c r="K1190" s="25" t="str">
        <f t="shared" si="343"/>
        <v>20-99</v>
      </c>
      <c r="L1190" s="101">
        <f t="shared" si="344"/>
        <v>0</v>
      </c>
      <c r="M1190" s="102">
        <f t="shared" si="345"/>
        <v>1029</v>
      </c>
      <c r="N1190" s="105">
        <v>1029</v>
      </c>
      <c r="O1190" s="104">
        <f t="shared" si="346"/>
        <v>0</v>
      </c>
      <c r="P1190" s="26">
        <f t="shared" si="360"/>
        <v>662903</v>
      </c>
      <c r="Q1190" s="21">
        <f t="shared" si="359"/>
        <v>828629</v>
      </c>
      <c r="R1190" s="98">
        <v>6000</v>
      </c>
      <c r="S1190" s="99">
        <v>9000</v>
      </c>
      <c r="T1190" s="99">
        <v>10000</v>
      </c>
      <c r="U1190" s="99">
        <v>14000</v>
      </c>
      <c r="V1190" s="99">
        <v>11000</v>
      </c>
      <c r="W1190" s="99">
        <v>10000</v>
      </c>
      <c r="X1190" s="99">
        <v>6000</v>
      </c>
      <c r="Y1190" s="99">
        <v>3000</v>
      </c>
      <c r="Z1190" s="99">
        <v>2500</v>
      </c>
      <c r="AA1190" s="99">
        <v>2500</v>
      </c>
      <c r="AB1190" s="99">
        <v>2000</v>
      </c>
      <c r="AC1190" s="100">
        <v>2500</v>
      </c>
      <c r="AD1190" s="22">
        <f t="shared" si="347"/>
        <v>63335</v>
      </c>
      <c r="AE1190" s="20">
        <f t="shared" si="348"/>
        <v>95002</v>
      </c>
      <c r="AF1190" s="20">
        <f t="shared" si="349"/>
        <v>105558</v>
      </c>
      <c r="AG1190" s="20">
        <f t="shared" si="350"/>
        <v>147781</v>
      </c>
      <c r="AH1190" s="20">
        <f t="shared" si="351"/>
        <v>116114</v>
      </c>
      <c r="AI1190" s="20">
        <f t="shared" si="352"/>
        <v>105558</v>
      </c>
      <c r="AJ1190" s="20">
        <f t="shared" si="353"/>
        <v>63335</v>
      </c>
      <c r="AK1190" s="20">
        <f t="shared" si="354"/>
        <v>31667</v>
      </c>
      <c r="AL1190" s="20">
        <f t="shared" si="355"/>
        <v>26389</v>
      </c>
      <c r="AM1190" s="20">
        <f t="shared" si="356"/>
        <v>26389</v>
      </c>
      <c r="AN1190" s="20">
        <f t="shared" si="357"/>
        <v>21112</v>
      </c>
      <c r="AO1190" s="43">
        <f t="shared" si="358"/>
        <v>26389</v>
      </c>
    </row>
    <row r="1191" spans="1:41" x14ac:dyDescent="0.2">
      <c r="A1191" s="96" t="s">
        <v>2773</v>
      </c>
      <c r="B1191" s="96" t="s">
        <v>2774</v>
      </c>
      <c r="C1191" s="96" t="s">
        <v>2773</v>
      </c>
      <c r="D1191" s="96" t="s">
        <v>2774</v>
      </c>
      <c r="E1191" s="96" t="s">
        <v>2799</v>
      </c>
      <c r="F1191" s="96" t="s">
        <v>2800</v>
      </c>
      <c r="G1191" s="96" t="s">
        <v>126</v>
      </c>
      <c r="H1191" s="19" t="str">
        <f>IF(E1191="","",VLOOKUP(LEFT(E1191,5),'Technikai cellák'!B:C,2,0))</f>
        <v>TIGÁZ Földgázelosztó Zrt.</v>
      </c>
      <c r="I1191" s="19" t="str">
        <f>IF(E1191="","",VLOOKUP(H1191,'Technikai cellák'!$C$1:$D$12,2,0))</f>
        <v>4200 Hajdúszoboszló, Rákóczi Ferenc út 184.</v>
      </c>
      <c r="J1191" s="97">
        <v>125</v>
      </c>
      <c r="K1191" s="25" t="str">
        <f t="shared" si="343"/>
        <v>100-500</v>
      </c>
      <c r="L1191" s="101">
        <f t="shared" si="344"/>
        <v>0</v>
      </c>
      <c r="M1191" s="102">
        <f t="shared" si="345"/>
        <v>0</v>
      </c>
      <c r="N1191" s="105"/>
      <c r="O1191" s="104">
        <f t="shared" si="346"/>
        <v>1319</v>
      </c>
      <c r="P1191" s="26">
        <f t="shared" si="360"/>
        <v>232228</v>
      </c>
      <c r="Q1191" s="21">
        <f t="shared" si="359"/>
        <v>290285</v>
      </c>
      <c r="R1191" s="98">
        <v>2000</v>
      </c>
      <c r="S1191" s="99">
        <v>3500</v>
      </c>
      <c r="T1191" s="99">
        <v>6500</v>
      </c>
      <c r="U1191" s="99">
        <v>4000</v>
      </c>
      <c r="V1191" s="99">
        <v>4000</v>
      </c>
      <c r="W1191" s="99">
        <v>3500</v>
      </c>
      <c r="X1191" s="99">
        <v>1000</v>
      </c>
      <c r="Y1191" s="99">
        <v>1000</v>
      </c>
      <c r="Z1191" s="99">
        <v>500</v>
      </c>
      <c r="AA1191" s="99">
        <v>500</v>
      </c>
      <c r="AB1191" s="99">
        <v>500</v>
      </c>
      <c r="AC1191" s="100">
        <v>500</v>
      </c>
      <c r="AD1191" s="22">
        <f t="shared" si="347"/>
        <v>21112</v>
      </c>
      <c r="AE1191" s="20">
        <f t="shared" si="348"/>
        <v>36945</v>
      </c>
      <c r="AF1191" s="20">
        <f t="shared" si="349"/>
        <v>68613</v>
      </c>
      <c r="AG1191" s="20">
        <f t="shared" si="350"/>
        <v>42223</v>
      </c>
      <c r="AH1191" s="20">
        <f t="shared" si="351"/>
        <v>42223</v>
      </c>
      <c r="AI1191" s="20">
        <f t="shared" si="352"/>
        <v>36945</v>
      </c>
      <c r="AJ1191" s="20">
        <f t="shared" si="353"/>
        <v>10556</v>
      </c>
      <c r="AK1191" s="20">
        <f t="shared" si="354"/>
        <v>10556</v>
      </c>
      <c r="AL1191" s="20">
        <f t="shared" si="355"/>
        <v>5278</v>
      </c>
      <c r="AM1191" s="20">
        <f t="shared" si="356"/>
        <v>5278</v>
      </c>
      <c r="AN1191" s="20">
        <f t="shared" si="357"/>
        <v>5278</v>
      </c>
      <c r="AO1191" s="43">
        <f t="shared" si="358"/>
        <v>5278</v>
      </c>
    </row>
    <row r="1192" spans="1:41" x14ac:dyDescent="0.2">
      <c r="A1192" s="96" t="s">
        <v>2773</v>
      </c>
      <c r="B1192" s="96" t="s">
        <v>2774</v>
      </c>
      <c r="C1192" s="96" t="s">
        <v>2773</v>
      </c>
      <c r="D1192" s="96" t="s">
        <v>2774</v>
      </c>
      <c r="E1192" s="96" t="s">
        <v>2801</v>
      </c>
      <c r="F1192" s="96" t="s">
        <v>2802</v>
      </c>
      <c r="G1192" s="96" t="s">
        <v>126</v>
      </c>
      <c r="H1192" s="19" t="str">
        <f>IF(E1192="","",VLOOKUP(LEFT(E1192,5),'Technikai cellák'!B:C,2,0))</f>
        <v>E.ON Dél-dunántúli Gázhálózati Zrt.</v>
      </c>
      <c r="I1192" s="19" t="str">
        <f>IF(E1192="","",VLOOKUP(H1192,'Technikai cellák'!$C$1:$D$12,2,0))</f>
        <v>7626 Pécs, Búza tér 8/a</v>
      </c>
      <c r="J1192" s="97">
        <v>40</v>
      </c>
      <c r="K1192" s="25" t="str">
        <f t="shared" si="343"/>
        <v>20-99</v>
      </c>
      <c r="L1192" s="101">
        <f t="shared" si="344"/>
        <v>0</v>
      </c>
      <c r="M1192" s="102">
        <f t="shared" si="345"/>
        <v>420</v>
      </c>
      <c r="N1192" s="105">
        <v>420</v>
      </c>
      <c r="O1192" s="104">
        <f t="shared" si="346"/>
        <v>0</v>
      </c>
      <c r="P1192" s="26">
        <f t="shared" si="360"/>
        <v>619837</v>
      </c>
      <c r="Q1192" s="21">
        <f t="shared" si="359"/>
        <v>774796</v>
      </c>
      <c r="R1192" s="98">
        <v>6200</v>
      </c>
      <c r="S1192" s="99">
        <v>9000</v>
      </c>
      <c r="T1192" s="99">
        <v>11500</v>
      </c>
      <c r="U1192" s="99">
        <v>11500</v>
      </c>
      <c r="V1192" s="99">
        <v>9500</v>
      </c>
      <c r="W1192" s="99">
        <v>9500</v>
      </c>
      <c r="X1192" s="99">
        <v>5000</v>
      </c>
      <c r="Y1192" s="99">
        <v>2500</v>
      </c>
      <c r="Z1192" s="99">
        <v>2500</v>
      </c>
      <c r="AA1192" s="99">
        <v>2000</v>
      </c>
      <c r="AB1192" s="99">
        <v>2000</v>
      </c>
      <c r="AC1192" s="100">
        <v>2200</v>
      </c>
      <c r="AD1192" s="22">
        <f t="shared" si="347"/>
        <v>65446</v>
      </c>
      <c r="AE1192" s="20">
        <f t="shared" si="348"/>
        <v>95002</v>
      </c>
      <c r="AF1192" s="20">
        <f t="shared" si="349"/>
        <v>121392</v>
      </c>
      <c r="AG1192" s="20">
        <f t="shared" si="350"/>
        <v>121392</v>
      </c>
      <c r="AH1192" s="20">
        <f t="shared" si="351"/>
        <v>100280</v>
      </c>
      <c r="AI1192" s="20">
        <f t="shared" si="352"/>
        <v>100280</v>
      </c>
      <c r="AJ1192" s="20">
        <f t="shared" si="353"/>
        <v>52779</v>
      </c>
      <c r="AK1192" s="20">
        <f t="shared" si="354"/>
        <v>26389</v>
      </c>
      <c r="AL1192" s="20">
        <f t="shared" si="355"/>
        <v>26389</v>
      </c>
      <c r="AM1192" s="20">
        <f t="shared" si="356"/>
        <v>21112</v>
      </c>
      <c r="AN1192" s="20">
        <f t="shared" si="357"/>
        <v>21112</v>
      </c>
      <c r="AO1192" s="43">
        <f t="shared" si="358"/>
        <v>23223</v>
      </c>
    </row>
    <row r="1193" spans="1:41" x14ac:dyDescent="0.2">
      <c r="A1193" s="96" t="s">
        <v>2773</v>
      </c>
      <c r="B1193" s="96" t="s">
        <v>2774</v>
      </c>
      <c r="C1193" s="96" t="s">
        <v>2773</v>
      </c>
      <c r="D1193" s="96" t="s">
        <v>2774</v>
      </c>
      <c r="E1193" s="96" t="s">
        <v>2803</v>
      </c>
      <c r="F1193" s="96" t="s">
        <v>2774</v>
      </c>
      <c r="G1193" s="96" t="s">
        <v>126</v>
      </c>
      <c r="H1193" s="19" t="str">
        <f>IF(E1193="","",VLOOKUP(LEFT(E1193,5),'Technikai cellák'!B:C,2,0))</f>
        <v>MVM FŐGÁZ Földgázhálózati Kft.</v>
      </c>
      <c r="I1193" s="19" t="str">
        <f>IF(E1193="","",VLOOKUP(H1193,'Technikai cellák'!$C$1:$D$12,2,0))</f>
        <v>1081 Budapest, II. János Pál pápa tér 20.</v>
      </c>
      <c r="J1193" s="97">
        <v>550</v>
      </c>
      <c r="K1193" s="25" t="str">
        <f t="shared" si="343"/>
        <v>500-</v>
      </c>
      <c r="L1193" s="101">
        <f t="shared" si="344"/>
        <v>0</v>
      </c>
      <c r="M1193" s="102">
        <f t="shared" si="345"/>
        <v>0</v>
      </c>
      <c r="N1193" s="105"/>
      <c r="O1193" s="104">
        <f t="shared" si="346"/>
        <v>5806</v>
      </c>
      <c r="P1193" s="26">
        <f t="shared" si="360"/>
        <v>8250410</v>
      </c>
      <c r="Q1193" s="21">
        <f t="shared" si="359"/>
        <v>10313013</v>
      </c>
      <c r="R1193" s="98">
        <v>90000</v>
      </c>
      <c r="S1193" s="99">
        <v>130500</v>
      </c>
      <c r="T1193" s="99">
        <v>147500</v>
      </c>
      <c r="U1193" s="99">
        <v>161000</v>
      </c>
      <c r="V1193" s="99">
        <v>142000</v>
      </c>
      <c r="W1193" s="99">
        <v>140000</v>
      </c>
      <c r="X1193" s="99">
        <v>80000</v>
      </c>
      <c r="Y1193" s="99">
        <v>35000</v>
      </c>
      <c r="Z1193" s="99">
        <v>17000</v>
      </c>
      <c r="AA1193" s="99">
        <v>14000</v>
      </c>
      <c r="AB1193" s="99">
        <v>10000</v>
      </c>
      <c r="AC1193" s="100">
        <v>10000</v>
      </c>
      <c r="AD1193" s="22">
        <f t="shared" si="347"/>
        <v>950022</v>
      </c>
      <c r="AE1193" s="20">
        <f t="shared" si="348"/>
        <v>1377531</v>
      </c>
      <c r="AF1193" s="20">
        <f t="shared" si="349"/>
        <v>1556980</v>
      </c>
      <c r="AG1193" s="20">
        <f t="shared" si="350"/>
        <v>1699483</v>
      </c>
      <c r="AH1193" s="20">
        <f t="shared" si="351"/>
        <v>1498923</v>
      </c>
      <c r="AI1193" s="20">
        <f t="shared" si="352"/>
        <v>1477811</v>
      </c>
      <c r="AJ1193" s="20">
        <f t="shared" si="353"/>
        <v>844464</v>
      </c>
      <c r="AK1193" s="20">
        <f t="shared" si="354"/>
        <v>369453</v>
      </c>
      <c r="AL1193" s="20">
        <f t="shared" si="355"/>
        <v>179449</v>
      </c>
      <c r="AM1193" s="20">
        <f t="shared" si="356"/>
        <v>147781</v>
      </c>
      <c r="AN1193" s="20">
        <f t="shared" si="357"/>
        <v>105558</v>
      </c>
      <c r="AO1193" s="43">
        <f t="shared" si="358"/>
        <v>105558</v>
      </c>
    </row>
    <row r="1194" spans="1:41" x14ac:dyDescent="0.2">
      <c r="A1194" s="96" t="s">
        <v>2773</v>
      </c>
      <c r="B1194" s="96" t="s">
        <v>2774</v>
      </c>
      <c r="C1194" s="96" t="s">
        <v>2773</v>
      </c>
      <c r="D1194" s="96" t="s">
        <v>2774</v>
      </c>
      <c r="E1194" s="96" t="s">
        <v>2804</v>
      </c>
      <c r="F1194" s="96" t="s">
        <v>2291</v>
      </c>
      <c r="G1194" s="96" t="s">
        <v>126</v>
      </c>
      <c r="H1194" s="19" t="str">
        <f>IF(E1194="","",VLOOKUP(LEFT(E1194,5),'Technikai cellák'!B:C,2,0))</f>
        <v>MVM FŐGÁZ Földgázhálózati Kft.</v>
      </c>
      <c r="I1194" s="19" t="str">
        <f>IF(E1194="","",VLOOKUP(H1194,'Technikai cellák'!$C$1:$D$12,2,0))</f>
        <v>1081 Budapest, II. János Pál pápa tér 20.</v>
      </c>
      <c r="J1194" s="97">
        <v>400</v>
      </c>
      <c r="K1194" s="25" t="str">
        <f t="shared" si="343"/>
        <v>100-500</v>
      </c>
      <c r="L1194" s="101">
        <f t="shared" si="344"/>
        <v>0</v>
      </c>
      <c r="M1194" s="102">
        <f t="shared" si="345"/>
        <v>0</v>
      </c>
      <c r="N1194" s="105"/>
      <c r="O1194" s="104">
        <f t="shared" si="346"/>
        <v>4222</v>
      </c>
      <c r="P1194" s="26">
        <f t="shared" si="360"/>
        <v>18434640</v>
      </c>
      <c r="Q1194" s="21">
        <f t="shared" si="359"/>
        <v>23043300</v>
      </c>
      <c r="R1194" s="98">
        <v>180000</v>
      </c>
      <c r="S1194" s="99">
        <v>191000</v>
      </c>
      <c r="T1194" s="99">
        <v>161000</v>
      </c>
      <c r="U1194" s="99">
        <v>170000</v>
      </c>
      <c r="V1194" s="99">
        <v>160000</v>
      </c>
      <c r="W1194" s="99">
        <v>170000</v>
      </c>
      <c r="X1194" s="99">
        <v>170000</v>
      </c>
      <c r="Y1194" s="99">
        <v>185000</v>
      </c>
      <c r="Z1194" s="99">
        <v>185000</v>
      </c>
      <c r="AA1194" s="99">
        <v>205000</v>
      </c>
      <c r="AB1194" s="99">
        <v>211000</v>
      </c>
      <c r="AC1194" s="100">
        <v>195000</v>
      </c>
      <c r="AD1194" s="22">
        <f t="shared" si="347"/>
        <v>1900043</v>
      </c>
      <c r="AE1194" s="20">
        <f t="shared" si="348"/>
        <v>2016157</v>
      </c>
      <c r="AF1194" s="20">
        <f t="shared" si="349"/>
        <v>1699483</v>
      </c>
      <c r="AG1194" s="20">
        <f t="shared" si="350"/>
        <v>1794485</v>
      </c>
      <c r="AH1194" s="20">
        <f t="shared" si="351"/>
        <v>1688927</v>
      </c>
      <c r="AI1194" s="20">
        <f t="shared" si="352"/>
        <v>1794485</v>
      </c>
      <c r="AJ1194" s="20">
        <f t="shared" si="353"/>
        <v>1794485</v>
      </c>
      <c r="AK1194" s="20">
        <f t="shared" si="354"/>
        <v>1952822</v>
      </c>
      <c r="AL1194" s="20">
        <f t="shared" si="355"/>
        <v>1952822</v>
      </c>
      <c r="AM1194" s="20">
        <f t="shared" si="356"/>
        <v>2163938</v>
      </c>
      <c r="AN1194" s="20">
        <f t="shared" si="357"/>
        <v>2227273</v>
      </c>
      <c r="AO1194" s="43">
        <f t="shared" si="358"/>
        <v>2058380</v>
      </c>
    </row>
    <row r="1195" spans="1:41" x14ac:dyDescent="0.2">
      <c r="A1195" s="96" t="s">
        <v>2773</v>
      </c>
      <c r="B1195" s="96" t="s">
        <v>2774</v>
      </c>
      <c r="C1195" s="96" t="s">
        <v>2773</v>
      </c>
      <c r="D1195" s="96" t="s">
        <v>2774</v>
      </c>
      <c r="E1195" s="96" t="s">
        <v>2805</v>
      </c>
      <c r="F1195" s="96" t="s">
        <v>2806</v>
      </c>
      <c r="G1195" s="96" t="s">
        <v>126</v>
      </c>
      <c r="H1195" s="19" t="str">
        <f>IF(E1195="","",VLOOKUP(LEFT(E1195,5),'Technikai cellák'!B:C,2,0))</f>
        <v>MVM FŐGÁZ Földgázhálózati Kft.</v>
      </c>
      <c r="I1195" s="19" t="str">
        <f>IF(E1195="","",VLOOKUP(H1195,'Technikai cellák'!$C$1:$D$12,2,0))</f>
        <v>1081 Budapest, II. János Pál pápa tér 20.</v>
      </c>
      <c r="J1195" s="97">
        <v>65</v>
      </c>
      <c r="K1195" s="25" t="str">
        <f t="shared" si="343"/>
        <v>20-99</v>
      </c>
      <c r="L1195" s="101">
        <f t="shared" si="344"/>
        <v>0</v>
      </c>
      <c r="M1195" s="102">
        <f t="shared" si="345"/>
        <v>683</v>
      </c>
      <c r="N1195" s="105">
        <v>683</v>
      </c>
      <c r="O1195" s="104">
        <f t="shared" si="346"/>
        <v>0</v>
      </c>
      <c r="P1195" s="26">
        <f t="shared" si="360"/>
        <v>591126</v>
      </c>
      <c r="Q1195" s="21">
        <f t="shared" si="359"/>
        <v>738907</v>
      </c>
      <c r="R1195" s="98">
        <v>6500</v>
      </c>
      <c r="S1195" s="99">
        <v>9000</v>
      </c>
      <c r="T1195" s="99">
        <v>9500</v>
      </c>
      <c r="U1195" s="99">
        <v>10500</v>
      </c>
      <c r="V1195" s="99">
        <v>9000</v>
      </c>
      <c r="W1195" s="99">
        <v>9000</v>
      </c>
      <c r="X1195" s="99">
        <v>7500</v>
      </c>
      <c r="Y1195" s="99">
        <v>2000</v>
      </c>
      <c r="Z1195" s="99">
        <v>2000</v>
      </c>
      <c r="AA1195" s="99">
        <v>1500</v>
      </c>
      <c r="AB1195" s="99">
        <v>1500</v>
      </c>
      <c r="AC1195" s="100">
        <v>2000</v>
      </c>
      <c r="AD1195" s="22">
        <f t="shared" si="347"/>
        <v>68613</v>
      </c>
      <c r="AE1195" s="20">
        <f t="shared" si="348"/>
        <v>95002</v>
      </c>
      <c r="AF1195" s="20">
        <f t="shared" si="349"/>
        <v>100280</v>
      </c>
      <c r="AG1195" s="20">
        <f t="shared" si="350"/>
        <v>110836</v>
      </c>
      <c r="AH1195" s="20">
        <f t="shared" si="351"/>
        <v>95002</v>
      </c>
      <c r="AI1195" s="20">
        <f t="shared" si="352"/>
        <v>95002</v>
      </c>
      <c r="AJ1195" s="20">
        <f t="shared" si="353"/>
        <v>79168</v>
      </c>
      <c r="AK1195" s="20">
        <f t="shared" si="354"/>
        <v>21112</v>
      </c>
      <c r="AL1195" s="20">
        <f t="shared" si="355"/>
        <v>21112</v>
      </c>
      <c r="AM1195" s="20">
        <f t="shared" si="356"/>
        <v>15834</v>
      </c>
      <c r="AN1195" s="20">
        <f t="shared" si="357"/>
        <v>15834</v>
      </c>
      <c r="AO1195" s="43">
        <f t="shared" si="358"/>
        <v>21112</v>
      </c>
    </row>
    <row r="1196" spans="1:41" x14ac:dyDescent="0.2">
      <c r="A1196" s="96" t="s">
        <v>2773</v>
      </c>
      <c r="B1196" s="96" t="s">
        <v>2774</v>
      </c>
      <c r="C1196" s="96" t="s">
        <v>2773</v>
      </c>
      <c r="D1196" s="96" t="s">
        <v>2774</v>
      </c>
      <c r="E1196" s="96" t="s">
        <v>2807</v>
      </c>
      <c r="F1196" s="96" t="s">
        <v>2808</v>
      </c>
      <c r="G1196" s="96" t="s">
        <v>126</v>
      </c>
      <c r="H1196" s="19" t="str">
        <f>IF(E1196="","",VLOOKUP(LEFT(E1196,5),'Technikai cellák'!B:C,2,0))</f>
        <v>E.ON Közép-dunántúli Gázhálózati Zrt.</v>
      </c>
      <c r="I1196" s="19" t="str">
        <f>IF(E1196="","",VLOOKUP(H1196,'Technikai cellák'!$C$1:$D$12,2,0))</f>
        <v>8800 Nagykanizsa, Zrínyi Miklós út 32.</v>
      </c>
      <c r="J1196" s="97">
        <v>25</v>
      </c>
      <c r="K1196" s="25" t="str">
        <f t="shared" si="343"/>
        <v>20-99</v>
      </c>
      <c r="L1196" s="101">
        <f t="shared" si="344"/>
        <v>0</v>
      </c>
      <c r="M1196" s="102">
        <f t="shared" si="345"/>
        <v>263</v>
      </c>
      <c r="N1196" s="105">
        <v>263</v>
      </c>
      <c r="O1196" s="104">
        <f t="shared" si="346"/>
        <v>0</v>
      </c>
      <c r="P1196" s="26">
        <f t="shared" si="360"/>
        <v>356365</v>
      </c>
      <c r="Q1196" s="21">
        <f t="shared" si="359"/>
        <v>445456</v>
      </c>
      <c r="R1196" s="98">
        <v>3500</v>
      </c>
      <c r="S1196" s="99">
        <v>5500</v>
      </c>
      <c r="T1196" s="99">
        <v>6500</v>
      </c>
      <c r="U1196" s="99">
        <v>7000</v>
      </c>
      <c r="V1196" s="99">
        <v>6000</v>
      </c>
      <c r="W1196" s="99">
        <v>5500</v>
      </c>
      <c r="X1196" s="99">
        <v>2500</v>
      </c>
      <c r="Y1196" s="99">
        <v>1500</v>
      </c>
      <c r="Z1196" s="99">
        <v>1000</v>
      </c>
      <c r="AA1196" s="99">
        <v>1000</v>
      </c>
      <c r="AB1196" s="99">
        <v>1000</v>
      </c>
      <c r="AC1196" s="100">
        <v>1200</v>
      </c>
      <c r="AD1196" s="22">
        <f t="shared" si="347"/>
        <v>36945</v>
      </c>
      <c r="AE1196" s="20">
        <f t="shared" si="348"/>
        <v>58057</v>
      </c>
      <c r="AF1196" s="20">
        <f t="shared" si="349"/>
        <v>68613</v>
      </c>
      <c r="AG1196" s="20">
        <f t="shared" si="350"/>
        <v>73891</v>
      </c>
      <c r="AH1196" s="20">
        <f t="shared" si="351"/>
        <v>63335</v>
      </c>
      <c r="AI1196" s="20">
        <f t="shared" si="352"/>
        <v>58057</v>
      </c>
      <c r="AJ1196" s="20">
        <f t="shared" si="353"/>
        <v>26389</v>
      </c>
      <c r="AK1196" s="20">
        <f t="shared" si="354"/>
        <v>15834</v>
      </c>
      <c r="AL1196" s="20">
        <f t="shared" si="355"/>
        <v>10556</v>
      </c>
      <c r="AM1196" s="20">
        <f t="shared" si="356"/>
        <v>10556</v>
      </c>
      <c r="AN1196" s="20">
        <f t="shared" si="357"/>
        <v>10556</v>
      </c>
      <c r="AO1196" s="43">
        <f t="shared" si="358"/>
        <v>12667</v>
      </c>
    </row>
    <row r="1197" spans="1:41" x14ac:dyDescent="0.2">
      <c r="A1197" s="96" t="s">
        <v>2773</v>
      </c>
      <c r="B1197" s="96" t="s">
        <v>2774</v>
      </c>
      <c r="C1197" s="96" t="s">
        <v>2773</v>
      </c>
      <c r="D1197" s="96" t="s">
        <v>2774</v>
      </c>
      <c r="E1197" s="96" t="s">
        <v>2809</v>
      </c>
      <c r="F1197" s="96" t="s">
        <v>2810</v>
      </c>
      <c r="G1197" s="96" t="s">
        <v>126</v>
      </c>
      <c r="H1197" s="19" t="str">
        <f>IF(E1197="","",VLOOKUP(LEFT(E1197,5),'Technikai cellák'!B:C,2,0))</f>
        <v>TIGÁZ Földgázelosztó Zrt.</v>
      </c>
      <c r="I1197" s="19" t="str">
        <f>IF(E1197="","",VLOOKUP(H1197,'Technikai cellák'!$C$1:$D$12,2,0))</f>
        <v>4200 Hajdúszoboszló, Rákóczi Ferenc út 184.</v>
      </c>
      <c r="J1197" s="97">
        <v>100</v>
      </c>
      <c r="K1197" s="25" t="str">
        <f t="shared" si="343"/>
        <v>100-500</v>
      </c>
      <c r="L1197" s="101">
        <f t="shared" si="344"/>
        <v>0</v>
      </c>
      <c r="M1197" s="102">
        <f t="shared" si="345"/>
        <v>0</v>
      </c>
      <c r="N1197" s="105"/>
      <c r="O1197" s="104">
        <f t="shared" si="346"/>
        <v>1056</v>
      </c>
      <c r="P1197" s="26">
        <f t="shared" si="360"/>
        <v>528634</v>
      </c>
      <c r="Q1197" s="21">
        <f t="shared" si="359"/>
        <v>660792</v>
      </c>
      <c r="R1197" s="98">
        <v>5100</v>
      </c>
      <c r="S1197" s="99">
        <v>8000</v>
      </c>
      <c r="T1197" s="99">
        <v>8500</v>
      </c>
      <c r="U1197" s="99">
        <v>10500</v>
      </c>
      <c r="V1197" s="99">
        <v>9000</v>
      </c>
      <c r="W1197" s="99">
        <v>8000</v>
      </c>
      <c r="X1197" s="99">
        <v>8000</v>
      </c>
      <c r="Y1197" s="99">
        <v>4000</v>
      </c>
      <c r="Z1197" s="99">
        <v>0</v>
      </c>
      <c r="AA1197" s="99">
        <v>0</v>
      </c>
      <c r="AB1197" s="99">
        <v>0</v>
      </c>
      <c r="AC1197" s="100">
        <v>1500</v>
      </c>
      <c r="AD1197" s="22">
        <f t="shared" si="347"/>
        <v>53835</v>
      </c>
      <c r="AE1197" s="20">
        <f t="shared" si="348"/>
        <v>84446</v>
      </c>
      <c r="AF1197" s="20">
        <f t="shared" si="349"/>
        <v>89724</v>
      </c>
      <c r="AG1197" s="20">
        <f t="shared" si="350"/>
        <v>110836</v>
      </c>
      <c r="AH1197" s="20">
        <f t="shared" si="351"/>
        <v>95002</v>
      </c>
      <c r="AI1197" s="20">
        <f t="shared" si="352"/>
        <v>84446</v>
      </c>
      <c r="AJ1197" s="20">
        <f t="shared" si="353"/>
        <v>84446</v>
      </c>
      <c r="AK1197" s="20">
        <f t="shared" si="354"/>
        <v>42223</v>
      </c>
      <c r="AL1197" s="20">
        <f t="shared" si="355"/>
        <v>0</v>
      </c>
      <c r="AM1197" s="20">
        <f t="shared" si="356"/>
        <v>0</v>
      </c>
      <c r="AN1197" s="20">
        <f t="shared" si="357"/>
        <v>0</v>
      </c>
      <c r="AO1197" s="43">
        <f t="shared" si="358"/>
        <v>15834</v>
      </c>
    </row>
    <row r="1198" spans="1:41" x14ac:dyDescent="0.2">
      <c r="A1198" s="96" t="s">
        <v>2773</v>
      </c>
      <c r="B1198" s="96" t="s">
        <v>2774</v>
      </c>
      <c r="C1198" s="96" t="s">
        <v>2773</v>
      </c>
      <c r="D1198" s="96" t="s">
        <v>2774</v>
      </c>
      <c r="E1198" s="96" t="s">
        <v>2811</v>
      </c>
      <c r="F1198" s="96" t="s">
        <v>2812</v>
      </c>
      <c r="G1198" s="96" t="s">
        <v>126</v>
      </c>
      <c r="H1198" s="19" t="str">
        <f>IF(E1198="","",VLOOKUP(LEFT(E1198,5),'Technikai cellák'!B:C,2,0))</f>
        <v>TIGÁZ Földgázelosztó Zrt.</v>
      </c>
      <c r="I1198" s="19" t="str">
        <f>IF(E1198="","",VLOOKUP(H1198,'Technikai cellák'!$C$1:$D$12,2,0))</f>
        <v>4200 Hajdúszoboszló, Rákóczi Ferenc út 184.</v>
      </c>
      <c r="J1198" s="97">
        <v>40</v>
      </c>
      <c r="K1198" s="25" t="str">
        <f t="shared" si="343"/>
        <v>20-99</v>
      </c>
      <c r="L1198" s="101">
        <f t="shared" si="344"/>
        <v>0</v>
      </c>
      <c r="M1198" s="102">
        <f t="shared" si="345"/>
        <v>420</v>
      </c>
      <c r="N1198" s="105">
        <v>420</v>
      </c>
      <c r="O1198" s="104">
        <f t="shared" si="346"/>
        <v>0</v>
      </c>
      <c r="P1198" s="26">
        <f t="shared" si="360"/>
        <v>682327</v>
      </c>
      <c r="Q1198" s="21">
        <f t="shared" si="359"/>
        <v>852909</v>
      </c>
      <c r="R1198" s="98">
        <v>10000</v>
      </c>
      <c r="S1198" s="99">
        <v>10000</v>
      </c>
      <c r="T1198" s="99">
        <v>12000</v>
      </c>
      <c r="U1198" s="99">
        <v>14000</v>
      </c>
      <c r="V1198" s="99">
        <v>12000</v>
      </c>
      <c r="W1198" s="99">
        <v>9200</v>
      </c>
      <c r="X1198" s="99">
        <v>5200</v>
      </c>
      <c r="Y1198" s="99">
        <v>2500</v>
      </c>
      <c r="Z1198" s="99">
        <v>1200</v>
      </c>
      <c r="AA1198" s="99">
        <v>1200</v>
      </c>
      <c r="AB1198" s="99">
        <v>1500</v>
      </c>
      <c r="AC1198" s="100">
        <v>2000</v>
      </c>
      <c r="AD1198" s="22">
        <f t="shared" si="347"/>
        <v>105558</v>
      </c>
      <c r="AE1198" s="20">
        <f t="shared" si="348"/>
        <v>105558</v>
      </c>
      <c r="AF1198" s="20">
        <f t="shared" si="349"/>
        <v>126670</v>
      </c>
      <c r="AG1198" s="20">
        <f t="shared" si="350"/>
        <v>147781</v>
      </c>
      <c r="AH1198" s="20">
        <f t="shared" si="351"/>
        <v>126670</v>
      </c>
      <c r="AI1198" s="20">
        <f t="shared" si="352"/>
        <v>97113</v>
      </c>
      <c r="AJ1198" s="20">
        <f t="shared" si="353"/>
        <v>54890</v>
      </c>
      <c r="AK1198" s="20">
        <f t="shared" si="354"/>
        <v>26389</v>
      </c>
      <c r="AL1198" s="20">
        <f t="shared" si="355"/>
        <v>12667</v>
      </c>
      <c r="AM1198" s="20">
        <f t="shared" si="356"/>
        <v>12667</v>
      </c>
      <c r="AN1198" s="20">
        <f t="shared" si="357"/>
        <v>15834</v>
      </c>
      <c r="AO1198" s="43">
        <f t="shared" si="358"/>
        <v>21112</v>
      </c>
    </row>
    <row r="1199" spans="1:41" x14ac:dyDescent="0.2">
      <c r="A1199" s="96" t="s">
        <v>2773</v>
      </c>
      <c r="B1199" s="96" t="s">
        <v>2774</v>
      </c>
      <c r="C1199" s="96" t="s">
        <v>2773</v>
      </c>
      <c r="D1199" s="96" t="s">
        <v>2774</v>
      </c>
      <c r="E1199" s="96" t="s">
        <v>2813</v>
      </c>
      <c r="F1199" s="96" t="s">
        <v>2814</v>
      </c>
      <c r="G1199" s="96" t="s">
        <v>126</v>
      </c>
      <c r="H1199" s="19" t="str">
        <f>IF(E1199="","",VLOOKUP(LEFT(E1199,5),'Technikai cellák'!B:C,2,0))</f>
        <v>E.ON Közép-dunántúli Gázhálózati Zrt.</v>
      </c>
      <c r="I1199" s="19" t="str">
        <f>IF(E1199="","",VLOOKUP(H1199,'Technikai cellák'!$C$1:$D$12,2,0))</f>
        <v>8800 Nagykanizsa, Zrínyi Miklós út 32.</v>
      </c>
      <c r="J1199" s="97">
        <v>16</v>
      </c>
      <c r="K1199" s="25" t="str">
        <f t="shared" si="343"/>
        <v>20 alatti</v>
      </c>
      <c r="L1199" s="101">
        <f t="shared" si="344"/>
        <v>16</v>
      </c>
      <c r="M1199" s="102">
        <f t="shared" si="345"/>
        <v>0</v>
      </c>
      <c r="N1199" s="105"/>
      <c r="O1199" s="104">
        <f t="shared" si="346"/>
        <v>0</v>
      </c>
      <c r="P1199" s="26">
        <f t="shared" si="360"/>
        <v>108093</v>
      </c>
      <c r="Q1199" s="21">
        <f t="shared" si="359"/>
        <v>135116</v>
      </c>
      <c r="R1199" s="98">
        <v>800</v>
      </c>
      <c r="S1199" s="99">
        <v>1500</v>
      </c>
      <c r="T1199" s="99">
        <v>2000</v>
      </c>
      <c r="U1199" s="99">
        <v>2100</v>
      </c>
      <c r="V1199" s="99">
        <v>2000</v>
      </c>
      <c r="W1199" s="99">
        <v>1500</v>
      </c>
      <c r="X1199" s="99">
        <v>600</v>
      </c>
      <c r="Y1199" s="99">
        <v>500</v>
      </c>
      <c r="Z1199" s="99">
        <v>200</v>
      </c>
      <c r="AA1199" s="99">
        <v>300</v>
      </c>
      <c r="AB1199" s="99">
        <v>300</v>
      </c>
      <c r="AC1199" s="100">
        <v>1000</v>
      </c>
      <c r="AD1199" s="22">
        <f t="shared" si="347"/>
        <v>8445</v>
      </c>
      <c r="AE1199" s="20">
        <f t="shared" si="348"/>
        <v>15834</v>
      </c>
      <c r="AF1199" s="20">
        <f t="shared" si="349"/>
        <v>21112</v>
      </c>
      <c r="AG1199" s="20">
        <f t="shared" si="350"/>
        <v>22167</v>
      </c>
      <c r="AH1199" s="20">
        <f t="shared" si="351"/>
        <v>21112</v>
      </c>
      <c r="AI1199" s="20">
        <f t="shared" si="352"/>
        <v>15834</v>
      </c>
      <c r="AJ1199" s="20">
        <f t="shared" si="353"/>
        <v>6333</v>
      </c>
      <c r="AK1199" s="20">
        <f t="shared" si="354"/>
        <v>5278</v>
      </c>
      <c r="AL1199" s="20">
        <f t="shared" si="355"/>
        <v>2111</v>
      </c>
      <c r="AM1199" s="20">
        <f t="shared" si="356"/>
        <v>3167</v>
      </c>
      <c r="AN1199" s="20">
        <f t="shared" si="357"/>
        <v>3167</v>
      </c>
      <c r="AO1199" s="43">
        <f t="shared" si="358"/>
        <v>10556</v>
      </c>
    </row>
    <row r="1200" spans="1:41" x14ac:dyDescent="0.2">
      <c r="A1200" s="96" t="s">
        <v>2773</v>
      </c>
      <c r="B1200" s="96" t="s">
        <v>2774</v>
      </c>
      <c r="C1200" s="96" t="s">
        <v>2773</v>
      </c>
      <c r="D1200" s="96" t="s">
        <v>2774</v>
      </c>
      <c r="E1200" s="96" t="s">
        <v>2815</v>
      </c>
      <c r="F1200" s="96" t="s">
        <v>140</v>
      </c>
      <c r="G1200" s="96" t="s">
        <v>126</v>
      </c>
      <c r="H1200" s="19" t="str">
        <f>IF(E1200="","",VLOOKUP(LEFT(E1200,5),'Technikai cellák'!B:C,2,0))</f>
        <v>TIGÁZ Földgázelosztó Zrt.</v>
      </c>
      <c r="I1200" s="19" t="str">
        <f>IF(E1200="","",VLOOKUP(H1200,'Technikai cellák'!$C$1:$D$12,2,0))</f>
        <v>4200 Hajdúszoboszló, Rákóczi Ferenc út 184.</v>
      </c>
      <c r="J1200" s="97">
        <v>16</v>
      </c>
      <c r="K1200" s="25" t="str">
        <f t="shared" si="343"/>
        <v>20 alatti</v>
      </c>
      <c r="L1200" s="101">
        <f t="shared" si="344"/>
        <v>16</v>
      </c>
      <c r="M1200" s="102">
        <f t="shared" si="345"/>
        <v>0</v>
      </c>
      <c r="N1200" s="105"/>
      <c r="O1200" s="104">
        <f t="shared" si="346"/>
        <v>0</v>
      </c>
      <c r="P1200" s="26">
        <f t="shared" si="360"/>
        <v>570011</v>
      </c>
      <c r="Q1200" s="21">
        <f t="shared" si="359"/>
        <v>712514</v>
      </c>
      <c r="R1200" s="98">
        <v>6500</v>
      </c>
      <c r="S1200" s="99">
        <v>7500</v>
      </c>
      <c r="T1200" s="99">
        <v>9200</v>
      </c>
      <c r="U1200" s="99">
        <v>9500</v>
      </c>
      <c r="V1200" s="99">
        <v>7500</v>
      </c>
      <c r="W1200" s="99">
        <v>7200</v>
      </c>
      <c r="X1200" s="99">
        <v>4000</v>
      </c>
      <c r="Y1200" s="99">
        <v>3600</v>
      </c>
      <c r="Z1200" s="99">
        <v>2500</v>
      </c>
      <c r="AA1200" s="99">
        <v>2500</v>
      </c>
      <c r="AB1200" s="99">
        <v>2500</v>
      </c>
      <c r="AC1200" s="100">
        <v>5000</v>
      </c>
      <c r="AD1200" s="22">
        <f t="shared" si="347"/>
        <v>68613</v>
      </c>
      <c r="AE1200" s="20">
        <f t="shared" si="348"/>
        <v>79168</v>
      </c>
      <c r="AF1200" s="20">
        <f t="shared" si="349"/>
        <v>97113</v>
      </c>
      <c r="AG1200" s="20">
        <f t="shared" si="350"/>
        <v>100280</v>
      </c>
      <c r="AH1200" s="20">
        <f t="shared" si="351"/>
        <v>79168</v>
      </c>
      <c r="AI1200" s="20">
        <f t="shared" si="352"/>
        <v>76002</v>
      </c>
      <c r="AJ1200" s="20">
        <f t="shared" si="353"/>
        <v>42223</v>
      </c>
      <c r="AK1200" s="20">
        <f t="shared" si="354"/>
        <v>38001</v>
      </c>
      <c r="AL1200" s="20">
        <f t="shared" si="355"/>
        <v>26389</v>
      </c>
      <c r="AM1200" s="20">
        <f t="shared" si="356"/>
        <v>26389</v>
      </c>
      <c r="AN1200" s="20">
        <f t="shared" si="357"/>
        <v>26389</v>
      </c>
      <c r="AO1200" s="43">
        <f t="shared" si="358"/>
        <v>52779</v>
      </c>
    </row>
    <row r="1201" spans="1:41" x14ac:dyDescent="0.2">
      <c r="A1201" s="96" t="s">
        <v>2773</v>
      </c>
      <c r="B1201" s="96" t="s">
        <v>2774</v>
      </c>
      <c r="C1201" s="96" t="s">
        <v>2773</v>
      </c>
      <c r="D1201" s="96" t="s">
        <v>2774</v>
      </c>
      <c r="E1201" s="96" t="s">
        <v>2816</v>
      </c>
      <c r="F1201" s="96" t="s">
        <v>2817</v>
      </c>
      <c r="G1201" s="96" t="s">
        <v>126</v>
      </c>
      <c r="H1201" s="19" t="str">
        <f>IF(E1201="","",VLOOKUP(LEFT(E1201,5),'Technikai cellák'!B:C,2,0))</f>
        <v>E.ON Közép-dunántúli Gázhálózati Zrt.</v>
      </c>
      <c r="I1201" s="19" t="str">
        <f>IF(E1201="","",VLOOKUP(H1201,'Technikai cellák'!$C$1:$D$12,2,0))</f>
        <v>8800 Nagykanizsa, Zrínyi Miklós út 32.</v>
      </c>
      <c r="J1201" s="97">
        <v>16</v>
      </c>
      <c r="K1201" s="25" t="str">
        <f t="shared" si="343"/>
        <v>20 alatti</v>
      </c>
      <c r="L1201" s="101">
        <f t="shared" si="344"/>
        <v>16</v>
      </c>
      <c r="M1201" s="102">
        <f t="shared" si="345"/>
        <v>0</v>
      </c>
      <c r="N1201" s="105"/>
      <c r="O1201" s="104">
        <f t="shared" si="346"/>
        <v>0</v>
      </c>
      <c r="P1201" s="26">
        <f t="shared" si="360"/>
        <v>564947</v>
      </c>
      <c r="Q1201" s="21">
        <f t="shared" si="359"/>
        <v>706184</v>
      </c>
      <c r="R1201" s="98">
        <v>6300</v>
      </c>
      <c r="S1201" s="99">
        <v>8600</v>
      </c>
      <c r="T1201" s="99">
        <v>9500</v>
      </c>
      <c r="U1201" s="99">
        <v>9300</v>
      </c>
      <c r="V1201" s="99">
        <v>8500</v>
      </c>
      <c r="W1201" s="99">
        <v>9200</v>
      </c>
      <c r="X1201" s="99">
        <v>3500</v>
      </c>
      <c r="Y1201" s="99">
        <v>2000</v>
      </c>
      <c r="Z1201" s="99">
        <v>2000</v>
      </c>
      <c r="AA1201" s="99">
        <v>2000</v>
      </c>
      <c r="AB1201" s="99">
        <v>2000</v>
      </c>
      <c r="AC1201" s="100">
        <v>4000</v>
      </c>
      <c r="AD1201" s="22">
        <f t="shared" si="347"/>
        <v>66502</v>
      </c>
      <c r="AE1201" s="20">
        <f t="shared" si="348"/>
        <v>90780</v>
      </c>
      <c r="AF1201" s="20">
        <f t="shared" si="349"/>
        <v>100280</v>
      </c>
      <c r="AG1201" s="20">
        <f t="shared" si="350"/>
        <v>98169</v>
      </c>
      <c r="AH1201" s="20">
        <f t="shared" si="351"/>
        <v>89724</v>
      </c>
      <c r="AI1201" s="20">
        <f t="shared" si="352"/>
        <v>97113</v>
      </c>
      <c r="AJ1201" s="20">
        <f t="shared" si="353"/>
        <v>36945</v>
      </c>
      <c r="AK1201" s="20">
        <f t="shared" si="354"/>
        <v>21112</v>
      </c>
      <c r="AL1201" s="20">
        <f t="shared" si="355"/>
        <v>21112</v>
      </c>
      <c r="AM1201" s="20">
        <f t="shared" si="356"/>
        <v>21112</v>
      </c>
      <c r="AN1201" s="20">
        <f t="shared" si="357"/>
        <v>21112</v>
      </c>
      <c r="AO1201" s="43">
        <f t="shared" si="358"/>
        <v>42223</v>
      </c>
    </row>
    <row r="1202" spans="1:41" x14ac:dyDescent="0.2">
      <c r="A1202" s="96" t="s">
        <v>2773</v>
      </c>
      <c r="B1202" s="96" t="s">
        <v>2774</v>
      </c>
      <c r="C1202" s="96" t="s">
        <v>2773</v>
      </c>
      <c r="D1202" s="96" t="s">
        <v>2774</v>
      </c>
      <c r="E1202" s="96" t="s">
        <v>2818</v>
      </c>
      <c r="F1202" s="96" t="s">
        <v>2819</v>
      </c>
      <c r="G1202" s="96" t="s">
        <v>126</v>
      </c>
      <c r="H1202" s="19" t="str">
        <f>IF(E1202="","",VLOOKUP(LEFT(E1202,5),'Technikai cellák'!B:C,2,0))</f>
        <v>MVM FŐGÁZ Földgázhálózati Kft.</v>
      </c>
      <c r="I1202" s="19" t="str">
        <f>IF(E1202="","",VLOOKUP(H1202,'Technikai cellák'!$C$1:$D$12,2,0))</f>
        <v>1081 Budapest, II. János Pál pápa tér 20.</v>
      </c>
      <c r="J1202" s="97">
        <v>16</v>
      </c>
      <c r="K1202" s="25" t="str">
        <f t="shared" si="343"/>
        <v>20 alatti</v>
      </c>
      <c r="L1202" s="101">
        <f t="shared" si="344"/>
        <v>16</v>
      </c>
      <c r="M1202" s="102">
        <f t="shared" si="345"/>
        <v>0</v>
      </c>
      <c r="N1202" s="105"/>
      <c r="O1202" s="104">
        <f t="shared" si="346"/>
        <v>0</v>
      </c>
      <c r="P1202" s="26">
        <f t="shared" si="360"/>
        <v>98803</v>
      </c>
      <c r="Q1202" s="21">
        <f t="shared" si="359"/>
        <v>123504</v>
      </c>
      <c r="R1202" s="98">
        <v>700</v>
      </c>
      <c r="S1202" s="99">
        <v>1500</v>
      </c>
      <c r="T1202" s="99">
        <v>2000</v>
      </c>
      <c r="U1202" s="99">
        <v>2100</v>
      </c>
      <c r="V1202" s="99">
        <v>1800</v>
      </c>
      <c r="W1202" s="99">
        <v>1300</v>
      </c>
      <c r="X1202" s="99">
        <v>600</v>
      </c>
      <c r="Y1202" s="99">
        <v>300</v>
      </c>
      <c r="Z1202" s="99">
        <v>300</v>
      </c>
      <c r="AA1202" s="99">
        <v>300</v>
      </c>
      <c r="AB1202" s="99">
        <v>300</v>
      </c>
      <c r="AC1202" s="100">
        <v>500</v>
      </c>
      <c r="AD1202" s="22">
        <f t="shared" si="347"/>
        <v>7389</v>
      </c>
      <c r="AE1202" s="20">
        <f t="shared" si="348"/>
        <v>15834</v>
      </c>
      <c r="AF1202" s="20">
        <f t="shared" si="349"/>
        <v>21112</v>
      </c>
      <c r="AG1202" s="20">
        <f t="shared" si="350"/>
        <v>22167</v>
      </c>
      <c r="AH1202" s="20">
        <f t="shared" si="351"/>
        <v>19000</v>
      </c>
      <c r="AI1202" s="20">
        <f t="shared" si="352"/>
        <v>13723</v>
      </c>
      <c r="AJ1202" s="20">
        <f t="shared" si="353"/>
        <v>6333</v>
      </c>
      <c r="AK1202" s="20">
        <f t="shared" si="354"/>
        <v>3167</v>
      </c>
      <c r="AL1202" s="20">
        <f t="shared" si="355"/>
        <v>3167</v>
      </c>
      <c r="AM1202" s="20">
        <f t="shared" si="356"/>
        <v>3167</v>
      </c>
      <c r="AN1202" s="20">
        <f t="shared" si="357"/>
        <v>3167</v>
      </c>
      <c r="AO1202" s="43">
        <f t="shared" si="358"/>
        <v>5278</v>
      </c>
    </row>
    <row r="1203" spans="1:41" x14ac:dyDescent="0.2">
      <c r="A1203" s="96" t="s">
        <v>2773</v>
      </c>
      <c r="B1203" s="96" t="s">
        <v>2774</v>
      </c>
      <c r="C1203" s="96" t="s">
        <v>2773</v>
      </c>
      <c r="D1203" s="96" t="s">
        <v>2774</v>
      </c>
      <c r="E1203" s="96" t="s">
        <v>2820</v>
      </c>
      <c r="F1203" s="96" t="s">
        <v>2821</v>
      </c>
      <c r="G1203" s="96" t="s">
        <v>126</v>
      </c>
      <c r="H1203" s="19" t="str">
        <f>IF(E1203="","",VLOOKUP(LEFT(E1203,5),'Technikai cellák'!B:C,2,0))</f>
        <v>TIGÁZ Földgázelosztó Zrt.</v>
      </c>
      <c r="I1203" s="19" t="str">
        <f>IF(E1203="","",VLOOKUP(H1203,'Technikai cellák'!$C$1:$D$12,2,0))</f>
        <v>4200 Hajdúszoboszló, Rákóczi Ferenc út 184.</v>
      </c>
      <c r="J1203" s="97">
        <v>10</v>
      </c>
      <c r="K1203" s="25" t="str">
        <f t="shared" si="343"/>
        <v>20 alatti</v>
      </c>
      <c r="L1203" s="101">
        <f t="shared" si="344"/>
        <v>10</v>
      </c>
      <c r="M1203" s="102">
        <f t="shared" si="345"/>
        <v>0</v>
      </c>
      <c r="N1203" s="105"/>
      <c r="O1203" s="104">
        <f t="shared" si="346"/>
        <v>0</v>
      </c>
      <c r="P1203" s="26">
        <f t="shared" si="360"/>
        <v>22802</v>
      </c>
      <c r="Q1203" s="21">
        <f t="shared" si="359"/>
        <v>28502</v>
      </c>
      <c r="R1203" s="98">
        <v>200</v>
      </c>
      <c r="S1203" s="99">
        <v>300</v>
      </c>
      <c r="T1203" s="99">
        <v>400</v>
      </c>
      <c r="U1203" s="99">
        <v>400</v>
      </c>
      <c r="V1203" s="99">
        <v>400</v>
      </c>
      <c r="W1203" s="99">
        <v>300</v>
      </c>
      <c r="X1203" s="99">
        <v>200</v>
      </c>
      <c r="Y1203" s="99">
        <v>100</v>
      </c>
      <c r="Z1203" s="99">
        <v>100</v>
      </c>
      <c r="AA1203" s="99">
        <v>100</v>
      </c>
      <c r="AB1203" s="99">
        <v>100</v>
      </c>
      <c r="AC1203" s="100">
        <v>100</v>
      </c>
      <c r="AD1203" s="22">
        <f t="shared" si="347"/>
        <v>2111</v>
      </c>
      <c r="AE1203" s="20">
        <f t="shared" si="348"/>
        <v>3167</v>
      </c>
      <c r="AF1203" s="20">
        <f t="shared" si="349"/>
        <v>4222</v>
      </c>
      <c r="AG1203" s="20">
        <f t="shared" si="350"/>
        <v>4222</v>
      </c>
      <c r="AH1203" s="20">
        <f t="shared" si="351"/>
        <v>4222</v>
      </c>
      <c r="AI1203" s="20">
        <f t="shared" si="352"/>
        <v>3167</v>
      </c>
      <c r="AJ1203" s="20">
        <f t="shared" si="353"/>
        <v>2111</v>
      </c>
      <c r="AK1203" s="20">
        <f t="shared" si="354"/>
        <v>1056</v>
      </c>
      <c r="AL1203" s="20">
        <f t="shared" si="355"/>
        <v>1056</v>
      </c>
      <c r="AM1203" s="20">
        <f t="shared" si="356"/>
        <v>1056</v>
      </c>
      <c r="AN1203" s="20">
        <f t="shared" si="357"/>
        <v>1056</v>
      </c>
      <c r="AO1203" s="43">
        <f t="shared" si="358"/>
        <v>1056</v>
      </c>
    </row>
    <row r="1204" spans="1:41" x14ac:dyDescent="0.2">
      <c r="A1204" s="96" t="s">
        <v>2773</v>
      </c>
      <c r="B1204" s="96" t="s">
        <v>2774</v>
      </c>
      <c r="C1204" s="96" t="s">
        <v>2773</v>
      </c>
      <c r="D1204" s="96" t="s">
        <v>2774</v>
      </c>
      <c r="E1204" s="96" t="s">
        <v>2822</v>
      </c>
      <c r="F1204" s="96" t="s">
        <v>2802</v>
      </c>
      <c r="G1204" s="96" t="s">
        <v>126</v>
      </c>
      <c r="H1204" s="19" t="str">
        <f>IF(E1204="","",VLOOKUP(LEFT(E1204,5),'Technikai cellák'!B:C,2,0))</f>
        <v>E.ON Dél-dunántúli Gázhálózati Zrt.</v>
      </c>
      <c r="I1204" s="19" t="str">
        <f>IF(E1204="","",VLOOKUP(H1204,'Technikai cellák'!$C$1:$D$12,2,0))</f>
        <v>7626 Pécs, Búza tér 8/a</v>
      </c>
      <c r="J1204" s="97">
        <v>10</v>
      </c>
      <c r="K1204" s="25" t="str">
        <f t="shared" si="343"/>
        <v>20 alatti</v>
      </c>
      <c r="L1204" s="101">
        <f t="shared" si="344"/>
        <v>10</v>
      </c>
      <c r="M1204" s="102">
        <f t="shared" si="345"/>
        <v>0</v>
      </c>
      <c r="N1204" s="105"/>
      <c r="O1204" s="104">
        <f t="shared" si="346"/>
        <v>0</v>
      </c>
      <c r="P1204" s="26">
        <f t="shared" si="360"/>
        <v>0</v>
      </c>
      <c r="Q1204" s="21">
        <f t="shared" si="359"/>
        <v>0</v>
      </c>
      <c r="R1204" s="98">
        <v>0</v>
      </c>
      <c r="S1204" s="99">
        <v>0</v>
      </c>
      <c r="T1204" s="99">
        <v>0</v>
      </c>
      <c r="U1204" s="99">
        <v>0</v>
      </c>
      <c r="V1204" s="99">
        <v>0</v>
      </c>
      <c r="W1204" s="99">
        <v>0</v>
      </c>
      <c r="X1204" s="99">
        <v>0</v>
      </c>
      <c r="Y1204" s="99">
        <v>0</v>
      </c>
      <c r="Z1204" s="99">
        <v>0</v>
      </c>
      <c r="AA1204" s="99">
        <v>0</v>
      </c>
      <c r="AB1204" s="99">
        <v>0</v>
      </c>
      <c r="AC1204" s="100">
        <v>0</v>
      </c>
      <c r="AD1204" s="22">
        <f t="shared" si="347"/>
        <v>0</v>
      </c>
      <c r="AE1204" s="20">
        <f t="shared" si="348"/>
        <v>0</v>
      </c>
      <c r="AF1204" s="20">
        <f t="shared" si="349"/>
        <v>0</v>
      </c>
      <c r="AG1204" s="20">
        <f t="shared" si="350"/>
        <v>0</v>
      </c>
      <c r="AH1204" s="20">
        <f t="shared" si="351"/>
        <v>0</v>
      </c>
      <c r="AI1204" s="20">
        <f t="shared" si="352"/>
        <v>0</v>
      </c>
      <c r="AJ1204" s="20">
        <f t="shared" si="353"/>
        <v>0</v>
      </c>
      <c r="AK1204" s="20">
        <f t="shared" si="354"/>
        <v>0</v>
      </c>
      <c r="AL1204" s="20">
        <f t="shared" si="355"/>
        <v>0</v>
      </c>
      <c r="AM1204" s="20">
        <f t="shared" si="356"/>
        <v>0</v>
      </c>
      <c r="AN1204" s="20">
        <f t="shared" si="357"/>
        <v>0</v>
      </c>
      <c r="AO1204" s="43">
        <f t="shared" si="358"/>
        <v>0</v>
      </c>
    </row>
    <row r="1205" spans="1:41" x14ac:dyDescent="0.2">
      <c r="A1205" s="96" t="s">
        <v>2773</v>
      </c>
      <c r="B1205" s="96" t="s">
        <v>2774</v>
      </c>
      <c r="C1205" s="96" t="s">
        <v>2773</v>
      </c>
      <c r="D1205" s="96" t="s">
        <v>2774</v>
      </c>
      <c r="E1205" s="96" t="s">
        <v>2823</v>
      </c>
      <c r="F1205" s="96" t="s">
        <v>2824</v>
      </c>
      <c r="G1205" s="96" t="s">
        <v>126</v>
      </c>
      <c r="H1205" s="19" t="str">
        <f>IF(E1205="","",VLOOKUP(LEFT(E1205,5),'Technikai cellák'!B:C,2,0))</f>
        <v>TIGÁZ Földgázelosztó Zrt.</v>
      </c>
      <c r="I1205" s="19" t="str">
        <f>IF(E1205="","",VLOOKUP(H1205,'Technikai cellák'!$C$1:$D$12,2,0))</f>
        <v>4200 Hajdúszoboszló, Rákóczi Ferenc út 184.</v>
      </c>
      <c r="J1205" s="97">
        <v>20</v>
      </c>
      <c r="K1205" s="25" t="str">
        <f t="shared" si="343"/>
        <v>20-99</v>
      </c>
      <c r="L1205" s="101">
        <f t="shared" si="344"/>
        <v>0</v>
      </c>
      <c r="M1205" s="102">
        <f t="shared" si="345"/>
        <v>210</v>
      </c>
      <c r="N1205" s="105">
        <v>210</v>
      </c>
      <c r="O1205" s="104">
        <f t="shared" si="346"/>
        <v>0</v>
      </c>
      <c r="P1205" s="26">
        <f t="shared" si="360"/>
        <v>66713</v>
      </c>
      <c r="Q1205" s="21">
        <f t="shared" si="359"/>
        <v>83391</v>
      </c>
      <c r="R1205" s="98">
        <v>500</v>
      </c>
      <c r="S1205" s="99">
        <v>900</v>
      </c>
      <c r="T1205" s="99">
        <v>1300</v>
      </c>
      <c r="U1205" s="99">
        <v>1500</v>
      </c>
      <c r="V1205" s="99">
        <v>1200</v>
      </c>
      <c r="W1205" s="99">
        <v>1000</v>
      </c>
      <c r="X1205" s="99">
        <v>400</v>
      </c>
      <c r="Y1205" s="99">
        <v>200</v>
      </c>
      <c r="Z1205" s="99">
        <v>200</v>
      </c>
      <c r="AA1205" s="99">
        <v>200</v>
      </c>
      <c r="AB1205" s="99">
        <v>200</v>
      </c>
      <c r="AC1205" s="100">
        <v>300</v>
      </c>
      <c r="AD1205" s="22">
        <f t="shared" si="347"/>
        <v>5278</v>
      </c>
      <c r="AE1205" s="20">
        <f t="shared" si="348"/>
        <v>9500</v>
      </c>
      <c r="AF1205" s="20">
        <f t="shared" si="349"/>
        <v>13723</v>
      </c>
      <c r="AG1205" s="20">
        <f t="shared" si="350"/>
        <v>15834</v>
      </c>
      <c r="AH1205" s="20">
        <f t="shared" si="351"/>
        <v>12667</v>
      </c>
      <c r="AI1205" s="20">
        <f t="shared" si="352"/>
        <v>10556</v>
      </c>
      <c r="AJ1205" s="20">
        <f t="shared" si="353"/>
        <v>4222</v>
      </c>
      <c r="AK1205" s="20">
        <f t="shared" si="354"/>
        <v>2111</v>
      </c>
      <c r="AL1205" s="20">
        <f t="shared" si="355"/>
        <v>2111</v>
      </c>
      <c r="AM1205" s="20">
        <f t="shared" si="356"/>
        <v>2111</v>
      </c>
      <c r="AN1205" s="20">
        <f t="shared" si="357"/>
        <v>2111</v>
      </c>
      <c r="AO1205" s="43">
        <f t="shared" si="358"/>
        <v>3167</v>
      </c>
    </row>
    <row r="1206" spans="1:41" x14ac:dyDescent="0.2">
      <c r="A1206" s="96" t="s">
        <v>2773</v>
      </c>
      <c r="B1206" s="96" t="s">
        <v>2774</v>
      </c>
      <c r="C1206" s="96" t="s">
        <v>2773</v>
      </c>
      <c r="D1206" s="96" t="s">
        <v>2774</v>
      </c>
      <c r="E1206" s="96" t="s">
        <v>2825</v>
      </c>
      <c r="F1206" s="96" t="s">
        <v>2826</v>
      </c>
      <c r="G1206" s="96" t="s">
        <v>126</v>
      </c>
      <c r="H1206" s="19" t="str">
        <f>IF(E1206="","",VLOOKUP(LEFT(E1206,5),'Technikai cellák'!B:C,2,0))</f>
        <v>TIGÁZ Földgázelosztó Zrt.</v>
      </c>
      <c r="I1206" s="19" t="str">
        <f>IF(E1206="","",VLOOKUP(H1206,'Technikai cellák'!$C$1:$D$12,2,0))</f>
        <v>4200 Hajdúszoboszló, Rákóczi Ferenc út 184.</v>
      </c>
      <c r="J1206" s="97">
        <v>10</v>
      </c>
      <c r="K1206" s="25" t="str">
        <f t="shared" si="343"/>
        <v>20 alatti</v>
      </c>
      <c r="L1206" s="101">
        <f t="shared" si="344"/>
        <v>10</v>
      </c>
      <c r="M1206" s="102">
        <f t="shared" si="345"/>
        <v>0</v>
      </c>
      <c r="N1206" s="105"/>
      <c r="O1206" s="104">
        <f t="shared" si="346"/>
        <v>0</v>
      </c>
      <c r="P1206" s="26">
        <f t="shared" si="360"/>
        <v>5914</v>
      </c>
      <c r="Q1206" s="21">
        <f t="shared" si="359"/>
        <v>7392</v>
      </c>
      <c r="R1206" s="98">
        <v>100</v>
      </c>
      <c r="S1206" s="99">
        <v>100</v>
      </c>
      <c r="T1206" s="99">
        <v>100</v>
      </c>
      <c r="U1206" s="99">
        <v>100</v>
      </c>
      <c r="V1206" s="99">
        <v>100</v>
      </c>
      <c r="W1206" s="99">
        <v>100</v>
      </c>
      <c r="X1206" s="99">
        <v>0</v>
      </c>
      <c r="Y1206" s="99">
        <v>0</v>
      </c>
      <c r="Z1206" s="99">
        <v>0</v>
      </c>
      <c r="AA1206" s="99">
        <v>0</v>
      </c>
      <c r="AB1206" s="99">
        <v>0</v>
      </c>
      <c r="AC1206" s="100">
        <v>100</v>
      </c>
      <c r="AD1206" s="22">
        <f t="shared" si="347"/>
        <v>1056</v>
      </c>
      <c r="AE1206" s="20">
        <f t="shared" si="348"/>
        <v>1056</v>
      </c>
      <c r="AF1206" s="20">
        <f t="shared" si="349"/>
        <v>1056</v>
      </c>
      <c r="AG1206" s="20">
        <f t="shared" si="350"/>
        <v>1056</v>
      </c>
      <c r="AH1206" s="20">
        <f t="shared" si="351"/>
        <v>1056</v>
      </c>
      <c r="AI1206" s="20">
        <f t="shared" si="352"/>
        <v>1056</v>
      </c>
      <c r="AJ1206" s="20">
        <f t="shared" si="353"/>
        <v>0</v>
      </c>
      <c r="AK1206" s="20">
        <f t="shared" si="354"/>
        <v>0</v>
      </c>
      <c r="AL1206" s="20">
        <f t="shared" si="355"/>
        <v>0</v>
      </c>
      <c r="AM1206" s="20">
        <f t="shared" si="356"/>
        <v>0</v>
      </c>
      <c r="AN1206" s="20">
        <f t="shared" si="357"/>
        <v>0</v>
      </c>
      <c r="AO1206" s="43">
        <f t="shared" si="358"/>
        <v>1056</v>
      </c>
    </row>
    <row r="1207" spans="1:41" x14ac:dyDescent="0.2">
      <c r="A1207" s="96" t="s">
        <v>2827</v>
      </c>
      <c r="B1207" s="96" t="s">
        <v>2828</v>
      </c>
      <c r="C1207" s="96" t="s">
        <v>2827</v>
      </c>
      <c r="D1207" s="96" t="s">
        <v>2828</v>
      </c>
      <c r="E1207" s="96" t="s">
        <v>2829</v>
      </c>
      <c r="F1207" s="96" t="s">
        <v>2828</v>
      </c>
      <c r="G1207" s="96" t="s">
        <v>126</v>
      </c>
      <c r="H1207" s="19" t="str">
        <f>IF(E1207="","",VLOOKUP(LEFT(E1207,5),'Technikai cellák'!B:C,2,0))</f>
        <v>MVM FŐGÁZ Földgázhálózati Kft.</v>
      </c>
      <c r="I1207" s="19" t="str">
        <f>IF(E1207="","",VLOOKUP(H1207,'Technikai cellák'!$C$1:$D$12,2,0))</f>
        <v>1081 Budapest, II. János Pál pápa tér 20.</v>
      </c>
      <c r="J1207" s="97">
        <v>319</v>
      </c>
      <c r="K1207" s="25" t="str">
        <f t="shared" si="343"/>
        <v>100-500</v>
      </c>
      <c r="L1207" s="101">
        <f t="shared" si="344"/>
        <v>0</v>
      </c>
      <c r="M1207" s="102">
        <f t="shared" si="345"/>
        <v>0</v>
      </c>
      <c r="N1207" s="105"/>
      <c r="O1207" s="104">
        <f t="shared" si="346"/>
        <v>3367</v>
      </c>
      <c r="P1207" s="26">
        <f t="shared" si="360"/>
        <v>1955778</v>
      </c>
      <c r="Q1207" s="21">
        <f t="shared" si="359"/>
        <v>2444723</v>
      </c>
      <c r="R1207" s="98">
        <v>20000</v>
      </c>
      <c r="S1207" s="99">
        <v>29000</v>
      </c>
      <c r="T1207" s="99">
        <v>33700</v>
      </c>
      <c r="U1207" s="99">
        <v>45000</v>
      </c>
      <c r="V1207" s="99">
        <v>32500</v>
      </c>
      <c r="W1207" s="99">
        <v>25700</v>
      </c>
      <c r="X1207" s="99">
        <v>17000</v>
      </c>
      <c r="Y1207" s="99">
        <v>11500</v>
      </c>
      <c r="Z1207" s="99">
        <v>2900</v>
      </c>
      <c r="AA1207" s="99">
        <v>2300</v>
      </c>
      <c r="AB1207" s="99">
        <v>2000</v>
      </c>
      <c r="AC1207" s="100">
        <v>10000</v>
      </c>
      <c r="AD1207" s="22">
        <f t="shared" si="347"/>
        <v>211116</v>
      </c>
      <c r="AE1207" s="20">
        <f t="shared" si="348"/>
        <v>306118</v>
      </c>
      <c r="AF1207" s="20">
        <f t="shared" si="349"/>
        <v>355730</v>
      </c>
      <c r="AG1207" s="20">
        <f t="shared" si="350"/>
        <v>475011</v>
      </c>
      <c r="AH1207" s="20">
        <f t="shared" si="351"/>
        <v>343063</v>
      </c>
      <c r="AI1207" s="20">
        <f t="shared" si="352"/>
        <v>271284</v>
      </c>
      <c r="AJ1207" s="20">
        <f t="shared" si="353"/>
        <v>179449</v>
      </c>
      <c r="AK1207" s="20">
        <f t="shared" si="354"/>
        <v>121392</v>
      </c>
      <c r="AL1207" s="20">
        <f t="shared" si="355"/>
        <v>30612</v>
      </c>
      <c r="AM1207" s="20">
        <f t="shared" si="356"/>
        <v>24278</v>
      </c>
      <c r="AN1207" s="20">
        <f t="shared" si="357"/>
        <v>21112</v>
      </c>
      <c r="AO1207" s="43">
        <f t="shared" si="358"/>
        <v>105558</v>
      </c>
    </row>
    <row r="1208" spans="1:41" x14ac:dyDescent="0.2">
      <c r="A1208" s="96" t="s">
        <v>2827</v>
      </c>
      <c r="B1208" s="96" t="s">
        <v>2828</v>
      </c>
      <c r="C1208" s="96" t="s">
        <v>2827</v>
      </c>
      <c r="D1208" s="96" t="s">
        <v>2828</v>
      </c>
      <c r="E1208" s="96" t="s">
        <v>2830</v>
      </c>
      <c r="F1208" s="96" t="s">
        <v>2831</v>
      </c>
      <c r="G1208" s="96" t="s">
        <v>126</v>
      </c>
      <c r="H1208" s="19" t="str">
        <f>IF(E1208="","",VLOOKUP(LEFT(E1208,5),'Technikai cellák'!B:C,2,0))</f>
        <v>MVM FŐGÁZ Földgázhálózati Kft.</v>
      </c>
      <c r="I1208" s="19" t="str">
        <f>IF(E1208="","",VLOOKUP(H1208,'Technikai cellák'!$C$1:$D$12,2,0))</f>
        <v>1081 Budapest, II. János Pál pápa tér 20.</v>
      </c>
      <c r="J1208" s="97">
        <v>16</v>
      </c>
      <c r="K1208" s="25" t="str">
        <f t="shared" si="343"/>
        <v>20 alatti</v>
      </c>
      <c r="L1208" s="101">
        <f t="shared" si="344"/>
        <v>16</v>
      </c>
      <c r="M1208" s="102">
        <f t="shared" si="345"/>
        <v>0</v>
      </c>
      <c r="N1208" s="105"/>
      <c r="O1208" s="104">
        <f t="shared" si="346"/>
        <v>0</v>
      </c>
      <c r="P1208" s="26">
        <f t="shared" si="360"/>
        <v>209427</v>
      </c>
      <c r="Q1208" s="21">
        <f t="shared" si="359"/>
        <v>261784</v>
      </c>
      <c r="R1208" s="98">
        <v>1500</v>
      </c>
      <c r="S1208" s="99">
        <v>2300</v>
      </c>
      <c r="T1208" s="99">
        <v>3100</v>
      </c>
      <c r="U1208" s="99">
        <v>4800</v>
      </c>
      <c r="V1208" s="99">
        <v>4100</v>
      </c>
      <c r="W1208" s="99">
        <v>3400</v>
      </c>
      <c r="X1208" s="99">
        <v>1500</v>
      </c>
      <c r="Y1208" s="99">
        <v>400</v>
      </c>
      <c r="Z1208" s="99">
        <v>300</v>
      </c>
      <c r="AA1208" s="99">
        <v>200</v>
      </c>
      <c r="AB1208" s="99">
        <v>200</v>
      </c>
      <c r="AC1208" s="100">
        <v>3000</v>
      </c>
      <c r="AD1208" s="22">
        <f t="shared" si="347"/>
        <v>15834</v>
      </c>
      <c r="AE1208" s="20">
        <f t="shared" si="348"/>
        <v>24278</v>
      </c>
      <c r="AF1208" s="20">
        <f t="shared" si="349"/>
        <v>32723</v>
      </c>
      <c r="AG1208" s="20">
        <f t="shared" si="350"/>
        <v>50668</v>
      </c>
      <c r="AH1208" s="20">
        <f t="shared" si="351"/>
        <v>43279</v>
      </c>
      <c r="AI1208" s="20">
        <f t="shared" si="352"/>
        <v>35890</v>
      </c>
      <c r="AJ1208" s="20">
        <f t="shared" si="353"/>
        <v>15834</v>
      </c>
      <c r="AK1208" s="20">
        <f t="shared" si="354"/>
        <v>4222</v>
      </c>
      <c r="AL1208" s="20">
        <f t="shared" si="355"/>
        <v>3167</v>
      </c>
      <c r="AM1208" s="20">
        <f t="shared" si="356"/>
        <v>2111</v>
      </c>
      <c r="AN1208" s="20">
        <f t="shared" si="357"/>
        <v>2111</v>
      </c>
      <c r="AO1208" s="43">
        <f t="shared" si="358"/>
        <v>31667</v>
      </c>
    </row>
    <row r="1209" spans="1:41" x14ac:dyDescent="0.2">
      <c r="A1209" s="96" t="s">
        <v>2832</v>
      </c>
      <c r="B1209" s="96" t="s">
        <v>2833</v>
      </c>
      <c r="C1209" s="96" t="s">
        <v>2832</v>
      </c>
      <c r="D1209" s="96" t="s">
        <v>2833</v>
      </c>
      <c r="E1209" s="96" t="s">
        <v>2834</v>
      </c>
      <c r="F1209" s="96" t="s">
        <v>2835</v>
      </c>
      <c r="G1209" s="96" t="s">
        <v>126</v>
      </c>
      <c r="H1209" s="19" t="str">
        <f>IF(E1209="","",VLOOKUP(LEFT(E1209,5),'Technikai cellák'!B:C,2,0))</f>
        <v>MVM FŐGÁZ Földgázhálózati Kft.</v>
      </c>
      <c r="I1209" s="19" t="str">
        <f>IF(E1209="","",VLOOKUP(H1209,'Technikai cellák'!$C$1:$D$12,2,0))</f>
        <v>1081 Budapest, II. János Pál pápa tér 20.</v>
      </c>
      <c r="J1209" s="97">
        <v>380</v>
      </c>
      <c r="K1209" s="25" t="str">
        <f t="shared" si="343"/>
        <v>100-500</v>
      </c>
      <c r="L1209" s="101">
        <f t="shared" si="344"/>
        <v>0</v>
      </c>
      <c r="M1209" s="102">
        <f t="shared" si="345"/>
        <v>0</v>
      </c>
      <c r="N1209" s="105"/>
      <c r="O1209" s="104">
        <f t="shared" si="346"/>
        <v>4011</v>
      </c>
      <c r="P1209" s="26">
        <f t="shared" si="360"/>
        <v>2904112</v>
      </c>
      <c r="Q1209" s="21">
        <f t="shared" si="359"/>
        <v>3630140</v>
      </c>
      <c r="R1209" s="98">
        <v>36100</v>
      </c>
      <c r="S1209" s="99">
        <v>49300</v>
      </c>
      <c r="T1209" s="99">
        <v>52400</v>
      </c>
      <c r="U1209" s="99">
        <v>61300</v>
      </c>
      <c r="V1209" s="99">
        <v>54800</v>
      </c>
      <c r="W1209" s="99">
        <v>39200</v>
      </c>
      <c r="X1209" s="99">
        <v>19400</v>
      </c>
      <c r="Y1209" s="99">
        <v>9900</v>
      </c>
      <c r="Z1209" s="99">
        <v>5500</v>
      </c>
      <c r="AA1209" s="99">
        <v>4200</v>
      </c>
      <c r="AB1209" s="99">
        <v>3700</v>
      </c>
      <c r="AC1209" s="100">
        <v>8100</v>
      </c>
      <c r="AD1209" s="22">
        <v>381065</v>
      </c>
      <c r="AE1209" s="20">
        <v>520401</v>
      </c>
      <c r="AF1209" s="20">
        <v>553124</v>
      </c>
      <c r="AG1209" s="20">
        <v>647070</v>
      </c>
      <c r="AH1209" s="20">
        <v>578457</v>
      </c>
      <c r="AI1209" s="20">
        <v>413788</v>
      </c>
      <c r="AJ1209" s="20">
        <v>204783</v>
      </c>
      <c r="AK1209" s="20">
        <v>104502</v>
      </c>
      <c r="AL1209" s="20">
        <v>58056</v>
      </c>
      <c r="AM1209" s="20">
        <v>44335</v>
      </c>
      <c r="AN1209" s="20">
        <v>39057</v>
      </c>
      <c r="AO1209" s="43">
        <v>85502</v>
      </c>
    </row>
    <row r="1210" spans="1:41" x14ac:dyDescent="0.2">
      <c r="A1210" s="96" t="s">
        <v>2832</v>
      </c>
      <c r="B1210" s="96" t="s">
        <v>2833</v>
      </c>
      <c r="C1210" s="96" t="s">
        <v>2832</v>
      </c>
      <c r="D1210" s="96" t="s">
        <v>2833</v>
      </c>
      <c r="E1210" s="96" t="s">
        <v>2836</v>
      </c>
      <c r="F1210" s="96" t="s">
        <v>2837</v>
      </c>
      <c r="G1210" s="96" t="s">
        <v>126</v>
      </c>
      <c r="H1210" s="19" t="str">
        <f>IF(E1210="","",VLOOKUP(LEFT(E1210,5),'Technikai cellák'!B:C,2,0))</f>
        <v>MVM FŐGÁZ Földgázhálózati Kft.</v>
      </c>
      <c r="I1210" s="19" t="str">
        <f>IF(E1210="","",VLOOKUP(H1210,'Technikai cellák'!$C$1:$D$12,2,0))</f>
        <v>1081 Budapest, II. János Pál pápa tér 20.</v>
      </c>
      <c r="J1210" s="97">
        <v>25</v>
      </c>
      <c r="K1210" s="25" t="str">
        <f t="shared" si="343"/>
        <v>20-99</v>
      </c>
      <c r="L1210" s="101">
        <f t="shared" si="344"/>
        <v>0</v>
      </c>
      <c r="M1210" s="102">
        <f t="shared" si="345"/>
        <v>263</v>
      </c>
      <c r="N1210" s="105">
        <v>263</v>
      </c>
      <c r="O1210" s="104">
        <f t="shared" si="346"/>
        <v>0</v>
      </c>
      <c r="P1210" s="26">
        <f t="shared" si="360"/>
        <v>1334590</v>
      </c>
      <c r="Q1210" s="21">
        <f t="shared" si="359"/>
        <v>1668237</v>
      </c>
      <c r="R1210" s="98">
        <v>13140</v>
      </c>
      <c r="S1210" s="99">
        <v>18100</v>
      </c>
      <c r="T1210" s="99">
        <v>19900</v>
      </c>
      <c r="U1210" s="99">
        <v>31100</v>
      </c>
      <c r="V1210" s="99">
        <v>21800</v>
      </c>
      <c r="W1210" s="99">
        <v>18500</v>
      </c>
      <c r="X1210" s="99">
        <v>8500</v>
      </c>
      <c r="Y1210" s="99">
        <v>8400</v>
      </c>
      <c r="Z1210" s="99">
        <v>5600</v>
      </c>
      <c r="AA1210" s="99">
        <v>6000</v>
      </c>
      <c r="AB1210" s="99">
        <v>6300</v>
      </c>
      <c r="AC1210" s="100">
        <v>700</v>
      </c>
      <c r="AD1210" s="22">
        <f t="shared" si="347"/>
        <v>138703</v>
      </c>
      <c r="AE1210" s="20">
        <f t="shared" si="348"/>
        <v>191060</v>
      </c>
      <c r="AF1210" s="20">
        <f t="shared" si="349"/>
        <v>210060</v>
      </c>
      <c r="AG1210" s="20">
        <f t="shared" si="350"/>
        <v>328285</v>
      </c>
      <c r="AH1210" s="20">
        <f t="shared" si="351"/>
        <v>230116</v>
      </c>
      <c r="AI1210" s="20">
        <f t="shared" si="352"/>
        <v>195282</v>
      </c>
      <c r="AJ1210" s="20">
        <f t="shared" si="353"/>
        <v>89724</v>
      </c>
      <c r="AK1210" s="20">
        <f t="shared" si="354"/>
        <v>88669</v>
      </c>
      <c r="AL1210" s="20">
        <f t="shared" si="355"/>
        <v>59112</v>
      </c>
      <c r="AM1210" s="20">
        <f t="shared" si="356"/>
        <v>63335</v>
      </c>
      <c r="AN1210" s="20">
        <f t="shared" si="357"/>
        <v>66502</v>
      </c>
      <c r="AO1210" s="43">
        <f t="shared" si="358"/>
        <v>7389</v>
      </c>
    </row>
    <row r="1211" spans="1:41" x14ac:dyDescent="0.2">
      <c r="A1211" s="96" t="s">
        <v>2832</v>
      </c>
      <c r="B1211" s="96" t="s">
        <v>2833</v>
      </c>
      <c r="C1211" s="96" t="s">
        <v>2832</v>
      </c>
      <c r="D1211" s="96" t="s">
        <v>2833</v>
      </c>
      <c r="E1211" s="96" t="s">
        <v>2838</v>
      </c>
      <c r="F1211" s="96" t="s">
        <v>2839</v>
      </c>
      <c r="G1211" s="96" t="s">
        <v>126</v>
      </c>
      <c r="H1211" s="19" t="str">
        <f>IF(E1211="","",VLOOKUP(LEFT(E1211,5),'Technikai cellák'!B:C,2,0))</f>
        <v>MVM FŐGÁZ Földgázhálózati Kft.</v>
      </c>
      <c r="I1211" s="19" t="str">
        <f>IF(E1211="","",VLOOKUP(H1211,'Technikai cellák'!$C$1:$D$12,2,0))</f>
        <v>1081 Budapest, II. János Pál pápa tér 20.</v>
      </c>
      <c r="J1211" s="97">
        <v>40</v>
      </c>
      <c r="K1211" s="25" t="str">
        <f t="shared" si="343"/>
        <v>20-99</v>
      </c>
      <c r="L1211" s="101">
        <f t="shared" si="344"/>
        <v>0</v>
      </c>
      <c r="M1211" s="102">
        <f t="shared" si="345"/>
        <v>420</v>
      </c>
      <c r="N1211" s="105">
        <v>420</v>
      </c>
      <c r="O1211" s="104">
        <f t="shared" si="346"/>
        <v>0</v>
      </c>
      <c r="P1211" s="26">
        <f t="shared" si="360"/>
        <v>331028</v>
      </c>
      <c r="Q1211" s="21">
        <f t="shared" si="359"/>
        <v>413785</v>
      </c>
      <c r="R1211" s="98">
        <v>2650</v>
      </c>
      <c r="S1211" s="99">
        <v>5600</v>
      </c>
      <c r="T1211" s="99">
        <v>7800</v>
      </c>
      <c r="U1211" s="99">
        <v>7600</v>
      </c>
      <c r="V1211" s="99">
        <v>6800</v>
      </c>
      <c r="W1211" s="99">
        <v>5600</v>
      </c>
      <c r="X1211" s="99">
        <v>1800</v>
      </c>
      <c r="Y1211" s="99">
        <v>540</v>
      </c>
      <c r="Z1211" s="99">
        <v>220</v>
      </c>
      <c r="AA1211" s="99">
        <v>190</v>
      </c>
      <c r="AB1211" s="99">
        <v>170</v>
      </c>
      <c r="AC1211" s="100">
        <v>230</v>
      </c>
      <c r="AD1211" s="22">
        <f t="shared" si="347"/>
        <v>27973</v>
      </c>
      <c r="AE1211" s="20">
        <f t="shared" si="348"/>
        <v>59112</v>
      </c>
      <c r="AF1211" s="20">
        <f t="shared" si="349"/>
        <v>82335</v>
      </c>
      <c r="AG1211" s="20">
        <f t="shared" si="350"/>
        <v>80224</v>
      </c>
      <c r="AH1211" s="20">
        <f t="shared" si="351"/>
        <v>71779</v>
      </c>
      <c r="AI1211" s="20">
        <f t="shared" si="352"/>
        <v>59112</v>
      </c>
      <c r="AJ1211" s="20">
        <f t="shared" si="353"/>
        <v>19000</v>
      </c>
      <c r="AK1211" s="20">
        <f t="shared" si="354"/>
        <v>5700</v>
      </c>
      <c r="AL1211" s="20">
        <f t="shared" si="355"/>
        <v>2322</v>
      </c>
      <c r="AM1211" s="20">
        <f t="shared" si="356"/>
        <v>2006</v>
      </c>
      <c r="AN1211" s="20">
        <f t="shared" si="357"/>
        <v>1794</v>
      </c>
      <c r="AO1211" s="43">
        <f t="shared" si="358"/>
        <v>2428</v>
      </c>
    </row>
    <row r="1212" spans="1:41" x14ac:dyDescent="0.2">
      <c r="A1212" s="96" t="s">
        <v>2832</v>
      </c>
      <c r="B1212" s="96" t="s">
        <v>2833</v>
      </c>
      <c r="C1212" s="96" t="s">
        <v>2832</v>
      </c>
      <c r="D1212" s="96" t="s">
        <v>2833</v>
      </c>
      <c r="E1212" s="96" t="s">
        <v>2840</v>
      </c>
      <c r="F1212" s="96" t="s">
        <v>2841</v>
      </c>
      <c r="G1212" s="96" t="s">
        <v>126</v>
      </c>
      <c r="H1212" s="19" t="str">
        <f>IF(E1212="","",VLOOKUP(LEFT(E1212,5),'Technikai cellák'!B:C,2,0))</f>
        <v>TIGÁZ Földgázelosztó Zrt.</v>
      </c>
      <c r="I1212" s="19" t="str">
        <f>IF(E1212="","",VLOOKUP(H1212,'Technikai cellák'!$C$1:$D$12,2,0))</f>
        <v>4200 Hajdúszoboszló, Rákóczi Ferenc út 184.</v>
      </c>
      <c r="J1212" s="97">
        <v>16</v>
      </c>
      <c r="K1212" s="25" t="str">
        <f t="shared" si="343"/>
        <v>20 alatti</v>
      </c>
      <c r="L1212" s="101">
        <f t="shared" si="344"/>
        <v>16</v>
      </c>
      <c r="M1212" s="102">
        <f t="shared" si="345"/>
        <v>0</v>
      </c>
      <c r="N1212" s="105"/>
      <c r="O1212" s="104">
        <f t="shared" si="346"/>
        <v>0</v>
      </c>
      <c r="P1212" s="26">
        <f t="shared" si="360"/>
        <v>164501</v>
      </c>
      <c r="Q1212" s="21">
        <f t="shared" si="359"/>
        <v>205626</v>
      </c>
      <c r="R1212" s="98">
        <v>1980</v>
      </c>
      <c r="S1212" s="99">
        <v>2300</v>
      </c>
      <c r="T1212" s="99">
        <v>2500</v>
      </c>
      <c r="U1212" s="99">
        <v>2900</v>
      </c>
      <c r="V1212" s="99">
        <v>1900</v>
      </c>
      <c r="W1212" s="99">
        <v>1400</v>
      </c>
      <c r="X1212" s="99">
        <v>590</v>
      </c>
      <c r="Y1212" s="99">
        <v>370</v>
      </c>
      <c r="Z1212" s="99">
        <v>350</v>
      </c>
      <c r="AA1212" s="99">
        <v>510</v>
      </c>
      <c r="AB1212" s="99">
        <v>280</v>
      </c>
      <c r="AC1212" s="100">
        <v>4400</v>
      </c>
      <c r="AD1212" s="22">
        <f t="shared" si="347"/>
        <v>20900</v>
      </c>
      <c r="AE1212" s="20">
        <f t="shared" si="348"/>
        <v>24278</v>
      </c>
      <c r="AF1212" s="20">
        <f t="shared" si="349"/>
        <v>26389</v>
      </c>
      <c r="AG1212" s="20">
        <f t="shared" si="350"/>
        <v>30612</v>
      </c>
      <c r="AH1212" s="20">
        <f t="shared" si="351"/>
        <v>20056</v>
      </c>
      <c r="AI1212" s="20">
        <f t="shared" si="352"/>
        <v>14778</v>
      </c>
      <c r="AJ1212" s="20">
        <f t="shared" si="353"/>
        <v>6228</v>
      </c>
      <c r="AK1212" s="20">
        <f t="shared" si="354"/>
        <v>3906</v>
      </c>
      <c r="AL1212" s="20">
        <f t="shared" si="355"/>
        <v>3695</v>
      </c>
      <c r="AM1212" s="20">
        <f t="shared" si="356"/>
        <v>5383</v>
      </c>
      <c r="AN1212" s="20">
        <f t="shared" si="357"/>
        <v>2956</v>
      </c>
      <c r="AO1212" s="43">
        <f t="shared" si="358"/>
        <v>46445</v>
      </c>
    </row>
    <row r="1213" spans="1:41" x14ac:dyDescent="0.2">
      <c r="A1213" s="96" t="s">
        <v>2832</v>
      </c>
      <c r="B1213" s="96" t="s">
        <v>2833</v>
      </c>
      <c r="C1213" s="96" t="s">
        <v>2832</v>
      </c>
      <c r="D1213" s="96" t="s">
        <v>2833</v>
      </c>
      <c r="E1213" s="96" t="s">
        <v>2842</v>
      </c>
      <c r="F1213" s="96" t="s">
        <v>2843</v>
      </c>
      <c r="G1213" s="96" t="s">
        <v>126</v>
      </c>
      <c r="H1213" s="19" t="str">
        <f>IF(E1213="","",VLOOKUP(LEFT(E1213,5),'Technikai cellák'!B:C,2,0))</f>
        <v>E.ON Közép-dunántúli Gázhálózati Zrt.</v>
      </c>
      <c r="I1213" s="19" t="str">
        <f>IF(E1213="","",VLOOKUP(H1213,'Technikai cellák'!$C$1:$D$12,2,0))</f>
        <v>8800 Nagykanizsa, Zrínyi Miklós út 32.</v>
      </c>
      <c r="J1213" s="97">
        <v>119</v>
      </c>
      <c r="K1213" s="25" t="str">
        <f t="shared" si="343"/>
        <v>100-500</v>
      </c>
      <c r="L1213" s="101">
        <f t="shared" si="344"/>
        <v>0</v>
      </c>
      <c r="M1213" s="102">
        <f t="shared" si="345"/>
        <v>0</v>
      </c>
      <c r="N1213" s="105"/>
      <c r="O1213" s="104">
        <f t="shared" si="346"/>
        <v>1256</v>
      </c>
      <c r="P1213" s="26">
        <f t="shared" si="360"/>
        <v>1344809</v>
      </c>
      <c r="Q1213" s="21">
        <f t="shared" si="359"/>
        <v>1681011</v>
      </c>
      <c r="R1213" s="98">
        <v>17700</v>
      </c>
      <c r="S1213" s="99">
        <v>21000</v>
      </c>
      <c r="T1213" s="99">
        <v>27000</v>
      </c>
      <c r="U1213" s="99">
        <v>27500</v>
      </c>
      <c r="V1213" s="99">
        <v>23100</v>
      </c>
      <c r="W1213" s="99">
        <v>23000</v>
      </c>
      <c r="X1213" s="99">
        <v>7900</v>
      </c>
      <c r="Y1213" s="99">
        <v>4800</v>
      </c>
      <c r="Z1213" s="99">
        <v>1650</v>
      </c>
      <c r="AA1213" s="99">
        <v>1300</v>
      </c>
      <c r="AB1213" s="99">
        <v>1000</v>
      </c>
      <c r="AC1213" s="100">
        <v>3300</v>
      </c>
      <c r="AD1213" s="22">
        <f t="shared" si="347"/>
        <v>186838</v>
      </c>
      <c r="AE1213" s="20">
        <f t="shared" si="348"/>
        <v>221672</v>
      </c>
      <c r="AF1213" s="20">
        <f t="shared" si="349"/>
        <v>285006</v>
      </c>
      <c r="AG1213" s="20">
        <f t="shared" si="350"/>
        <v>290284</v>
      </c>
      <c r="AH1213" s="20">
        <f t="shared" si="351"/>
        <v>243839</v>
      </c>
      <c r="AI1213" s="20">
        <f t="shared" si="352"/>
        <v>242783</v>
      </c>
      <c r="AJ1213" s="20">
        <f t="shared" si="353"/>
        <v>83391</v>
      </c>
      <c r="AK1213" s="20">
        <f t="shared" si="354"/>
        <v>50668</v>
      </c>
      <c r="AL1213" s="20">
        <f t="shared" si="355"/>
        <v>17417</v>
      </c>
      <c r="AM1213" s="20">
        <f t="shared" si="356"/>
        <v>13723</v>
      </c>
      <c r="AN1213" s="20">
        <f t="shared" si="357"/>
        <v>10556</v>
      </c>
      <c r="AO1213" s="43">
        <f t="shared" si="358"/>
        <v>34834</v>
      </c>
    </row>
    <row r="1214" spans="1:41" x14ac:dyDescent="0.2">
      <c r="A1214" s="96" t="s">
        <v>2832</v>
      </c>
      <c r="B1214" s="96" t="s">
        <v>2833</v>
      </c>
      <c r="C1214" s="96" t="s">
        <v>2832</v>
      </c>
      <c r="D1214" s="96" t="s">
        <v>2833</v>
      </c>
      <c r="E1214" s="96" t="s">
        <v>2844</v>
      </c>
      <c r="F1214" s="96" t="s">
        <v>2845</v>
      </c>
      <c r="G1214" s="96" t="s">
        <v>126</v>
      </c>
      <c r="H1214" s="19" t="str">
        <f>IF(E1214="","",VLOOKUP(LEFT(E1214,5),'Technikai cellák'!B:C,2,0))</f>
        <v>TIGÁZ Földgázelosztó Zrt.</v>
      </c>
      <c r="I1214" s="19" t="str">
        <f>IF(E1214="","",VLOOKUP(H1214,'Technikai cellák'!$C$1:$D$12,2,0))</f>
        <v>4200 Hajdúszoboszló, Rákóczi Ferenc út 184.</v>
      </c>
      <c r="J1214" s="97">
        <v>101</v>
      </c>
      <c r="K1214" s="25" t="str">
        <f t="shared" si="343"/>
        <v>100-500</v>
      </c>
      <c r="L1214" s="101">
        <f t="shared" si="344"/>
        <v>0</v>
      </c>
      <c r="M1214" s="102">
        <f t="shared" si="345"/>
        <v>0</v>
      </c>
      <c r="N1214" s="105"/>
      <c r="O1214" s="104">
        <f t="shared" si="346"/>
        <v>1066</v>
      </c>
      <c r="P1214" s="26">
        <f t="shared" si="360"/>
        <v>1273028</v>
      </c>
      <c r="Q1214" s="21">
        <f t="shared" si="359"/>
        <v>1591285</v>
      </c>
      <c r="R1214" s="98">
        <v>13700</v>
      </c>
      <c r="S1214" s="99">
        <v>19000</v>
      </c>
      <c r="T1214" s="99">
        <v>25600</v>
      </c>
      <c r="U1214" s="99">
        <v>27500</v>
      </c>
      <c r="V1214" s="99">
        <v>23300</v>
      </c>
      <c r="W1214" s="99">
        <v>21500</v>
      </c>
      <c r="X1214" s="99">
        <v>11000</v>
      </c>
      <c r="Y1214" s="99">
        <v>4900</v>
      </c>
      <c r="Z1214" s="99">
        <v>900</v>
      </c>
      <c r="AA1214" s="99">
        <v>550</v>
      </c>
      <c r="AB1214" s="99">
        <v>500</v>
      </c>
      <c r="AC1214" s="100">
        <v>2300</v>
      </c>
      <c r="AD1214" s="22">
        <f t="shared" si="347"/>
        <v>144614</v>
      </c>
      <c r="AE1214" s="20">
        <f t="shared" si="348"/>
        <v>200560</v>
      </c>
      <c r="AF1214" s="20">
        <f t="shared" si="349"/>
        <v>270228</v>
      </c>
      <c r="AG1214" s="20">
        <f t="shared" si="350"/>
        <v>290284</v>
      </c>
      <c r="AH1214" s="20">
        <f t="shared" si="351"/>
        <v>245950</v>
      </c>
      <c r="AI1214" s="20">
        <f t="shared" si="352"/>
        <v>226950</v>
      </c>
      <c r="AJ1214" s="20">
        <f t="shared" si="353"/>
        <v>116114</v>
      </c>
      <c r="AK1214" s="20">
        <f t="shared" si="354"/>
        <v>51723</v>
      </c>
      <c r="AL1214" s="20">
        <f t="shared" si="355"/>
        <v>9500</v>
      </c>
      <c r="AM1214" s="20">
        <f t="shared" si="356"/>
        <v>5806</v>
      </c>
      <c r="AN1214" s="20">
        <f t="shared" si="357"/>
        <v>5278</v>
      </c>
      <c r="AO1214" s="43">
        <f t="shared" si="358"/>
        <v>24278</v>
      </c>
    </row>
    <row r="1215" spans="1:41" x14ac:dyDescent="0.2">
      <c r="A1215" s="96" t="s">
        <v>2832</v>
      </c>
      <c r="B1215" s="96" t="s">
        <v>2833</v>
      </c>
      <c r="C1215" s="96" t="s">
        <v>2832</v>
      </c>
      <c r="D1215" s="96" t="s">
        <v>2833</v>
      </c>
      <c r="E1215" s="96" t="s">
        <v>2846</v>
      </c>
      <c r="F1215" s="96" t="s">
        <v>2847</v>
      </c>
      <c r="G1215" s="96" t="s">
        <v>126</v>
      </c>
      <c r="H1215" s="19" t="str">
        <f>IF(E1215="","",VLOOKUP(LEFT(E1215,5),'Technikai cellák'!B:C,2,0))</f>
        <v>TIGÁZ Földgázelosztó Zrt.</v>
      </c>
      <c r="I1215" s="19" t="str">
        <f>IF(E1215="","",VLOOKUP(H1215,'Technikai cellák'!$C$1:$D$12,2,0))</f>
        <v>4200 Hajdúszoboszló, Rákóczi Ferenc út 184.</v>
      </c>
      <c r="J1215" s="97">
        <v>101</v>
      </c>
      <c r="K1215" s="25" t="str">
        <f t="shared" si="343"/>
        <v>100-500</v>
      </c>
      <c r="L1215" s="101">
        <f t="shared" si="344"/>
        <v>0</v>
      </c>
      <c r="M1215" s="102">
        <f t="shared" si="345"/>
        <v>0</v>
      </c>
      <c r="N1215" s="105"/>
      <c r="O1215" s="104">
        <f t="shared" si="346"/>
        <v>1066</v>
      </c>
      <c r="P1215" s="26">
        <f t="shared" si="360"/>
        <v>1184013</v>
      </c>
      <c r="Q1215" s="21">
        <f t="shared" si="359"/>
        <v>1480016</v>
      </c>
      <c r="R1215" s="98">
        <v>10700</v>
      </c>
      <c r="S1215" s="99">
        <v>19300</v>
      </c>
      <c r="T1215" s="99">
        <v>28000</v>
      </c>
      <c r="U1215" s="99">
        <v>29000</v>
      </c>
      <c r="V1215" s="99">
        <v>23300</v>
      </c>
      <c r="W1215" s="99">
        <v>20000</v>
      </c>
      <c r="X1215" s="99">
        <v>7500</v>
      </c>
      <c r="Y1215" s="99">
        <v>1800</v>
      </c>
      <c r="Z1215" s="99">
        <v>22</v>
      </c>
      <c r="AA1215" s="99">
        <v>20</v>
      </c>
      <c r="AB1215" s="99">
        <v>17</v>
      </c>
      <c r="AC1215" s="100">
        <v>550</v>
      </c>
      <c r="AD1215" s="22">
        <f t="shared" si="347"/>
        <v>112947</v>
      </c>
      <c r="AE1215" s="20">
        <f t="shared" si="348"/>
        <v>203727</v>
      </c>
      <c r="AF1215" s="20">
        <f t="shared" si="349"/>
        <v>295562</v>
      </c>
      <c r="AG1215" s="20">
        <f t="shared" si="350"/>
        <v>306118</v>
      </c>
      <c r="AH1215" s="20">
        <f t="shared" si="351"/>
        <v>245950</v>
      </c>
      <c r="AI1215" s="20">
        <f t="shared" si="352"/>
        <v>211116</v>
      </c>
      <c r="AJ1215" s="20">
        <f t="shared" si="353"/>
        <v>79168</v>
      </c>
      <c r="AK1215" s="20">
        <f t="shared" si="354"/>
        <v>19000</v>
      </c>
      <c r="AL1215" s="20">
        <f t="shared" si="355"/>
        <v>232</v>
      </c>
      <c r="AM1215" s="20">
        <f t="shared" si="356"/>
        <v>211</v>
      </c>
      <c r="AN1215" s="20">
        <f t="shared" si="357"/>
        <v>179</v>
      </c>
      <c r="AO1215" s="43">
        <f t="shared" si="358"/>
        <v>5806</v>
      </c>
    </row>
    <row r="1216" spans="1:41" x14ac:dyDescent="0.2">
      <c r="A1216" s="96" t="s">
        <v>2832</v>
      </c>
      <c r="B1216" s="96" t="s">
        <v>2833</v>
      </c>
      <c r="C1216" s="96" t="s">
        <v>2832</v>
      </c>
      <c r="D1216" s="96" t="s">
        <v>2833</v>
      </c>
      <c r="E1216" s="96" t="s">
        <v>2848</v>
      </c>
      <c r="F1216" s="96" t="s">
        <v>2849</v>
      </c>
      <c r="G1216" s="96" t="s">
        <v>126</v>
      </c>
      <c r="H1216" s="19" t="str">
        <f>IF(E1216="","",VLOOKUP(LEFT(E1216,5),'Technikai cellák'!B:C,2,0))</f>
        <v>MVM ÉGÁZ-DÉGÁZ Földgázhálózati Zrt.</v>
      </c>
      <c r="I1216" s="19" t="str">
        <f>IF(E1216="","",VLOOKUP(H1216,'Technikai cellák'!$C$1:$D$12,2,0))</f>
        <v>6724 Szeged, Pulcz u. 44.</v>
      </c>
      <c r="J1216" s="97">
        <v>134</v>
      </c>
      <c r="K1216" s="25" t="str">
        <f t="shared" si="343"/>
        <v>100-500</v>
      </c>
      <c r="L1216" s="101">
        <f t="shared" si="344"/>
        <v>0</v>
      </c>
      <c r="M1216" s="102">
        <f t="shared" si="345"/>
        <v>0</v>
      </c>
      <c r="N1216" s="105"/>
      <c r="O1216" s="104">
        <f t="shared" si="346"/>
        <v>1414</v>
      </c>
      <c r="P1216" s="26">
        <f t="shared" si="360"/>
        <v>1278002</v>
      </c>
      <c r="Q1216" s="21">
        <f t="shared" si="359"/>
        <v>1597503</v>
      </c>
      <c r="R1216" s="98">
        <v>12460</v>
      </c>
      <c r="S1216" s="99">
        <v>19920</v>
      </c>
      <c r="T1216" s="99">
        <v>25440</v>
      </c>
      <c r="U1216" s="99">
        <v>22620</v>
      </c>
      <c r="V1216" s="99">
        <v>26950</v>
      </c>
      <c r="W1216" s="99">
        <v>19260</v>
      </c>
      <c r="X1216" s="99">
        <v>5820</v>
      </c>
      <c r="Y1216" s="99">
        <v>4235</v>
      </c>
      <c r="Z1216" s="99">
        <v>3320</v>
      </c>
      <c r="AA1216" s="99">
        <v>4605</v>
      </c>
      <c r="AB1216" s="99">
        <v>2803</v>
      </c>
      <c r="AC1216" s="100">
        <v>3906</v>
      </c>
      <c r="AD1216" s="22">
        <f t="shared" si="347"/>
        <v>131525</v>
      </c>
      <c r="AE1216" s="20">
        <f t="shared" si="348"/>
        <v>210271</v>
      </c>
      <c r="AF1216" s="20">
        <f t="shared" si="349"/>
        <v>268539</v>
      </c>
      <c r="AG1216" s="20">
        <f t="shared" si="350"/>
        <v>238772</v>
      </c>
      <c r="AH1216" s="20">
        <f t="shared" si="351"/>
        <v>284479</v>
      </c>
      <c r="AI1216" s="20">
        <f t="shared" si="352"/>
        <v>203305</v>
      </c>
      <c r="AJ1216" s="20">
        <f t="shared" si="353"/>
        <v>61435</v>
      </c>
      <c r="AK1216" s="20">
        <f t="shared" si="354"/>
        <v>44704</v>
      </c>
      <c r="AL1216" s="20">
        <f t="shared" si="355"/>
        <v>35045</v>
      </c>
      <c r="AM1216" s="20">
        <f t="shared" si="356"/>
        <v>48609</v>
      </c>
      <c r="AN1216" s="20">
        <f t="shared" si="357"/>
        <v>29588</v>
      </c>
      <c r="AO1216" s="43">
        <f t="shared" si="358"/>
        <v>41231</v>
      </c>
    </row>
    <row r="1217" spans="1:41" x14ac:dyDescent="0.2">
      <c r="A1217" s="96" t="s">
        <v>2850</v>
      </c>
      <c r="B1217" s="96" t="s">
        <v>2851</v>
      </c>
      <c r="C1217" s="96" t="s">
        <v>2850</v>
      </c>
      <c r="D1217" s="96" t="s">
        <v>2851</v>
      </c>
      <c r="E1217" s="96" t="s">
        <v>2852</v>
      </c>
      <c r="F1217" s="96" t="s">
        <v>2851</v>
      </c>
      <c r="G1217" s="96" t="s">
        <v>126</v>
      </c>
      <c r="H1217" s="19" t="str">
        <f>IF(E1217="","",VLOOKUP(LEFT(E1217,5),'Technikai cellák'!B:C,2,0))</f>
        <v>MVM ÉGÁZ-DÉGÁZ Földgázhálózati Zrt.</v>
      </c>
      <c r="I1217" s="19" t="str">
        <f>IF(E1217="","",VLOOKUP(H1217,'Technikai cellák'!$C$1:$D$12,2,0))</f>
        <v>6724 Szeged, Pulcz u. 44.</v>
      </c>
      <c r="J1217" s="97">
        <v>160</v>
      </c>
      <c r="K1217" s="25" t="str">
        <f t="shared" si="343"/>
        <v>100-500</v>
      </c>
      <c r="L1217" s="101">
        <f t="shared" si="344"/>
        <v>0</v>
      </c>
      <c r="M1217" s="102">
        <f t="shared" si="345"/>
        <v>0</v>
      </c>
      <c r="N1217" s="105"/>
      <c r="O1217" s="104">
        <f t="shared" si="346"/>
        <v>1689</v>
      </c>
      <c r="P1217" s="26">
        <f t="shared" si="360"/>
        <v>2305385</v>
      </c>
      <c r="Q1217" s="21">
        <f t="shared" si="359"/>
        <v>2881731</v>
      </c>
      <c r="R1217" s="98">
        <v>48000</v>
      </c>
      <c r="S1217" s="99">
        <v>45000</v>
      </c>
      <c r="T1217" s="99">
        <v>35000</v>
      </c>
      <c r="U1217" s="99">
        <v>12000</v>
      </c>
      <c r="V1217" s="99">
        <v>7500</v>
      </c>
      <c r="W1217" s="99">
        <v>3000</v>
      </c>
      <c r="X1217" s="99">
        <v>3000</v>
      </c>
      <c r="Y1217" s="99">
        <v>3000</v>
      </c>
      <c r="Z1217" s="99">
        <v>7500</v>
      </c>
      <c r="AA1217" s="99">
        <v>24000</v>
      </c>
      <c r="AB1217" s="99">
        <v>40000</v>
      </c>
      <c r="AC1217" s="100">
        <v>45000</v>
      </c>
      <c r="AD1217" s="22">
        <f t="shared" si="347"/>
        <v>506678</v>
      </c>
      <c r="AE1217" s="20">
        <f t="shared" si="348"/>
        <v>475011</v>
      </c>
      <c r="AF1217" s="20">
        <f t="shared" si="349"/>
        <v>369453</v>
      </c>
      <c r="AG1217" s="20">
        <f t="shared" si="350"/>
        <v>126670</v>
      </c>
      <c r="AH1217" s="20">
        <f t="shared" si="351"/>
        <v>79168</v>
      </c>
      <c r="AI1217" s="20">
        <f t="shared" si="352"/>
        <v>31667</v>
      </c>
      <c r="AJ1217" s="20">
        <f t="shared" si="353"/>
        <v>31667</v>
      </c>
      <c r="AK1217" s="20">
        <f t="shared" si="354"/>
        <v>31667</v>
      </c>
      <c r="AL1217" s="20">
        <f t="shared" si="355"/>
        <v>79168</v>
      </c>
      <c r="AM1217" s="20">
        <f t="shared" si="356"/>
        <v>253339</v>
      </c>
      <c r="AN1217" s="20">
        <f t="shared" si="357"/>
        <v>422232</v>
      </c>
      <c r="AO1217" s="43">
        <f t="shared" si="358"/>
        <v>475011</v>
      </c>
    </row>
    <row r="1218" spans="1:41" x14ac:dyDescent="0.2">
      <c r="A1218" s="96" t="s">
        <v>2853</v>
      </c>
      <c r="B1218" s="96" t="s">
        <v>2854</v>
      </c>
      <c r="C1218" s="96" t="s">
        <v>2853</v>
      </c>
      <c r="D1218" s="96" t="s">
        <v>2854</v>
      </c>
      <c r="E1218" s="96" t="s">
        <v>2855</v>
      </c>
      <c r="F1218" s="96" t="s">
        <v>2854</v>
      </c>
      <c r="G1218" s="96" t="s">
        <v>126</v>
      </c>
      <c r="H1218" s="19" t="str">
        <f>IF(E1218="","",VLOOKUP(LEFT(E1218,5),'Technikai cellák'!B:C,2,0))</f>
        <v>TIGÁZ Földgázelosztó Zrt.</v>
      </c>
      <c r="I1218" s="19" t="str">
        <f>IF(E1218="","",VLOOKUP(H1218,'Technikai cellák'!$C$1:$D$12,2,0))</f>
        <v>4200 Hajdúszoboszló, Rákóczi Ferenc út 184.</v>
      </c>
      <c r="J1218" s="97">
        <v>170</v>
      </c>
      <c r="K1218" s="25" t="str">
        <f t="shared" si="343"/>
        <v>100-500</v>
      </c>
      <c r="L1218" s="101">
        <f t="shared" si="344"/>
        <v>0</v>
      </c>
      <c r="M1218" s="102">
        <f t="shared" si="345"/>
        <v>0</v>
      </c>
      <c r="N1218" s="105"/>
      <c r="O1218" s="104">
        <f t="shared" si="346"/>
        <v>1794</v>
      </c>
      <c r="P1218" s="26">
        <f t="shared" si="360"/>
        <v>2351510</v>
      </c>
      <c r="Q1218" s="21">
        <f t="shared" si="359"/>
        <v>2939388</v>
      </c>
      <c r="R1218" s="98">
        <v>25539</v>
      </c>
      <c r="S1218" s="99">
        <v>33366</v>
      </c>
      <c r="T1218" s="99">
        <v>44488</v>
      </c>
      <c r="U1218" s="99">
        <v>53633</v>
      </c>
      <c r="V1218" s="99">
        <v>43582</v>
      </c>
      <c r="W1218" s="99">
        <v>39380</v>
      </c>
      <c r="X1218" s="99">
        <v>16477</v>
      </c>
      <c r="Y1218" s="99">
        <v>4202</v>
      </c>
      <c r="Z1218" s="99">
        <v>3295</v>
      </c>
      <c r="AA1218" s="99">
        <v>1730</v>
      </c>
      <c r="AB1218" s="99">
        <v>2060</v>
      </c>
      <c r="AC1218" s="100">
        <v>10710</v>
      </c>
      <c r="AD1218" s="22">
        <f t="shared" si="347"/>
        <v>269584</v>
      </c>
      <c r="AE1218" s="20">
        <f t="shared" si="348"/>
        <v>352205</v>
      </c>
      <c r="AF1218" s="20">
        <f t="shared" si="349"/>
        <v>469606</v>
      </c>
      <c r="AG1218" s="20">
        <f t="shared" si="350"/>
        <v>566139</v>
      </c>
      <c r="AH1218" s="20">
        <f t="shared" si="351"/>
        <v>460043</v>
      </c>
      <c r="AI1218" s="20">
        <f t="shared" si="352"/>
        <v>415687</v>
      </c>
      <c r="AJ1218" s="20">
        <f t="shared" si="353"/>
        <v>173928</v>
      </c>
      <c r="AK1218" s="20">
        <f t="shared" si="354"/>
        <v>44355</v>
      </c>
      <c r="AL1218" s="20">
        <f t="shared" si="355"/>
        <v>34781</v>
      </c>
      <c r="AM1218" s="20">
        <f t="shared" si="356"/>
        <v>18262</v>
      </c>
      <c r="AN1218" s="20">
        <f t="shared" si="357"/>
        <v>21745</v>
      </c>
      <c r="AO1218" s="43">
        <f t="shared" si="358"/>
        <v>113053</v>
      </c>
    </row>
    <row r="1219" spans="1:41" x14ac:dyDescent="0.2">
      <c r="A1219" s="96" t="s">
        <v>2853</v>
      </c>
      <c r="B1219" s="96" t="s">
        <v>2854</v>
      </c>
      <c r="C1219" s="96" t="s">
        <v>2853</v>
      </c>
      <c r="D1219" s="96" t="s">
        <v>2854</v>
      </c>
      <c r="E1219" s="96" t="s">
        <v>2856</v>
      </c>
      <c r="F1219" s="96" t="s">
        <v>2857</v>
      </c>
      <c r="G1219" s="96" t="s">
        <v>126</v>
      </c>
      <c r="H1219" s="19" t="str">
        <f>IF(E1219="","",VLOOKUP(LEFT(E1219,5),'Technikai cellák'!B:C,2,0))</f>
        <v>TIGÁZ Földgázelosztó Zrt.</v>
      </c>
      <c r="I1219" s="19" t="str">
        <f>IF(E1219="","",VLOOKUP(H1219,'Technikai cellák'!$C$1:$D$12,2,0))</f>
        <v>4200 Hajdúszoboszló, Rákóczi Ferenc út 184.</v>
      </c>
      <c r="J1219" s="97">
        <v>79</v>
      </c>
      <c r="K1219" s="25" t="str">
        <f t="shared" si="343"/>
        <v>20-99</v>
      </c>
      <c r="L1219" s="101">
        <f t="shared" si="344"/>
        <v>0</v>
      </c>
      <c r="M1219" s="102">
        <f t="shared" si="345"/>
        <v>830</v>
      </c>
      <c r="N1219" s="105">
        <v>830</v>
      </c>
      <c r="O1219" s="104">
        <f t="shared" si="346"/>
        <v>0</v>
      </c>
      <c r="P1219" s="26">
        <f t="shared" si="360"/>
        <v>861666</v>
      </c>
      <c r="Q1219" s="21">
        <f t="shared" si="359"/>
        <v>1077082</v>
      </c>
      <c r="R1219" s="98">
        <v>9359</v>
      </c>
      <c r="S1219" s="99">
        <v>12226</v>
      </c>
      <c r="T1219" s="99">
        <v>16302</v>
      </c>
      <c r="U1219" s="99">
        <v>19652</v>
      </c>
      <c r="V1219" s="99">
        <v>15970</v>
      </c>
      <c r="W1219" s="99">
        <v>14430</v>
      </c>
      <c r="X1219" s="99">
        <v>6038</v>
      </c>
      <c r="Y1219" s="99">
        <v>1539</v>
      </c>
      <c r="Z1219" s="99">
        <v>1208</v>
      </c>
      <c r="AA1219" s="99">
        <v>634</v>
      </c>
      <c r="AB1219" s="99">
        <v>755</v>
      </c>
      <c r="AC1219" s="100">
        <v>3924</v>
      </c>
      <c r="AD1219" s="22">
        <v>98792</v>
      </c>
      <c r="AE1219" s="20">
        <v>129056</v>
      </c>
      <c r="AF1219" s="20">
        <v>172081</v>
      </c>
      <c r="AG1219" s="20">
        <v>207443</v>
      </c>
      <c r="AH1219" s="20">
        <v>168575</v>
      </c>
      <c r="AI1219" s="20">
        <v>152320</v>
      </c>
      <c r="AJ1219" s="20">
        <v>63736</v>
      </c>
      <c r="AK1219" s="20">
        <v>16245</v>
      </c>
      <c r="AL1219" s="20">
        <v>12751</v>
      </c>
      <c r="AM1219" s="20">
        <v>6692</v>
      </c>
      <c r="AN1219" s="20">
        <v>7970</v>
      </c>
      <c r="AO1219" s="43">
        <v>41421</v>
      </c>
    </row>
    <row r="1220" spans="1:41" hidden="1" x14ac:dyDescent="0.2">
      <c r="A1220" s="96" t="s">
        <v>2858</v>
      </c>
      <c r="B1220" s="96" t="s">
        <v>2859</v>
      </c>
      <c r="C1220" s="96" t="s">
        <v>2858</v>
      </c>
      <c r="D1220" s="96" t="s">
        <v>2859</v>
      </c>
      <c r="E1220" s="96" t="s">
        <v>2860</v>
      </c>
      <c r="F1220" s="96" t="s">
        <v>2861</v>
      </c>
      <c r="G1220" s="96" t="s">
        <v>126</v>
      </c>
      <c r="H1220" s="19" t="str">
        <f>IF(E1220="","",VLOOKUP(LEFT(E1220,5),'Technikai cellák'!B:C,2,0))</f>
        <v>MVM ÉGÁZ-DÉGÁZ Földgázhálózati Zrt.</v>
      </c>
      <c r="I1220" s="19" t="str">
        <f>IF(E1220="","",VLOOKUP(H1220,'Technikai cellák'!$C$1:$D$12,2,0))</f>
        <v>6724 Szeged, Pulcz u. 44.</v>
      </c>
      <c r="J1220" s="97">
        <v>150</v>
      </c>
      <c r="K1220" s="25" t="str">
        <f t="shared" ref="K1220:K1283" si="361">IF(J1220="","",IF(J1220&lt;20,"20 alatti",IF(J1220&lt;100,"20-99",IF(J1220&lt;500,"100-500","500-"))))</f>
        <v>100-500</v>
      </c>
      <c r="L1220" s="101">
        <f t="shared" ref="L1220:L1283" si="362">ROUND(IF(K1220="20 alatti",J1220*1,0),0)</f>
        <v>0</v>
      </c>
      <c r="M1220" s="102">
        <f t="shared" ref="M1220:M1283" si="363">ROUND(IF(K1220="20-99",J1220*10.5,0),0)</f>
        <v>0</v>
      </c>
      <c r="N1220" s="105"/>
      <c r="O1220" s="104">
        <f t="shared" ref="O1220:O1283" si="364">ROUND((IF(J1220&lt;100,0,J1220*$C$6)/$C$7),0)</f>
        <v>1583</v>
      </c>
      <c r="P1220" s="26">
        <f t="shared" si="360"/>
        <v>2705662</v>
      </c>
      <c r="Q1220" s="21">
        <f t="shared" si="359"/>
        <v>3382078</v>
      </c>
      <c r="R1220" s="98">
        <v>27600</v>
      </c>
      <c r="S1220" s="99">
        <v>34300</v>
      </c>
      <c r="T1220" s="99">
        <v>56000</v>
      </c>
      <c r="U1220" s="99">
        <v>62000</v>
      </c>
      <c r="V1220" s="99">
        <v>52000</v>
      </c>
      <c r="W1220" s="99">
        <v>45000</v>
      </c>
      <c r="X1220" s="99">
        <v>16000</v>
      </c>
      <c r="Y1220" s="99">
        <v>5500</v>
      </c>
      <c r="Z1220" s="99">
        <v>5700</v>
      </c>
      <c r="AA1220" s="99">
        <v>5300</v>
      </c>
      <c r="AB1220" s="99">
        <v>5300</v>
      </c>
      <c r="AC1220" s="100">
        <v>5700</v>
      </c>
      <c r="AD1220" s="22">
        <f t="shared" si="347"/>
        <v>291340</v>
      </c>
      <c r="AE1220" s="20">
        <f t="shared" si="348"/>
        <v>362064</v>
      </c>
      <c r="AF1220" s="20">
        <f t="shared" si="349"/>
        <v>591125</v>
      </c>
      <c r="AG1220" s="20">
        <f t="shared" si="350"/>
        <v>654459</v>
      </c>
      <c r="AH1220" s="20">
        <f t="shared" si="351"/>
        <v>548901</v>
      </c>
      <c r="AI1220" s="20">
        <f t="shared" si="352"/>
        <v>475011</v>
      </c>
      <c r="AJ1220" s="20">
        <f t="shared" si="353"/>
        <v>168893</v>
      </c>
      <c r="AK1220" s="20">
        <f t="shared" si="354"/>
        <v>58057</v>
      </c>
      <c r="AL1220" s="20">
        <f t="shared" si="355"/>
        <v>60168</v>
      </c>
      <c r="AM1220" s="20">
        <f t="shared" si="356"/>
        <v>55946</v>
      </c>
      <c r="AN1220" s="20">
        <f t="shared" si="357"/>
        <v>55946</v>
      </c>
      <c r="AO1220" s="43">
        <f t="shared" si="358"/>
        <v>60168</v>
      </c>
    </row>
    <row r="1221" spans="1:41" hidden="1" x14ac:dyDescent="0.2">
      <c r="A1221" s="96" t="s">
        <v>2858</v>
      </c>
      <c r="B1221" s="96" t="s">
        <v>2859</v>
      </c>
      <c r="C1221" s="96" t="s">
        <v>2858</v>
      </c>
      <c r="D1221" s="96" t="s">
        <v>2859</v>
      </c>
      <c r="E1221" s="96" t="s">
        <v>2862</v>
      </c>
      <c r="F1221" s="96" t="s">
        <v>2863</v>
      </c>
      <c r="G1221" s="96" t="s">
        <v>126</v>
      </c>
      <c r="H1221" s="19" t="str">
        <f>IF(E1221="","",VLOOKUP(LEFT(E1221,5),'Technikai cellák'!B:C,2,0))</f>
        <v>MVM ÉGÁZ-DÉGÁZ Földgázhálózati Zrt.</v>
      </c>
      <c r="I1221" s="19" t="str">
        <f>IF(E1221="","",VLOOKUP(H1221,'Technikai cellák'!$C$1:$D$12,2,0))</f>
        <v>6724 Szeged, Pulcz u. 44.</v>
      </c>
      <c r="J1221" s="97">
        <v>170</v>
      </c>
      <c r="K1221" s="25" t="str">
        <f t="shared" si="361"/>
        <v>100-500</v>
      </c>
      <c r="L1221" s="101">
        <f t="shared" si="362"/>
        <v>0</v>
      </c>
      <c r="M1221" s="102">
        <f t="shared" si="363"/>
        <v>0</v>
      </c>
      <c r="N1221" s="105"/>
      <c r="O1221" s="104">
        <f t="shared" si="364"/>
        <v>1794</v>
      </c>
      <c r="P1221" s="26">
        <f t="shared" si="360"/>
        <v>1825814</v>
      </c>
      <c r="Q1221" s="21">
        <f t="shared" si="359"/>
        <v>2282268</v>
      </c>
      <c r="R1221" s="98">
        <v>20250</v>
      </c>
      <c r="S1221" s="99">
        <v>28900</v>
      </c>
      <c r="T1221" s="99">
        <v>36700</v>
      </c>
      <c r="U1221" s="99">
        <v>37980</v>
      </c>
      <c r="V1221" s="99">
        <v>28820</v>
      </c>
      <c r="W1221" s="99">
        <v>26425</v>
      </c>
      <c r="X1221" s="99">
        <v>19400</v>
      </c>
      <c r="Y1221" s="99">
        <v>3885</v>
      </c>
      <c r="Z1221" s="99">
        <v>3600</v>
      </c>
      <c r="AA1221" s="99">
        <v>3300</v>
      </c>
      <c r="AB1221" s="99">
        <v>3300</v>
      </c>
      <c r="AC1221" s="100">
        <v>3650</v>
      </c>
      <c r="AD1221" s="22">
        <f t="shared" si="347"/>
        <v>213755</v>
      </c>
      <c r="AE1221" s="20">
        <f t="shared" si="348"/>
        <v>305062</v>
      </c>
      <c r="AF1221" s="20">
        <f t="shared" si="349"/>
        <v>387398</v>
      </c>
      <c r="AG1221" s="20">
        <f t="shared" si="350"/>
        <v>400909</v>
      </c>
      <c r="AH1221" s="20">
        <f t="shared" si="351"/>
        <v>304218</v>
      </c>
      <c r="AI1221" s="20">
        <f t="shared" si="352"/>
        <v>278937</v>
      </c>
      <c r="AJ1221" s="20">
        <f t="shared" si="353"/>
        <v>204782</v>
      </c>
      <c r="AK1221" s="20">
        <f t="shared" si="354"/>
        <v>41009</v>
      </c>
      <c r="AL1221" s="20">
        <f t="shared" si="355"/>
        <v>38001</v>
      </c>
      <c r="AM1221" s="20">
        <f t="shared" si="356"/>
        <v>34834</v>
      </c>
      <c r="AN1221" s="20">
        <f t="shared" si="357"/>
        <v>34834</v>
      </c>
      <c r="AO1221" s="43">
        <f t="shared" si="358"/>
        <v>38529</v>
      </c>
    </row>
    <row r="1222" spans="1:41" hidden="1" x14ac:dyDescent="0.2">
      <c r="A1222" s="96" t="s">
        <v>2864</v>
      </c>
      <c r="B1222" s="96" t="s">
        <v>2865</v>
      </c>
      <c r="C1222" s="96" t="s">
        <v>2866</v>
      </c>
      <c r="D1222" s="96" t="s">
        <v>2865</v>
      </c>
      <c r="E1222" s="96" t="s">
        <v>2867</v>
      </c>
      <c r="F1222" s="96" t="s">
        <v>2865</v>
      </c>
      <c r="G1222" s="96" t="s">
        <v>126</v>
      </c>
      <c r="H1222" s="19" t="str">
        <f>IF(E1222="","",VLOOKUP(LEFT(E1222,5),'Technikai cellák'!B:C,2,0))</f>
        <v>TIGÁZ Földgázelosztó Zrt.</v>
      </c>
      <c r="I1222" s="19" t="str">
        <f>IF(E1222="","",VLOOKUP(H1222,'Technikai cellák'!$C$1:$D$12,2,0))</f>
        <v>4200 Hajdúszoboszló, Rákóczi Ferenc út 184.</v>
      </c>
      <c r="J1222" s="97">
        <v>205</v>
      </c>
      <c r="K1222" s="25" t="str">
        <f t="shared" si="361"/>
        <v>100-500</v>
      </c>
      <c r="L1222" s="101">
        <f t="shared" si="362"/>
        <v>0</v>
      </c>
      <c r="M1222" s="102">
        <f t="shared" si="363"/>
        <v>0</v>
      </c>
      <c r="N1222" s="105"/>
      <c r="O1222" s="104">
        <f t="shared" si="364"/>
        <v>2164</v>
      </c>
      <c r="P1222" s="26">
        <f t="shared" si="360"/>
        <v>2668505</v>
      </c>
      <c r="Q1222" s="21">
        <f t="shared" si="359"/>
        <v>3335631</v>
      </c>
      <c r="R1222" s="98">
        <v>28000</v>
      </c>
      <c r="S1222" s="99">
        <v>40000</v>
      </c>
      <c r="T1222" s="99">
        <v>45000</v>
      </c>
      <c r="U1222" s="99">
        <v>50000</v>
      </c>
      <c r="V1222" s="99">
        <v>45000</v>
      </c>
      <c r="W1222" s="99">
        <v>40000</v>
      </c>
      <c r="X1222" s="99">
        <v>24000</v>
      </c>
      <c r="Y1222" s="99">
        <v>10000</v>
      </c>
      <c r="Z1222" s="99">
        <v>8500</v>
      </c>
      <c r="AA1222" s="99">
        <v>8500</v>
      </c>
      <c r="AB1222" s="99">
        <v>8500</v>
      </c>
      <c r="AC1222" s="100">
        <v>8500</v>
      </c>
      <c r="AD1222" s="22">
        <f t="shared" si="347"/>
        <v>295562</v>
      </c>
      <c r="AE1222" s="20">
        <f t="shared" si="348"/>
        <v>422232</v>
      </c>
      <c r="AF1222" s="20">
        <f t="shared" si="349"/>
        <v>475011</v>
      </c>
      <c r="AG1222" s="20">
        <f t="shared" si="350"/>
        <v>527790</v>
      </c>
      <c r="AH1222" s="20">
        <f t="shared" si="351"/>
        <v>475011</v>
      </c>
      <c r="AI1222" s="20">
        <f t="shared" si="352"/>
        <v>422232</v>
      </c>
      <c r="AJ1222" s="20">
        <f t="shared" si="353"/>
        <v>253339</v>
      </c>
      <c r="AK1222" s="20">
        <f t="shared" si="354"/>
        <v>105558</v>
      </c>
      <c r="AL1222" s="20">
        <f t="shared" si="355"/>
        <v>89724</v>
      </c>
      <c r="AM1222" s="20">
        <f t="shared" si="356"/>
        <v>89724</v>
      </c>
      <c r="AN1222" s="20">
        <f t="shared" si="357"/>
        <v>89724</v>
      </c>
      <c r="AO1222" s="43">
        <f t="shared" si="358"/>
        <v>89724</v>
      </c>
    </row>
    <row r="1223" spans="1:41" hidden="1" x14ac:dyDescent="0.2">
      <c r="A1223" s="96" t="s">
        <v>2868</v>
      </c>
      <c r="B1223" s="96" t="s">
        <v>2869</v>
      </c>
      <c r="C1223" s="96" t="s">
        <v>2868</v>
      </c>
      <c r="D1223" s="96" t="s">
        <v>2869</v>
      </c>
      <c r="E1223" s="96" t="s">
        <v>2870</v>
      </c>
      <c r="F1223" s="96" t="s">
        <v>2871</v>
      </c>
      <c r="G1223" s="96" t="s">
        <v>126</v>
      </c>
      <c r="H1223" s="19" t="str">
        <f>IF(E1223="","",VLOOKUP(LEFT(E1223,5),'Technikai cellák'!B:C,2,0))</f>
        <v>MVM FŐGÁZ Földgázhálózati Kft.</v>
      </c>
      <c r="I1223" s="19" t="str">
        <f>IF(E1223="","",VLOOKUP(H1223,'Technikai cellák'!$C$1:$D$12,2,0))</f>
        <v>1081 Budapest, II. János Pál pápa tér 20.</v>
      </c>
      <c r="J1223" s="97">
        <v>523</v>
      </c>
      <c r="K1223" s="25" t="str">
        <f t="shared" si="361"/>
        <v>500-</v>
      </c>
      <c r="L1223" s="101">
        <f t="shared" si="362"/>
        <v>0</v>
      </c>
      <c r="M1223" s="102">
        <f t="shared" si="363"/>
        <v>0</v>
      </c>
      <c r="N1223" s="105"/>
      <c r="O1223" s="104">
        <f t="shared" si="364"/>
        <v>5521</v>
      </c>
      <c r="P1223" s="26">
        <f t="shared" si="360"/>
        <v>8180233</v>
      </c>
      <c r="Q1223" s="21">
        <f t="shared" si="359"/>
        <v>10225291</v>
      </c>
      <c r="R1223" s="98">
        <v>91850</v>
      </c>
      <c r="S1223" s="99">
        <v>135500</v>
      </c>
      <c r="T1223" s="99">
        <v>139500</v>
      </c>
      <c r="U1223" s="99">
        <v>151500</v>
      </c>
      <c r="V1223" s="99">
        <v>115050</v>
      </c>
      <c r="W1223" s="99">
        <v>105500</v>
      </c>
      <c r="X1223" s="99">
        <v>74500</v>
      </c>
      <c r="Y1223" s="99">
        <v>36290</v>
      </c>
      <c r="Z1223" s="99">
        <v>33650</v>
      </c>
      <c r="AA1223" s="99">
        <v>28450</v>
      </c>
      <c r="AB1223" s="99">
        <v>28450</v>
      </c>
      <c r="AC1223" s="100">
        <v>28450</v>
      </c>
      <c r="AD1223" s="22">
        <f t="shared" si="347"/>
        <v>969550</v>
      </c>
      <c r="AE1223" s="20">
        <f t="shared" si="348"/>
        <v>1430310</v>
      </c>
      <c r="AF1223" s="20">
        <f t="shared" si="349"/>
        <v>1472533</v>
      </c>
      <c r="AG1223" s="20">
        <f t="shared" si="350"/>
        <v>1599203</v>
      </c>
      <c r="AH1223" s="20">
        <f t="shared" si="351"/>
        <v>1214444</v>
      </c>
      <c r="AI1223" s="20">
        <f t="shared" si="352"/>
        <v>1113636</v>
      </c>
      <c r="AJ1223" s="20">
        <f t="shared" si="353"/>
        <v>786407</v>
      </c>
      <c r="AK1223" s="20">
        <f t="shared" si="354"/>
        <v>383070</v>
      </c>
      <c r="AL1223" s="20">
        <f t="shared" si="355"/>
        <v>355202</v>
      </c>
      <c r="AM1223" s="20">
        <f t="shared" si="356"/>
        <v>300312</v>
      </c>
      <c r="AN1223" s="20">
        <f t="shared" si="357"/>
        <v>300312</v>
      </c>
      <c r="AO1223" s="43">
        <f t="shared" si="358"/>
        <v>300312</v>
      </c>
    </row>
    <row r="1224" spans="1:41" hidden="1" x14ac:dyDescent="0.2">
      <c r="A1224" s="96" t="s">
        <v>2868</v>
      </c>
      <c r="B1224" s="96" t="s">
        <v>2869</v>
      </c>
      <c r="C1224" s="96" t="s">
        <v>2868</v>
      </c>
      <c r="D1224" s="96" t="s">
        <v>2869</v>
      </c>
      <c r="E1224" s="96" t="s">
        <v>2872</v>
      </c>
      <c r="F1224" s="96" t="s">
        <v>2873</v>
      </c>
      <c r="G1224" s="96" t="s">
        <v>126</v>
      </c>
      <c r="H1224" s="19" t="str">
        <f>IF(E1224="","",VLOOKUP(LEFT(E1224,5),'Technikai cellák'!B:C,2,0))</f>
        <v>MVM FŐGÁZ Földgázhálózati Kft.</v>
      </c>
      <c r="I1224" s="19" t="str">
        <f>IF(E1224="","",VLOOKUP(H1224,'Technikai cellák'!$C$1:$D$12,2,0))</f>
        <v>1081 Budapest, II. János Pál pápa tér 20.</v>
      </c>
      <c r="J1224" s="97">
        <v>161</v>
      </c>
      <c r="K1224" s="25" t="str">
        <f t="shared" si="361"/>
        <v>100-500</v>
      </c>
      <c r="L1224" s="101">
        <f t="shared" si="362"/>
        <v>0</v>
      </c>
      <c r="M1224" s="102">
        <f t="shared" si="363"/>
        <v>0</v>
      </c>
      <c r="N1224" s="105"/>
      <c r="O1224" s="104">
        <f t="shared" si="364"/>
        <v>1699</v>
      </c>
      <c r="P1224" s="26">
        <f t="shared" si="360"/>
        <v>887109</v>
      </c>
      <c r="Q1224" s="21">
        <f t="shared" si="359"/>
        <v>1108886</v>
      </c>
      <c r="R1224" s="98">
        <v>9850</v>
      </c>
      <c r="S1224" s="99">
        <v>13560</v>
      </c>
      <c r="T1224" s="99">
        <v>22450</v>
      </c>
      <c r="U1224" s="99">
        <v>27950</v>
      </c>
      <c r="V1224" s="99">
        <v>15850</v>
      </c>
      <c r="W1224" s="99">
        <v>6890</v>
      </c>
      <c r="X1224" s="99">
        <v>4250</v>
      </c>
      <c r="Y1224" s="99">
        <v>0</v>
      </c>
      <c r="Z1224" s="99">
        <v>0</v>
      </c>
      <c r="AA1224" s="99">
        <v>0</v>
      </c>
      <c r="AB1224" s="99">
        <v>0</v>
      </c>
      <c r="AC1224" s="100">
        <v>4250</v>
      </c>
      <c r="AD1224" s="22">
        <f t="shared" si="347"/>
        <v>103975</v>
      </c>
      <c r="AE1224" s="20">
        <f t="shared" si="348"/>
        <v>143137</v>
      </c>
      <c r="AF1224" s="20">
        <f t="shared" si="349"/>
        <v>236978</v>
      </c>
      <c r="AG1224" s="20">
        <f t="shared" si="350"/>
        <v>295034</v>
      </c>
      <c r="AH1224" s="20">
        <f t="shared" si="351"/>
        <v>167309</v>
      </c>
      <c r="AI1224" s="20">
        <f t="shared" si="352"/>
        <v>72729</v>
      </c>
      <c r="AJ1224" s="20">
        <f t="shared" si="353"/>
        <v>44862</v>
      </c>
      <c r="AK1224" s="20">
        <f t="shared" si="354"/>
        <v>0</v>
      </c>
      <c r="AL1224" s="20">
        <f t="shared" si="355"/>
        <v>0</v>
      </c>
      <c r="AM1224" s="20">
        <f t="shared" si="356"/>
        <v>0</v>
      </c>
      <c r="AN1224" s="20">
        <f t="shared" si="357"/>
        <v>0</v>
      </c>
      <c r="AO1224" s="43">
        <f t="shared" si="358"/>
        <v>44862</v>
      </c>
    </row>
    <row r="1225" spans="1:41" hidden="1" x14ac:dyDescent="0.2">
      <c r="A1225" s="96" t="s">
        <v>2868</v>
      </c>
      <c r="B1225" s="96" t="s">
        <v>2869</v>
      </c>
      <c r="C1225" s="96" t="s">
        <v>2868</v>
      </c>
      <c r="D1225" s="96" t="s">
        <v>2869</v>
      </c>
      <c r="E1225" s="96" t="s">
        <v>2874</v>
      </c>
      <c r="F1225" s="96" t="s">
        <v>2873</v>
      </c>
      <c r="G1225" s="96" t="s">
        <v>126</v>
      </c>
      <c r="H1225" s="19" t="str">
        <f>IF(E1225="","",VLOOKUP(LEFT(E1225,5),'Technikai cellák'!B:C,2,0))</f>
        <v>MVM FŐGÁZ Földgázhálózati Kft.</v>
      </c>
      <c r="I1225" s="19" t="str">
        <f>IF(E1225="","",VLOOKUP(H1225,'Technikai cellák'!$C$1:$D$12,2,0))</f>
        <v>1081 Budapest, II. János Pál pápa tér 20.</v>
      </c>
      <c r="J1225" s="97">
        <v>65</v>
      </c>
      <c r="K1225" s="25" t="str">
        <f t="shared" si="361"/>
        <v>20-99</v>
      </c>
      <c r="L1225" s="101">
        <f t="shared" si="362"/>
        <v>0</v>
      </c>
      <c r="M1225" s="102">
        <f t="shared" si="363"/>
        <v>683</v>
      </c>
      <c r="N1225" s="105">
        <v>683</v>
      </c>
      <c r="O1225" s="104">
        <f t="shared" si="364"/>
        <v>0</v>
      </c>
      <c r="P1225" s="26">
        <f t="shared" si="360"/>
        <v>471206</v>
      </c>
      <c r="Q1225" s="21">
        <f t="shared" si="359"/>
        <v>589008</v>
      </c>
      <c r="R1225" s="98">
        <v>4650</v>
      </c>
      <c r="S1225" s="99">
        <v>4650</v>
      </c>
      <c r="T1225" s="99">
        <v>4650</v>
      </c>
      <c r="U1225" s="99">
        <v>4650</v>
      </c>
      <c r="V1225" s="99">
        <v>4650</v>
      </c>
      <c r="W1225" s="99">
        <v>4650</v>
      </c>
      <c r="X1225" s="99">
        <v>4650</v>
      </c>
      <c r="Y1225" s="99">
        <v>4650</v>
      </c>
      <c r="Z1225" s="99">
        <v>4650</v>
      </c>
      <c r="AA1225" s="99">
        <v>4650</v>
      </c>
      <c r="AB1225" s="99">
        <v>4650</v>
      </c>
      <c r="AC1225" s="100">
        <v>4650</v>
      </c>
      <c r="AD1225" s="22">
        <f t="shared" si="347"/>
        <v>49084</v>
      </c>
      <c r="AE1225" s="20">
        <f t="shared" si="348"/>
        <v>49084</v>
      </c>
      <c r="AF1225" s="20">
        <f t="shared" si="349"/>
        <v>49084</v>
      </c>
      <c r="AG1225" s="20">
        <f t="shared" si="350"/>
        <v>49084</v>
      </c>
      <c r="AH1225" s="20">
        <f t="shared" si="351"/>
        <v>49084</v>
      </c>
      <c r="AI1225" s="20">
        <f t="shared" si="352"/>
        <v>49084</v>
      </c>
      <c r="AJ1225" s="20">
        <f t="shared" si="353"/>
        <v>49084</v>
      </c>
      <c r="AK1225" s="20">
        <f t="shared" si="354"/>
        <v>49084</v>
      </c>
      <c r="AL1225" s="20">
        <f t="shared" si="355"/>
        <v>49084</v>
      </c>
      <c r="AM1225" s="20">
        <f t="shared" si="356"/>
        <v>49084</v>
      </c>
      <c r="AN1225" s="20">
        <f t="shared" si="357"/>
        <v>49084</v>
      </c>
      <c r="AO1225" s="43">
        <f t="shared" si="358"/>
        <v>49084</v>
      </c>
    </row>
    <row r="1226" spans="1:41" hidden="1" x14ac:dyDescent="0.2">
      <c r="A1226" s="96" t="s">
        <v>2875</v>
      </c>
      <c r="B1226" s="96" t="s">
        <v>2876</v>
      </c>
      <c r="C1226" s="96" t="s">
        <v>2875</v>
      </c>
      <c r="D1226" s="96" t="s">
        <v>2876</v>
      </c>
      <c r="E1226" s="96" t="s">
        <v>2877</v>
      </c>
      <c r="F1226" s="96" t="s">
        <v>2876</v>
      </c>
      <c r="G1226" s="96" t="s">
        <v>126</v>
      </c>
      <c r="H1226" s="19" t="str">
        <f>IF(E1226="","",VLOOKUP(LEFT(E1226,5),'Technikai cellák'!B:C,2,0))</f>
        <v>MVM ÉGÁZ-DÉGÁZ Földgázhálózati Zrt.</v>
      </c>
      <c r="I1226" s="19" t="str">
        <f>IF(E1226="","",VLOOKUP(H1226,'Technikai cellák'!$C$1:$D$12,2,0))</f>
        <v>6724 Szeged, Pulcz u. 44.</v>
      </c>
      <c r="J1226" s="97">
        <v>116</v>
      </c>
      <c r="K1226" s="25" t="str">
        <f t="shared" si="361"/>
        <v>100-500</v>
      </c>
      <c r="L1226" s="101">
        <f t="shared" si="362"/>
        <v>0</v>
      </c>
      <c r="M1226" s="102">
        <f t="shared" si="363"/>
        <v>0</v>
      </c>
      <c r="N1226" s="105"/>
      <c r="O1226" s="104">
        <f t="shared" si="364"/>
        <v>1224</v>
      </c>
      <c r="P1226" s="26">
        <f t="shared" si="360"/>
        <v>2281742</v>
      </c>
      <c r="Q1226" s="21">
        <f t="shared" si="359"/>
        <v>2852177</v>
      </c>
      <c r="R1226" s="98">
        <v>25000</v>
      </c>
      <c r="S1226" s="99">
        <v>35000</v>
      </c>
      <c r="T1226" s="99">
        <v>35000</v>
      </c>
      <c r="U1226" s="99">
        <v>35000</v>
      </c>
      <c r="V1226" s="99">
        <v>35000</v>
      </c>
      <c r="W1226" s="99">
        <v>30000</v>
      </c>
      <c r="X1226" s="99">
        <v>20000</v>
      </c>
      <c r="Y1226" s="99">
        <v>15000</v>
      </c>
      <c r="Z1226" s="99">
        <v>10000</v>
      </c>
      <c r="AA1226" s="99">
        <v>10000</v>
      </c>
      <c r="AB1226" s="99">
        <v>10000</v>
      </c>
      <c r="AC1226" s="100">
        <v>10200</v>
      </c>
      <c r="AD1226" s="22">
        <f t="shared" si="347"/>
        <v>263895</v>
      </c>
      <c r="AE1226" s="20">
        <f t="shared" si="348"/>
        <v>369453</v>
      </c>
      <c r="AF1226" s="20">
        <f t="shared" si="349"/>
        <v>369453</v>
      </c>
      <c r="AG1226" s="20">
        <f t="shared" si="350"/>
        <v>369453</v>
      </c>
      <c r="AH1226" s="20">
        <f t="shared" si="351"/>
        <v>369453</v>
      </c>
      <c r="AI1226" s="20">
        <f t="shared" si="352"/>
        <v>316674</v>
      </c>
      <c r="AJ1226" s="20">
        <f t="shared" si="353"/>
        <v>211116</v>
      </c>
      <c r="AK1226" s="20">
        <f t="shared" si="354"/>
        <v>158337</v>
      </c>
      <c r="AL1226" s="20">
        <f t="shared" si="355"/>
        <v>105558</v>
      </c>
      <c r="AM1226" s="20">
        <f t="shared" si="356"/>
        <v>105558</v>
      </c>
      <c r="AN1226" s="20">
        <f t="shared" si="357"/>
        <v>105558</v>
      </c>
      <c r="AO1226" s="43">
        <f t="shared" si="358"/>
        <v>107669</v>
      </c>
    </row>
    <row r="1227" spans="1:41" hidden="1" x14ac:dyDescent="0.2">
      <c r="A1227" s="96" t="s">
        <v>2878</v>
      </c>
      <c r="B1227" s="96" t="s">
        <v>2879</v>
      </c>
      <c r="C1227" s="96" t="s">
        <v>2878</v>
      </c>
      <c r="D1227" s="96" t="s">
        <v>2879</v>
      </c>
      <c r="E1227" s="96" t="s">
        <v>2880</v>
      </c>
      <c r="F1227" s="96" t="s">
        <v>2879</v>
      </c>
      <c r="G1227" s="96" t="s">
        <v>126</v>
      </c>
      <c r="H1227" s="19" t="str">
        <f>IF(E1227="","",VLOOKUP(LEFT(E1227,5),'Technikai cellák'!B:C,2,0))</f>
        <v>MVM ÉGÁZ-DÉGÁZ Földgázhálózati Zrt.</v>
      </c>
      <c r="I1227" s="19" t="str">
        <f>IF(E1227="","",VLOOKUP(H1227,'Technikai cellák'!$C$1:$D$12,2,0))</f>
        <v>6724 Szeged, Pulcz u. 44.</v>
      </c>
      <c r="J1227" s="97">
        <v>100</v>
      </c>
      <c r="K1227" s="25" t="str">
        <f t="shared" si="361"/>
        <v>100-500</v>
      </c>
      <c r="L1227" s="101">
        <f t="shared" si="362"/>
        <v>0</v>
      </c>
      <c r="M1227" s="102">
        <f t="shared" si="363"/>
        <v>0</v>
      </c>
      <c r="N1227" s="105"/>
      <c r="O1227" s="104">
        <f t="shared" si="364"/>
        <v>1056</v>
      </c>
      <c r="P1227" s="26">
        <f t="shared" si="360"/>
        <v>1389985</v>
      </c>
      <c r="Q1227" s="21">
        <f t="shared" si="359"/>
        <v>1737481</v>
      </c>
      <c r="R1227" s="98">
        <v>11800</v>
      </c>
      <c r="S1227" s="99">
        <v>17500</v>
      </c>
      <c r="T1227" s="99">
        <v>23250</v>
      </c>
      <c r="U1227" s="99">
        <v>26750</v>
      </c>
      <c r="V1227" s="99">
        <v>25500</v>
      </c>
      <c r="W1227" s="99">
        <v>11800</v>
      </c>
      <c r="X1227" s="99">
        <v>10500</v>
      </c>
      <c r="Y1227" s="99">
        <v>7500</v>
      </c>
      <c r="Z1227" s="99">
        <v>7500</v>
      </c>
      <c r="AA1227" s="99">
        <v>7500</v>
      </c>
      <c r="AB1227" s="99">
        <v>7500</v>
      </c>
      <c r="AC1227" s="100">
        <v>7500</v>
      </c>
      <c r="AD1227" s="22">
        <f t="shared" si="347"/>
        <v>124558</v>
      </c>
      <c r="AE1227" s="20">
        <f t="shared" si="348"/>
        <v>184726</v>
      </c>
      <c r="AF1227" s="20">
        <f t="shared" si="349"/>
        <v>245422</v>
      </c>
      <c r="AG1227" s="20">
        <f t="shared" si="350"/>
        <v>282368</v>
      </c>
      <c r="AH1227" s="20">
        <f t="shared" si="351"/>
        <v>269173</v>
      </c>
      <c r="AI1227" s="20">
        <f t="shared" si="352"/>
        <v>124558</v>
      </c>
      <c r="AJ1227" s="20">
        <f t="shared" si="353"/>
        <v>110836</v>
      </c>
      <c r="AK1227" s="20">
        <f t="shared" si="354"/>
        <v>79168</v>
      </c>
      <c r="AL1227" s="20">
        <f t="shared" si="355"/>
        <v>79168</v>
      </c>
      <c r="AM1227" s="20">
        <f t="shared" si="356"/>
        <v>79168</v>
      </c>
      <c r="AN1227" s="20">
        <f t="shared" si="357"/>
        <v>79168</v>
      </c>
      <c r="AO1227" s="43">
        <f t="shared" si="358"/>
        <v>79168</v>
      </c>
    </row>
    <row r="1228" spans="1:41" hidden="1" x14ac:dyDescent="0.2">
      <c r="A1228" s="96" t="s">
        <v>2881</v>
      </c>
      <c r="B1228" s="96" t="s">
        <v>2882</v>
      </c>
      <c r="C1228" s="96" t="s">
        <v>2881</v>
      </c>
      <c r="D1228" s="96" t="s">
        <v>2882</v>
      </c>
      <c r="E1228" s="96" t="s">
        <v>2883</v>
      </c>
      <c r="F1228" s="96" t="s">
        <v>2882</v>
      </c>
      <c r="G1228" s="96" t="s">
        <v>126</v>
      </c>
      <c r="H1228" s="19" t="str">
        <f>IF(E1228="","",VLOOKUP(LEFT(E1228,5),'Technikai cellák'!B:C,2,0))</f>
        <v>E.ON Dél-dunántúli Gázhálózati Zrt.</v>
      </c>
      <c r="I1228" s="19" t="str">
        <f>IF(E1228="","",VLOOKUP(H1228,'Technikai cellák'!$C$1:$D$12,2,0))</f>
        <v>7626 Pécs, Búza tér 8/a</v>
      </c>
      <c r="J1228" s="97">
        <v>195</v>
      </c>
      <c r="K1228" s="25" t="str">
        <f t="shared" si="361"/>
        <v>100-500</v>
      </c>
      <c r="L1228" s="101">
        <f t="shared" si="362"/>
        <v>0</v>
      </c>
      <c r="M1228" s="102">
        <f t="shared" si="363"/>
        <v>0</v>
      </c>
      <c r="N1228" s="105"/>
      <c r="O1228" s="104">
        <f t="shared" si="364"/>
        <v>2058</v>
      </c>
      <c r="P1228" s="26">
        <f t="shared" si="360"/>
        <v>3143094</v>
      </c>
      <c r="Q1228" s="21">
        <f t="shared" si="359"/>
        <v>3928868</v>
      </c>
      <c r="R1228" s="98">
        <v>25000</v>
      </c>
      <c r="S1228" s="99">
        <v>45000</v>
      </c>
      <c r="T1228" s="99">
        <v>75000</v>
      </c>
      <c r="U1228" s="99">
        <v>50000</v>
      </c>
      <c r="V1228" s="99">
        <v>45000</v>
      </c>
      <c r="W1228" s="99">
        <v>40000</v>
      </c>
      <c r="X1228" s="99">
        <v>30000</v>
      </c>
      <c r="Y1228" s="99">
        <v>20000</v>
      </c>
      <c r="Z1228" s="99">
        <v>15000</v>
      </c>
      <c r="AA1228" s="99">
        <v>9200</v>
      </c>
      <c r="AB1228" s="99">
        <v>8000</v>
      </c>
      <c r="AC1228" s="100">
        <v>10000</v>
      </c>
      <c r="AD1228" s="22">
        <f t="shared" si="347"/>
        <v>263895</v>
      </c>
      <c r="AE1228" s="20">
        <f t="shared" si="348"/>
        <v>475011</v>
      </c>
      <c r="AF1228" s="20">
        <f t="shared" si="349"/>
        <v>791685</v>
      </c>
      <c r="AG1228" s="20">
        <f t="shared" si="350"/>
        <v>527790</v>
      </c>
      <c r="AH1228" s="20">
        <f t="shared" si="351"/>
        <v>475011</v>
      </c>
      <c r="AI1228" s="20">
        <f t="shared" si="352"/>
        <v>422232</v>
      </c>
      <c r="AJ1228" s="20">
        <f t="shared" si="353"/>
        <v>316674</v>
      </c>
      <c r="AK1228" s="20">
        <f t="shared" si="354"/>
        <v>211116</v>
      </c>
      <c r="AL1228" s="20">
        <f t="shared" si="355"/>
        <v>158337</v>
      </c>
      <c r="AM1228" s="20">
        <f t="shared" si="356"/>
        <v>97113</v>
      </c>
      <c r="AN1228" s="20">
        <f t="shared" si="357"/>
        <v>84446</v>
      </c>
      <c r="AO1228" s="43">
        <f t="shared" si="358"/>
        <v>105558</v>
      </c>
    </row>
    <row r="1229" spans="1:41" hidden="1" x14ac:dyDescent="0.2">
      <c r="A1229" s="96" t="s">
        <v>2881</v>
      </c>
      <c r="B1229" s="96" t="s">
        <v>2884</v>
      </c>
      <c r="C1229" s="96" t="s">
        <v>2881</v>
      </c>
      <c r="D1229" s="96" t="s">
        <v>2882</v>
      </c>
      <c r="E1229" s="96" t="s">
        <v>2885</v>
      </c>
      <c r="F1229" s="96" t="s">
        <v>2884</v>
      </c>
      <c r="G1229" s="96" t="s">
        <v>126</v>
      </c>
      <c r="H1229" s="19" t="str">
        <f>IF(E1229="","",VLOOKUP(LEFT(E1229,5),'Technikai cellák'!B:C,2,0))</f>
        <v>E.ON Dél-dunántúli Gázhálózati Zrt.</v>
      </c>
      <c r="I1229" s="19" t="str">
        <f>IF(E1229="","",VLOOKUP(H1229,'Technikai cellák'!$C$1:$D$12,2,0))</f>
        <v>7626 Pécs, Búza tér 8/a</v>
      </c>
      <c r="J1229" s="97">
        <v>65</v>
      </c>
      <c r="K1229" s="25" t="str">
        <f t="shared" si="361"/>
        <v>20-99</v>
      </c>
      <c r="L1229" s="101">
        <f t="shared" si="362"/>
        <v>0</v>
      </c>
      <c r="M1229" s="102">
        <f t="shared" si="363"/>
        <v>683</v>
      </c>
      <c r="N1229" s="105">
        <v>683</v>
      </c>
      <c r="O1229" s="104">
        <f t="shared" si="364"/>
        <v>0</v>
      </c>
      <c r="P1229" s="26">
        <f t="shared" si="360"/>
        <v>635882</v>
      </c>
      <c r="Q1229" s="21">
        <f t="shared" si="359"/>
        <v>794852</v>
      </c>
      <c r="R1229" s="98">
        <v>6000</v>
      </c>
      <c r="S1229" s="99">
        <v>7500</v>
      </c>
      <c r="T1229" s="99">
        <v>11000</v>
      </c>
      <c r="U1229" s="99">
        <v>14500</v>
      </c>
      <c r="V1229" s="99">
        <v>10000</v>
      </c>
      <c r="W1229" s="99">
        <v>9000</v>
      </c>
      <c r="X1229" s="99">
        <v>6000</v>
      </c>
      <c r="Y1229" s="99">
        <v>4500</v>
      </c>
      <c r="Z1229" s="99">
        <v>1800</v>
      </c>
      <c r="AA1229" s="99">
        <v>1500</v>
      </c>
      <c r="AB1229" s="99">
        <v>1500</v>
      </c>
      <c r="AC1229" s="100">
        <v>2000</v>
      </c>
      <c r="AD1229" s="22">
        <f t="shared" si="347"/>
        <v>63335</v>
      </c>
      <c r="AE1229" s="20">
        <f t="shared" si="348"/>
        <v>79168</v>
      </c>
      <c r="AF1229" s="20">
        <f t="shared" si="349"/>
        <v>116114</v>
      </c>
      <c r="AG1229" s="20">
        <f t="shared" si="350"/>
        <v>153059</v>
      </c>
      <c r="AH1229" s="20">
        <f t="shared" si="351"/>
        <v>105558</v>
      </c>
      <c r="AI1229" s="20">
        <f t="shared" si="352"/>
        <v>95002</v>
      </c>
      <c r="AJ1229" s="20">
        <f t="shared" si="353"/>
        <v>63335</v>
      </c>
      <c r="AK1229" s="20">
        <f t="shared" si="354"/>
        <v>47501</v>
      </c>
      <c r="AL1229" s="20">
        <f t="shared" si="355"/>
        <v>19000</v>
      </c>
      <c r="AM1229" s="20">
        <f t="shared" si="356"/>
        <v>15834</v>
      </c>
      <c r="AN1229" s="20">
        <f t="shared" si="357"/>
        <v>15834</v>
      </c>
      <c r="AO1229" s="43">
        <f t="shared" si="358"/>
        <v>21112</v>
      </c>
    </row>
    <row r="1230" spans="1:41" hidden="1" x14ac:dyDescent="0.2">
      <c r="A1230" s="96" t="s">
        <v>2881</v>
      </c>
      <c r="B1230" s="96" t="s">
        <v>2886</v>
      </c>
      <c r="C1230" s="96" t="s">
        <v>2881</v>
      </c>
      <c r="D1230" s="96" t="s">
        <v>2882</v>
      </c>
      <c r="E1230" s="96" t="s">
        <v>2887</v>
      </c>
      <c r="F1230" s="96" t="s">
        <v>2886</v>
      </c>
      <c r="G1230" s="96" t="s">
        <v>126</v>
      </c>
      <c r="H1230" s="19" t="str">
        <f>IF(E1230="","",VLOOKUP(LEFT(E1230,5),'Technikai cellák'!B:C,2,0))</f>
        <v>E.ON Dél-dunántúli Gázhálózati Zrt.</v>
      </c>
      <c r="I1230" s="19" t="str">
        <f>IF(E1230="","",VLOOKUP(H1230,'Technikai cellák'!$C$1:$D$12,2,0))</f>
        <v>7626 Pécs, Búza tér 8/a</v>
      </c>
      <c r="J1230" s="97">
        <v>16</v>
      </c>
      <c r="K1230" s="25" t="str">
        <f t="shared" si="361"/>
        <v>20 alatti</v>
      </c>
      <c r="L1230" s="101">
        <f t="shared" si="362"/>
        <v>16</v>
      </c>
      <c r="M1230" s="102">
        <f t="shared" si="363"/>
        <v>0</v>
      </c>
      <c r="N1230" s="105"/>
      <c r="O1230" s="104">
        <f t="shared" si="364"/>
        <v>0</v>
      </c>
      <c r="P1230" s="26">
        <f t="shared" si="360"/>
        <v>624905</v>
      </c>
      <c r="Q1230" s="21">
        <f t="shared" si="359"/>
        <v>781131</v>
      </c>
      <c r="R1230" s="98">
        <v>6000</v>
      </c>
      <c r="S1230" s="99">
        <v>7000</v>
      </c>
      <c r="T1230" s="99">
        <v>9000</v>
      </c>
      <c r="U1230" s="99">
        <v>12000</v>
      </c>
      <c r="V1230" s="99">
        <v>10000</v>
      </c>
      <c r="W1230" s="99">
        <v>9000</v>
      </c>
      <c r="X1230" s="99">
        <v>7000</v>
      </c>
      <c r="Y1230" s="99">
        <v>5500</v>
      </c>
      <c r="Z1230" s="99">
        <v>2000</v>
      </c>
      <c r="AA1230" s="99">
        <v>1500</v>
      </c>
      <c r="AB1230" s="99">
        <v>2000</v>
      </c>
      <c r="AC1230" s="100">
        <v>3000</v>
      </c>
      <c r="AD1230" s="22">
        <f t="shared" si="347"/>
        <v>63335</v>
      </c>
      <c r="AE1230" s="20">
        <f t="shared" si="348"/>
        <v>73891</v>
      </c>
      <c r="AF1230" s="20">
        <f t="shared" si="349"/>
        <v>95002</v>
      </c>
      <c r="AG1230" s="20">
        <f t="shared" si="350"/>
        <v>126670</v>
      </c>
      <c r="AH1230" s="20">
        <f t="shared" si="351"/>
        <v>105558</v>
      </c>
      <c r="AI1230" s="20">
        <f t="shared" si="352"/>
        <v>95002</v>
      </c>
      <c r="AJ1230" s="20">
        <f t="shared" si="353"/>
        <v>73891</v>
      </c>
      <c r="AK1230" s="20">
        <f t="shared" si="354"/>
        <v>58057</v>
      </c>
      <c r="AL1230" s="20">
        <f t="shared" si="355"/>
        <v>21112</v>
      </c>
      <c r="AM1230" s="20">
        <f t="shared" si="356"/>
        <v>15834</v>
      </c>
      <c r="AN1230" s="20">
        <f t="shared" si="357"/>
        <v>21112</v>
      </c>
      <c r="AO1230" s="43">
        <f t="shared" si="358"/>
        <v>31667</v>
      </c>
    </row>
    <row r="1231" spans="1:41" hidden="1" x14ac:dyDescent="0.2">
      <c r="A1231" s="96" t="s">
        <v>2881</v>
      </c>
      <c r="B1231" s="96" t="s">
        <v>2886</v>
      </c>
      <c r="C1231" s="96" t="s">
        <v>2881</v>
      </c>
      <c r="D1231" s="96" t="s">
        <v>2882</v>
      </c>
      <c r="E1231" s="96" t="s">
        <v>2888</v>
      </c>
      <c r="F1231" s="96" t="s">
        <v>2889</v>
      </c>
      <c r="G1231" s="96" t="s">
        <v>126</v>
      </c>
      <c r="H1231" s="19" t="str">
        <f>IF(E1231="","",VLOOKUP(LEFT(E1231,5),'Technikai cellák'!B:C,2,0))</f>
        <v>E.ON Dél-dunántúli Gázhálózati Zrt.</v>
      </c>
      <c r="I1231" s="19" t="str">
        <f>IF(E1231="","",VLOOKUP(H1231,'Technikai cellák'!$C$1:$D$12,2,0))</f>
        <v>7626 Pécs, Búza tér 8/a</v>
      </c>
      <c r="J1231" s="97">
        <v>4</v>
      </c>
      <c r="K1231" s="25" t="str">
        <f t="shared" si="361"/>
        <v>20 alatti</v>
      </c>
      <c r="L1231" s="101">
        <f t="shared" si="362"/>
        <v>4</v>
      </c>
      <c r="M1231" s="102">
        <f t="shared" si="363"/>
        <v>0</v>
      </c>
      <c r="N1231" s="105"/>
      <c r="O1231" s="104">
        <f t="shared" si="364"/>
        <v>0</v>
      </c>
      <c r="P1231" s="26">
        <f t="shared" si="360"/>
        <v>153692</v>
      </c>
      <c r="Q1231" s="21">
        <f t="shared" si="359"/>
        <v>192115</v>
      </c>
      <c r="R1231" s="98">
        <v>1000</v>
      </c>
      <c r="S1231" s="99">
        <v>3500</v>
      </c>
      <c r="T1231" s="99">
        <v>4200</v>
      </c>
      <c r="U1231" s="99">
        <v>3500</v>
      </c>
      <c r="V1231" s="99">
        <v>2500</v>
      </c>
      <c r="W1231" s="99">
        <v>1000</v>
      </c>
      <c r="X1231" s="99">
        <v>500</v>
      </c>
      <c r="Y1231" s="99">
        <v>300</v>
      </c>
      <c r="Z1231" s="99">
        <v>300</v>
      </c>
      <c r="AA1231" s="99">
        <v>200</v>
      </c>
      <c r="AB1231" s="99">
        <v>200</v>
      </c>
      <c r="AC1231" s="100">
        <v>1000</v>
      </c>
      <c r="AD1231" s="22">
        <f t="shared" si="347"/>
        <v>10556</v>
      </c>
      <c r="AE1231" s="20">
        <f t="shared" si="348"/>
        <v>36945</v>
      </c>
      <c r="AF1231" s="20">
        <f t="shared" si="349"/>
        <v>44334</v>
      </c>
      <c r="AG1231" s="20">
        <f t="shared" si="350"/>
        <v>36945</v>
      </c>
      <c r="AH1231" s="20">
        <f t="shared" si="351"/>
        <v>26389</v>
      </c>
      <c r="AI1231" s="20">
        <f t="shared" si="352"/>
        <v>10556</v>
      </c>
      <c r="AJ1231" s="20">
        <f t="shared" si="353"/>
        <v>5278</v>
      </c>
      <c r="AK1231" s="20">
        <f t="shared" si="354"/>
        <v>3167</v>
      </c>
      <c r="AL1231" s="20">
        <f t="shared" si="355"/>
        <v>3167</v>
      </c>
      <c r="AM1231" s="20">
        <f t="shared" si="356"/>
        <v>2111</v>
      </c>
      <c r="AN1231" s="20">
        <f t="shared" si="357"/>
        <v>2111</v>
      </c>
      <c r="AO1231" s="43">
        <f t="shared" si="358"/>
        <v>10556</v>
      </c>
    </row>
    <row r="1232" spans="1:41" hidden="1" x14ac:dyDescent="0.2">
      <c r="A1232" s="96" t="s">
        <v>2890</v>
      </c>
      <c r="B1232" s="96" t="s">
        <v>2891</v>
      </c>
      <c r="C1232" s="96" t="s">
        <v>2890</v>
      </c>
      <c r="D1232" s="96" t="s">
        <v>2891</v>
      </c>
      <c r="E1232" s="96" t="s">
        <v>2892</v>
      </c>
      <c r="F1232" s="96" t="s">
        <v>2891</v>
      </c>
      <c r="G1232" s="96" t="s">
        <v>126</v>
      </c>
      <c r="H1232" s="19" t="str">
        <f>IF(E1232="","",VLOOKUP(LEFT(E1232,5),'Technikai cellák'!B:C,2,0))</f>
        <v>TIGÁZ Földgázelosztó Zrt.</v>
      </c>
      <c r="I1232" s="19" t="str">
        <f>IF(E1232="","",VLOOKUP(H1232,'Technikai cellák'!$C$1:$D$12,2,0))</f>
        <v>4200 Hajdúszoboszló, Rákóczi Ferenc út 184.</v>
      </c>
      <c r="J1232" s="97">
        <v>136</v>
      </c>
      <c r="K1232" s="25" t="str">
        <f t="shared" si="361"/>
        <v>100-500</v>
      </c>
      <c r="L1232" s="101">
        <f t="shared" si="362"/>
        <v>0</v>
      </c>
      <c r="M1232" s="102">
        <f t="shared" si="363"/>
        <v>0</v>
      </c>
      <c r="N1232" s="105"/>
      <c r="O1232" s="104">
        <f t="shared" si="364"/>
        <v>1436</v>
      </c>
      <c r="P1232" s="26">
        <f t="shared" si="360"/>
        <v>2305387</v>
      </c>
      <c r="Q1232" s="21">
        <f t="shared" si="359"/>
        <v>2881734</v>
      </c>
      <c r="R1232" s="98">
        <v>21000</v>
      </c>
      <c r="S1232" s="99">
        <v>28000</v>
      </c>
      <c r="T1232" s="99">
        <v>38000</v>
      </c>
      <c r="U1232" s="99">
        <v>44000</v>
      </c>
      <c r="V1232" s="99">
        <v>40000</v>
      </c>
      <c r="W1232" s="99">
        <v>36000</v>
      </c>
      <c r="X1232" s="99">
        <v>27000</v>
      </c>
      <c r="Y1232" s="99">
        <v>11000</v>
      </c>
      <c r="Z1232" s="99">
        <v>7000</v>
      </c>
      <c r="AA1232" s="99">
        <v>7000</v>
      </c>
      <c r="AB1232" s="99">
        <v>7000</v>
      </c>
      <c r="AC1232" s="100">
        <v>7000</v>
      </c>
      <c r="AD1232" s="22">
        <f t="shared" si="347"/>
        <v>221672</v>
      </c>
      <c r="AE1232" s="20">
        <f t="shared" si="348"/>
        <v>295562</v>
      </c>
      <c r="AF1232" s="20">
        <f t="shared" si="349"/>
        <v>401120</v>
      </c>
      <c r="AG1232" s="20">
        <f t="shared" si="350"/>
        <v>464455</v>
      </c>
      <c r="AH1232" s="20">
        <f t="shared" si="351"/>
        <v>422232</v>
      </c>
      <c r="AI1232" s="20">
        <f t="shared" si="352"/>
        <v>380009</v>
      </c>
      <c r="AJ1232" s="20">
        <f t="shared" si="353"/>
        <v>285006</v>
      </c>
      <c r="AK1232" s="20">
        <f t="shared" si="354"/>
        <v>116114</v>
      </c>
      <c r="AL1232" s="20">
        <f t="shared" si="355"/>
        <v>73891</v>
      </c>
      <c r="AM1232" s="20">
        <f t="shared" si="356"/>
        <v>73891</v>
      </c>
      <c r="AN1232" s="20">
        <f t="shared" si="357"/>
        <v>73891</v>
      </c>
      <c r="AO1232" s="43">
        <f t="shared" si="358"/>
        <v>73891</v>
      </c>
    </row>
    <row r="1233" spans="1:41" hidden="1" x14ac:dyDescent="0.2">
      <c r="A1233" s="96" t="s">
        <v>2893</v>
      </c>
      <c r="B1233" s="96" t="s">
        <v>2894</v>
      </c>
      <c r="C1233" s="96" t="s">
        <v>2893</v>
      </c>
      <c r="D1233" s="96" t="s">
        <v>2894</v>
      </c>
      <c r="E1233" s="96" t="s">
        <v>2895</v>
      </c>
      <c r="F1233" s="96" t="s">
        <v>2896</v>
      </c>
      <c r="G1233" s="96" t="s">
        <v>126</v>
      </c>
      <c r="H1233" s="19" t="str">
        <f>IF(E1233="","",VLOOKUP(LEFT(E1233,5),'Technikai cellák'!B:C,2,0))</f>
        <v>E.ON Dél-dunántúli Gázhálózati Zrt.</v>
      </c>
      <c r="I1233" s="19" t="str">
        <f>IF(E1233="","",VLOOKUP(H1233,'Technikai cellák'!$C$1:$D$12,2,0))</f>
        <v>7626 Pécs, Búza tér 8/a</v>
      </c>
      <c r="J1233" s="97">
        <v>65</v>
      </c>
      <c r="K1233" s="25" t="str">
        <f t="shared" si="361"/>
        <v>20-99</v>
      </c>
      <c r="L1233" s="101">
        <f t="shared" si="362"/>
        <v>0</v>
      </c>
      <c r="M1233" s="102">
        <f t="shared" si="363"/>
        <v>683</v>
      </c>
      <c r="N1233" s="105">
        <v>683</v>
      </c>
      <c r="O1233" s="104">
        <f t="shared" si="364"/>
        <v>0</v>
      </c>
      <c r="P1233" s="26">
        <f t="shared" si="360"/>
        <v>477122</v>
      </c>
      <c r="Q1233" s="21">
        <f t="shared" si="359"/>
        <v>596403</v>
      </c>
      <c r="R1233" s="98">
        <v>4600</v>
      </c>
      <c r="S1233" s="99">
        <v>6700</v>
      </c>
      <c r="T1233" s="99">
        <v>9400</v>
      </c>
      <c r="U1233" s="99">
        <v>12000</v>
      </c>
      <c r="V1233" s="99">
        <v>9200</v>
      </c>
      <c r="W1233" s="99">
        <v>8600</v>
      </c>
      <c r="X1233" s="99">
        <v>5600</v>
      </c>
      <c r="Y1233" s="99">
        <v>300</v>
      </c>
      <c r="Z1233" s="99">
        <v>0</v>
      </c>
      <c r="AA1233" s="99">
        <v>0</v>
      </c>
      <c r="AB1233" s="99">
        <v>0</v>
      </c>
      <c r="AC1233" s="100">
        <v>100</v>
      </c>
      <c r="AD1233" s="22">
        <f t="shared" si="347"/>
        <v>48557</v>
      </c>
      <c r="AE1233" s="20">
        <f t="shared" si="348"/>
        <v>70724</v>
      </c>
      <c r="AF1233" s="20">
        <f t="shared" si="349"/>
        <v>99224</v>
      </c>
      <c r="AG1233" s="20">
        <f t="shared" si="350"/>
        <v>126670</v>
      </c>
      <c r="AH1233" s="20">
        <f t="shared" si="351"/>
        <v>97113</v>
      </c>
      <c r="AI1233" s="20">
        <f t="shared" si="352"/>
        <v>90780</v>
      </c>
      <c r="AJ1233" s="20">
        <f t="shared" si="353"/>
        <v>59112</v>
      </c>
      <c r="AK1233" s="20">
        <f t="shared" si="354"/>
        <v>3167</v>
      </c>
      <c r="AL1233" s="20">
        <f t="shared" si="355"/>
        <v>0</v>
      </c>
      <c r="AM1233" s="20">
        <f t="shared" si="356"/>
        <v>0</v>
      </c>
      <c r="AN1233" s="20">
        <f t="shared" si="357"/>
        <v>0</v>
      </c>
      <c r="AO1233" s="43">
        <f t="shared" si="358"/>
        <v>1056</v>
      </c>
    </row>
    <row r="1234" spans="1:41" hidden="1" x14ac:dyDescent="0.2">
      <c r="A1234" s="96" t="s">
        <v>2893</v>
      </c>
      <c r="B1234" s="96" t="s">
        <v>2894</v>
      </c>
      <c r="C1234" s="96" t="s">
        <v>2893</v>
      </c>
      <c r="D1234" s="96" t="s">
        <v>2894</v>
      </c>
      <c r="E1234" s="96" t="s">
        <v>2897</v>
      </c>
      <c r="F1234" s="96" t="s">
        <v>2898</v>
      </c>
      <c r="G1234" s="96" t="s">
        <v>126</v>
      </c>
      <c r="H1234" s="19" t="str">
        <f>IF(E1234="","",VLOOKUP(LEFT(E1234,5),'Technikai cellák'!B:C,2,0))</f>
        <v>E.ON Dél-dunántúli Gázhálózati Zrt.</v>
      </c>
      <c r="I1234" s="19" t="str">
        <f>IF(E1234="","",VLOOKUP(H1234,'Technikai cellák'!$C$1:$D$12,2,0))</f>
        <v>7626 Pécs, Búza tér 8/a</v>
      </c>
      <c r="J1234" s="97">
        <v>160</v>
      </c>
      <c r="K1234" s="25" t="str">
        <f t="shared" si="361"/>
        <v>100-500</v>
      </c>
      <c r="L1234" s="101">
        <f t="shared" si="362"/>
        <v>0</v>
      </c>
      <c r="M1234" s="102">
        <f t="shared" si="363"/>
        <v>0</v>
      </c>
      <c r="N1234" s="105"/>
      <c r="O1234" s="104">
        <f t="shared" si="364"/>
        <v>1689</v>
      </c>
      <c r="P1234" s="26">
        <f t="shared" si="360"/>
        <v>2469212</v>
      </c>
      <c r="Q1234" s="21">
        <f t="shared" si="359"/>
        <v>3086515</v>
      </c>
      <c r="R1234" s="98">
        <v>27200</v>
      </c>
      <c r="S1234" s="99">
        <v>41600</v>
      </c>
      <c r="T1234" s="99">
        <v>46000</v>
      </c>
      <c r="U1234" s="99">
        <v>42100</v>
      </c>
      <c r="V1234" s="99">
        <v>37300</v>
      </c>
      <c r="W1234" s="99">
        <v>43700</v>
      </c>
      <c r="X1234" s="99">
        <v>35700</v>
      </c>
      <c r="Y1234" s="99">
        <v>7000</v>
      </c>
      <c r="Z1234" s="99">
        <v>3100</v>
      </c>
      <c r="AA1234" s="99">
        <v>3000</v>
      </c>
      <c r="AB1234" s="99">
        <v>2800</v>
      </c>
      <c r="AC1234" s="100">
        <v>2900</v>
      </c>
      <c r="AD1234" s="22">
        <f t="shared" si="347"/>
        <v>287118</v>
      </c>
      <c r="AE1234" s="20">
        <f t="shared" si="348"/>
        <v>439121</v>
      </c>
      <c r="AF1234" s="20">
        <f t="shared" si="349"/>
        <v>485567</v>
      </c>
      <c r="AG1234" s="20">
        <f t="shared" si="350"/>
        <v>444399</v>
      </c>
      <c r="AH1234" s="20">
        <f t="shared" si="351"/>
        <v>393731</v>
      </c>
      <c r="AI1234" s="20">
        <f t="shared" si="352"/>
        <v>461288</v>
      </c>
      <c r="AJ1234" s="20">
        <f t="shared" si="353"/>
        <v>376842</v>
      </c>
      <c r="AK1234" s="20">
        <f t="shared" si="354"/>
        <v>73891</v>
      </c>
      <c r="AL1234" s="20">
        <f t="shared" si="355"/>
        <v>32723</v>
      </c>
      <c r="AM1234" s="20">
        <f t="shared" si="356"/>
        <v>31667</v>
      </c>
      <c r="AN1234" s="20">
        <f t="shared" si="357"/>
        <v>29556</v>
      </c>
      <c r="AO1234" s="43">
        <f t="shared" si="358"/>
        <v>30612</v>
      </c>
    </row>
    <row r="1235" spans="1:41" hidden="1" x14ac:dyDescent="0.2">
      <c r="A1235" s="96" t="s">
        <v>2893</v>
      </c>
      <c r="B1235" s="96" t="s">
        <v>2894</v>
      </c>
      <c r="C1235" s="96" t="s">
        <v>2893</v>
      </c>
      <c r="D1235" s="96" t="s">
        <v>2894</v>
      </c>
      <c r="E1235" s="96" t="s">
        <v>2899</v>
      </c>
      <c r="F1235" s="96" t="s">
        <v>2900</v>
      </c>
      <c r="G1235" s="96" t="s">
        <v>126</v>
      </c>
      <c r="H1235" s="19" t="str">
        <f>IF(E1235="","",VLOOKUP(LEFT(E1235,5),'Technikai cellák'!B:C,2,0))</f>
        <v>E.ON Dél-dunántúli Gázhálózati Zrt.</v>
      </c>
      <c r="I1235" s="19" t="str">
        <f>IF(E1235="","",VLOOKUP(H1235,'Technikai cellák'!$C$1:$D$12,2,0))</f>
        <v>7626 Pécs, Búza tér 8/a</v>
      </c>
      <c r="J1235" s="97">
        <v>160</v>
      </c>
      <c r="K1235" s="25" t="str">
        <f t="shared" si="361"/>
        <v>100-500</v>
      </c>
      <c r="L1235" s="101">
        <f t="shared" si="362"/>
        <v>0</v>
      </c>
      <c r="M1235" s="102">
        <f t="shared" si="363"/>
        <v>0</v>
      </c>
      <c r="N1235" s="105"/>
      <c r="O1235" s="104">
        <f t="shared" si="364"/>
        <v>1689</v>
      </c>
      <c r="P1235" s="26">
        <f t="shared" si="360"/>
        <v>1341852</v>
      </c>
      <c r="Q1235" s="21">
        <f t="shared" si="359"/>
        <v>1677315</v>
      </c>
      <c r="R1235" s="98">
        <v>15300</v>
      </c>
      <c r="S1235" s="99">
        <v>20500</v>
      </c>
      <c r="T1235" s="99">
        <v>24200</v>
      </c>
      <c r="U1235" s="99">
        <v>24000</v>
      </c>
      <c r="V1235" s="99">
        <v>19400</v>
      </c>
      <c r="W1235" s="99">
        <v>21100</v>
      </c>
      <c r="X1235" s="99">
        <v>16600</v>
      </c>
      <c r="Y1235" s="99">
        <v>4500</v>
      </c>
      <c r="Z1235" s="99">
        <v>3500</v>
      </c>
      <c r="AA1235" s="99">
        <v>3200</v>
      </c>
      <c r="AB1235" s="99">
        <v>3100</v>
      </c>
      <c r="AC1235" s="100">
        <v>3500</v>
      </c>
      <c r="AD1235" s="22">
        <f t="shared" si="347"/>
        <v>161504</v>
      </c>
      <c r="AE1235" s="20">
        <f t="shared" si="348"/>
        <v>216394</v>
      </c>
      <c r="AF1235" s="20">
        <f t="shared" si="349"/>
        <v>255450</v>
      </c>
      <c r="AG1235" s="20">
        <f t="shared" si="350"/>
        <v>253339</v>
      </c>
      <c r="AH1235" s="20">
        <f t="shared" si="351"/>
        <v>204782</v>
      </c>
      <c r="AI1235" s="20">
        <f t="shared" si="352"/>
        <v>222727</v>
      </c>
      <c r="AJ1235" s="20">
        <f t="shared" si="353"/>
        <v>175226</v>
      </c>
      <c r="AK1235" s="20">
        <f t="shared" si="354"/>
        <v>47501</v>
      </c>
      <c r="AL1235" s="20">
        <f t="shared" si="355"/>
        <v>36945</v>
      </c>
      <c r="AM1235" s="20">
        <f t="shared" si="356"/>
        <v>33779</v>
      </c>
      <c r="AN1235" s="20">
        <f t="shared" si="357"/>
        <v>32723</v>
      </c>
      <c r="AO1235" s="43">
        <f t="shared" si="358"/>
        <v>36945</v>
      </c>
    </row>
    <row r="1236" spans="1:41" hidden="1" x14ac:dyDescent="0.2">
      <c r="A1236" s="96" t="s">
        <v>2893</v>
      </c>
      <c r="B1236" s="96" t="s">
        <v>2894</v>
      </c>
      <c r="C1236" s="96" t="s">
        <v>2893</v>
      </c>
      <c r="D1236" s="96" t="s">
        <v>2894</v>
      </c>
      <c r="E1236" s="96" t="s">
        <v>2901</v>
      </c>
      <c r="F1236" s="96" t="s">
        <v>2902</v>
      </c>
      <c r="G1236" s="96" t="s">
        <v>126</v>
      </c>
      <c r="H1236" s="19" t="str">
        <f>IF(E1236="","",VLOOKUP(LEFT(E1236,5),'Technikai cellák'!B:C,2,0))</f>
        <v>E.ON Dél-dunántúli Gázhálózati Zrt.</v>
      </c>
      <c r="I1236" s="19" t="str">
        <f>IF(E1236="","",VLOOKUP(H1236,'Technikai cellák'!$C$1:$D$12,2,0))</f>
        <v>7626 Pécs, Búza tér 8/a</v>
      </c>
      <c r="J1236" s="97">
        <v>100</v>
      </c>
      <c r="K1236" s="25" t="str">
        <f t="shared" si="361"/>
        <v>100-500</v>
      </c>
      <c r="L1236" s="101">
        <f t="shared" si="362"/>
        <v>0</v>
      </c>
      <c r="M1236" s="102">
        <f t="shared" si="363"/>
        <v>0</v>
      </c>
      <c r="N1236" s="105"/>
      <c r="O1236" s="104">
        <f t="shared" si="364"/>
        <v>1056</v>
      </c>
      <c r="P1236" s="26">
        <f t="shared" si="360"/>
        <v>1449099</v>
      </c>
      <c r="Q1236" s="21">
        <f t="shared" si="359"/>
        <v>1811374</v>
      </c>
      <c r="R1236" s="98">
        <v>17600</v>
      </c>
      <c r="S1236" s="99">
        <v>24000</v>
      </c>
      <c r="T1236" s="99">
        <v>25300</v>
      </c>
      <c r="U1236" s="99">
        <v>27000</v>
      </c>
      <c r="V1236" s="99">
        <v>24200</v>
      </c>
      <c r="W1236" s="99">
        <v>25000</v>
      </c>
      <c r="X1236" s="99">
        <v>15400</v>
      </c>
      <c r="Y1236" s="99">
        <v>3400</v>
      </c>
      <c r="Z1236" s="99">
        <v>2800</v>
      </c>
      <c r="AA1236" s="99">
        <v>2200</v>
      </c>
      <c r="AB1236" s="99">
        <v>2200</v>
      </c>
      <c r="AC1236" s="100">
        <v>2500</v>
      </c>
      <c r="AD1236" s="22">
        <f t="shared" ref="AD1236:AD1299" si="365">ROUND((R1236*$C$6)/$C$7,0)</f>
        <v>185782</v>
      </c>
      <c r="AE1236" s="20">
        <f t="shared" ref="AE1236:AE1299" si="366">ROUND((S1236*$C$6)/$C$7,0)</f>
        <v>253339</v>
      </c>
      <c r="AF1236" s="20">
        <f t="shared" ref="AF1236:AF1299" si="367">ROUND((T1236*$C$6)/$C$7,0)</f>
        <v>267062</v>
      </c>
      <c r="AG1236" s="20">
        <f t="shared" ref="AG1236:AG1299" si="368">ROUND((U1236*$C$6)/$C$7,0)</f>
        <v>285006</v>
      </c>
      <c r="AH1236" s="20">
        <f t="shared" ref="AH1236:AH1299" si="369">ROUND((V1236*$C$6)/$C$7,0)</f>
        <v>255450</v>
      </c>
      <c r="AI1236" s="20">
        <f t="shared" ref="AI1236:AI1299" si="370">ROUND((W1236*$C$6)/$C$7,0)</f>
        <v>263895</v>
      </c>
      <c r="AJ1236" s="20">
        <f t="shared" ref="AJ1236:AJ1299" si="371">ROUND((X1236*$C$6)/$C$7,0)</f>
        <v>162559</v>
      </c>
      <c r="AK1236" s="20">
        <f t="shared" ref="AK1236:AK1299" si="372">ROUND((Y1236*$C$6)/$C$7,0)</f>
        <v>35890</v>
      </c>
      <c r="AL1236" s="20">
        <f t="shared" ref="AL1236:AL1299" si="373">ROUND((Z1236*$C$6)/$C$7,0)</f>
        <v>29556</v>
      </c>
      <c r="AM1236" s="20">
        <f t="shared" ref="AM1236:AM1299" si="374">ROUND((AA1236*$C$6)/$C$7,0)</f>
        <v>23223</v>
      </c>
      <c r="AN1236" s="20">
        <f t="shared" ref="AN1236:AN1299" si="375">ROUND((AB1236*$C$6)/$C$7,0)</f>
        <v>23223</v>
      </c>
      <c r="AO1236" s="43">
        <f t="shared" ref="AO1236:AO1299" si="376">ROUND((AC1236*$C$6)/$C$7,0)</f>
        <v>26389</v>
      </c>
    </row>
    <row r="1237" spans="1:41" hidden="1" x14ac:dyDescent="0.2">
      <c r="A1237" s="96" t="s">
        <v>2903</v>
      </c>
      <c r="B1237" s="96" t="s">
        <v>2904</v>
      </c>
      <c r="C1237" s="96" t="s">
        <v>2903</v>
      </c>
      <c r="D1237" s="96" t="s">
        <v>2904</v>
      </c>
      <c r="E1237" s="96" t="s">
        <v>2905</v>
      </c>
      <c r="F1237" s="96" t="s">
        <v>2904</v>
      </c>
      <c r="G1237" s="96" t="s">
        <v>126</v>
      </c>
      <c r="H1237" s="19" t="str">
        <f>IF(E1237="","",VLOOKUP(LEFT(E1237,5),'Technikai cellák'!B:C,2,0))</f>
        <v>TIGÁZ Földgázelosztó Zrt.</v>
      </c>
      <c r="I1237" s="19" t="str">
        <f>IF(E1237="","",VLOOKUP(H1237,'Technikai cellák'!$C$1:$D$12,2,0))</f>
        <v>4200 Hajdúszoboszló, Rákóczi Ferenc út 184.</v>
      </c>
      <c r="J1237" s="97">
        <v>200</v>
      </c>
      <c r="K1237" s="25" t="str">
        <f t="shared" si="361"/>
        <v>100-500</v>
      </c>
      <c r="L1237" s="101">
        <f t="shared" si="362"/>
        <v>0</v>
      </c>
      <c r="M1237" s="102">
        <f t="shared" si="363"/>
        <v>0</v>
      </c>
      <c r="N1237" s="105"/>
      <c r="O1237" s="104">
        <f t="shared" si="364"/>
        <v>2111</v>
      </c>
      <c r="P1237" s="26">
        <f t="shared" si="360"/>
        <v>1688927</v>
      </c>
      <c r="Q1237" s="21">
        <f t="shared" ref="Q1237:Q1300" si="377">SUM(AD1237:AO1237)</f>
        <v>2111159</v>
      </c>
      <c r="R1237" s="98">
        <v>15778</v>
      </c>
      <c r="S1237" s="99">
        <v>22929</v>
      </c>
      <c r="T1237" s="99">
        <v>31176</v>
      </c>
      <c r="U1237" s="99">
        <v>42524</v>
      </c>
      <c r="V1237" s="99">
        <v>27862</v>
      </c>
      <c r="W1237" s="99">
        <v>19603</v>
      </c>
      <c r="X1237" s="99">
        <v>14816</v>
      </c>
      <c r="Y1237" s="99">
        <v>7095</v>
      </c>
      <c r="Z1237" s="99">
        <v>4212</v>
      </c>
      <c r="AA1237" s="99">
        <v>4132</v>
      </c>
      <c r="AB1237" s="99">
        <v>4225</v>
      </c>
      <c r="AC1237" s="100">
        <v>5648</v>
      </c>
      <c r="AD1237" s="22">
        <f t="shared" si="365"/>
        <v>166549</v>
      </c>
      <c r="AE1237" s="20">
        <f t="shared" si="366"/>
        <v>242034</v>
      </c>
      <c r="AF1237" s="20">
        <f t="shared" si="367"/>
        <v>329087</v>
      </c>
      <c r="AG1237" s="20">
        <f t="shared" si="368"/>
        <v>448875</v>
      </c>
      <c r="AH1237" s="20">
        <f t="shared" si="369"/>
        <v>294106</v>
      </c>
      <c r="AI1237" s="20">
        <f t="shared" si="370"/>
        <v>206925</v>
      </c>
      <c r="AJ1237" s="20">
        <f t="shared" si="371"/>
        <v>156395</v>
      </c>
      <c r="AK1237" s="20">
        <f t="shared" si="372"/>
        <v>74893</v>
      </c>
      <c r="AL1237" s="20">
        <f t="shared" si="373"/>
        <v>44461</v>
      </c>
      <c r="AM1237" s="20">
        <f t="shared" si="374"/>
        <v>43617</v>
      </c>
      <c r="AN1237" s="20">
        <f t="shared" si="375"/>
        <v>44598</v>
      </c>
      <c r="AO1237" s="43">
        <f t="shared" si="376"/>
        <v>59619</v>
      </c>
    </row>
    <row r="1238" spans="1:41" hidden="1" x14ac:dyDescent="0.2">
      <c r="A1238" s="96" t="s">
        <v>2906</v>
      </c>
      <c r="B1238" s="96" t="s">
        <v>2907</v>
      </c>
      <c r="C1238" s="96" t="s">
        <v>2906</v>
      </c>
      <c r="D1238" s="96" t="s">
        <v>2907</v>
      </c>
      <c r="E1238" s="96" t="s">
        <v>2908</v>
      </c>
      <c r="F1238" s="96" t="s">
        <v>2906</v>
      </c>
      <c r="G1238" s="96" t="s">
        <v>126</v>
      </c>
      <c r="H1238" s="19" t="str">
        <f>IF(E1238="","",VLOOKUP(LEFT(E1238,5),'Technikai cellák'!B:C,2,0))</f>
        <v>MVM ÉGÁZ-DÉGÁZ Földgázhálózati Zrt.</v>
      </c>
      <c r="I1238" s="19" t="str">
        <f>IF(E1238="","",VLOOKUP(H1238,'Technikai cellák'!$C$1:$D$12,2,0))</f>
        <v>6724 Szeged, Pulcz u. 44.</v>
      </c>
      <c r="J1238" s="97">
        <v>320</v>
      </c>
      <c r="K1238" s="25" t="str">
        <f t="shared" si="361"/>
        <v>100-500</v>
      </c>
      <c r="L1238" s="101">
        <f t="shared" si="362"/>
        <v>0</v>
      </c>
      <c r="M1238" s="102">
        <f t="shared" si="363"/>
        <v>0</v>
      </c>
      <c r="N1238" s="105"/>
      <c r="O1238" s="104">
        <f t="shared" si="364"/>
        <v>3378</v>
      </c>
      <c r="P1238" s="26">
        <f t="shared" si="360"/>
        <v>5252565</v>
      </c>
      <c r="Q1238" s="21">
        <f t="shared" si="377"/>
        <v>6565706</v>
      </c>
      <c r="R1238" s="98">
        <v>45000</v>
      </c>
      <c r="S1238" s="99">
        <v>65000</v>
      </c>
      <c r="T1238" s="99">
        <v>82000</v>
      </c>
      <c r="U1238" s="99">
        <v>90000</v>
      </c>
      <c r="V1238" s="99">
        <v>100000</v>
      </c>
      <c r="W1238" s="99">
        <v>90000</v>
      </c>
      <c r="X1238" s="99">
        <v>75000</v>
      </c>
      <c r="Y1238" s="99">
        <v>35000</v>
      </c>
      <c r="Z1238" s="99">
        <v>10000</v>
      </c>
      <c r="AA1238" s="99">
        <v>10000</v>
      </c>
      <c r="AB1238" s="99">
        <v>10000</v>
      </c>
      <c r="AC1238" s="100">
        <v>10000</v>
      </c>
      <c r="AD1238" s="22">
        <f t="shared" si="365"/>
        <v>475011</v>
      </c>
      <c r="AE1238" s="20">
        <f t="shared" si="366"/>
        <v>686127</v>
      </c>
      <c r="AF1238" s="20">
        <f t="shared" si="367"/>
        <v>865575</v>
      </c>
      <c r="AG1238" s="20">
        <f t="shared" si="368"/>
        <v>950022</v>
      </c>
      <c r="AH1238" s="20">
        <f t="shared" si="369"/>
        <v>1055579</v>
      </c>
      <c r="AI1238" s="20">
        <f t="shared" si="370"/>
        <v>950022</v>
      </c>
      <c r="AJ1238" s="20">
        <f t="shared" si="371"/>
        <v>791685</v>
      </c>
      <c r="AK1238" s="20">
        <f t="shared" si="372"/>
        <v>369453</v>
      </c>
      <c r="AL1238" s="20">
        <f t="shared" si="373"/>
        <v>105558</v>
      </c>
      <c r="AM1238" s="20">
        <f t="shared" si="374"/>
        <v>105558</v>
      </c>
      <c r="AN1238" s="20">
        <f t="shared" si="375"/>
        <v>105558</v>
      </c>
      <c r="AO1238" s="43">
        <f t="shared" si="376"/>
        <v>105558</v>
      </c>
    </row>
    <row r="1239" spans="1:41" hidden="1" x14ac:dyDescent="0.2">
      <c r="A1239" s="96" t="s">
        <v>2909</v>
      </c>
      <c r="B1239" s="96" t="s">
        <v>2910</v>
      </c>
      <c r="C1239" s="96" t="s">
        <v>2909</v>
      </c>
      <c r="D1239" s="96" t="s">
        <v>2910</v>
      </c>
      <c r="E1239" s="96" t="s">
        <v>2911</v>
      </c>
      <c r="F1239" s="96" t="s">
        <v>2910</v>
      </c>
      <c r="G1239" s="96" t="s">
        <v>126</v>
      </c>
      <c r="H1239" s="19" t="str">
        <f>IF(E1239="","",VLOOKUP(LEFT(E1239,5),'Technikai cellák'!B:C,2,0))</f>
        <v>MVM ÉGÁZ-DÉGÁZ Földgázhálózati Zrt.</v>
      </c>
      <c r="I1239" s="19" t="str">
        <f>IF(E1239="","",VLOOKUP(H1239,'Technikai cellák'!$C$1:$D$12,2,0))</f>
        <v>6724 Szeged, Pulcz u. 44.</v>
      </c>
      <c r="J1239" s="97">
        <v>320</v>
      </c>
      <c r="K1239" s="25" t="str">
        <f t="shared" si="361"/>
        <v>100-500</v>
      </c>
      <c r="L1239" s="101">
        <f t="shared" si="362"/>
        <v>0</v>
      </c>
      <c r="M1239" s="102">
        <f t="shared" si="363"/>
        <v>0</v>
      </c>
      <c r="N1239" s="105"/>
      <c r="O1239" s="104">
        <f t="shared" si="364"/>
        <v>3378</v>
      </c>
      <c r="P1239" s="26">
        <f t="shared" si="360"/>
        <v>5134340</v>
      </c>
      <c r="Q1239" s="21">
        <f t="shared" si="377"/>
        <v>6417925</v>
      </c>
      <c r="R1239" s="98">
        <v>50000</v>
      </c>
      <c r="S1239" s="99">
        <v>65000</v>
      </c>
      <c r="T1239" s="99">
        <v>80000</v>
      </c>
      <c r="U1239" s="99">
        <v>110000</v>
      </c>
      <c r="V1239" s="99">
        <v>85000</v>
      </c>
      <c r="W1239" s="99">
        <v>75000</v>
      </c>
      <c r="X1239" s="99">
        <v>45000</v>
      </c>
      <c r="Y1239" s="99">
        <v>25000</v>
      </c>
      <c r="Z1239" s="99">
        <v>25000</v>
      </c>
      <c r="AA1239" s="99">
        <v>15000</v>
      </c>
      <c r="AB1239" s="99">
        <v>15000</v>
      </c>
      <c r="AC1239" s="100">
        <v>18000</v>
      </c>
      <c r="AD1239" s="22">
        <f t="shared" si="365"/>
        <v>527790</v>
      </c>
      <c r="AE1239" s="20">
        <f t="shared" si="366"/>
        <v>686127</v>
      </c>
      <c r="AF1239" s="20">
        <f t="shared" si="367"/>
        <v>844464</v>
      </c>
      <c r="AG1239" s="20">
        <f t="shared" si="368"/>
        <v>1161137</v>
      </c>
      <c r="AH1239" s="20">
        <f t="shared" si="369"/>
        <v>897243</v>
      </c>
      <c r="AI1239" s="20">
        <f t="shared" si="370"/>
        <v>791685</v>
      </c>
      <c r="AJ1239" s="20">
        <f t="shared" si="371"/>
        <v>475011</v>
      </c>
      <c r="AK1239" s="20">
        <f t="shared" si="372"/>
        <v>263895</v>
      </c>
      <c r="AL1239" s="20">
        <f t="shared" si="373"/>
        <v>263895</v>
      </c>
      <c r="AM1239" s="20">
        <f t="shared" si="374"/>
        <v>158337</v>
      </c>
      <c r="AN1239" s="20">
        <f t="shared" si="375"/>
        <v>158337</v>
      </c>
      <c r="AO1239" s="43">
        <f t="shared" si="376"/>
        <v>190004</v>
      </c>
    </row>
    <row r="1240" spans="1:41" hidden="1" x14ac:dyDescent="0.2">
      <c r="A1240" s="96" t="s">
        <v>2909</v>
      </c>
      <c r="B1240" s="96" t="s">
        <v>2910</v>
      </c>
      <c r="C1240" s="96" t="s">
        <v>2909</v>
      </c>
      <c r="D1240" s="96" t="s">
        <v>2910</v>
      </c>
      <c r="E1240" s="96" t="s">
        <v>2912</v>
      </c>
      <c r="F1240" s="96" t="s">
        <v>2913</v>
      </c>
      <c r="G1240" s="96" t="s">
        <v>126</v>
      </c>
      <c r="H1240" s="19" t="str">
        <f>IF(E1240="","",VLOOKUP(LEFT(E1240,5),'Technikai cellák'!B:C,2,0))</f>
        <v>MVM ÉGÁZ-DÉGÁZ Földgázhálózati Zrt.</v>
      </c>
      <c r="I1240" s="19" t="str">
        <f>IF(E1240="","",VLOOKUP(H1240,'Technikai cellák'!$C$1:$D$12,2,0))</f>
        <v>6724 Szeged, Pulcz u. 44.</v>
      </c>
      <c r="J1240" s="97">
        <v>65</v>
      </c>
      <c r="K1240" s="25" t="str">
        <f t="shared" si="361"/>
        <v>20-99</v>
      </c>
      <c r="L1240" s="101">
        <f t="shared" si="362"/>
        <v>0</v>
      </c>
      <c r="M1240" s="102">
        <f t="shared" si="363"/>
        <v>683</v>
      </c>
      <c r="N1240" s="105">
        <v>683</v>
      </c>
      <c r="O1240" s="104">
        <f t="shared" si="364"/>
        <v>0</v>
      </c>
      <c r="P1240" s="26">
        <f t="shared" si="360"/>
        <v>1055578</v>
      </c>
      <c r="Q1240" s="21">
        <f t="shared" si="377"/>
        <v>1319473</v>
      </c>
      <c r="R1240" s="98">
        <v>13000</v>
      </c>
      <c r="S1240" s="99">
        <v>15000</v>
      </c>
      <c r="T1240" s="99">
        <v>18000</v>
      </c>
      <c r="U1240" s="99">
        <v>20000</v>
      </c>
      <c r="V1240" s="99">
        <v>15000</v>
      </c>
      <c r="W1240" s="99">
        <v>15000</v>
      </c>
      <c r="X1240" s="99">
        <v>10000</v>
      </c>
      <c r="Y1240" s="99">
        <v>5000</v>
      </c>
      <c r="Z1240" s="99">
        <v>5000</v>
      </c>
      <c r="AA1240" s="99">
        <v>3000</v>
      </c>
      <c r="AB1240" s="99">
        <v>3000</v>
      </c>
      <c r="AC1240" s="100">
        <v>3000</v>
      </c>
      <c r="AD1240" s="22">
        <f t="shared" si="365"/>
        <v>137225</v>
      </c>
      <c r="AE1240" s="20">
        <f t="shared" si="366"/>
        <v>158337</v>
      </c>
      <c r="AF1240" s="20">
        <f t="shared" si="367"/>
        <v>190004</v>
      </c>
      <c r="AG1240" s="20">
        <f t="shared" si="368"/>
        <v>211116</v>
      </c>
      <c r="AH1240" s="20">
        <f t="shared" si="369"/>
        <v>158337</v>
      </c>
      <c r="AI1240" s="20">
        <f t="shared" si="370"/>
        <v>158337</v>
      </c>
      <c r="AJ1240" s="20">
        <f t="shared" si="371"/>
        <v>105558</v>
      </c>
      <c r="AK1240" s="20">
        <f t="shared" si="372"/>
        <v>52779</v>
      </c>
      <c r="AL1240" s="20">
        <f t="shared" si="373"/>
        <v>52779</v>
      </c>
      <c r="AM1240" s="20">
        <f t="shared" si="374"/>
        <v>31667</v>
      </c>
      <c r="AN1240" s="20">
        <f t="shared" si="375"/>
        <v>31667</v>
      </c>
      <c r="AO1240" s="43">
        <f t="shared" si="376"/>
        <v>31667</v>
      </c>
    </row>
    <row r="1241" spans="1:41" hidden="1" x14ac:dyDescent="0.2">
      <c r="A1241" s="96" t="s">
        <v>2909</v>
      </c>
      <c r="B1241" s="96" t="s">
        <v>2910</v>
      </c>
      <c r="C1241" s="96" t="s">
        <v>2909</v>
      </c>
      <c r="D1241" s="96" t="s">
        <v>2910</v>
      </c>
      <c r="E1241" s="96" t="s">
        <v>2914</v>
      </c>
      <c r="F1241" s="96" t="s">
        <v>2915</v>
      </c>
      <c r="G1241" s="96" t="s">
        <v>126</v>
      </c>
      <c r="H1241" s="19" t="str">
        <f>IF(E1241="","",VLOOKUP(LEFT(E1241,5),'Technikai cellák'!B:C,2,0))</f>
        <v>MVM ÉGÁZ-DÉGÁZ Földgázhálózati Zrt.</v>
      </c>
      <c r="I1241" s="19" t="str">
        <f>IF(E1241="","",VLOOKUP(H1241,'Technikai cellák'!$C$1:$D$12,2,0))</f>
        <v>6724 Szeged, Pulcz u. 44.</v>
      </c>
      <c r="J1241" s="97">
        <v>145</v>
      </c>
      <c r="K1241" s="25" t="str">
        <f t="shared" si="361"/>
        <v>100-500</v>
      </c>
      <c r="L1241" s="101">
        <f t="shared" si="362"/>
        <v>0</v>
      </c>
      <c r="M1241" s="102">
        <f t="shared" si="363"/>
        <v>0</v>
      </c>
      <c r="N1241" s="105"/>
      <c r="O1241" s="104">
        <f t="shared" si="364"/>
        <v>1531</v>
      </c>
      <c r="P1241" s="26">
        <f t="shared" si="360"/>
        <v>3014735</v>
      </c>
      <c r="Q1241" s="21">
        <f t="shared" si="377"/>
        <v>3768419</v>
      </c>
      <c r="R1241" s="98">
        <v>25000</v>
      </c>
      <c r="S1241" s="99">
        <v>50000</v>
      </c>
      <c r="T1241" s="99">
        <v>55000</v>
      </c>
      <c r="U1241" s="99">
        <v>70000</v>
      </c>
      <c r="V1241" s="99">
        <v>50000</v>
      </c>
      <c r="W1241" s="99">
        <v>40000</v>
      </c>
      <c r="X1241" s="99">
        <v>25000</v>
      </c>
      <c r="Y1241" s="99">
        <v>10000</v>
      </c>
      <c r="Z1241" s="99">
        <v>8000</v>
      </c>
      <c r="AA1241" s="99">
        <v>8000</v>
      </c>
      <c r="AB1241" s="99">
        <v>8000</v>
      </c>
      <c r="AC1241" s="100">
        <v>8000</v>
      </c>
      <c r="AD1241" s="22">
        <f t="shared" si="365"/>
        <v>263895</v>
      </c>
      <c r="AE1241" s="20">
        <f t="shared" si="366"/>
        <v>527790</v>
      </c>
      <c r="AF1241" s="20">
        <f t="shared" si="367"/>
        <v>580569</v>
      </c>
      <c r="AG1241" s="20">
        <f t="shared" si="368"/>
        <v>738906</v>
      </c>
      <c r="AH1241" s="20">
        <f t="shared" si="369"/>
        <v>527790</v>
      </c>
      <c r="AI1241" s="20">
        <f t="shared" si="370"/>
        <v>422232</v>
      </c>
      <c r="AJ1241" s="20">
        <f t="shared" si="371"/>
        <v>263895</v>
      </c>
      <c r="AK1241" s="20">
        <f t="shared" si="372"/>
        <v>105558</v>
      </c>
      <c r="AL1241" s="20">
        <f t="shared" si="373"/>
        <v>84446</v>
      </c>
      <c r="AM1241" s="20">
        <f t="shared" si="374"/>
        <v>84446</v>
      </c>
      <c r="AN1241" s="20">
        <f t="shared" si="375"/>
        <v>84446</v>
      </c>
      <c r="AO1241" s="43">
        <f t="shared" si="376"/>
        <v>84446</v>
      </c>
    </row>
    <row r="1242" spans="1:41" hidden="1" x14ac:dyDescent="0.2">
      <c r="A1242" s="96" t="s">
        <v>2916</v>
      </c>
      <c r="B1242" s="96" t="s">
        <v>2917</v>
      </c>
      <c r="C1242" s="96" t="s">
        <v>2916</v>
      </c>
      <c r="D1242" s="96" t="s">
        <v>2917</v>
      </c>
      <c r="E1242" s="96" t="s">
        <v>2918</v>
      </c>
      <c r="F1242" s="96" t="s">
        <v>2917</v>
      </c>
      <c r="G1242" s="96" t="s">
        <v>126</v>
      </c>
      <c r="H1242" s="19" t="str">
        <f>IF(E1242="","",VLOOKUP(LEFT(E1242,5),'Technikai cellák'!B:C,2,0))</f>
        <v>TIGÁZ Földgázelosztó Zrt.</v>
      </c>
      <c r="I1242" s="19" t="str">
        <f>IF(E1242="","",VLOOKUP(H1242,'Technikai cellák'!$C$1:$D$12,2,0))</f>
        <v>4200 Hajdúszoboszló, Rákóczi Ferenc út 184.</v>
      </c>
      <c r="J1242" s="97">
        <v>220</v>
      </c>
      <c r="K1242" s="25" t="str">
        <f t="shared" si="361"/>
        <v>100-500</v>
      </c>
      <c r="L1242" s="101">
        <f t="shared" si="362"/>
        <v>0</v>
      </c>
      <c r="M1242" s="102">
        <f t="shared" si="363"/>
        <v>0</v>
      </c>
      <c r="N1242" s="105"/>
      <c r="O1242" s="104">
        <f t="shared" si="364"/>
        <v>2322</v>
      </c>
      <c r="P1242" s="26">
        <f t="shared" si="360"/>
        <v>3335632</v>
      </c>
      <c r="Q1242" s="21">
        <f t="shared" si="377"/>
        <v>4169540</v>
      </c>
      <c r="R1242" s="98">
        <v>0</v>
      </c>
      <c r="S1242" s="99">
        <v>0</v>
      </c>
      <c r="T1242" s="99">
        <v>0</v>
      </c>
      <c r="U1242" s="99">
        <v>105000</v>
      </c>
      <c r="V1242" s="99">
        <v>90000</v>
      </c>
      <c r="W1242" s="99">
        <v>80000</v>
      </c>
      <c r="X1242" s="99">
        <v>60000</v>
      </c>
      <c r="Y1242" s="99">
        <v>20000</v>
      </c>
      <c r="Z1242" s="99">
        <v>10000</v>
      </c>
      <c r="AA1242" s="99">
        <v>10000</v>
      </c>
      <c r="AB1242" s="99">
        <v>10000</v>
      </c>
      <c r="AC1242" s="100">
        <v>10000</v>
      </c>
      <c r="AD1242" s="22">
        <f t="shared" si="365"/>
        <v>0</v>
      </c>
      <c r="AE1242" s="20">
        <f t="shared" si="366"/>
        <v>0</v>
      </c>
      <c r="AF1242" s="20">
        <f t="shared" si="367"/>
        <v>0</v>
      </c>
      <c r="AG1242" s="20">
        <f t="shared" si="368"/>
        <v>1108358</v>
      </c>
      <c r="AH1242" s="20">
        <f t="shared" si="369"/>
        <v>950022</v>
      </c>
      <c r="AI1242" s="20">
        <f t="shared" si="370"/>
        <v>844464</v>
      </c>
      <c r="AJ1242" s="20">
        <f t="shared" si="371"/>
        <v>633348</v>
      </c>
      <c r="AK1242" s="20">
        <f t="shared" si="372"/>
        <v>211116</v>
      </c>
      <c r="AL1242" s="20">
        <f t="shared" si="373"/>
        <v>105558</v>
      </c>
      <c r="AM1242" s="20">
        <f t="shared" si="374"/>
        <v>105558</v>
      </c>
      <c r="AN1242" s="20">
        <f t="shared" si="375"/>
        <v>105558</v>
      </c>
      <c r="AO1242" s="43">
        <f t="shared" si="376"/>
        <v>105558</v>
      </c>
    </row>
    <row r="1243" spans="1:41" hidden="1" x14ac:dyDescent="0.2">
      <c r="A1243" s="96" t="s">
        <v>2919</v>
      </c>
      <c r="B1243" s="96" t="s">
        <v>2920</v>
      </c>
      <c r="C1243" s="96" t="s">
        <v>2919</v>
      </c>
      <c r="D1243" s="96" t="s">
        <v>2920</v>
      </c>
      <c r="E1243" s="96" t="s">
        <v>2921</v>
      </c>
      <c r="F1243" s="96" t="s">
        <v>2920</v>
      </c>
      <c r="G1243" s="96" t="s">
        <v>126</v>
      </c>
      <c r="H1243" s="19" t="str">
        <f>IF(E1243="","",VLOOKUP(LEFT(E1243,5),'Technikai cellák'!B:C,2,0))</f>
        <v>TIGÁZ Földgázelosztó Zrt.</v>
      </c>
      <c r="I1243" s="19" t="str">
        <f>IF(E1243="","",VLOOKUP(H1243,'Technikai cellák'!$C$1:$D$12,2,0))</f>
        <v>4200 Hajdúszoboszló, Rákóczi Ferenc út 184.</v>
      </c>
      <c r="J1243" s="97">
        <v>140</v>
      </c>
      <c r="K1243" s="25" t="str">
        <f t="shared" si="361"/>
        <v>100-500</v>
      </c>
      <c r="L1243" s="101">
        <f t="shared" si="362"/>
        <v>0</v>
      </c>
      <c r="M1243" s="102">
        <f t="shared" si="363"/>
        <v>0</v>
      </c>
      <c r="N1243" s="105"/>
      <c r="O1243" s="104">
        <f t="shared" si="364"/>
        <v>1478</v>
      </c>
      <c r="P1243" s="26">
        <f t="shared" si="360"/>
        <v>4749262</v>
      </c>
      <c r="Q1243" s="21">
        <f t="shared" si="377"/>
        <v>5936578</v>
      </c>
      <c r="R1243" s="98">
        <v>44000</v>
      </c>
      <c r="S1243" s="99">
        <v>69000</v>
      </c>
      <c r="T1243" s="99">
        <v>83900</v>
      </c>
      <c r="U1243" s="99">
        <v>99000</v>
      </c>
      <c r="V1243" s="99">
        <v>81000</v>
      </c>
      <c r="W1243" s="99">
        <v>78000</v>
      </c>
      <c r="X1243" s="99">
        <v>40000</v>
      </c>
      <c r="Y1243" s="99">
        <v>18000</v>
      </c>
      <c r="Z1243" s="99">
        <v>12500</v>
      </c>
      <c r="AA1243" s="99">
        <v>12500</v>
      </c>
      <c r="AB1243" s="99">
        <v>12500</v>
      </c>
      <c r="AC1243" s="100">
        <v>12000</v>
      </c>
      <c r="AD1243" s="22">
        <f t="shared" si="365"/>
        <v>464455</v>
      </c>
      <c r="AE1243" s="20">
        <f t="shared" si="366"/>
        <v>728350</v>
      </c>
      <c r="AF1243" s="20">
        <f t="shared" si="367"/>
        <v>885631</v>
      </c>
      <c r="AG1243" s="20">
        <f t="shared" si="368"/>
        <v>1045024</v>
      </c>
      <c r="AH1243" s="20">
        <f t="shared" si="369"/>
        <v>855019</v>
      </c>
      <c r="AI1243" s="20">
        <f t="shared" si="370"/>
        <v>823352</v>
      </c>
      <c r="AJ1243" s="20">
        <f t="shared" si="371"/>
        <v>422232</v>
      </c>
      <c r="AK1243" s="20">
        <f t="shared" si="372"/>
        <v>190004</v>
      </c>
      <c r="AL1243" s="20">
        <f t="shared" si="373"/>
        <v>131947</v>
      </c>
      <c r="AM1243" s="20">
        <f t="shared" si="374"/>
        <v>131947</v>
      </c>
      <c r="AN1243" s="20">
        <f t="shared" si="375"/>
        <v>131947</v>
      </c>
      <c r="AO1243" s="43">
        <f t="shared" si="376"/>
        <v>126670</v>
      </c>
    </row>
    <row r="1244" spans="1:41" hidden="1" x14ac:dyDescent="0.2">
      <c r="A1244" s="96" t="s">
        <v>2922</v>
      </c>
      <c r="B1244" s="96" t="s">
        <v>2923</v>
      </c>
      <c r="C1244" s="96" t="s">
        <v>2922</v>
      </c>
      <c r="D1244" s="96" t="s">
        <v>2923</v>
      </c>
      <c r="E1244" s="96" t="s">
        <v>2924</v>
      </c>
      <c r="F1244" s="96" t="s">
        <v>2923</v>
      </c>
      <c r="G1244" s="96" t="s">
        <v>126</v>
      </c>
      <c r="H1244" s="19" t="str">
        <f>IF(E1244="","",VLOOKUP(LEFT(E1244,5),'Technikai cellák'!B:C,2,0))</f>
        <v>TIGÁZ Földgázelosztó Zrt.</v>
      </c>
      <c r="I1244" s="19" t="str">
        <f>IF(E1244="","",VLOOKUP(H1244,'Technikai cellák'!$C$1:$D$12,2,0))</f>
        <v>4200 Hajdúszoboszló, Rákóczi Ferenc út 184.</v>
      </c>
      <c r="J1244" s="97">
        <v>260</v>
      </c>
      <c r="K1244" s="25" t="str">
        <f t="shared" si="361"/>
        <v>100-500</v>
      </c>
      <c r="L1244" s="101">
        <f t="shared" si="362"/>
        <v>0</v>
      </c>
      <c r="M1244" s="102">
        <f t="shared" si="363"/>
        <v>0</v>
      </c>
      <c r="N1244" s="105"/>
      <c r="O1244" s="104">
        <f t="shared" si="364"/>
        <v>2745</v>
      </c>
      <c r="P1244" s="26">
        <f t="shared" ref="P1244:P1307" si="378">ROUND(Q1244*$G$9,0)</f>
        <v>5573461</v>
      </c>
      <c r="Q1244" s="21">
        <f t="shared" si="377"/>
        <v>6966826</v>
      </c>
      <c r="R1244" s="98">
        <v>60000</v>
      </c>
      <c r="S1244" s="99">
        <v>80000</v>
      </c>
      <c r="T1244" s="99">
        <v>100000</v>
      </c>
      <c r="U1244" s="99">
        <v>105000</v>
      </c>
      <c r="V1244" s="99">
        <v>90000</v>
      </c>
      <c r="W1244" s="99">
        <v>85000</v>
      </c>
      <c r="X1244" s="99">
        <v>53000</v>
      </c>
      <c r="Y1244" s="99">
        <v>25000</v>
      </c>
      <c r="Z1244" s="99">
        <v>15000</v>
      </c>
      <c r="AA1244" s="99">
        <v>15000</v>
      </c>
      <c r="AB1244" s="99">
        <v>15000</v>
      </c>
      <c r="AC1244" s="100">
        <v>17000</v>
      </c>
      <c r="AD1244" s="22">
        <f t="shared" si="365"/>
        <v>633348</v>
      </c>
      <c r="AE1244" s="20">
        <f t="shared" si="366"/>
        <v>844464</v>
      </c>
      <c r="AF1244" s="20">
        <f t="shared" si="367"/>
        <v>1055579</v>
      </c>
      <c r="AG1244" s="20">
        <f t="shared" si="368"/>
        <v>1108358</v>
      </c>
      <c r="AH1244" s="20">
        <f t="shared" si="369"/>
        <v>950022</v>
      </c>
      <c r="AI1244" s="20">
        <f t="shared" si="370"/>
        <v>897243</v>
      </c>
      <c r="AJ1244" s="20">
        <f t="shared" si="371"/>
        <v>559457</v>
      </c>
      <c r="AK1244" s="20">
        <f t="shared" si="372"/>
        <v>263895</v>
      </c>
      <c r="AL1244" s="20">
        <f t="shared" si="373"/>
        <v>158337</v>
      </c>
      <c r="AM1244" s="20">
        <f t="shared" si="374"/>
        <v>158337</v>
      </c>
      <c r="AN1244" s="20">
        <f t="shared" si="375"/>
        <v>158337</v>
      </c>
      <c r="AO1244" s="43">
        <f t="shared" si="376"/>
        <v>179449</v>
      </c>
    </row>
    <row r="1245" spans="1:41" hidden="1" x14ac:dyDescent="0.2">
      <c r="A1245" s="96" t="s">
        <v>2925</v>
      </c>
      <c r="B1245" s="96" t="s">
        <v>2926</v>
      </c>
      <c r="C1245" s="96" t="s">
        <v>2925</v>
      </c>
      <c r="D1245" s="96" t="s">
        <v>2927</v>
      </c>
      <c r="E1245" s="96" t="s">
        <v>2928</v>
      </c>
      <c r="F1245" s="96" t="s">
        <v>2927</v>
      </c>
      <c r="G1245" s="96" t="s">
        <v>126</v>
      </c>
      <c r="H1245" s="19" t="str">
        <f>IF(E1245="","",VLOOKUP(LEFT(E1245,5),'Technikai cellák'!B:C,2,0))</f>
        <v>MVM ÉGÁZ-DÉGÁZ Földgázhálózati Zrt.</v>
      </c>
      <c r="I1245" s="19" t="str">
        <f>IF(E1245="","",VLOOKUP(H1245,'Technikai cellák'!$C$1:$D$12,2,0))</f>
        <v>6724 Szeged, Pulcz u. 44.</v>
      </c>
      <c r="J1245" s="97">
        <v>65</v>
      </c>
      <c r="K1245" s="25" t="str">
        <f t="shared" si="361"/>
        <v>20-99</v>
      </c>
      <c r="L1245" s="101">
        <f t="shared" si="362"/>
        <v>0</v>
      </c>
      <c r="M1245" s="102">
        <f t="shared" si="363"/>
        <v>683</v>
      </c>
      <c r="N1245" s="105">
        <v>683</v>
      </c>
      <c r="O1245" s="104">
        <f t="shared" si="364"/>
        <v>0</v>
      </c>
      <c r="P1245" s="26">
        <f t="shared" si="378"/>
        <v>591614</v>
      </c>
      <c r="Q1245" s="21">
        <f t="shared" si="377"/>
        <v>739518</v>
      </c>
      <c r="R1245" s="98">
        <v>5757</v>
      </c>
      <c r="S1245" s="99">
        <v>10790</v>
      </c>
      <c r="T1245" s="99">
        <v>13115</v>
      </c>
      <c r="U1245" s="99">
        <v>13821</v>
      </c>
      <c r="V1245" s="99">
        <v>9008</v>
      </c>
      <c r="W1245" s="99">
        <v>8100</v>
      </c>
      <c r="X1245" s="99">
        <v>4345</v>
      </c>
      <c r="Y1245" s="99">
        <v>1852</v>
      </c>
      <c r="Z1245" s="99">
        <v>1176</v>
      </c>
      <c r="AA1245" s="99">
        <v>760</v>
      </c>
      <c r="AB1245" s="99">
        <v>573</v>
      </c>
      <c r="AC1245" s="100">
        <v>761</v>
      </c>
      <c r="AD1245" s="22">
        <f t="shared" si="365"/>
        <v>60770</v>
      </c>
      <c r="AE1245" s="20">
        <f t="shared" si="366"/>
        <v>113897</v>
      </c>
      <c r="AF1245" s="20">
        <f t="shared" si="367"/>
        <v>138439</v>
      </c>
      <c r="AG1245" s="20">
        <f t="shared" si="368"/>
        <v>145892</v>
      </c>
      <c r="AH1245" s="20">
        <f t="shared" si="369"/>
        <v>95087</v>
      </c>
      <c r="AI1245" s="20">
        <f t="shared" si="370"/>
        <v>85502</v>
      </c>
      <c r="AJ1245" s="20">
        <f t="shared" si="371"/>
        <v>45865</v>
      </c>
      <c r="AK1245" s="20">
        <f t="shared" si="372"/>
        <v>19549</v>
      </c>
      <c r="AL1245" s="20">
        <f t="shared" si="373"/>
        <v>12414</v>
      </c>
      <c r="AM1245" s="20">
        <f t="shared" si="374"/>
        <v>8022</v>
      </c>
      <c r="AN1245" s="20">
        <f t="shared" si="375"/>
        <v>6048</v>
      </c>
      <c r="AO1245" s="43">
        <f t="shared" si="376"/>
        <v>8033</v>
      </c>
    </row>
    <row r="1246" spans="1:41" hidden="1" x14ac:dyDescent="0.2">
      <c r="A1246" s="96" t="s">
        <v>2925</v>
      </c>
      <c r="B1246" s="96" t="s">
        <v>2929</v>
      </c>
      <c r="C1246" s="96" t="s">
        <v>2925</v>
      </c>
      <c r="D1246" s="96" t="s">
        <v>2930</v>
      </c>
      <c r="E1246" s="96" t="s">
        <v>2931</v>
      </c>
      <c r="F1246" s="96" t="s">
        <v>2932</v>
      </c>
      <c r="G1246" s="96" t="s">
        <v>126</v>
      </c>
      <c r="H1246" s="19" t="str">
        <f>IF(E1246="","",VLOOKUP(LEFT(E1246,5),'Technikai cellák'!B:C,2,0))</f>
        <v>MVM ÉGÁZ-DÉGÁZ Földgázhálózati Zrt.</v>
      </c>
      <c r="I1246" s="19" t="str">
        <f>IF(E1246="","",VLOOKUP(H1246,'Technikai cellák'!$C$1:$D$12,2,0))</f>
        <v>6724 Szeged, Pulcz u. 44.</v>
      </c>
      <c r="J1246" s="97">
        <v>100</v>
      </c>
      <c r="K1246" s="25" t="str">
        <f t="shared" si="361"/>
        <v>100-500</v>
      </c>
      <c r="L1246" s="101">
        <f t="shared" si="362"/>
        <v>0</v>
      </c>
      <c r="M1246" s="102">
        <f t="shared" si="363"/>
        <v>0</v>
      </c>
      <c r="N1246" s="105"/>
      <c r="O1246" s="104">
        <f t="shared" si="364"/>
        <v>1056</v>
      </c>
      <c r="P1246" s="26">
        <f t="shared" si="378"/>
        <v>770108</v>
      </c>
      <c r="Q1246" s="21">
        <f t="shared" si="377"/>
        <v>962635</v>
      </c>
      <c r="R1246" s="98">
        <v>6596</v>
      </c>
      <c r="S1246" s="99">
        <v>11158</v>
      </c>
      <c r="T1246" s="99">
        <v>12555</v>
      </c>
      <c r="U1246" s="99">
        <v>14793</v>
      </c>
      <c r="V1246" s="99">
        <v>12541</v>
      </c>
      <c r="W1246" s="99">
        <v>13052</v>
      </c>
      <c r="X1246" s="99">
        <v>9032</v>
      </c>
      <c r="Y1246" s="99">
        <v>3079</v>
      </c>
      <c r="Z1246" s="99">
        <v>2669</v>
      </c>
      <c r="AA1246" s="99">
        <v>2289</v>
      </c>
      <c r="AB1246" s="99">
        <v>1528</v>
      </c>
      <c r="AC1246" s="100">
        <v>1903</v>
      </c>
      <c r="AD1246" s="22">
        <f t="shared" si="365"/>
        <v>69626</v>
      </c>
      <c r="AE1246" s="20">
        <f t="shared" si="366"/>
        <v>117782</v>
      </c>
      <c r="AF1246" s="20">
        <f t="shared" si="367"/>
        <v>132528</v>
      </c>
      <c r="AG1246" s="20">
        <f t="shared" si="368"/>
        <v>156152</v>
      </c>
      <c r="AH1246" s="20">
        <f t="shared" si="369"/>
        <v>132380</v>
      </c>
      <c r="AI1246" s="20">
        <f t="shared" si="370"/>
        <v>137774</v>
      </c>
      <c r="AJ1246" s="20">
        <f t="shared" si="371"/>
        <v>95340</v>
      </c>
      <c r="AK1246" s="20">
        <f t="shared" si="372"/>
        <v>32501</v>
      </c>
      <c r="AL1246" s="20">
        <f t="shared" si="373"/>
        <v>28173</v>
      </c>
      <c r="AM1246" s="20">
        <f t="shared" si="374"/>
        <v>24162</v>
      </c>
      <c r="AN1246" s="20">
        <f t="shared" si="375"/>
        <v>16129</v>
      </c>
      <c r="AO1246" s="43">
        <f t="shared" si="376"/>
        <v>20088</v>
      </c>
    </row>
    <row r="1247" spans="1:41" hidden="1" x14ac:dyDescent="0.2">
      <c r="A1247" s="96" t="s">
        <v>2933</v>
      </c>
      <c r="B1247" s="96" t="s">
        <v>2934</v>
      </c>
      <c r="C1247" s="96" t="s">
        <v>2933</v>
      </c>
      <c r="D1247" s="96" t="s">
        <v>2934</v>
      </c>
      <c r="E1247" s="96" t="s">
        <v>2935</v>
      </c>
      <c r="F1247" s="96" t="s">
        <v>2934</v>
      </c>
      <c r="G1247" s="96" t="s">
        <v>126</v>
      </c>
      <c r="H1247" s="19" t="str">
        <f>IF(E1247="","",VLOOKUP(LEFT(E1247,5),'Technikai cellák'!B:C,2,0))</f>
        <v>E.ON Dél-dunántúli Gázhálózati Zrt.</v>
      </c>
      <c r="I1247" s="19" t="str">
        <f>IF(E1247="","",VLOOKUP(H1247,'Technikai cellák'!$C$1:$D$12,2,0))</f>
        <v>7626 Pécs, Búza tér 8/a</v>
      </c>
      <c r="J1247" s="97">
        <v>106</v>
      </c>
      <c r="K1247" s="25" t="str">
        <f t="shared" si="361"/>
        <v>100-500</v>
      </c>
      <c r="L1247" s="101">
        <f t="shared" si="362"/>
        <v>0</v>
      </c>
      <c r="M1247" s="102">
        <f t="shared" si="363"/>
        <v>0</v>
      </c>
      <c r="N1247" s="105"/>
      <c r="O1247" s="104">
        <f t="shared" si="364"/>
        <v>1119</v>
      </c>
      <c r="P1247" s="26">
        <f t="shared" si="378"/>
        <v>1156914</v>
      </c>
      <c r="Q1247" s="21">
        <f t="shared" si="377"/>
        <v>1446143</v>
      </c>
      <c r="R1247" s="98">
        <v>10000</v>
      </c>
      <c r="S1247" s="99">
        <v>15000</v>
      </c>
      <c r="T1247" s="99">
        <v>20500</v>
      </c>
      <c r="U1247" s="99">
        <v>24500</v>
      </c>
      <c r="V1247" s="99">
        <v>18000</v>
      </c>
      <c r="W1247" s="99">
        <v>12500</v>
      </c>
      <c r="X1247" s="99">
        <v>10500</v>
      </c>
      <c r="Y1247" s="99">
        <v>10500</v>
      </c>
      <c r="Z1247" s="99">
        <v>3500</v>
      </c>
      <c r="AA1247" s="99">
        <v>3500</v>
      </c>
      <c r="AB1247" s="99">
        <v>3500</v>
      </c>
      <c r="AC1247" s="100">
        <v>5000</v>
      </c>
      <c r="AD1247" s="22">
        <f t="shared" si="365"/>
        <v>105558</v>
      </c>
      <c r="AE1247" s="20">
        <f t="shared" si="366"/>
        <v>158337</v>
      </c>
      <c r="AF1247" s="20">
        <f t="shared" si="367"/>
        <v>216394</v>
      </c>
      <c r="AG1247" s="20">
        <f t="shared" si="368"/>
        <v>258617</v>
      </c>
      <c r="AH1247" s="20">
        <f t="shared" si="369"/>
        <v>190004</v>
      </c>
      <c r="AI1247" s="20">
        <f t="shared" si="370"/>
        <v>131947</v>
      </c>
      <c r="AJ1247" s="20">
        <f t="shared" si="371"/>
        <v>110836</v>
      </c>
      <c r="AK1247" s="20">
        <f t="shared" si="372"/>
        <v>110836</v>
      </c>
      <c r="AL1247" s="20">
        <f t="shared" si="373"/>
        <v>36945</v>
      </c>
      <c r="AM1247" s="20">
        <f t="shared" si="374"/>
        <v>36945</v>
      </c>
      <c r="AN1247" s="20">
        <f t="shared" si="375"/>
        <v>36945</v>
      </c>
      <c r="AO1247" s="43">
        <f t="shared" si="376"/>
        <v>52779</v>
      </c>
    </row>
    <row r="1248" spans="1:41" hidden="1" x14ac:dyDescent="0.2">
      <c r="A1248" s="96" t="s">
        <v>2936</v>
      </c>
      <c r="B1248" s="96" t="s">
        <v>2937</v>
      </c>
      <c r="C1248" s="96" t="s">
        <v>2936</v>
      </c>
      <c r="D1248" s="96" t="s">
        <v>2938</v>
      </c>
      <c r="E1248" s="96" t="s">
        <v>2939</v>
      </c>
      <c r="F1248" s="96" t="s">
        <v>2937</v>
      </c>
      <c r="G1248" s="96" t="s">
        <v>126</v>
      </c>
      <c r="H1248" s="19" t="str">
        <f>IF(E1248="","",VLOOKUP(LEFT(E1248,5),'Technikai cellák'!B:C,2,0))</f>
        <v>MVM ÉGÁZ-DÉGÁZ Földgázhálózati Zrt.</v>
      </c>
      <c r="I1248" s="19" t="str">
        <f>IF(E1248="","",VLOOKUP(H1248,'Technikai cellák'!$C$1:$D$12,2,0))</f>
        <v>6724 Szeged, Pulcz u. 44.</v>
      </c>
      <c r="J1248" s="97">
        <v>31</v>
      </c>
      <c r="K1248" s="25" t="str">
        <f t="shared" si="361"/>
        <v>20-99</v>
      </c>
      <c r="L1248" s="101">
        <f t="shared" si="362"/>
        <v>0</v>
      </c>
      <c r="M1248" s="102">
        <f t="shared" si="363"/>
        <v>326</v>
      </c>
      <c r="N1248" s="105">
        <v>326</v>
      </c>
      <c r="O1248" s="104">
        <f t="shared" si="364"/>
        <v>0</v>
      </c>
      <c r="P1248" s="26">
        <f t="shared" si="378"/>
        <v>510902</v>
      </c>
      <c r="Q1248" s="21">
        <f t="shared" si="377"/>
        <v>638627</v>
      </c>
      <c r="R1248" s="98">
        <v>4000</v>
      </c>
      <c r="S1248" s="99">
        <v>7000</v>
      </c>
      <c r="T1248" s="99">
        <v>10000</v>
      </c>
      <c r="U1248" s="99">
        <v>11000</v>
      </c>
      <c r="V1248" s="99">
        <v>8000</v>
      </c>
      <c r="W1248" s="99">
        <v>6000</v>
      </c>
      <c r="X1248" s="99">
        <v>4000</v>
      </c>
      <c r="Y1248" s="99">
        <v>2500</v>
      </c>
      <c r="Z1248" s="99">
        <v>2000</v>
      </c>
      <c r="AA1248" s="99">
        <v>2000</v>
      </c>
      <c r="AB1248" s="99">
        <v>2000</v>
      </c>
      <c r="AC1248" s="100">
        <v>2000</v>
      </c>
      <c r="AD1248" s="22">
        <f t="shared" si="365"/>
        <v>42223</v>
      </c>
      <c r="AE1248" s="20">
        <f t="shared" si="366"/>
        <v>73891</v>
      </c>
      <c r="AF1248" s="20">
        <f t="shared" si="367"/>
        <v>105558</v>
      </c>
      <c r="AG1248" s="20">
        <f t="shared" si="368"/>
        <v>116114</v>
      </c>
      <c r="AH1248" s="20">
        <f t="shared" si="369"/>
        <v>84446</v>
      </c>
      <c r="AI1248" s="20">
        <f t="shared" si="370"/>
        <v>63335</v>
      </c>
      <c r="AJ1248" s="20">
        <f t="shared" si="371"/>
        <v>42223</v>
      </c>
      <c r="AK1248" s="20">
        <f t="shared" si="372"/>
        <v>26389</v>
      </c>
      <c r="AL1248" s="20">
        <f t="shared" si="373"/>
        <v>21112</v>
      </c>
      <c r="AM1248" s="20">
        <f t="shared" si="374"/>
        <v>21112</v>
      </c>
      <c r="AN1248" s="20">
        <f t="shared" si="375"/>
        <v>21112</v>
      </c>
      <c r="AO1248" s="43">
        <f t="shared" si="376"/>
        <v>21112</v>
      </c>
    </row>
    <row r="1249" spans="1:41" hidden="1" x14ac:dyDescent="0.2">
      <c r="A1249" s="96" t="s">
        <v>2936</v>
      </c>
      <c r="B1249" s="96" t="s">
        <v>2938</v>
      </c>
      <c r="C1249" s="96" t="s">
        <v>2936</v>
      </c>
      <c r="D1249" s="96" t="s">
        <v>2940</v>
      </c>
      <c r="E1249" s="96" t="s">
        <v>2941</v>
      </c>
      <c r="F1249" s="96" t="s">
        <v>2942</v>
      </c>
      <c r="G1249" s="96" t="s">
        <v>126</v>
      </c>
      <c r="H1249" s="19" t="str">
        <f>IF(E1249="","",VLOOKUP(LEFT(E1249,5),'Technikai cellák'!B:C,2,0))</f>
        <v>MVM ÉGÁZ-DÉGÁZ Földgázhálózati Zrt.</v>
      </c>
      <c r="I1249" s="19" t="str">
        <f>IF(E1249="","",VLOOKUP(H1249,'Technikai cellák'!$C$1:$D$12,2,0))</f>
        <v>6724 Szeged, Pulcz u. 44.</v>
      </c>
      <c r="J1249" s="97">
        <v>4</v>
      </c>
      <c r="K1249" s="25" t="str">
        <f t="shared" si="361"/>
        <v>20 alatti</v>
      </c>
      <c r="L1249" s="101">
        <f t="shared" si="362"/>
        <v>4</v>
      </c>
      <c r="M1249" s="102">
        <f t="shared" si="363"/>
        <v>0</v>
      </c>
      <c r="N1249" s="105"/>
      <c r="O1249" s="104">
        <f t="shared" si="364"/>
        <v>0</v>
      </c>
      <c r="P1249" s="26">
        <f t="shared" si="378"/>
        <v>32766</v>
      </c>
      <c r="Q1249" s="21">
        <f t="shared" si="377"/>
        <v>40957</v>
      </c>
      <c r="R1249" s="98">
        <v>250</v>
      </c>
      <c r="S1249" s="99">
        <v>500</v>
      </c>
      <c r="T1249" s="99">
        <v>650</v>
      </c>
      <c r="U1249" s="99">
        <v>700</v>
      </c>
      <c r="V1249" s="99">
        <v>600</v>
      </c>
      <c r="W1249" s="99">
        <v>600</v>
      </c>
      <c r="X1249" s="99">
        <v>400</v>
      </c>
      <c r="Y1249" s="99">
        <v>100</v>
      </c>
      <c r="Z1249" s="99">
        <v>50</v>
      </c>
      <c r="AA1249" s="99">
        <v>10</v>
      </c>
      <c r="AB1249" s="99">
        <v>10</v>
      </c>
      <c r="AC1249" s="100">
        <v>10</v>
      </c>
      <c r="AD1249" s="22">
        <f t="shared" si="365"/>
        <v>2639</v>
      </c>
      <c r="AE1249" s="20">
        <f t="shared" si="366"/>
        <v>5278</v>
      </c>
      <c r="AF1249" s="20">
        <f t="shared" si="367"/>
        <v>6861</v>
      </c>
      <c r="AG1249" s="20">
        <f t="shared" si="368"/>
        <v>7389</v>
      </c>
      <c r="AH1249" s="20">
        <f t="shared" si="369"/>
        <v>6333</v>
      </c>
      <c r="AI1249" s="20">
        <f t="shared" si="370"/>
        <v>6333</v>
      </c>
      <c r="AJ1249" s="20">
        <f t="shared" si="371"/>
        <v>4222</v>
      </c>
      <c r="AK1249" s="20">
        <f t="shared" si="372"/>
        <v>1056</v>
      </c>
      <c r="AL1249" s="20">
        <f t="shared" si="373"/>
        <v>528</v>
      </c>
      <c r="AM1249" s="20">
        <f t="shared" si="374"/>
        <v>106</v>
      </c>
      <c r="AN1249" s="20">
        <f t="shared" si="375"/>
        <v>106</v>
      </c>
      <c r="AO1249" s="43">
        <f t="shared" si="376"/>
        <v>106</v>
      </c>
    </row>
    <row r="1250" spans="1:41" hidden="1" x14ac:dyDescent="0.2">
      <c r="A1250" s="96" t="s">
        <v>2943</v>
      </c>
      <c r="B1250" s="96" t="s">
        <v>2944</v>
      </c>
      <c r="C1250" s="96" t="s">
        <v>2943</v>
      </c>
      <c r="D1250" s="96" t="s">
        <v>2944</v>
      </c>
      <c r="E1250" s="96" t="s">
        <v>2945</v>
      </c>
      <c r="F1250" s="96" t="s">
        <v>2944</v>
      </c>
      <c r="G1250" s="96" t="s">
        <v>126</v>
      </c>
      <c r="H1250" s="19" t="str">
        <f>IF(E1250="","",VLOOKUP(LEFT(E1250,5),'Technikai cellák'!B:C,2,0))</f>
        <v>TIGÁZ Földgázelosztó Zrt.</v>
      </c>
      <c r="I1250" s="19" t="str">
        <f>IF(E1250="","",VLOOKUP(H1250,'Technikai cellák'!$C$1:$D$12,2,0))</f>
        <v>4200 Hajdúszoboszló, Rákóczi Ferenc út 184.</v>
      </c>
      <c r="J1250" s="97">
        <v>100</v>
      </c>
      <c r="K1250" s="25" t="str">
        <f t="shared" si="361"/>
        <v>100-500</v>
      </c>
      <c r="L1250" s="101">
        <f t="shared" si="362"/>
        <v>0</v>
      </c>
      <c r="M1250" s="102">
        <f t="shared" si="363"/>
        <v>0</v>
      </c>
      <c r="N1250" s="105"/>
      <c r="O1250" s="104">
        <f t="shared" si="364"/>
        <v>1056</v>
      </c>
      <c r="P1250" s="26">
        <f t="shared" si="378"/>
        <v>1411944</v>
      </c>
      <c r="Q1250" s="21">
        <f t="shared" si="377"/>
        <v>1764930</v>
      </c>
      <c r="R1250" s="98">
        <v>13500</v>
      </c>
      <c r="S1250" s="99">
        <v>20000</v>
      </c>
      <c r="T1250" s="99">
        <v>21500</v>
      </c>
      <c r="U1250" s="99">
        <v>26100</v>
      </c>
      <c r="V1250" s="99">
        <v>23000</v>
      </c>
      <c r="W1250" s="99">
        <v>20000</v>
      </c>
      <c r="X1250" s="99">
        <v>14500</v>
      </c>
      <c r="Y1250" s="99">
        <v>7000</v>
      </c>
      <c r="Z1250" s="99">
        <v>5300</v>
      </c>
      <c r="AA1250" s="99">
        <v>5000</v>
      </c>
      <c r="AB1250" s="99">
        <v>5500</v>
      </c>
      <c r="AC1250" s="100">
        <v>5800</v>
      </c>
      <c r="AD1250" s="22">
        <f t="shared" si="365"/>
        <v>142503</v>
      </c>
      <c r="AE1250" s="20">
        <f t="shared" si="366"/>
        <v>211116</v>
      </c>
      <c r="AF1250" s="20">
        <f t="shared" si="367"/>
        <v>226950</v>
      </c>
      <c r="AG1250" s="20">
        <f t="shared" si="368"/>
        <v>275506</v>
      </c>
      <c r="AH1250" s="20">
        <f t="shared" si="369"/>
        <v>242783</v>
      </c>
      <c r="AI1250" s="20">
        <f t="shared" si="370"/>
        <v>211116</v>
      </c>
      <c r="AJ1250" s="20">
        <f t="shared" si="371"/>
        <v>153059</v>
      </c>
      <c r="AK1250" s="20">
        <f t="shared" si="372"/>
        <v>73891</v>
      </c>
      <c r="AL1250" s="20">
        <f t="shared" si="373"/>
        <v>55946</v>
      </c>
      <c r="AM1250" s="20">
        <f t="shared" si="374"/>
        <v>52779</v>
      </c>
      <c r="AN1250" s="20">
        <f t="shared" si="375"/>
        <v>58057</v>
      </c>
      <c r="AO1250" s="43">
        <f t="shared" si="376"/>
        <v>61224</v>
      </c>
    </row>
    <row r="1251" spans="1:41" hidden="1" x14ac:dyDescent="0.2">
      <c r="A1251" s="96" t="s">
        <v>2943</v>
      </c>
      <c r="B1251" s="96" t="s">
        <v>2944</v>
      </c>
      <c r="C1251" s="96" t="s">
        <v>2943</v>
      </c>
      <c r="D1251" s="96" t="s">
        <v>2944</v>
      </c>
      <c r="E1251" s="96" t="s">
        <v>2946</v>
      </c>
      <c r="F1251" s="96" t="s">
        <v>2947</v>
      </c>
      <c r="G1251" s="96" t="s">
        <v>126</v>
      </c>
      <c r="H1251" s="19" t="str">
        <f>IF(E1251="","",VLOOKUP(LEFT(E1251,5),'Technikai cellák'!B:C,2,0))</f>
        <v>TIGÁZ Földgázelosztó Zrt.</v>
      </c>
      <c r="I1251" s="19" t="str">
        <f>IF(E1251="","",VLOOKUP(H1251,'Technikai cellák'!$C$1:$D$12,2,0))</f>
        <v>4200 Hajdúszoboszló, Rákóczi Ferenc út 184.</v>
      </c>
      <c r="J1251" s="97">
        <v>65</v>
      </c>
      <c r="K1251" s="25" t="str">
        <f t="shared" si="361"/>
        <v>20-99</v>
      </c>
      <c r="L1251" s="101">
        <f t="shared" si="362"/>
        <v>0</v>
      </c>
      <c r="M1251" s="102">
        <f t="shared" si="363"/>
        <v>683</v>
      </c>
      <c r="N1251" s="105">
        <v>683</v>
      </c>
      <c r="O1251" s="104">
        <f t="shared" si="364"/>
        <v>0</v>
      </c>
      <c r="P1251" s="26">
        <f t="shared" si="378"/>
        <v>984643</v>
      </c>
      <c r="Q1251" s="21">
        <f t="shared" si="377"/>
        <v>1230804</v>
      </c>
      <c r="R1251" s="98">
        <v>11800</v>
      </c>
      <c r="S1251" s="99">
        <v>15700</v>
      </c>
      <c r="T1251" s="99">
        <v>17500</v>
      </c>
      <c r="U1251" s="99">
        <v>18300</v>
      </c>
      <c r="V1251" s="99">
        <v>16500</v>
      </c>
      <c r="W1251" s="99">
        <v>17100</v>
      </c>
      <c r="X1251" s="99">
        <v>6400</v>
      </c>
      <c r="Y1251" s="99">
        <v>3000</v>
      </c>
      <c r="Z1251" s="99">
        <v>2600</v>
      </c>
      <c r="AA1251" s="99">
        <v>2500</v>
      </c>
      <c r="AB1251" s="99">
        <v>2200</v>
      </c>
      <c r="AC1251" s="100">
        <v>3000</v>
      </c>
      <c r="AD1251" s="22">
        <f t="shared" si="365"/>
        <v>124558</v>
      </c>
      <c r="AE1251" s="20">
        <f t="shared" si="366"/>
        <v>165726</v>
      </c>
      <c r="AF1251" s="20">
        <f t="shared" si="367"/>
        <v>184726</v>
      </c>
      <c r="AG1251" s="20">
        <f t="shared" si="368"/>
        <v>193171</v>
      </c>
      <c r="AH1251" s="20">
        <f t="shared" si="369"/>
        <v>174171</v>
      </c>
      <c r="AI1251" s="20">
        <f t="shared" si="370"/>
        <v>180504</v>
      </c>
      <c r="AJ1251" s="20">
        <f t="shared" si="371"/>
        <v>67557</v>
      </c>
      <c r="AK1251" s="20">
        <f t="shared" si="372"/>
        <v>31667</v>
      </c>
      <c r="AL1251" s="20">
        <f t="shared" si="373"/>
        <v>27445</v>
      </c>
      <c r="AM1251" s="20">
        <f t="shared" si="374"/>
        <v>26389</v>
      </c>
      <c r="AN1251" s="20">
        <f t="shared" si="375"/>
        <v>23223</v>
      </c>
      <c r="AO1251" s="43">
        <f t="shared" si="376"/>
        <v>31667</v>
      </c>
    </row>
    <row r="1252" spans="1:41" hidden="1" x14ac:dyDescent="0.2">
      <c r="A1252" s="96" t="s">
        <v>2948</v>
      </c>
      <c r="B1252" s="96" t="s">
        <v>2949</v>
      </c>
      <c r="C1252" s="96" t="s">
        <v>2948</v>
      </c>
      <c r="D1252" s="96" t="s">
        <v>2949</v>
      </c>
      <c r="E1252" s="96" t="s">
        <v>2950</v>
      </c>
      <c r="F1252" s="96" t="s">
        <v>2949</v>
      </c>
      <c r="G1252" s="96" t="s">
        <v>126</v>
      </c>
      <c r="H1252" s="19" t="str">
        <f>IF(E1252="","",VLOOKUP(LEFT(E1252,5),'Technikai cellák'!B:C,2,0))</f>
        <v>MVM FŐGÁZ Földgázhálózati Kft.</v>
      </c>
      <c r="I1252" s="19" t="str">
        <f>IF(E1252="","",VLOOKUP(H1252,'Technikai cellák'!$C$1:$D$12,2,0))</f>
        <v>1081 Budapest, II. János Pál pápa tér 20.</v>
      </c>
      <c r="J1252" s="97">
        <v>350</v>
      </c>
      <c r="K1252" s="25" t="str">
        <f t="shared" si="361"/>
        <v>100-500</v>
      </c>
      <c r="L1252" s="101">
        <f t="shared" si="362"/>
        <v>0</v>
      </c>
      <c r="M1252" s="102">
        <f t="shared" si="363"/>
        <v>0</v>
      </c>
      <c r="N1252" s="105"/>
      <c r="O1252" s="104">
        <f t="shared" si="364"/>
        <v>3695</v>
      </c>
      <c r="P1252" s="26">
        <f t="shared" si="378"/>
        <v>7682743</v>
      </c>
      <c r="Q1252" s="21">
        <f t="shared" si="377"/>
        <v>9603429</v>
      </c>
      <c r="R1252" s="98">
        <v>99294</v>
      </c>
      <c r="S1252" s="99">
        <v>137605</v>
      </c>
      <c r="T1252" s="99">
        <v>138208</v>
      </c>
      <c r="U1252" s="99">
        <v>146655</v>
      </c>
      <c r="V1252" s="99">
        <v>196191</v>
      </c>
      <c r="W1252" s="99">
        <v>101090</v>
      </c>
      <c r="X1252" s="99">
        <v>36436</v>
      </c>
      <c r="Y1252" s="99">
        <v>17316</v>
      </c>
      <c r="Z1252" s="99">
        <v>15894</v>
      </c>
      <c r="AA1252" s="99">
        <v>7415</v>
      </c>
      <c r="AB1252" s="99">
        <v>5547</v>
      </c>
      <c r="AC1252" s="100">
        <v>8127</v>
      </c>
      <c r="AD1252" s="22">
        <f t="shared" si="365"/>
        <v>1048127</v>
      </c>
      <c r="AE1252" s="20">
        <f t="shared" si="366"/>
        <v>1452530</v>
      </c>
      <c r="AF1252" s="20">
        <f t="shared" si="367"/>
        <v>1458895</v>
      </c>
      <c r="AG1252" s="20">
        <f t="shared" si="368"/>
        <v>1548060</v>
      </c>
      <c r="AH1252" s="20">
        <f t="shared" si="369"/>
        <v>2070952</v>
      </c>
      <c r="AI1252" s="20">
        <f t="shared" si="370"/>
        <v>1067085</v>
      </c>
      <c r="AJ1252" s="20">
        <f t="shared" si="371"/>
        <v>384611</v>
      </c>
      <c r="AK1252" s="20">
        <f t="shared" si="372"/>
        <v>182784</v>
      </c>
      <c r="AL1252" s="20">
        <f t="shared" si="373"/>
        <v>167774</v>
      </c>
      <c r="AM1252" s="20">
        <f t="shared" si="374"/>
        <v>78271</v>
      </c>
      <c r="AN1252" s="20">
        <f t="shared" si="375"/>
        <v>58553</v>
      </c>
      <c r="AO1252" s="43">
        <f t="shared" si="376"/>
        <v>85787</v>
      </c>
    </row>
    <row r="1253" spans="1:41" hidden="1" x14ac:dyDescent="0.2">
      <c r="A1253" s="96" t="s">
        <v>2948</v>
      </c>
      <c r="B1253" s="96" t="s">
        <v>2949</v>
      </c>
      <c r="C1253" s="96" t="s">
        <v>2948</v>
      </c>
      <c r="D1253" s="96" t="s">
        <v>2949</v>
      </c>
      <c r="E1253" s="96" t="s">
        <v>2951</v>
      </c>
      <c r="F1253" s="96" t="s">
        <v>2952</v>
      </c>
      <c r="G1253" s="96" t="s">
        <v>126</v>
      </c>
      <c r="H1253" s="19" t="str">
        <f>IF(E1253="","",VLOOKUP(LEFT(E1253,5),'Technikai cellák'!B:C,2,0))</f>
        <v>MVM FŐGÁZ Földgázhálózati Kft.</v>
      </c>
      <c r="I1253" s="19" t="str">
        <f>IF(E1253="","",VLOOKUP(H1253,'Technikai cellák'!$C$1:$D$12,2,0))</f>
        <v>1081 Budapest, II. János Pál pápa tér 20.</v>
      </c>
      <c r="J1253" s="97">
        <v>40</v>
      </c>
      <c r="K1253" s="25" t="str">
        <f t="shared" si="361"/>
        <v>20-99</v>
      </c>
      <c r="L1253" s="101">
        <f t="shared" si="362"/>
        <v>0</v>
      </c>
      <c r="M1253" s="102">
        <f t="shared" si="363"/>
        <v>420</v>
      </c>
      <c r="N1253" s="105">
        <v>420</v>
      </c>
      <c r="O1253" s="104">
        <f t="shared" si="364"/>
        <v>0</v>
      </c>
      <c r="P1253" s="26">
        <f t="shared" si="378"/>
        <v>202942</v>
      </c>
      <c r="Q1253" s="21">
        <f t="shared" si="377"/>
        <v>253677</v>
      </c>
      <c r="R1253" s="98">
        <v>1928</v>
      </c>
      <c r="S1253" s="99">
        <v>2150</v>
      </c>
      <c r="T1253" s="99">
        <v>2781</v>
      </c>
      <c r="U1253" s="99">
        <v>2420</v>
      </c>
      <c r="V1253" s="99">
        <v>2019</v>
      </c>
      <c r="W1253" s="99">
        <v>2071</v>
      </c>
      <c r="X1253" s="99">
        <v>1654</v>
      </c>
      <c r="Y1253" s="99">
        <v>2002</v>
      </c>
      <c r="Z1253" s="99">
        <v>1799</v>
      </c>
      <c r="AA1253" s="99">
        <v>1823</v>
      </c>
      <c r="AB1253" s="99">
        <v>1674</v>
      </c>
      <c r="AC1253" s="100">
        <v>1711</v>
      </c>
      <c r="AD1253" s="22">
        <f t="shared" si="365"/>
        <v>20352</v>
      </c>
      <c r="AE1253" s="20">
        <f t="shared" si="366"/>
        <v>22695</v>
      </c>
      <c r="AF1253" s="20">
        <f t="shared" si="367"/>
        <v>29356</v>
      </c>
      <c r="AG1253" s="20">
        <f t="shared" si="368"/>
        <v>25545</v>
      </c>
      <c r="AH1253" s="20">
        <f t="shared" si="369"/>
        <v>21312</v>
      </c>
      <c r="AI1253" s="20">
        <f t="shared" si="370"/>
        <v>21861</v>
      </c>
      <c r="AJ1253" s="20">
        <f t="shared" si="371"/>
        <v>17459</v>
      </c>
      <c r="AK1253" s="20">
        <f t="shared" si="372"/>
        <v>21133</v>
      </c>
      <c r="AL1253" s="20">
        <f t="shared" si="373"/>
        <v>18990</v>
      </c>
      <c r="AM1253" s="20">
        <f t="shared" si="374"/>
        <v>19243</v>
      </c>
      <c r="AN1253" s="20">
        <f t="shared" si="375"/>
        <v>17670</v>
      </c>
      <c r="AO1253" s="43">
        <f t="shared" si="376"/>
        <v>18061</v>
      </c>
    </row>
    <row r="1254" spans="1:41" hidden="1" x14ac:dyDescent="0.2">
      <c r="A1254" s="96" t="s">
        <v>2953</v>
      </c>
      <c r="B1254" s="96" t="s">
        <v>2954</v>
      </c>
      <c r="C1254" s="96" t="s">
        <v>2953</v>
      </c>
      <c r="D1254" s="96" t="s">
        <v>2954</v>
      </c>
      <c r="E1254" s="96" t="s">
        <v>2955</v>
      </c>
      <c r="F1254" s="96" t="s">
        <v>2956</v>
      </c>
      <c r="G1254" s="96" t="s">
        <v>126</v>
      </c>
      <c r="H1254" s="19" t="str">
        <f>IF(E1254="","",VLOOKUP(LEFT(E1254,5),'Technikai cellák'!B:C,2,0))</f>
        <v>MVM ÉGÁZ-DÉGÁZ Földgázhálózati Zrt.</v>
      </c>
      <c r="I1254" s="19" t="str">
        <f>IF(E1254="","",VLOOKUP(H1254,'Technikai cellák'!$C$1:$D$12,2,0))</f>
        <v>6724 Szeged, Pulcz u. 44.</v>
      </c>
      <c r="J1254" s="97">
        <v>10</v>
      </c>
      <c r="K1254" s="25" t="str">
        <f t="shared" si="361"/>
        <v>20 alatti</v>
      </c>
      <c r="L1254" s="101">
        <f t="shared" si="362"/>
        <v>10</v>
      </c>
      <c r="M1254" s="102">
        <f t="shared" si="363"/>
        <v>0</v>
      </c>
      <c r="N1254" s="105"/>
      <c r="O1254" s="104">
        <f t="shared" si="364"/>
        <v>0</v>
      </c>
      <c r="P1254" s="26">
        <f t="shared" si="378"/>
        <v>54048</v>
      </c>
      <c r="Q1254" s="21">
        <f t="shared" si="377"/>
        <v>67560</v>
      </c>
      <c r="R1254" s="98">
        <v>530</v>
      </c>
      <c r="S1254" s="99">
        <v>530</v>
      </c>
      <c r="T1254" s="99">
        <v>540</v>
      </c>
      <c r="U1254" s="99">
        <v>540</v>
      </c>
      <c r="V1254" s="99">
        <v>540</v>
      </c>
      <c r="W1254" s="99">
        <v>540</v>
      </c>
      <c r="X1254" s="99">
        <v>530</v>
      </c>
      <c r="Y1254" s="99">
        <v>530</v>
      </c>
      <c r="Z1254" s="99">
        <v>530</v>
      </c>
      <c r="AA1254" s="99">
        <v>530</v>
      </c>
      <c r="AB1254" s="99">
        <v>530</v>
      </c>
      <c r="AC1254" s="100">
        <v>530</v>
      </c>
      <c r="AD1254" s="22">
        <f t="shared" si="365"/>
        <v>5595</v>
      </c>
      <c r="AE1254" s="20">
        <f t="shared" si="366"/>
        <v>5595</v>
      </c>
      <c r="AF1254" s="20">
        <f t="shared" si="367"/>
        <v>5700</v>
      </c>
      <c r="AG1254" s="20">
        <f t="shared" si="368"/>
        <v>5700</v>
      </c>
      <c r="AH1254" s="20">
        <f t="shared" si="369"/>
        <v>5700</v>
      </c>
      <c r="AI1254" s="20">
        <f t="shared" si="370"/>
        <v>5700</v>
      </c>
      <c r="AJ1254" s="20">
        <f t="shared" si="371"/>
        <v>5595</v>
      </c>
      <c r="AK1254" s="20">
        <f t="shared" si="372"/>
        <v>5595</v>
      </c>
      <c r="AL1254" s="20">
        <f t="shared" si="373"/>
        <v>5595</v>
      </c>
      <c r="AM1254" s="20">
        <f t="shared" si="374"/>
        <v>5595</v>
      </c>
      <c r="AN1254" s="20">
        <f t="shared" si="375"/>
        <v>5595</v>
      </c>
      <c r="AO1254" s="43">
        <f t="shared" si="376"/>
        <v>5595</v>
      </c>
    </row>
    <row r="1255" spans="1:41" hidden="1" x14ac:dyDescent="0.2">
      <c r="A1255" s="96" t="s">
        <v>2957</v>
      </c>
      <c r="B1255" s="96" t="s">
        <v>2958</v>
      </c>
      <c r="C1255" s="96" t="s">
        <v>2957</v>
      </c>
      <c r="D1255" s="96" t="s">
        <v>2958</v>
      </c>
      <c r="E1255" s="96" t="s">
        <v>2959</v>
      </c>
      <c r="F1255" s="96" t="s">
        <v>2958</v>
      </c>
      <c r="G1255" s="96" t="s">
        <v>126</v>
      </c>
      <c r="H1255" s="19" t="str">
        <f>IF(E1255="","",VLOOKUP(LEFT(E1255,5),'Technikai cellák'!B:C,2,0))</f>
        <v>TIGÁZ Földgázelosztó Zrt.</v>
      </c>
      <c r="I1255" s="19" t="str">
        <f>IF(E1255="","",VLOOKUP(H1255,'Technikai cellák'!$C$1:$D$12,2,0))</f>
        <v>4200 Hajdúszoboszló, Rákóczi Ferenc út 184.</v>
      </c>
      <c r="J1255" s="97">
        <v>85</v>
      </c>
      <c r="K1255" s="25" t="str">
        <f t="shared" si="361"/>
        <v>20-99</v>
      </c>
      <c r="L1255" s="101">
        <f t="shared" si="362"/>
        <v>0</v>
      </c>
      <c r="M1255" s="102">
        <f t="shared" si="363"/>
        <v>893</v>
      </c>
      <c r="N1255" s="105">
        <v>893</v>
      </c>
      <c r="O1255" s="104">
        <f t="shared" si="364"/>
        <v>0</v>
      </c>
      <c r="P1255" s="26">
        <f t="shared" si="378"/>
        <v>475602</v>
      </c>
      <c r="Q1255" s="21">
        <f t="shared" si="377"/>
        <v>594502</v>
      </c>
      <c r="R1255" s="98">
        <v>4500</v>
      </c>
      <c r="S1255" s="99">
        <v>5320</v>
      </c>
      <c r="T1255" s="99">
        <v>5500</v>
      </c>
      <c r="U1255" s="99">
        <v>6000</v>
      </c>
      <c r="V1255" s="99">
        <v>5500</v>
      </c>
      <c r="W1255" s="99">
        <v>5000</v>
      </c>
      <c r="X1255" s="99">
        <v>4750</v>
      </c>
      <c r="Y1255" s="99">
        <v>4500</v>
      </c>
      <c r="Z1255" s="99">
        <v>4000</v>
      </c>
      <c r="AA1255" s="99">
        <v>3500</v>
      </c>
      <c r="AB1255" s="99">
        <v>3500</v>
      </c>
      <c r="AC1255" s="100">
        <v>4250</v>
      </c>
      <c r="AD1255" s="22">
        <f t="shared" si="365"/>
        <v>47501</v>
      </c>
      <c r="AE1255" s="20">
        <f t="shared" si="366"/>
        <v>56157</v>
      </c>
      <c r="AF1255" s="20">
        <f t="shared" si="367"/>
        <v>58057</v>
      </c>
      <c r="AG1255" s="20">
        <f t="shared" si="368"/>
        <v>63335</v>
      </c>
      <c r="AH1255" s="20">
        <f t="shared" si="369"/>
        <v>58057</v>
      </c>
      <c r="AI1255" s="20">
        <f t="shared" si="370"/>
        <v>52779</v>
      </c>
      <c r="AJ1255" s="20">
        <f t="shared" si="371"/>
        <v>50140</v>
      </c>
      <c r="AK1255" s="20">
        <f t="shared" si="372"/>
        <v>47501</v>
      </c>
      <c r="AL1255" s="20">
        <f t="shared" si="373"/>
        <v>42223</v>
      </c>
      <c r="AM1255" s="20">
        <f t="shared" si="374"/>
        <v>36945</v>
      </c>
      <c r="AN1255" s="20">
        <f t="shared" si="375"/>
        <v>36945</v>
      </c>
      <c r="AO1255" s="43">
        <f t="shared" si="376"/>
        <v>44862</v>
      </c>
    </row>
    <row r="1256" spans="1:41" hidden="1" x14ac:dyDescent="0.2">
      <c r="A1256" s="96" t="s">
        <v>2960</v>
      </c>
      <c r="B1256" s="96" t="s">
        <v>2961</v>
      </c>
      <c r="C1256" s="96" t="s">
        <v>2960</v>
      </c>
      <c r="D1256" s="96" t="s">
        <v>2961</v>
      </c>
      <c r="E1256" s="96" t="s">
        <v>2962</v>
      </c>
      <c r="F1256" s="96" t="s">
        <v>2961</v>
      </c>
      <c r="G1256" s="96" t="s">
        <v>126</v>
      </c>
      <c r="H1256" s="19" t="str">
        <f>IF(E1256="","",VLOOKUP(LEFT(E1256,5),'Technikai cellák'!B:C,2,0))</f>
        <v>TIGÁZ Földgázelosztó Zrt.</v>
      </c>
      <c r="I1256" s="19" t="str">
        <f>IF(E1256="","",VLOOKUP(H1256,'Technikai cellák'!$C$1:$D$12,2,0))</f>
        <v>4200 Hajdúszoboszló, Rákóczi Ferenc út 184.</v>
      </c>
      <c r="J1256" s="97">
        <v>65</v>
      </c>
      <c r="K1256" s="25" t="str">
        <f t="shared" si="361"/>
        <v>20-99</v>
      </c>
      <c r="L1256" s="101">
        <f t="shared" si="362"/>
        <v>0</v>
      </c>
      <c r="M1256" s="102">
        <f t="shared" si="363"/>
        <v>683</v>
      </c>
      <c r="N1256" s="105">
        <v>683</v>
      </c>
      <c r="O1256" s="104">
        <f t="shared" si="364"/>
        <v>0</v>
      </c>
      <c r="P1256" s="26">
        <f t="shared" si="378"/>
        <v>575925</v>
      </c>
      <c r="Q1256" s="21">
        <f t="shared" si="377"/>
        <v>719906</v>
      </c>
      <c r="R1256" s="98">
        <v>5500</v>
      </c>
      <c r="S1256" s="99">
        <v>8300</v>
      </c>
      <c r="T1256" s="99">
        <v>10100</v>
      </c>
      <c r="U1256" s="99">
        <v>10500</v>
      </c>
      <c r="V1256" s="99">
        <v>10500</v>
      </c>
      <c r="W1256" s="99">
        <v>8500</v>
      </c>
      <c r="X1256" s="99">
        <v>4000</v>
      </c>
      <c r="Y1256" s="99">
        <v>2400</v>
      </c>
      <c r="Z1256" s="99">
        <v>2200</v>
      </c>
      <c r="AA1256" s="99">
        <v>1800</v>
      </c>
      <c r="AB1256" s="99">
        <v>2200</v>
      </c>
      <c r="AC1256" s="100">
        <v>2200</v>
      </c>
      <c r="AD1256" s="22">
        <f t="shared" si="365"/>
        <v>58057</v>
      </c>
      <c r="AE1256" s="20">
        <f t="shared" si="366"/>
        <v>87613</v>
      </c>
      <c r="AF1256" s="20">
        <f t="shared" si="367"/>
        <v>106614</v>
      </c>
      <c r="AG1256" s="20">
        <f t="shared" si="368"/>
        <v>110836</v>
      </c>
      <c r="AH1256" s="20">
        <f t="shared" si="369"/>
        <v>110836</v>
      </c>
      <c r="AI1256" s="20">
        <f t="shared" si="370"/>
        <v>89724</v>
      </c>
      <c r="AJ1256" s="20">
        <f t="shared" si="371"/>
        <v>42223</v>
      </c>
      <c r="AK1256" s="20">
        <f t="shared" si="372"/>
        <v>25334</v>
      </c>
      <c r="AL1256" s="20">
        <f t="shared" si="373"/>
        <v>23223</v>
      </c>
      <c r="AM1256" s="20">
        <f t="shared" si="374"/>
        <v>19000</v>
      </c>
      <c r="AN1256" s="20">
        <f t="shared" si="375"/>
        <v>23223</v>
      </c>
      <c r="AO1256" s="43">
        <f t="shared" si="376"/>
        <v>23223</v>
      </c>
    </row>
    <row r="1257" spans="1:41" hidden="1" x14ac:dyDescent="0.2">
      <c r="A1257" s="96" t="s">
        <v>2963</v>
      </c>
      <c r="B1257" s="96" t="s">
        <v>2964</v>
      </c>
      <c r="C1257" s="96" t="s">
        <v>2963</v>
      </c>
      <c r="D1257" s="96" t="s">
        <v>2964</v>
      </c>
      <c r="E1257" s="96" t="s">
        <v>2965</v>
      </c>
      <c r="F1257" s="96" t="s">
        <v>2964</v>
      </c>
      <c r="G1257" s="96" t="s">
        <v>126</v>
      </c>
      <c r="H1257" s="19" t="str">
        <f>IF(E1257="","",VLOOKUP(LEFT(E1257,5),'Technikai cellák'!B:C,2,0))</f>
        <v>TIGÁZ Földgázelosztó Zrt.</v>
      </c>
      <c r="I1257" s="19" t="str">
        <f>IF(E1257="","",VLOOKUP(H1257,'Technikai cellák'!$C$1:$D$12,2,0))</f>
        <v>4200 Hajdúszoboszló, Rákóczi Ferenc út 184.</v>
      </c>
      <c r="J1257" s="97">
        <v>80</v>
      </c>
      <c r="K1257" s="25" t="str">
        <f t="shared" si="361"/>
        <v>20-99</v>
      </c>
      <c r="L1257" s="101">
        <f t="shared" si="362"/>
        <v>0</v>
      </c>
      <c r="M1257" s="102">
        <f t="shared" si="363"/>
        <v>840</v>
      </c>
      <c r="N1257" s="105">
        <v>840</v>
      </c>
      <c r="O1257" s="104">
        <f t="shared" si="364"/>
        <v>0</v>
      </c>
      <c r="P1257" s="26">
        <f t="shared" si="378"/>
        <v>898973</v>
      </c>
      <c r="Q1257" s="21">
        <f t="shared" si="377"/>
        <v>1123716</v>
      </c>
      <c r="R1257" s="98">
        <v>4572</v>
      </c>
      <c r="S1257" s="99">
        <v>9928</v>
      </c>
      <c r="T1257" s="99">
        <v>18003</v>
      </c>
      <c r="U1257" s="99">
        <v>18688</v>
      </c>
      <c r="V1257" s="99">
        <v>14038</v>
      </c>
      <c r="W1257" s="99">
        <v>13730</v>
      </c>
      <c r="X1257" s="99">
        <v>6674</v>
      </c>
      <c r="Y1257" s="99">
        <v>4833</v>
      </c>
      <c r="Z1257" s="99">
        <v>4548</v>
      </c>
      <c r="AA1257" s="99">
        <v>4151</v>
      </c>
      <c r="AB1257" s="99">
        <v>3457</v>
      </c>
      <c r="AC1257" s="100">
        <v>3833</v>
      </c>
      <c r="AD1257" s="22">
        <f t="shared" si="365"/>
        <v>48261</v>
      </c>
      <c r="AE1257" s="20">
        <f t="shared" si="366"/>
        <v>104798</v>
      </c>
      <c r="AF1257" s="20">
        <f t="shared" si="367"/>
        <v>190036</v>
      </c>
      <c r="AG1257" s="20">
        <f t="shared" si="368"/>
        <v>197267</v>
      </c>
      <c r="AH1257" s="20">
        <f t="shared" si="369"/>
        <v>148182</v>
      </c>
      <c r="AI1257" s="20">
        <f t="shared" si="370"/>
        <v>144931</v>
      </c>
      <c r="AJ1257" s="20">
        <f t="shared" si="371"/>
        <v>70449</v>
      </c>
      <c r="AK1257" s="20">
        <f t="shared" si="372"/>
        <v>51016</v>
      </c>
      <c r="AL1257" s="20">
        <f t="shared" si="373"/>
        <v>48008</v>
      </c>
      <c r="AM1257" s="20">
        <f t="shared" si="374"/>
        <v>43817</v>
      </c>
      <c r="AN1257" s="20">
        <f t="shared" si="375"/>
        <v>36491</v>
      </c>
      <c r="AO1257" s="43">
        <f t="shared" si="376"/>
        <v>40460</v>
      </c>
    </row>
    <row r="1258" spans="1:41" hidden="1" x14ac:dyDescent="0.2">
      <c r="A1258" s="96" t="s">
        <v>2966</v>
      </c>
      <c r="B1258" s="96" t="s">
        <v>2967</v>
      </c>
      <c r="C1258" s="96" t="s">
        <v>2966</v>
      </c>
      <c r="D1258" s="96" t="s">
        <v>2967</v>
      </c>
      <c r="E1258" s="96" t="s">
        <v>2968</v>
      </c>
      <c r="F1258" s="96" t="s">
        <v>2967</v>
      </c>
      <c r="G1258" s="96" t="s">
        <v>126</v>
      </c>
      <c r="H1258" s="19" t="str">
        <f>IF(E1258="","",VLOOKUP(LEFT(E1258,5),'Technikai cellák'!B:C,2,0))</f>
        <v>E.ON Közép-dunántúli Gázhálózati Zrt.</v>
      </c>
      <c r="I1258" s="19" t="str">
        <f>IF(E1258="","",VLOOKUP(H1258,'Technikai cellák'!$C$1:$D$12,2,0))</f>
        <v>8800 Nagykanizsa, Zrínyi Miklós út 32.</v>
      </c>
      <c r="J1258" s="97">
        <v>40</v>
      </c>
      <c r="K1258" s="25" t="str">
        <f t="shared" si="361"/>
        <v>20-99</v>
      </c>
      <c r="L1258" s="101">
        <f t="shared" si="362"/>
        <v>0</v>
      </c>
      <c r="M1258" s="102">
        <f t="shared" si="363"/>
        <v>420</v>
      </c>
      <c r="N1258" s="105">
        <v>336</v>
      </c>
      <c r="O1258" s="104">
        <f t="shared" si="364"/>
        <v>0</v>
      </c>
      <c r="P1258" s="26">
        <f t="shared" si="378"/>
        <v>666282</v>
      </c>
      <c r="Q1258" s="21">
        <f t="shared" si="377"/>
        <v>832852</v>
      </c>
      <c r="R1258" s="98">
        <v>6000</v>
      </c>
      <c r="S1258" s="99">
        <v>5900</v>
      </c>
      <c r="T1258" s="99">
        <v>5900</v>
      </c>
      <c r="U1258" s="99">
        <v>7200</v>
      </c>
      <c r="V1258" s="99">
        <v>6800</v>
      </c>
      <c r="W1258" s="99">
        <v>7300</v>
      </c>
      <c r="X1258" s="99">
        <v>7000</v>
      </c>
      <c r="Y1258" s="99">
        <v>6900</v>
      </c>
      <c r="Z1258" s="99">
        <v>7000</v>
      </c>
      <c r="AA1258" s="99">
        <v>6800</v>
      </c>
      <c r="AB1258" s="99">
        <v>6100</v>
      </c>
      <c r="AC1258" s="100">
        <v>6000</v>
      </c>
      <c r="AD1258" s="22">
        <f t="shared" si="365"/>
        <v>63335</v>
      </c>
      <c r="AE1258" s="20">
        <f t="shared" si="366"/>
        <v>62279</v>
      </c>
      <c r="AF1258" s="20">
        <f t="shared" si="367"/>
        <v>62279</v>
      </c>
      <c r="AG1258" s="20">
        <f t="shared" si="368"/>
        <v>76002</v>
      </c>
      <c r="AH1258" s="20">
        <f t="shared" si="369"/>
        <v>71779</v>
      </c>
      <c r="AI1258" s="20">
        <f t="shared" si="370"/>
        <v>77057</v>
      </c>
      <c r="AJ1258" s="20">
        <f t="shared" si="371"/>
        <v>73891</v>
      </c>
      <c r="AK1258" s="20">
        <f t="shared" si="372"/>
        <v>72835</v>
      </c>
      <c r="AL1258" s="20">
        <f t="shared" si="373"/>
        <v>73891</v>
      </c>
      <c r="AM1258" s="20">
        <f t="shared" si="374"/>
        <v>71779</v>
      </c>
      <c r="AN1258" s="20">
        <f t="shared" si="375"/>
        <v>64390</v>
      </c>
      <c r="AO1258" s="43">
        <f t="shared" si="376"/>
        <v>63335</v>
      </c>
    </row>
    <row r="1259" spans="1:41" hidden="1" x14ac:dyDescent="0.2">
      <c r="A1259" s="96" t="s">
        <v>2969</v>
      </c>
      <c r="B1259" s="96" t="s">
        <v>2970</v>
      </c>
      <c r="C1259" s="96" t="s">
        <v>2969</v>
      </c>
      <c r="D1259" s="96" t="s">
        <v>2970</v>
      </c>
      <c r="E1259" s="96" t="s">
        <v>2971</v>
      </c>
      <c r="F1259" s="96" t="s">
        <v>2970</v>
      </c>
      <c r="G1259" s="96" t="s">
        <v>126</v>
      </c>
      <c r="H1259" s="19" t="str">
        <f>IF(E1259="","",VLOOKUP(LEFT(E1259,5),'Technikai cellák'!B:C,2,0))</f>
        <v>TIGÁZ Földgázelosztó Zrt.</v>
      </c>
      <c r="I1259" s="19" t="str">
        <f>IF(E1259="","",VLOOKUP(H1259,'Technikai cellák'!$C$1:$D$12,2,0))</f>
        <v>4200 Hajdúszoboszló, Rákóczi Ferenc út 184.</v>
      </c>
      <c r="J1259" s="97">
        <v>65</v>
      </c>
      <c r="K1259" s="25" t="str">
        <f t="shared" si="361"/>
        <v>20-99</v>
      </c>
      <c r="L1259" s="101">
        <f t="shared" si="362"/>
        <v>0</v>
      </c>
      <c r="M1259" s="102">
        <f t="shared" si="363"/>
        <v>683</v>
      </c>
      <c r="N1259" s="105">
        <v>420</v>
      </c>
      <c r="O1259" s="104">
        <f t="shared" si="364"/>
        <v>0</v>
      </c>
      <c r="P1259" s="26">
        <f t="shared" si="378"/>
        <v>755795</v>
      </c>
      <c r="Q1259" s="21">
        <f t="shared" si="377"/>
        <v>944744</v>
      </c>
      <c r="R1259" s="98">
        <v>8000</v>
      </c>
      <c r="S1259" s="99">
        <v>8000</v>
      </c>
      <c r="T1259" s="99">
        <v>8000</v>
      </c>
      <c r="U1259" s="99">
        <v>8000</v>
      </c>
      <c r="V1259" s="99">
        <v>8000</v>
      </c>
      <c r="W1259" s="99">
        <v>7500</v>
      </c>
      <c r="X1259" s="99">
        <v>7000</v>
      </c>
      <c r="Y1259" s="99">
        <v>7000</v>
      </c>
      <c r="Z1259" s="99">
        <v>7000</v>
      </c>
      <c r="AA1259" s="99">
        <v>7000</v>
      </c>
      <c r="AB1259" s="99">
        <v>7000</v>
      </c>
      <c r="AC1259" s="100">
        <v>7000</v>
      </c>
      <c r="AD1259" s="22">
        <f t="shared" si="365"/>
        <v>84446</v>
      </c>
      <c r="AE1259" s="20">
        <f t="shared" si="366"/>
        <v>84446</v>
      </c>
      <c r="AF1259" s="20">
        <f t="shared" si="367"/>
        <v>84446</v>
      </c>
      <c r="AG1259" s="20">
        <f t="shared" si="368"/>
        <v>84446</v>
      </c>
      <c r="AH1259" s="20">
        <f t="shared" si="369"/>
        <v>84446</v>
      </c>
      <c r="AI1259" s="20">
        <f t="shared" si="370"/>
        <v>79168</v>
      </c>
      <c r="AJ1259" s="20">
        <f t="shared" si="371"/>
        <v>73891</v>
      </c>
      <c r="AK1259" s="20">
        <f t="shared" si="372"/>
        <v>73891</v>
      </c>
      <c r="AL1259" s="20">
        <f t="shared" si="373"/>
        <v>73891</v>
      </c>
      <c r="AM1259" s="20">
        <f t="shared" si="374"/>
        <v>73891</v>
      </c>
      <c r="AN1259" s="20">
        <f t="shared" si="375"/>
        <v>73891</v>
      </c>
      <c r="AO1259" s="43">
        <f t="shared" si="376"/>
        <v>73891</v>
      </c>
    </row>
    <row r="1260" spans="1:41" hidden="1" x14ac:dyDescent="0.2">
      <c r="A1260" s="96" t="s">
        <v>2972</v>
      </c>
      <c r="B1260" s="96" t="s">
        <v>2973</v>
      </c>
      <c r="C1260" s="96" t="s">
        <v>2972</v>
      </c>
      <c r="D1260" s="96" t="s">
        <v>2973</v>
      </c>
      <c r="E1260" s="96" t="s">
        <v>2974</v>
      </c>
      <c r="F1260" s="96" t="s">
        <v>2973</v>
      </c>
      <c r="G1260" s="96" t="s">
        <v>126</v>
      </c>
      <c r="H1260" s="19" t="str">
        <f>IF(E1260="","",VLOOKUP(LEFT(E1260,5),'Technikai cellák'!B:C,2,0))</f>
        <v>E.ON Dél-dunántúli Gázhálózati Zrt.</v>
      </c>
      <c r="I1260" s="19" t="str">
        <f>IF(E1260="","",VLOOKUP(H1260,'Technikai cellák'!$C$1:$D$12,2,0))</f>
        <v>7626 Pécs, Búza tér 8/a</v>
      </c>
      <c r="J1260" s="97">
        <v>81</v>
      </c>
      <c r="K1260" s="25" t="str">
        <f t="shared" si="361"/>
        <v>20-99</v>
      </c>
      <c r="L1260" s="101">
        <f t="shared" si="362"/>
        <v>0</v>
      </c>
      <c r="M1260" s="102">
        <f t="shared" si="363"/>
        <v>851</v>
      </c>
      <c r="N1260" s="105">
        <v>851</v>
      </c>
      <c r="O1260" s="104">
        <f t="shared" si="364"/>
        <v>0</v>
      </c>
      <c r="P1260" s="26">
        <f t="shared" si="378"/>
        <v>700906</v>
      </c>
      <c r="Q1260" s="21">
        <f t="shared" si="377"/>
        <v>876133</v>
      </c>
      <c r="R1260" s="98">
        <v>6000</v>
      </c>
      <c r="S1260" s="99">
        <v>9000</v>
      </c>
      <c r="T1260" s="99">
        <v>12000</v>
      </c>
      <c r="U1260" s="99">
        <v>14500</v>
      </c>
      <c r="V1260" s="99">
        <v>12500</v>
      </c>
      <c r="W1260" s="99">
        <v>9500</v>
      </c>
      <c r="X1260" s="99">
        <v>6000</v>
      </c>
      <c r="Y1260" s="99">
        <v>5500</v>
      </c>
      <c r="Z1260" s="99">
        <v>2000</v>
      </c>
      <c r="AA1260" s="99">
        <v>2000</v>
      </c>
      <c r="AB1260" s="99">
        <v>2000</v>
      </c>
      <c r="AC1260" s="100">
        <v>2000</v>
      </c>
      <c r="AD1260" s="22">
        <f t="shared" si="365"/>
        <v>63335</v>
      </c>
      <c r="AE1260" s="20">
        <f t="shared" si="366"/>
        <v>95002</v>
      </c>
      <c r="AF1260" s="20">
        <f t="shared" si="367"/>
        <v>126670</v>
      </c>
      <c r="AG1260" s="20">
        <f t="shared" si="368"/>
        <v>153059</v>
      </c>
      <c r="AH1260" s="20">
        <f t="shared" si="369"/>
        <v>131947</v>
      </c>
      <c r="AI1260" s="20">
        <f t="shared" si="370"/>
        <v>100280</v>
      </c>
      <c r="AJ1260" s="20">
        <f t="shared" si="371"/>
        <v>63335</v>
      </c>
      <c r="AK1260" s="20">
        <f t="shared" si="372"/>
        <v>58057</v>
      </c>
      <c r="AL1260" s="20">
        <f t="shared" si="373"/>
        <v>21112</v>
      </c>
      <c r="AM1260" s="20">
        <f t="shared" si="374"/>
        <v>21112</v>
      </c>
      <c r="AN1260" s="20">
        <f t="shared" si="375"/>
        <v>21112</v>
      </c>
      <c r="AO1260" s="43">
        <f t="shared" si="376"/>
        <v>21112</v>
      </c>
    </row>
    <row r="1261" spans="1:41" hidden="1" x14ac:dyDescent="0.2">
      <c r="A1261" s="96" t="s">
        <v>2975</v>
      </c>
      <c r="B1261" s="96" t="s">
        <v>2976</v>
      </c>
      <c r="C1261" s="96" t="s">
        <v>2975</v>
      </c>
      <c r="D1261" s="96" t="s">
        <v>2976</v>
      </c>
      <c r="E1261" s="96" t="s">
        <v>2977</v>
      </c>
      <c r="F1261" s="96" t="s">
        <v>2976</v>
      </c>
      <c r="G1261" s="96" t="s">
        <v>126</v>
      </c>
      <c r="H1261" s="19" t="str">
        <f>IF(E1261="","",VLOOKUP(LEFT(E1261,5),'Technikai cellák'!B:C,2,0))</f>
        <v>E.ON Közép-dunántúli Gázhálózati Zrt.</v>
      </c>
      <c r="I1261" s="19" t="str">
        <f>IF(E1261="","",VLOOKUP(H1261,'Technikai cellák'!$C$1:$D$12,2,0))</f>
        <v>8800 Nagykanizsa, Zrínyi Miklós út 32.</v>
      </c>
      <c r="J1261" s="97">
        <v>95</v>
      </c>
      <c r="K1261" s="25" t="str">
        <f t="shared" si="361"/>
        <v>20-99</v>
      </c>
      <c r="L1261" s="101">
        <f t="shared" si="362"/>
        <v>0</v>
      </c>
      <c r="M1261" s="102">
        <f t="shared" si="363"/>
        <v>998</v>
      </c>
      <c r="N1261" s="105">
        <v>998</v>
      </c>
      <c r="O1261" s="104">
        <f t="shared" si="364"/>
        <v>0</v>
      </c>
      <c r="P1261" s="26">
        <f t="shared" si="378"/>
        <v>1992934</v>
      </c>
      <c r="Q1261" s="21">
        <f t="shared" si="377"/>
        <v>2491167</v>
      </c>
      <c r="R1261" s="98">
        <v>20000</v>
      </c>
      <c r="S1261" s="99">
        <v>32000</v>
      </c>
      <c r="T1261" s="99">
        <v>40000</v>
      </c>
      <c r="U1261" s="99">
        <v>45000</v>
      </c>
      <c r="V1261" s="99">
        <v>30000</v>
      </c>
      <c r="W1261" s="99">
        <v>28000</v>
      </c>
      <c r="X1261" s="99">
        <v>15000</v>
      </c>
      <c r="Y1261" s="99">
        <v>6500</v>
      </c>
      <c r="Z1261" s="99">
        <v>4000</v>
      </c>
      <c r="AA1261" s="99">
        <v>4000</v>
      </c>
      <c r="AB1261" s="99">
        <v>4000</v>
      </c>
      <c r="AC1261" s="100">
        <v>7500</v>
      </c>
      <c r="AD1261" s="22">
        <f t="shared" si="365"/>
        <v>211116</v>
      </c>
      <c r="AE1261" s="20">
        <f t="shared" si="366"/>
        <v>337785</v>
      </c>
      <c r="AF1261" s="20">
        <f t="shared" si="367"/>
        <v>422232</v>
      </c>
      <c r="AG1261" s="20">
        <f t="shared" si="368"/>
        <v>475011</v>
      </c>
      <c r="AH1261" s="20">
        <f t="shared" si="369"/>
        <v>316674</v>
      </c>
      <c r="AI1261" s="20">
        <f t="shared" si="370"/>
        <v>295562</v>
      </c>
      <c r="AJ1261" s="20">
        <f t="shared" si="371"/>
        <v>158337</v>
      </c>
      <c r="AK1261" s="20">
        <f t="shared" si="372"/>
        <v>68613</v>
      </c>
      <c r="AL1261" s="20">
        <f t="shared" si="373"/>
        <v>42223</v>
      </c>
      <c r="AM1261" s="20">
        <f t="shared" si="374"/>
        <v>42223</v>
      </c>
      <c r="AN1261" s="20">
        <f t="shared" si="375"/>
        <v>42223</v>
      </c>
      <c r="AO1261" s="43">
        <f t="shared" si="376"/>
        <v>79168</v>
      </c>
    </row>
    <row r="1262" spans="1:41" hidden="1" x14ac:dyDescent="0.2">
      <c r="A1262" s="96" t="s">
        <v>2978</v>
      </c>
      <c r="B1262" s="96" t="s">
        <v>2979</v>
      </c>
      <c r="C1262" s="96" t="s">
        <v>2978</v>
      </c>
      <c r="D1262" s="96" t="s">
        <v>2979</v>
      </c>
      <c r="E1262" s="96" t="s">
        <v>2980</v>
      </c>
      <c r="F1262" s="96" t="s">
        <v>2979</v>
      </c>
      <c r="G1262" s="96" t="s">
        <v>126</v>
      </c>
      <c r="H1262" s="19" t="str">
        <f>IF(E1262="","",VLOOKUP(LEFT(E1262,5),'Technikai cellák'!B:C,2,0))</f>
        <v>E.ON Közép-dunántúli Gázhálózati Zrt.</v>
      </c>
      <c r="I1262" s="19" t="str">
        <f>IF(E1262="","",VLOOKUP(H1262,'Technikai cellák'!$C$1:$D$12,2,0))</f>
        <v>8800 Nagykanizsa, Zrínyi Miklós út 32.</v>
      </c>
      <c r="J1262" s="97">
        <v>35</v>
      </c>
      <c r="K1262" s="25" t="str">
        <f t="shared" si="361"/>
        <v>20-99</v>
      </c>
      <c r="L1262" s="101">
        <f t="shared" si="362"/>
        <v>0</v>
      </c>
      <c r="M1262" s="102">
        <f t="shared" si="363"/>
        <v>368</v>
      </c>
      <c r="N1262" s="153">
        <v>368</v>
      </c>
      <c r="O1262" s="104">
        <f t="shared" si="364"/>
        <v>0</v>
      </c>
      <c r="P1262" s="26">
        <f t="shared" si="378"/>
        <v>591125</v>
      </c>
      <c r="Q1262" s="21">
        <f t="shared" si="377"/>
        <v>738906</v>
      </c>
      <c r="R1262" s="98">
        <v>1224</v>
      </c>
      <c r="S1262" s="99">
        <v>6046</v>
      </c>
      <c r="T1262" s="99">
        <v>8816</v>
      </c>
      <c r="U1262" s="99">
        <v>11189</v>
      </c>
      <c r="V1262" s="99">
        <v>10100</v>
      </c>
      <c r="W1262" s="99">
        <v>9771</v>
      </c>
      <c r="X1262" s="99">
        <v>9222</v>
      </c>
      <c r="Y1262" s="99">
        <v>8052</v>
      </c>
      <c r="Z1262" s="99">
        <v>1580</v>
      </c>
      <c r="AA1262" s="99">
        <v>1358</v>
      </c>
      <c r="AB1262" s="99">
        <v>1551</v>
      </c>
      <c r="AC1262" s="100">
        <v>1091</v>
      </c>
      <c r="AD1262" s="22">
        <f t="shared" si="365"/>
        <v>12920</v>
      </c>
      <c r="AE1262" s="20">
        <f t="shared" si="366"/>
        <v>63820</v>
      </c>
      <c r="AF1262" s="20">
        <f t="shared" si="367"/>
        <v>93060</v>
      </c>
      <c r="AG1262" s="20">
        <f t="shared" si="368"/>
        <v>118109</v>
      </c>
      <c r="AH1262" s="20">
        <f t="shared" si="369"/>
        <v>106614</v>
      </c>
      <c r="AI1262" s="20">
        <f t="shared" si="370"/>
        <v>103141</v>
      </c>
      <c r="AJ1262" s="20">
        <f t="shared" si="371"/>
        <v>97346</v>
      </c>
      <c r="AK1262" s="20">
        <f t="shared" si="372"/>
        <v>84995</v>
      </c>
      <c r="AL1262" s="20">
        <f t="shared" si="373"/>
        <v>16678</v>
      </c>
      <c r="AM1262" s="20">
        <f t="shared" si="374"/>
        <v>14335</v>
      </c>
      <c r="AN1262" s="20">
        <f t="shared" si="375"/>
        <v>16372</v>
      </c>
      <c r="AO1262" s="43">
        <f t="shared" si="376"/>
        <v>11516</v>
      </c>
    </row>
    <row r="1263" spans="1:41" hidden="1" x14ac:dyDescent="0.2">
      <c r="A1263" s="96" t="s">
        <v>2981</v>
      </c>
      <c r="B1263" s="96" t="s">
        <v>2982</v>
      </c>
      <c r="C1263" s="96" t="s">
        <v>2981</v>
      </c>
      <c r="D1263" s="96" t="s">
        <v>2982</v>
      </c>
      <c r="E1263" s="96" t="s">
        <v>2983</v>
      </c>
      <c r="F1263" s="96" t="s">
        <v>2982</v>
      </c>
      <c r="G1263" s="96" t="s">
        <v>126</v>
      </c>
      <c r="H1263" s="19" t="str">
        <f>IF(E1263="","",VLOOKUP(LEFT(E1263,5),'Technikai cellák'!B:C,2,0))</f>
        <v>TIGÁZ Földgázelosztó Zrt.</v>
      </c>
      <c r="I1263" s="19" t="str">
        <f>IF(E1263="","",VLOOKUP(H1263,'Technikai cellák'!$C$1:$D$12,2,0))</f>
        <v>4200 Hajdúszoboszló, Rákóczi Ferenc út 184.</v>
      </c>
      <c r="J1263" s="97">
        <v>71</v>
      </c>
      <c r="K1263" s="25" t="str">
        <f t="shared" si="361"/>
        <v>20-99</v>
      </c>
      <c r="L1263" s="101">
        <f t="shared" si="362"/>
        <v>0</v>
      </c>
      <c r="M1263" s="102">
        <f t="shared" si="363"/>
        <v>746</v>
      </c>
      <c r="N1263" s="105">
        <v>746</v>
      </c>
      <c r="O1263" s="104">
        <f t="shared" si="364"/>
        <v>0</v>
      </c>
      <c r="P1263" s="26">
        <f t="shared" si="378"/>
        <v>320052</v>
      </c>
      <c r="Q1263" s="21">
        <f t="shared" si="377"/>
        <v>400065</v>
      </c>
      <c r="R1263" s="98">
        <v>3000</v>
      </c>
      <c r="S1263" s="99">
        <v>5100</v>
      </c>
      <c r="T1263" s="99">
        <v>5200</v>
      </c>
      <c r="U1263" s="99">
        <v>5300</v>
      </c>
      <c r="V1263" s="99">
        <v>5000</v>
      </c>
      <c r="W1263" s="99">
        <v>5100</v>
      </c>
      <c r="X1263" s="99">
        <v>2600</v>
      </c>
      <c r="Y1263" s="99">
        <v>2100</v>
      </c>
      <c r="Z1263" s="99">
        <v>1100</v>
      </c>
      <c r="AA1263" s="99">
        <v>1000</v>
      </c>
      <c r="AB1263" s="99">
        <v>900</v>
      </c>
      <c r="AC1263" s="100">
        <v>1500</v>
      </c>
      <c r="AD1263" s="22">
        <f t="shared" si="365"/>
        <v>31667</v>
      </c>
      <c r="AE1263" s="20">
        <f t="shared" si="366"/>
        <v>53835</v>
      </c>
      <c r="AF1263" s="20">
        <f t="shared" si="367"/>
        <v>54890</v>
      </c>
      <c r="AG1263" s="20">
        <f t="shared" si="368"/>
        <v>55946</v>
      </c>
      <c r="AH1263" s="20">
        <f t="shared" si="369"/>
        <v>52779</v>
      </c>
      <c r="AI1263" s="20">
        <f t="shared" si="370"/>
        <v>53835</v>
      </c>
      <c r="AJ1263" s="20">
        <f t="shared" si="371"/>
        <v>27445</v>
      </c>
      <c r="AK1263" s="20">
        <f t="shared" si="372"/>
        <v>22167</v>
      </c>
      <c r="AL1263" s="20">
        <f t="shared" si="373"/>
        <v>11611</v>
      </c>
      <c r="AM1263" s="20">
        <f t="shared" si="374"/>
        <v>10556</v>
      </c>
      <c r="AN1263" s="20">
        <f t="shared" si="375"/>
        <v>9500</v>
      </c>
      <c r="AO1263" s="43">
        <f t="shared" si="376"/>
        <v>15834</v>
      </c>
    </row>
    <row r="1264" spans="1:41" hidden="1" x14ac:dyDescent="0.2">
      <c r="A1264" s="96" t="s">
        <v>2981</v>
      </c>
      <c r="B1264" s="96" t="s">
        <v>2982</v>
      </c>
      <c r="C1264" s="96" t="s">
        <v>2981</v>
      </c>
      <c r="D1264" s="96" t="s">
        <v>2982</v>
      </c>
      <c r="E1264" s="96" t="s">
        <v>2984</v>
      </c>
      <c r="F1264" s="96" t="s">
        <v>2985</v>
      </c>
      <c r="G1264" s="96" t="s">
        <v>126</v>
      </c>
      <c r="H1264" s="19" t="str">
        <f>IF(E1264="","",VLOOKUP(LEFT(E1264,5),'Technikai cellák'!B:C,2,0))</f>
        <v>E.ON Közép-dunántúli Gázhálózati Zrt.</v>
      </c>
      <c r="I1264" s="19" t="str">
        <f>IF(E1264="","",VLOOKUP(H1264,'Technikai cellák'!$C$1:$D$12,2,0))</f>
        <v>8800 Nagykanizsa, Zrínyi Miklós út 32.</v>
      </c>
      <c r="J1264" s="97">
        <v>44</v>
      </c>
      <c r="K1264" s="25" t="str">
        <f t="shared" si="361"/>
        <v>20-99</v>
      </c>
      <c r="L1264" s="101">
        <f t="shared" si="362"/>
        <v>0</v>
      </c>
      <c r="M1264" s="102">
        <f t="shared" si="363"/>
        <v>462</v>
      </c>
      <c r="N1264" s="105">
        <v>462</v>
      </c>
      <c r="O1264" s="104">
        <f t="shared" si="364"/>
        <v>0</v>
      </c>
      <c r="P1264" s="26">
        <f t="shared" si="378"/>
        <v>438359</v>
      </c>
      <c r="Q1264" s="21">
        <f t="shared" si="377"/>
        <v>547949</v>
      </c>
      <c r="R1264" s="98">
        <v>4600</v>
      </c>
      <c r="S1264" s="99">
        <v>6600</v>
      </c>
      <c r="T1264" s="99">
        <v>9400</v>
      </c>
      <c r="U1264" s="99">
        <v>9900</v>
      </c>
      <c r="V1264" s="99">
        <v>7700</v>
      </c>
      <c r="W1264" s="99">
        <v>6800</v>
      </c>
      <c r="X1264" s="99">
        <v>3000</v>
      </c>
      <c r="Y1264" s="99">
        <v>1200</v>
      </c>
      <c r="Z1264" s="99">
        <v>700</v>
      </c>
      <c r="AA1264" s="99">
        <v>650</v>
      </c>
      <c r="AB1264" s="99">
        <v>600</v>
      </c>
      <c r="AC1264" s="100">
        <v>760</v>
      </c>
      <c r="AD1264" s="22">
        <f t="shared" si="365"/>
        <v>48557</v>
      </c>
      <c r="AE1264" s="20">
        <f t="shared" si="366"/>
        <v>69668</v>
      </c>
      <c r="AF1264" s="20">
        <f t="shared" si="367"/>
        <v>99224</v>
      </c>
      <c r="AG1264" s="20">
        <f t="shared" si="368"/>
        <v>104502</v>
      </c>
      <c r="AH1264" s="20">
        <f t="shared" si="369"/>
        <v>81280</v>
      </c>
      <c r="AI1264" s="20">
        <f t="shared" si="370"/>
        <v>71779</v>
      </c>
      <c r="AJ1264" s="20">
        <f t="shared" si="371"/>
        <v>31667</v>
      </c>
      <c r="AK1264" s="20">
        <f t="shared" si="372"/>
        <v>12667</v>
      </c>
      <c r="AL1264" s="20">
        <f t="shared" si="373"/>
        <v>7389</v>
      </c>
      <c r="AM1264" s="20">
        <f t="shared" si="374"/>
        <v>6861</v>
      </c>
      <c r="AN1264" s="20">
        <f t="shared" si="375"/>
        <v>6333</v>
      </c>
      <c r="AO1264" s="43">
        <f t="shared" si="376"/>
        <v>8022</v>
      </c>
    </row>
    <row r="1265" spans="1:41" hidden="1" x14ac:dyDescent="0.2">
      <c r="A1265" s="96" t="s">
        <v>2981</v>
      </c>
      <c r="B1265" s="96" t="s">
        <v>2982</v>
      </c>
      <c r="C1265" s="96" t="s">
        <v>2981</v>
      </c>
      <c r="D1265" s="96" t="s">
        <v>2982</v>
      </c>
      <c r="E1265" s="96" t="s">
        <v>2986</v>
      </c>
      <c r="F1265" s="96" t="s">
        <v>2987</v>
      </c>
      <c r="G1265" s="96" t="s">
        <v>126</v>
      </c>
      <c r="H1265" s="19" t="str">
        <f>IF(E1265="","",VLOOKUP(LEFT(E1265,5),'Technikai cellák'!B:C,2,0))</f>
        <v>MVM FŐGÁZ Földgázhálózati Kft.</v>
      </c>
      <c r="I1265" s="19" t="str">
        <f>IF(E1265="","",VLOOKUP(H1265,'Technikai cellák'!$C$1:$D$12,2,0))</f>
        <v>1081 Budapest, II. János Pál pápa tér 20.</v>
      </c>
      <c r="J1265" s="97">
        <v>25</v>
      </c>
      <c r="K1265" s="25" t="str">
        <f t="shared" si="361"/>
        <v>20-99</v>
      </c>
      <c r="L1265" s="101">
        <f t="shared" si="362"/>
        <v>0</v>
      </c>
      <c r="M1265" s="102">
        <f t="shared" si="363"/>
        <v>263</v>
      </c>
      <c r="N1265" s="105">
        <v>263</v>
      </c>
      <c r="O1265" s="104">
        <f t="shared" si="364"/>
        <v>0</v>
      </c>
      <c r="P1265" s="26">
        <f t="shared" si="378"/>
        <v>201067</v>
      </c>
      <c r="Q1265" s="21">
        <f t="shared" si="377"/>
        <v>251334</v>
      </c>
      <c r="R1265" s="98">
        <v>1900</v>
      </c>
      <c r="S1265" s="99">
        <v>2700</v>
      </c>
      <c r="T1265" s="99">
        <v>3600</v>
      </c>
      <c r="U1265" s="99">
        <v>4000</v>
      </c>
      <c r="V1265" s="99">
        <v>3200</v>
      </c>
      <c r="W1265" s="99">
        <v>3000</v>
      </c>
      <c r="X1265" s="99">
        <v>1900</v>
      </c>
      <c r="Y1265" s="99">
        <v>1300</v>
      </c>
      <c r="Z1265" s="99">
        <v>600</v>
      </c>
      <c r="AA1265" s="99">
        <v>550</v>
      </c>
      <c r="AB1265" s="99">
        <v>500</v>
      </c>
      <c r="AC1265" s="100">
        <v>560</v>
      </c>
      <c r="AD1265" s="22">
        <f t="shared" si="365"/>
        <v>20056</v>
      </c>
      <c r="AE1265" s="20">
        <f t="shared" si="366"/>
        <v>28501</v>
      </c>
      <c r="AF1265" s="20">
        <f t="shared" si="367"/>
        <v>38001</v>
      </c>
      <c r="AG1265" s="20">
        <f t="shared" si="368"/>
        <v>42223</v>
      </c>
      <c r="AH1265" s="20">
        <f t="shared" si="369"/>
        <v>33779</v>
      </c>
      <c r="AI1265" s="20">
        <f t="shared" si="370"/>
        <v>31667</v>
      </c>
      <c r="AJ1265" s="20">
        <f t="shared" si="371"/>
        <v>20056</v>
      </c>
      <c r="AK1265" s="20">
        <f t="shared" si="372"/>
        <v>13723</v>
      </c>
      <c r="AL1265" s="20">
        <f t="shared" si="373"/>
        <v>6333</v>
      </c>
      <c r="AM1265" s="20">
        <f t="shared" si="374"/>
        <v>5806</v>
      </c>
      <c r="AN1265" s="20">
        <f t="shared" si="375"/>
        <v>5278</v>
      </c>
      <c r="AO1265" s="43">
        <f t="shared" si="376"/>
        <v>5911</v>
      </c>
    </row>
    <row r="1266" spans="1:41" hidden="1" x14ac:dyDescent="0.2">
      <c r="A1266" s="96" t="s">
        <v>2981</v>
      </c>
      <c r="B1266" s="96" t="s">
        <v>2982</v>
      </c>
      <c r="C1266" s="96" t="s">
        <v>2981</v>
      </c>
      <c r="D1266" s="96" t="s">
        <v>2982</v>
      </c>
      <c r="E1266" s="96" t="s">
        <v>2988</v>
      </c>
      <c r="F1266" s="96" t="s">
        <v>2989</v>
      </c>
      <c r="G1266" s="96" t="s">
        <v>126</v>
      </c>
      <c r="H1266" s="19" t="str">
        <f>IF(E1266="","",VLOOKUP(LEFT(E1266,5),'Technikai cellák'!B:C,2,0))</f>
        <v>MVM FŐGÁZ Földgázhálózati Kft.</v>
      </c>
      <c r="I1266" s="19" t="str">
        <f>IF(E1266="","",VLOOKUP(H1266,'Technikai cellák'!$C$1:$D$12,2,0))</f>
        <v>1081 Budapest, II. János Pál pápa tér 20.</v>
      </c>
      <c r="J1266" s="97">
        <v>16</v>
      </c>
      <c r="K1266" s="25" t="str">
        <f t="shared" si="361"/>
        <v>20 alatti</v>
      </c>
      <c r="L1266" s="101">
        <f t="shared" si="362"/>
        <v>16</v>
      </c>
      <c r="M1266" s="102">
        <f t="shared" si="363"/>
        <v>0</v>
      </c>
      <c r="N1266" s="105"/>
      <c r="O1266" s="104">
        <f t="shared" si="364"/>
        <v>0</v>
      </c>
      <c r="P1266" s="26">
        <f t="shared" si="378"/>
        <v>118055</v>
      </c>
      <c r="Q1266" s="21">
        <f t="shared" si="377"/>
        <v>147569</v>
      </c>
      <c r="R1266" s="98">
        <v>690</v>
      </c>
      <c r="S1266" s="99">
        <v>1100</v>
      </c>
      <c r="T1266" s="99">
        <v>2400</v>
      </c>
      <c r="U1266" s="99">
        <v>2700</v>
      </c>
      <c r="V1266" s="99">
        <v>2600</v>
      </c>
      <c r="W1266" s="99">
        <v>2500</v>
      </c>
      <c r="X1266" s="99">
        <v>1100</v>
      </c>
      <c r="Y1266" s="99">
        <v>590</v>
      </c>
      <c r="Z1266" s="99">
        <v>300</v>
      </c>
      <c r="AA1266" s="99">
        <v>0</v>
      </c>
      <c r="AB1266" s="99">
        <v>0</v>
      </c>
      <c r="AC1266" s="100">
        <v>0</v>
      </c>
      <c r="AD1266" s="22">
        <f t="shared" si="365"/>
        <v>7283</v>
      </c>
      <c r="AE1266" s="20">
        <f t="shared" si="366"/>
        <v>11611</v>
      </c>
      <c r="AF1266" s="20">
        <f t="shared" si="367"/>
        <v>25334</v>
      </c>
      <c r="AG1266" s="20">
        <f t="shared" si="368"/>
        <v>28501</v>
      </c>
      <c r="AH1266" s="20">
        <f t="shared" si="369"/>
        <v>27445</v>
      </c>
      <c r="AI1266" s="20">
        <f t="shared" si="370"/>
        <v>26389</v>
      </c>
      <c r="AJ1266" s="20">
        <f t="shared" si="371"/>
        <v>11611</v>
      </c>
      <c r="AK1266" s="20">
        <f t="shared" si="372"/>
        <v>6228</v>
      </c>
      <c r="AL1266" s="20">
        <f t="shared" si="373"/>
        <v>3167</v>
      </c>
      <c r="AM1266" s="20">
        <f t="shared" si="374"/>
        <v>0</v>
      </c>
      <c r="AN1266" s="20">
        <f t="shared" si="375"/>
        <v>0</v>
      </c>
      <c r="AO1266" s="43">
        <f t="shared" si="376"/>
        <v>0</v>
      </c>
    </row>
    <row r="1267" spans="1:41" hidden="1" x14ac:dyDescent="0.2">
      <c r="A1267" s="96" t="s">
        <v>2990</v>
      </c>
      <c r="B1267" s="96" t="s">
        <v>2991</v>
      </c>
      <c r="C1267" s="96" t="s">
        <v>2990</v>
      </c>
      <c r="D1267" s="96" t="s">
        <v>2991</v>
      </c>
      <c r="E1267" s="96" t="s">
        <v>2992</v>
      </c>
      <c r="F1267" s="96" t="s">
        <v>2991</v>
      </c>
      <c r="G1267" s="96" t="s">
        <v>126</v>
      </c>
      <c r="H1267" s="19" t="str">
        <f>IF(E1267="","",VLOOKUP(LEFT(E1267,5),'Technikai cellák'!B:C,2,0))</f>
        <v>MVM FŐGÁZ Földgázhálózati Kft.</v>
      </c>
      <c r="I1267" s="19" t="str">
        <f>IF(E1267="","",VLOOKUP(H1267,'Technikai cellák'!$C$1:$D$12,2,0))</f>
        <v>1081 Budapest, II. János Pál pápa tér 20.</v>
      </c>
      <c r="J1267" s="97">
        <v>160</v>
      </c>
      <c r="K1267" s="25" t="str">
        <f t="shared" si="361"/>
        <v>100-500</v>
      </c>
      <c r="L1267" s="101">
        <f t="shared" si="362"/>
        <v>0</v>
      </c>
      <c r="M1267" s="102">
        <f t="shared" si="363"/>
        <v>0</v>
      </c>
      <c r="N1267" s="105"/>
      <c r="O1267" s="104">
        <f t="shared" si="364"/>
        <v>1689</v>
      </c>
      <c r="P1267" s="26">
        <f t="shared" si="378"/>
        <v>756640</v>
      </c>
      <c r="Q1267" s="21">
        <f t="shared" si="377"/>
        <v>945800</v>
      </c>
      <c r="R1267" s="98">
        <v>5500</v>
      </c>
      <c r="S1267" s="99">
        <v>10000</v>
      </c>
      <c r="T1267" s="99">
        <v>18000</v>
      </c>
      <c r="U1267" s="99">
        <v>19000</v>
      </c>
      <c r="V1267" s="99">
        <v>17000</v>
      </c>
      <c r="W1267" s="99">
        <v>13000</v>
      </c>
      <c r="X1267" s="99">
        <v>7000</v>
      </c>
      <c r="Y1267" s="99">
        <v>0</v>
      </c>
      <c r="Z1267" s="99">
        <v>0</v>
      </c>
      <c r="AA1267" s="99">
        <v>0</v>
      </c>
      <c r="AB1267" s="99">
        <v>0</v>
      </c>
      <c r="AC1267" s="100">
        <v>100</v>
      </c>
      <c r="AD1267" s="22">
        <f t="shared" si="365"/>
        <v>58057</v>
      </c>
      <c r="AE1267" s="20">
        <f t="shared" si="366"/>
        <v>105558</v>
      </c>
      <c r="AF1267" s="20">
        <f t="shared" si="367"/>
        <v>190004</v>
      </c>
      <c r="AG1267" s="20">
        <f t="shared" si="368"/>
        <v>200560</v>
      </c>
      <c r="AH1267" s="20">
        <f t="shared" si="369"/>
        <v>179449</v>
      </c>
      <c r="AI1267" s="20">
        <f t="shared" si="370"/>
        <v>137225</v>
      </c>
      <c r="AJ1267" s="20">
        <f t="shared" si="371"/>
        <v>73891</v>
      </c>
      <c r="AK1267" s="20">
        <f t="shared" si="372"/>
        <v>0</v>
      </c>
      <c r="AL1267" s="20">
        <f t="shared" si="373"/>
        <v>0</v>
      </c>
      <c r="AM1267" s="20">
        <f t="shared" si="374"/>
        <v>0</v>
      </c>
      <c r="AN1267" s="20">
        <f t="shared" si="375"/>
        <v>0</v>
      </c>
      <c r="AO1267" s="43">
        <f t="shared" si="376"/>
        <v>1056</v>
      </c>
    </row>
    <row r="1268" spans="1:41" hidden="1" x14ac:dyDescent="0.2">
      <c r="A1268" s="96" t="s">
        <v>2990</v>
      </c>
      <c r="B1268" s="96" t="s">
        <v>2991</v>
      </c>
      <c r="C1268" s="96" t="s">
        <v>2990</v>
      </c>
      <c r="D1268" s="96" t="s">
        <v>2991</v>
      </c>
      <c r="E1268" s="96" t="s">
        <v>2993</v>
      </c>
      <c r="F1268" s="96" t="s">
        <v>2991</v>
      </c>
      <c r="G1268" s="96" t="s">
        <v>126</v>
      </c>
      <c r="H1268" s="19" t="str">
        <f>IF(E1268="","",VLOOKUP(LEFT(E1268,5),'Technikai cellák'!B:C,2,0))</f>
        <v>MVM FŐGÁZ Földgázhálózati Kft.</v>
      </c>
      <c r="I1268" s="19" t="str">
        <f>IF(E1268="","",VLOOKUP(H1268,'Technikai cellák'!$C$1:$D$12,2,0))</f>
        <v>1081 Budapest, II. János Pál pápa tér 20.</v>
      </c>
      <c r="J1268" s="97">
        <v>16</v>
      </c>
      <c r="K1268" s="25" t="str">
        <f t="shared" si="361"/>
        <v>20 alatti</v>
      </c>
      <c r="L1268" s="101">
        <f t="shared" si="362"/>
        <v>16</v>
      </c>
      <c r="M1268" s="102">
        <f t="shared" si="363"/>
        <v>0</v>
      </c>
      <c r="N1268" s="105"/>
      <c r="O1268" s="104">
        <f t="shared" si="364"/>
        <v>0</v>
      </c>
      <c r="P1268" s="26">
        <f t="shared" si="378"/>
        <v>60802</v>
      </c>
      <c r="Q1268" s="21">
        <f t="shared" si="377"/>
        <v>76002</v>
      </c>
      <c r="R1268" s="98">
        <v>500</v>
      </c>
      <c r="S1268" s="99">
        <v>1200</v>
      </c>
      <c r="T1268" s="99">
        <v>1400</v>
      </c>
      <c r="U1268" s="99">
        <v>1400</v>
      </c>
      <c r="V1268" s="99">
        <v>1200</v>
      </c>
      <c r="W1268" s="99">
        <v>900</v>
      </c>
      <c r="X1268" s="99">
        <v>500</v>
      </c>
      <c r="Y1268" s="99">
        <v>0</v>
      </c>
      <c r="Z1268" s="99">
        <v>0</v>
      </c>
      <c r="AA1268" s="99">
        <v>0</v>
      </c>
      <c r="AB1268" s="99">
        <v>0</v>
      </c>
      <c r="AC1268" s="100">
        <v>100</v>
      </c>
      <c r="AD1268" s="22">
        <f t="shared" si="365"/>
        <v>5278</v>
      </c>
      <c r="AE1268" s="20">
        <f t="shared" si="366"/>
        <v>12667</v>
      </c>
      <c r="AF1268" s="20">
        <f t="shared" si="367"/>
        <v>14778</v>
      </c>
      <c r="AG1268" s="20">
        <f t="shared" si="368"/>
        <v>14778</v>
      </c>
      <c r="AH1268" s="20">
        <f t="shared" si="369"/>
        <v>12667</v>
      </c>
      <c r="AI1268" s="20">
        <f t="shared" si="370"/>
        <v>9500</v>
      </c>
      <c r="AJ1268" s="20">
        <f t="shared" si="371"/>
        <v>5278</v>
      </c>
      <c r="AK1268" s="20">
        <f t="shared" si="372"/>
        <v>0</v>
      </c>
      <c r="AL1268" s="20">
        <f t="shared" si="373"/>
        <v>0</v>
      </c>
      <c r="AM1268" s="20">
        <f t="shared" si="374"/>
        <v>0</v>
      </c>
      <c r="AN1268" s="20">
        <f t="shared" si="375"/>
        <v>0</v>
      </c>
      <c r="AO1268" s="43">
        <f t="shared" si="376"/>
        <v>1056</v>
      </c>
    </row>
    <row r="1269" spans="1:41" hidden="1" x14ac:dyDescent="0.2">
      <c r="A1269" s="96" t="s">
        <v>2990</v>
      </c>
      <c r="B1269" s="96" t="s">
        <v>2991</v>
      </c>
      <c r="C1269" s="96" t="s">
        <v>2990</v>
      </c>
      <c r="D1269" s="96" t="s">
        <v>2991</v>
      </c>
      <c r="E1269" s="96" t="s">
        <v>2994</v>
      </c>
      <c r="F1269" s="96" t="s">
        <v>2995</v>
      </c>
      <c r="G1269" s="96" t="s">
        <v>126</v>
      </c>
      <c r="H1269" s="19" t="str">
        <f>IF(E1269="","",VLOOKUP(LEFT(E1269,5),'Technikai cellák'!B:C,2,0))</f>
        <v>MVM FŐGÁZ Földgázhálózati Kft.</v>
      </c>
      <c r="I1269" s="19" t="str">
        <f>IF(E1269="","",VLOOKUP(H1269,'Technikai cellák'!$C$1:$D$12,2,0))</f>
        <v>1081 Budapest, II. János Pál pápa tér 20.</v>
      </c>
      <c r="J1269" s="97">
        <v>65</v>
      </c>
      <c r="K1269" s="25" t="str">
        <f t="shared" si="361"/>
        <v>20-99</v>
      </c>
      <c r="L1269" s="101">
        <f t="shared" si="362"/>
        <v>0</v>
      </c>
      <c r="M1269" s="102">
        <f t="shared" si="363"/>
        <v>683</v>
      </c>
      <c r="N1269" s="105">
        <v>683</v>
      </c>
      <c r="O1269" s="104">
        <f t="shared" si="364"/>
        <v>0</v>
      </c>
      <c r="P1269" s="26">
        <f t="shared" si="378"/>
        <v>320896</v>
      </c>
      <c r="Q1269" s="21">
        <f t="shared" si="377"/>
        <v>401120</v>
      </c>
      <c r="R1269" s="98">
        <v>3000</v>
      </c>
      <c r="S1269" s="99">
        <v>5600</v>
      </c>
      <c r="T1269" s="99">
        <v>8100</v>
      </c>
      <c r="U1269" s="99">
        <v>8300</v>
      </c>
      <c r="V1269" s="99">
        <v>5800</v>
      </c>
      <c r="W1269" s="99">
        <v>3600</v>
      </c>
      <c r="X1269" s="99">
        <v>3600</v>
      </c>
      <c r="Y1269" s="99">
        <v>0</v>
      </c>
      <c r="Z1269" s="99">
        <v>0</v>
      </c>
      <c r="AA1269" s="99">
        <v>0</v>
      </c>
      <c r="AB1269" s="99">
        <v>0</v>
      </c>
      <c r="AC1269" s="100">
        <v>0</v>
      </c>
      <c r="AD1269" s="22">
        <f t="shared" si="365"/>
        <v>31667</v>
      </c>
      <c r="AE1269" s="20">
        <f t="shared" si="366"/>
        <v>59112</v>
      </c>
      <c r="AF1269" s="20">
        <f t="shared" si="367"/>
        <v>85502</v>
      </c>
      <c r="AG1269" s="20">
        <f t="shared" si="368"/>
        <v>87613</v>
      </c>
      <c r="AH1269" s="20">
        <f t="shared" si="369"/>
        <v>61224</v>
      </c>
      <c r="AI1269" s="20">
        <f t="shared" si="370"/>
        <v>38001</v>
      </c>
      <c r="AJ1269" s="20">
        <f t="shared" si="371"/>
        <v>38001</v>
      </c>
      <c r="AK1269" s="20">
        <f t="shared" si="372"/>
        <v>0</v>
      </c>
      <c r="AL1269" s="20">
        <f t="shared" si="373"/>
        <v>0</v>
      </c>
      <c r="AM1269" s="20">
        <f t="shared" si="374"/>
        <v>0</v>
      </c>
      <c r="AN1269" s="20">
        <f t="shared" si="375"/>
        <v>0</v>
      </c>
      <c r="AO1269" s="43">
        <f t="shared" si="376"/>
        <v>0</v>
      </c>
    </row>
    <row r="1270" spans="1:41" hidden="1" x14ac:dyDescent="0.2">
      <c r="A1270" s="96" t="s">
        <v>2996</v>
      </c>
      <c r="B1270" s="96" t="s">
        <v>2997</v>
      </c>
      <c r="C1270" s="96" t="s">
        <v>2996</v>
      </c>
      <c r="D1270" s="96" t="s">
        <v>2997</v>
      </c>
      <c r="E1270" s="96" t="s">
        <v>2998</v>
      </c>
      <c r="F1270" s="96" t="s">
        <v>2999</v>
      </c>
      <c r="G1270" s="96" t="s">
        <v>126</v>
      </c>
      <c r="H1270" s="19" t="str">
        <f>IF(E1270="","",VLOOKUP(LEFT(E1270,5),'Technikai cellák'!B:C,2,0))</f>
        <v>MVM ÉGÁZ-DÉGÁZ Földgázhálózati Zrt.</v>
      </c>
      <c r="I1270" s="19" t="str">
        <f>IF(E1270="","",VLOOKUP(H1270,'Technikai cellák'!$C$1:$D$12,2,0))</f>
        <v>6724 Szeged, Pulcz u. 44.</v>
      </c>
      <c r="J1270" s="97">
        <v>40</v>
      </c>
      <c r="K1270" s="25" t="str">
        <f t="shared" si="361"/>
        <v>20-99</v>
      </c>
      <c r="L1270" s="101">
        <f t="shared" si="362"/>
        <v>0</v>
      </c>
      <c r="M1270" s="102">
        <f t="shared" si="363"/>
        <v>420</v>
      </c>
      <c r="N1270" s="105">
        <v>420</v>
      </c>
      <c r="O1270" s="104">
        <f t="shared" si="364"/>
        <v>0</v>
      </c>
      <c r="P1270" s="26">
        <f t="shared" si="378"/>
        <v>962688</v>
      </c>
      <c r="Q1270" s="21">
        <f t="shared" si="377"/>
        <v>1203360</v>
      </c>
      <c r="R1270" s="98">
        <v>10000</v>
      </c>
      <c r="S1270" s="99">
        <v>10000</v>
      </c>
      <c r="T1270" s="99">
        <v>10000</v>
      </c>
      <c r="U1270" s="99">
        <v>10000</v>
      </c>
      <c r="V1270" s="99">
        <v>10000</v>
      </c>
      <c r="W1270" s="99">
        <v>10000</v>
      </c>
      <c r="X1270" s="99">
        <v>10000</v>
      </c>
      <c r="Y1270" s="99">
        <v>10000</v>
      </c>
      <c r="Z1270" s="99">
        <v>8000</v>
      </c>
      <c r="AA1270" s="99">
        <v>8000</v>
      </c>
      <c r="AB1270" s="99">
        <v>8000</v>
      </c>
      <c r="AC1270" s="100">
        <v>10000</v>
      </c>
      <c r="AD1270" s="22">
        <f t="shared" si="365"/>
        <v>105558</v>
      </c>
      <c r="AE1270" s="20">
        <f t="shared" si="366"/>
        <v>105558</v>
      </c>
      <c r="AF1270" s="20">
        <f t="shared" si="367"/>
        <v>105558</v>
      </c>
      <c r="AG1270" s="20">
        <f t="shared" si="368"/>
        <v>105558</v>
      </c>
      <c r="AH1270" s="20">
        <f t="shared" si="369"/>
        <v>105558</v>
      </c>
      <c r="AI1270" s="20">
        <f t="shared" si="370"/>
        <v>105558</v>
      </c>
      <c r="AJ1270" s="20">
        <f t="shared" si="371"/>
        <v>105558</v>
      </c>
      <c r="AK1270" s="20">
        <f t="shared" si="372"/>
        <v>105558</v>
      </c>
      <c r="AL1270" s="20">
        <f t="shared" si="373"/>
        <v>84446</v>
      </c>
      <c r="AM1270" s="20">
        <f t="shared" si="374"/>
        <v>84446</v>
      </c>
      <c r="AN1270" s="20">
        <f t="shared" si="375"/>
        <v>84446</v>
      </c>
      <c r="AO1270" s="43">
        <f t="shared" si="376"/>
        <v>105558</v>
      </c>
    </row>
    <row r="1271" spans="1:41" hidden="1" x14ac:dyDescent="0.2">
      <c r="A1271" s="96" t="s">
        <v>2996</v>
      </c>
      <c r="B1271" s="96" t="s">
        <v>2997</v>
      </c>
      <c r="C1271" s="96" t="s">
        <v>2996</v>
      </c>
      <c r="D1271" s="96" t="s">
        <v>2997</v>
      </c>
      <c r="E1271" s="96" t="s">
        <v>3000</v>
      </c>
      <c r="F1271" s="96" t="s">
        <v>3001</v>
      </c>
      <c r="G1271" s="96" t="s">
        <v>126</v>
      </c>
      <c r="H1271" s="19" t="str">
        <f>IF(E1271="","",VLOOKUP(LEFT(E1271,5),'Technikai cellák'!B:C,2,0))</f>
        <v>MVM ÉGÁZ-DÉGÁZ Földgázhálózati Zrt.</v>
      </c>
      <c r="I1271" s="19" t="str">
        <f>IF(E1271="","",VLOOKUP(H1271,'Technikai cellák'!$C$1:$D$12,2,0))</f>
        <v>6724 Szeged, Pulcz u. 44.</v>
      </c>
      <c r="J1271" s="97">
        <v>41</v>
      </c>
      <c r="K1271" s="25" t="str">
        <f t="shared" si="361"/>
        <v>20-99</v>
      </c>
      <c r="L1271" s="101">
        <f t="shared" si="362"/>
        <v>0</v>
      </c>
      <c r="M1271" s="102">
        <f t="shared" si="363"/>
        <v>431</v>
      </c>
      <c r="N1271" s="105">
        <v>431</v>
      </c>
      <c r="O1271" s="104">
        <f t="shared" si="364"/>
        <v>0</v>
      </c>
      <c r="P1271" s="26">
        <f t="shared" si="378"/>
        <v>320893</v>
      </c>
      <c r="Q1271" s="21">
        <f t="shared" si="377"/>
        <v>401116</v>
      </c>
      <c r="R1271" s="98">
        <v>3500</v>
      </c>
      <c r="S1271" s="99">
        <v>3500</v>
      </c>
      <c r="T1271" s="99">
        <v>3500</v>
      </c>
      <c r="U1271" s="99">
        <v>3500</v>
      </c>
      <c r="V1271" s="99">
        <v>3500</v>
      </c>
      <c r="W1271" s="99">
        <v>3500</v>
      </c>
      <c r="X1271" s="99">
        <v>3500</v>
      </c>
      <c r="Y1271" s="99">
        <v>2500</v>
      </c>
      <c r="Z1271" s="99">
        <v>2500</v>
      </c>
      <c r="AA1271" s="99">
        <v>2500</v>
      </c>
      <c r="AB1271" s="99">
        <v>2500</v>
      </c>
      <c r="AC1271" s="100">
        <v>3500</v>
      </c>
      <c r="AD1271" s="22">
        <f t="shared" si="365"/>
        <v>36945</v>
      </c>
      <c r="AE1271" s="20">
        <f t="shared" si="366"/>
        <v>36945</v>
      </c>
      <c r="AF1271" s="20">
        <f t="shared" si="367"/>
        <v>36945</v>
      </c>
      <c r="AG1271" s="20">
        <f t="shared" si="368"/>
        <v>36945</v>
      </c>
      <c r="AH1271" s="20">
        <f t="shared" si="369"/>
        <v>36945</v>
      </c>
      <c r="AI1271" s="20">
        <f t="shared" si="370"/>
        <v>36945</v>
      </c>
      <c r="AJ1271" s="20">
        <f t="shared" si="371"/>
        <v>36945</v>
      </c>
      <c r="AK1271" s="20">
        <f t="shared" si="372"/>
        <v>26389</v>
      </c>
      <c r="AL1271" s="20">
        <f t="shared" si="373"/>
        <v>26389</v>
      </c>
      <c r="AM1271" s="20">
        <f t="shared" si="374"/>
        <v>26389</v>
      </c>
      <c r="AN1271" s="20">
        <f t="shared" si="375"/>
        <v>26389</v>
      </c>
      <c r="AO1271" s="43">
        <f t="shared" si="376"/>
        <v>36945</v>
      </c>
    </row>
    <row r="1272" spans="1:41" hidden="1" x14ac:dyDescent="0.2">
      <c r="A1272" s="96" t="s">
        <v>2996</v>
      </c>
      <c r="B1272" s="96" t="s">
        <v>2997</v>
      </c>
      <c r="C1272" s="96" t="s">
        <v>2996</v>
      </c>
      <c r="D1272" s="96" t="s">
        <v>2997</v>
      </c>
      <c r="E1272" s="96" t="s">
        <v>3002</v>
      </c>
      <c r="F1272" s="96" t="s">
        <v>3003</v>
      </c>
      <c r="G1272" s="96" t="s">
        <v>126</v>
      </c>
      <c r="H1272" s="19" t="str">
        <f>IF(E1272="","",VLOOKUP(LEFT(E1272,5),'Technikai cellák'!B:C,2,0))</f>
        <v>MVM ÉGÁZ-DÉGÁZ Földgázhálózati Zrt.</v>
      </c>
      <c r="I1272" s="19" t="str">
        <f>IF(E1272="","",VLOOKUP(H1272,'Technikai cellák'!$C$1:$D$12,2,0))</f>
        <v>6724 Szeged, Pulcz u. 44.</v>
      </c>
      <c r="J1272" s="97">
        <v>25</v>
      </c>
      <c r="K1272" s="25" t="str">
        <f t="shared" si="361"/>
        <v>20-99</v>
      </c>
      <c r="L1272" s="101">
        <f t="shared" si="362"/>
        <v>0</v>
      </c>
      <c r="M1272" s="102">
        <f t="shared" si="363"/>
        <v>263</v>
      </c>
      <c r="N1272" s="105">
        <v>263</v>
      </c>
      <c r="O1272" s="104">
        <f t="shared" si="364"/>
        <v>0</v>
      </c>
      <c r="P1272" s="26">
        <f t="shared" si="378"/>
        <v>316670</v>
      </c>
      <c r="Q1272" s="21">
        <f t="shared" si="377"/>
        <v>395838</v>
      </c>
      <c r="R1272" s="98">
        <v>3000</v>
      </c>
      <c r="S1272" s="99">
        <v>3000</v>
      </c>
      <c r="T1272" s="99">
        <v>4000</v>
      </c>
      <c r="U1272" s="99">
        <v>4500</v>
      </c>
      <c r="V1272" s="99">
        <v>4500</v>
      </c>
      <c r="W1272" s="99">
        <v>3000</v>
      </c>
      <c r="X1272" s="99">
        <v>2500</v>
      </c>
      <c r="Y1272" s="99">
        <v>2500</v>
      </c>
      <c r="Z1272" s="99">
        <v>2500</v>
      </c>
      <c r="AA1272" s="99">
        <v>2500</v>
      </c>
      <c r="AB1272" s="99">
        <v>2500</v>
      </c>
      <c r="AC1272" s="100">
        <v>3000</v>
      </c>
      <c r="AD1272" s="22">
        <f t="shared" si="365"/>
        <v>31667</v>
      </c>
      <c r="AE1272" s="20">
        <f t="shared" si="366"/>
        <v>31667</v>
      </c>
      <c r="AF1272" s="20">
        <f t="shared" si="367"/>
        <v>42223</v>
      </c>
      <c r="AG1272" s="20">
        <f t="shared" si="368"/>
        <v>47501</v>
      </c>
      <c r="AH1272" s="20">
        <f t="shared" si="369"/>
        <v>47501</v>
      </c>
      <c r="AI1272" s="20">
        <f t="shared" si="370"/>
        <v>31667</v>
      </c>
      <c r="AJ1272" s="20">
        <f t="shared" si="371"/>
        <v>26389</v>
      </c>
      <c r="AK1272" s="20">
        <f t="shared" si="372"/>
        <v>26389</v>
      </c>
      <c r="AL1272" s="20">
        <f t="shared" si="373"/>
        <v>26389</v>
      </c>
      <c r="AM1272" s="20">
        <f t="shared" si="374"/>
        <v>26389</v>
      </c>
      <c r="AN1272" s="20">
        <f t="shared" si="375"/>
        <v>26389</v>
      </c>
      <c r="AO1272" s="43">
        <f t="shared" si="376"/>
        <v>31667</v>
      </c>
    </row>
    <row r="1273" spans="1:41" hidden="1" x14ac:dyDescent="0.2">
      <c r="A1273" s="96" t="s">
        <v>2996</v>
      </c>
      <c r="B1273" s="96" t="s">
        <v>2997</v>
      </c>
      <c r="C1273" s="96" t="s">
        <v>2996</v>
      </c>
      <c r="D1273" s="96" t="s">
        <v>2997</v>
      </c>
      <c r="E1273" s="96" t="s">
        <v>3004</v>
      </c>
      <c r="F1273" s="96" t="s">
        <v>3005</v>
      </c>
      <c r="G1273" s="96" t="s">
        <v>126</v>
      </c>
      <c r="H1273" s="19" t="str">
        <f>IF(E1273="","",VLOOKUP(LEFT(E1273,5),'Technikai cellák'!B:C,2,0))</f>
        <v>MVM ÉGÁZ-DÉGÁZ Földgázhálózati Zrt.</v>
      </c>
      <c r="I1273" s="19" t="str">
        <f>IF(E1273="","",VLOOKUP(H1273,'Technikai cellák'!$C$1:$D$12,2,0))</f>
        <v>6724 Szeged, Pulcz u. 44.</v>
      </c>
      <c r="J1273" s="97">
        <v>160</v>
      </c>
      <c r="K1273" s="25" t="str">
        <f t="shared" si="361"/>
        <v>100-500</v>
      </c>
      <c r="L1273" s="101">
        <f t="shared" si="362"/>
        <v>0</v>
      </c>
      <c r="M1273" s="102">
        <f t="shared" si="363"/>
        <v>0</v>
      </c>
      <c r="N1273" s="105"/>
      <c r="O1273" s="104">
        <f t="shared" si="364"/>
        <v>1689</v>
      </c>
      <c r="P1273" s="26">
        <f t="shared" si="378"/>
        <v>852909</v>
      </c>
      <c r="Q1273" s="21">
        <f t="shared" si="377"/>
        <v>1066136</v>
      </c>
      <c r="R1273" s="98">
        <v>70000</v>
      </c>
      <c r="S1273" s="99">
        <v>20000</v>
      </c>
      <c r="T1273" s="99">
        <v>0</v>
      </c>
      <c r="U1273" s="99">
        <v>0</v>
      </c>
      <c r="V1273" s="99">
        <v>0</v>
      </c>
      <c r="W1273" s="99">
        <v>0</v>
      </c>
      <c r="X1273" s="99">
        <v>0</v>
      </c>
      <c r="Y1273" s="99">
        <v>0</v>
      </c>
      <c r="Z1273" s="99">
        <v>0</v>
      </c>
      <c r="AA1273" s="99">
        <v>4500</v>
      </c>
      <c r="AB1273" s="99">
        <v>0</v>
      </c>
      <c r="AC1273" s="100">
        <v>6500</v>
      </c>
      <c r="AD1273" s="22">
        <f t="shared" si="365"/>
        <v>738906</v>
      </c>
      <c r="AE1273" s="20">
        <f t="shared" si="366"/>
        <v>211116</v>
      </c>
      <c r="AF1273" s="20">
        <f t="shared" si="367"/>
        <v>0</v>
      </c>
      <c r="AG1273" s="20">
        <f t="shared" si="368"/>
        <v>0</v>
      </c>
      <c r="AH1273" s="20">
        <f t="shared" si="369"/>
        <v>0</v>
      </c>
      <c r="AI1273" s="20">
        <f t="shared" si="370"/>
        <v>0</v>
      </c>
      <c r="AJ1273" s="20">
        <f t="shared" si="371"/>
        <v>0</v>
      </c>
      <c r="AK1273" s="20">
        <f t="shared" si="372"/>
        <v>0</v>
      </c>
      <c r="AL1273" s="20">
        <f t="shared" si="373"/>
        <v>0</v>
      </c>
      <c r="AM1273" s="20">
        <f t="shared" si="374"/>
        <v>47501</v>
      </c>
      <c r="AN1273" s="20">
        <f t="shared" si="375"/>
        <v>0</v>
      </c>
      <c r="AO1273" s="43">
        <f t="shared" si="376"/>
        <v>68613</v>
      </c>
    </row>
    <row r="1274" spans="1:41" hidden="1" x14ac:dyDescent="0.2">
      <c r="A1274" s="96" t="s">
        <v>2996</v>
      </c>
      <c r="B1274" s="96" t="s">
        <v>2997</v>
      </c>
      <c r="C1274" s="96" t="s">
        <v>2996</v>
      </c>
      <c r="D1274" s="96" t="s">
        <v>2997</v>
      </c>
      <c r="E1274" s="96" t="s">
        <v>3006</v>
      </c>
      <c r="F1274" s="96" t="s">
        <v>3007</v>
      </c>
      <c r="G1274" s="96" t="s">
        <v>126</v>
      </c>
      <c r="H1274" s="19" t="str">
        <f>IF(E1274="","",VLOOKUP(LEFT(E1274,5),'Technikai cellák'!B:C,2,0))</f>
        <v>MVM ÉGÁZ-DÉGÁZ Földgázhálózati Zrt.</v>
      </c>
      <c r="I1274" s="19" t="str">
        <f>IF(E1274="","",VLOOKUP(H1274,'Technikai cellák'!$C$1:$D$12,2,0))</f>
        <v>6724 Szeged, Pulcz u. 44.</v>
      </c>
      <c r="J1274" s="97">
        <v>40</v>
      </c>
      <c r="K1274" s="25" t="str">
        <f t="shared" si="361"/>
        <v>20-99</v>
      </c>
      <c r="L1274" s="101">
        <f t="shared" si="362"/>
        <v>0</v>
      </c>
      <c r="M1274" s="102">
        <f t="shared" si="363"/>
        <v>420</v>
      </c>
      <c r="N1274" s="105">
        <v>420</v>
      </c>
      <c r="O1274" s="104">
        <f t="shared" si="364"/>
        <v>0</v>
      </c>
      <c r="P1274" s="26">
        <f t="shared" si="378"/>
        <v>0</v>
      </c>
      <c r="Q1274" s="21">
        <f t="shared" si="377"/>
        <v>0</v>
      </c>
      <c r="R1274" s="98">
        <v>0</v>
      </c>
      <c r="S1274" s="99">
        <v>0</v>
      </c>
      <c r="T1274" s="99">
        <v>0</v>
      </c>
      <c r="U1274" s="99">
        <v>0</v>
      </c>
      <c r="V1274" s="99">
        <v>0</v>
      </c>
      <c r="W1274" s="99">
        <v>0</v>
      </c>
      <c r="X1274" s="99">
        <v>0</v>
      </c>
      <c r="Y1274" s="99">
        <v>0</v>
      </c>
      <c r="Z1274" s="99">
        <v>0</v>
      </c>
      <c r="AA1274" s="99">
        <v>0</v>
      </c>
      <c r="AB1274" s="99">
        <v>0</v>
      </c>
      <c r="AC1274" s="100">
        <v>0</v>
      </c>
      <c r="AD1274" s="22">
        <f t="shared" si="365"/>
        <v>0</v>
      </c>
      <c r="AE1274" s="20">
        <f t="shared" si="366"/>
        <v>0</v>
      </c>
      <c r="AF1274" s="20">
        <f t="shared" si="367"/>
        <v>0</v>
      </c>
      <c r="AG1274" s="20">
        <f t="shared" si="368"/>
        <v>0</v>
      </c>
      <c r="AH1274" s="20">
        <f t="shared" si="369"/>
        <v>0</v>
      </c>
      <c r="AI1274" s="20">
        <f t="shared" si="370"/>
        <v>0</v>
      </c>
      <c r="AJ1274" s="20">
        <f t="shared" si="371"/>
        <v>0</v>
      </c>
      <c r="AK1274" s="20">
        <f t="shared" si="372"/>
        <v>0</v>
      </c>
      <c r="AL1274" s="20">
        <f t="shared" si="373"/>
        <v>0</v>
      </c>
      <c r="AM1274" s="20">
        <f t="shared" si="374"/>
        <v>0</v>
      </c>
      <c r="AN1274" s="20">
        <f t="shared" si="375"/>
        <v>0</v>
      </c>
      <c r="AO1274" s="43">
        <f t="shared" si="376"/>
        <v>0</v>
      </c>
    </row>
    <row r="1275" spans="1:41" hidden="1" x14ac:dyDescent="0.2">
      <c r="A1275" s="96" t="s">
        <v>2996</v>
      </c>
      <c r="B1275" s="96" t="s">
        <v>2997</v>
      </c>
      <c r="C1275" s="96" t="s">
        <v>2996</v>
      </c>
      <c r="D1275" s="96" t="s">
        <v>2997</v>
      </c>
      <c r="E1275" s="96" t="s">
        <v>3008</v>
      </c>
      <c r="F1275" s="96" t="s">
        <v>3009</v>
      </c>
      <c r="G1275" s="138" t="s">
        <v>126</v>
      </c>
      <c r="H1275" s="19" t="str">
        <f>IF(E1275="","",VLOOKUP(LEFT(E1275,5),'Technikai cellák'!B:C,2,0))</f>
        <v>MVM ÉGÁZ-DÉGÁZ Földgázhálózati Zrt.</v>
      </c>
      <c r="I1275" s="19" t="str">
        <f>IF(E1275="","",VLOOKUP(H1275,'Technikai cellák'!$C$1:$D$12,2,0))</f>
        <v>6724 Szeged, Pulcz u. 44.</v>
      </c>
      <c r="J1275" s="97">
        <v>4</v>
      </c>
      <c r="K1275" s="25" t="str">
        <f t="shared" si="361"/>
        <v>20 alatti</v>
      </c>
      <c r="L1275" s="101">
        <f t="shared" si="362"/>
        <v>4</v>
      </c>
      <c r="M1275" s="102">
        <f t="shared" si="363"/>
        <v>0</v>
      </c>
      <c r="N1275" s="105"/>
      <c r="O1275" s="104">
        <f t="shared" si="364"/>
        <v>0</v>
      </c>
      <c r="P1275" s="26">
        <f t="shared" si="378"/>
        <v>91200</v>
      </c>
      <c r="Q1275" s="21">
        <f t="shared" si="377"/>
        <v>114000</v>
      </c>
      <c r="R1275" s="98">
        <v>900</v>
      </c>
      <c r="S1275" s="99">
        <v>900</v>
      </c>
      <c r="T1275" s="99">
        <v>900</v>
      </c>
      <c r="U1275" s="99">
        <v>900</v>
      </c>
      <c r="V1275" s="99">
        <v>900</v>
      </c>
      <c r="W1275" s="99">
        <v>900</v>
      </c>
      <c r="X1275" s="99">
        <v>900</v>
      </c>
      <c r="Y1275" s="99">
        <v>900</v>
      </c>
      <c r="Z1275" s="99">
        <v>900</v>
      </c>
      <c r="AA1275" s="99">
        <v>900</v>
      </c>
      <c r="AB1275" s="99">
        <v>900</v>
      </c>
      <c r="AC1275" s="100">
        <v>900</v>
      </c>
      <c r="AD1275" s="22">
        <f t="shared" si="365"/>
        <v>9500</v>
      </c>
      <c r="AE1275" s="20">
        <f t="shared" si="366"/>
        <v>9500</v>
      </c>
      <c r="AF1275" s="20">
        <f t="shared" si="367"/>
        <v>9500</v>
      </c>
      <c r="AG1275" s="20">
        <f t="shared" si="368"/>
        <v>9500</v>
      </c>
      <c r="AH1275" s="20">
        <f t="shared" si="369"/>
        <v>9500</v>
      </c>
      <c r="AI1275" s="20">
        <f t="shared" si="370"/>
        <v>9500</v>
      </c>
      <c r="AJ1275" s="20">
        <f t="shared" si="371"/>
        <v>9500</v>
      </c>
      <c r="AK1275" s="20">
        <f t="shared" si="372"/>
        <v>9500</v>
      </c>
      <c r="AL1275" s="20">
        <f t="shared" si="373"/>
        <v>9500</v>
      </c>
      <c r="AM1275" s="20">
        <f t="shared" si="374"/>
        <v>9500</v>
      </c>
      <c r="AN1275" s="20">
        <f t="shared" si="375"/>
        <v>9500</v>
      </c>
      <c r="AO1275" s="43">
        <f t="shared" si="376"/>
        <v>9500</v>
      </c>
    </row>
    <row r="1276" spans="1:41" hidden="1" x14ac:dyDescent="0.2">
      <c r="A1276" s="96" t="s">
        <v>2996</v>
      </c>
      <c r="B1276" s="96" t="s">
        <v>2997</v>
      </c>
      <c r="C1276" s="96" t="s">
        <v>2996</v>
      </c>
      <c r="D1276" s="96" t="s">
        <v>2997</v>
      </c>
      <c r="E1276" s="96" t="s">
        <v>3010</v>
      </c>
      <c r="F1276" s="96" t="s">
        <v>3011</v>
      </c>
      <c r="G1276" s="138" t="s">
        <v>126</v>
      </c>
      <c r="H1276" s="19" t="str">
        <f>IF(E1276="","",VLOOKUP(LEFT(E1276,5),'Technikai cellák'!B:C,2,0))</f>
        <v>MVM ÉGÁZ-DÉGÁZ Földgázhálózati Zrt.</v>
      </c>
      <c r="I1276" s="19" t="str">
        <f>IF(E1276="","",VLOOKUP(H1276,'Technikai cellák'!$C$1:$D$12,2,0))</f>
        <v>6724 Szeged, Pulcz u. 44.</v>
      </c>
      <c r="J1276" s="97">
        <v>16</v>
      </c>
      <c r="K1276" s="25" t="str">
        <f t="shared" si="361"/>
        <v>20 alatti</v>
      </c>
      <c r="L1276" s="101">
        <f t="shared" si="362"/>
        <v>16</v>
      </c>
      <c r="M1276" s="102">
        <f t="shared" si="363"/>
        <v>0</v>
      </c>
      <c r="N1276" s="105"/>
      <c r="O1276" s="104">
        <f t="shared" si="364"/>
        <v>0</v>
      </c>
      <c r="P1276" s="26">
        <f t="shared" si="378"/>
        <v>131741</v>
      </c>
      <c r="Q1276" s="21">
        <f t="shared" si="377"/>
        <v>164676</v>
      </c>
      <c r="R1276" s="98">
        <v>1300</v>
      </c>
      <c r="S1276" s="99">
        <v>1300</v>
      </c>
      <c r="T1276" s="99">
        <v>1300</v>
      </c>
      <c r="U1276" s="99">
        <v>1300</v>
      </c>
      <c r="V1276" s="99">
        <v>1300</v>
      </c>
      <c r="W1276" s="99">
        <v>1300</v>
      </c>
      <c r="X1276" s="99">
        <v>1300</v>
      </c>
      <c r="Y1276" s="99">
        <v>1300</v>
      </c>
      <c r="Z1276" s="99">
        <v>1300</v>
      </c>
      <c r="AA1276" s="99">
        <v>1300</v>
      </c>
      <c r="AB1276" s="99">
        <v>1300</v>
      </c>
      <c r="AC1276" s="100">
        <v>1300</v>
      </c>
      <c r="AD1276" s="22">
        <f t="shared" si="365"/>
        <v>13723</v>
      </c>
      <c r="AE1276" s="20">
        <f t="shared" si="366"/>
        <v>13723</v>
      </c>
      <c r="AF1276" s="20">
        <f t="shared" si="367"/>
        <v>13723</v>
      </c>
      <c r="AG1276" s="20">
        <f t="shared" si="368"/>
        <v>13723</v>
      </c>
      <c r="AH1276" s="20">
        <f t="shared" si="369"/>
        <v>13723</v>
      </c>
      <c r="AI1276" s="20">
        <f t="shared" si="370"/>
        <v>13723</v>
      </c>
      <c r="AJ1276" s="20">
        <f t="shared" si="371"/>
        <v>13723</v>
      </c>
      <c r="AK1276" s="20">
        <f t="shared" si="372"/>
        <v>13723</v>
      </c>
      <c r="AL1276" s="20">
        <f t="shared" si="373"/>
        <v>13723</v>
      </c>
      <c r="AM1276" s="20">
        <f t="shared" si="374"/>
        <v>13723</v>
      </c>
      <c r="AN1276" s="20">
        <f t="shared" si="375"/>
        <v>13723</v>
      </c>
      <c r="AO1276" s="43">
        <f t="shared" si="376"/>
        <v>13723</v>
      </c>
    </row>
    <row r="1277" spans="1:41" hidden="1" x14ac:dyDescent="0.2">
      <c r="A1277" s="96" t="s">
        <v>2996</v>
      </c>
      <c r="B1277" s="96" t="s">
        <v>2997</v>
      </c>
      <c r="C1277" s="96" t="s">
        <v>2996</v>
      </c>
      <c r="D1277" s="96" t="s">
        <v>2997</v>
      </c>
      <c r="E1277" s="96" t="s">
        <v>3012</v>
      </c>
      <c r="F1277" s="96" t="s">
        <v>3013</v>
      </c>
      <c r="G1277" s="138" t="s">
        <v>126</v>
      </c>
      <c r="H1277" s="19" t="str">
        <f>IF(E1277="","",VLOOKUP(LEFT(E1277,5),'Technikai cellák'!B:C,2,0))</f>
        <v>MVM ÉGÁZ-DÉGÁZ Földgázhálózati Zrt.</v>
      </c>
      <c r="I1277" s="19" t="str">
        <f>IF(E1277="","",VLOOKUP(H1277,'Technikai cellák'!$C$1:$D$12,2,0))</f>
        <v>6724 Szeged, Pulcz u. 44.</v>
      </c>
      <c r="J1277" s="97">
        <v>16</v>
      </c>
      <c r="K1277" s="25" t="str">
        <f t="shared" si="361"/>
        <v>20 alatti</v>
      </c>
      <c r="L1277" s="101">
        <f t="shared" si="362"/>
        <v>16</v>
      </c>
      <c r="M1277" s="102">
        <f t="shared" si="363"/>
        <v>0</v>
      </c>
      <c r="N1277" s="105"/>
      <c r="O1277" s="104">
        <f t="shared" si="364"/>
        <v>0</v>
      </c>
      <c r="P1277" s="26">
        <f t="shared" si="378"/>
        <v>233069</v>
      </c>
      <c r="Q1277" s="21">
        <f t="shared" si="377"/>
        <v>291336</v>
      </c>
      <c r="R1277" s="98">
        <v>2300</v>
      </c>
      <c r="S1277" s="99">
        <v>2300</v>
      </c>
      <c r="T1277" s="99">
        <v>2300</v>
      </c>
      <c r="U1277" s="99">
        <v>2300</v>
      </c>
      <c r="V1277" s="99">
        <v>2300</v>
      </c>
      <c r="W1277" s="99">
        <v>2300</v>
      </c>
      <c r="X1277" s="99">
        <v>2300</v>
      </c>
      <c r="Y1277" s="99">
        <v>2300</v>
      </c>
      <c r="Z1277" s="99">
        <v>2300</v>
      </c>
      <c r="AA1277" s="99">
        <v>2300</v>
      </c>
      <c r="AB1277" s="99">
        <v>2300</v>
      </c>
      <c r="AC1277" s="100">
        <v>2300</v>
      </c>
      <c r="AD1277" s="22">
        <f t="shared" si="365"/>
        <v>24278</v>
      </c>
      <c r="AE1277" s="20">
        <f t="shared" si="366"/>
        <v>24278</v>
      </c>
      <c r="AF1277" s="20">
        <f t="shared" si="367"/>
        <v>24278</v>
      </c>
      <c r="AG1277" s="20">
        <f t="shared" si="368"/>
        <v>24278</v>
      </c>
      <c r="AH1277" s="20">
        <f t="shared" si="369"/>
        <v>24278</v>
      </c>
      <c r="AI1277" s="20">
        <f t="shared" si="370"/>
        <v>24278</v>
      </c>
      <c r="AJ1277" s="20">
        <f t="shared" si="371"/>
        <v>24278</v>
      </c>
      <c r="AK1277" s="20">
        <f t="shared" si="372"/>
        <v>24278</v>
      </c>
      <c r="AL1277" s="20">
        <f t="shared" si="373"/>
        <v>24278</v>
      </c>
      <c r="AM1277" s="20">
        <f t="shared" si="374"/>
        <v>24278</v>
      </c>
      <c r="AN1277" s="20">
        <f t="shared" si="375"/>
        <v>24278</v>
      </c>
      <c r="AO1277" s="43">
        <f t="shared" si="376"/>
        <v>24278</v>
      </c>
    </row>
    <row r="1278" spans="1:41" hidden="1" x14ac:dyDescent="0.2">
      <c r="A1278" s="96" t="s">
        <v>2996</v>
      </c>
      <c r="B1278" s="96" t="s">
        <v>2997</v>
      </c>
      <c r="C1278" s="96" t="s">
        <v>2996</v>
      </c>
      <c r="D1278" s="96" t="s">
        <v>2997</v>
      </c>
      <c r="E1278" s="96" t="s">
        <v>3014</v>
      </c>
      <c r="F1278" s="96" t="s">
        <v>3015</v>
      </c>
      <c r="G1278" s="138" t="s">
        <v>126</v>
      </c>
      <c r="H1278" s="19" t="str">
        <f>IF(E1278="","",VLOOKUP(LEFT(E1278,5),'Technikai cellák'!B:C,2,0))</f>
        <v>MVM ÉGÁZ-DÉGÁZ Földgázhálózati Zrt.</v>
      </c>
      <c r="I1278" s="19" t="str">
        <f>IF(E1278="","",VLOOKUP(H1278,'Technikai cellák'!$C$1:$D$12,2,0))</f>
        <v>6724 Szeged, Pulcz u. 44.</v>
      </c>
      <c r="J1278" s="97">
        <v>10</v>
      </c>
      <c r="K1278" s="25" t="str">
        <f t="shared" si="361"/>
        <v>20 alatti</v>
      </c>
      <c r="L1278" s="101">
        <f t="shared" si="362"/>
        <v>10</v>
      </c>
      <c r="M1278" s="102">
        <f t="shared" si="363"/>
        <v>0</v>
      </c>
      <c r="N1278" s="105"/>
      <c r="O1278" s="104">
        <f t="shared" si="364"/>
        <v>0</v>
      </c>
      <c r="P1278" s="26">
        <f t="shared" si="378"/>
        <v>141869</v>
      </c>
      <c r="Q1278" s="21">
        <f t="shared" si="377"/>
        <v>177336</v>
      </c>
      <c r="R1278" s="98">
        <v>1400</v>
      </c>
      <c r="S1278" s="99">
        <v>1400</v>
      </c>
      <c r="T1278" s="99">
        <v>1400</v>
      </c>
      <c r="U1278" s="99">
        <v>1400</v>
      </c>
      <c r="V1278" s="99">
        <v>1400</v>
      </c>
      <c r="W1278" s="99">
        <v>1400</v>
      </c>
      <c r="X1278" s="99">
        <v>1400</v>
      </c>
      <c r="Y1278" s="99">
        <v>1400</v>
      </c>
      <c r="Z1278" s="99">
        <v>1400</v>
      </c>
      <c r="AA1278" s="99">
        <v>1400</v>
      </c>
      <c r="AB1278" s="99">
        <v>1400</v>
      </c>
      <c r="AC1278" s="100">
        <v>1400</v>
      </c>
      <c r="AD1278" s="22">
        <f t="shared" si="365"/>
        <v>14778</v>
      </c>
      <c r="AE1278" s="20">
        <f t="shared" si="366"/>
        <v>14778</v>
      </c>
      <c r="AF1278" s="20">
        <f t="shared" si="367"/>
        <v>14778</v>
      </c>
      <c r="AG1278" s="20">
        <f t="shared" si="368"/>
        <v>14778</v>
      </c>
      <c r="AH1278" s="20">
        <f t="shared" si="369"/>
        <v>14778</v>
      </c>
      <c r="AI1278" s="20">
        <f t="shared" si="370"/>
        <v>14778</v>
      </c>
      <c r="AJ1278" s="20">
        <f t="shared" si="371"/>
        <v>14778</v>
      </c>
      <c r="AK1278" s="20">
        <f t="shared" si="372"/>
        <v>14778</v>
      </c>
      <c r="AL1278" s="20">
        <f t="shared" si="373"/>
        <v>14778</v>
      </c>
      <c r="AM1278" s="20">
        <f t="shared" si="374"/>
        <v>14778</v>
      </c>
      <c r="AN1278" s="20">
        <f t="shared" si="375"/>
        <v>14778</v>
      </c>
      <c r="AO1278" s="43">
        <f t="shared" si="376"/>
        <v>14778</v>
      </c>
    </row>
    <row r="1279" spans="1:41" hidden="1" x14ac:dyDescent="0.2">
      <c r="A1279" s="96" t="s">
        <v>2996</v>
      </c>
      <c r="B1279" s="96" t="s">
        <v>2997</v>
      </c>
      <c r="C1279" s="96" t="s">
        <v>2996</v>
      </c>
      <c r="D1279" s="96" t="s">
        <v>2997</v>
      </c>
      <c r="E1279" s="96" t="s">
        <v>3016</v>
      </c>
      <c r="F1279" s="96" t="s">
        <v>3017</v>
      </c>
      <c r="G1279" s="138" t="s">
        <v>126</v>
      </c>
      <c r="H1279" s="19" t="str">
        <f>IF(E1279="","",VLOOKUP(LEFT(E1279,5),'Technikai cellák'!B:C,2,0))</f>
        <v>MVM ÉGÁZ-DÉGÁZ Földgázhálózati Zrt.</v>
      </c>
      <c r="I1279" s="19" t="str">
        <f>IF(E1279="","",VLOOKUP(H1279,'Technikai cellák'!$C$1:$D$12,2,0))</f>
        <v>6724 Szeged, Pulcz u. 44.</v>
      </c>
      <c r="J1279" s="97">
        <v>10</v>
      </c>
      <c r="K1279" s="25" t="str">
        <f t="shared" si="361"/>
        <v>20 alatti</v>
      </c>
      <c r="L1279" s="101">
        <f t="shared" si="362"/>
        <v>10</v>
      </c>
      <c r="M1279" s="102">
        <f t="shared" si="363"/>
        <v>0</v>
      </c>
      <c r="N1279" s="105"/>
      <c r="O1279" s="104">
        <f t="shared" si="364"/>
        <v>0</v>
      </c>
      <c r="P1279" s="26">
        <f t="shared" si="378"/>
        <v>101338</v>
      </c>
      <c r="Q1279" s="21">
        <f t="shared" si="377"/>
        <v>126672</v>
      </c>
      <c r="R1279" s="98">
        <v>1000</v>
      </c>
      <c r="S1279" s="99">
        <v>1000</v>
      </c>
      <c r="T1279" s="99">
        <v>1000</v>
      </c>
      <c r="U1279" s="99">
        <v>1000</v>
      </c>
      <c r="V1279" s="99">
        <v>1000</v>
      </c>
      <c r="W1279" s="99">
        <v>1000</v>
      </c>
      <c r="X1279" s="99">
        <v>1000</v>
      </c>
      <c r="Y1279" s="99">
        <v>1000</v>
      </c>
      <c r="Z1279" s="99">
        <v>1000</v>
      </c>
      <c r="AA1279" s="99">
        <v>1000</v>
      </c>
      <c r="AB1279" s="99">
        <v>1000</v>
      </c>
      <c r="AC1279" s="100">
        <v>1000</v>
      </c>
      <c r="AD1279" s="22">
        <f t="shared" si="365"/>
        <v>10556</v>
      </c>
      <c r="AE1279" s="20">
        <f t="shared" si="366"/>
        <v>10556</v>
      </c>
      <c r="AF1279" s="20">
        <f t="shared" si="367"/>
        <v>10556</v>
      </c>
      <c r="AG1279" s="20">
        <f t="shared" si="368"/>
        <v>10556</v>
      </c>
      <c r="AH1279" s="20">
        <f t="shared" si="369"/>
        <v>10556</v>
      </c>
      <c r="AI1279" s="20">
        <f t="shared" si="370"/>
        <v>10556</v>
      </c>
      <c r="AJ1279" s="20">
        <f t="shared" si="371"/>
        <v>10556</v>
      </c>
      <c r="AK1279" s="20">
        <f t="shared" si="372"/>
        <v>10556</v>
      </c>
      <c r="AL1279" s="20">
        <f t="shared" si="373"/>
        <v>10556</v>
      </c>
      <c r="AM1279" s="20">
        <f t="shared" si="374"/>
        <v>10556</v>
      </c>
      <c r="AN1279" s="20">
        <f t="shared" si="375"/>
        <v>10556</v>
      </c>
      <c r="AO1279" s="43">
        <f t="shared" si="376"/>
        <v>10556</v>
      </c>
    </row>
    <row r="1280" spans="1:41" hidden="1" x14ac:dyDescent="0.2">
      <c r="A1280" s="96" t="s">
        <v>2996</v>
      </c>
      <c r="B1280" s="96" t="s">
        <v>2997</v>
      </c>
      <c r="C1280" s="96" t="s">
        <v>2996</v>
      </c>
      <c r="D1280" s="96" t="s">
        <v>2997</v>
      </c>
      <c r="E1280" s="96" t="s">
        <v>3018</v>
      </c>
      <c r="F1280" s="96" t="s">
        <v>3013</v>
      </c>
      <c r="G1280" s="138" t="s">
        <v>126</v>
      </c>
      <c r="H1280" s="19" t="str">
        <f>IF(E1280="","",VLOOKUP(LEFT(E1280,5),'Technikai cellák'!B:C,2,0))</f>
        <v>MVM ÉGÁZ-DÉGÁZ Földgázhálózati Zrt.</v>
      </c>
      <c r="I1280" s="19" t="str">
        <f>IF(E1280="","",VLOOKUP(H1280,'Technikai cellák'!$C$1:$D$12,2,0))</f>
        <v>6724 Szeged, Pulcz u. 44.</v>
      </c>
      <c r="J1280" s="97">
        <v>4</v>
      </c>
      <c r="K1280" s="25" t="str">
        <f t="shared" si="361"/>
        <v>20 alatti</v>
      </c>
      <c r="L1280" s="101">
        <f t="shared" si="362"/>
        <v>4</v>
      </c>
      <c r="M1280" s="102">
        <f t="shared" si="363"/>
        <v>0</v>
      </c>
      <c r="N1280" s="105"/>
      <c r="O1280" s="104">
        <f t="shared" si="364"/>
        <v>0</v>
      </c>
      <c r="P1280" s="26">
        <f t="shared" si="378"/>
        <v>45600</v>
      </c>
      <c r="Q1280" s="21">
        <f t="shared" si="377"/>
        <v>57000</v>
      </c>
      <c r="R1280" s="98">
        <v>450</v>
      </c>
      <c r="S1280" s="99">
        <v>450</v>
      </c>
      <c r="T1280" s="99">
        <v>450</v>
      </c>
      <c r="U1280" s="99">
        <v>450</v>
      </c>
      <c r="V1280" s="99">
        <v>450</v>
      </c>
      <c r="W1280" s="99">
        <v>450</v>
      </c>
      <c r="X1280" s="99">
        <v>450</v>
      </c>
      <c r="Y1280" s="99">
        <v>450</v>
      </c>
      <c r="Z1280" s="99">
        <v>450</v>
      </c>
      <c r="AA1280" s="99">
        <v>450</v>
      </c>
      <c r="AB1280" s="99">
        <v>450</v>
      </c>
      <c r="AC1280" s="100">
        <v>450</v>
      </c>
      <c r="AD1280" s="22">
        <f t="shared" si="365"/>
        <v>4750</v>
      </c>
      <c r="AE1280" s="20">
        <f t="shared" si="366"/>
        <v>4750</v>
      </c>
      <c r="AF1280" s="20">
        <f t="shared" si="367"/>
        <v>4750</v>
      </c>
      <c r="AG1280" s="20">
        <f t="shared" si="368"/>
        <v>4750</v>
      </c>
      <c r="AH1280" s="20">
        <f t="shared" si="369"/>
        <v>4750</v>
      </c>
      <c r="AI1280" s="20">
        <f t="shared" si="370"/>
        <v>4750</v>
      </c>
      <c r="AJ1280" s="20">
        <f t="shared" si="371"/>
        <v>4750</v>
      </c>
      <c r="AK1280" s="20">
        <f t="shared" si="372"/>
        <v>4750</v>
      </c>
      <c r="AL1280" s="20">
        <f t="shared" si="373"/>
        <v>4750</v>
      </c>
      <c r="AM1280" s="20">
        <f t="shared" si="374"/>
        <v>4750</v>
      </c>
      <c r="AN1280" s="20">
        <f t="shared" si="375"/>
        <v>4750</v>
      </c>
      <c r="AO1280" s="43">
        <f t="shared" si="376"/>
        <v>4750</v>
      </c>
    </row>
    <row r="1281" spans="1:41" hidden="1" x14ac:dyDescent="0.2">
      <c r="A1281" s="96" t="s">
        <v>2996</v>
      </c>
      <c r="B1281" s="96" t="s">
        <v>2997</v>
      </c>
      <c r="C1281" s="96" t="s">
        <v>2996</v>
      </c>
      <c r="D1281" s="96" t="s">
        <v>2997</v>
      </c>
      <c r="E1281" s="96" t="s">
        <v>3019</v>
      </c>
      <c r="F1281" s="96" t="s">
        <v>3020</v>
      </c>
      <c r="G1281" s="138" t="s">
        <v>126</v>
      </c>
      <c r="H1281" s="19" t="str">
        <f>IF(E1281="","",VLOOKUP(LEFT(E1281,5),'Technikai cellák'!B:C,2,0))</f>
        <v>MVM ÉGÁZ-DÉGÁZ Földgázhálózati Zrt.</v>
      </c>
      <c r="I1281" s="19" t="str">
        <f>IF(E1281="","",VLOOKUP(H1281,'Technikai cellák'!$C$1:$D$12,2,0))</f>
        <v>6724 Szeged, Pulcz u. 44.</v>
      </c>
      <c r="J1281" s="97">
        <v>4</v>
      </c>
      <c r="K1281" s="25" t="str">
        <f t="shared" si="361"/>
        <v>20 alatti</v>
      </c>
      <c r="L1281" s="101">
        <f t="shared" si="362"/>
        <v>4</v>
      </c>
      <c r="M1281" s="102">
        <f t="shared" si="363"/>
        <v>0</v>
      </c>
      <c r="N1281" s="105"/>
      <c r="O1281" s="104">
        <f t="shared" si="364"/>
        <v>0</v>
      </c>
      <c r="P1281" s="26">
        <f t="shared" si="378"/>
        <v>70934</v>
      </c>
      <c r="Q1281" s="21">
        <f t="shared" si="377"/>
        <v>88668</v>
      </c>
      <c r="R1281" s="98">
        <v>700</v>
      </c>
      <c r="S1281" s="99">
        <v>700</v>
      </c>
      <c r="T1281" s="99">
        <v>700</v>
      </c>
      <c r="U1281" s="99">
        <v>700</v>
      </c>
      <c r="V1281" s="99">
        <v>700</v>
      </c>
      <c r="W1281" s="99">
        <v>700</v>
      </c>
      <c r="X1281" s="99">
        <v>700</v>
      </c>
      <c r="Y1281" s="99">
        <v>700</v>
      </c>
      <c r="Z1281" s="99">
        <v>700</v>
      </c>
      <c r="AA1281" s="99">
        <v>700</v>
      </c>
      <c r="AB1281" s="99">
        <v>700</v>
      </c>
      <c r="AC1281" s="100">
        <v>700</v>
      </c>
      <c r="AD1281" s="22">
        <f t="shared" si="365"/>
        <v>7389</v>
      </c>
      <c r="AE1281" s="20">
        <f t="shared" si="366"/>
        <v>7389</v>
      </c>
      <c r="AF1281" s="20">
        <f t="shared" si="367"/>
        <v>7389</v>
      </c>
      <c r="AG1281" s="20">
        <f t="shared" si="368"/>
        <v>7389</v>
      </c>
      <c r="AH1281" s="20">
        <f t="shared" si="369"/>
        <v>7389</v>
      </c>
      <c r="AI1281" s="20">
        <f t="shared" si="370"/>
        <v>7389</v>
      </c>
      <c r="AJ1281" s="20">
        <f t="shared" si="371"/>
        <v>7389</v>
      </c>
      <c r="AK1281" s="20">
        <f t="shared" si="372"/>
        <v>7389</v>
      </c>
      <c r="AL1281" s="20">
        <f t="shared" si="373"/>
        <v>7389</v>
      </c>
      <c r="AM1281" s="20">
        <f t="shared" si="374"/>
        <v>7389</v>
      </c>
      <c r="AN1281" s="20">
        <f t="shared" si="375"/>
        <v>7389</v>
      </c>
      <c r="AO1281" s="43">
        <f t="shared" si="376"/>
        <v>7389</v>
      </c>
    </row>
    <row r="1282" spans="1:41" hidden="1" x14ac:dyDescent="0.2">
      <c r="A1282" s="96" t="s">
        <v>2996</v>
      </c>
      <c r="B1282" s="96" t="s">
        <v>2997</v>
      </c>
      <c r="C1282" s="96" t="s">
        <v>2996</v>
      </c>
      <c r="D1282" s="96" t="s">
        <v>2997</v>
      </c>
      <c r="E1282" s="96" t="s">
        <v>3021</v>
      </c>
      <c r="F1282" s="96" t="s">
        <v>3022</v>
      </c>
      <c r="G1282" s="138" t="s">
        <v>126</v>
      </c>
      <c r="H1282" s="19" t="str">
        <f>IF(E1282="","",VLOOKUP(LEFT(E1282,5),'Technikai cellák'!B:C,2,0))</f>
        <v>MVM ÉGÁZ-DÉGÁZ Földgázhálózati Zrt.</v>
      </c>
      <c r="I1282" s="19" t="str">
        <f>IF(E1282="","",VLOOKUP(H1282,'Technikai cellák'!$C$1:$D$12,2,0))</f>
        <v>6724 Szeged, Pulcz u. 44.</v>
      </c>
      <c r="J1282" s="97">
        <v>16</v>
      </c>
      <c r="K1282" s="25" t="str">
        <f t="shared" si="361"/>
        <v>20 alatti</v>
      </c>
      <c r="L1282" s="101">
        <f t="shared" si="362"/>
        <v>16</v>
      </c>
      <c r="M1282" s="102">
        <f t="shared" si="363"/>
        <v>0</v>
      </c>
      <c r="N1282" s="105"/>
      <c r="O1282" s="104">
        <f t="shared" si="364"/>
        <v>0</v>
      </c>
      <c r="P1282" s="26">
        <f t="shared" si="378"/>
        <v>73978</v>
      </c>
      <c r="Q1282" s="21">
        <f t="shared" si="377"/>
        <v>92472</v>
      </c>
      <c r="R1282" s="98">
        <v>730</v>
      </c>
      <c r="S1282" s="99">
        <v>730</v>
      </c>
      <c r="T1282" s="99">
        <v>730</v>
      </c>
      <c r="U1282" s="99">
        <v>730</v>
      </c>
      <c r="V1282" s="99">
        <v>730</v>
      </c>
      <c r="W1282" s="99">
        <v>730</v>
      </c>
      <c r="X1282" s="99">
        <v>730</v>
      </c>
      <c r="Y1282" s="99">
        <v>730</v>
      </c>
      <c r="Z1282" s="99">
        <v>730</v>
      </c>
      <c r="AA1282" s="99">
        <v>730</v>
      </c>
      <c r="AB1282" s="99">
        <v>730</v>
      </c>
      <c r="AC1282" s="100">
        <v>730</v>
      </c>
      <c r="AD1282" s="22">
        <f t="shared" si="365"/>
        <v>7706</v>
      </c>
      <c r="AE1282" s="20">
        <f t="shared" si="366"/>
        <v>7706</v>
      </c>
      <c r="AF1282" s="20">
        <f t="shared" si="367"/>
        <v>7706</v>
      </c>
      <c r="AG1282" s="20">
        <f t="shared" si="368"/>
        <v>7706</v>
      </c>
      <c r="AH1282" s="20">
        <f t="shared" si="369"/>
        <v>7706</v>
      </c>
      <c r="AI1282" s="20">
        <f t="shared" si="370"/>
        <v>7706</v>
      </c>
      <c r="AJ1282" s="20">
        <f t="shared" si="371"/>
        <v>7706</v>
      </c>
      <c r="AK1282" s="20">
        <f t="shared" si="372"/>
        <v>7706</v>
      </c>
      <c r="AL1282" s="20">
        <f t="shared" si="373"/>
        <v>7706</v>
      </c>
      <c r="AM1282" s="20">
        <f t="shared" si="374"/>
        <v>7706</v>
      </c>
      <c r="AN1282" s="20">
        <f t="shared" si="375"/>
        <v>7706</v>
      </c>
      <c r="AO1282" s="43">
        <f t="shared" si="376"/>
        <v>7706</v>
      </c>
    </row>
    <row r="1283" spans="1:41" hidden="1" x14ac:dyDescent="0.2">
      <c r="A1283" s="96" t="s">
        <v>2996</v>
      </c>
      <c r="B1283" s="96" t="s">
        <v>2997</v>
      </c>
      <c r="C1283" s="96" t="s">
        <v>2996</v>
      </c>
      <c r="D1283" s="96" t="s">
        <v>2997</v>
      </c>
      <c r="E1283" s="96" t="s">
        <v>3023</v>
      </c>
      <c r="F1283" s="96" t="s">
        <v>3024</v>
      </c>
      <c r="G1283" s="138" t="s">
        <v>126</v>
      </c>
      <c r="H1283" s="19" t="str">
        <f>IF(E1283="","",VLOOKUP(LEFT(E1283,5),'Technikai cellák'!B:C,2,0))</f>
        <v>MVM ÉGÁZ-DÉGÁZ Földgázhálózati Zrt.</v>
      </c>
      <c r="I1283" s="19" t="str">
        <f>IF(E1283="","",VLOOKUP(H1283,'Technikai cellák'!$C$1:$D$12,2,0))</f>
        <v>6724 Szeged, Pulcz u. 44.</v>
      </c>
      <c r="J1283" s="97">
        <v>10</v>
      </c>
      <c r="K1283" s="25" t="str">
        <f t="shared" si="361"/>
        <v>20 alatti</v>
      </c>
      <c r="L1283" s="101">
        <f t="shared" si="362"/>
        <v>10</v>
      </c>
      <c r="M1283" s="102">
        <f t="shared" si="363"/>
        <v>0</v>
      </c>
      <c r="N1283" s="105"/>
      <c r="O1283" s="104">
        <f t="shared" si="364"/>
        <v>0</v>
      </c>
      <c r="P1283" s="26">
        <f t="shared" si="378"/>
        <v>152006</v>
      </c>
      <c r="Q1283" s="21">
        <f t="shared" si="377"/>
        <v>190008</v>
      </c>
      <c r="R1283" s="98">
        <v>1500</v>
      </c>
      <c r="S1283" s="99">
        <v>1500</v>
      </c>
      <c r="T1283" s="99">
        <v>1500</v>
      </c>
      <c r="U1283" s="99">
        <v>1500</v>
      </c>
      <c r="V1283" s="99">
        <v>1500</v>
      </c>
      <c r="W1283" s="99">
        <v>1500</v>
      </c>
      <c r="X1283" s="99">
        <v>1500</v>
      </c>
      <c r="Y1283" s="99">
        <v>1500</v>
      </c>
      <c r="Z1283" s="99">
        <v>1500</v>
      </c>
      <c r="AA1283" s="99">
        <v>1500</v>
      </c>
      <c r="AB1283" s="99">
        <v>1500</v>
      </c>
      <c r="AC1283" s="100">
        <v>1500</v>
      </c>
      <c r="AD1283" s="22">
        <f t="shared" si="365"/>
        <v>15834</v>
      </c>
      <c r="AE1283" s="20">
        <f t="shared" si="366"/>
        <v>15834</v>
      </c>
      <c r="AF1283" s="20">
        <f t="shared" si="367"/>
        <v>15834</v>
      </c>
      <c r="AG1283" s="20">
        <f t="shared" si="368"/>
        <v>15834</v>
      </c>
      <c r="AH1283" s="20">
        <f t="shared" si="369"/>
        <v>15834</v>
      </c>
      <c r="AI1283" s="20">
        <f t="shared" si="370"/>
        <v>15834</v>
      </c>
      <c r="AJ1283" s="20">
        <f t="shared" si="371"/>
        <v>15834</v>
      </c>
      <c r="AK1283" s="20">
        <f t="shared" si="372"/>
        <v>15834</v>
      </c>
      <c r="AL1283" s="20">
        <f t="shared" si="373"/>
        <v>15834</v>
      </c>
      <c r="AM1283" s="20">
        <f t="shared" si="374"/>
        <v>15834</v>
      </c>
      <c r="AN1283" s="20">
        <f t="shared" si="375"/>
        <v>15834</v>
      </c>
      <c r="AO1283" s="43">
        <f t="shared" si="376"/>
        <v>15834</v>
      </c>
    </row>
    <row r="1284" spans="1:41" hidden="1" x14ac:dyDescent="0.2">
      <c r="A1284" s="96" t="s">
        <v>2996</v>
      </c>
      <c r="B1284" s="96" t="s">
        <v>2997</v>
      </c>
      <c r="C1284" s="96" t="s">
        <v>2996</v>
      </c>
      <c r="D1284" s="96" t="s">
        <v>2997</v>
      </c>
      <c r="E1284" s="96" t="s">
        <v>3025</v>
      </c>
      <c r="F1284" s="96" t="s">
        <v>3026</v>
      </c>
      <c r="G1284" s="138" t="s">
        <v>126</v>
      </c>
      <c r="H1284" s="19" t="str">
        <f>IF(E1284="","",VLOOKUP(LEFT(E1284,5),'Technikai cellák'!B:C,2,0))</f>
        <v>MVM ÉGÁZ-DÉGÁZ Földgázhálózati Zrt.</v>
      </c>
      <c r="I1284" s="19" t="str">
        <f>IF(E1284="","",VLOOKUP(H1284,'Technikai cellák'!$C$1:$D$12,2,0))</f>
        <v>6724 Szeged, Pulcz u. 44.</v>
      </c>
      <c r="J1284" s="97">
        <v>6</v>
      </c>
      <c r="K1284" s="25" t="str">
        <f t="shared" ref="K1284:K1346" si="379">IF(J1284="","",IF(J1284&lt;20,"20 alatti",IF(J1284&lt;100,"20-99",IF(J1284&lt;500,"100-500","500-"))))</f>
        <v>20 alatti</v>
      </c>
      <c r="L1284" s="101">
        <f t="shared" ref="L1284:L1346" si="380">ROUND(IF(K1284="20 alatti",J1284*1,0),0)</f>
        <v>6</v>
      </c>
      <c r="M1284" s="102">
        <f t="shared" ref="M1284:M1346" si="381">ROUND(IF(K1284="20-99",J1284*10.5,0),0)</f>
        <v>0</v>
      </c>
      <c r="N1284" s="105"/>
      <c r="O1284" s="104">
        <f t="shared" ref="O1284:O1346" si="382">ROUND((IF(J1284&lt;100,0,J1284*$C$6)/$C$7),0)</f>
        <v>0</v>
      </c>
      <c r="P1284" s="26">
        <f t="shared" si="378"/>
        <v>30403</v>
      </c>
      <c r="Q1284" s="21">
        <f t="shared" si="377"/>
        <v>38004</v>
      </c>
      <c r="R1284" s="98">
        <v>300</v>
      </c>
      <c r="S1284" s="99">
        <v>300</v>
      </c>
      <c r="T1284" s="99">
        <v>300</v>
      </c>
      <c r="U1284" s="99">
        <v>300</v>
      </c>
      <c r="V1284" s="99">
        <v>300</v>
      </c>
      <c r="W1284" s="99">
        <v>300</v>
      </c>
      <c r="X1284" s="99">
        <v>300</v>
      </c>
      <c r="Y1284" s="99">
        <v>300</v>
      </c>
      <c r="Z1284" s="99">
        <v>300</v>
      </c>
      <c r="AA1284" s="99">
        <v>300</v>
      </c>
      <c r="AB1284" s="99">
        <v>300</v>
      </c>
      <c r="AC1284" s="100">
        <v>300</v>
      </c>
      <c r="AD1284" s="22">
        <f t="shared" si="365"/>
        <v>3167</v>
      </c>
      <c r="AE1284" s="20">
        <f t="shared" si="366"/>
        <v>3167</v>
      </c>
      <c r="AF1284" s="20">
        <f t="shared" si="367"/>
        <v>3167</v>
      </c>
      <c r="AG1284" s="20">
        <f t="shared" si="368"/>
        <v>3167</v>
      </c>
      <c r="AH1284" s="20">
        <f t="shared" si="369"/>
        <v>3167</v>
      </c>
      <c r="AI1284" s="20">
        <f t="shared" si="370"/>
        <v>3167</v>
      </c>
      <c r="AJ1284" s="20">
        <f t="shared" si="371"/>
        <v>3167</v>
      </c>
      <c r="AK1284" s="20">
        <f t="shared" si="372"/>
        <v>3167</v>
      </c>
      <c r="AL1284" s="20">
        <f t="shared" si="373"/>
        <v>3167</v>
      </c>
      <c r="AM1284" s="20">
        <f t="shared" si="374"/>
        <v>3167</v>
      </c>
      <c r="AN1284" s="20">
        <f t="shared" si="375"/>
        <v>3167</v>
      </c>
      <c r="AO1284" s="43">
        <f t="shared" si="376"/>
        <v>3167</v>
      </c>
    </row>
    <row r="1285" spans="1:41" hidden="1" x14ac:dyDescent="0.2">
      <c r="A1285" s="96" t="s">
        <v>2996</v>
      </c>
      <c r="B1285" s="96" t="s">
        <v>2997</v>
      </c>
      <c r="C1285" s="96" t="s">
        <v>2996</v>
      </c>
      <c r="D1285" s="96" t="s">
        <v>2997</v>
      </c>
      <c r="E1285" s="96" t="s">
        <v>3027</v>
      </c>
      <c r="F1285" s="96" t="s">
        <v>3028</v>
      </c>
      <c r="G1285" s="138" t="s">
        <v>126</v>
      </c>
      <c r="H1285" s="19" t="str">
        <f>IF(E1285="","",VLOOKUP(LEFT(E1285,5),'Technikai cellák'!B:C,2,0))</f>
        <v>MVM ÉGÁZ-DÉGÁZ Földgázhálózati Zrt.</v>
      </c>
      <c r="I1285" s="19" t="str">
        <f>IF(E1285="","",VLOOKUP(H1285,'Technikai cellák'!$C$1:$D$12,2,0))</f>
        <v>6724 Szeged, Pulcz u. 44.</v>
      </c>
      <c r="J1285" s="97">
        <v>4</v>
      </c>
      <c r="K1285" s="25" t="str">
        <f t="shared" si="379"/>
        <v>20 alatti</v>
      </c>
      <c r="L1285" s="101">
        <f t="shared" si="380"/>
        <v>4</v>
      </c>
      <c r="M1285" s="102">
        <f t="shared" si="381"/>
        <v>0</v>
      </c>
      <c r="N1285" s="105"/>
      <c r="O1285" s="104">
        <f t="shared" si="382"/>
        <v>0</v>
      </c>
      <c r="P1285" s="26">
        <f t="shared" si="378"/>
        <v>76003</v>
      </c>
      <c r="Q1285" s="21">
        <f t="shared" si="377"/>
        <v>95004</v>
      </c>
      <c r="R1285" s="98">
        <v>750</v>
      </c>
      <c r="S1285" s="99">
        <v>750</v>
      </c>
      <c r="T1285" s="99">
        <v>750</v>
      </c>
      <c r="U1285" s="99">
        <v>750</v>
      </c>
      <c r="V1285" s="99">
        <v>750</v>
      </c>
      <c r="W1285" s="99">
        <v>750</v>
      </c>
      <c r="X1285" s="99">
        <v>750</v>
      </c>
      <c r="Y1285" s="99">
        <v>750</v>
      </c>
      <c r="Z1285" s="99">
        <v>750</v>
      </c>
      <c r="AA1285" s="99">
        <v>750</v>
      </c>
      <c r="AB1285" s="99">
        <v>750</v>
      </c>
      <c r="AC1285" s="100">
        <v>750</v>
      </c>
      <c r="AD1285" s="22">
        <f t="shared" si="365"/>
        <v>7917</v>
      </c>
      <c r="AE1285" s="20">
        <f t="shared" si="366"/>
        <v>7917</v>
      </c>
      <c r="AF1285" s="20">
        <f t="shared" si="367"/>
        <v>7917</v>
      </c>
      <c r="AG1285" s="20">
        <f t="shared" si="368"/>
        <v>7917</v>
      </c>
      <c r="AH1285" s="20">
        <f t="shared" si="369"/>
        <v>7917</v>
      </c>
      <c r="AI1285" s="20">
        <f t="shared" si="370"/>
        <v>7917</v>
      </c>
      <c r="AJ1285" s="20">
        <f t="shared" si="371"/>
        <v>7917</v>
      </c>
      <c r="AK1285" s="20">
        <f t="shared" si="372"/>
        <v>7917</v>
      </c>
      <c r="AL1285" s="20">
        <f t="shared" si="373"/>
        <v>7917</v>
      </c>
      <c r="AM1285" s="20">
        <f t="shared" si="374"/>
        <v>7917</v>
      </c>
      <c r="AN1285" s="20">
        <f t="shared" si="375"/>
        <v>7917</v>
      </c>
      <c r="AO1285" s="43">
        <f t="shared" si="376"/>
        <v>7917</v>
      </c>
    </row>
    <row r="1286" spans="1:41" hidden="1" x14ac:dyDescent="0.2">
      <c r="A1286" s="96" t="s">
        <v>2996</v>
      </c>
      <c r="B1286" s="96" t="s">
        <v>2997</v>
      </c>
      <c r="C1286" s="96" t="s">
        <v>2996</v>
      </c>
      <c r="D1286" s="96" t="s">
        <v>2997</v>
      </c>
      <c r="E1286" s="96" t="s">
        <v>3029</v>
      </c>
      <c r="F1286" s="96" t="s">
        <v>3030</v>
      </c>
      <c r="G1286" s="138" t="s">
        <v>126</v>
      </c>
      <c r="H1286" s="19" t="str">
        <f>IF(E1286="","",VLOOKUP(LEFT(E1286,5),'Technikai cellák'!B:C,2,0))</f>
        <v>MVM ÉGÁZ-DÉGÁZ Földgázhálózati Zrt.</v>
      </c>
      <c r="I1286" s="19" t="str">
        <f>IF(E1286="","",VLOOKUP(H1286,'Technikai cellák'!$C$1:$D$12,2,0))</f>
        <v>6724 Szeged, Pulcz u. 44.</v>
      </c>
      <c r="J1286" s="97">
        <v>6</v>
      </c>
      <c r="K1286" s="25" t="str">
        <f t="shared" si="379"/>
        <v>20 alatti</v>
      </c>
      <c r="L1286" s="101">
        <f t="shared" si="380"/>
        <v>6</v>
      </c>
      <c r="M1286" s="102">
        <f t="shared" si="381"/>
        <v>0</v>
      </c>
      <c r="N1286" s="105"/>
      <c r="O1286" s="104">
        <f t="shared" si="382"/>
        <v>0</v>
      </c>
      <c r="P1286" s="26">
        <f t="shared" si="378"/>
        <v>106406</v>
      </c>
      <c r="Q1286" s="21">
        <f t="shared" si="377"/>
        <v>133008</v>
      </c>
      <c r="R1286" s="98">
        <v>1050</v>
      </c>
      <c r="S1286" s="99">
        <v>1050</v>
      </c>
      <c r="T1286" s="99">
        <v>1050</v>
      </c>
      <c r="U1286" s="99">
        <v>1050</v>
      </c>
      <c r="V1286" s="99">
        <v>1050</v>
      </c>
      <c r="W1286" s="99">
        <v>1050</v>
      </c>
      <c r="X1286" s="99">
        <v>1050</v>
      </c>
      <c r="Y1286" s="99">
        <v>1050</v>
      </c>
      <c r="Z1286" s="99">
        <v>1050</v>
      </c>
      <c r="AA1286" s="99">
        <v>1050</v>
      </c>
      <c r="AB1286" s="99">
        <v>1050</v>
      </c>
      <c r="AC1286" s="100">
        <v>1050</v>
      </c>
      <c r="AD1286" s="22">
        <f t="shared" si="365"/>
        <v>11084</v>
      </c>
      <c r="AE1286" s="20">
        <f t="shared" si="366"/>
        <v>11084</v>
      </c>
      <c r="AF1286" s="20">
        <f t="shared" si="367"/>
        <v>11084</v>
      </c>
      <c r="AG1286" s="20">
        <f t="shared" si="368"/>
        <v>11084</v>
      </c>
      <c r="AH1286" s="20">
        <f t="shared" si="369"/>
        <v>11084</v>
      </c>
      <c r="AI1286" s="20">
        <f t="shared" si="370"/>
        <v>11084</v>
      </c>
      <c r="AJ1286" s="20">
        <f t="shared" si="371"/>
        <v>11084</v>
      </c>
      <c r="AK1286" s="20">
        <f t="shared" si="372"/>
        <v>11084</v>
      </c>
      <c r="AL1286" s="20">
        <f t="shared" si="373"/>
        <v>11084</v>
      </c>
      <c r="AM1286" s="20">
        <f t="shared" si="374"/>
        <v>11084</v>
      </c>
      <c r="AN1286" s="20">
        <f t="shared" si="375"/>
        <v>11084</v>
      </c>
      <c r="AO1286" s="43">
        <f t="shared" si="376"/>
        <v>11084</v>
      </c>
    </row>
    <row r="1287" spans="1:41" hidden="1" x14ac:dyDescent="0.2">
      <c r="A1287" s="96" t="s">
        <v>2996</v>
      </c>
      <c r="B1287" s="96" t="s">
        <v>2997</v>
      </c>
      <c r="C1287" s="96" t="s">
        <v>2996</v>
      </c>
      <c r="D1287" s="96" t="s">
        <v>2997</v>
      </c>
      <c r="E1287" s="96" t="s">
        <v>3031</v>
      </c>
      <c r="F1287" s="96" t="s">
        <v>3032</v>
      </c>
      <c r="G1287" s="138" t="s">
        <v>126</v>
      </c>
      <c r="H1287" s="19" t="str">
        <f>IF(E1287="","",VLOOKUP(LEFT(E1287,5),'Technikai cellák'!B:C,2,0))</f>
        <v>MVM ÉGÁZ-DÉGÁZ Földgázhálózati Zrt.</v>
      </c>
      <c r="I1287" s="19" t="str">
        <f>IF(E1287="","",VLOOKUP(H1287,'Technikai cellák'!$C$1:$D$12,2,0))</f>
        <v>6724 Szeged, Pulcz u. 44.</v>
      </c>
      <c r="J1287" s="97">
        <v>4</v>
      </c>
      <c r="K1287" s="25" t="str">
        <f t="shared" si="379"/>
        <v>20 alatti</v>
      </c>
      <c r="L1287" s="101">
        <f t="shared" si="380"/>
        <v>4</v>
      </c>
      <c r="M1287" s="102">
        <f t="shared" si="381"/>
        <v>0</v>
      </c>
      <c r="N1287" s="105"/>
      <c r="O1287" s="104">
        <f t="shared" si="382"/>
        <v>0</v>
      </c>
      <c r="P1287" s="26">
        <f t="shared" si="378"/>
        <v>15197</v>
      </c>
      <c r="Q1287" s="21">
        <f t="shared" si="377"/>
        <v>18996</v>
      </c>
      <c r="R1287" s="98">
        <v>150</v>
      </c>
      <c r="S1287" s="99">
        <v>150</v>
      </c>
      <c r="T1287" s="99">
        <v>150</v>
      </c>
      <c r="U1287" s="99">
        <v>150</v>
      </c>
      <c r="V1287" s="99">
        <v>150</v>
      </c>
      <c r="W1287" s="99">
        <v>150</v>
      </c>
      <c r="X1287" s="99">
        <v>150</v>
      </c>
      <c r="Y1287" s="99">
        <v>150</v>
      </c>
      <c r="Z1287" s="99">
        <v>150</v>
      </c>
      <c r="AA1287" s="99">
        <v>150</v>
      </c>
      <c r="AB1287" s="99">
        <v>150</v>
      </c>
      <c r="AC1287" s="100">
        <v>150</v>
      </c>
      <c r="AD1287" s="22">
        <f t="shared" si="365"/>
        <v>1583</v>
      </c>
      <c r="AE1287" s="20">
        <f t="shared" si="366"/>
        <v>1583</v>
      </c>
      <c r="AF1287" s="20">
        <f t="shared" si="367"/>
        <v>1583</v>
      </c>
      <c r="AG1287" s="20">
        <f t="shared" si="368"/>
        <v>1583</v>
      </c>
      <c r="AH1287" s="20">
        <f t="shared" si="369"/>
        <v>1583</v>
      </c>
      <c r="AI1287" s="20">
        <f t="shared" si="370"/>
        <v>1583</v>
      </c>
      <c r="AJ1287" s="20">
        <f t="shared" si="371"/>
        <v>1583</v>
      </c>
      <c r="AK1287" s="20">
        <f t="shared" si="372"/>
        <v>1583</v>
      </c>
      <c r="AL1287" s="20">
        <f t="shared" si="373"/>
        <v>1583</v>
      </c>
      <c r="AM1287" s="20">
        <f t="shared" si="374"/>
        <v>1583</v>
      </c>
      <c r="AN1287" s="20">
        <f t="shared" si="375"/>
        <v>1583</v>
      </c>
      <c r="AO1287" s="43">
        <f t="shared" si="376"/>
        <v>1583</v>
      </c>
    </row>
    <row r="1288" spans="1:41" hidden="1" x14ac:dyDescent="0.2">
      <c r="A1288" s="96" t="s">
        <v>2996</v>
      </c>
      <c r="B1288" s="96" t="s">
        <v>2997</v>
      </c>
      <c r="C1288" s="96" t="s">
        <v>2996</v>
      </c>
      <c r="D1288" s="96" t="s">
        <v>2997</v>
      </c>
      <c r="E1288" s="96" t="s">
        <v>3033</v>
      </c>
      <c r="F1288" s="96" t="s">
        <v>3034</v>
      </c>
      <c r="G1288" s="138" t="s">
        <v>126</v>
      </c>
      <c r="H1288" s="19" t="str">
        <f>IF(E1288="","",VLOOKUP(LEFT(E1288,5),'Technikai cellák'!B:C,2,0))</f>
        <v>MVM ÉGÁZ-DÉGÁZ Földgázhálózati Zrt.</v>
      </c>
      <c r="I1288" s="19" t="str">
        <f>IF(E1288="","",VLOOKUP(H1288,'Technikai cellák'!$C$1:$D$12,2,0))</f>
        <v>6724 Szeged, Pulcz u. 44.</v>
      </c>
      <c r="J1288" s="97">
        <v>4</v>
      </c>
      <c r="K1288" s="25" t="str">
        <f t="shared" si="379"/>
        <v>20 alatti</v>
      </c>
      <c r="L1288" s="101">
        <f t="shared" si="380"/>
        <v>4</v>
      </c>
      <c r="M1288" s="102">
        <f t="shared" si="381"/>
        <v>0</v>
      </c>
      <c r="N1288" s="105"/>
      <c r="O1288" s="104">
        <f t="shared" si="382"/>
        <v>0</v>
      </c>
      <c r="P1288" s="26">
        <f t="shared" si="378"/>
        <v>27360</v>
      </c>
      <c r="Q1288" s="21">
        <f t="shared" si="377"/>
        <v>34200</v>
      </c>
      <c r="R1288" s="98">
        <v>270</v>
      </c>
      <c r="S1288" s="99">
        <v>270</v>
      </c>
      <c r="T1288" s="99">
        <v>270</v>
      </c>
      <c r="U1288" s="99">
        <v>270</v>
      </c>
      <c r="V1288" s="99">
        <v>270</v>
      </c>
      <c r="W1288" s="99">
        <v>270</v>
      </c>
      <c r="X1288" s="99">
        <v>270</v>
      </c>
      <c r="Y1288" s="99">
        <v>270</v>
      </c>
      <c r="Z1288" s="99">
        <v>270</v>
      </c>
      <c r="AA1288" s="99">
        <v>270</v>
      </c>
      <c r="AB1288" s="99">
        <v>270</v>
      </c>
      <c r="AC1288" s="100">
        <v>270</v>
      </c>
      <c r="AD1288" s="22">
        <f t="shared" si="365"/>
        <v>2850</v>
      </c>
      <c r="AE1288" s="20">
        <f t="shared" si="366"/>
        <v>2850</v>
      </c>
      <c r="AF1288" s="20">
        <f t="shared" si="367"/>
        <v>2850</v>
      </c>
      <c r="AG1288" s="20">
        <f t="shared" si="368"/>
        <v>2850</v>
      </c>
      <c r="AH1288" s="20">
        <f t="shared" si="369"/>
        <v>2850</v>
      </c>
      <c r="AI1288" s="20">
        <f t="shared" si="370"/>
        <v>2850</v>
      </c>
      <c r="AJ1288" s="20">
        <f t="shared" si="371"/>
        <v>2850</v>
      </c>
      <c r="AK1288" s="20">
        <f t="shared" si="372"/>
        <v>2850</v>
      </c>
      <c r="AL1288" s="20">
        <f t="shared" si="373"/>
        <v>2850</v>
      </c>
      <c r="AM1288" s="20">
        <f t="shared" si="374"/>
        <v>2850</v>
      </c>
      <c r="AN1288" s="20">
        <f t="shared" si="375"/>
        <v>2850</v>
      </c>
      <c r="AO1288" s="43">
        <f t="shared" si="376"/>
        <v>2850</v>
      </c>
    </row>
    <row r="1289" spans="1:41" hidden="1" x14ac:dyDescent="0.2">
      <c r="A1289" s="96" t="s">
        <v>2996</v>
      </c>
      <c r="B1289" s="96" t="s">
        <v>2997</v>
      </c>
      <c r="C1289" s="96" t="s">
        <v>2996</v>
      </c>
      <c r="D1289" s="96" t="s">
        <v>2997</v>
      </c>
      <c r="E1289" s="96" t="s">
        <v>3035</v>
      </c>
      <c r="F1289" s="96" t="s">
        <v>3036</v>
      </c>
      <c r="G1289" s="138" t="s">
        <v>126</v>
      </c>
      <c r="H1289" s="19" t="str">
        <f>IF(E1289="","",VLOOKUP(LEFT(E1289,5),'Technikai cellák'!B:C,2,0))</f>
        <v>MVM ÉGÁZ-DÉGÁZ Földgázhálózati Zrt.</v>
      </c>
      <c r="I1289" s="19" t="str">
        <f>IF(E1289="","",VLOOKUP(H1289,'Technikai cellák'!$C$1:$D$12,2,0))</f>
        <v>6724 Szeged, Pulcz u. 44.</v>
      </c>
      <c r="J1289" s="97">
        <v>4</v>
      </c>
      <c r="K1289" s="25" t="str">
        <f t="shared" si="379"/>
        <v>20 alatti</v>
      </c>
      <c r="L1289" s="101">
        <f t="shared" si="380"/>
        <v>4</v>
      </c>
      <c r="M1289" s="102">
        <f t="shared" si="381"/>
        <v>0</v>
      </c>
      <c r="N1289" s="105"/>
      <c r="O1289" s="104">
        <f t="shared" si="382"/>
        <v>0</v>
      </c>
      <c r="P1289" s="26">
        <f t="shared" si="378"/>
        <v>60797</v>
      </c>
      <c r="Q1289" s="21">
        <f t="shared" si="377"/>
        <v>75996</v>
      </c>
      <c r="R1289" s="98">
        <v>600</v>
      </c>
      <c r="S1289" s="99">
        <v>600</v>
      </c>
      <c r="T1289" s="99">
        <v>600</v>
      </c>
      <c r="U1289" s="99">
        <v>600</v>
      </c>
      <c r="V1289" s="99">
        <v>600</v>
      </c>
      <c r="W1289" s="99">
        <v>600</v>
      </c>
      <c r="X1289" s="99">
        <v>600</v>
      </c>
      <c r="Y1289" s="99">
        <v>600</v>
      </c>
      <c r="Z1289" s="99">
        <v>600</v>
      </c>
      <c r="AA1289" s="99">
        <v>600</v>
      </c>
      <c r="AB1289" s="99">
        <v>600</v>
      </c>
      <c r="AC1289" s="100">
        <v>600</v>
      </c>
      <c r="AD1289" s="22">
        <f t="shared" si="365"/>
        <v>6333</v>
      </c>
      <c r="AE1289" s="20">
        <f t="shared" si="366"/>
        <v>6333</v>
      </c>
      <c r="AF1289" s="20">
        <f t="shared" si="367"/>
        <v>6333</v>
      </c>
      <c r="AG1289" s="20">
        <f t="shared" si="368"/>
        <v>6333</v>
      </c>
      <c r="AH1289" s="20">
        <f t="shared" si="369"/>
        <v>6333</v>
      </c>
      <c r="AI1289" s="20">
        <f t="shared" si="370"/>
        <v>6333</v>
      </c>
      <c r="AJ1289" s="20">
        <f t="shared" si="371"/>
        <v>6333</v>
      </c>
      <c r="AK1289" s="20">
        <f t="shared" si="372"/>
        <v>6333</v>
      </c>
      <c r="AL1289" s="20">
        <f t="shared" si="373"/>
        <v>6333</v>
      </c>
      <c r="AM1289" s="20">
        <f t="shared" si="374"/>
        <v>6333</v>
      </c>
      <c r="AN1289" s="20">
        <f t="shared" si="375"/>
        <v>6333</v>
      </c>
      <c r="AO1289" s="43">
        <f t="shared" si="376"/>
        <v>6333</v>
      </c>
    </row>
    <row r="1290" spans="1:41" hidden="1" x14ac:dyDescent="0.2">
      <c r="A1290" s="96" t="s">
        <v>3037</v>
      </c>
      <c r="B1290" s="96" t="s">
        <v>3038</v>
      </c>
      <c r="C1290" s="96" t="s">
        <v>3037</v>
      </c>
      <c r="D1290" s="96" t="s">
        <v>3038</v>
      </c>
      <c r="E1290" s="96" t="s">
        <v>3039</v>
      </c>
      <c r="F1290" s="96" t="s">
        <v>3038</v>
      </c>
      <c r="G1290" s="96" t="s">
        <v>126</v>
      </c>
      <c r="H1290" s="19" t="str">
        <f>IF(E1290="","",VLOOKUP(LEFT(E1290,5),'Technikai cellák'!B:C,2,0))</f>
        <v>E.ON Dél-dunántúli Gázhálózati Zrt.</v>
      </c>
      <c r="I1290" s="19" t="str">
        <f>IF(E1290="","",VLOOKUP(H1290,'Technikai cellák'!$C$1:$D$12,2,0))</f>
        <v>7626 Pécs, Búza tér 8/a</v>
      </c>
      <c r="J1290" s="97">
        <v>40</v>
      </c>
      <c r="K1290" s="25" t="str">
        <f t="shared" si="379"/>
        <v>20-99</v>
      </c>
      <c r="L1290" s="101">
        <f t="shared" si="380"/>
        <v>0</v>
      </c>
      <c r="M1290" s="102">
        <f t="shared" si="381"/>
        <v>420</v>
      </c>
      <c r="N1290" s="105">
        <v>420</v>
      </c>
      <c r="O1290" s="104">
        <f t="shared" si="382"/>
        <v>0</v>
      </c>
      <c r="P1290" s="26">
        <f t="shared" si="378"/>
        <v>1705818</v>
      </c>
      <c r="Q1290" s="21">
        <f t="shared" si="377"/>
        <v>2132272</v>
      </c>
      <c r="R1290" s="98">
        <v>17000</v>
      </c>
      <c r="S1290" s="99">
        <v>17000</v>
      </c>
      <c r="T1290" s="99">
        <v>20000</v>
      </c>
      <c r="U1290" s="99">
        <v>20000</v>
      </c>
      <c r="V1290" s="99">
        <v>19000</v>
      </c>
      <c r="W1290" s="99">
        <v>18000</v>
      </c>
      <c r="X1290" s="99">
        <v>15000</v>
      </c>
      <c r="Y1290" s="99">
        <v>14000</v>
      </c>
      <c r="Z1290" s="99">
        <v>15000</v>
      </c>
      <c r="AA1290" s="99">
        <v>14000</v>
      </c>
      <c r="AB1290" s="99">
        <v>16000</v>
      </c>
      <c r="AC1290" s="100">
        <v>17000</v>
      </c>
      <c r="AD1290" s="22">
        <f t="shared" si="365"/>
        <v>179449</v>
      </c>
      <c r="AE1290" s="20">
        <f t="shared" si="366"/>
        <v>179449</v>
      </c>
      <c r="AF1290" s="20">
        <f t="shared" si="367"/>
        <v>211116</v>
      </c>
      <c r="AG1290" s="20">
        <f t="shared" si="368"/>
        <v>211116</v>
      </c>
      <c r="AH1290" s="20">
        <f t="shared" si="369"/>
        <v>200560</v>
      </c>
      <c r="AI1290" s="20">
        <f t="shared" si="370"/>
        <v>190004</v>
      </c>
      <c r="AJ1290" s="20">
        <f t="shared" si="371"/>
        <v>158337</v>
      </c>
      <c r="AK1290" s="20">
        <f t="shared" si="372"/>
        <v>147781</v>
      </c>
      <c r="AL1290" s="20">
        <f t="shared" si="373"/>
        <v>158337</v>
      </c>
      <c r="AM1290" s="20">
        <f t="shared" si="374"/>
        <v>147781</v>
      </c>
      <c r="AN1290" s="20">
        <f t="shared" si="375"/>
        <v>168893</v>
      </c>
      <c r="AO1290" s="43">
        <f t="shared" si="376"/>
        <v>179449</v>
      </c>
    </row>
    <row r="1291" spans="1:41" hidden="1" x14ac:dyDescent="0.2">
      <c r="A1291" s="96" t="s">
        <v>3037</v>
      </c>
      <c r="B1291" s="96" t="s">
        <v>3040</v>
      </c>
      <c r="C1291" s="96" t="s">
        <v>3037</v>
      </c>
      <c r="D1291" s="96" t="s">
        <v>3040</v>
      </c>
      <c r="E1291" s="96" t="s">
        <v>3041</v>
      </c>
      <c r="F1291" s="96" t="s">
        <v>3042</v>
      </c>
      <c r="G1291" s="96" t="s">
        <v>126</v>
      </c>
      <c r="H1291" s="19" t="str">
        <f>IF(E1291="","",VLOOKUP(LEFT(E1291,5),'Technikai cellák'!B:C,2,0))</f>
        <v>MVM ÉGÁZ-DÉGÁZ Földgázhálózati Zrt.</v>
      </c>
      <c r="I1291" s="19" t="str">
        <f>IF(E1291="","",VLOOKUP(H1291,'Technikai cellák'!$C$1:$D$12,2,0))</f>
        <v>6724 Szeged, Pulcz u. 44.</v>
      </c>
      <c r="J1291" s="97">
        <v>16</v>
      </c>
      <c r="K1291" s="25" t="str">
        <f t="shared" si="379"/>
        <v>20 alatti</v>
      </c>
      <c r="L1291" s="101">
        <f t="shared" si="380"/>
        <v>16</v>
      </c>
      <c r="M1291" s="102">
        <f t="shared" si="381"/>
        <v>0</v>
      </c>
      <c r="N1291" s="105"/>
      <c r="O1291" s="104">
        <f t="shared" si="382"/>
        <v>0</v>
      </c>
      <c r="P1291" s="26">
        <f t="shared" si="378"/>
        <v>109780</v>
      </c>
      <c r="Q1291" s="21">
        <f t="shared" si="377"/>
        <v>137225</v>
      </c>
      <c r="R1291" s="98">
        <v>1500</v>
      </c>
      <c r="S1291" s="99">
        <v>1500</v>
      </c>
      <c r="T1291" s="99">
        <v>1500</v>
      </c>
      <c r="U1291" s="99">
        <v>1500</v>
      </c>
      <c r="V1291" s="99">
        <v>1500</v>
      </c>
      <c r="W1291" s="99">
        <v>1500</v>
      </c>
      <c r="X1291" s="99">
        <v>1000</v>
      </c>
      <c r="Y1291" s="99">
        <v>600</v>
      </c>
      <c r="Z1291" s="99">
        <v>600</v>
      </c>
      <c r="AA1291" s="99">
        <v>600</v>
      </c>
      <c r="AB1291" s="99">
        <v>600</v>
      </c>
      <c r="AC1291" s="100">
        <v>600</v>
      </c>
      <c r="AD1291" s="22">
        <f t="shared" si="365"/>
        <v>15834</v>
      </c>
      <c r="AE1291" s="20">
        <f t="shared" si="366"/>
        <v>15834</v>
      </c>
      <c r="AF1291" s="20">
        <f t="shared" si="367"/>
        <v>15834</v>
      </c>
      <c r="AG1291" s="20">
        <f t="shared" si="368"/>
        <v>15834</v>
      </c>
      <c r="AH1291" s="20">
        <f t="shared" si="369"/>
        <v>15834</v>
      </c>
      <c r="AI1291" s="20">
        <f t="shared" si="370"/>
        <v>15834</v>
      </c>
      <c r="AJ1291" s="20">
        <f t="shared" si="371"/>
        <v>10556</v>
      </c>
      <c r="AK1291" s="20">
        <f t="shared" si="372"/>
        <v>6333</v>
      </c>
      <c r="AL1291" s="20">
        <f t="shared" si="373"/>
        <v>6333</v>
      </c>
      <c r="AM1291" s="20">
        <f t="shared" si="374"/>
        <v>6333</v>
      </c>
      <c r="AN1291" s="20">
        <f t="shared" si="375"/>
        <v>6333</v>
      </c>
      <c r="AO1291" s="43">
        <f t="shared" si="376"/>
        <v>6333</v>
      </c>
    </row>
    <row r="1292" spans="1:41" hidden="1" x14ac:dyDescent="0.2">
      <c r="A1292" s="96" t="s">
        <v>3043</v>
      </c>
      <c r="B1292" s="96" t="s">
        <v>3044</v>
      </c>
      <c r="C1292" s="96" t="s">
        <v>3043</v>
      </c>
      <c r="D1292" s="96" t="s">
        <v>3044</v>
      </c>
      <c r="E1292" s="96" t="s">
        <v>3045</v>
      </c>
      <c r="F1292" s="96" t="s">
        <v>3046</v>
      </c>
      <c r="G1292" s="96" t="s">
        <v>126</v>
      </c>
      <c r="H1292" s="19" t="str">
        <f>IF(E1292="","",VLOOKUP(LEFT(E1292,5),'Technikai cellák'!B:C,2,0))</f>
        <v>MVM ÉGÁZ-DÉGÁZ Földgázhálózati Zrt.</v>
      </c>
      <c r="I1292" s="19" t="str">
        <f>IF(E1292="","",VLOOKUP(H1292,'Technikai cellák'!$C$1:$D$12,2,0))</f>
        <v>6724 Szeged, Pulcz u. 44.</v>
      </c>
      <c r="J1292" s="97">
        <v>16</v>
      </c>
      <c r="K1292" s="25" t="str">
        <f t="shared" si="379"/>
        <v>20 alatti</v>
      </c>
      <c r="L1292" s="101">
        <f t="shared" si="380"/>
        <v>16</v>
      </c>
      <c r="M1292" s="102">
        <f t="shared" si="381"/>
        <v>0</v>
      </c>
      <c r="N1292" s="105"/>
      <c r="O1292" s="104">
        <f t="shared" si="382"/>
        <v>0</v>
      </c>
      <c r="P1292" s="26">
        <f t="shared" si="378"/>
        <v>287118</v>
      </c>
      <c r="Q1292" s="21">
        <f t="shared" si="377"/>
        <v>358898</v>
      </c>
      <c r="R1292" s="98">
        <v>3500</v>
      </c>
      <c r="S1292" s="99">
        <v>4500</v>
      </c>
      <c r="T1292" s="99">
        <v>5500</v>
      </c>
      <c r="U1292" s="99">
        <v>5500</v>
      </c>
      <c r="V1292" s="99">
        <v>5500</v>
      </c>
      <c r="W1292" s="99">
        <v>4500</v>
      </c>
      <c r="X1292" s="99">
        <v>2000</v>
      </c>
      <c r="Y1292" s="99">
        <v>1000</v>
      </c>
      <c r="Z1292" s="99">
        <v>0</v>
      </c>
      <c r="AA1292" s="99">
        <v>0</v>
      </c>
      <c r="AB1292" s="99">
        <v>0</v>
      </c>
      <c r="AC1292" s="100">
        <v>2000</v>
      </c>
      <c r="AD1292" s="22">
        <f t="shared" si="365"/>
        <v>36945</v>
      </c>
      <c r="AE1292" s="20">
        <f t="shared" si="366"/>
        <v>47501</v>
      </c>
      <c r="AF1292" s="20">
        <f t="shared" si="367"/>
        <v>58057</v>
      </c>
      <c r="AG1292" s="20">
        <f t="shared" si="368"/>
        <v>58057</v>
      </c>
      <c r="AH1292" s="20">
        <f t="shared" si="369"/>
        <v>58057</v>
      </c>
      <c r="AI1292" s="20">
        <f t="shared" si="370"/>
        <v>47501</v>
      </c>
      <c r="AJ1292" s="20">
        <f t="shared" si="371"/>
        <v>21112</v>
      </c>
      <c r="AK1292" s="20">
        <f t="shared" si="372"/>
        <v>10556</v>
      </c>
      <c r="AL1292" s="20">
        <f t="shared" si="373"/>
        <v>0</v>
      </c>
      <c r="AM1292" s="20">
        <f t="shared" si="374"/>
        <v>0</v>
      </c>
      <c r="AN1292" s="20">
        <f t="shared" si="375"/>
        <v>0</v>
      </c>
      <c r="AO1292" s="43">
        <f t="shared" si="376"/>
        <v>21112</v>
      </c>
    </row>
    <row r="1293" spans="1:41" hidden="1" x14ac:dyDescent="0.2">
      <c r="A1293" s="96" t="s">
        <v>3043</v>
      </c>
      <c r="B1293" s="96" t="s">
        <v>3044</v>
      </c>
      <c r="C1293" s="96" t="s">
        <v>3043</v>
      </c>
      <c r="D1293" s="96" t="s">
        <v>3044</v>
      </c>
      <c r="E1293" s="96" t="s">
        <v>3047</v>
      </c>
      <c r="F1293" s="96" t="s">
        <v>3048</v>
      </c>
      <c r="G1293" s="96" t="s">
        <v>3049</v>
      </c>
      <c r="H1293" s="19" t="str">
        <f>IF(E1293="","",VLOOKUP(LEFT(E1293,5),'Technikai cellák'!B:C,2,0))</f>
        <v>MVM ÉGÁZ-DÉGÁZ Földgázhálózati Zrt.</v>
      </c>
      <c r="I1293" s="19" t="str">
        <f>IF(E1293="","",VLOOKUP(H1293,'Technikai cellák'!$C$1:$D$12,2,0))</f>
        <v>6724 Szeged, Pulcz u. 44.</v>
      </c>
      <c r="J1293" s="97">
        <v>65</v>
      </c>
      <c r="K1293" s="25" t="str">
        <f t="shared" si="379"/>
        <v>20-99</v>
      </c>
      <c r="L1293" s="101">
        <f t="shared" si="380"/>
        <v>0</v>
      </c>
      <c r="M1293" s="102">
        <f t="shared" si="381"/>
        <v>683</v>
      </c>
      <c r="N1293" s="105">
        <v>683</v>
      </c>
      <c r="O1293" s="104">
        <f t="shared" si="382"/>
        <v>0</v>
      </c>
      <c r="P1293" s="26">
        <f t="shared" si="378"/>
        <v>257561</v>
      </c>
      <c r="Q1293" s="21">
        <f t="shared" si="377"/>
        <v>321951</v>
      </c>
      <c r="R1293" s="98">
        <v>2500</v>
      </c>
      <c r="S1293" s="99">
        <v>3500</v>
      </c>
      <c r="T1293" s="99">
        <v>4500</v>
      </c>
      <c r="U1293" s="99">
        <v>5500</v>
      </c>
      <c r="V1293" s="99">
        <v>5500</v>
      </c>
      <c r="W1293" s="99">
        <v>4000</v>
      </c>
      <c r="X1293" s="99">
        <v>2500</v>
      </c>
      <c r="Y1293" s="99">
        <v>1000</v>
      </c>
      <c r="Z1293" s="99">
        <v>0</v>
      </c>
      <c r="AA1293" s="99">
        <v>0</v>
      </c>
      <c r="AB1293" s="99">
        <v>0</v>
      </c>
      <c r="AC1293" s="100">
        <v>1500</v>
      </c>
      <c r="AD1293" s="22">
        <f t="shared" si="365"/>
        <v>26389</v>
      </c>
      <c r="AE1293" s="20">
        <f t="shared" si="366"/>
        <v>36945</v>
      </c>
      <c r="AF1293" s="20">
        <f t="shared" si="367"/>
        <v>47501</v>
      </c>
      <c r="AG1293" s="20">
        <f t="shared" si="368"/>
        <v>58057</v>
      </c>
      <c r="AH1293" s="20">
        <f t="shared" si="369"/>
        <v>58057</v>
      </c>
      <c r="AI1293" s="20">
        <f t="shared" si="370"/>
        <v>42223</v>
      </c>
      <c r="AJ1293" s="20">
        <f t="shared" si="371"/>
        <v>26389</v>
      </c>
      <c r="AK1293" s="20">
        <f t="shared" si="372"/>
        <v>10556</v>
      </c>
      <c r="AL1293" s="20">
        <f t="shared" si="373"/>
        <v>0</v>
      </c>
      <c r="AM1293" s="20">
        <f t="shared" si="374"/>
        <v>0</v>
      </c>
      <c r="AN1293" s="20">
        <f t="shared" si="375"/>
        <v>0</v>
      </c>
      <c r="AO1293" s="43">
        <f t="shared" si="376"/>
        <v>15834</v>
      </c>
    </row>
    <row r="1294" spans="1:41" hidden="1" x14ac:dyDescent="0.2">
      <c r="A1294" s="96" t="s">
        <v>3043</v>
      </c>
      <c r="B1294" s="96" t="s">
        <v>3044</v>
      </c>
      <c r="C1294" s="96" t="s">
        <v>3043</v>
      </c>
      <c r="D1294" s="96" t="s">
        <v>3044</v>
      </c>
      <c r="E1294" s="96" t="s">
        <v>3050</v>
      </c>
      <c r="F1294" s="96" t="s">
        <v>3051</v>
      </c>
      <c r="G1294" s="96" t="s">
        <v>126</v>
      </c>
      <c r="H1294" s="19" t="str">
        <f>IF(E1294="","",VLOOKUP(LEFT(E1294,5),'Technikai cellák'!B:C,2,0))</f>
        <v>MVM ÉGÁZ-DÉGÁZ Földgázhálózati Zrt.</v>
      </c>
      <c r="I1294" s="19" t="str">
        <f>IF(E1294="","",VLOOKUP(H1294,'Technikai cellák'!$C$1:$D$12,2,0))</f>
        <v>6724 Szeged, Pulcz u. 44.</v>
      </c>
      <c r="J1294" s="97">
        <v>16</v>
      </c>
      <c r="K1294" s="25" t="str">
        <f t="shared" si="379"/>
        <v>20 alatti</v>
      </c>
      <c r="L1294" s="101">
        <f t="shared" si="380"/>
        <v>16</v>
      </c>
      <c r="M1294" s="102">
        <f t="shared" si="381"/>
        <v>0</v>
      </c>
      <c r="N1294" s="105"/>
      <c r="O1294" s="104">
        <f t="shared" si="382"/>
        <v>0</v>
      </c>
      <c r="P1294" s="26">
        <f t="shared" si="378"/>
        <v>28291</v>
      </c>
      <c r="Q1294" s="21">
        <f t="shared" si="377"/>
        <v>35364</v>
      </c>
      <c r="R1294" s="98">
        <v>300</v>
      </c>
      <c r="S1294" s="99">
        <v>400</v>
      </c>
      <c r="T1294" s="99">
        <v>500</v>
      </c>
      <c r="U1294" s="99">
        <v>550</v>
      </c>
      <c r="V1294" s="99">
        <v>550</v>
      </c>
      <c r="W1294" s="99">
        <v>400</v>
      </c>
      <c r="X1294" s="99">
        <v>300</v>
      </c>
      <c r="Y1294" s="99">
        <v>100</v>
      </c>
      <c r="Z1294" s="99">
        <v>50</v>
      </c>
      <c r="AA1294" s="99">
        <v>50</v>
      </c>
      <c r="AB1294" s="99">
        <v>50</v>
      </c>
      <c r="AC1294" s="100">
        <v>100</v>
      </c>
      <c r="AD1294" s="22">
        <f t="shared" si="365"/>
        <v>3167</v>
      </c>
      <c r="AE1294" s="20">
        <f t="shared" si="366"/>
        <v>4222</v>
      </c>
      <c r="AF1294" s="20">
        <f t="shared" si="367"/>
        <v>5278</v>
      </c>
      <c r="AG1294" s="20">
        <f t="shared" si="368"/>
        <v>5806</v>
      </c>
      <c r="AH1294" s="20">
        <f t="shared" si="369"/>
        <v>5806</v>
      </c>
      <c r="AI1294" s="20">
        <f t="shared" si="370"/>
        <v>4222</v>
      </c>
      <c r="AJ1294" s="20">
        <f t="shared" si="371"/>
        <v>3167</v>
      </c>
      <c r="AK1294" s="20">
        <f t="shared" si="372"/>
        <v>1056</v>
      </c>
      <c r="AL1294" s="20">
        <f t="shared" si="373"/>
        <v>528</v>
      </c>
      <c r="AM1294" s="20">
        <f t="shared" si="374"/>
        <v>528</v>
      </c>
      <c r="AN1294" s="20">
        <f t="shared" si="375"/>
        <v>528</v>
      </c>
      <c r="AO1294" s="43">
        <f t="shared" si="376"/>
        <v>1056</v>
      </c>
    </row>
    <row r="1295" spans="1:41" hidden="1" x14ac:dyDescent="0.2">
      <c r="A1295" s="96" t="s">
        <v>3043</v>
      </c>
      <c r="B1295" s="96" t="s">
        <v>3044</v>
      </c>
      <c r="C1295" s="96" t="s">
        <v>3043</v>
      </c>
      <c r="D1295" s="96" t="s">
        <v>3044</v>
      </c>
      <c r="E1295" s="96" t="s">
        <v>3052</v>
      </c>
      <c r="F1295" s="96" t="s">
        <v>3053</v>
      </c>
      <c r="G1295" s="96" t="s">
        <v>126</v>
      </c>
      <c r="H1295" s="19" t="str">
        <f>IF(E1295="","",VLOOKUP(LEFT(E1295,5),'Technikai cellák'!B:C,2,0))</f>
        <v>MVM ÉGÁZ-DÉGÁZ Földgázhálózati Zrt.</v>
      </c>
      <c r="I1295" s="19" t="str">
        <f>IF(E1295="","",VLOOKUP(H1295,'Technikai cellák'!$C$1:$D$12,2,0))</f>
        <v>6724 Szeged, Pulcz u. 44.</v>
      </c>
      <c r="J1295" s="97">
        <v>16</v>
      </c>
      <c r="K1295" s="25" t="str">
        <f t="shared" si="379"/>
        <v>20 alatti</v>
      </c>
      <c r="L1295" s="101">
        <f t="shared" si="380"/>
        <v>16</v>
      </c>
      <c r="M1295" s="102">
        <f t="shared" si="381"/>
        <v>0</v>
      </c>
      <c r="N1295" s="105"/>
      <c r="O1295" s="104">
        <f t="shared" si="382"/>
        <v>0</v>
      </c>
      <c r="P1295" s="26">
        <f t="shared" si="378"/>
        <v>28291</v>
      </c>
      <c r="Q1295" s="21">
        <f t="shared" si="377"/>
        <v>35364</v>
      </c>
      <c r="R1295" s="98">
        <v>300</v>
      </c>
      <c r="S1295" s="99">
        <v>400</v>
      </c>
      <c r="T1295" s="99">
        <v>500</v>
      </c>
      <c r="U1295" s="99">
        <v>550</v>
      </c>
      <c r="V1295" s="99">
        <v>550</v>
      </c>
      <c r="W1295" s="99">
        <v>400</v>
      </c>
      <c r="X1295" s="99">
        <v>300</v>
      </c>
      <c r="Y1295" s="99">
        <v>100</v>
      </c>
      <c r="Z1295" s="99">
        <v>50</v>
      </c>
      <c r="AA1295" s="99">
        <v>50</v>
      </c>
      <c r="AB1295" s="99">
        <v>50</v>
      </c>
      <c r="AC1295" s="100">
        <v>100</v>
      </c>
      <c r="AD1295" s="22">
        <f t="shared" si="365"/>
        <v>3167</v>
      </c>
      <c r="AE1295" s="20">
        <f t="shared" si="366"/>
        <v>4222</v>
      </c>
      <c r="AF1295" s="20">
        <f t="shared" si="367"/>
        <v>5278</v>
      </c>
      <c r="AG1295" s="20">
        <f t="shared" si="368"/>
        <v>5806</v>
      </c>
      <c r="AH1295" s="20">
        <f t="shared" si="369"/>
        <v>5806</v>
      </c>
      <c r="AI1295" s="20">
        <f t="shared" si="370"/>
        <v>4222</v>
      </c>
      <c r="AJ1295" s="20">
        <f t="shared" si="371"/>
        <v>3167</v>
      </c>
      <c r="AK1295" s="20">
        <f t="shared" si="372"/>
        <v>1056</v>
      </c>
      <c r="AL1295" s="20">
        <f t="shared" si="373"/>
        <v>528</v>
      </c>
      <c r="AM1295" s="20">
        <f t="shared" si="374"/>
        <v>528</v>
      </c>
      <c r="AN1295" s="20">
        <f t="shared" si="375"/>
        <v>528</v>
      </c>
      <c r="AO1295" s="43">
        <f t="shared" si="376"/>
        <v>1056</v>
      </c>
    </row>
    <row r="1296" spans="1:41" hidden="1" x14ac:dyDescent="0.2">
      <c r="A1296" s="96" t="s">
        <v>3054</v>
      </c>
      <c r="B1296" s="96" t="s">
        <v>2920</v>
      </c>
      <c r="C1296" s="96" t="s">
        <v>3054</v>
      </c>
      <c r="D1296" s="96" t="s">
        <v>2920</v>
      </c>
      <c r="E1296" s="96" t="s">
        <v>3055</v>
      </c>
      <c r="F1296" s="96" t="s">
        <v>2920</v>
      </c>
      <c r="G1296" s="96" t="s">
        <v>126</v>
      </c>
      <c r="H1296" s="19" t="str">
        <f>IF(E1296="","",VLOOKUP(LEFT(E1296,5),'Technikai cellák'!B:C,2,0))</f>
        <v>TIGÁZ Földgázelosztó Zrt.</v>
      </c>
      <c r="I1296" s="19" t="str">
        <f>IF(E1296="","",VLOOKUP(H1296,'Technikai cellák'!$C$1:$D$12,2,0))</f>
        <v>4200 Hajdúszoboszló, Rákóczi Ferenc út 184.</v>
      </c>
      <c r="J1296" s="97">
        <v>6</v>
      </c>
      <c r="K1296" s="25" t="str">
        <f t="shared" si="379"/>
        <v>20 alatti</v>
      </c>
      <c r="L1296" s="101">
        <f t="shared" si="380"/>
        <v>6</v>
      </c>
      <c r="M1296" s="102">
        <f t="shared" si="381"/>
        <v>0</v>
      </c>
      <c r="N1296" s="105"/>
      <c r="O1296" s="104">
        <f t="shared" si="382"/>
        <v>0</v>
      </c>
      <c r="P1296" s="26">
        <f t="shared" si="378"/>
        <v>12902</v>
      </c>
      <c r="Q1296" s="21">
        <f t="shared" si="377"/>
        <v>16127</v>
      </c>
      <c r="R1296" s="98">
        <v>154</v>
      </c>
      <c r="S1296" s="99">
        <v>125</v>
      </c>
      <c r="T1296" s="99">
        <v>123</v>
      </c>
      <c r="U1296" s="99">
        <v>220</v>
      </c>
      <c r="V1296" s="99">
        <v>123</v>
      </c>
      <c r="W1296" s="99">
        <v>123</v>
      </c>
      <c r="X1296" s="99">
        <v>123</v>
      </c>
      <c r="Y1296" s="99">
        <v>123</v>
      </c>
      <c r="Z1296" s="99">
        <v>123</v>
      </c>
      <c r="AA1296" s="99">
        <v>97</v>
      </c>
      <c r="AB1296" s="99">
        <v>97</v>
      </c>
      <c r="AC1296" s="100">
        <v>97</v>
      </c>
      <c r="AD1296" s="22">
        <f t="shared" si="365"/>
        <v>1626</v>
      </c>
      <c r="AE1296" s="20">
        <f t="shared" si="366"/>
        <v>1319</v>
      </c>
      <c r="AF1296" s="20">
        <f t="shared" si="367"/>
        <v>1298</v>
      </c>
      <c r="AG1296" s="20">
        <f t="shared" si="368"/>
        <v>2322</v>
      </c>
      <c r="AH1296" s="20">
        <f t="shared" si="369"/>
        <v>1298</v>
      </c>
      <c r="AI1296" s="20">
        <f t="shared" si="370"/>
        <v>1298</v>
      </c>
      <c r="AJ1296" s="20">
        <f t="shared" si="371"/>
        <v>1298</v>
      </c>
      <c r="AK1296" s="20">
        <f t="shared" si="372"/>
        <v>1298</v>
      </c>
      <c r="AL1296" s="20">
        <f t="shared" si="373"/>
        <v>1298</v>
      </c>
      <c r="AM1296" s="20">
        <f t="shared" si="374"/>
        <v>1024</v>
      </c>
      <c r="AN1296" s="20">
        <f t="shared" si="375"/>
        <v>1024</v>
      </c>
      <c r="AO1296" s="43">
        <f t="shared" si="376"/>
        <v>1024</v>
      </c>
    </row>
    <row r="1297" spans="1:41" hidden="1" x14ac:dyDescent="0.2">
      <c r="A1297" s="96" t="s">
        <v>3054</v>
      </c>
      <c r="B1297" s="96" t="s">
        <v>2920</v>
      </c>
      <c r="C1297" s="96" t="s">
        <v>3054</v>
      </c>
      <c r="D1297" s="96" t="s">
        <v>2920</v>
      </c>
      <c r="E1297" s="96" t="s">
        <v>3056</v>
      </c>
      <c r="F1297" s="96" t="s">
        <v>2920</v>
      </c>
      <c r="G1297" s="96" t="s">
        <v>126</v>
      </c>
      <c r="H1297" s="19" t="str">
        <f>IF(E1297="","",VLOOKUP(LEFT(E1297,5),'Technikai cellák'!B:C,2,0))</f>
        <v>TIGÁZ Földgázelosztó Zrt.</v>
      </c>
      <c r="I1297" s="19" t="str">
        <f>IF(E1297="","",VLOOKUP(H1297,'Technikai cellák'!$C$1:$D$12,2,0))</f>
        <v>4200 Hajdúszoboszló, Rákóczi Ferenc út 184.</v>
      </c>
      <c r="J1297" s="97">
        <v>10</v>
      </c>
      <c r="K1297" s="25" t="str">
        <f t="shared" si="379"/>
        <v>20 alatti</v>
      </c>
      <c r="L1297" s="101">
        <f t="shared" si="380"/>
        <v>10</v>
      </c>
      <c r="M1297" s="102">
        <f t="shared" si="381"/>
        <v>0</v>
      </c>
      <c r="N1297" s="105"/>
      <c r="O1297" s="104">
        <f t="shared" si="382"/>
        <v>0</v>
      </c>
      <c r="P1297" s="26">
        <f t="shared" si="378"/>
        <v>44673</v>
      </c>
      <c r="Q1297" s="21">
        <f t="shared" si="377"/>
        <v>55841</v>
      </c>
      <c r="R1297" s="98">
        <v>550</v>
      </c>
      <c r="S1297" s="99">
        <v>638</v>
      </c>
      <c r="T1297" s="99">
        <v>550</v>
      </c>
      <c r="U1297" s="99">
        <v>550</v>
      </c>
      <c r="V1297" s="99">
        <v>550</v>
      </c>
      <c r="W1297" s="99">
        <v>550</v>
      </c>
      <c r="X1297" s="99">
        <v>475</v>
      </c>
      <c r="Y1297" s="99">
        <v>475</v>
      </c>
      <c r="Z1297" s="99">
        <v>238</v>
      </c>
      <c r="AA1297" s="99">
        <v>238</v>
      </c>
      <c r="AB1297" s="99">
        <v>238</v>
      </c>
      <c r="AC1297" s="100">
        <v>238</v>
      </c>
      <c r="AD1297" s="22">
        <f t="shared" si="365"/>
        <v>5806</v>
      </c>
      <c r="AE1297" s="20">
        <f t="shared" si="366"/>
        <v>6735</v>
      </c>
      <c r="AF1297" s="20">
        <f t="shared" si="367"/>
        <v>5806</v>
      </c>
      <c r="AG1297" s="20">
        <f t="shared" si="368"/>
        <v>5806</v>
      </c>
      <c r="AH1297" s="20">
        <f t="shared" si="369"/>
        <v>5806</v>
      </c>
      <c r="AI1297" s="20">
        <f t="shared" si="370"/>
        <v>5806</v>
      </c>
      <c r="AJ1297" s="20">
        <f t="shared" si="371"/>
        <v>5014</v>
      </c>
      <c r="AK1297" s="20">
        <f t="shared" si="372"/>
        <v>5014</v>
      </c>
      <c r="AL1297" s="20">
        <f t="shared" si="373"/>
        <v>2512</v>
      </c>
      <c r="AM1297" s="20">
        <f t="shared" si="374"/>
        <v>2512</v>
      </c>
      <c r="AN1297" s="20">
        <f t="shared" si="375"/>
        <v>2512</v>
      </c>
      <c r="AO1297" s="43">
        <f t="shared" si="376"/>
        <v>2512</v>
      </c>
    </row>
    <row r="1298" spans="1:41" hidden="1" x14ac:dyDescent="0.2">
      <c r="A1298" s="96" t="s">
        <v>3054</v>
      </c>
      <c r="B1298" s="96" t="s">
        <v>2920</v>
      </c>
      <c r="C1298" s="96" t="s">
        <v>3054</v>
      </c>
      <c r="D1298" s="96" t="s">
        <v>2920</v>
      </c>
      <c r="E1298" s="96" t="s">
        <v>3057</v>
      </c>
      <c r="F1298" s="96" t="s">
        <v>2920</v>
      </c>
      <c r="G1298" s="96" t="s">
        <v>126</v>
      </c>
      <c r="H1298" s="19" t="str">
        <f>IF(E1298="","",VLOOKUP(LEFT(E1298,5),'Technikai cellák'!B:C,2,0))</f>
        <v>TIGÁZ Földgázelosztó Zrt.</v>
      </c>
      <c r="I1298" s="19" t="str">
        <f>IF(E1298="","",VLOOKUP(H1298,'Technikai cellák'!$C$1:$D$12,2,0))</f>
        <v>4200 Hajdúszoboszló, Rákóczi Ferenc út 184.</v>
      </c>
      <c r="J1298" s="97">
        <v>6</v>
      </c>
      <c r="K1298" s="25" t="str">
        <f t="shared" si="379"/>
        <v>20 alatti</v>
      </c>
      <c r="L1298" s="101">
        <f t="shared" si="380"/>
        <v>6</v>
      </c>
      <c r="M1298" s="102">
        <f t="shared" si="381"/>
        <v>0</v>
      </c>
      <c r="N1298" s="105"/>
      <c r="O1298" s="104">
        <f t="shared" si="382"/>
        <v>0</v>
      </c>
      <c r="P1298" s="26">
        <f t="shared" si="378"/>
        <v>23398</v>
      </c>
      <c r="Q1298" s="21">
        <f t="shared" si="377"/>
        <v>29248</v>
      </c>
      <c r="R1298" s="98">
        <v>396</v>
      </c>
      <c r="S1298" s="99">
        <v>125</v>
      </c>
      <c r="T1298" s="99">
        <v>990</v>
      </c>
      <c r="U1298" s="99">
        <v>220</v>
      </c>
      <c r="V1298" s="99">
        <v>132</v>
      </c>
      <c r="W1298" s="99">
        <v>242</v>
      </c>
      <c r="X1298" s="99">
        <v>123</v>
      </c>
      <c r="Y1298" s="99">
        <v>123</v>
      </c>
      <c r="Z1298" s="99">
        <v>123</v>
      </c>
      <c r="AA1298" s="99">
        <v>99</v>
      </c>
      <c r="AB1298" s="99">
        <v>99</v>
      </c>
      <c r="AC1298" s="100">
        <v>99</v>
      </c>
      <c r="AD1298" s="22">
        <f t="shared" si="365"/>
        <v>4180</v>
      </c>
      <c r="AE1298" s="20">
        <f t="shared" si="366"/>
        <v>1319</v>
      </c>
      <c r="AF1298" s="20">
        <f t="shared" si="367"/>
        <v>10450</v>
      </c>
      <c r="AG1298" s="20">
        <f t="shared" si="368"/>
        <v>2322</v>
      </c>
      <c r="AH1298" s="20">
        <f t="shared" si="369"/>
        <v>1393</v>
      </c>
      <c r="AI1298" s="20">
        <f t="shared" si="370"/>
        <v>2555</v>
      </c>
      <c r="AJ1298" s="20">
        <f t="shared" si="371"/>
        <v>1298</v>
      </c>
      <c r="AK1298" s="20">
        <f t="shared" si="372"/>
        <v>1298</v>
      </c>
      <c r="AL1298" s="20">
        <f t="shared" si="373"/>
        <v>1298</v>
      </c>
      <c r="AM1298" s="20">
        <f t="shared" si="374"/>
        <v>1045</v>
      </c>
      <c r="AN1298" s="20">
        <f t="shared" si="375"/>
        <v>1045</v>
      </c>
      <c r="AO1298" s="43">
        <f t="shared" si="376"/>
        <v>1045</v>
      </c>
    </row>
    <row r="1299" spans="1:41" hidden="1" x14ac:dyDescent="0.2">
      <c r="A1299" s="96" t="s">
        <v>3054</v>
      </c>
      <c r="B1299" s="96" t="s">
        <v>2920</v>
      </c>
      <c r="C1299" s="96" t="s">
        <v>3054</v>
      </c>
      <c r="D1299" s="96" t="s">
        <v>2920</v>
      </c>
      <c r="E1299" s="96" t="s">
        <v>3058</v>
      </c>
      <c r="F1299" s="96" t="s">
        <v>2920</v>
      </c>
      <c r="G1299" s="96" t="s">
        <v>126</v>
      </c>
      <c r="H1299" s="19" t="str">
        <f>IF(E1299="","",VLOOKUP(LEFT(E1299,5),'Technikai cellák'!B:C,2,0))</f>
        <v>TIGÁZ Földgázelosztó Zrt.</v>
      </c>
      <c r="I1299" s="19" t="str">
        <f>IF(E1299="","",VLOOKUP(H1299,'Technikai cellák'!$C$1:$D$12,2,0))</f>
        <v>4200 Hajdúszoboszló, Rákóczi Ferenc út 184.</v>
      </c>
      <c r="J1299" s="97">
        <v>6</v>
      </c>
      <c r="K1299" s="25" t="str">
        <f t="shared" si="379"/>
        <v>20 alatti</v>
      </c>
      <c r="L1299" s="101">
        <f t="shared" si="380"/>
        <v>6</v>
      </c>
      <c r="M1299" s="102">
        <f t="shared" si="381"/>
        <v>0</v>
      </c>
      <c r="N1299" s="105"/>
      <c r="O1299" s="104">
        <f t="shared" si="382"/>
        <v>0</v>
      </c>
      <c r="P1299" s="26">
        <f t="shared" si="378"/>
        <v>23854</v>
      </c>
      <c r="Q1299" s="21">
        <f t="shared" si="377"/>
        <v>29818</v>
      </c>
      <c r="R1299" s="98">
        <v>288</v>
      </c>
      <c r="S1299" s="99">
        <v>667</v>
      </c>
      <c r="T1299" s="99">
        <v>660</v>
      </c>
      <c r="U1299" s="99">
        <v>154</v>
      </c>
      <c r="V1299" s="99">
        <v>132</v>
      </c>
      <c r="W1299" s="99">
        <v>132</v>
      </c>
      <c r="X1299" s="99">
        <v>132</v>
      </c>
      <c r="Y1299" s="99">
        <v>132</v>
      </c>
      <c r="Z1299" s="99">
        <v>132</v>
      </c>
      <c r="AA1299" s="99">
        <v>132</v>
      </c>
      <c r="AB1299" s="99">
        <v>132</v>
      </c>
      <c r="AC1299" s="100">
        <v>132</v>
      </c>
      <c r="AD1299" s="22">
        <f t="shared" si="365"/>
        <v>3040</v>
      </c>
      <c r="AE1299" s="20">
        <f t="shared" si="366"/>
        <v>7041</v>
      </c>
      <c r="AF1299" s="20">
        <f t="shared" si="367"/>
        <v>6967</v>
      </c>
      <c r="AG1299" s="20">
        <f t="shared" si="368"/>
        <v>1626</v>
      </c>
      <c r="AH1299" s="20">
        <f t="shared" si="369"/>
        <v>1393</v>
      </c>
      <c r="AI1299" s="20">
        <f t="shared" si="370"/>
        <v>1393</v>
      </c>
      <c r="AJ1299" s="20">
        <f t="shared" si="371"/>
        <v>1393</v>
      </c>
      <c r="AK1299" s="20">
        <f t="shared" si="372"/>
        <v>1393</v>
      </c>
      <c r="AL1299" s="20">
        <f t="shared" si="373"/>
        <v>1393</v>
      </c>
      <c r="AM1299" s="20">
        <f t="shared" si="374"/>
        <v>1393</v>
      </c>
      <c r="AN1299" s="20">
        <f t="shared" si="375"/>
        <v>1393</v>
      </c>
      <c r="AO1299" s="43">
        <f t="shared" si="376"/>
        <v>1393</v>
      </c>
    </row>
    <row r="1300" spans="1:41" hidden="1" x14ac:dyDescent="0.2">
      <c r="A1300" s="96" t="s">
        <v>3054</v>
      </c>
      <c r="B1300" s="96" t="s">
        <v>2920</v>
      </c>
      <c r="C1300" s="96" t="s">
        <v>3054</v>
      </c>
      <c r="D1300" s="96" t="s">
        <v>2920</v>
      </c>
      <c r="E1300" s="96" t="s">
        <v>3059</v>
      </c>
      <c r="F1300" s="96" t="s">
        <v>2920</v>
      </c>
      <c r="G1300" s="96" t="s">
        <v>126</v>
      </c>
      <c r="H1300" s="19" t="str">
        <f>IF(E1300="","",VLOOKUP(LEFT(E1300,5),'Technikai cellák'!B:C,2,0))</f>
        <v>TIGÁZ Földgázelosztó Zrt.</v>
      </c>
      <c r="I1300" s="19" t="str">
        <f>IF(E1300="","",VLOOKUP(H1300,'Technikai cellák'!$C$1:$D$12,2,0))</f>
        <v>4200 Hajdúszoboszló, Rákóczi Ferenc út 184.</v>
      </c>
      <c r="J1300" s="97">
        <v>10</v>
      </c>
      <c r="K1300" s="25" t="str">
        <f t="shared" si="379"/>
        <v>20 alatti</v>
      </c>
      <c r="L1300" s="101">
        <f t="shared" si="380"/>
        <v>10</v>
      </c>
      <c r="M1300" s="102">
        <f t="shared" si="381"/>
        <v>0</v>
      </c>
      <c r="N1300" s="105"/>
      <c r="O1300" s="104">
        <f t="shared" si="382"/>
        <v>0</v>
      </c>
      <c r="P1300" s="26">
        <f t="shared" si="378"/>
        <v>53083</v>
      </c>
      <c r="Q1300" s="21">
        <f t="shared" si="377"/>
        <v>66354</v>
      </c>
      <c r="R1300" s="98">
        <v>598</v>
      </c>
      <c r="S1300" s="99">
        <v>539</v>
      </c>
      <c r="T1300" s="99">
        <v>578</v>
      </c>
      <c r="U1300" s="99">
        <v>1540</v>
      </c>
      <c r="V1300" s="99">
        <v>1100</v>
      </c>
      <c r="W1300" s="99">
        <v>990</v>
      </c>
      <c r="X1300" s="99">
        <v>334</v>
      </c>
      <c r="Y1300" s="99">
        <v>255</v>
      </c>
      <c r="Z1300" s="99">
        <v>88</v>
      </c>
      <c r="AA1300" s="99">
        <v>88</v>
      </c>
      <c r="AB1300" s="99">
        <v>88</v>
      </c>
      <c r="AC1300" s="100">
        <v>88</v>
      </c>
      <c r="AD1300" s="22">
        <f t="shared" ref="AD1300:AD1362" si="383">ROUND((R1300*$C$6)/$C$7,0)</f>
        <v>6312</v>
      </c>
      <c r="AE1300" s="20">
        <f t="shared" ref="AE1300:AE1362" si="384">ROUND((S1300*$C$6)/$C$7,0)</f>
        <v>5690</v>
      </c>
      <c r="AF1300" s="20">
        <f t="shared" ref="AF1300:AF1362" si="385">ROUND((T1300*$C$6)/$C$7,0)</f>
        <v>6101</v>
      </c>
      <c r="AG1300" s="20">
        <f t="shared" ref="AG1300:AG1362" si="386">ROUND((U1300*$C$6)/$C$7,0)</f>
        <v>16256</v>
      </c>
      <c r="AH1300" s="20">
        <f t="shared" ref="AH1300:AH1362" si="387">ROUND((V1300*$C$6)/$C$7,0)</f>
        <v>11611</v>
      </c>
      <c r="AI1300" s="20">
        <f t="shared" ref="AI1300:AI1362" si="388">ROUND((W1300*$C$6)/$C$7,0)</f>
        <v>10450</v>
      </c>
      <c r="AJ1300" s="20">
        <f t="shared" ref="AJ1300:AJ1362" si="389">ROUND((X1300*$C$6)/$C$7,0)</f>
        <v>3526</v>
      </c>
      <c r="AK1300" s="20">
        <f t="shared" ref="AK1300:AK1362" si="390">ROUND((Y1300*$C$6)/$C$7,0)</f>
        <v>2692</v>
      </c>
      <c r="AL1300" s="20">
        <f t="shared" ref="AL1300:AL1362" si="391">ROUND((Z1300*$C$6)/$C$7,0)</f>
        <v>929</v>
      </c>
      <c r="AM1300" s="20">
        <f t="shared" ref="AM1300:AM1362" si="392">ROUND((AA1300*$C$6)/$C$7,0)</f>
        <v>929</v>
      </c>
      <c r="AN1300" s="20">
        <f t="shared" ref="AN1300:AN1362" si="393">ROUND((AB1300*$C$6)/$C$7,0)</f>
        <v>929</v>
      </c>
      <c r="AO1300" s="43">
        <f t="shared" ref="AO1300:AO1362" si="394">ROUND((AC1300*$C$6)/$C$7,0)</f>
        <v>929</v>
      </c>
    </row>
    <row r="1301" spans="1:41" hidden="1" x14ac:dyDescent="0.2">
      <c r="A1301" s="96" t="s">
        <v>3054</v>
      </c>
      <c r="B1301" s="96" t="s">
        <v>2920</v>
      </c>
      <c r="C1301" s="96" t="s">
        <v>3054</v>
      </c>
      <c r="D1301" s="96" t="s">
        <v>2920</v>
      </c>
      <c r="E1301" s="96" t="s">
        <v>3060</v>
      </c>
      <c r="F1301" s="96" t="s">
        <v>2920</v>
      </c>
      <c r="G1301" s="96" t="s">
        <v>126</v>
      </c>
      <c r="H1301" s="19" t="str">
        <f>IF(E1301="","",VLOOKUP(LEFT(E1301,5),'Technikai cellák'!B:C,2,0))</f>
        <v>TIGÁZ Földgázelosztó Zrt.</v>
      </c>
      <c r="I1301" s="19" t="str">
        <f>IF(E1301="","",VLOOKUP(H1301,'Technikai cellák'!$C$1:$D$12,2,0))</f>
        <v>4200 Hajdúszoboszló, Rákóczi Ferenc út 184.</v>
      </c>
      <c r="J1301" s="97">
        <v>47</v>
      </c>
      <c r="K1301" s="25" t="str">
        <f t="shared" si="379"/>
        <v>20-99</v>
      </c>
      <c r="L1301" s="101">
        <f t="shared" si="380"/>
        <v>0</v>
      </c>
      <c r="M1301" s="102">
        <f t="shared" si="381"/>
        <v>494</v>
      </c>
      <c r="N1301" s="105">
        <v>494</v>
      </c>
      <c r="O1301" s="104">
        <f t="shared" si="382"/>
        <v>0</v>
      </c>
      <c r="P1301" s="26">
        <f t="shared" si="378"/>
        <v>325102</v>
      </c>
      <c r="Q1301" s="21">
        <f t="shared" ref="Q1301:Q1363" si="395">SUM(AD1301:AO1301)</f>
        <v>406377</v>
      </c>
      <c r="R1301" s="98">
        <v>952</v>
      </c>
      <c r="S1301" s="99">
        <v>3627</v>
      </c>
      <c r="T1301" s="99">
        <v>6729</v>
      </c>
      <c r="U1301" s="99">
        <v>9357</v>
      </c>
      <c r="V1301" s="99">
        <v>8421</v>
      </c>
      <c r="W1301" s="99">
        <v>6230</v>
      </c>
      <c r="X1301" s="99">
        <v>2176</v>
      </c>
      <c r="Y1301" s="99">
        <v>523</v>
      </c>
      <c r="Z1301" s="99">
        <v>229</v>
      </c>
      <c r="AA1301" s="99">
        <v>68</v>
      </c>
      <c r="AB1301" s="99">
        <v>78</v>
      </c>
      <c r="AC1301" s="100">
        <v>108</v>
      </c>
      <c r="AD1301" s="22">
        <f t="shared" si="383"/>
        <v>10049</v>
      </c>
      <c r="AE1301" s="20">
        <f t="shared" si="384"/>
        <v>38286</v>
      </c>
      <c r="AF1301" s="20">
        <f t="shared" si="385"/>
        <v>71030</v>
      </c>
      <c r="AG1301" s="20">
        <f t="shared" si="386"/>
        <v>98771</v>
      </c>
      <c r="AH1301" s="20">
        <f t="shared" si="387"/>
        <v>88890</v>
      </c>
      <c r="AI1301" s="20">
        <f t="shared" si="388"/>
        <v>65763</v>
      </c>
      <c r="AJ1301" s="20">
        <f t="shared" si="389"/>
        <v>22969</v>
      </c>
      <c r="AK1301" s="20">
        <f t="shared" si="390"/>
        <v>5521</v>
      </c>
      <c r="AL1301" s="20">
        <f t="shared" si="391"/>
        <v>2417</v>
      </c>
      <c r="AM1301" s="20">
        <f t="shared" si="392"/>
        <v>718</v>
      </c>
      <c r="AN1301" s="20">
        <f t="shared" si="393"/>
        <v>823</v>
      </c>
      <c r="AO1301" s="43">
        <f t="shared" si="394"/>
        <v>1140</v>
      </c>
    </row>
    <row r="1302" spans="1:41" hidden="1" x14ac:dyDescent="0.2">
      <c r="A1302" s="96" t="s">
        <v>3061</v>
      </c>
      <c r="B1302" s="96" t="s">
        <v>3062</v>
      </c>
      <c r="C1302" s="96" t="s">
        <v>3061</v>
      </c>
      <c r="D1302" s="96" t="s">
        <v>3062</v>
      </c>
      <c r="E1302" s="96" t="s">
        <v>3063</v>
      </c>
      <c r="F1302" s="96" t="s">
        <v>3064</v>
      </c>
      <c r="G1302" s="96" t="s">
        <v>126</v>
      </c>
      <c r="H1302" s="19" t="str">
        <f>IF(E1302="","",VLOOKUP(LEFT(E1302,5),'Technikai cellák'!B:C,2,0))</f>
        <v>TIGÁZ Földgázelosztó Zrt.</v>
      </c>
      <c r="I1302" s="19" t="str">
        <f>IF(E1302="","",VLOOKUP(H1302,'Technikai cellák'!$C$1:$D$12,2,0))</f>
        <v>4200 Hajdúszoboszló, Rákóczi Ferenc út 184.</v>
      </c>
      <c r="J1302" s="97">
        <v>25</v>
      </c>
      <c r="K1302" s="25" t="str">
        <f t="shared" si="379"/>
        <v>20-99</v>
      </c>
      <c r="L1302" s="101">
        <f t="shared" si="380"/>
        <v>0</v>
      </c>
      <c r="M1302" s="102">
        <f t="shared" si="381"/>
        <v>263</v>
      </c>
      <c r="N1302" s="105">
        <v>263</v>
      </c>
      <c r="O1302" s="104">
        <f t="shared" si="382"/>
        <v>0</v>
      </c>
      <c r="P1302" s="26">
        <f t="shared" si="378"/>
        <v>218717</v>
      </c>
      <c r="Q1302" s="21">
        <f t="shared" si="395"/>
        <v>273396</v>
      </c>
      <c r="R1302" s="98">
        <v>1950</v>
      </c>
      <c r="S1302" s="99">
        <v>3100</v>
      </c>
      <c r="T1302" s="99">
        <v>4450</v>
      </c>
      <c r="U1302" s="99">
        <v>5000</v>
      </c>
      <c r="V1302" s="99">
        <v>4150</v>
      </c>
      <c r="W1302" s="99">
        <v>3350</v>
      </c>
      <c r="X1302" s="99">
        <v>1950</v>
      </c>
      <c r="Y1302" s="99">
        <v>750</v>
      </c>
      <c r="Z1302" s="99">
        <v>300</v>
      </c>
      <c r="AA1302" s="99">
        <v>250</v>
      </c>
      <c r="AB1302" s="99">
        <v>250</v>
      </c>
      <c r="AC1302" s="100">
        <v>400</v>
      </c>
      <c r="AD1302" s="22">
        <f t="shared" si="383"/>
        <v>20584</v>
      </c>
      <c r="AE1302" s="20">
        <f t="shared" si="384"/>
        <v>32723</v>
      </c>
      <c r="AF1302" s="20">
        <f t="shared" si="385"/>
        <v>46973</v>
      </c>
      <c r="AG1302" s="20">
        <f t="shared" si="386"/>
        <v>52779</v>
      </c>
      <c r="AH1302" s="20">
        <f t="shared" si="387"/>
        <v>43807</v>
      </c>
      <c r="AI1302" s="20">
        <f t="shared" si="388"/>
        <v>35362</v>
      </c>
      <c r="AJ1302" s="20">
        <f t="shared" si="389"/>
        <v>20584</v>
      </c>
      <c r="AK1302" s="20">
        <f t="shared" si="390"/>
        <v>7917</v>
      </c>
      <c r="AL1302" s="20">
        <f t="shared" si="391"/>
        <v>3167</v>
      </c>
      <c r="AM1302" s="20">
        <f t="shared" si="392"/>
        <v>2639</v>
      </c>
      <c r="AN1302" s="20">
        <f t="shared" si="393"/>
        <v>2639</v>
      </c>
      <c r="AO1302" s="43">
        <f t="shared" si="394"/>
        <v>4222</v>
      </c>
    </row>
    <row r="1303" spans="1:41" hidden="1" x14ac:dyDescent="0.2">
      <c r="A1303" s="96" t="s">
        <v>3061</v>
      </c>
      <c r="B1303" s="96" t="s">
        <v>3062</v>
      </c>
      <c r="C1303" s="96" t="s">
        <v>3061</v>
      </c>
      <c r="D1303" s="96" t="s">
        <v>3062</v>
      </c>
      <c r="E1303" s="96" t="s">
        <v>3065</v>
      </c>
      <c r="F1303" s="96" t="s">
        <v>3066</v>
      </c>
      <c r="G1303" s="96" t="s">
        <v>126</v>
      </c>
      <c r="H1303" s="19" t="str">
        <f>IF(E1303="","",VLOOKUP(LEFT(E1303,5),'Technikai cellák'!B:C,2,0))</f>
        <v>TIGÁZ Földgázelosztó Zrt.</v>
      </c>
      <c r="I1303" s="19" t="str">
        <f>IF(E1303="","",VLOOKUP(H1303,'Technikai cellák'!$C$1:$D$12,2,0))</f>
        <v>4200 Hajdúszoboszló, Rákóczi Ferenc út 184.</v>
      </c>
      <c r="J1303" s="97">
        <v>6</v>
      </c>
      <c r="K1303" s="25" t="str">
        <f t="shared" si="379"/>
        <v>20 alatti</v>
      </c>
      <c r="L1303" s="101">
        <f t="shared" si="380"/>
        <v>6</v>
      </c>
      <c r="M1303" s="102">
        <f t="shared" si="381"/>
        <v>0</v>
      </c>
      <c r="N1303" s="105"/>
      <c r="O1303" s="104">
        <f t="shared" si="382"/>
        <v>0</v>
      </c>
      <c r="P1303" s="26">
        <f t="shared" si="378"/>
        <v>41379</v>
      </c>
      <c r="Q1303" s="21">
        <f t="shared" si="395"/>
        <v>51724</v>
      </c>
      <c r="R1303" s="98">
        <v>310</v>
      </c>
      <c r="S1303" s="99">
        <v>570</v>
      </c>
      <c r="T1303" s="99">
        <v>1000</v>
      </c>
      <c r="U1303" s="99">
        <v>1200</v>
      </c>
      <c r="V1303" s="99">
        <v>870</v>
      </c>
      <c r="W1303" s="99">
        <v>680</v>
      </c>
      <c r="X1303" s="99">
        <v>270</v>
      </c>
      <c r="Y1303" s="99">
        <v>0</v>
      </c>
      <c r="Z1303" s="99">
        <v>0</v>
      </c>
      <c r="AA1303" s="99">
        <v>0</v>
      </c>
      <c r="AB1303" s="99">
        <v>0</v>
      </c>
      <c r="AC1303" s="100">
        <v>0</v>
      </c>
      <c r="AD1303" s="22">
        <f t="shared" si="383"/>
        <v>3272</v>
      </c>
      <c r="AE1303" s="20">
        <f t="shared" si="384"/>
        <v>6017</v>
      </c>
      <c r="AF1303" s="20">
        <f t="shared" si="385"/>
        <v>10556</v>
      </c>
      <c r="AG1303" s="20">
        <f t="shared" si="386"/>
        <v>12667</v>
      </c>
      <c r="AH1303" s="20">
        <f t="shared" si="387"/>
        <v>9184</v>
      </c>
      <c r="AI1303" s="20">
        <f t="shared" si="388"/>
        <v>7178</v>
      </c>
      <c r="AJ1303" s="20">
        <f t="shared" si="389"/>
        <v>2850</v>
      </c>
      <c r="AK1303" s="20">
        <f t="shared" si="390"/>
        <v>0</v>
      </c>
      <c r="AL1303" s="20">
        <f t="shared" si="391"/>
        <v>0</v>
      </c>
      <c r="AM1303" s="20">
        <f t="shared" si="392"/>
        <v>0</v>
      </c>
      <c r="AN1303" s="20">
        <f t="shared" si="393"/>
        <v>0</v>
      </c>
      <c r="AO1303" s="43">
        <f t="shared" si="394"/>
        <v>0</v>
      </c>
    </row>
    <row r="1304" spans="1:41" hidden="1" x14ac:dyDescent="0.2">
      <c r="A1304" s="96" t="s">
        <v>3061</v>
      </c>
      <c r="B1304" s="96" t="s">
        <v>3062</v>
      </c>
      <c r="C1304" s="96" t="s">
        <v>3061</v>
      </c>
      <c r="D1304" s="96" t="s">
        <v>3062</v>
      </c>
      <c r="E1304" s="96" t="s">
        <v>3067</v>
      </c>
      <c r="F1304" s="96" t="s">
        <v>3068</v>
      </c>
      <c r="G1304" s="96" t="s">
        <v>126</v>
      </c>
      <c r="H1304" s="19" t="str">
        <f>IF(E1304="","",VLOOKUP(LEFT(E1304,5),'Technikai cellák'!B:C,2,0))</f>
        <v>MVM ÉGÁZ-DÉGÁZ Földgázhálózati Zrt.</v>
      </c>
      <c r="I1304" s="19" t="str">
        <f>IF(E1304="","",VLOOKUP(H1304,'Technikai cellák'!$C$1:$D$12,2,0))</f>
        <v>6724 Szeged, Pulcz u. 44.</v>
      </c>
      <c r="J1304" s="97">
        <v>4</v>
      </c>
      <c r="K1304" s="25" t="str">
        <f t="shared" si="379"/>
        <v>20 alatti</v>
      </c>
      <c r="L1304" s="101">
        <f t="shared" si="380"/>
        <v>4</v>
      </c>
      <c r="M1304" s="102">
        <f t="shared" si="381"/>
        <v>0</v>
      </c>
      <c r="N1304" s="105"/>
      <c r="O1304" s="104">
        <f t="shared" si="382"/>
        <v>0</v>
      </c>
      <c r="P1304" s="26">
        <f t="shared" si="378"/>
        <v>16890</v>
      </c>
      <c r="Q1304" s="21">
        <f t="shared" si="395"/>
        <v>21112</v>
      </c>
      <c r="R1304" s="98">
        <v>100</v>
      </c>
      <c r="S1304" s="99">
        <v>300</v>
      </c>
      <c r="T1304" s="99">
        <v>400</v>
      </c>
      <c r="U1304" s="99">
        <v>400</v>
      </c>
      <c r="V1304" s="99">
        <v>300</v>
      </c>
      <c r="W1304" s="99">
        <v>300</v>
      </c>
      <c r="X1304" s="99">
        <v>200</v>
      </c>
      <c r="Y1304" s="99">
        <v>0</v>
      </c>
      <c r="Z1304" s="99">
        <v>0</v>
      </c>
      <c r="AA1304" s="99">
        <v>0</v>
      </c>
      <c r="AB1304" s="99">
        <v>0</v>
      </c>
      <c r="AC1304" s="100">
        <v>0</v>
      </c>
      <c r="AD1304" s="22">
        <f t="shared" si="383"/>
        <v>1056</v>
      </c>
      <c r="AE1304" s="20">
        <f t="shared" si="384"/>
        <v>3167</v>
      </c>
      <c r="AF1304" s="20">
        <f t="shared" si="385"/>
        <v>4222</v>
      </c>
      <c r="AG1304" s="20">
        <f t="shared" si="386"/>
        <v>4222</v>
      </c>
      <c r="AH1304" s="20">
        <f t="shared" si="387"/>
        <v>3167</v>
      </c>
      <c r="AI1304" s="20">
        <f t="shared" si="388"/>
        <v>3167</v>
      </c>
      <c r="AJ1304" s="20">
        <f t="shared" si="389"/>
        <v>2111</v>
      </c>
      <c r="AK1304" s="20">
        <f t="shared" si="390"/>
        <v>0</v>
      </c>
      <c r="AL1304" s="20">
        <f t="shared" si="391"/>
        <v>0</v>
      </c>
      <c r="AM1304" s="20">
        <f t="shared" si="392"/>
        <v>0</v>
      </c>
      <c r="AN1304" s="20">
        <f t="shared" si="393"/>
        <v>0</v>
      </c>
      <c r="AO1304" s="43">
        <f t="shared" si="394"/>
        <v>0</v>
      </c>
    </row>
    <row r="1305" spans="1:41" hidden="1" x14ac:dyDescent="0.2">
      <c r="A1305" s="96" t="s">
        <v>3069</v>
      </c>
      <c r="B1305" s="96" t="s">
        <v>3070</v>
      </c>
      <c r="C1305" s="96" t="s">
        <v>3069</v>
      </c>
      <c r="D1305" s="96" t="s">
        <v>3070</v>
      </c>
      <c r="E1305" s="96" t="s">
        <v>3071</v>
      </c>
      <c r="F1305" s="96" t="s">
        <v>3072</v>
      </c>
      <c r="G1305" s="96" t="s">
        <v>126</v>
      </c>
      <c r="H1305" s="19" t="str">
        <f>IF(E1305="","",VLOOKUP(LEFT(E1305,5),'Technikai cellák'!B:C,2,0))</f>
        <v>MVM ÉGÁZ-DÉGÁZ Földgázhálózati Zrt.</v>
      </c>
      <c r="I1305" s="19" t="str">
        <f>IF(E1305="","",VLOOKUP(H1305,'Technikai cellák'!$C$1:$D$12,2,0))</f>
        <v>6724 Szeged, Pulcz u. 44.</v>
      </c>
      <c r="J1305" s="97">
        <v>6</v>
      </c>
      <c r="K1305" s="25" t="str">
        <f t="shared" si="379"/>
        <v>20 alatti</v>
      </c>
      <c r="L1305" s="101">
        <f t="shared" si="380"/>
        <v>6</v>
      </c>
      <c r="M1305" s="102">
        <f t="shared" si="381"/>
        <v>0</v>
      </c>
      <c r="N1305" s="105"/>
      <c r="O1305" s="104">
        <f t="shared" si="382"/>
        <v>0</v>
      </c>
      <c r="P1305" s="26">
        <f t="shared" si="378"/>
        <v>19844</v>
      </c>
      <c r="Q1305" s="21">
        <f t="shared" si="395"/>
        <v>24805</v>
      </c>
      <c r="R1305" s="98">
        <v>215</v>
      </c>
      <c r="S1305" s="99">
        <v>300</v>
      </c>
      <c r="T1305" s="99">
        <v>420</v>
      </c>
      <c r="U1305" s="99">
        <v>450</v>
      </c>
      <c r="V1305" s="99">
        <v>450</v>
      </c>
      <c r="W1305" s="99">
        <v>300</v>
      </c>
      <c r="X1305" s="99">
        <v>215</v>
      </c>
      <c r="Y1305" s="99">
        <v>0</v>
      </c>
      <c r="Z1305" s="99">
        <v>0</v>
      </c>
      <c r="AA1305" s="99">
        <v>0</v>
      </c>
      <c r="AB1305" s="99">
        <v>0</v>
      </c>
      <c r="AC1305" s="100">
        <v>0</v>
      </c>
      <c r="AD1305" s="22">
        <f t="shared" si="383"/>
        <v>2269</v>
      </c>
      <c r="AE1305" s="20">
        <f t="shared" si="384"/>
        <v>3167</v>
      </c>
      <c r="AF1305" s="20">
        <f t="shared" si="385"/>
        <v>4433</v>
      </c>
      <c r="AG1305" s="20">
        <f t="shared" si="386"/>
        <v>4750</v>
      </c>
      <c r="AH1305" s="20">
        <f t="shared" si="387"/>
        <v>4750</v>
      </c>
      <c r="AI1305" s="20">
        <f t="shared" si="388"/>
        <v>3167</v>
      </c>
      <c r="AJ1305" s="20">
        <f t="shared" si="389"/>
        <v>2269</v>
      </c>
      <c r="AK1305" s="20">
        <f t="shared" si="390"/>
        <v>0</v>
      </c>
      <c r="AL1305" s="20">
        <f t="shared" si="391"/>
        <v>0</v>
      </c>
      <c r="AM1305" s="20">
        <f t="shared" si="392"/>
        <v>0</v>
      </c>
      <c r="AN1305" s="20">
        <f t="shared" si="393"/>
        <v>0</v>
      </c>
      <c r="AO1305" s="43">
        <f t="shared" si="394"/>
        <v>0</v>
      </c>
    </row>
    <row r="1306" spans="1:41" hidden="1" x14ac:dyDescent="0.2">
      <c r="A1306" s="96" t="s">
        <v>3069</v>
      </c>
      <c r="B1306" s="96" t="s">
        <v>3070</v>
      </c>
      <c r="C1306" s="96" t="s">
        <v>3069</v>
      </c>
      <c r="D1306" s="96" t="s">
        <v>3070</v>
      </c>
      <c r="E1306" s="96" t="s">
        <v>3073</v>
      </c>
      <c r="F1306" s="96" t="s">
        <v>3074</v>
      </c>
      <c r="G1306" s="96" t="s">
        <v>126</v>
      </c>
      <c r="H1306" s="19" t="str">
        <f>IF(E1306="","",VLOOKUP(LEFT(E1306,5),'Technikai cellák'!B:C,2,0))</f>
        <v>MVM ÉGÁZ-DÉGÁZ Földgázhálózati Zrt.</v>
      </c>
      <c r="I1306" s="19" t="str">
        <f>IF(E1306="","",VLOOKUP(H1306,'Technikai cellák'!$C$1:$D$12,2,0))</f>
        <v>6724 Szeged, Pulcz u. 44.</v>
      </c>
      <c r="J1306" s="97">
        <v>4</v>
      </c>
      <c r="K1306" s="25" t="str">
        <f t="shared" si="379"/>
        <v>20 alatti</v>
      </c>
      <c r="L1306" s="101">
        <f t="shared" si="380"/>
        <v>4</v>
      </c>
      <c r="M1306" s="102">
        <f t="shared" si="381"/>
        <v>0</v>
      </c>
      <c r="N1306" s="105"/>
      <c r="O1306" s="104">
        <f t="shared" si="382"/>
        <v>0</v>
      </c>
      <c r="P1306" s="26">
        <f t="shared" si="378"/>
        <v>40705</v>
      </c>
      <c r="Q1306" s="21">
        <f t="shared" si="395"/>
        <v>50881</v>
      </c>
      <c r="R1306" s="98">
        <v>400</v>
      </c>
      <c r="S1306" s="99">
        <v>500</v>
      </c>
      <c r="T1306" s="99">
        <v>800</v>
      </c>
      <c r="U1306" s="99">
        <v>860</v>
      </c>
      <c r="V1306" s="99">
        <v>860</v>
      </c>
      <c r="W1306" s="99">
        <v>500</v>
      </c>
      <c r="X1306" s="99">
        <v>400</v>
      </c>
      <c r="Y1306" s="99">
        <v>100</v>
      </c>
      <c r="Z1306" s="99">
        <v>100</v>
      </c>
      <c r="AA1306" s="99">
        <v>100</v>
      </c>
      <c r="AB1306" s="99">
        <v>100</v>
      </c>
      <c r="AC1306" s="100">
        <v>100</v>
      </c>
      <c r="AD1306" s="22">
        <f t="shared" si="383"/>
        <v>4222</v>
      </c>
      <c r="AE1306" s="20">
        <f t="shared" si="384"/>
        <v>5278</v>
      </c>
      <c r="AF1306" s="20">
        <f t="shared" si="385"/>
        <v>8445</v>
      </c>
      <c r="AG1306" s="20">
        <f t="shared" si="386"/>
        <v>9078</v>
      </c>
      <c r="AH1306" s="20">
        <f t="shared" si="387"/>
        <v>9078</v>
      </c>
      <c r="AI1306" s="20">
        <f t="shared" si="388"/>
        <v>5278</v>
      </c>
      <c r="AJ1306" s="20">
        <f t="shared" si="389"/>
        <v>4222</v>
      </c>
      <c r="AK1306" s="20">
        <f t="shared" si="390"/>
        <v>1056</v>
      </c>
      <c r="AL1306" s="20">
        <f t="shared" si="391"/>
        <v>1056</v>
      </c>
      <c r="AM1306" s="20">
        <f t="shared" si="392"/>
        <v>1056</v>
      </c>
      <c r="AN1306" s="20">
        <f t="shared" si="393"/>
        <v>1056</v>
      </c>
      <c r="AO1306" s="43">
        <f t="shared" si="394"/>
        <v>1056</v>
      </c>
    </row>
    <row r="1307" spans="1:41" hidden="1" x14ac:dyDescent="0.2">
      <c r="A1307" s="96" t="s">
        <v>3075</v>
      </c>
      <c r="B1307" s="96" t="s">
        <v>3076</v>
      </c>
      <c r="C1307" s="96" t="s">
        <v>3075</v>
      </c>
      <c r="D1307" s="96" t="s">
        <v>3077</v>
      </c>
      <c r="E1307" s="96" t="s">
        <v>3078</v>
      </c>
      <c r="F1307" s="96" t="s">
        <v>3077</v>
      </c>
      <c r="G1307" s="96" t="s">
        <v>126</v>
      </c>
      <c r="H1307" s="19" t="str">
        <f>IF(E1307="","",VLOOKUP(LEFT(E1307,5),'Technikai cellák'!B:C,2,0))</f>
        <v>TIGÁZ Földgázelosztó Zrt.</v>
      </c>
      <c r="I1307" s="19" t="str">
        <f>IF(E1307="","",VLOOKUP(H1307,'Technikai cellák'!$C$1:$D$12,2,0))</f>
        <v>4200 Hajdúszoboszló, Rákóczi Ferenc út 184.</v>
      </c>
      <c r="J1307" s="97">
        <v>16</v>
      </c>
      <c r="K1307" s="25" t="str">
        <f t="shared" si="379"/>
        <v>20 alatti</v>
      </c>
      <c r="L1307" s="101">
        <f t="shared" si="380"/>
        <v>16</v>
      </c>
      <c r="M1307" s="102">
        <f t="shared" si="381"/>
        <v>0</v>
      </c>
      <c r="N1307" s="105"/>
      <c r="O1307" s="104">
        <f t="shared" si="382"/>
        <v>0</v>
      </c>
      <c r="P1307" s="26">
        <f t="shared" si="378"/>
        <v>73468</v>
      </c>
      <c r="Q1307" s="21">
        <f t="shared" si="395"/>
        <v>91835</v>
      </c>
      <c r="R1307" s="98">
        <v>400</v>
      </c>
      <c r="S1307" s="99">
        <v>1500</v>
      </c>
      <c r="T1307" s="99">
        <v>1600</v>
      </c>
      <c r="U1307" s="99">
        <v>1600</v>
      </c>
      <c r="V1307" s="99">
        <v>1500</v>
      </c>
      <c r="W1307" s="99">
        <v>1500</v>
      </c>
      <c r="X1307" s="99">
        <v>600</v>
      </c>
      <c r="Y1307" s="99">
        <v>0</v>
      </c>
      <c r="Z1307" s="99">
        <v>0</v>
      </c>
      <c r="AA1307" s="99">
        <v>0</v>
      </c>
      <c r="AB1307" s="99">
        <v>0</v>
      </c>
      <c r="AC1307" s="100">
        <v>0</v>
      </c>
      <c r="AD1307" s="22">
        <f t="shared" si="383"/>
        <v>4222</v>
      </c>
      <c r="AE1307" s="20">
        <f t="shared" si="384"/>
        <v>15834</v>
      </c>
      <c r="AF1307" s="20">
        <f t="shared" si="385"/>
        <v>16889</v>
      </c>
      <c r="AG1307" s="20">
        <f t="shared" si="386"/>
        <v>16889</v>
      </c>
      <c r="AH1307" s="20">
        <f t="shared" si="387"/>
        <v>15834</v>
      </c>
      <c r="AI1307" s="20">
        <f t="shared" si="388"/>
        <v>15834</v>
      </c>
      <c r="AJ1307" s="20">
        <f t="shared" si="389"/>
        <v>6333</v>
      </c>
      <c r="AK1307" s="20">
        <f t="shared" si="390"/>
        <v>0</v>
      </c>
      <c r="AL1307" s="20">
        <f t="shared" si="391"/>
        <v>0</v>
      </c>
      <c r="AM1307" s="20">
        <f t="shared" si="392"/>
        <v>0</v>
      </c>
      <c r="AN1307" s="20">
        <f t="shared" si="393"/>
        <v>0</v>
      </c>
      <c r="AO1307" s="43">
        <f t="shared" si="394"/>
        <v>0</v>
      </c>
    </row>
    <row r="1308" spans="1:41" hidden="1" x14ac:dyDescent="0.2">
      <c r="A1308" s="96" t="s">
        <v>3079</v>
      </c>
      <c r="B1308" s="96" t="s">
        <v>3080</v>
      </c>
      <c r="C1308" s="96" t="s">
        <v>3079</v>
      </c>
      <c r="D1308" s="96" t="s">
        <v>3080</v>
      </c>
      <c r="E1308" s="96" t="s">
        <v>3081</v>
      </c>
      <c r="F1308" s="96" t="s">
        <v>3082</v>
      </c>
      <c r="G1308" s="96" t="s">
        <v>126</v>
      </c>
      <c r="H1308" s="19" t="str">
        <f>IF(E1308="","",VLOOKUP(LEFT(E1308,5),'Technikai cellák'!B:C,2,0))</f>
        <v>E.ON Dél-dunántúli Gázhálózati Zrt.</v>
      </c>
      <c r="I1308" s="19" t="str">
        <f>IF(E1308="","",VLOOKUP(H1308,'Technikai cellák'!$C$1:$D$12,2,0))</f>
        <v>7626 Pécs, Búza tér 8/a</v>
      </c>
      <c r="J1308" s="97">
        <v>101</v>
      </c>
      <c r="K1308" s="25" t="str">
        <f t="shared" si="379"/>
        <v>100-500</v>
      </c>
      <c r="L1308" s="101">
        <f t="shared" si="380"/>
        <v>0</v>
      </c>
      <c r="M1308" s="102">
        <f t="shared" si="381"/>
        <v>0</v>
      </c>
      <c r="N1308" s="105"/>
      <c r="O1308" s="104">
        <f t="shared" si="382"/>
        <v>1066</v>
      </c>
      <c r="P1308" s="26">
        <f t="shared" ref="P1308:P1370" si="396">ROUND(Q1308*$G$9,0)</f>
        <v>2727616</v>
      </c>
      <c r="Q1308" s="21">
        <f t="shared" si="395"/>
        <v>3409520</v>
      </c>
      <c r="R1308" s="98">
        <v>27000</v>
      </c>
      <c r="S1308" s="99">
        <v>27000</v>
      </c>
      <c r="T1308" s="99">
        <v>29000</v>
      </c>
      <c r="U1308" s="99">
        <v>29000</v>
      </c>
      <c r="V1308" s="99">
        <v>29000</v>
      </c>
      <c r="W1308" s="99">
        <v>27000</v>
      </c>
      <c r="X1308" s="99">
        <v>27000</v>
      </c>
      <c r="Y1308" s="99">
        <v>26000</v>
      </c>
      <c r="Z1308" s="99">
        <v>25000</v>
      </c>
      <c r="AA1308" s="99">
        <v>25000</v>
      </c>
      <c r="AB1308" s="99">
        <v>25000</v>
      </c>
      <c r="AC1308" s="100">
        <v>27000</v>
      </c>
      <c r="AD1308" s="22">
        <f t="shared" si="383"/>
        <v>285006</v>
      </c>
      <c r="AE1308" s="20">
        <f t="shared" si="384"/>
        <v>285006</v>
      </c>
      <c r="AF1308" s="20">
        <f t="shared" si="385"/>
        <v>306118</v>
      </c>
      <c r="AG1308" s="20">
        <f t="shared" si="386"/>
        <v>306118</v>
      </c>
      <c r="AH1308" s="20">
        <f t="shared" si="387"/>
        <v>306118</v>
      </c>
      <c r="AI1308" s="20">
        <f t="shared" si="388"/>
        <v>285006</v>
      </c>
      <c r="AJ1308" s="20">
        <f t="shared" si="389"/>
        <v>285006</v>
      </c>
      <c r="AK1308" s="20">
        <f t="shared" si="390"/>
        <v>274451</v>
      </c>
      <c r="AL1308" s="20">
        <f t="shared" si="391"/>
        <v>263895</v>
      </c>
      <c r="AM1308" s="20">
        <f t="shared" si="392"/>
        <v>263895</v>
      </c>
      <c r="AN1308" s="20">
        <f t="shared" si="393"/>
        <v>263895</v>
      </c>
      <c r="AO1308" s="43">
        <f t="shared" si="394"/>
        <v>285006</v>
      </c>
    </row>
    <row r="1309" spans="1:41" hidden="1" x14ac:dyDescent="0.2">
      <c r="A1309" s="96" t="s">
        <v>3079</v>
      </c>
      <c r="B1309" s="96" t="s">
        <v>3080</v>
      </c>
      <c r="C1309" s="96" t="s">
        <v>3079</v>
      </c>
      <c r="D1309" s="96" t="s">
        <v>3080</v>
      </c>
      <c r="E1309" s="96" t="s">
        <v>3083</v>
      </c>
      <c r="F1309" s="96" t="s">
        <v>3084</v>
      </c>
      <c r="G1309" s="96" t="s">
        <v>126</v>
      </c>
      <c r="H1309" s="19" t="str">
        <f>IF(E1309="","",VLOOKUP(LEFT(E1309,5),'Technikai cellák'!B:C,2,0))</f>
        <v>E.ON Dél-dunántúli Gázhálózati Zrt.</v>
      </c>
      <c r="I1309" s="19" t="str">
        <f>IF(E1309="","",VLOOKUP(H1309,'Technikai cellák'!$C$1:$D$12,2,0))</f>
        <v>7626 Pécs, Búza tér 8/a</v>
      </c>
      <c r="J1309" s="97">
        <v>65</v>
      </c>
      <c r="K1309" s="25" t="str">
        <f t="shared" si="379"/>
        <v>20-99</v>
      </c>
      <c r="L1309" s="101">
        <f t="shared" si="380"/>
        <v>0</v>
      </c>
      <c r="M1309" s="102">
        <f t="shared" si="381"/>
        <v>683</v>
      </c>
      <c r="N1309" s="105">
        <v>683</v>
      </c>
      <c r="O1309" s="104">
        <f t="shared" si="382"/>
        <v>0</v>
      </c>
      <c r="P1309" s="26">
        <f t="shared" si="396"/>
        <v>629125</v>
      </c>
      <c r="Q1309" s="21">
        <f t="shared" si="395"/>
        <v>786406</v>
      </c>
      <c r="R1309" s="98">
        <v>3500</v>
      </c>
      <c r="S1309" s="99">
        <v>7500</v>
      </c>
      <c r="T1309" s="99">
        <v>15000</v>
      </c>
      <c r="U1309" s="99">
        <v>17000</v>
      </c>
      <c r="V1309" s="99">
        <v>15000</v>
      </c>
      <c r="W1309" s="99">
        <v>10000</v>
      </c>
      <c r="X1309" s="99">
        <v>5000</v>
      </c>
      <c r="Y1309" s="99">
        <v>700</v>
      </c>
      <c r="Z1309" s="99">
        <v>200</v>
      </c>
      <c r="AA1309" s="99">
        <v>200</v>
      </c>
      <c r="AB1309" s="99">
        <v>200</v>
      </c>
      <c r="AC1309" s="100">
        <v>200</v>
      </c>
      <c r="AD1309" s="22">
        <f t="shared" si="383"/>
        <v>36945</v>
      </c>
      <c r="AE1309" s="20">
        <f t="shared" si="384"/>
        <v>79168</v>
      </c>
      <c r="AF1309" s="20">
        <f t="shared" si="385"/>
        <v>158337</v>
      </c>
      <c r="AG1309" s="20">
        <f t="shared" si="386"/>
        <v>179449</v>
      </c>
      <c r="AH1309" s="20">
        <f t="shared" si="387"/>
        <v>158337</v>
      </c>
      <c r="AI1309" s="20">
        <f t="shared" si="388"/>
        <v>105558</v>
      </c>
      <c r="AJ1309" s="20">
        <f t="shared" si="389"/>
        <v>52779</v>
      </c>
      <c r="AK1309" s="20">
        <f t="shared" si="390"/>
        <v>7389</v>
      </c>
      <c r="AL1309" s="20">
        <f t="shared" si="391"/>
        <v>2111</v>
      </c>
      <c r="AM1309" s="20">
        <f t="shared" si="392"/>
        <v>2111</v>
      </c>
      <c r="AN1309" s="20">
        <f t="shared" si="393"/>
        <v>2111</v>
      </c>
      <c r="AO1309" s="43">
        <f t="shared" si="394"/>
        <v>2111</v>
      </c>
    </row>
    <row r="1310" spans="1:41" hidden="1" x14ac:dyDescent="0.2">
      <c r="A1310" s="96" t="s">
        <v>3079</v>
      </c>
      <c r="B1310" s="96" t="s">
        <v>3080</v>
      </c>
      <c r="C1310" s="96" t="s">
        <v>3079</v>
      </c>
      <c r="D1310" s="96" t="s">
        <v>3080</v>
      </c>
      <c r="E1310" s="96" t="s">
        <v>3085</v>
      </c>
      <c r="F1310" s="96" t="s">
        <v>3086</v>
      </c>
      <c r="G1310" s="96" t="s">
        <v>126</v>
      </c>
      <c r="H1310" s="19" t="str">
        <f>IF(E1310="","",VLOOKUP(LEFT(E1310,5),'Technikai cellák'!B:C,2,0))</f>
        <v>E.ON Dél-dunántúli Gázhálózati Zrt.</v>
      </c>
      <c r="I1310" s="19" t="str">
        <f>IF(E1310="","",VLOOKUP(H1310,'Technikai cellák'!$C$1:$D$12,2,0))</f>
        <v>7626 Pécs, Búza tér 8/a</v>
      </c>
      <c r="J1310" s="97">
        <v>20</v>
      </c>
      <c r="K1310" s="25" t="str">
        <f t="shared" si="379"/>
        <v>20-99</v>
      </c>
      <c r="L1310" s="101">
        <f t="shared" si="380"/>
        <v>0</v>
      </c>
      <c r="M1310" s="102">
        <f t="shared" si="381"/>
        <v>210</v>
      </c>
      <c r="N1310" s="105">
        <v>210</v>
      </c>
      <c r="O1310" s="104">
        <f t="shared" si="382"/>
        <v>0</v>
      </c>
      <c r="P1310" s="26">
        <f t="shared" si="396"/>
        <v>215338</v>
      </c>
      <c r="Q1310" s="21">
        <f t="shared" si="395"/>
        <v>269173</v>
      </c>
      <c r="R1310" s="98">
        <v>700</v>
      </c>
      <c r="S1310" s="99">
        <v>2300</v>
      </c>
      <c r="T1310" s="99">
        <v>5000</v>
      </c>
      <c r="U1310" s="99">
        <v>6000</v>
      </c>
      <c r="V1310" s="99">
        <v>6000</v>
      </c>
      <c r="W1310" s="99">
        <v>4000</v>
      </c>
      <c r="X1310" s="99">
        <v>1500</v>
      </c>
      <c r="Y1310" s="99">
        <v>0</v>
      </c>
      <c r="Z1310" s="99">
        <v>0</v>
      </c>
      <c r="AA1310" s="99">
        <v>0</v>
      </c>
      <c r="AB1310" s="99">
        <v>0</v>
      </c>
      <c r="AC1310" s="100">
        <v>0</v>
      </c>
      <c r="AD1310" s="22">
        <f t="shared" si="383"/>
        <v>7389</v>
      </c>
      <c r="AE1310" s="20">
        <f t="shared" si="384"/>
        <v>24278</v>
      </c>
      <c r="AF1310" s="20">
        <f t="shared" si="385"/>
        <v>52779</v>
      </c>
      <c r="AG1310" s="20">
        <f t="shared" si="386"/>
        <v>63335</v>
      </c>
      <c r="AH1310" s="20">
        <f t="shared" si="387"/>
        <v>63335</v>
      </c>
      <c r="AI1310" s="20">
        <f t="shared" si="388"/>
        <v>42223</v>
      </c>
      <c r="AJ1310" s="20">
        <f t="shared" si="389"/>
        <v>15834</v>
      </c>
      <c r="AK1310" s="20">
        <f t="shared" si="390"/>
        <v>0</v>
      </c>
      <c r="AL1310" s="20">
        <f t="shared" si="391"/>
        <v>0</v>
      </c>
      <c r="AM1310" s="20">
        <f t="shared" si="392"/>
        <v>0</v>
      </c>
      <c r="AN1310" s="20">
        <f t="shared" si="393"/>
        <v>0</v>
      </c>
      <c r="AO1310" s="43">
        <f t="shared" si="394"/>
        <v>0</v>
      </c>
    </row>
    <row r="1311" spans="1:41" hidden="1" x14ac:dyDescent="0.2">
      <c r="A1311" s="96" t="s">
        <v>3079</v>
      </c>
      <c r="B1311" s="96" t="s">
        <v>3080</v>
      </c>
      <c r="C1311" s="96" t="s">
        <v>3079</v>
      </c>
      <c r="D1311" s="96" t="s">
        <v>3080</v>
      </c>
      <c r="E1311" s="96" t="s">
        <v>3126</v>
      </c>
      <c r="F1311" s="96" t="s">
        <v>3087</v>
      </c>
      <c r="G1311" s="96" t="s">
        <v>126</v>
      </c>
      <c r="H1311" s="19" t="str">
        <f>IF(E1311="","",VLOOKUP(LEFT(E1311,5),'Technikai cellák'!B:C,2,0))</f>
        <v>E.ON Dél-dunántúli Gázhálózati Zrt.</v>
      </c>
      <c r="I1311" s="19" t="str">
        <f>IF(E1311="","",VLOOKUP(H1311,'Technikai cellák'!$C$1:$D$12,2,0))</f>
        <v>7626 Pécs, Búza tér 8/a</v>
      </c>
      <c r="J1311" s="97">
        <v>505</v>
      </c>
      <c r="K1311" s="25" t="str">
        <f t="shared" si="379"/>
        <v>500-</v>
      </c>
      <c r="L1311" s="101">
        <f t="shared" si="380"/>
        <v>0</v>
      </c>
      <c r="M1311" s="102">
        <f t="shared" si="381"/>
        <v>0</v>
      </c>
      <c r="N1311" s="105"/>
      <c r="O1311" s="104">
        <f t="shared" si="382"/>
        <v>5331</v>
      </c>
      <c r="P1311" s="26">
        <f t="shared" si="396"/>
        <v>2254718</v>
      </c>
      <c r="Q1311" s="21">
        <f t="shared" si="395"/>
        <v>2818397</v>
      </c>
      <c r="R1311" s="98">
        <v>60000</v>
      </c>
      <c r="S1311" s="99">
        <v>25000</v>
      </c>
      <c r="T1311" s="99">
        <v>35000</v>
      </c>
      <c r="U1311" s="99">
        <v>45000</v>
      </c>
      <c r="V1311" s="99">
        <v>35000</v>
      </c>
      <c r="W1311" s="99">
        <v>30000</v>
      </c>
      <c r="X1311" s="99">
        <v>15000</v>
      </c>
      <c r="Y1311" s="99">
        <v>3000</v>
      </c>
      <c r="Z1311" s="99">
        <v>3000</v>
      </c>
      <c r="AA1311" s="99">
        <v>3000</v>
      </c>
      <c r="AB1311" s="99">
        <v>3000</v>
      </c>
      <c r="AC1311" s="100">
        <v>10000</v>
      </c>
      <c r="AD1311" s="22">
        <f t="shared" si="383"/>
        <v>633348</v>
      </c>
      <c r="AE1311" s="20">
        <f t="shared" si="384"/>
        <v>263895</v>
      </c>
      <c r="AF1311" s="20">
        <f t="shared" si="385"/>
        <v>369453</v>
      </c>
      <c r="AG1311" s="20">
        <f t="shared" si="386"/>
        <v>475011</v>
      </c>
      <c r="AH1311" s="20">
        <f t="shared" si="387"/>
        <v>369453</v>
      </c>
      <c r="AI1311" s="20">
        <f t="shared" si="388"/>
        <v>316674</v>
      </c>
      <c r="AJ1311" s="20">
        <f t="shared" si="389"/>
        <v>158337</v>
      </c>
      <c r="AK1311" s="20">
        <f t="shared" si="390"/>
        <v>31667</v>
      </c>
      <c r="AL1311" s="20">
        <f t="shared" si="391"/>
        <v>31667</v>
      </c>
      <c r="AM1311" s="20">
        <f t="shared" si="392"/>
        <v>31667</v>
      </c>
      <c r="AN1311" s="20">
        <f t="shared" si="393"/>
        <v>31667</v>
      </c>
      <c r="AO1311" s="43">
        <f t="shared" si="394"/>
        <v>105558</v>
      </c>
    </row>
    <row r="1312" spans="1:41" hidden="1" x14ac:dyDescent="0.2">
      <c r="A1312" s="96" t="s">
        <v>3088</v>
      </c>
      <c r="B1312" s="96" t="s">
        <v>3089</v>
      </c>
      <c r="C1312" s="96" t="s">
        <v>3088</v>
      </c>
      <c r="D1312" s="96" t="s">
        <v>3089</v>
      </c>
      <c r="E1312" s="96" t="s">
        <v>3090</v>
      </c>
      <c r="F1312" s="96" t="s">
        <v>3089</v>
      </c>
      <c r="G1312" s="96" t="s">
        <v>126</v>
      </c>
      <c r="H1312" s="19" t="str">
        <f>IF(E1312="","",VLOOKUP(LEFT(E1312,5),'Technikai cellák'!B:C,2,0))</f>
        <v>MVM FŐGÁZ Földgázhálózati Kft.</v>
      </c>
      <c r="I1312" s="19" t="str">
        <f>IF(E1312="","",VLOOKUP(H1312,'Technikai cellák'!$C$1:$D$12,2,0))</f>
        <v>1081 Budapest, II. János Pál pápa tér 20.</v>
      </c>
      <c r="J1312" s="97">
        <v>250</v>
      </c>
      <c r="K1312" s="25" t="str">
        <f t="shared" si="379"/>
        <v>100-500</v>
      </c>
      <c r="L1312" s="101">
        <f t="shared" si="380"/>
        <v>0</v>
      </c>
      <c r="M1312" s="102">
        <f t="shared" si="381"/>
        <v>0</v>
      </c>
      <c r="N1312" s="105"/>
      <c r="O1312" s="104">
        <f t="shared" si="382"/>
        <v>2639</v>
      </c>
      <c r="P1312" s="26">
        <f t="shared" si="396"/>
        <v>2786730</v>
      </c>
      <c r="Q1312" s="21">
        <f t="shared" si="395"/>
        <v>3483413</v>
      </c>
      <c r="R1312" s="98">
        <v>27000</v>
      </c>
      <c r="S1312" s="99">
        <v>45000</v>
      </c>
      <c r="T1312" s="99">
        <v>55000</v>
      </c>
      <c r="U1312" s="99">
        <v>60000</v>
      </c>
      <c r="V1312" s="99">
        <v>50000</v>
      </c>
      <c r="W1312" s="99">
        <v>44000</v>
      </c>
      <c r="X1312" s="99">
        <v>19000</v>
      </c>
      <c r="Y1312" s="99">
        <v>10000</v>
      </c>
      <c r="Z1312" s="99">
        <v>5000</v>
      </c>
      <c r="AA1312" s="99">
        <v>5000</v>
      </c>
      <c r="AB1312" s="99">
        <v>5000</v>
      </c>
      <c r="AC1312" s="100">
        <v>5000</v>
      </c>
      <c r="AD1312" s="22">
        <f t="shared" si="383"/>
        <v>285006</v>
      </c>
      <c r="AE1312" s="20">
        <f t="shared" si="384"/>
        <v>475011</v>
      </c>
      <c r="AF1312" s="20">
        <f t="shared" si="385"/>
        <v>580569</v>
      </c>
      <c r="AG1312" s="20">
        <f t="shared" si="386"/>
        <v>633348</v>
      </c>
      <c r="AH1312" s="20">
        <f t="shared" si="387"/>
        <v>527790</v>
      </c>
      <c r="AI1312" s="20">
        <f t="shared" si="388"/>
        <v>464455</v>
      </c>
      <c r="AJ1312" s="20">
        <f t="shared" si="389"/>
        <v>200560</v>
      </c>
      <c r="AK1312" s="20">
        <f t="shared" si="390"/>
        <v>105558</v>
      </c>
      <c r="AL1312" s="20">
        <f t="shared" si="391"/>
        <v>52779</v>
      </c>
      <c r="AM1312" s="20">
        <f t="shared" si="392"/>
        <v>52779</v>
      </c>
      <c r="AN1312" s="20">
        <f t="shared" si="393"/>
        <v>52779</v>
      </c>
      <c r="AO1312" s="43">
        <f t="shared" si="394"/>
        <v>52779</v>
      </c>
    </row>
    <row r="1313" spans="1:41" hidden="1" x14ac:dyDescent="0.2">
      <c r="A1313" s="96" t="s">
        <v>3088</v>
      </c>
      <c r="B1313" s="96" t="s">
        <v>3089</v>
      </c>
      <c r="C1313" s="96" t="s">
        <v>3088</v>
      </c>
      <c r="D1313" s="96" t="s">
        <v>3089</v>
      </c>
      <c r="E1313" s="96" t="s">
        <v>3091</v>
      </c>
      <c r="F1313" s="96" t="s">
        <v>3092</v>
      </c>
      <c r="G1313" s="96" t="s">
        <v>126</v>
      </c>
      <c r="H1313" s="19" t="str">
        <f>IF(E1313="","",VLOOKUP(LEFT(E1313,5),'Technikai cellák'!B:C,2,0))</f>
        <v>MVM FŐGÁZ Földgázhálózati Kft.</v>
      </c>
      <c r="I1313" s="19" t="str">
        <f>IF(E1313="","",VLOOKUP(H1313,'Technikai cellák'!$C$1:$D$12,2,0))</f>
        <v>1081 Budapest, II. János Pál pápa tér 20.</v>
      </c>
      <c r="J1313" s="97">
        <v>25</v>
      </c>
      <c r="K1313" s="25" t="str">
        <f t="shared" si="379"/>
        <v>20-99</v>
      </c>
      <c r="L1313" s="101">
        <f t="shared" si="380"/>
        <v>0</v>
      </c>
      <c r="M1313" s="102">
        <f t="shared" si="381"/>
        <v>263</v>
      </c>
      <c r="N1313" s="105">
        <v>263</v>
      </c>
      <c r="O1313" s="104">
        <f t="shared" si="382"/>
        <v>0</v>
      </c>
      <c r="P1313" s="26">
        <f t="shared" si="396"/>
        <v>196760</v>
      </c>
      <c r="Q1313" s="21">
        <f t="shared" si="395"/>
        <v>245950</v>
      </c>
      <c r="R1313" s="98">
        <v>2000</v>
      </c>
      <c r="S1313" s="99">
        <v>3000</v>
      </c>
      <c r="T1313" s="99">
        <v>4000</v>
      </c>
      <c r="U1313" s="99">
        <v>4000</v>
      </c>
      <c r="V1313" s="99">
        <v>4000</v>
      </c>
      <c r="W1313" s="99">
        <v>2000</v>
      </c>
      <c r="X1313" s="99">
        <v>1500</v>
      </c>
      <c r="Y1313" s="99">
        <v>1000</v>
      </c>
      <c r="Z1313" s="99">
        <v>500</v>
      </c>
      <c r="AA1313" s="99">
        <v>400</v>
      </c>
      <c r="AB1313" s="99">
        <v>400</v>
      </c>
      <c r="AC1313" s="100">
        <v>500</v>
      </c>
      <c r="AD1313" s="22">
        <f t="shared" si="383"/>
        <v>21112</v>
      </c>
      <c r="AE1313" s="20">
        <f t="shared" si="384"/>
        <v>31667</v>
      </c>
      <c r="AF1313" s="20">
        <f t="shared" si="385"/>
        <v>42223</v>
      </c>
      <c r="AG1313" s="20">
        <f t="shared" si="386"/>
        <v>42223</v>
      </c>
      <c r="AH1313" s="20">
        <f t="shared" si="387"/>
        <v>42223</v>
      </c>
      <c r="AI1313" s="20">
        <f t="shared" si="388"/>
        <v>21112</v>
      </c>
      <c r="AJ1313" s="20">
        <f t="shared" si="389"/>
        <v>15834</v>
      </c>
      <c r="AK1313" s="20">
        <f t="shared" si="390"/>
        <v>10556</v>
      </c>
      <c r="AL1313" s="20">
        <f t="shared" si="391"/>
        <v>5278</v>
      </c>
      <c r="AM1313" s="20">
        <f t="shared" si="392"/>
        <v>4222</v>
      </c>
      <c r="AN1313" s="20">
        <f t="shared" si="393"/>
        <v>4222</v>
      </c>
      <c r="AO1313" s="43">
        <f t="shared" si="394"/>
        <v>5278</v>
      </c>
    </row>
    <row r="1314" spans="1:41" hidden="1" x14ac:dyDescent="0.2">
      <c r="A1314" s="96" t="s">
        <v>3088</v>
      </c>
      <c r="B1314" s="96" t="s">
        <v>3089</v>
      </c>
      <c r="C1314" s="96" t="s">
        <v>3088</v>
      </c>
      <c r="D1314" s="96" t="s">
        <v>3089</v>
      </c>
      <c r="E1314" s="96" t="s">
        <v>3093</v>
      </c>
      <c r="F1314" s="96" t="s">
        <v>3094</v>
      </c>
      <c r="G1314" s="96" t="s">
        <v>126</v>
      </c>
      <c r="H1314" s="19" t="str">
        <f>IF(E1314="","",VLOOKUP(LEFT(E1314,5),'Technikai cellák'!B:C,2,0))</f>
        <v>MVM FŐGÁZ Földgázhálózati Kft.</v>
      </c>
      <c r="I1314" s="19" t="str">
        <f>IF(E1314="","",VLOOKUP(H1314,'Technikai cellák'!$C$1:$D$12,2,0))</f>
        <v>1081 Budapest, II. János Pál pápa tér 20.</v>
      </c>
      <c r="J1314" s="97">
        <v>25</v>
      </c>
      <c r="K1314" s="25" t="str">
        <f t="shared" si="379"/>
        <v>20-99</v>
      </c>
      <c r="L1314" s="101">
        <f t="shared" si="380"/>
        <v>0</v>
      </c>
      <c r="M1314" s="102">
        <f t="shared" si="381"/>
        <v>263</v>
      </c>
      <c r="N1314" s="105">
        <v>263</v>
      </c>
      <c r="O1314" s="104">
        <f t="shared" si="382"/>
        <v>0</v>
      </c>
      <c r="P1314" s="26">
        <f t="shared" si="396"/>
        <v>179026</v>
      </c>
      <c r="Q1314" s="21">
        <f t="shared" si="395"/>
        <v>223783</v>
      </c>
      <c r="R1314" s="98">
        <v>2000</v>
      </c>
      <c r="S1314" s="99">
        <v>2000</v>
      </c>
      <c r="T1314" s="99">
        <v>4000</v>
      </c>
      <c r="U1314" s="99">
        <v>3000</v>
      </c>
      <c r="V1314" s="99">
        <v>3000</v>
      </c>
      <c r="W1314" s="99">
        <v>3000</v>
      </c>
      <c r="X1314" s="99">
        <v>1500</v>
      </c>
      <c r="Y1314" s="99">
        <v>700</v>
      </c>
      <c r="Z1314" s="99">
        <v>500</v>
      </c>
      <c r="AA1314" s="99">
        <v>500</v>
      </c>
      <c r="AB1314" s="99">
        <v>500</v>
      </c>
      <c r="AC1314" s="100">
        <v>500</v>
      </c>
      <c r="AD1314" s="22">
        <f t="shared" si="383"/>
        <v>21112</v>
      </c>
      <c r="AE1314" s="20">
        <f t="shared" si="384"/>
        <v>21112</v>
      </c>
      <c r="AF1314" s="20">
        <f t="shared" si="385"/>
        <v>42223</v>
      </c>
      <c r="AG1314" s="20">
        <f t="shared" si="386"/>
        <v>31667</v>
      </c>
      <c r="AH1314" s="20">
        <f t="shared" si="387"/>
        <v>31667</v>
      </c>
      <c r="AI1314" s="20">
        <f t="shared" si="388"/>
        <v>31667</v>
      </c>
      <c r="AJ1314" s="20">
        <f t="shared" si="389"/>
        <v>15834</v>
      </c>
      <c r="AK1314" s="20">
        <f t="shared" si="390"/>
        <v>7389</v>
      </c>
      <c r="AL1314" s="20">
        <f t="shared" si="391"/>
        <v>5278</v>
      </c>
      <c r="AM1314" s="20">
        <f t="shared" si="392"/>
        <v>5278</v>
      </c>
      <c r="AN1314" s="20">
        <f t="shared" si="393"/>
        <v>5278</v>
      </c>
      <c r="AO1314" s="43">
        <f t="shared" si="394"/>
        <v>5278</v>
      </c>
    </row>
    <row r="1315" spans="1:41" hidden="1" x14ac:dyDescent="0.2">
      <c r="A1315" s="96" t="s">
        <v>3088</v>
      </c>
      <c r="B1315" s="96" t="s">
        <v>3089</v>
      </c>
      <c r="C1315" s="96" t="s">
        <v>3088</v>
      </c>
      <c r="D1315" s="96" t="s">
        <v>3089</v>
      </c>
      <c r="E1315" s="96" t="s">
        <v>3095</v>
      </c>
      <c r="F1315" s="96" t="s">
        <v>3096</v>
      </c>
      <c r="G1315" s="96" t="s">
        <v>126</v>
      </c>
      <c r="H1315" s="19" t="str">
        <f>IF(E1315="","",VLOOKUP(LEFT(E1315,5),'Technikai cellák'!B:C,2,0))</f>
        <v>MVM FŐGÁZ Földgázhálózati Kft.</v>
      </c>
      <c r="I1315" s="19" t="str">
        <f>IF(E1315="","",VLOOKUP(H1315,'Technikai cellák'!$C$1:$D$12,2,0))</f>
        <v>1081 Budapest, II. János Pál pápa tér 20.</v>
      </c>
      <c r="J1315" s="97">
        <v>10</v>
      </c>
      <c r="K1315" s="25" t="str">
        <f t="shared" si="379"/>
        <v>20 alatti</v>
      </c>
      <c r="L1315" s="101">
        <f t="shared" si="380"/>
        <v>10</v>
      </c>
      <c r="M1315" s="102">
        <f t="shared" si="381"/>
        <v>0</v>
      </c>
      <c r="N1315" s="105"/>
      <c r="O1315" s="104">
        <f t="shared" si="382"/>
        <v>0</v>
      </c>
      <c r="P1315" s="26">
        <f t="shared" si="396"/>
        <v>114005</v>
      </c>
      <c r="Q1315" s="21">
        <f t="shared" si="395"/>
        <v>142506</v>
      </c>
      <c r="R1315" s="98">
        <v>1000</v>
      </c>
      <c r="S1315" s="99">
        <v>2000</v>
      </c>
      <c r="T1315" s="99">
        <v>2000</v>
      </c>
      <c r="U1315" s="99">
        <v>2000</v>
      </c>
      <c r="V1315" s="99">
        <v>2000</v>
      </c>
      <c r="W1315" s="99">
        <v>1000</v>
      </c>
      <c r="X1315" s="99">
        <v>1000</v>
      </c>
      <c r="Y1315" s="99">
        <v>500</v>
      </c>
      <c r="Z1315" s="99">
        <v>500</v>
      </c>
      <c r="AA1315" s="99">
        <v>500</v>
      </c>
      <c r="AB1315" s="99">
        <v>500</v>
      </c>
      <c r="AC1315" s="100">
        <v>500</v>
      </c>
      <c r="AD1315" s="22">
        <f t="shared" si="383"/>
        <v>10556</v>
      </c>
      <c r="AE1315" s="20">
        <f t="shared" si="384"/>
        <v>21112</v>
      </c>
      <c r="AF1315" s="20">
        <f t="shared" si="385"/>
        <v>21112</v>
      </c>
      <c r="AG1315" s="20">
        <f t="shared" si="386"/>
        <v>21112</v>
      </c>
      <c r="AH1315" s="20">
        <f t="shared" si="387"/>
        <v>21112</v>
      </c>
      <c r="AI1315" s="20">
        <f t="shared" si="388"/>
        <v>10556</v>
      </c>
      <c r="AJ1315" s="20">
        <f t="shared" si="389"/>
        <v>10556</v>
      </c>
      <c r="AK1315" s="20">
        <f t="shared" si="390"/>
        <v>5278</v>
      </c>
      <c r="AL1315" s="20">
        <f t="shared" si="391"/>
        <v>5278</v>
      </c>
      <c r="AM1315" s="20">
        <f t="shared" si="392"/>
        <v>5278</v>
      </c>
      <c r="AN1315" s="20">
        <f t="shared" si="393"/>
        <v>5278</v>
      </c>
      <c r="AO1315" s="43">
        <f t="shared" si="394"/>
        <v>5278</v>
      </c>
    </row>
    <row r="1316" spans="1:41" hidden="1" x14ac:dyDescent="0.2">
      <c r="A1316" s="130" t="s">
        <v>3124</v>
      </c>
      <c r="B1316" s="130" t="s">
        <v>3097</v>
      </c>
      <c r="C1316" s="130" t="s">
        <v>3124</v>
      </c>
      <c r="D1316" s="96" t="s">
        <v>3097</v>
      </c>
      <c r="E1316" s="96" t="s">
        <v>3098</v>
      </c>
      <c r="F1316" s="96" t="s">
        <v>3099</v>
      </c>
      <c r="G1316" s="96" t="s">
        <v>126</v>
      </c>
      <c r="H1316" s="19" t="str">
        <f>IF(E1316="","",VLOOKUP(LEFT(E1316,5),'Technikai cellák'!B:C,2,0))</f>
        <v>MVM FŐGÁZ Földgázhálózati Kft.</v>
      </c>
      <c r="I1316" s="19" t="str">
        <f>IF(E1316="","",VLOOKUP(H1316,'Technikai cellák'!$C$1:$D$12,2,0))</f>
        <v>1081 Budapest, II. János Pál pápa tér 20.</v>
      </c>
      <c r="J1316" s="97">
        <v>200</v>
      </c>
      <c r="K1316" s="25" t="str">
        <f t="shared" si="379"/>
        <v>100-500</v>
      </c>
      <c r="L1316" s="101">
        <f t="shared" si="380"/>
        <v>0</v>
      </c>
      <c r="M1316" s="102">
        <f t="shared" si="381"/>
        <v>0</v>
      </c>
      <c r="N1316" s="105"/>
      <c r="O1316" s="104">
        <f t="shared" si="382"/>
        <v>2111</v>
      </c>
      <c r="P1316" s="26">
        <f t="shared" si="396"/>
        <v>760018</v>
      </c>
      <c r="Q1316" s="21">
        <f t="shared" si="395"/>
        <v>950022</v>
      </c>
      <c r="R1316" s="98">
        <v>6300</v>
      </c>
      <c r="S1316" s="99">
        <v>9000</v>
      </c>
      <c r="T1316" s="99">
        <v>13500</v>
      </c>
      <c r="U1316" s="99">
        <v>16200</v>
      </c>
      <c r="V1316" s="99">
        <v>13500</v>
      </c>
      <c r="W1316" s="99">
        <v>9000</v>
      </c>
      <c r="X1316" s="99">
        <v>6300</v>
      </c>
      <c r="Y1316" s="99">
        <v>4500</v>
      </c>
      <c r="Z1316" s="99">
        <v>2700</v>
      </c>
      <c r="AA1316" s="99">
        <v>1800</v>
      </c>
      <c r="AB1316" s="99">
        <v>2700</v>
      </c>
      <c r="AC1316" s="100">
        <v>4500</v>
      </c>
      <c r="AD1316" s="22">
        <f t="shared" si="383"/>
        <v>66502</v>
      </c>
      <c r="AE1316" s="20">
        <f t="shared" si="384"/>
        <v>95002</v>
      </c>
      <c r="AF1316" s="20">
        <f t="shared" si="385"/>
        <v>142503</v>
      </c>
      <c r="AG1316" s="20">
        <f t="shared" si="386"/>
        <v>171004</v>
      </c>
      <c r="AH1316" s="20">
        <f t="shared" si="387"/>
        <v>142503</v>
      </c>
      <c r="AI1316" s="20">
        <f t="shared" si="388"/>
        <v>95002</v>
      </c>
      <c r="AJ1316" s="20">
        <f t="shared" si="389"/>
        <v>66502</v>
      </c>
      <c r="AK1316" s="20">
        <f t="shared" si="390"/>
        <v>47501</v>
      </c>
      <c r="AL1316" s="20">
        <f t="shared" si="391"/>
        <v>28501</v>
      </c>
      <c r="AM1316" s="20">
        <f t="shared" si="392"/>
        <v>19000</v>
      </c>
      <c r="AN1316" s="20">
        <f t="shared" si="393"/>
        <v>28501</v>
      </c>
      <c r="AO1316" s="43">
        <f t="shared" si="394"/>
        <v>47501</v>
      </c>
    </row>
    <row r="1317" spans="1:41" hidden="1" x14ac:dyDescent="0.2">
      <c r="A1317" s="130" t="s">
        <v>3124</v>
      </c>
      <c r="B1317" s="96" t="s">
        <v>3097</v>
      </c>
      <c r="C1317" s="130" t="s">
        <v>3124</v>
      </c>
      <c r="D1317" s="96" t="s">
        <v>3097</v>
      </c>
      <c r="E1317" s="96" t="s">
        <v>3100</v>
      </c>
      <c r="F1317" s="96" t="s">
        <v>3101</v>
      </c>
      <c r="G1317" s="96" t="s">
        <v>126</v>
      </c>
      <c r="H1317" s="19" t="str">
        <f>IF(E1317="","",VLOOKUP(LEFT(E1317,5),'Technikai cellák'!B:C,2,0))</f>
        <v>MVM FŐGÁZ Földgázhálózati Kft.</v>
      </c>
      <c r="I1317" s="19" t="str">
        <f>IF(E1317="","",VLOOKUP(H1317,'Technikai cellák'!$C$1:$D$12,2,0))</f>
        <v>1081 Budapest, II. János Pál pápa tér 20.</v>
      </c>
      <c r="J1317" s="97">
        <v>100</v>
      </c>
      <c r="K1317" s="25" t="str">
        <f t="shared" si="379"/>
        <v>100-500</v>
      </c>
      <c r="L1317" s="101">
        <f t="shared" si="380"/>
        <v>0</v>
      </c>
      <c r="M1317" s="102">
        <f t="shared" si="381"/>
        <v>0</v>
      </c>
      <c r="N1317" s="105"/>
      <c r="O1317" s="104">
        <f t="shared" si="382"/>
        <v>1056</v>
      </c>
      <c r="P1317" s="26">
        <f t="shared" si="396"/>
        <v>177338</v>
      </c>
      <c r="Q1317" s="21">
        <f t="shared" si="395"/>
        <v>221672</v>
      </c>
      <c r="R1317" s="98">
        <v>1470</v>
      </c>
      <c r="S1317" s="99">
        <v>2100</v>
      </c>
      <c r="T1317" s="99">
        <v>3150</v>
      </c>
      <c r="U1317" s="99">
        <v>3780</v>
      </c>
      <c r="V1317" s="99">
        <v>3150</v>
      </c>
      <c r="W1317" s="99">
        <v>2100</v>
      </c>
      <c r="X1317" s="99">
        <v>1470</v>
      </c>
      <c r="Y1317" s="99">
        <v>1050</v>
      </c>
      <c r="Z1317" s="99">
        <v>630</v>
      </c>
      <c r="AA1317" s="99">
        <v>420</v>
      </c>
      <c r="AB1317" s="99">
        <v>630</v>
      </c>
      <c r="AC1317" s="100">
        <v>1050</v>
      </c>
      <c r="AD1317" s="22">
        <f t="shared" si="383"/>
        <v>15517</v>
      </c>
      <c r="AE1317" s="20">
        <f t="shared" si="384"/>
        <v>22167</v>
      </c>
      <c r="AF1317" s="20">
        <f t="shared" si="385"/>
        <v>33251</v>
      </c>
      <c r="AG1317" s="20">
        <f t="shared" si="386"/>
        <v>39901</v>
      </c>
      <c r="AH1317" s="20">
        <f t="shared" si="387"/>
        <v>33251</v>
      </c>
      <c r="AI1317" s="20">
        <f t="shared" si="388"/>
        <v>22167</v>
      </c>
      <c r="AJ1317" s="20">
        <f t="shared" si="389"/>
        <v>15517</v>
      </c>
      <c r="AK1317" s="20">
        <f t="shared" si="390"/>
        <v>11084</v>
      </c>
      <c r="AL1317" s="20">
        <f t="shared" si="391"/>
        <v>6650</v>
      </c>
      <c r="AM1317" s="20">
        <f t="shared" si="392"/>
        <v>4433</v>
      </c>
      <c r="AN1317" s="20">
        <f t="shared" si="393"/>
        <v>6650</v>
      </c>
      <c r="AO1317" s="43">
        <f t="shared" si="394"/>
        <v>11084</v>
      </c>
    </row>
    <row r="1318" spans="1:41" hidden="1" x14ac:dyDescent="0.2">
      <c r="A1318" s="130" t="s">
        <v>3124</v>
      </c>
      <c r="B1318" s="96" t="s">
        <v>3097</v>
      </c>
      <c r="C1318" s="130" t="s">
        <v>3124</v>
      </c>
      <c r="D1318" s="96" t="s">
        <v>3097</v>
      </c>
      <c r="E1318" s="96" t="s">
        <v>3102</v>
      </c>
      <c r="F1318" s="96" t="s">
        <v>3103</v>
      </c>
      <c r="G1318" s="96" t="s">
        <v>126</v>
      </c>
      <c r="H1318" s="19" t="str">
        <f>IF(E1318="","",VLOOKUP(LEFT(E1318,5),'Technikai cellák'!B:C,2,0))</f>
        <v>MVM FŐGÁZ Földgázhálózati Kft.</v>
      </c>
      <c r="I1318" s="19" t="str">
        <f>IF(E1318="","",VLOOKUP(H1318,'Technikai cellák'!$C$1:$D$12,2,0))</f>
        <v>1081 Budapest, II. János Pál pápa tér 20.</v>
      </c>
      <c r="J1318" s="97">
        <v>10</v>
      </c>
      <c r="K1318" s="25" t="str">
        <f t="shared" si="379"/>
        <v>20 alatti</v>
      </c>
      <c r="L1318" s="101">
        <f t="shared" si="380"/>
        <v>10</v>
      </c>
      <c r="M1318" s="102">
        <f t="shared" si="381"/>
        <v>0</v>
      </c>
      <c r="N1318" s="105"/>
      <c r="O1318" s="104">
        <f t="shared" si="382"/>
        <v>0</v>
      </c>
      <c r="P1318" s="26">
        <f t="shared" si="396"/>
        <v>179025</v>
      </c>
      <c r="Q1318" s="21">
        <f t="shared" si="395"/>
        <v>223781</v>
      </c>
      <c r="R1318" s="98">
        <v>1484</v>
      </c>
      <c r="S1318" s="99">
        <v>2120</v>
      </c>
      <c r="T1318" s="99">
        <v>3180</v>
      </c>
      <c r="U1318" s="99">
        <v>3816</v>
      </c>
      <c r="V1318" s="99">
        <v>3180</v>
      </c>
      <c r="W1318" s="99">
        <v>2120</v>
      </c>
      <c r="X1318" s="99">
        <v>1484</v>
      </c>
      <c r="Y1318" s="99">
        <v>1060</v>
      </c>
      <c r="Z1318" s="99">
        <v>636</v>
      </c>
      <c r="AA1318" s="99">
        <v>424</v>
      </c>
      <c r="AB1318" s="99">
        <v>636</v>
      </c>
      <c r="AC1318" s="100">
        <v>1060</v>
      </c>
      <c r="AD1318" s="22">
        <f t="shared" si="383"/>
        <v>15665</v>
      </c>
      <c r="AE1318" s="20">
        <f t="shared" si="384"/>
        <v>22378</v>
      </c>
      <c r="AF1318" s="20">
        <f t="shared" si="385"/>
        <v>33567</v>
      </c>
      <c r="AG1318" s="20">
        <f t="shared" si="386"/>
        <v>40281</v>
      </c>
      <c r="AH1318" s="20">
        <f t="shared" si="387"/>
        <v>33567</v>
      </c>
      <c r="AI1318" s="20">
        <f t="shared" si="388"/>
        <v>22378</v>
      </c>
      <c r="AJ1318" s="20">
        <f t="shared" si="389"/>
        <v>15665</v>
      </c>
      <c r="AK1318" s="20">
        <f t="shared" si="390"/>
        <v>11189</v>
      </c>
      <c r="AL1318" s="20">
        <f t="shared" si="391"/>
        <v>6713</v>
      </c>
      <c r="AM1318" s="20">
        <f t="shared" si="392"/>
        <v>4476</v>
      </c>
      <c r="AN1318" s="20">
        <f t="shared" si="393"/>
        <v>6713</v>
      </c>
      <c r="AO1318" s="43">
        <f t="shared" si="394"/>
        <v>11189</v>
      </c>
    </row>
    <row r="1319" spans="1:41" hidden="1" x14ac:dyDescent="0.2">
      <c r="A1319" s="130" t="s">
        <v>3124</v>
      </c>
      <c r="B1319" s="96" t="s">
        <v>3097</v>
      </c>
      <c r="C1319" s="130" t="s">
        <v>3124</v>
      </c>
      <c r="D1319" s="96" t="s">
        <v>3097</v>
      </c>
      <c r="E1319" s="96" t="s">
        <v>3104</v>
      </c>
      <c r="F1319" s="96" t="s">
        <v>3105</v>
      </c>
      <c r="G1319" s="96" t="s">
        <v>126</v>
      </c>
      <c r="H1319" s="19" t="str">
        <f>IF(E1319="","",VLOOKUP(LEFT(E1319,5),'Technikai cellák'!B:C,2,0))</f>
        <v>MVM FŐGÁZ Földgázhálózati Kft.</v>
      </c>
      <c r="I1319" s="19" t="str">
        <f>IF(E1319="","",VLOOKUP(H1319,'Technikai cellák'!$C$1:$D$12,2,0))</f>
        <v>1081 Budapest, II. János Pál pápa tér 20.</v>
      </c>
      <c r="J1319" s="97">
        <v>65</v>
      </c>
      <c r="K1319" s="25" t="str">
        <f t="shared" si="379"/>
        <v>20-99</v>
      </c>
      <c r="L1319" s="101">
        <f t="shared" si="380"/>
        <v>0</v>
      </c>
      <c r="M1319" s="102">
        <f t="shared" si="381"/>
        <v>683</v>
      </c>
      <c r="N1319" s="105">
        <v>683</v>
      </c>
      <c r="O1319" s="104">
        <f t="shared" si="382"/>
        <v>0</v>
      </c>
      <c r="P1319" s="26">
        <f t="shared" si="396"/>
        <v>109782</v>
      </c>
      <c r="Q1319" s="21">
        <f t="shared" si="395"/>
        <v>137228</v>
      </c>
      <c r="R1319" s="98">
        <v>910</v>
      </c>
      <c r="S1319" s="99">
        <v>1300</v>
      </c>
      <c r="T1319" s="99">
        <v>1950</v>
      </c>
      <c r="U1319" s="99">
        <v>2340</v>
      </c>
      <c r="V1319" s="99">
        <v>1950</v>
      </c>
      <c r="W1319" s="99">
        <v>1300</v>
      </c>
      <c r="X1319" s="99">
        <v>910</v>
      </c>
      <c r="Y1319" s="99">
        <v>650</v>
      </c>
      <c r="Z1319" s="99">
        <v>390</v>
      </c>
      <c r="AA1319" s="99">
        <v>260</v>
      </c>
      <c r="AB1319" s="99">
        <v>390</v>
      </c>
      <c r="AC1319" s="100">
        <v>650</v>
      </c>
      <c r="AD1319" s="22">
        <f t="shared" si="383"/>
        <v>9606</v>
      </c>
      <c r="AE1319" s="20">
        <f t="shared" si="384"/>
        <v>13723</v>
      </c>
      <c r="AF1319" s="20">
        <f t="shared" si="385"/>
        <v>20584</v>
      </c>
      <c r="AG1319" s="20">
        <f t="shared" si="386"/>
        <v>24701</v>
      </c>
      <c r="AH1319" s="20">
        <f t="shared" si="387"/>
        <v>20584</v>
      </c>
      <c r="AI1319" s="20">
        <f t="shared" si="388"/>
        <v>13723</v>
      </c>
      <c r="AJ1319" s="20">
        <f t="shared" si="389"/>
        <v>9606</v>
      </c>
      <c r="AK1319" s="20">
        <f t="shared" si="390"/>
        <v>6861</v>
      </c>
      <c r="AL1319" s="20">
        <f t="shared" si="391"/>
        <v>4117</v>
      </c>
      <c r="AM1319" s="20">
        <f t="shared" si="392"/>
        <v>2745</v>
      </c>
      <c r="AN1319" s="20">
        <f t="shared" si="393"/>
        <v>4117</v>
      </c>
      <c r="AO1319" s="43">
        <f t="shared" si="394"/>
        <v>6861</v>
      </c>
    </row>
    <row r="1320" spans="1:41" hidden="1" x14ac:dyDescent="0.2">
      <c r="A1320" s="130" t="s">
        <v>3124</v>
      </c>
      <c r="B1320" s="96" t="s">
        <v>3097</v>
      </c>
      <c r="C1320" s="130" t="s">
        <v>3124</v>
      </c>
      <c r="D1320" s="96" t="s">
        <v>3097</v>
      </c>
      <c r="E1320" s="96" t="s">
        <v>3106</v>
      </c>
      <c r="F1320" s="96" t="s">
        <v>3107</v>
      </c>
      <c r="G1320" s="96" t="s">
        <v>126</v>
      </c>
      <c r="H1320" s="19" t="str">
        <f>IF(E1320="","",VLOOKUP(LEFT(E1320,5),'Technikai cellák'!B:C,2,0))</f>
        <v>E.ON Közép-dunántúli Gázhálózati Zrt.</v>
      </c>
      <c r="I1320" s="19" t="str">
        <f>IF(E1320="","",VLOOKUP(H1320,'Technikai cellák'!$C$1:$D$12,2,0))</f>
        <v>8800 Nagykanizsa, Zrínyi Miklós út 32.</v>
      </c>
      <c r="J1320" s="97">
        <v>40</v>
      </c>
      <c r="K1320" s="25" t="str">
        <f t="shared" si="379"/>
        <v>20-99</v>
      </c>
      <c r="L1320" s="101">
        <f t="shared" si="380"/>
        <v>0</v>
      </c>
      <c r="M1320" s="102">
        <f t="shared" si="381"/>
        <v>420</v>
      </c>
      <c r="N1320" s="105">
        <v>420</v>
      </c>
      <c r="O1320" s="104">
        <f t="shared" si="382"/>
        <v>0</v>
      </c>
      <c r="P1320" s="26">
        <f t="shared" si="396"/>
        <v>168892</v>
      </c>
      <c r="Q1320" s="21">
        <f t="shared" si="395"/>
        <v>211115</v>
      </c>
      <c r="R1320" s="98">
        <v>1400</v>
      </c>
      <c r="S1320" s="99">
        <v>2000</v>
      </c>
      <c r="T1320" s="99">
        <v>3000</v>
      </c>
      <c r="U1320" s="99">
        <v>3600</v>
      </c>
      <c r="V1320" s="99">
        <v>3000</v>
      </c>
      <c r="W1320" s="99">
        <v>2000</v>
      </c>
      <c r="X1320" s="99">
        <v>1400</v>
      </c>
      <c r="Y1320" s="99">
        <v>1000</v>
      </c>
      <c r="Z1320" s="99">
        <v>600</v>
      </c>
      <c r="AA1320" s="99">
        <v>400</v>
      </c>
      <c r="AB1320" s="99">
        <v>600</v>
      </c>
      <c r="AC1320" s="100">
        <v>1000</v>
      </c>
      <c r="AD1320" s="22">
        <f t="shared" si="383"/>
        <v>14778</v>
      </c>
      <c r="AE1320" s="20">
        <f t="shared" si="384"/>
        <v>21112</v>
      </c>
      <c r="AF1320" s="20">
        <f t="shared" si="385"/>
        <v>31667</v>
      </c>
      <c r="AG1320" s="20">
        <f t="shared" si="386"/>
        <v>38001</v>
      </c>
      <c r="AH1320" s="20">
        <f t="shared" si="387"/>
        <v>31667</v>
      </c>
      <c r="AI1320" s="20">
        <f t="shared" si="388"/>
        <v>21112</v>
      </c>
      <c r="AJ1320" s="20">
        <f t="shared" si="389"/>
        <v>14778</v>
      </c>
      <c r="AK1320" s="20">
        <f t="shared" si="390"/>
        <v>10556</v>
      </c>
      <c r="AL1320" s="20">
        <f t="shared" si="391"/>
        <v>6333</v>
      </c>
      <c r="AM1320" s="20">
        <f t="shared" si="392"/>
        <v>4222</v>
      </c>
      <c r="AN1320" s="20">
        <f t="shared" si="393"/>
        <v>6333</v>
      </c>
      <c r="AO1320" s="43">
        <f t="shared" si="394"/>
        <v>10556</v>
      </c>
    </row>
    <row r="1321" spans="1:41" hidden="1" x14ac:dyDescent="0.2">
      <c r="A1321" s="130" t="s">
        <v>3124</v>
      </c>
      <c r="B1321" s="96" t="s">
        <v>3097</v>
      </c>
      <c r="C1321" s="130" t="s">
        <v>3124</v>
      </c>
      <c r="D1321" s="96" t="s">
        <v>3097</v>
      </c>
      <c r="E1321" s="96" t="s">
        <v>3108</v>
      </c>
      <c r="F1321" s="96" t="s">
        <v>3109</v>
      </c>
      <c r="G1321" s="96" t="s">
        <v>126</v>
      </c>
      <c r="H1321" s="19" t="str">
        <f>IF(E1321="","",VLOOKUP(LEFT(E1321,5),'Technikai cellák'!B:C,2,0))</f>
        <v>TIGÁZ Földgázelosztó Zrt.</v>
      </c>
      <c r="I1321" s="19" t="str">
        <f>IF(E1321="","",VLOOKUP(H1321,'Technikai cellák'!$C$1:$D$12,2,0))</f>
        <v>4200 Hajdúszoboszló, Rákóczi Ferenc út 184.</v>
      </c>
      <c r="J1321" s="97">
        <v>65</v>
      </c>
      <c r="K1321" s="25" t="str">
        <f t="shared" si="379"/>
        <v>20-99</v>
      </c>
      <c r="L1321" s="101">
        <f t="shared" si="380"/>
        <v>0</v>
      </c>
      <c r="M1321" s="102">
        <f t="shared" si="381"/>
        <v>683</v>
      </c>
      <c r="N1321" s="105">
        <v>683</v>
      </c>
      <c r="O1321" s="104">
        <f t="shared" si="382"/>
        <v>0</v>
      </c>
      <c r="P1321" s="26">
        <f t="shared" si="396"/>
        <v>21110</v>
      </c>
      <c r="Q1321" s="21">
        <f t="shared" si="395"/>
        <v>26388</v>
      </c>
      <c r="R1321" s="98">
        <v>175</v>
      </c>
      <c r="S1321" s="99">
        <v>250</v>
      </c>
      <c r="T1321" s="99">
        <v>375</v>
      </c>
      <c r="U1321" s="99">
        <v>450</v>
      </c>
      <c r="V1321" s="99">
        <v>375</v>
      </c>
      <c r="W1321" s="99">
        <v>250</v>
      </c>
      <c r="X1321" s="99">
        <v>175</v>
      </c>
      <c r="Y1321" s="99">
        <v>125</v>
      </c>
      <c r="Z1321" s="99">
        <v>75</v>
      </c>
      <c r="AA1321" s="99">
        <v>50</v>
      </c>
      <c r="AB1321" s="99">
        <v>75</v>
      </c>
      <c r="AC1321" s="100">
        <v>125</v>
      </c>
      <c r="AD1321" s="22">
        <f t="shared" si="383"/>
        <v>1847</v>
      </c>
      <c r="AE1321" s="20">
        <f t="shared" si="384"/>
        <v>2639</v>
      </c>
      <c r="AF1321" s="20">
        <f t="shared" si="385"/>
        <v>3958</v>
      </c>
      <c r="AG1321" s="20">
        <f t="shared" si="386"/>
        <v>4750</v>
      </c>
      <c r="AH1321" s="20">
        <f t="shared" si="387"/>
        <v>3958</v>
      </c>
      <c r="AI1321" s="20">
        <f t="shared" si="388"/>
        <v>2639</v>
      </c>
      <c r="AJ1321" s="20">
        <f t="shared" si="389"/>
        <v>1847</v>
      </c>
      <c r="AK1321" s="20">
        <f t="shared" si="390"/>
        <v>1319</v>
      </c>
      <c r="AL1321" s="20">
        <f t="shared" si="391"/>
        <v>792</v>
      </c>
      <c r="AM1321" s="20">
        <f t="shared" si="392"/>
        <v>528</v>
      </c>
      <c r="AN1321" s="20">
        <f t="shared" si="393"/>
        <v>792</v>
      </c>
      <c r="AO1321" s="43">
        <f t="shared" si="394"/>
        <v>1319</v>
      </c>
    </row>
    <row r="1322" spans="1:41" hidden="1" x14ac:dyDescent="0.2">
      <c r="A1322" s="130" t="s">
        <v>3124</v>
      </c>
      <c r="B1322" s="96" t="s">
        <v>3097</v>
      </c>
      <c r="C1322" s="130" t="s">
        <v>3124</v>
      </c>
      <c r="D1322" s="96" t="s">
        <v>3097</v>
      </c>
      <c r="E1322" s="96" t="s">
        <v>3110</v>
      </c>
      <c r="F1322" s="96" t="s">
        <v>3111</v>
      </c>
      <c r="G1322" s="96" t="s">
        <v>126</v>
      </c>
      <c r="H1322" s="19" t="str">
        <f>IF(E1322="","",VLOOKUP(LEFT(E1322,5),'Technikai cellák'!B:C,2,0))</f>
        <v>E.ON Dél-dunántúli Gázhálózati Zrt.</v>
      </c>
      <c r="I1322" s="19" t="str">
        <f>IF(E1322="","",VLOOKUP(H1322,'Technikai cellák'!$C$1:$D$12,2,0))</f>
        <v>7626 Pécs, Búza tér 8/a</v>
      </c>
      <c r="J1322" s="97">
        <v>25</v>
      </c>
      <c r="K1322" s="25" t="str">
        <f t="shared" si="379"/>
        <v>20-99</v>
      </c>
      <c r="L1322" s="101">
        <f t="shared" si="380"/>
        <v>0</v>
      </c>
      <c r="M1322" s="102">
        <f t="shared" si="381"/>
        <v>263</v>
      </c>
      <c r="N1322" s="105">
        <v>263</v>
      </c>
      <c r="O1322" s="104">
        <f t="shared" si="382"/>
        <v>0</v>
      </c>
      <c r="P1322" s="26">
        <f t="shared" si="396"/>
        <v>181557</v>
      </c>
      <c r="Q1322" s="21">
        <f t="shared" si="395"/>
        <v>226946</v>
      </c>
      <c r="R1322" s="98">
        <v>1505</v>
      </c>
      <c r="S1322" s="99">
        <v>2150</v>
      </c>
      <c r="T1322" s="99">
        <v>3225</v>
      </c>
      <c r="U1322" s="99">
        <v>3870</v>
      </c>
      <c r="V1322" s="99">
        <v>3225</v>
      </c>
      <c r="W1322" s="99">
        <v>2150</v>
      </c>
      <c r="X1322" s="99">
        <v>1505</v>
      </c>
      <c r="Y1322" s="99">
        <v>1075</v>
      </c>
      <c r="Z1322" s="99">
        <v>645</v>
      </c>
      <c r="AA1322" s="99">
        <v>430</v>
      </c>
      <c r="AB1322" s="99">
        <v>645</v>
      </c>
      <c r="AC1322" s="100">
        <v>1075</v>
      </c>
      <c r="AD1322" s="22">
        <f t="shared" si="383"/>
        <v>15886</v>
      </c>
      <c r="AE1322" s="20">
        <f t="shared" si="384"/>
        <v>22695</v>
      </c>
      <c r="AF1322" s="20">
        <f t="shared" si="385"/>
        <v>34042</v>
      </c>
      <c r="AG1322" s="20">
        <f t="shared" si="386"/>
        <v>40851</v>
      </c>
      <c r="AH1322" s="20">
        <f t="shared" si="387"/>
        <v>34042</v>
      </c>
      <c r="AI1322" s="20">
        <f t="shared" si="388"/>
        <v>22695</v>
      </c>
      <c r="AJ1322" s="20">
        <f t="shared" si="389"/>
        <v>15886</v>
      </c>
      <c r="AK1322" s="20">
        <f t="shared" si="390"/>
        <v>11347</v>
      </c>
      <c r="AL1322" s="20">
        <f t="shared" si="391"/>
        <v>6808</v>
      </c>
      <c r="AM1322" s="20">
        <f t="shared" si="392"/>
        <v>4539</v>
      </c>
      <c r="AN1322" s="20">
        <f t="shared" si="393"/>
        <v>6808</v>
      </c>
      <c r="AO1322" s="43">
        <f t="shared" si="394"/>
        <v>11347</v>
      </c>
    </row>
    <row r="1323" spans="1:41" hidden="1" x14ac:dyDescent="0.2">
      <c r="A1323" s="130" t="s">
        <v>3124</v>
      </c>
      <c r="B1323" s="96" t="s">
        <v>3097</v>
      </c>
      <c r="C1323" s="130" t="s">
        <v>3124</v>
      </c>
      <c r="D1323" s="96" t="s">
        <v>3097</v>
      </c>
      <c r="E1323" s="96" t="s">
        <v>3112</v>
      </c>
      <c r="F1323" s="96" t="s">
        <v>3113</v>
      </c>
      <c r="G1323" s="96" t="s">
        <v>126</v>
      </c>
      <c r="H1323" s="19" t="str">
        <f>IF(E1323="","",VLOOKUP(LEFT(E1323,5),'Technikai cellák'!B:C,2,0))</f>
        <v>MVM ÉGÁZ-DÉGÁZ Földgázhálózati Zrt.</v>
      </c>
      <c r="I1323" s="19" t="str">
        <f>IF(E1323="","",VLOOKUP(H1323,'Technikai cellák'!$C$1:$D$12,2,0))</f>
        <v>6724 Szeged, Pulcz u. 44.</v>
      </c>
      <c r="J1323" s="97">
        <v>25</v>
      </c>
      <c r="K1323" s="25" t="str">
        <f t="shared" si="379"/>
        <v>20-99</v>
      </c>
      <c r="L1323" s="101">
        <f t="shared" si="380"/>
        <v>0</v>
      </c>
      <c r="M1323" s="102">
        <f t="shared" si="381"/>
        <v>263</v>
      </c>
      <c r="N1323" s="105">
        <v>263</v>
      </c>
      <c r="O1323" s="104">
        <f t="shared" si="382"/>
        <v>0</v>
      </c>
      <c r="P1323" s="26">
        <f t="shared" si="396"/>
        <v>54890</v>
      </c>
      <c r="Q1323" s="21">
        <f t="shared" si="395"/>
        <v>68612</v>
      </c>
      <c r="R1323" s="98">
        <v>455</v>
      </c>
      <c r="S1323" s="99">
        <v>650</v>
      </c>
      <c r="T1323" s="99">
        <v>975</v>
      </c>
      <c r="U1323" s="99">
        <v>1170</v>
      </c>
      <c r="V1323" s="99">
        <v>975</v>
      </c>
      <c r="W1323" s="99">
        <v>650</v>
      </c>
      <c r="X1323" s="99">
        <v>455</v>
      </c>
      <c r="Y1323" s="99">
        <v>325</v>
      </c>
      <c r="Z1323" s="99">
        <v>195</v>
      </c>
      <c r="AA1323" s="99">
        <v>130</v>
      </c>
      <c r="AB1323" s="99">
        <v>195</v>
      </c>
      <c r="AC1323" s="100">
        <v>325</v>
      </c>
      <c r="AD1323" s="22">
        <f t="shared" si="383"/>
        <v>4803</v>
      </c>
      <c r="AE1323" s="20">
        <f t="shared" si="384"/>
        <v>6861</v>
      </c>
      <c r="AF1323" s="20">
        <f t="shared" si="385"/>
        <v>10292</v>
      </c>
      <c r="AG1323" s="20">
        <f t="shared" si="386"/>
        <v>12350</v>
      </c>
      <c r="AH1323" s="20">
        <f t="shared" si="387"/>
        <v>10292</v>
      </c>
      <c r="AI1323" s="20">
        <f t="shared" si="388"/>
        <v>6861</v>
      </c>
      <c r="AJ1323" s="20">
        <f t="shared" si="389"/>
        <v>4803</v>
      </c>
      <c r="AK1323" s="20">
        <f t="shared" si="390"/>
        <v>3431</v>
      </c>
      <c r="AL1323" s="20">
        <f t="shared" si="391"/>
        <v>2058</v>
      </c>
      <c r="AM1323" s="20">
        <f t="shared" si="392"/>
        <v>1372</v>
      </c>
      <c r="AN1323" s="20">
        <f t="shared" si="393"/>
        <v>2058</v>
      </c>
      <c r="AO1323" s="43">
        <f t="shared" si="394"/>
        <v>3431</v>
      </c>
    </row>
    <row r="1324" spans="1:41" hidden="1" x14ac:dyDescent="0.2">
      <c r="A1324" s="130" t="s">
        <v>3124</v>
      </c>
      <c r="B1324" s="96" t="s">
        <v>3097</v>
      </c>
      <c r="C1324" s="130" t="s">
        <v>3124</v>
      </c>
      <c r="D1324" s="96" t="s">
        <v>3097</v>
      </c>
      <c r="E1324" s="96" t="s">
        <v>3114</v>
      </c>
      <c r="F1324" s="96" t="s">
        <v>3115</v>
      </c>
      <c r="G1324" s="96" t="s">
        <v>126</v>
      </c>
      <c r="H1324" s="19" t="str">
        <f>IF(E1324="","",VLOOKUP(LEFT(E1324,5),'Technikai cellák'!B:C,2,0))</f>
        <v>MVM ÉGÁZ-DÉGÁZ Földgázhálózati Zrt.</v>
      </c>
      <c r="I1324" s="19" t="str">
        <f>IF(E1324="","",VLOOKUP(H1324,'Technikai cellák'!$C$1:$D$12,2,0))</f>
        <v>6724 Szeged, Pulcz u. 44.</v>
      </c>
      <c r="J1324" s="97">
        <v>4</v>
      </c>
      <c r="K1324" s="25" t="str">
        <f t="shared" si="379"/>
        <v>20 alatti</v>
      </c>
      <c r="L1324" s="101">
        <f t="shared" si="380"/>
        <v>4</v>
      </c>
      <c r="M1324" s="102">
        <f t="shared" si="381"/>
        <v>0</v>
      </c>
      <c r="N1324" s="105"/>
      <c r="O1324" s="104">
        <f t="shared" si="382"/>
        <v>0</v>
      </c>
      <c r="P1324" s="26">
        <f t="shared" si="396"/>
        <v>21110</v>
      </c>
      <c r="Q1324" s="21">
        <f t="shared" si="395"/>
        <v>26388</v>
      </c>
      <c r="R1324" s="98">
        <v>175</v>
      </c>
      <c r="S1324" s="99">
        <v>250</v>
      </c>
      <c r="T1324" s="99">
        <v>375</v>
      </c>
      <c r="U1324" s="99">
        <v>450</v>
      </c>
      <c r="V1324" s="99">
        <v>375</v>
      </c>
      <c r="W1324" s="99">
        <v>250</v>
      </c>
      <c r="X1324" s="99">
        <v>175</v>
      </c>
      <c r="Y1324" s="99">
        <v>125</v>
      </c>
      <c r="Z1324" s="99">
        <v>75</v>
      </c>
      <c r="AA1324" s="99">
        <v>50</v>
      </c>
      <c r="AB1324" s="99">
        <v>75</v>
      </c>
      <c r="AC1324" s="100">
        <v>125</v>
      </c>
      <c r="AD1324" s="22">
        <f t="shared" si="383"/>
        <v>1847</v>
      </c>
      <c r="AE1324" s="20">
        <f t="shared" si="384"/>
        <v>2639</v>
      </c>
      <c r="AF1324" s="20">
        <f t="shared" si="385"/>
        <v>3958</v>
      </c>
      <c r="AG1324" s="20">
        <f t="shared" si="386"/>
        <v>4750</v>
      </c>
      <c r="AH1324" s="20">
        <f t="shared" si="387"/>
        <v>3958</v>
      </c>
      <c r="AI1324" s="20">
        <f t="shared" si="388"/>
        <v>2639</v>
      </c>
      <c r="AJ1324" s="20">
        <f t="shared" si="389"/>
        <v>1847</v>
      </c>
      <c r="AK1324" s="20">
        <f t="shared" si="390"/>
        <v>1319</v>
      </c>
      <c r="AL1324" s="20">
        <f t="shared" si="391"/>
        <v>792</v>
      </c>
      <c r="AM1324" s="20">
        <f t="shared" si="392"/>
        <v>528</v>
      </c>
      <c r="AN1324" s="20">
        <f t="shared" si="393"/>
        <v>792</v>
      </c>
      <c r="AO1324" s="43">
        <f t="shared" si="394"/>
        <v>1319</v>
      </c>
    </row>
    <row r="1325" spans="1:41" hidden="1" x14ac:dyDescent="0.2">
      <c r="A1325" s="130" t="s">
        <v>3124</v>
      </c>
      <c r="B1325" s="96" t="s">
        <v>3097</v>
      </c>
      <c r="C1325" s="130" t="s">
        <v>3124</v>
      </c>
      <c r="D1325" s="96" t="s">
        <v>3097</v>
      </c>
      <c r="E1325" s="96" t="s">
        <v>3116</v>
      </c>
      <c r="F1325" s="96" t="s">
        <v>3117</v>
      </c>
      <c r="G1325" s="96" t="s">
        <v>126</v>
      </c>
      <c r="H1325" s="19" t="str">
        <f>IF(E1325="","",VLOOKUP(LEFT(E1325,5),'Technikai cellák'!B:C,2,0))</f>
        <v>MVM FŐGÁZ Földgázhálózati Kft.</v>
      </c>
      <c r="I1325" s="19" t="str">
        <f>IF(E1325="","",VLOOKUP(H1325,'Technikai cellák'!$C$1:$D$12,2,0))</f>
        <v>1081 Budapest, II. János Pál pápa tér 20.</v>
      </c>
      <c r="J1325" s="97">
        <v>16</v>
      </c>
      <c r="K1325" s="25" t="str">
        <f t="shared" si="379"/>
        <v>20 alatti</v>
      </c>
      <c r="L1325" s="101">
        <f t="shared" si="380"/>
        <v>16</v>
      </c>
      <c r="M1325" s="102">
        <f t="shared" si="381"/>
        <v>0</v>
      </c>
      <c r="N1325" s="105"/>
      <c r="O1325" s="104">
        <f t="shared" si="382"/>
        <v>0</v>
      </c>
      <c r="P1325" s="26">
        <f t="shared" si="396"/>
        <v>38000</v>
      </c>
      <c r="Q1325" s="21">
        <f t="shared" si="395"/>
        <v>47500</v>
      </c>
      <c r="R1325" s="98">
        <v>315</v>
      </c>
      <c r="S1325" s="99">
        <v>450</v>
      </c>
      <c r="T1325" s="99">
        <v>675</v>
      </c>
      <c r="U1325" s="99">
        <v>810</v>
      </c>
      <c r="V1325" s="99">
        <v>675</v>
      </c>
      <c r="W1325" s="99">
        <v>450</v>
      </c>
      <c r="X1325" s="99">
        <v>315</v>
      </c>
      <c r="Y1325" s="99">
        <v>225</v>
      </c>
      <c r="Z1325" s="99">
        <v>135</v>
      </c>
      <c r="AA1325" s="99">
        <v>90</v>
      </c>
      <c r="AB1325" s="99">
        <v>135</v>
      </c>
      <c r="AC1325" s="100">
        <v>225</v>
      </c>
      <c r="AD1325" s="22">
        <f t="shared" si="383"/>
        <v>3325</v>
      </c>
      <c r="AE1325" s="20">
        <f t="shared" si="384"/>
        <v>4750</v>
      </c>
      <c r="AF1325" s="20">
        <f t="shared" si="385"/>
        <v>7125</v>
      </c>
      <c r="AG1325" s="20">
        <f t="shared" si="386"/>
        <v>8550</v>
      </c>
      <c r="AH1325" s="20">
        <f t="shared" si="387"/>
        <v>7125</v>
      </c>
      <c r="AI1325" s="20">
        <f t="shared" si="388"/>
        <v>4750</v>
      </c>
      <c r="AJ1325" s="20">
        <f t="shared" si="389"/>
        <v>3325</v>
      </c>
      <c r="AK1325" s="20">
        <f t="shared" si="390"/>
        <v>2375</v>
      </c>
      <c r="AL1325" s="20">
        <f t="shared" si="391"/>
        <v>1425</v>
      </c>
      <c r="AM1325" s="20">
        <f t="shared" si="392"/>
        <v>950</v>
      </c>
      <c r="AN1325" s="20">
        <f t="shared" si="393"/>
        <v>1425</v>
      </c>
      <c r="AO1325" s="43">
        <f t="shared" si="394"/>
        <v>2375</v>
      </c>
    </row>
    <row r="1326" spans="1:41" hidden="1" x14ac:dyDescent="0.2">
      <c r="A1326" s="130" t="s">
        <v>3124</v>
      </c>
      <c r="B1326" s="96" t="s">
        <v>3097</v>
      </c>
      <c r="C1326" s="130" t="s">
        <v>3124</v>
      </c>
      <c r="D1326" s="96" t="s">
        <v>3097</v>
      </c>
      <c r="E1326" s="96" t="s">
        <v>3118</v>
      </c>
      <c r="F1326" s="96" t="s">
        <v>3119</v>
      </c>
      <c r="G1326" s="96" t="s">
        <v>126</v>
      </c>
      <c r="H1326" s="19" t="str">
        <f>IF(E1326="","",VLOOKUP(LEFT(E1326,5),'Technikai cellák'!B:C,2,0))</f>
        <v>MVM FŐGÁZ Földgázhálózati Kft.</v>
      </c>
      <c r="I1326" s="19" t="str">
        <f>IF(E1326="","",VLOOKUP(H1326,'Technikai cellák'!$C$1:$D$12,2,0))</f>
        <v>1081 Budapest, II. János Pál pápa tér 20.</v>
      </c>
      <c r="J1326" s="97">
        <v>6</v>
      </c>
      <c r="K1326" s="25" t="str">
        <f t="shared" si="379"/>
        <v>20 alatti</v>
      </c>
      <c r="L1326" s="101">
        <f t="shared" si="380"/>
        <v>6</v>
      </c>
      <c r="M1326" s="102">
        <f t="shared" si="381"/>
        <v>0</v>
      </c>
      <c r="N1326" s="105"/>
      <c r="O1326" s="104">
        <f t="shared" si="382"/>
        <v>0</v>
      </c>
      <c r="P1326" s="26">
        <f t="shared" si="396"/>
        <v>0</v>
      </c>
      <c r="Q1326" s="21">
        <f t="shared" si="395"/>
        <v>0</v>
      </c>
      <c r="R1326" s="98"/>
      <c r="S1326" s="99"/>
      <c r="T1326" s="99"/>
      <c r="U1326" s="99"/>
      <c r="V1326" s="99"/>
      <c r="W1326" s="99"/>
      <c r="X1326" s="99"/>
      <c r="Y1326" s="99"/>
      <c r="Z1326" s="99"/>
      <c r="AA1326" s="99"/>
      <c r="AB1326" s="99"/>
      <c r="AC1326" s="100"/>
      <c r="AD1326" s="22">
        <f t="shared" si="383"/>
        <v>0</v>
      </c>
      <c r="AE1326" s="20">
        <f t="shared" si="384"/>
        <v>0</v>
      </c>
      <c r="AF1326" s="20">
        <f t="shared" si="385"/>
        <v>0</v>
      </c>
      <c r="AG1326" s="20">
        <f t="shared" si="386"/>
        <v>0</v>
      </c>
      <c r="AH1326" s="20">
        <f t="shared" si="387"/>
        <v>0</v>
      </c>
      <c r="AI1326" s="20">
        <f t="shared" si="388"/>
        <v>0</v>
      </c>
      <c r="AJ1326" s="20">
        <f t="shared" si="389"/>
        <v>0</v>
      </c>
      <c r="AK1326" s="20">
        <f t="shared" si="390"/>
        <v>0</v>
      </c>
      <c r="AL1326" s="20">
        <f t="shared" si="391"/>
        <v>0</v>
      </c>
      <c r="AM1326" s="20">
        <f t="shared" si="392"/>
        <v>0</v>
      </c>
      <c r="AN1326" s="20">
        <f t="shared" si="393"/>
        <v>0</v>
      </c>
      <c r="AO1326" s="43">
        <f t="shared" si="394"/>
        <v>0</v>
      </c>
    </row>
    <row r="1327" spans="1:41" hidden="1" x14ac:dyDescent="0.2">
      <c r="A1327" s="130" t="s">
        <v>3124</v>
      </c>
      <c r="B1327" s="96" t="s">
        <v>3097</v>
      </c>
      <c r="C1327" s="130" t="s">
        <v>3124</v>
      </c>
      <c r="D1327" s="96" t="s">
        <v>3097</v>
      </c>
      <c r="E1327" s="96" t="s">
        <v>3120</v>
      </c>
      <c r="F1327" s="96" t="s">
        <v>3121</v>
      </c>
      <c r="G1327" s="96" t="s">
        <v>126</v>
      </c>
      <c r="H1327" s="19" t="str">
        <f>IF(E1327="","",VLOOKUP(LEFT(E1327,5),'Technikai cellák'!B:C,2,0))</f>
        <v>MVM FŐGÁZ Földgázhálózati Kft.</v>
      </c>
      <c r="I1327" s="19" t="str">
        <f>IF(E1327="","",VLOOKUP(H1327,'Technikai cellák'!$C$1:$D$12,2,0))</f>
        <v>1081 Budapest, II. János Pál pápa tér 20.</v>
      </c>
      <c r="J1327" s="97">
        <v>4</v>
      </c>
      <c r="K1327" s="25" t="str">
        <f t="shared" si="379"/>
        <v>20 alatti</v>
      </c>
      <c r="L1327" s="101">
        <f t="shared" si="380"/>
        <v>4</v>
      </c>
      <c r="M1327" s="102">
        <f t="shared" si="381"/>
        <v>0</v>
      </c>
      <c r="N1327" s="105"/>
      <c r="O1327" s="104">
        <f t="shared" si="382"/>
        <v>0</v>
      </c>
      <c r="P1327" s="26">
        <f t="shared" si="396"/>
        <v>0</v>
      </c>
      <c r="Q1327" s="21">
        <f t="shared" si="395"/>
        <v>0</v>
      </c>
      <c r="R1327" s="98"/>
      <c r="S1327" s="99"/>
      <c r="T1327" s="99"/>
      <c r="U1327" s="99"/>
      <c r="V1327" s="99"/>
      <c r="W1327" s="99"/>
      <c r="X1327" s="99"/>
      <c r="Y1327" s="99"/>
      <c r="Z1327" s="99"/>
      <c r="AA1327" s="99"/>
      <c r="AB1327" s="99"/>
      <c r="AC1327" s="100"/>
      <c r="AD1327" s="22">
        <f t="shared" si="383"/>
        <v>0</v>
      </c>
      <c r="AE1327" s="20">
        <f t="shared" si="384"/>
        <v>0</v>
      </c>
      <c r="AF1327" s="20">
        <f t="shared" si="385"/>
        <v>0</v>
      </c>
      <c r="AG1327" s="20">
        <f t="shared" si="386"/>
        <v>0</v>
      </c>
      <c r="AH1327" s="20">
        <f t="shared" si="387"/>
        <v>0</v>
      </c>
      <c r="AI1327" s="20">
        <f t="shared" si="388"/>
        <v>0</v>
      </c>
      <c r="AJ1327" s="20">
        <f t="shared" si="389"/>
        <v>0</v>
      </c>
      <c r="AK1327" s="20">
        <f t="shared" si="390"/>
        <v>0</v>
      </c>
      <c r="AL1327" s="20">
        <f t="shared" si="391"/>
        <v>0</v>
      </c>
      <c r="AM1327" s="20">
        <f t="shared" si="392"/>
        <v>0</v>
      </c>
      <c r="AN1327" s="20">
        <f t="shared" si="393"/>
        <v>0</v>
      </c>
      <c r="AO1327" s="43">
        <f t="shared" si="394"/>
        <v>0</v>
      </c>
    </row>
    <row r="1328" spans="1:41" hidden="1" x14ac:dyDescent="0.2">
      <c r="A1328" s="130" t="s">
        <v>3124</v>
      </c>
      <c r="B1328" s="96" t="s">
        <v>3097</v>
      </c>
      <c r="C1328" s="130" t="s">
        <v>3124</v>
      </c>
      <c r="D1328" s="96" t="s">
        <v>3097</v>
      </c>
      <c r="E1328" s="96" t="s">
        <v>3122</v>
      </c>
      <c r="F1328" s="96" t="s">
        <v>3123</v>
      </c>
      <c r="G1328" s="96" t="s">
        <v>126</v>
      </c>
      <c r="H1328" s="19" t="str">
        <f>IF(E1328="","",VLOOKUP(LEFT(E1328,5),'Technikai cellák'!B:C,2,0))</f>
        <v>MVM FŐGÁZ Földgázhálózati Kft.</v>
      </c>
      <c r="I1328" s="19" t="str">
        <f>IF(E1328="","",VLOOKUP(H1328,'Technikai cellák'!$C$1:$D$12,2,0))</f>
        <v>1081 Budapest, II. János Pál pápa tér 20.</v>
      </c>
      <c r="J1328" s="97">
        <v>4</v>
      </c>
      <c r="K1328" s="25" t="str">
        <f t="shared" si="379"/>
        <v>20 alatti</v>
      </c>
      <c r="L1328" s="101">
        <f t="shared" si="380"/>
        <v>4</v>
      </c>
      <c r="M1328" s="102">
        <f t="shared" si="381"/>
        <v>0</v>
      </c>
      <c r="N1328" s="105"/>
      <c r="O1328" s="104">
        <f t="shared" si="382"/>
        <v>0</v>
      </c>
      <c r="P1328" s="26">
        <f t="shared" si="396"/>
        <v>0</v>
      </c>
      <c r="Q1328" s="21">
        <f t="shared" si="395"/>
        <v>0</v>
      </c>
      <c r="R1328" s="98"/>
      <c r="S1328" s="99"/>
      <c r="T1328" s="99"/>
      <c r="U1328" s="99"/>
      <c r="V1328" s="99"/>
      <c r="W1328" s="99"/>
      <c r="X1328" s="99"/>
      <c r="Y1328" s="99"/>
      <c r="Z1328" s="99"/>
      <c r="AA1328" s="99"/>
      <c r="AB1328" s="99"/>
      <c r="AC1328" s="100"/>
      <c r="AD1328" s="22">
        <f t="shared" si="383"/>
        <v>0</v>
      </c>
      <c r="AE1328" s="20">
        <f t="shared" si="384"/>
        <v>0</v>
      </c>
      <c r="AF1328" s="20">
        <f t="shared" si="385"/>
        <v>0</v>
      </c>
      <c r="AG1328" s="20">
        <f t="shared" si="386"/>
        <v>0</v>
      </c>
      <c r="AH1328" s="20">
        <f t="shared" si="387"/>
        <v>0</v>
      </c>
      <c r="AI1328" s="20">
        <f t="shared" si="388"/>
        <v>0</v>
      </c>
      <c r="AJ1328" s="20">
        <f t="shared" si="389"/>
        <v>0</v>
      </c>
      <c r="AK1328" s="20">
        <f t="shared" si="390"/>
        <v>0</v>
      </c>
      <c r="AL1328" s="20">
        <f t="shared" si="391"/>
        <v>0</v>
      </c>
      <c r="AM1328" s="20">
        <f t="shared" si="392"/>
        <v>0</v>
      </c>
      <c r="AN1328" s="20">
        <f t="shared" si="393"/>
        <v>0</v>
      </c>
      <c r="AO1328" s="43">
        <f t="shared" si="394"/>
        <v>0</v>
      </c>
    </row>
    <row r="1329" spans="1:41" hidden="1" x14ac:dyDescent="0.2">
      <c r="A1329" s="130"/>
      <c r="B1329" s="130"/>
      <c r="C1329" s="130"/>
      <c r="D1329" s="96"/>
      <c r="E1329" s="96"/>
      <c r="F1329" s="96"/>
      <c r="G1329" s="96"/>
      <c r="H1329" s="19" t="str">
        <f>IF(E1329="","",VLOOKUP(LEFT(E1329,5),'Technikai cellák'!B:C,2,0))</f>
        <v/>
      </c>
      <c r="I1329" s="19" t="str">
        <f>IF(E1329="","",VLOOKUP(H1329,'Technikai cellák'!$C$1:$D$12,2,0))</f>
        <v/>
      </c>
      <c r="J1329" s="97"/>
      <c r="K1329" s="25" t="str">
        <f t="shared" si="379"/>
        <v/>
      </c>
      <c r="L1329" s="101">
        <f t="shared" si="380"/>
        <v>0</v>
      </c>
      <c r="M1329" s="102">
        <f t="shared" si="381"/>
        <v>0</v>
      </c>
      <c r="N1329" s="105"/>
      <c r="O1329" s="104">
        <f t="shared" si="382"/>
        <v>0</v>
      </c>
      <c r="P1329" s="26">
        <f t="shared" si="396"/>
        <v>0</v>
      </c>
      <c r="Q1329" s="21">
        <f t="shared" si="395"/>
        <v>0</v>
      </c>
      <c r="R1329" s="98"/>
      <c r="S1329" s="99"/>
      <c r="T1329" s="99"/>
      <c r="U1329" s="99"/>
      <c r="V1329" s="99"/>
      <c r="W1329" s="99"/>
      <c r="X1329" s="99"/>
      <c r="Y1329" s="99"/>
      <c r="Z1329" s="99"/>
      <c r="AA1329" s="99"/>
      <c r="AB1329" s="99"/>
      <c r="AC1329" s="100"/>
      <c r="AD1329" s="22">
        <f t="shared" si="383"/>
        <v>0</v>
      </c>
      <c r="AE1329" s="20">
        <f t="shared" si="384"/>
        <v>0</v>
      </c>
      <c r="AF1329" s="20">
        <f t="shared" si="385"/>
        <v>0</v>
      </c>
      <c r="AG1329" s="20">
        <f t="shared" si="386"/>
        <v>0</v>
      </c>
      <c r="AH1329" s="20">
        <f t="shared" si="387"/>
        <v>0</v>
      </c>
      <c r="AI1329" s="20">
        <f t="shared" si="388"/>
        <v>0</v>
      </c>
      <c r="AJ1329" s="20">
        <f t="shared" si="389"/>
        <v>0</v>
      </c>
      <c r="AK1329" s="20">
        <f t="shared" si="390"/>
        <v>0</v>
      </c>
      <c r="AL1329" s="20">
        <f t="shared" si="391"/>
        <v>0</v>
      </c>
      <c r="AM1329" s="20">
        <f t="shared" si="392"/>
        <v>0</v>
      </c>
      <c r="AN1329" s="20">
        <f t="shared" si="393"/>
        <v>0</v>
      </c>
      <c r="AO1329" s="43">
        <f t="shared" si="394"/>
        <v>0</v>
      </c>
    </row>
    <row r="1330" spans="1:41" hidden="1" x14ac:dyDescent="0.2">
      <c r="A1330" s="154" t="s">
        <v>3131</v>
      </c>
      <c r="B1330" s="155"/>
      <c r="C1330" s="156"/>
      <c r="D1330" s="96"/>
      <c r="E1330" s="96"/>
      <c r="F1330" s="96"/>
      <c r="G1330" s="96"/>
      <c r="H1330" s="19" t="str">
        <f>IF(E1330="","",VLOOKUP(LEFT(E1330,5),'Technikai cellák'!B:C,2,0))</f>
        <v/>
      </c>
      <c r="I1330" s="19" t="str">
        <f>IF(E1330="","",VLOOKUP(H1330,'Technikai cellák'!$C$1:$D$12,2,0))</f>
        <v/>
      </c>
      <c r="J1330" s="97"/>
      <c r="K1330" s="25" t="str">
        <f t="shared" si="379"/>
        <v/>
      </c>
      <c r="L1330" s="101">
        <f t="shared" si="380"/>
        <v>0</v>
      </c>
      <c r="M1330" s="102">
        <f t="shared" si="381"/>
        <v>0</v>
      </c>
      <c r="N1330" s="105"/>
      <c r="O1330" s="104">
        <f t="shared" si="382"/>
        <v>0</v>
      </c>
      <c r="P1330" s="26">
        <f t="shared" si="396"/>
        <v>0</v>
      </c>
      <c r="Q1330" s="21">
        <f t="shared" si="395"/>
        <v>0</v>
      </c>
      <c r="R1330" s="98"/>
      <c r="S1330" s="99"/>
      <c r="T1330" s="99"/>
      <c r="U1330" s="99"/>
      <c r="V1330" s="99"/>
      <c r="W1330" s="99"/>
      <c r="X1330" s="99"/>
      <c r="Y1330" s="99"/>
      <c r="Z1330" s="99"/>
      <c r="AA1330" s="99"/>
      <c r="AB1330" s="99"/>
      <c r="AC1330" s="100"/>
      <c r="AD1330" s="22">
        <f t="shared" si="383"/>
        <v>0</v>
      </c>
      <c r="AE1330" s="20">
        <f t="shared" si="384"/>
        <v>0</v>
      </c>
      <c r="AF1330" s="20">
        <f t="shared" si="385"/>
        <v>0</v>
      </c>
      <c r="AG1330" s="20">
        <f t="shared" si="386"/>
        <v>0</v>
      </c>
      <c r="AH1330" s="20">
        <f t="shared" si="387"/>
        <v>0</v>
      </c>
      <c r="AI1330" s="20">
        <f t="shared" si="388"/>
        <v>0</v>
      </c>
      <c r="AJ1330" s="20">
        <f t="shared" si="389"/>
        <v>0</v>
      </c>
      <c r="AK1330" s="20">
        <f t="shared" si="390"/>
        <v>0</v>
      </c>
      <c r="AL1330" s="20">
        <f t="shared" si="391"/>
        <v>0</v>
      </c>
      <c r="AM1330" s="20">
        <f t="shared" si="392"/>
        <v>0</v>
      </c>
      <c r="AN1330" s="20">
        <f t="shared" si="393"/>
        <v>0</v>
      </c>
      <c r="AO1330" s="43">
        <f t="shared" si="394"/>
        <v>0</v>
      </c>
    </row>
    <row r="1331" spans="1:41" hidden="1" x14ac:dyDescent="0.2">
      <c r="A1331" s="157"/>
      <c r="B1331" s="158"/>
      <c r="C1331" s="159"/>
      <c r="D1331" s="96"/>
      <c r="E1331" s="96"/>
      <c r="F1331" s="96"/>
      <c r="G1331" s="96"/>
      <c r="H1331" s="19" t="str">
        <f>IF(E1331="","",VLOOKUP(LEFT(E1331,5),'Technikai cellák'!B:C,2,0))</f>
        <v/>
      </c>
      <c r="I1331" s="19" t="str">
        <f>IF(E1331="","",VLOOKUP(H1331,'Technikai cellák'!$C$1:$D$12,2,0))</f>
        <v/>
      </c>
      <c r="J1331" s="97"/>
      <c r="K1331" s="25" t="str">
        <f t="shared" si="379"/>
        <v/>
      </c>
      <c r="L1331" s="101">
        <f t="shared" si="380"/>
        <v>0</v>
      </c>
      <c r="M1331" s="102">
        <f t="shared" si="381"/>
        <v>0</v>
      </c>
      <c r="N1331" s="105"/>
      <c r="O1331" s="104">
        <f t="shared" si="382"/>
        <v>0</v>
      </c>
      <c r="P1331" s="26">
        <f t="shared" si="396"/>
        <v>0</v>
      </c>
      <c r="Q1331" s="21">
        <f t="shared" si="395"/>
        <v>0</v>
      </c>
      <c r="R1331" s="98"/>
      <c r="S1331" s="99"/>
      <c r="T1331" s="99"/>
      <c r="U1331" s="99"/>
      <c r="V1331" s="99"/>
      <c r="W1331" s="99"/>
      <c r="X1331" s="99"/>
      <c r="Y1331" s="99"/>
      <c r="Z1331" s="99"/>
      <c r="AA1331" s="99"/>
      <c r="AB1331" s="99"/>
      <c r="AC1331" s="100"/>
      <c r="AD1331" s="22">
        <f t="shared" si="383"/>
        <v>0</v>
      </c>
      <c r="AE1331" s="20">
        <f t="shared" si="384"/>
        <v>0</v>
      </c>
      <c r="AF1331" s="20">
        <f t="shared" si="385"/>
        <v>0</v>
      </c>
      <c r="AG1331" s="20">
        <f t="shared" si="386"/>
        <v>0</v>
      </c>
      <c r="AH1331" s="20">
        <f t="shared" si="387"/>
        <v>0</v>
      </c>
      <c r="AI1331" s="20">
        <f t="shared" si="388"/>
        <v>0</v>
      </c>
      <c r="AJ1331" s="20">
        <f t="shared" si="389"/>
        <v>0</v>
      </c>
      <c r="AK1331" s="20">
        <f t="shared" si="390"/>
        <v>0</v>
      </c>
      <c r="AL1331" s="20">
        <f t="shared" si="391"/>
        <v>0</v>
      </c>
      <c r="AM1331" s="20">
        <f t="shared" si="392"/>
        <v>0</v>
      </c>
      <c r="AN1331" s="20">
        <f t="shared" si="393"/>
        <v>0</v>
      </c>
      <c r="AO1331" s="43">
        <f t="shared" si="394"/>
        <v>0</v>
      </c>
    </row>
    <row r="1332" spans="1:41" hidden="1" x14ac:dyDescent="0.2">
      <c r="A1332" s="157"/>
      <c r="B1332" s="158"/>
      <c r="C1332" s="159"/>
      <c r="D1332" s="96"/>
      <c r="E1332" s="96"/>
      <c r="F1332" s="96"/>
      <c r="G1332" s="96"/>
      <c r="H1332" s="19" t="str">
        <f>IF(E1332="","",VLOOKUP(LEFT(E1332,5),'Technikai cellák'!B:C,2,0))</f>
        <v/>
      </c>
      <c r="I1332" s="19" t="str">
        <f>IF(E1332="","",VLOOKUP(H1332,'Technikai cellák'!$C$1:$D$12,2,0))</f>
        <v/>
      </c>
      <c r="J1332" s="97"/>
      <c r="K1332" s="25" t="str">
        <f t="shared" si="379"/>
        <v/>
      </c>
      <c r="L1332" s="101">
        <f t="shared" si="380"/>
        <v>0</v>
      </c>
      <c r="M1332" s="102">
        <f t="shared" si="381"/>
        <v>0</v>
      </c>
      <c r="N1332" s="105"/>
      <c r="O1332" s="104">
        <f t="shared" si="382"/>
        <v>0</v>
      </c>
      <c r="P1332" s="26">
        <f t="shared" si="396"/>
        <v>0</v>
      </c>
      <c r="Q1332" s="21">
        <f t="shared" si="395"/>
        <v>0</v>
      </c>
      <c r="R1332" s="98"/>
      <c r="S1332" s="99"/>
      <c r="T1332" s="99"/>
      <c r="U1332" s="99"/>
      <c r="V1332" s="99"/>
      <c r="W1332" s="99"/>
      <c r="X1332" s="99"/>
      <c r="Y1332" s="99"/>
      <c r="Z1332" s="99"/>
      <c r="AA1332" s="99"/>
      <c r="AB1332" s="99"/>
      <c r="AC1332" s="100"/>
      <c r="AD1332" s="22">
        <f t="shared" si="383"/>
        <v>0</v>
      </c>
      <c r="AE1332" s="20">
        <f t="shared" si="384"/>
        <v>0</v>
      </c>
      <c r="AF1332" s="20">
        <f t="shared" si="385"/>
        <v>0</v>
      </c>
      <c r="AG1332" s="20">
        <f t="shared" si="386"/>
        <v>0</v>
      </c>
      <c r="AH1332" s="20">
        <f t="shared" si="387"/>
        <v>0</v>
      </c>
      <c r="AI1332" s="20">
        <f t="shared" si="388"/>
        <v>0</v>
      </c>
      <c r="AJ1332" s="20">
        <f t="shared" si="389"/>
        <v>0</v>
      </c>
      <c r="AK1332" s="20">
        <f t="shared" si="390"/>
        <v>0</v>
      </c>
      <c r="AL1332" s="20">
        <f t="shared" si="391"/>
        <v>0</v>
      </c>
      <c r="AM1332" s="20">
        <f t="shared" si="392"/>
        <v>0</v>
      </c>
      <c r="AN1332" s="20">
        <f t="shared" si="393"/>
        <v>0</v>
      </c>
      <c r="AO1332" s="43">
        <f t="shared" si="394"/>
        <v>0</v>
      </c>
    </row>
    <row r="1333" spans="1:41" hidden="1" x14ac:dyDescent="0.2">
      <c r="A1333" s="157"/>
      <c r="B1333" s="158"/>
      <c r="C1333" s="159"/>
      <c r="D1333" s="96"/>
      <c r="E1333" s="96"/>
      <c r="F1333" s="96"/>
      <c r="G1333" s="96"/>
      <c r="H1333" s="19" t="str">
        <f>IF(E1333="","",VLOOKUP(LEFT(E1333,5),'Technikai cellák'!B:C,2,0))</f>
        <v/>
      </c>
      <c r="I1333" s="19" t="str">
        <f>IF(E1333="","",VLOOKUP(H1333,'Technikai cellák'!$C$1:$D$12,2,0))</f>
        <v/>
      </c>
      <c r="J1333" s="97"/>
      <c r="K1333" s="25" t="str">
        <f t="shared" si="379"/>
        <v/>
      </c>
      <c r="L1333" s="101">
        <f t="shared" si="380"/>
        <v>0</v>
      </c>
      <c r="M1333" s="102">
        <f t="shared" si="381"/>
        <v>0</v>
      </c>
      <c r="N1333" s="105"/>
      <c r="O1333" s="104">
        <f t="shared" si="382"/>
        <v>0</v>
      </c>
      <c r="P1333" s="26">
        <f t="shared" si="396"/>
        <v>0</v>
      </c>
      <c r="Q1333" s="21">
        <f t="shared" si="395"/>
        <v>0</v>
      </c>
      <c r="R1333" s="98"/>
      <c r="S1333" s="99"/>
      <c r="T1333" s="99"/>
      <c r="U1333" s="99"/>
      <c r="V1333" s="99"/>
      <c r="W1333" s="99"/>
      <c r="X1333" s="99"/>
      <c r="Y1333" s="99"/>
      <c r="Z1333" s="99"/>
      <c r="AA1333" s="99"/>
      <c r="AB1333" s="99"/>
      <c r="AC1333" s="100"/>
      <c r="AD1333" s="22">
        <f t="shared" si="383"/>
        <v>0</v>
      </c>
      <c r="AE1333" s="20">
        <f t="shared" si="384"/>
        <v>0</v>
      </c>
      <c r="AF1333" s="20">
        <f t="shared" si="385"/>
        <v>0</v>
      </c>
      <c r="AG1333" s="20">
        <f t="shared" si="386"/>
        <v>0</v>
      </c>
      <c r="AH1333" s="20">
        <f t="shared" si="387"/>
        <v>0</v>
      </c>
      <c r="AI1333" s="20">
        <f t="shared" si="388"/>
        <v>0</v>
      </c>
      <c r="AJ1333" s="20">
        <f t="shared" si="389"/>
        <v>0</v>
      </c>
      <c r="AK1333" s="20">
        <f t="shared" si="390"/>
        <v>0</v>
      </c>
      <c r="AL1333" s="20">
        <f t="shared" si="391"/>
        <v>0</v>
      </c>
      <c r="AM1333" s="20">
        <f t="shared" si="392"/>
        <v>0</v>
      </c>
      <c r="AN1333" s="20">
        <f t="shared" si="393"/>
        <v>0</v>
      </c>
      <c r="AO1333" s="43">
        <f t="shared" si="394"/>
        <v>0</v>
      </c>
    </row>
    <row r="1334" spans="1:41" hidden="1" x14ac:dyDescent="0.2">
      <c r="A1334" s="157"/>
      <c r="B1334" s="158"/>
      <c r="C1334" s="159"/>
      <c r="D1334" s="96"/>
      <c r="E1334" s="96"/>
      <c r="F1334" s="96"/>
      <c r="G1334" s="96"/>
      <c r="H1334" s="19" t="str">
        <f>IF(E1334="","",VLOOKUP(LEFT(E1334,5),'Technikai cellák'!B:C,2,0))</f>
        <v/>
      </c>
      <c r="I1334" s="19" t="str">
        <f>IF(E1334="","",VLOOKUP(H1334,'Technikai cellák'!$C$1:$D$12,2,0))</f>
        <v/>
      </c>
      <c r="J1334" s="97"/>
      <c r="K1334" s="25" t="str">
        <f t="shared" si="379"/>
        <v/>
      </c>
      <c r="L1334" s="101">
        <f t="shared" si="380"/>
        <v>0</v>
      </c>
      <c r="M1334" s="102">
        <f t="shared" si="381"/>
        <v>0</v>
      </c>
      <c r="N1334" s="105"/>
      <c r="O1334" s="104">
        <f t="shared" si="382"/>
        <v>0</v>
      </c>
      <c r="P1334" s="26">
        <f t="shared" si="396"/>
        <v>0</v>
      </c>
      <c r="Q1334" s="21">
        <f t="shared" si="395"/>
        <v>0</v>
      </c>
      <c r="R1334" s="98"/>
      <c r="S1334" s="99"/>
      <c r="T1334" s="99"/>
      <c r="U1334" s="99"/>
      <c r="V1334" s="99"/>
      <c r="W1334" s="99"/>
      <c r="X1334" s="99"/>
      <c r="Y1334" s="99"/>
      <c r="Z1334" s="99"/>
      <c r="AA1334" s="99"/>
      <c r="AB1334" s="99"/>
      <c r="AC1334" s="100"/>
      <c r="AD1334" s="22">
        <f t="shared" si="383"/>
        <v>0</v>
      </c>
      <c r="AE1334" s="20">
        <f t="shared" si="384"/>
        <v>0</v>
      </c>
      <c r="AF1334" s="20">
        <f t="shared" si="385"/>
        <v>0</v>
      </c>
      <c r="AG1334" s="20">
        <f t="shared" si="386"/>
        <v>0</v>
      </c>
      <c r="AH1334" s="20">
        <f t="shared" si="387"/>
        <v>0</v>
      </c>
      <c r="AI1334" s="20">
        <f t="shared" si="388"/>
        <v>0</v>
      </c>
      <c r="AJ1334" s="20">
        <f t="shared" si="389"/>
        <v>0</v>
      </c>
      <c r="AK1334" s="20">
        <f t="shared" si="390"/>
        <v>0</v>
      </c>
      <c r="AL1334" s="20">
        <f t="shared" si="391"/>
        <v>0</v>
      </c>
      <c r="AM1334" s="20">
        <f t="shared" si="392"/>
        <v>0</v>
      </c>
      <c r="AN1334" s="20">
        <f t="shared" si="393"/>
        <v>0</v>
      </c>
      <c r="AO1334" s="43">
        <f t="shared" si="394"/>
        <v>0</v>
      </c>
    </row>
    <row r="1335" spans="1:41" hidden="1" x14ac:dyDescent="0.2">
      <c r="A1335" s="157"/>
      <c r="B1335" s="158"/>
      <c r="C1335" s="159"/>
      <c r="D1335" s="96"/>
      <c r="E1335" s="96"/>
      <c r="F1335" s="96"/>
      <c r="G1335" s="96"/>
      <c r="H1335" s="19" t="str">
        <f>IF(E1335="","",VLOOKUP(LEFT(E1335,5),'Technikai cellák'!B:C,2,0))</f>
        <v/>
      </c>
      <c r="I1335" s="19" t="str">
        <f>IF(E1335="","",VLOOKUP(H1335,'Technikai cellák'!$C$1:$D$12,2,0))</f>
        <v/>
      </c>
      <c r="J1335" s="97"/>
      <c r="K1335" s="25" t="str">
        <f t="shared" si="379"/>
        <v/>
      </c>
      <c r="L1335" s="101">
        <f t="shared" si="380"/>
        <v>0</v>
      </c>
      <c r="M1335" s="102">
        <f t="shared" si="381"/>
        <v>0</v>
      </c>
      <c r="N1335" s="105"/>
      <c r="O1335" s="104">
        <f t="shared" si="382"/>
        <v>0</v>
      </c>
      <c r="P1335" s="26">
        <f t="shared" si="396"/>
        <v>0</v>
      </c>
      <c r="Q1335" s="21">
        <f t="shared" si="395"/>
        <v>0</v>
      </c>
      <c r="R1335" s="98"/>
      <c r="S1335" s="99"/>
      <c r="T1335" s="99"/>
      <c r="U1335" s="99"/>
      <c r="V1335" s="99"/>
      <c r="W1335" s="99"/>
      <c r="X1335" s="99"/>
      <c r="Y1335" s="99"/>
      <c r="Z1335" s="99"/>
      <c r="AA1335" s="99"/>
      <c r="AB1335" s="99"/>
      <c r="AC1335" s="100"/>
      <c r="AD1335" s="22">
        <f t="shared" si="383"/>
        <v>0</v>
      </c>
      <c r="AE1335" s="20">
        <f t="shared" si="384"/>
        <v>0</v>
      </c>
      <c r="AF1335" s="20">
        <f t="shared" si="385"/>
        <v>0</v>
      </c>
      <c r="AG1335" s="20">
        <f t="shared" si="386"/>
        <v>0</v>
      </c>
      <c r="AH1335" s="20">
        <f t="shared" si="387"/>
        <v>0</v>
      </c>
      <c r="AI1335" s="20">
        <f t="shared" si="388"/>
        <v>0</v>
      </c>
      <c r="AJ1335" s="20">
        <f t="shared" si="389"/>
        <v>0</v>
      </c>
      <c r="AK1335" s="20">
        <f t="shared" si="390"/>
        <v>0</v>
      </c>
      <c r="AL1335" s="20">
        <f t="shared" si="391"/>
        <v>0</v>
      </c>
      <c r="AM1335" s="20">
        <f t="shared" si="392"/>
        <v>0</v>
      </c>
      <c r="AN1335" s="20">
        <f t="shared" si="393"/>
        <v>0</v>
      </c>
      <c r="AO1335" s="43">
        <f t="shared" si="394"/>
        <v>0</v>
      </c>
    </row>
    <row r="1336" spans="1:41" hidden="1" x14ac:dyDescent="0.2">
      <c r="A1336" s="157"/>
      <c r="B1336" s="158"/>
      <c r="C1336" s="159"/>
      <c r="D1336" s="96"/>
      <c r="E1336" s="96"/>
      <c r="F1336" s="96"/>
      <c r="G1336" s="96"/>
      <c r="H1336" s="19" t="str">
        <f>IF(E1336="","",VLOOKUP(LEFT(E1336,5),'Technikai cellák'!B:C,2,0))</f>
        <v/>
      </c>
      <c r="I1336" s="19" t="str">
        <f>IF(E1336="","",VLOOKUP(H1336,'Technikai cellák'!$C$1:$D$12,2,0))</f>
        <v/>
      </c>
      <c r="J1336" s="97"/>
      <c r="K1336" s="25" t="str">
        <f t="shared" si="379"/>
        <v/>
      </c>
      <c r="L1336" s="101">
        <f t="shared" si="380"/>
        <v>0</v>
      </c>
      <c r="M1336" s="102">
        <f t="shared" si="381"/>
        <v>0</v>
      </c>
      <c r="N1336" s="105"/>
      <c r="O1336" s="104">
        <f t="shared" si="382"/>
        <v>0</v>
      </c>
      <c r="P1336" s="26">
        <f t="shared" si="396"/>
        <v>0</v>
      </c>
      <c r="Q1336" s="21">
        <f t="shared" si="395"/>
        <v>0</v>
      </c>
      <c r="R1336" s="98"/>
      <c r="S1336" s="99"/>
      <c r="T1336" s="99"/>
      <c r="U1336" s="99"/>
      <c r="V1336" s="99"/>
      <c r="W1336" s="99"/>
      <c r="X1336" s="99"/>
      <c r="Y1336" s="99"/>
      <c r="Z1336" s="99"/>
      <c r="AA1336" s="99"/>
      <c r="AB1336" s="99"/>
      <c r="AC1336" s="100"/>
      <c r="AD1336" s="22">
        <f t="shared" si="383"/>
        <v>0</v>
      </c>
      <c r="AE1336" s="20">
        <f t="shared" si="384"/>
        <v>0</v>
      </c>
      <c r="AF1336" s="20">
        <f t="shared" si="385"/>
        <v>0</v>
      </c>
      <c r="AG1336" s="20">
        <f t="shared" si="386"/>
        <v>0</v>
      </c>
      <c r="AH1336" s="20">
        <f t="shared" si="387"/>
        <v>0</v>
      </c>
      <c r="AI1336" s="20">
        <f t="shared" si="388"/>
        <v>0</v>
      </c>
      <c r="AJ1336" s="20">
        <f t="shared" si="389"/>
        <v>0</v>
      </c>
      <c r="AK1336" s="20">
        <f t="shared" si="390"/>
        <v>0</v>
      </c>
      <c r="AL1336" s="20">
        <f t="shared" si="391"/>
        <v>0</v>
      </c>
      <c r="AM1336" s="20">
        <f t="shared" si="392"/>
        <v>0</v>
      </c>
      <c r="AN1336" s="20">
        <f t="shared" si="393"/>
        <v>0</v>
      </c>
      <c r="AO1336" s="43">
        <f t="shared" si="394"/>
        <v>0</v>
      </c>
    </row>
    <row r="1337" spans="1:41" hidden="1" x14ac:dyDescent="0.2">
      <c r="A1337" s="157"/>
      <c r="B1337" s="158"/>
      <c r="C1337" s="159"/>
      <c r="D1337" s="96"/>
      <c r="E1337" s="96"/>
      <c r="F1337" s="96"/>
      <c r="G1337" s="96"/>
      <c r="H1337" s="19" t="str">
        <f>IF(E1337="","",VLOOKUP(LEFT(E1337,5),'Technikai cellák'!B:C,2,0))</f>
        <v/>
      </c>
      <c r="I1337" s="19" t="str">
        <f>IF(E1337="","",VLOOKUP(H1337,'Technikai cellák'!$C$1:$D$12,2,0))</f>
        <v/>
      </c>
      <c r="J1337" s="97"/>
      <c r="K1337" s="25" t="str">
        <f t="shared" si="379"/>
        <v/>
      </c>
      <c r="L1337" s="101">
        <f t="shared" si="380"/>
        <v>0</v>
      </c>
      <c r="M1337" s="102">
        <f t="shared" si="381"/>
        <v>0</v>
      </c>
      <c r="N1337" s="105"/>
      <c r="O1337" s="104">
        <f t="shared" si="382"/>
        <v>0</v>
      </c>
      <c r="P1337" s="26">
        <f t="shared" si="396"/>
        <v>0</v>
      </c>
      <c r="Q1337" s="21">
        <f t="shared" si="395"/>
        <v>0</v>
      </c>
      <c r="R1337" s="98"/>
      <c r="S1337" s="99"/>
      <c r="T1337" s="99"/>
      <c r="U1337" s="99"/>
      <c r="V1337" s="99"/>
      <c r="W1337" s="99"/>
      <c r="X1337" s="99"/>
      <c r="Y1337" s="99"/>
      <c r="Z1337" s="99"/>
      <c r="AA1337" s="99"/>
      <c r="AB1337" s="99"/>
      <c r="AC1337" s="100"/>
      <c r="AD1337" s="22">
        <f t="shared" si="383"/>
        <v>0</v>
      </c>
      <c r="AE1337" s="20">
        <f t="shared" si="384"/>
        <v>0</v>
      </c>
      <c r="AF1337" s="20">
        <f t="shared" si="385"/>
        <v>0</v>
      </c>
      <c r="AG1337" s="20">
        <f t="shared" si="386"/>
        <v>0</v>
      </c>
      <c r="AH1337" s="20">
        <f t="shared" si="387"/>
        <v>0</v>
      </c>
      <c r="AI1337" s="20">
        <f t="shared" si="388"/>
        <v>0</v>
      </c>
      <c r="AJ1337" s="20">
        <f t="shared" si="389"/>
        <v>0</v>
      </c>
      <c r="AK1337" s="20">
        <f t="shared" si="390"/>
        <v>0</v>
      </c>
      <c r="AL1337" s="20">
        <f t="shared" si="391"/>
        <v>0</v>
      </c>
      <c r="AM1337" s="20">
        <f t="shared" si="392"/>
        <v>0</v>
      </c>
      <c r="AN1337" s="20">
        <f t="shared" si="393"/>
        <v>0</v>
      </c>
      <c r="AO1337" s="43">
        <f t="shared" si="394"/>
        <v>0</v>
      </c>
    </row>
    <row r="1338" spans="1:41" hidden="1" x14ac:dyDescent="0.2">
      <c r="A1338" s="157"/>
      <c r="B1338" s="158"/>
      <c r="C1338" s="159"/>
      <c r="D1338" s="96"/>
      <c r="E1338" s="96"/>
      <c r="F1338" s="96"/>
      <c r="G1338" s="96"/>
      <c r="H1338" s="19" t="str">
        <f>IF(E1338="","",VLOOKUP(LEFT(E1338,5),'Technikai cellák'!B:C,2,0))</f>
        <v/>
      </c>
      <c r="I1338" s="19" t="str">
        <f>IF(E1338="","",VLOOKUP(H1338,'Technikai cellák'!$C$1:$D$12,2,0))</f>
        <v/>
      </c>
      <c r="J1338" s="97"/>
      <c r="K1338" s="25" t="str">
        <f t="shared" si="379"/>
        <v/>
      </c>
      <c r="L1338" s="101">
        <f t="shared" si="380"/>
        <v>0</v>
      </c>
      <c r="M1338" s="102">
        <f t="shared" si="381"/>
        <v>0</v>
      </c>
      <c r="N1338" s="105"/>
      <c r="O1338" s="104">
        <f t="shared" si="382"/>
        <v>0</v>
      </c>
      <c r="P1338" s="26">
        <f t="shared" si="396"/>
        <v>0</v>
      </c>
      <c r="Q1338" s="21">
        <f t="shared" si="395"/>
        <v>0</v>
      </c>
      <c r="R1338" s="98"/>
      <c r="S1338" s="99"/>
      <c r="T1338" s="99"/>
      <c r="U1338" s="99"/>
      <c r="V1338" s="99"/>
      <c r="W1338" s="99"/>
      <c r="X1338" s="99"/>
      <c r="Y1338" s="99"/>
      <c r="Z1338" s="99"/>
      <c r="AA1338" s="99"/>
      <c r="AB1338" s="99"/>
      <c r="AC1338" s="100"/>
      <c r="AD1338" s="22">
        <f t="shared" si="383"/>
        <v>0</v>
      </c>
      <c r="AE1338" s="20">
        <f t="shared" si="384"/>
        <v>0</v>
      </c>
      <c r="AF1338" s="20">
        <f t="shared" si="385"/>
        <v>0</v>
      </c>
      <c r="AG1338" s="20">
        <f t="shared" si="386"/>
        <v>0</v>
      </c>
      <c r="AH1338" s="20">
        <f t="shared" si="387"/>
        <v>0</v>
      </c>
      <c r="AI1338" s="20">
        <f t="shared" si="388"/>
        <v>0</v>
      </c>
      <c r="AJ1338" s="20">
        <f t="shared" si="389"/>
        <v>0</v>
      </c>
      <c r="AK1338" s="20">
        <f t="shared" si="390"/>
        <v>0</v>
      </c>
      <c r="AL1338" s="20">
        <f t="shared" si="391"/>
        <v>0</v>
      </c>
      <c r="AM1338" s="20">
        <f t="shared" si="392"/>
        <v>0</v>
      </c>
      <c r="AN1338" s="20">
        <f t="shared" si="393"/>
        <v>0</v>
      </c>
      <c r="AO1338" s="43">
        <f t="shared" si="394"/>
        <v>0</v>
      </c>
    </row>
    <row r="1339" spans="1:41" hidden="1" x14ac:dyDescent="0.2">
      <c r="A1339" s="160"/>
      <c r="B1339" s="161"/>
      <c r="C1339" s="162"/>
      <c r="D1339" s="96"/>
      <c r="E1339" s="96"/>
      <c r="F1339" s="96"/>
      <c r="G1339" s="96"/>
      <c r="H1339" s="19" t="str">
        <f>IF(E1339="","",VLOOKUP(LEFT(E1339,5),'Technikai cellák'!B:C,2,0))</f>
        <v/>
      </c>
      <c r="I1339" s="19" t="str">
        <f>IF(E1339="","",VLOOKUP(H1339,'Technikai cellák'!$C$1:$D$12,2,0))</f>
        <v/>
      </c>
      <c r="J1339" s="97"/>
      <c r="K1339" s="25" t="str">
        <f t="shared" si="379"/>
        <v/>
      </c>
      <c r="L1339" s="101">
        <f t="shared" si="380"/>
        <v>0</v>
      </c>
      <c r="M1339" s="102">
        <f t="shared" si="381"/>
        <v>0</v>
      </c>
      <c r="N1339" s="105"/>
      <c r="O1339" s="104">
        <f t="shared" si="382"/>
        <v>0</v>
      </c>
      <c r="P1339" s="26">
        <f t="shared" si="396"/>
        <v>0</v>
      </c>
      <c r="Q1339" s="21">
        <f t="shared" si="395"/>
        <v>0</v>
      </c>
      <c r="R1339" s="98"/>
      <c r="S1339" s="99"/>
      <c r="T1339" s="99"/>
      <c r="U1339" s="99"/>
      <c r="V1339" s="99"/>
      <c r="W1339" s="99"/>
      <c r="X1339" s="99"/>
      <c r="Y1339" s="99"/>
      <c r="Z1339" s="99"/>
      <c r="AA1339" s="99"/>
      <c r="AB1339" s="99"/>
      <c r="AC1339" s="100"/>
      <c r="AD1339" s="22">
        <f t="shared" si="383"/>
        <v>0</v>
      </c>
      <c r="AE1339" s="20">
        <f t="shared" si="384"/>
        <v>0</v>
      </c>
      <c r="AF1339" s="20">
        <f t="shared" si="385"/>
        <v>0</v>
      </c>
      <c r="AG1339" s="20">
        <f t="shared" si="386"/>
        <v>0</v>
      </c>
      <c r="AH1339" s="20">
        <f t="shared" si="387"/>
        <v>0</v>
      </c>
      <c r="AI1339" s="20">
        <f t="shared" si="388"/>
        <v>0</v>
      </c>
      <c r="AJ1339" s="20">
        <f t="shared" si="389"/>
        <v>0</v>
      </c>
      <c r="AK1339" s="20">
        <f t="shared" si="390"/>
        <v>0</v>
      </c>
      <c r="AL1339" s="20">
        <f t="shared" si="391"/>
        <v>0</v>
      </c>
      <c r="AM1339" s="20">
        <f t="shared" si="392"/>
        <v>0</v>
      </c>
      <c r="AN1339" s="20">
        <f t="shared" si="393"/>
        <v>0</v>
      </c>
      <c r="AO1339" s="43">
        <f t="shared" si="394"/>
        <v>0</v>
      </c>
    </row>
    <row r="1340" spans="1:41" hidden="1" x14ac:dyDescent="0.2">
      <c r="A1340" s="96"/>
      <c r="B1340" s="96"/>
      <c r="C1340" s="96"/>
      <c r="D1340" s="96"/>
      <c r="E1340" s="96"/>
      <c r="F1340" s="96"/>
      <c r="G1340" s="96"/>
      <c r="H1340" s="19" t="str">
        <f>IF(E1340="","",VLOOKUP(LEFT(E1340,5),'Technikai cellák'!B:C,2,0))</f>
        <v/>
      </c>
      <c r="I1340" s="19" t="str">
        <f>IF(E1340="","",VLOOKUP(H1340,'Technikai cellák'!$C$1:$D$12,2,0))</f>
        <v/>
      </c>
      <c r="J1340" s="97"/>
      <c r="K1340" s="25" t="str">
        <f t="shared" si="379"/>
        <v/>
      </c>
      <c r="L1340" s="101">
        <f t="shared" si="380"/>
        <v>0</v>
      </c>
      <c r="M1340" s="102">
        <f t="shared" si="381"/>
        <v>0</v>
      </c>
      <c r="N1340" s="105"/>
      <c r="O1340" s="104">
        <f t="shared" si="382"/>
        <v>0</v>
      </c>
      <c r="P1340" s="26">
        <f t="shared" si="396"/>
        <v>0</v>
      </c>
      <c r="Q1340" s="21">
        <f t="shared" si="395"/>
        <v>0</v>
      </c>
      <c r="R1340" s="98"/>
      <c r="S1340" s="99"/>
      <c r="T1340" s="99"/>
      <c r="U1340" s="99"/>
      <c r="V1340" s="99"/>
      <c r="W1340" s="99"/>
      <c r="X1340" s="99"/>
      <c r="Y1340" s="99"/>
      <c r="Z1340" s="99"/>
      <c r="AA1340" s="99"/>
      <c r="AB1340" s="99"/>
      <c r="AC1340" s="100"/>
      <c r="AD1340" s="22">
        <f t="shared" si="383"/>
        <v>0</v>
      </c>
      <c r="AE1340" s="20">
        <f t="shared" si="384"/>
        <v>0</v>
      </c>
      <c r="AF1340" s="20">
        <f t="shared" si="385"/>
        <v>0</v>
      </c>
      <c r="AG1340" s="20">
        <f t="shared" si="386"/>
        <v>0</v>
      </c>
      <c r="AH1340" s="20">
        <f t="shared" si="387"/>
        <v>0</v>
      </c>
      <c r="AI1340" s="20">
        <f t="shared" si="388"/>
        <v>0</v>
      </c>
      <c r="AJ1340" s="20">
        <f t="shared" si="389"/>
        <v>0</v>
      </c>
      <c r="AK1340" s="20">
        <f t="shared" si="390"/>
        <v>0</v>
      </c>
      <c r="AL1340" s="20">
        <f t="shared" si="391"/>
        <v>0</v>
      </c>
      <c r="AM1340" s="20">
        <f t="shared" si="392"/>
        <v>0</v>
      </c>
      <c r="AN1340" s="20">
        <f t="shared" si="393"/>
        <v>0</v>
      </c>
      <c r="AO1340" s="43">
        <f t="shared" si="394"/>
        <v>0</v>
      </c>
    </row>
    <row r="1341" spans="1:41" hidden="1" x14ac:dyDescent="0.2">
      <c r="A1341" s="96"/>
      <c r="B1341" s="96"/>
      <c r="C1341" s="96"/>
      <c r="D1341" s="96"/>
      <c r="E1341" s="96"/>
      <c r="F1341" s="96"/>
      <c r="G1341" s="96"/>
      <c r="H1341" s="19" t="str">
        <f>IF(E1341="","",VLOOKUP(LEFT(E1341,5),'Technikai cellák'!B:C,2,0))</f>
        <v/>
      </c>
      <c r="I1341" s="19" t="str">
        <f>IF(E1341="","",VLOOKUP(H1341,'Technikai cellák'!$C$1:$D$12,2,0))</f>
        <v/>
      </c>
      <c r="J1341" s="97"/>
      <c r="K1341" s="25" t="str">
        <f t="shared" si="379"/>
        <v/>
      </c>
      <c r="L1341" s="101">
        <f t="shared" si="380"/>
        <v>0</v>
      </c>
      <c r="M1341" s="102">
        <f t="shared" si="381"/>
        <v>0</v>
      </c>
      <c r="N1341" s="105"/>
      <c r="O1341" s="104">
        <f t="shared" si="382"/>
        <v>0</v>
      </c>
      <c r="P1341" s="26">
        <f t="shared" si="396"/>
        <v>0</v>
      </c>
      <c r="Q1341" s="21">
        <f t="shared" si="395"/>
        <v>0</v>
      </c>
      <c r="R1341" s="98"/>
      <c r="S1341" s="99"/>
      <c r="T1341" s="99"/>
      <c r="U1341" s="99"/>
      <c r="V1341" s="99"/>
      <c r="W1341" s="99"/>
      <c r="X1341" s="99"/>
      <c r="Y1341" s="99"/>
      <c r="Z1341" s="99"/>
      <c r="AA1341" s="99"/>
      <c r="AB1341" s="99"/>
      <c r="AC1341" s="100"/>
      <c r="AD1341" s="22">
        <f t="shared" si="383"/>
        <v>0</v>
      </c>
      <c r="AE1341" s="20">
        <f t="shared" si="384"/>
        <v>0</v>
      </c>
      <c r="AF1341" s="20">
        <f t="shared" si="385"/>
        <v>0</v>
      </c>
      <c r="AG1341" s="20">
        <f t="shared" si="386"/>
        <v>0</v>
      </c>
      <c r="AH1341" s="20">
        <f t="shared" si="387"/>
        <v>0</v>
      </c>
      <c r="AI1341" s="20">
        <f t="shared" si="388"/>
        <v>0</v>
      </c>
      <c r="AJ1341" s="20">
        <f t="shared" si="389"/>
        <v>0</v>
      </c>
      <c r="AK1341" s="20">
        <f t="shared" si="390"/>
        <v>0</v>
      </c>
      <c r="AL1341" s="20">
        <f t="shared" si="391"/>
        <v>0</v>
      </c>
      <c r="AM1341" s="20">
        <f t="shared" si="392"/>
        <v>0</v>
      </c>
      <c r="AN1341" s="20">
        <f t="shared" si="393"/>
        <v>0</v>
      </c>
      <c r="AO1341" s="43">
        <f t="shared" si="394"/>
        <v>0</v>
      </c>
    </row>
    <row r="1342" spans="1:41" hidden="1" x14ac:dyDescent="0.2">
      <c r="A1342" s="96"/>
      <c r="B1342" s="96"/>
      <c r="C1342" s="96"/>
      <c r="D1342" s="96"/>
      <c r="E1342" s="96"/>
      <c r="F1342" s="96"/>
      <c r="G1342" s="96"/>
      <c r="H1342" s="19" t="str">
        <f>IF(E1342="","",VLOOKUP(LEFT(E1342,5),'Technikai cellák'!B:C,2,0))</f>
        <v/>
      </c>
      <c r="I1342" s="19" t="str">
        <f>IF(E1342="","",VLOOKUP(H1342,'Technikai cellák'!$C$1:$D$12,2,0))</f>
        <v/>
      </c>
      <c r="J1342" s="97"/>
      <c r="K1342" s="25" t="str">
        <f t="shared" si="379"/>
        <v/>
      </c>
      <c r="L1342" s="101">
        <f t="shared" si="380"/>
        <v>0</v>
      </c>
      <c r="M1342" s="102">
        <f t="shared" si="381"/>
        <v>0</v>
      </c>
      <c r="N1342" s="105"/>
      <c r="O1342" s="104">
        <f t="shared" si="382"/>
        <v>0</v>
      </c>
      <c r="P1342" s="26">
        <f t="shared" si="396"/>
        <v>0</v>
      </c>
      <c r="Q1342" s="21">
        <f t="shared" si="395"/>
        <v>0</v>
      </c>
      <c r="R1342" s="98"/>
      <c r="S1342" s="99"/>
      <c r="T1342" s="99"/>
      <c r="U1342" s="99"/>
      <c r="V1342" s="99"/>
      <c r="W1342" s="99"/>
      <c r="X1342" s="99"/>
      <c r="Y1342" s="99"/>
      <c r="Z1342" s="99"/>
      <c r="AA1342" s="99"/>
      <c r="AB1342" s="99"/>
      <c r="AC1342" s="100"/>
      <c r="AD1342" s="22">
        <f t="shared" si="383"/>
        <v>0</v>
      </c>
      <c r="AE1342" s="20">
        <f t="shared" si="384"/>
        <v>0</v>
      </c>
      <c r="AF1342" s="20">
        <f t="shared" si="385"/>
        <v>0</v>
      </c>
      <c r="AG1342" s="20">
        <f t="shared" si="386"/>
        <v>0</v>
      </c>
      <c r="AH1342" s="20">
        <f t="shared" si="387"/>
        <v>0</v>
      </c>
      <c r="AI1342" s="20">
        <f t="shared" si="388"/>
        <v>0</v>
      </c>
      <c r="AJ1342" s="20">
        <f t="shared" si="389"/>
        <v>0</v>
      </c>
      <c r="AK1342" s="20">
        <f t="shared" si="390"/>
        <v>0</v>
      </c>
      <c r="AL1342" s="20">
        <f t="shared" si="391"/>
        <v>0</v>
      </c>
      <c r="AM1342" s="20">
        <f t="shared" si="392"/>
        <v>0</v>
      </c>
      <c r="AN1342" s="20">
        <f t="shared" si="393"/>
        <v>0</v>
      </c>
      <c r="AO1342" s="43">
        <f t="shared" si="394"/>
        <v>0</v>
      </c>
    </row>
    <row r="1343" spans="1:41" hidden="1" x14ac:dyDescent="0.2">
      <c r="A1343" s="96"/>
      <c r="B1343" s="96"/>
      <c r="C1343" s="96"/>
      <c r="D1343" s="96"/>
      <c r="E1343" s="96"/>
      <c r="F1343" s="96"/>
      <c r="G1343" s="96"/>
      <c r="H1343" s="19" t="str">
        <f>IF(E1343="","",VLOOKUP(LEFT(E1343,5),'Technikai cellák'!B:C,2,0))</f>
        <v/>
      </c>
      <c r="I1343" s="19" t="str">
        <f>IF(E1343="","",VLOOKUP(H1343,'Technikai cellák'!$C$1:$D$12,2,0))</f>
        <v/>
      </c>
      <c r="J1343" s="97"/>
      <c r="K1343" s="25" t="str">
        <f t="shared" si="379"/>
        <v/>
      </c>
      <c r="L1343" s="101">
        <f t="shared" si="380"/>
        <v>0</v>
      </c>
      <c r="M1343" s="102">
        <f t="shared" si="381"/>
        <v>0</v>
      </c>
      <c r="N1343" s="105"/>
      <c r="O1343" s="104">
        <f t="shared" si="382"/>
        <v>0</v>
      </c>
      <c r="P1343" s="26">
        <f t="shared" si="396"/>
        <v>0</v>
      </c>
      <c r="Q1343" s="21">
        <f t="shared" si="395"/>
        <v>0</v>
      </c>
      <c r="R1343" s="98"/>
      <c r="S1343" s="99"/>
      <c r="T1343" s="99"/>
      <c r="U1343" s="99"/>
      <c r="V1343" s="99"/>
      <c r="W1343" s="99"/>
      <c r="X1343" s="99"/>
      <c r="Y1343" s="99"/>
      <c r="Z1343" s="99"/>
      <c r="AA1343" s="99"/>
      <c r="AB1343" s="99"/>
      <c r="AC1343" s="100"/>
      <c r="AD1343" s="22">
        <f t="shared" si="383"/>
        <v>0</v>
      </c>
      <c r="AE1343" s="20">
        <f t="shared" si="384"/>
        <v>0</v>
      </c>
      <c r="AF1343" s="20">
        <f t="shared" si="385"/>
        <v>0</v>
      </c>
      <c r="AG1343" s="20">
        <f t="shared" si="386"/>
        <v>0</v>
      </c>
      <c r="AH1343" s="20">
        <f t="shared" si="387"/>
        <v>0</v>
      </c>
      <c r="AI1343" s="20">
        <f t="shared" si="388"/>
        <v>0</v>
      </c>
      <c r="AJ1343" s="20">
        <f t="shared" si="389"/>
        <v>0</v>
      </c>
      <c r="AK1343" s="20">
        <f t="shared" si="390"/>
        <v>0</v>
      </c>
      <c r="AL1343" s="20">
        <f t="shared" si="391"/>
        <v>0</v>
      </c>
      <c r="AM1343" s="20">
        <f t="shared" si="392"/>
        <v>0</v>
      </c>
      <c r="AN1343" s="20">
        <f t="shared" si="393"/>
        <v>0</v>
      </c>
      <c r="AO1343" s="43">
        <f t="shared" si="394"/>
        <v>0</v>
      </c>
    </row>
    <row r="1344" spans="1:41" hidden="1" x14ac:dyDescent="0.2">
      <c r="A1344" s="96"/>
      <c r="B1344" s="96"/>
      <c r="C1344" s="96"/>
      <c r="D1344" s="96"/>
      <c r="E1344" s="96"/>
      <c r="F1344" s="96"/>
      <c r="G1344" s="96"/>
      <c r="H1344" s="19" t="str">
        <f>IF(E1344="","",VLOOKUP(LEFT(E1344,5),'Technikai cellák'!B:C,2,0))</f>
        <v/>
      </c>
      <c r="I1344" s="19" t="str">
        <f>IF(E1344="","",VLOOKUP(H1344,'Technikai cellák'!$C$1:$D$12,2,0))</f>
        <v/>
      </c>
      <c r="J1344" s="97"/>
      <c r="K1344" s="25" t="str">
        <f t="shared" si="379"/>
        <v/>
      </c>
      <c r="L1344" s="101">
        <f t="shared" si="380"/>
        <v>0</v>
      </c>
      <c r="M1344" s="102">
        <f t="shared" si="381"/>
        <v>0</v>
      </c>
      <c r="N1344" s="105"/>
      <c r="O1344" s="104">
        <f t="shared" si="382"/>
        <v>0</v>
      </c>
      <c r="P1344" s="26">
        <f t="shared" si="396"/>
        <v>0</v>
      </c>
      <c r="Q1344" s="21">
        <f t="shared" si="395"/>
        <v>0</v>
      </c>
      <c r="R1344" s="98"/>
      <c r="S1344" s="99"/>
      <c r="T1344" s="99"/>
      <c r="U1344" s="99"/>
      <c r="V1344" s="99"/>
      <c r="W1344" s="99"/>
      <c r="X1344" s="99"/>
      <c r="Y1344" s="99"/>
      <c r="Z1344" s="99"/>
      <c r="AA1344" s="99"/>
      <c r="AB1344" s="99"/>
      <c r="AC1344" s="100"/>
      <c r="AD1344" s="22">
        <f t="shared" si="383"/>
        <v>0</v>
      </c>
      <c r="AE1344" s="20">
        <f t="shared" si="384"/>
        <v>0</v>
      </c>
      <c r="AF1344" s="20">
        <f t="shared" si="385"/>
        <v>0</v>
      </c>
      <c r="AG1344" s="20">
        <f t="shared" si="386"/>
        <v>0</v>
      </c>
      <c r="AH1344" s="20">
        <f t="shared" si="387"/>
        <v>0</v>
      </c>
      <c r="AI1344" s="20">
        <f t="shared" si="388"/>
        <v>0</v>
      </c>
      <c r="AJ1344" s="20">
        <f t="shared" si="389"/>
        <v>0</v>
      </c>
      <c r="AK1344" s="20">
        <f t="shared" si="390"/>
        <v>0</v>
      </c>
      <c r="AL1344" s="20">
        <f t="shared" si="391"/>
        <v>0</v>
      </c>
      <c r="AM1344" s="20">
        <f t="shared" si="392"/>
        <v>0</v>
      </c>
      <c r="AN1344" s="20">
        <f t="shared" si="393"/>
        <v>0</v>
      </c>
      <c r="AO1344" s="43">
        <f t="shared" si="394"/>
        <v>0</v>
      </c>
    </row>
    <row r="1345" spans="1:41" hidden="1" x14ac:dyDescent="0.2">
      <c r="A1345" s="96"/>
      <c r="B1345" s="96"/>
      <c r="C1345" s="96"/>
      <c r="D1345" s="96"/>
      <c r="E1345" s="96"/>
      <c r="F1345" s="96"/>
      <c r="G1345" s="96"/>
      <c r="H1345" s="19" t="str">
        <f>IF(E1345="","",VLOOKUP(LEFT(E1345,5),'Technikai cellák'!B:C,2,0))</f>
        <v/>
      </c>
      <c r="I1345" s="19" t="str">
        <f>IF(E1345="","",VLOOKUP(H1345,'Technikai cellák'!$C$1:$D$12,2,0))</f>
        <v/>
      </c>
      <c r="J1345" s="97"/>
      <c r="K1345" s="25" t="str">
        <f t="shared" si="379"/>
        <v/>
      </c>
      <c r="L1345" s="101">
        <f t="shared" si="380"/>
        <v>0</v>
      </c>
      <c r="M1345" s="102">
        <f t="shared" si="381"/>
        <v>0</v>
      </c>
      <c r="N1345" s="105"/>
      <c r="O1345" s="104">
        <f t="shared" si="382"/>
        <v>0</v>
      </c>
      <c r="P1345" s="26">
        <f t="shared" si="396"/>
        <v>0</v>
      </c>
      <c r="Q1345" s="21">
        <f t="shared" si="395"/>
        <v>0</v>
      </c>
      <c r="R1345" s="98"/>
      <c r="S1345" s="99"/>
      <c r="T1345" s="99"/>
      <c r="U1345" s="99"/>
      <c r="V1345" s="99"/>
      <c r="W1345" s="99"/>
      <c r="X1345" s="99"/>
      <c r="Y1345" s="99"/>
      <c r="Z1345" s="99"/>
      <c r="AA1345" s="99"/>
      <c r="AB1345" s="99"/>
      <c r="AC1345" s="100"/>
      <c r="AD1345" s="22">
        <f t="shared" si="383"/>
        <v>0</v>
      </c>
      <c r="AE1345" s="20">
        <f t="shared" si="384"/>
        <v>0</v>
      </c>
      <c r="AF1345" s="20">
        <f t="shared" si="385"/>
        <v>0</v>
      </c>
      <c r="AG1345" s="20">
        <f t="shared" si="386"/>
        <v>0</v>
      </c>
      <c r="AH1345" s="20">
        <f t="shared" si="387"/>
        <v>0</v>
      </c>
      <c r="AI1345" s="20">
        <f t="shared" si="388"/>
        <v>0</v>
      </c>
      <c r="AJ1345" s="20">
        <f t="shared" si="389"/>
        <v>0</v>
      </c>
      <c r="AK1345" s="20">
        <f t="shared" si="390"/>
        <v>0</v>
      </c>
      <c r="AL1345" s="20">
        <f t="shared" si="391"/>
        <v>0</v>
      </c>
      <c r="AM1345" s="20">
        <f t="shared" si="392"/>
        <v>0</v>
      </c>
      <c r="AN1345" s="20">
        <f t="shared" si="393"/>
        <v>0</v>
      </c>
      <c r="AO1345" s="43">
        <f t="shared" si="394"/>
        <v>0</v>
      </c>
    </row>
    <row r="1346" spans="1:41" hidden="1" x14ac:dyDescent="0.2">
      <c r="A1346" s="96"/>
      <c r="B1346" s="96"/>
      <c r="C1346" s="96"/>
      <c r="D1346" s="96"/>
      <c r="E1346" s="96"/>
      <c r="F1346" s="96"/>
      <c r="G1346" s="96"/>
      <c r="H1346" s="19" t="str">
        <f>IF(E1346="","",VLOOKUP(LEFT(E1346,5),'Technikai cellák'!B:C,2,0))</f>
        <v/>
      </c>
      <c r="I1346" s="19" t="str">
        <f>IF(E1346="","",VLOOKUP(H1346,'Technikai cellák'!$C$1:$D$12,2,0))</f>
        <v/>
      </c>
      <c r="J1346" s="97"/>
      <c r="K1346" s="25" t="str">
        <f t="shared" si="379"/>
        <v/>
      </c>
      <c r="L1346" s="101">
        <f t="shared" si="380"/>
        <v>0</v>
      </c>
      <c r="M1346" s="102">
        <f t="shared" si="381"/>
        <v>0</v>
      </c>
      <c r="N1346" s="105"/>
      <c r="O1346" s="104">
        <f t="shared" si="382"/>
        <v>0</v>
      </c>
      <c r="P1346" s="26">
        <f t="shared" si="396"/>
        <v>0</v>
      </c>
      <c r="Q1346" s="21">
        <f t="shared" si="395"/>
        <v>0</v>
      </c>
      <c r="R1346" s="98"/>
      <c r="S1346" s="99"/>
      <c r="T1346" s="99"/>
      <c r="U1346" s="99"/>
      <c r="V1346" s="99"/>
      <c r="W1346" s="99"/>
      <c r="X1346" s="99"/>
      <c r="Y1346" s="99"/>
      <c r="Z1346" s="99"/>
      <c r="AA1346" s="99"/>
      <c r="AB1346" s="99"/>
      <c r="AC1346" s="100"/>
      <c r="AD1346" s="22">
        <f t="shared" si="383"/>
        <v>0</v>
      </c>
      <c r="AE1346" s="20">
        <f t="shared" si="384"/>
        <v>0</v>
      </c>
      <c r="AF1346" s="20">
        <f t="shared" si="385"/>
        <v>0</v>
      </c>
      <c r="AG1346" s="20">
        <f t="shared" si="386"/>
        <v>0</v>
      </c>
      <c r="AH1346" s="20">
        <f t="shared" si="387"/>
        <v>0</v>
      </c>
      <c r="AI1346" s="20">
        <f t="shared" si="388"/>
        <v>0</v>
      </c>
      <c r="AJ1346" s="20">
        <f t="shared" si="389"/>
        <v>0</v>
      </c>
      <c r="AK1346" s="20">
        <f t="shared" si="390"/>
        <v>0</v>
      </c>
      <c r="AL1346" s="20">
        <f t="shared" si="391"/>
        <v>0</v>
      </c>
      <c r="AM1346" s="20">
        <f t="shared" si="392"/>
        <v>0</v>
      </c>
      <c r="AN1346" s="20">
        <f t="shared" si="393"/>
        <v>0</v>
      </c>
      <c r="AO1346" s="43">
        <f t="shared" si="394"/>
        <v>0</v>
      </c>
    </row>
    <row r="1347" spans="1:41" hidden="1" x14ac:dyDescent="0.2">
      <c r="A1347" s="96"/>
      <c r="B1347" s="96"/>
      <c r="C1347" s="96"/>
      <c r="D1347" s="96"/>
      <c r="E1347" s="96"/>
      <c r="F1347" s="96"/>
      <c r="G1347" s="96"/>
      <c r="H1347" s="19" t="str">
        <f>IF(E1347="","",VLOOKUP(LEFT(E1347,5),'Technikai cellák'!B:C,2,0))</f>
        <v/>
      </c>
      <c r="I1347" s="19" t="str">
        <f>IF(E1347="","",VLOOKUP(H1347,'Technikai cellák'!$C$1:$D$12,2,0))</f>
        <v/>
      </c>
      <c r="J1347" s="97"/>
      <c r="K1347" s="25" t="str">
        <f t="shared" ref="K1347:K1410" si="397">IF(J1347="","",IF(J1347&lt;20,"20 alatti",IF(J1347&lt;100,"20-99",IF(J1347&lt;500,"100-500","500-"))))</f>
        <v/>
      </c>
      <c r="L1347" s="101">
        <f t="shared" ref="L1347:L1410" si="398">ROUND(IF(K1347="20 alatti",J1347*1,0),0)</f>
        <v>0</v>
      </c>
      <c r="M1347" s="102">
        <f t="shared" ref="M1347:M1410" si="399">ROUND(IF(K1347="20-99",J1347*10.5,0),0)</f>
        <v>0</v>
      </c>
      <c r="N1347" s="105"/>
      <c r="O1347" s="104">
        <f t="shared" ref="O1347:O1410" si="400">ROUND((IF(J1347&lt;100,0,J1347*$C$6)/$C$7),0)</f>
        <v>0</v>
      </c>
      <c r="P1347" s="26">
        <f t="shared" si="396"/>
        <v>0</v>
      </c>
      <c r="Q1347" s="21">
        <f t="shared" si="395"/>
        <v>0</v>
      </c>
      <c r="R1347" s="98"/>
      <c r="S1347" s="99"/>
      <c r="T1347" s="99"/>
      <c r="U1347" s="99"/>
      <c r="V1347" s="99"/>
      <c r="W1347" s="99"/>
      <c r="X1347" s="99"/>
      <c r="Y1347" s="99"/>
      <c r="Z1347" s="99"/>
      <c r="AA1347" s="99"/>
      <c r="AB1347" s="99"/>
      <c r="AC1347" s="100"/>
      <c r="AD1347" s="22">
        <f t="shared" si="383"/>
        <v>0</v>
      </c>
      <c r="AE1347" s="20">
        <f t="shared" si="384"/>
        <v>0</v>
      </c>
      <c r="AF1347" s="20">
        <f t="shared" si="385"/>
        <v>0</v>
      </c>
      <c r="AG1347" s="20">
        <f t="shared" si="386"/>
        <v>0</v>
      </c>
      <c r="AH1347" s="20">
        <f t="shared" si="387"/>
        <v>0</v>
      </c>
      <c r="AI1347" s="20">
        <f t="shared" si="388"/>
        <v>0</v>
      </c>
      <c r="AJ1347" s="20">
        <f t="shared" si="389"/>
        <v>0</v>
      </c>
      <c r="AK1347" s="20">
        <f t="shared" si="390"/>
        <v>0</v>
      </c>
      <c r="AL1347" s="20">
        <f t="shared" si="391"/>
        <v>0</v>
      </c>
      <c r="AM1347" s="20">
        <f t="shared" si="392"/>
        <v>0</v>
      </c>
      <c r="AN1347" s="20">
        <f t="shared" si="393"/>
        <v>0</v>
      </c>
      <c r="AO1347" s="43">
        <f t="shared" si="394"/>
        <v>0</v>
      </c>
    </row>
    <row r="1348" spans="1:41" hidden="1" x14ac:dyDescent="0.2">
      <c r="A1348" s="96"/>
      <c r="B1348" s="96"/>
      <c r="C1348" s="96"/>
      <c r="D1348" s="96"/>
      <c r="E1348" s="96"/>
      <c r="F1348" s="96"/>
      <c r="G1348" s="96"/>
      <c r="H1348" s="19" t="str">
        <f>IF(E1348="","",VLOOKUP(LEFT(E1348,5),'Technikai cellák'!B:C,2,0))</f>
        <v/>
      </c>
      <c r="I1348" s="19" t="str">
        <f>IF(E1348="","",VLOOKUP(H1348,'Technikai cellák'!$C$1:$D$12,2,0))</f>
        <v/>
      </c>
      <c r="J1348" s="97"/>
      <c r="K1348" s="25" t="str">
        <f t="shared" si="397"/>
        <v/>
      </c>
      <c r="L1348" s="101">
        <f t="shared" si="398"/>
        <v>0</v>
      </c>
      <c r="M1348" s="102">
        <f t="shared" si="399"/>
        <v>0</v>
      </c>
      <c r="N1348" s="105"/>
      <c r="O1348" s="104">
        <f t="shared" si="400"/>
        <v>0</v>
      </c>
      <c r="P1348" s="26">
        <f t="shared" si="396"/>
        <v>0</v>
      </c>
      <c r="Q1348" s="21">
        <f t="shared" si="395"/>
        <v>0</v>
      </c>
      <c r="R1348" s="98"/>
      <c r="S1348" s="99"/>
      <c r="T1348" s="99"/>
      <c r="U1348" s="99"/>
      <c r="V1348" s="99"/>
      <c r="W1348" s="99"/>
      <c r="X1348" s="99"/>
      <c r="Y1348" s="99"/>
      <c r="Z1348" s="99"/>
      <c r="AA1348" s="99"/>
      <c r="AB1348" s="99"/>
      <c r="AC1348" s="100"/>
      <c r="AD1348" s="22">
        <f t="shared" si="383"/>
        <v>0</v>
      </c>
      <c r="AE1348" s="20">
        <f t="shared" si="384"/>
        <v>0</v>
      </c>
      <c r="AF1348" s="20">
        <f t="shared" si="385"/>
        <v>0</v>
      </c>
      <c r="AG1348" s="20">
        <f t="shared" si="386"/>
        <v>0</v>
      </c>
      <c r="AH1348" s="20">
        <f t="shared" si="387"/>
        <v>0</v>
      </c>
      <c r="AI1348" s="20">
        <f t="shared" si="388"/>
        <v>0</v>
      </c>
      <c r="AJ1348" s="20">
        <f t="shared" si="389"/>
        <v>0</v>
      </c>
      <c r="AK1348" s="20">
        <f t="shared" si="390"/>
        <v>0</v>
      </c>
      <c r="AL1348" s="20">
        <f t="shared" si="391"/>
        <v>0</v>
      </c>
      <c r="AM1348" s="20">
        <f t="shared" si="392"/>
        <v>0</v>
      </c>
      <c r="AN1348" s="20">
        <f t="shared" si="393"/>
        <v>0</v>
      </c>
      <c r="AO1348" s="43">
        <f t="shared" si="394"/>
        <v>0</v>
      </c>
    </row>
    <row r="1349" spans="1:41" hidden="1" x14ac:dyDescent="0.2">
      <c r="A1349" s="96"/>
      <c r="B1349" s="96"/>
      <c r="C1349" s="96"/>
      <c r="D1349" s="96"/>
      <c r="E1349" s="96"/>
      <c r="F1349" s="96"/>
      <c r="G1349" s="96"/>
      <c r="H1349" s="19" t="str">
        <f>IF(E1349="","",VLOOKUP(LEFT(E1349,5),'Technikai cellák'!B:C,2,0))</f>
        <v/>
      </c>
      <c r="I1349" s="19" t="str">
        <f>IF(E1349="","",VLOOKUP(H1349,'Technikai cellák'!$C$1:$D$12,2,0))</f>
        <v/>
      </c>
      <c r="J1349" s="97"/>
      <c r="K1349" s="25" t="str">
        <f t="shared" si="397"/>
        <v/>
      </c>
      <c r="L1349" s="101">
        <f t="shared" si="398"/>
        <v>0</v>
      </c>
      <c r="M1349" s="102">
        <f t="shared" si="399"/>
        <v>0</v>
      </c>
      <c r="N1349" s="105"/>
      <c r="O1349" s="104">
        <f t="shared" si="400"/>
        <v>0</v>
      </c>
      <c r="P1349" s="26">
        <f t="shared" si="396"/>
        <v>0</v>
      </c>
      <c r="Q1349" s="21">
        <f t="shared" si="395"/>
        <v>0</v>
      </c>
      <c r="R1349" s="98"/>
      <c r="S1349" s="99"/>
      <c r="T1349" s="99"/>
      <c r="U1349" s="99"/>
      <c r="V1349" s="99"/>
      <c r="W1349" s="99"/>
      <c r="X1349" s="99"/>
      <c r="Y1349" s="99"/>
      <c r="Z1349" s="99"/>
      <c r="AA1349" s="99"/>
      <c r="AB1349" s="99"/>
      <c r="AC1349" s="100"/>
      <c r="AD1349" s="22">
        <f t="shared" si="383"/>
        <v>0</v>
      </c>
      <c r="AE1349" s="20">
        <f t="shared" si="384"/>
        <v>0</v>
      </c>
      <c r="AF1349" s="20">
        <f t="shared" si="385"/>
        <v>0</v>
      </c>
      <c r="AG1349" s="20">
        <f t="shared" si="386"/>
        <v>0</v>
      </c>
      <c r="AH1349" s="20">
        <f t="shared" si="387"/>
        <v>0</v>
      </c>
      <c r="AI1349" s="20">
        <f t="shared" si="388"/>
        <v>0</v>
      </c>
      <c r="AJ1349" s="20">
        <f t="shared" si="389"/>
        <v>0</v>
      </c>
      <c r="AK1349" s="20">
        <f t="shared" si="390"/>
        <v>0</v>
      </c>
      <c r="AL1349" s="20">
        <f t="shared" si="391"/>
        <v>0</v>
      </c>
      <c r="AM1349" s="20">
        <f t="shared" si="392"/>
        <v>0</v>
      </c>
      <c r="AN1349" s="20">
        <f t="shared" si="393"/>
        <v>0</v>
      </c>
      <c r="AO1349" s="43">
        <f t="shared" si="394"/>
        <v>0</v>
      </c>
    </row>
    <row r="1350" spans="1:41" hidden="1" x14ac:dyDescent="0.2">
      <c r="A1350" s="96"/>
      <c r="B1350" s="96"/>
      <c r="C1350" s="96"/>
      <c r="D1350" s="96"/>
      <c r="E1350" s="96"/>
      <c r="F1350" s="96"/>
      <c r="G1350" s="96"/>
      <c r="H1350" s="19" t="str">
        <f>IF(E1350="","",VLOOKUP(LEFT(E1350,5),'Technikai cellák'!B:C,2,0))</f>
        <v/>
      </c>
      <c r="I1350" s="19" t="str">
        <f>IF(E1350="","",VLOOKUP(H1350,'Technikai cellák'!$C$1:$D$12,2,0))</f>
        <v/>
      </c>
      <c r="J1350" s="97"/>
      <c r="K1350" s="25" t="str">
        <f t="shared" si="397"/>
        <v/>
      </c>
      <c r="L1350" s="101">
        <f t="shared" si="398"/>
        <v>0</v>
      </c>
      <c r="M1350" s="102">
        <f t="shared" si="399"/>
        <v>0</v>
      </c>
      <c r="N1350" s="105"/>
      <c r="O1350" s="104">
        <f t="shared" si="400"/>
        <v>0</v>
      </c>
      <c r="P1350" s="26">
        <f t="shared" si="396"/>
        <v>0</v>
      </c>
      <c r="Q1350" s="21">
        <f t="shared" si="395"/>
        <v>0</v>
      </c>
      <c r="R1350" s="98"/>
      <c r="S1350" s="99"/>
      <c r="T1350" s="99"/>
      <c r="U1350" s="99"/>
      <c r="V1350" s="99"/>
      <c r="W1350" s="99"/>
      <c r="X1350" s="99"/>
      <c r="Y1350" s="99"/>
      <c r="Z1350" s="99"/>
      <c r="AA1350" s="99"/>
      <c r="AB1350" s="99"/>
      <c r="AC1350" s="100"/>
      <c r="AD1350" s="22">
        <f t="shared" si="383"/>
        <v>0</v>
      </c>
      <c r="AE1350" s="20">
        <f t="shared" si="384"/>
        <v>0</v>
      </c>
      <c r="AF1350" s="20">
        <f t="shared" si="385"/>
        <v>0</v>
      </c>
      <c r="AG1350" s="20">
        <f t="shared" si="386"/>
        <v>0</v>
      </c>
      <c r="AH1350" s="20">
        <f t="shared" si="387"/>
        <v>0</v>
      </c>
      <c r="AI1350" s="20">
        <f t="shared" si="388"/>
        <v>0</v>
      </c>
      <c r="AJ1350" s="20">
        <f t="shared" si="389"/>
        <v>0</v>
      </c>
      <c r="AK1350" s="20">
        <f t="shared" si="390"/>
        <v>0</v>
      </c>
      <c r="AL1350" s="20">
        <f t="shared" si="391"/>
        <v>0</v>
      </c>
      <c r="AM1350" s="20">
        <f t="shared" si="392"/>
        <v>0</v>
      </c>
      <c r="AN1350" s="20">
        <f t="shared" si="393"/>
        <v>0</v>
      </c>
      <c r="AO1350" s="43">
        <f t="shared" si="394"/>
        <v>0</v>
      </c>
    </row>
    <row r="1351" spans="1:41" hidden="1" x14ac:dyDescent="0.2">
      <c r="A1351" s="96"/>
      <c r="B1351" s="96"/>
      <c r="C1351" s="96"/>
      <c r="D1351" s="96"/>
      <c r="E1351" s="96"/>
      <c r="F1351" s="96"/>
      <c r="G1351" s="96"/>
      <c r="H1351" s="19" t="str">
        <f>IF(E1351="","",VLOOKUP(LEFT(E1351,5),'Technikai cellák'!B:C,2,0))</f>
        <v/>
      </c>
      <c r="I1351" s="19" t="str">
        <f>IF(E1351="","",VLOOKUP(H1351,'Technikai cellák'!$C$1:$D$12,2,0))</f>
        <v/>
      </c>
      <c r="J1351" s="97"/>
      <c r="K1351" s="25" t="str">
        <f t="shared" si="397"/>
        <v/>
      </c>
      <c r="L1351" s="101">
        <f t="shared" si="398"/>
        <v>0</v>
      </c>
      <c r="M1351" s="102">
        <f t="shared" si="399"/>
        <v>0</v>
      </c>
      <c r="N1351" s="105"/>
      <c r="O1351" s="104">
        <f t="shared" si="400"/>
        <v>0</v>
      </c>
      <c r="P1351" s="26">
        <f t="shared" si="396"/>
        <v>0</v>
      </c>
      <c r="Q1351" s="21">
        <f t="shared" si="395"/>
        <v>0</v>
      </c>
      <c r="R1351" s="98"/>
      <c r="S1351" s="99"/>
      <c r="T1351" s="99"/>
      <c r="U1351" s="99"/>
      <c r="V1351" s="99"/>
      <c r="W1351" s="99"/>
      <c r="X1351" s="99"/>
      <c r="Y1351" s="99"/>
      <c r="Z1351" s="99"/>
      <c r="AA1351" s="99"/>
      <c r="AB1351" s="99"/>
      <c r="AC1351" s="100"/>
      <c r="AD1351" s="22">
        <f t="shared" si="383"/>
        <v>0</v>
      </c>
      <c r="AE1351" s="20">
        <f t="shared" si="384"/>
        <v>0</v>
      </c>
      <c r="AF1351" s="20">
        <f t="shared" si="385"/>
        <v>0</v>
      </c>
      <c r="AG1351" s="20">
        <f t="shared" si="386"/>
        <v>0</v>
      </c>
      <c r="AH1351" s="20">
        <f t="shared" si="387"/>
        <v>0</v>
      </c>
      <c r="AI1351" s="20">
        <f t="shared" si="388"/>
        <v>0</v>
      </c>
      <c r="AJ1351" s="20">
        <f t="shared" si="389"/>
        <v>0</v>
      </c>
      <c r="AK1351" s="20">
        <f t="shared" si="390"/>
        <v>0</v>
      </c>
      <c r="AL1351" s="20">
        <f t="shared" si="391"/>
        <v>0</v>
      </c>
      <c r="AM1351" s="20">
        <f t="shared" si="392"/>
        <v>0</v>
      </c>
      <c r="AN1351" s="20">
        <f t="shared" si="393"/>
        <v>0</v>
      </c>
      <c r="AO1351" s="43">
        <f t="shared" si="394"/>
        <v>0</v>
      </c>
    </row>
    <row r="1352" spans="1:41" hidden="1" x14ac:dyDescent="0.2">
      <c r="A1352" s="96"/>
      <c r="B1352" s="96"/>
      <c r="C1352" s="96"/>
      <c r="D1352" s="96"/>
      <c r="E1352" s="96"/>
      <c r="F1352" s="96"/>
      <c r="G1352" s="96"/>
      <c r="H1352" s="19" t="str">
        <f>IF(E1352="","",VLOOKUP(LEFT(E1352,5),'Technikai cellák'!B:C,2,0))</f>
        <v/>
      </c>
      <c r="I1352" s="19" t="str">
        <f>IF(E1352="","",VLOOKUP(H1352,'Technikai cellák'!$C$1:$D$12,2,0))</f>
        <v/>
      </c>
      <c r="J1352" s="97"/>
      <c r="K1352" s="25" t="str">
        <f t="shared" si="397"/>
        <v/>
      </c>
      <c r="L1352" s="101">
        <f t="shared" si="398"/>
        <v>0</v>
      </c>
      <c r="M1352" s="102">
        <f t="shared" si="399"/>
        <v>0</v>
      </c>
      <c r="N1352" s="105"/>
      <c r="O1352" s="104">
        <f t="shared" si="400"/>
        <v>0</v>
      </c>
      <c r="P1352" s="26">
        <f t="shared" si="396"/>
        <v>0</v>
      </c>
      <c r="Q1352" s="21">
        <f t="shared" si="395"/>
        <v>0</v>
      </c>
      <c r="R1352" s="98"/>
      <c r="S1352" s="99"/>
      <c r="T1352" s="99"/>
      <c r="U1352" s="99"/>
      <c r="V1352" s="99"/>
      <c r="W1352" s="99"/>
      <c r="X1352" s="99"/>
      <c r="Y1352" s="99"/>
      <c r="Z1352" s="99"/>
      <c r="AA1352" s="99"/>
      <c r="AB1352" s="99"/>
      <c r="AC1352" s="100"/>
      <c r="AD1352" s="22">
        <f t="shared" si="383"/>
        <v>0</v>
      </c>
      <c r="AE1352" s="20">
        <f t="shared" si="384"/>
        <v>0</v>
      </c>
      <c r="AF1352" s="20">
        <f t="shared" si="385"/>
        <v>0</v>
      </c>
      <c r="AG1352" s="20">
        <f t="shared" si="386"/>
        <v>0</v>
      </c>
      <c r="AH1352" s="20">
        <f t="shared" si="387"/>
        <v>0</v>
      </c>
      <c r="AI1352" s="20">
        <f t="shared" si="388"/>
        <v>0</v>
      </c>
      <c r="AJ1352" s="20">
        <f t="shared" si="389"/>
        <v>0</v>
      </c>
      <c r="AK1352" s="20">
        <f t="shared" si="390"/>
        <v>0</v>
      </c>
      <c r="AL1352" s="20">
        <f t="shared" si="391"/>
        <v>0</v>
      </c>
      <c r="AM1352" s="20">
        <f t="shared" si="392"/>
        <v>0</v>
      </c>
      <c r="AN1352" s="20">
        <f t="shared" si="393"/>
        <v>0</v>
      </c>
      <c r="AO1352" s="43">
        <f t="shared" si="394"/>
        <v>0</v>
      </c>
    </row>
    <row r="1353" spans="1:41" hidden="1" x14ac:dyDescent="0.2">
      <c r="A1353" s="96"/>
      <c r="B1353" s="96"/>
      <c r="C1353" s="96"/>
      <c r="D1353" s="96"/>
      <c r="E1353" s="96"/>
      <c r="F1353" s="96"/>
      <c r="G1353" s="96"/>
      <c r="H1353" s="19" t="str">
        <f>IF(E1353="","",VLOOKUP(LEFT(E1353,5),'Technikai cellák'!B:C,2,0))</f>
        <v/>
      </c>
      <c r="I1353" s="19" t="str">
        <f>IF(E1353="","",VLOOKUP(H1353,'Technikai cellák'!$C$1:$D$12,2,0))</f>
        <v/>
      </c>
      <c r="J1353" s="97"/>
      <c r="K1353" s="25" t="str">
        <f t="shared" si="397"/>
        <v/>
      </c>
      <c r="L1353" s="101">
        <f t="shared" si="398"/>
        <v>0</v>
      </c>
      <c r="M1353" s="102">
        <f t="shared" si="399"/>
        <v>0</v>
      </c>
      <c r="N1353" s="105"/>
      <c r="O1353" s="104">
        <f t="shared" si="400"/>
        <v>0</v>
      </c>
      <c r="P1353" s="26">
        <f t="shared" si="396"/>
        <v>0</v>
      </c>
      <c r="Q1353" s="21">
        <f t="shared" si="395"/>
        <v>0</v>
      </c>
      <c r="R1353" s="98"/>
      <c r="S1353" s="99"/>
      <c r="T1353" s="99"/>
      <c r="U1353" s="99"/>
      <c r="V1353" s="99"/>
      <c r="W1353" s="99"/>
      <c r="X1353" s="99"/>
      <c r="Y1353" s="99"/>
      <c r="Z1353" s="99"/>
      <c r="AA1353" s="99"/>
      <c r="AB1353" s="99"/>
      <c r="AC1353" s="100"/>
      <c r="AD1353" s="22">
        <f t="shared" si="383"/>
        <v>0</v>
      </c>
      <c r="AE1353" s="20">
        <f t="shared" si="384"/>
        <v>0</v>
      </c>
      <c r="AF1353" s="20">
        <f t="shared" si="385"/>
        <v>0</v>
      </c>
      <c r="AG1353" s="20">
        <f t="shared" si="386"/>
        <v>0</v>
      </c>
      <c r="AH1353" s="20">
        <f t="shared" si="387"/>
        <v>0</v>
      </c>
      <c r="AI1353" s="20">
        <f t="shared" si="388"/>
        <v>0</v>
      </c>
      <c r="AJ1353" s="20">
        <f t="shared" si="389"/>
        <v>0</v>
      </c>
      <c r="AK1353" s="20">
        <f t="shared" si="390"/>
        <v>0</v>
      </c>
      <c r="AL1353" s="20">
        <f t="shared" si="391"/>
        <v>0</v>
      </c>
      <c r="AM1353" s="20">
        <f t="shared" si="392"/>
        <v>0</v>
      </c>
      <c r="AN1353" s="20">
        <f t="shared" si="393"/>
        <v>0</v>
      </c>
      <c r="AO1353" s="43">
        <f t="shared" si="394"/>
        <v>0</v>
      </c>
    </row>
    <row r="1354" spans="1:41" hidden="1" x14ac:dyDescent="0.2">
      <c r="A1354" s="96"/>
      <c r="B1354" s="96"/>
      <c r="C1354" s="96"/>
      <c r="D1354" s="96"/>
      <c r="E1354" s="96"/>
      <c r="F1354" s="96"/>
      <c r="G1354" s="96"/>
      <c r="H1354" s="19" t="str">
        <f>IF(E1354="","",VLOOKUP(LEFT(E1354,5),'Technikai cellák'!B:C,2,0))</f>
        <v/>
      </c>
      <c r="I1354" s="19" t="str">
        <f>IF(E1354="","",VLOOKUP(H1354,'Technikai cellák'!$C$1:$D$12,2,0))</f>
        <v/>
      </c>
      <c r="J1354" s="97"/>
      <c r="K1354" s="25" t="str">
        <f t="shared" si="397"/>
        <v/>
      </c>
      <c r="L1354" s="101">
        <f t="shared" si="398"/>
        <v>0</v>
      </c>
      <c r="M1354" s="102">
        <f t="shared" si="399"/>
        <v>0</v>
      </c>
      <c r="N1354" s="105"/>
      <c r="O1354" s="104">
        <f t="shared" si="400"/>
        <v>0</v>
      </c>
      <c r="P1354" s="26">
        <f t="shared" si="396"/>
        <v>0</v>
      </c>
      <c r="Q1354" s="21">
        <f t="shared" si="395"/>
        <v>0</v>
      </c>
      <c r="R1354" s="98"/>
      <c r="S1354" s="99"/>
      <c r="T1354" s="99"/>
      <c r="U1354" s="99"/>
      <c r="V1354" s="99"/>
      <c r="W1354" s="99"/>
      <c r="X1354" s="99"/>
      <c r="Y1354" s="99"/>
      <c r="Z1354" s="99"/>
      <c r="AA1354" s="99"/>
      <c r="AB1354" s="99"/>
      <c r="AC1354" s="100"/>
      <c r="AD1354" s="22">
        <f t="shared" si="383"/>
        <v>0</v>
      </c>
      <c r="AE1354" s="20">
        <f t="shared" si="384"/>
        <v>0</v>
      </c>
      <c r="AF1354" s="20">
        <f t="shared" si="385"/>
        <v>0</v>
      </c>
      <c r="AG1354" s="20">
        <f t="shared" si="386"/>
        <v>0</v>
      </c>
      <c r="AH1354" s="20">
        <f t="shared" si="387"/>
        <v>0</v>
      </c>
      <c r="AI1354" s="20">
        <f t="shared" si="388"/>
        <v>0</v>
      </c>
      <c r="AJ1354" s="20">
        <f t="shared" si="389"/>
        <v>0</v>
      </c>
      <c r="AK1354" s="20">
        <f t="shared" si="390"/>
        <v>0</v>
      </c>
      <c r="AL1354" s="20">
        <f t="shared" si="391"/>
        <v>0</v>
      </c>
      <c r="AM1354" s="20">
        <f t="shared" si="392"/>
        <v>0</v>
      </c>
      <c r="AN1354" s="20">
        <f t="shared" si="393"/>
        <v>0</v>
      </c>
      <c r="AO1354" s="43">
        <f t="shared" si="394"/>
        <v>0</v>
      </c>
    </row>
    <row r="1355" spans="1:41" hidden="1" x14ac:dyDescent="0.2">
      <c r="A1355" s="96"/>
      <c r="B1355" s="96"/>
      <c r="C1355" s="96"/>
      <c r="D1355" s="96"/>
      <c r="E1355" s="96"/>
      <c r="F1355" s="96"/>
      <c r="G1355" s="96"/>
      <c r="H1355" s="19" t="str">
        <f>IF(E1355="","",VLOOKUP(LEFT(E1355,5),'Technikai cellák'!B:C,2,0))</f>
        <v/>
      </c>
      <c r="I1355" s="19" t="str">
        <f>IF(E1355="","",VLOOKUP(H1355,'Technikai cellák'!$C$1:$D$12,2,0))</f>
        <v/>
      </c>
      <c r="J1355" s="97"/>
      <c r="K1355" s="25" t="str">
        <f t="shared" si="397"/>
        <v/>
      </c>
      <c r="L1355" s="101">
        <f t="shared" si="398"/>
        <v>0</v>
      </c>
      <c r="M1355" s="102">
        <f t="shared" si="399"/>
        <v>0</v>
      </c>
      <c r="N1355" s="105"/>
      <c r="O1355" s="104">
        <f t="shared" si="400"/>
        <v>0</v>
      </c>
      <c r="P1355" s="26">
        <f t="shared" si="396"/>
        <v>0</v>
      </c>
      <c r="Q1355" s="21">
        <f t="shared" si="395"/>
        <v>0</v>
      </c>
      <c r="R1355" s="98"/>
      <c r="S1355" s="99"/>
      <c r="T1355" s="99"/>
      <c r="U1355" s="99"/>
      <c r="V1355" s="99"/>
      <c r="W1355" s="99"/>
      <c r="X1355" s="99"/>
      <c r="Y1355" s="99"/>
      <c r="Z1355" s="99"/>
      <c r="AA1355" s="99"/>
      <c r="AB1355" s="99"/>
      <c r="AC1355" s="100"/>
      <c r="AD1355" s="22">
        <f t="shared" si="383"/>
        <v>0</v>
      </c>
      <c r="AE1355" s="20">
        <f t="shared" si="384"/>
        <v>0</v>
      </c>
      <c r="AF1355" s="20">
        <f t="shared" si="385"/>
        <v>0</v>
      </c>
      <c r="AG1355" s="20">
        <f t="shared" si="386"/>
        <v>0</v>
      </c>
      <c r="AH1355" s="20">
        <f t="shared" si="387"/>
        <v>0</v>
      </c>
      <c r="AI1355" s="20">
        <f t="shared" si="388"/>
        <v>0</v>
      </c>
      <c r="AJ1355" s="20">
        <f t="shared" si="389"/>
        <v>0</v>
      </c>
      <c r="AK1355" s="20">
        <f t="shared" si="390"/>
        <v>0</v>
      </c>
      <c r="AL1355" s="20">
        <f t="shared" si="391"/>
        <v>0</v>
      </c>
      <c r="AM1355" s="20">
        <f t="shared" si="392"/>
        <v>0</v>
      </c>
      <c r="AN1355" s="20">
        <f t="shared" si="393"/>
        <v>0</v>
      </c>
      <c r="AO1355" s="43">
        <f t="shared" si="394"/>
        <v>0</v>
      </c>
    </row>
    <row r="1356" spans="1:41" hidden="1" x14ac:dyDescent="0.2">
      <c r="A1356" s="96"/>
      <c r="B1356" s="96"/>
      <c r="C1356" s="96"/>
      <c r="D1356" s="96"/>
      <c r="E1356" s="96"/>
      <c r="F1356" s="96"/>
      <c r="G1356" s="96"/>
      <c r="H1356" s="19" t="str">
        <f>IF(E1356="","",VLOOKUP(LEFT(E1356,5),'Technikai cellák'!B:C,2,0))</f>
        <v/>
      </c>
      <c r="I1356" s="19" t="str">
        <f>IF(E1356="","",VLOOKUP(H1356,'Technikai cellák'!$C$1:$D$12,2,0))</f>
        <v/>
      </c>
      <c r="J1356" s="97"/>
      <c r="K1356" s="25" t="str">
        <f t="shared" si="397"/>
        <v/>
      </c>
      <c r="L1356" s="101">
        <f t="shared" si="398"/>
        <v>0</v>
      </c>
      <c r="M1356" s="102">
        <f t="shared" si="399"/>
        <v>0</v>
      </c>
      <c r="N1356" s="105"/>
      <c r="O1356" s="104">
        <f t="shared" si="400"/>
        <v>0</v>
      </c>
      <c r="P1356" s="26">
        <f t="shared" si="396"/>
        <v>0</v>
      </c>
      <c r="Q1356" s="21">
        <f t="shared" si="395"/>
        <v>0</v>
      </c>
      <c r="R1356" s="98"/>
      <c r="S1356" s="99"/>
      <c r="T1356" s="99"/>
      <c r="U1356" s="99"/>
      <c r="V1356" s="99"/>
      <c r="W1356" s="99"/>
      <c r="X1356" s="99"/>
      <c r="Y1356" s="99"/>
      <c r="Z1356" s="99"/>
      <c r="AA1356" s="99"/>
      <c r="AB1356" s="99"/>
      <c r="AC1356" s="100"/>
      <c r="AD1356" s="22">
        <f t="shared" si="383"/>
        <v>0</v>
      </c>
      <c r="AE1356" s="20">
        <f t="shared" si="384"/>
        <v>0</v>
      </c>
      <c r="AF1356" s="20">
        <f t="shared" si="385"/>
        <v>0</v>
      </c>
      <c r="AG1356" s="20">
        <f t="shared" si="386"/>
        <v>0</v>
      </c>
      <c r="AH1356" s="20">
        <f t="shared" si="387"/>
        <v>0</v>
      </c>
      <c r="AI1356" s="20">
        <f t="shared" si="388"/>
        <v>0</v>
      </c>
      <c r="AJ1356" s="20">
        <f t="shared" si="389"/>
        <v>0</v>
      </c>
      <c r="AK1356" s="20">
        <f t="shared" si="390"/>
        <v>0</v>
      </c>
      <c r="AL1356" s="20">
        <f t="shared" si="391"/>
        <v>0</v>
      </c>
      <c r="AM1356" s="20">
        <f t="shared" si="392"/>
        <v>0</v>
      </c>
      <c r="AN1356" s="20">
        <f t="shared" si="393"/>
        <v>0</v>
      </c>
      <c r="AO1356" s="43">
        <f t="shared" si="394"/>
        <v>0</v>
      </c>
    </row>
    <row r="1357" spans="1:41" hidden="1" x14ac:dyDescent="0.2">
      <c r="A1357" s="96"/>
      <c r="B1357" s="96"/>
      <c r="C1357" s="96"/>
      <c r="D1357" s="96"/>
      <c r="E1357" s="96"/>
      <c r="F1357" s="96"/>
      <c r="G1357" s="96"/>
      <c r="H1357" s="19" t="str">
        <f>IF(E1357="","",VLOOKUP(LEFT(E1357,5),'Technikai cellák'!B:C,2,0))</f>
        <v/>
      </c>
      <c r="I1357" s="19" t="str">
        <f>IF(E1357="","",VLOOKUP(H1357,'Technikai cellák'!$C$1:$D$12,2,0))</f>
        <v/>
      </c>
      <c r="J1357" s="97"/>
      <c r="K1357" s="25" t="str">
        <f t="shared" si="397"/>
        <v/>
      </c>
      <c r="L1357" s="101">
        <f t="shared" si="398"/>
        <v>0</v>
      </c>
      <c r="M1357" s="102">
        <f t="shared" si="399"/>
        <v>0</v>
      </c>
      <c r="N1357" s="105"/>
      <c r="O1357" s="104">
        <f t="shared" si="400"/>
        <v>0</v>
      </c>
      <c r="P1357" s="26">
        <f t="shared" si="396"/>
        <v>0</v>
      </c>
      <c r="Q1357" s="21">
        <f t="shared" si="395"/>
        <v>0</v>
      </c>
      <c r="R1357" s="98"/>
      <c r="S1357" s="99"/>
      <c r="T1357" s="99"/>
      <c r="U1357" s="99"/>
      <c r="V1357" s="99"/>
      <c r="W1357" s="99"/>
      <c r="X1357" s="99"/>
      <c r="Y1357" s="99"/>
      <c r="Z1357" s="99"/>
      <c r="AA1357" s="99"/>
      <c r="AB1357" s="99"/>
      <c r="AC1357" s="100"/>
      <c r="AD1357" s="22">
        <f t="shared" si="383"/>
        <v>0</v>
      </c>
      <c r="AE1357" s="20">
        <f t="shared" si="384"/>
        <v>0</v>
      </c>
      <c r="AF1357" s="20">
        <f t="shared" si="385"/>
        <v>0</v>
      </c>
      <c r="AG1357" s="20">
        <f t="shared" si="386"/>
        <v>0</v>
      </c>
      <c r="AH1357" s="20">
        <f t="shared" si="387"/>
        <v>0</v>
      </c>
      <c r="AI1357" s="20">
        <f t="shared" si="388"/>
        <v>0</v>
      </c>
      <c r="AJ1357" s="20">
        <f t="shared" si="389"/>
        <v>0</v>
      </c>
      <c r="AK1357" s="20">
        <f t="shared" si="390"/>
        <v>0</v>
      </c>
      <c r="AL1357" s="20">
        <f t="shared" si="391"/>
        <v>0</v>
      </c>
      <c r="AM1357" s="20">
        <f t="shared" si="392"/>
        <v>0</v>
      </c>
      <c r="AN1357" s="20">
        <f t="shared" si="393"/>
        <v>0</v>
      </c>
      <c r="AO1357" s="43">
        <f t="shared" si="394"/>
        <v>0</v>
      </c>
    </row>
    <row r="1358" spans="1:41" hidden="1" x14ac:dyDescent="0.2">
      <c r="A1358" s="96"/>
      <c r="B1358" s="96"/>
      <c r="C1358" s="96"/>
      <c r="D1358" s="96"/>
      <c r="E1358" s="96"/>
      <c r="F1358" s="96"/>
      <c r="G1358" s="96"/>
      <c r="H1358" s="19" t="str">
        <f>IF(E1358="","",VLOOKUP(LEFT(E1358,5),'Technikai cellák'!B:C,2,0))</f>
        <v/>
      </c>
      <c r="I1358" s="19" t="str">
        <f>IF(E1358="","",VLOOKUP(H1358,'Technikai cellák'!$C$1:$D$12,2,0))</f>
        <v/>
      </c>
      <c r="J1358" s="97"/>
      <c r="K1358" s="25" t="str">
        <f t="shared" si="397"/>
        <v/>
      </c>
      <c r="L1358" s="101">
        <f t="shared" si="398"/>
        <v>0</v>
      </c>
      <c r="M1358" s="102">
        <f t="shared" si="399"/>
        <v>0</v>
      </c>
      <c r="N1358" s="105"/>
      <c r="O1358" s="104">
        <f t="shared" si="400"/>
        <v>0</v>
      </c>
      <c r="P1358" s="26">
        <f t="shared" si="396"/>
        <v>0</v>
      </c>
      <c r="Q1358" s="21">
        <f t="shared" si="395"/>
        <v>0</v>
      </c>
      <c r="R1358" s="98"/>
      <c r="S1358" s="99"/>
      <c r="T1358" s="99"/>
      <c r="U1358" s="99"/>
      <c r="V1358" s="99"/>
      <c r="W1358" s="99"/>
      <c r="X1358" s="99"/>
      <c r="Y1358" s="99"/>
      <c r="Z1358" s="99"/>
      <c r="AA1358" s="99"/>
      <c r="AB1358" s="99"/>
      <c r="AC1358" s="100"/>
      <c r="AD1358" s="22">
        <f t="shared" si="383"/>
        <v>0</v>
      </c>
      <c r="AE1358" s="20">
        <f t="shared" si="384"/>
        <v>0</v>
      </c>
      <c r="AF1358" s="20">
        <f t="shared" si="385"/>
        <v>0</v>
      </c>
      <c r="AG1358" s="20">
        <f t="shared" si="386"/>
        <v>0</v>
      </c>
      <c r="AH1358" s="20">
        <f t="shared" si="387"/>
        <v>0</v>
      </c>
      <c r="AI1358" s="20">
        <f t="shared" si="388"/>
        <v>0</v>
      </c>
      <c r="AJ1358" s="20">
        <f t="shared" si="389"/>
        <v>0</v>
      </c>
      <c r="AK1358" s="20">
        <f t="shared" si="390"/>
        <v>0</v>
      </c>
      <c r="AL1358" s="20">
        <f t="shared" si="391"/>
        <v>0</v>
      </c>
      <c r="AM1358" s="20">
        <f t="shared" si="392"/>
        <v>0</v>
      </c>
      <c r="AN1358" s="20">
        <f t="shared" si="393"/>
        <v>0</v>
      </c>
      <c r="AO1358" s="43">
        <f t="shared" si="394"/>
        <v>0</v>
      </c>
    </row>
    <row r="1359" spans="1:41" hidden="1" x14ac:dyDescent="0.2">
      <c r="A1359" s="96"/>
      <c r="B1359" s="96"/>
      <c r="C1359" s="96"/>
      <c r="D1359" s="96"/>
      <c r="E1359" s="96"/>
      <c r="F1359" s="96"/>
      <c r="G1359" s="96"/>
      <c r="H1359" s="19" t="str">
        <f>IF(E1359="","",VLOOKUP(LEFT(E1359,5),'Technikai cellák'!B:C,2,0))</f>
        <v/>
      </c>
      <c r="I1359" s="19" t="str">
        <f>IF(E1359="","",VLOOKUP(H1359,'Technikai cellák'!$C$1:$D$12,2,0))</f>
        <v/>
      </c>
      <c r="J1359" s="97"/>
      <c r="K1359" s="25" t="str">
        <f t="shared" si="397"/>
        <v/>
      </c>
      <c r="L1359" s="101">
        <f t="shared" si="398"/>
        <v>0</v>
      </c>
      <c r="M1359" s="102">
        <f t="shared" si="399"/>
        <v>0</v>
      </c>
      <c r="N1359" s="105"/>
      <c r="O1359" s="104">
        <f t="shared" si="400"/>
        <v>0</v>
      </c>
      <c r="P1359" s="26">
        <f t="shared" si="396"/>
        <v>0</v>
      </c>
      <c r="Q1359" s="21">
        <f t="shared" si="395"/>
        <v>0</v>
      </c>
      <c r="R1359" s="98"/>
      <c r="S1359" s="99"/>
      <c r="T1359" s="99"/>
      <c r="U1359" s="99"/>
      <c r="V1359" s="99"/>
      <c r="W1359" s="99"/>
      <c r="X1359" s="99"/>
      <c r="Y1359" s="99"/>
      <c r="Z1359" s="99"/>
      <c r="AA1359" s="99"/>
      <c r="AB1359" s="99"/>
      <c r="AC1359" s="100"/>
      <c r="AD1359" s="22">
        <f t="shared" si="383"/>
        <v>0</v>
      </c>
      <c r="AE1359" s="20">
        <f t="shared" si="384"/>
        <v>0</v>
      </c>
      <c r="AF1359" s="20">
        <f t="shared" si="385"/>
        <v>0</v>
      </c>
      <c r="AG1359" s="20">
        <f t="shared" si="386"/>
        <v>0</v>
      </c>
      <c r="AH1359" s="20">
        <f t="shared" si="387"/>
        <v>0</v>
      </c>
      <c r="AI1359" s="20">
        <f t="shared" si="388"/>
        <v>0</v>
      </c>
      <c r="AJ1359" s="20">
        <f t="shared" si="389"/>
        <v>0</v>
      </c>
      <c r="AK1359" s="20">
        <f t="shared" si="390"/>
        <v>0</v>
      </c>
      <c r="AL1359" s="20">
        <f t="shared" si="391"/>
        <v>0</v>
      </c>
      <c r="AM1359" s="20">
        <f t="shared" si="392"/>
        <v>0</v>
      </c>
      <c r="AN1359" s="20">
        <f t="shared" si="393"/>
        <v>0</v>
      </c>
      <c r="AO1359" s="43">
        <f t="shared" si="394"/>
        <v>0</v>
      </c>
    </row>
    <row r="1360" spans="1:41" hidden="1" x14ac:dyDescent="0.2">
      <c r="A1360" s="96"/>
      <c r="B1360" s="96"/>
      <c r="C1360" s="96"/>
      <c r="D1360" s="96"/>
      <c r="E1360" s="96"/>
      <c r="F1360" s="96"/>
      <c r="G1360" s="96"/>
      <c r="H1360" s="19" t="str">
        <f>IF(E1360="","",VLOOKUP(LEFT(E1360,5),'Technikai cellák'!B:C,2,0))</f>
        <v/>
      </c>
      <c r="I1360" s="19" t="str">
        <f>IF(E1360="","",VLOOKUP(H1360,'Technikai cellák'!$C$1:$D$12,2,0))</f>
        <v/>
      </c>
      <c r="J1360" s="97"/>
      <c r="K1360" s="25" t="str">
        <f t="shared" si="397"/>
        <v/>
      </c>
      <c r="L1360" s="101">
        <f t="shared" si="398"/>
        <v>0</v>
      </c>
      <c r="M1360" s="102">
        <f t="shared" si="399"/>
        <v>0</v>
      </c>
      <c r="N1360" s="105"/>
      <c r="O1360" s="104">
        <f t="shared" si="400"/>
        <v>0</v>
      </c>
      <c r="P1360" s="26">
        <f t="shared" si="396"/>
        <v>0</v>
      </c>
      <c r="Q1360" s="21">
        <f t="shared" si="395"/>
        <v>0</v>
      </c>
      <c r="R1360" s="98"/>
      <c r="S1360" s="99"/>
      <c r="T1360" s="99"/>
      <c r="U1360" s="99"/>
      <c r="V1360" s="99"/>
      <c r="W1360" s="99"/>
      <c r="X1360" s="99"/>
      <c r="Y1360" s="99"/>
      <c r="Z1360" s="99"/>
      <c r="AA1360" s="99"/>
      <c r="AB1360" s="99"/>
      <c r="AC1360" s="100"/>
      <c r="AD1360" s="22">
        <f t="shared" si="383"/>
        <v>0</v>
      </c>
      <c r="AE1360" s="20">
        <f t="shared" si="384"/>
        <v>0</v>
      </c>
      <c r="AF1360" s="20">
        <f t="shared" si="385"/>
        <v>0</v>
      </c>
      <c r="AG1360" s="20">
        <f t="shared" si="386"/>
        <v>0</v>
      </c>
      <c r="AH1360" s="20">
        <f t="shared" si="387"/>
        <v>0</v>
      </c>
      <c r="AI1360" s="20">
        <f t="shared" si="388"/>
        <v>0</v>
      </c>
      <c r="AJ1360" s="20">
        <f t="shared" si="389"/>
        <v>0</v>
      </c>
      <c r="AK1360" s="20">
        <f t="shared" si="390"/>
        <v>0</v>
      </c>
      <c r="AL1360" s="20">
        <f t="shared" si="391"/>
        <v>0</v>
      </c>
      <c r="AM1360" s="20">
        <f t="shared" si="392"/>
        <v>0</v>
      </c>
      <c r="AN1360" s="20">
        <f t="shared" si="393"/>
        <v>0</v>
      </c>
      <c r="AO1360" s="43">
        <f t="shared" si="394"/>
        <v>0</v>
      </c>
    </row>
    <row r="1361" spans="1:41" hidden="1" x14ac:dyDescent="0.2">
      <c r="A1361" s="96"/>
      <c r="B1361" s="96"/>
      <c r="C1361" s="96"/>
      <c r="D1361" s="96"/>
      <c r="E1361" s="96"/>
      <c r="F1361" s="96"/>
      <c r="G1361" s="96"/>
      <c r="H1361" s="19" t="str">
        <f>IF(E1361="","",VLOOKUP(LEFT(E1361,5),'Technikai cellák'!B:C,2,0))</f>
        <v/>
      </c>
      <c r="I1361" s="19" t="str">
        <f>IF(E1361="","",VLOOKUP(H1361,'Technikai cellák'!$C$1:$D$12,2,0))</f>
        <v/>
      </c>
      <c r="J1361" s="97"/>
      <c r="K1361" s="25" t="str">
        <f t="shared" si="397"/>
        <v/>
      </c>
      <c r="L1361" s="101">
        <f t="shared" si="398"/>
        <v>0</v>
      </c>
      <c r="M1361" s="102">
        <f t="shared" si="399"/>
        <v>0</v>
      </c>
      <c r="N1361" s="105"/>
      <c r="O1361" s="104">
        <f t="shared" si="400"/>
        <v>0</v>
      </c>
      <c r="P1361" s="26">
        <f t="shared" si="396"/>
        <v>0</v>
      </c>
      <c r="Q1361" s="21">
        <f t="shared" si="395"/>
        <v>0</v>
      </c>
      <c r="R1361" s="98"/>
      <c r="S1361" s="99"/>
      <c r="T1361" s="99"/>
      <c r="U1361" s="99"/>
      <c r="V1361" s="99"/>
      <c r="W1361" s="99"/>
      <c r="X1361" s="99"/>
      <c r="Y1361" s="99"/>
      <c r="Z1361" s="99"/>
      <c r="AA1361" s="99"/>
      <c r="AB1361" s="99"/>
      <c r="AC1361" s="100"/>
      <c r="AD1361" s="22">
        <f t="shared" si="383"/>
        <v>0</v>
      </c>
      <c r="AE1361" s="20">
        <f t="shared" si="384"/>
        <v>0</v>
      </c>
      <c r="AF1361" s="20">
        <f t="shared" si="385"/>
        <v>0</v>
      </c>
      <c r="AG1361" s="20">
        <f t="shared" si="386"/>
        <v>0</v>
      </c>
      <c r="AH1361" s="20">
        <f t="shared" si="387"/>
        <v>0</v>
      </c>
      <c r="AI1361" s="20">
        <f t="shared" si="388"/>
        <v>0</v>
      </c>
      <c r="AJ1361" s="20">
        <f t="shared" si="389"/>
        <v>0</v>
      </c>
      <c r="AK1361" s="20">
        <f t="shared" si="390"/>
        <v>0</v>
      </c>
      <c r="AL1361" s="20">
        <f t="shared" si="391"/>
        <v>0</v>
      </c>
      <c r="AM1361" s="20">
        <f t="shared" si="392"/>
        <v>0</v>
      </c>
      <c r="AN1361" s="20">
        <f t="shared" si="393"/>
        <v>0</v>
      </c>
      <c r="AO1361" s="43">
        <f t="shared" si="394"/>
        <v>0</v>
      </c>
    </row>
    <row r="1362" spans="1:41" hidden="1" x14ac:dyDescent="0.2">
      <c r="A1362" s="96"/>
      <c r="B1362" s="96"/>
      <c r="C1362" s="96"/>
      <c r="D1362" s="96"/>
      <c r="E1362" s="96"/>
      <c r="F1362" s="96"/>
      <c r="G1362" s="96"/>
      <c r="H1362" s="19" t="str">
        <f>IF(E1362="","",VLOOKUP(LEFT(E1362,5),'Technikai cellák'!B:C,2,0))</f>
        <v/>
      </c>
      <c r="I1362" s="19" t="str">
        <f>IF(E1362="","",VLOOKUP(H1362,'Technikai cellák'!$C$1:$D$12,2,0))</f>
        <v/>
      </c>
      <c r="J1362" s="97"/>
      <c r="K1362" s="25" t="str">
        <f t="shared" si="397"/>
        <v/>
      </c>
      <c r="L1362" s="101">
        <f t="shared" si="398"/>
        <v>0</v>
      </c>
      <c r="M1362" s="102">
        <f t="shared" si="399"/>
        <v>0</v>
      </c>
      <c r="N1362" s="105"/>
      <c r="O1362" s="104">
        <f t="shared" si="400"/>
        <v>0</v>
      </c>
      <c r="P1362" s="26">
        <f t="shared" si="396"/>
        <v>0</v>
      </c>
      <c r="Q1362" s="21">
        <f t="shared" si="395"/>
        <v>0</v>
      </c>
      <c r="R1362" s="98"/>
      <c r="S1362" s="99"/>
      <c r="T1362" s="99"/>
      <c r="U1362" s="99"/>
      <c r="V1362" s="99"/>
      <c r="W1362" s="99"/>
      <c r="X1362" s="99"/>
      <c r="Y1362" s="99"/>
      <c r="Z1362" s="99"/>
      <c r="AA1362" s="99"/>
      <c r="AB1362" s="99"/>
      <c r="AC1362" s="100"/>
      <c r="AD1362" s="22">
        <f t="shared" si="383"/>
        <v>0</v>
      </c>
      <c r="AE1362" s="20">
        <f t="shared" si="384"/>
        <v>0</v>
      </c>
      <c r="AF1362" s="20">
        <f t="shared" si="385"/>
        <v>0</v>
      </c>
      <c r="AG1362" s="20">
        <f t="shared" si="386"/>
        <v>0</v>
      </c>
      <c r="AH1362" s="20">
        <f t="shared" si="387"/>
        <v>0</v>
      </c>
      <c r="AI1362" s="20">
        <f t="shared" si="388"/>
        <v>0</v>
      </c>
      <c r="AJ1362" s="20">
        <f t="shared" si="389"/>
        <v>0</v>
      </c>
      <c r="AK1362" s="20">
        <f t="shared" si="390"/>
        <v>0</v>
      </c>
      <c r="AL1362" s="20">
        <f t="shared" si="391"/>
        <v>0</v>
      </c>
      <c r="AM1362" s="20">
        <f t="shared" si="392"/>
        <v>0</v>
      </c>
      <c r="AN1362" s="20">
        <f t="shared" si="393"/>
        <v>0</v>
      </c>
      <c r="AO1362" s="43">
        <f t="shared" si="394"/>
        <v>0</v>
      </c>
    </row>
    <row r="1363" spans="1:41" hidden="1" x14ac:dyDescent="0.2">
      <c r="A1363" s="96"/>
      <c r="B1363" s="96"/>
      <c r="C1363" s="96"/>
      <c r="D1363" s="96"/>
      <c r="E1363" s="96"/>
      <c r="F1363" s="96"/>
      <c r="G1363" s="96"/>
      <c r="H1363" s="19" t="str">
        <f>IF(E1363="","",VLOOKUP(LEFT(E1363,5),'Technikai cellák'!B:C,2,0))</f>
        <v/>
      </c>
      <c r="I1363" s="19" t="str">
        <f>IF(E1363="","",VLOOKUP(H1363,'Technikai cellák'!$C$1:$D$12,2,0))</f>
        <v/>
      </c>
      <c r="J1363" s="97"/>
      <c r="K1363" s="25" t="str">
        <f t="shared" si="397"/>
        <v/>
      </c>
      <c r="L1363" s="101">
        <f t="shared" si="398"/>
        <v>0</v>
      </c>
      <c r="M1363" s="102">
        <f t="shared" si="399"/>
        <v>0</v>
      </c>
      <c r="N1363" s="105"/>
      <c r="O1363" s="104">
        <f t="shared" si="400"/>
        <v>0</v>
      </c>
      <c r="P1363" s="26">
        <f t="shared" si="396"/>
        <v>0</v>
      </c>
      <c r="Q1363" s="21">
        <f t="shared" si="395"/>
        <v>0</v>
      </c>
      <c r="R1363" s="98"/>
      <c r="S1363" s="99"/>
      <c r="T1363" s="99"/>
      <c r="U1363" s="99"/>
      <c r="V1363" s="99"/>
      <c r="W1363" s="99"/>
      <c r="X1363" s="99"/>
      <c r="Y1363" s="99"/>
      <c r="Z1363" s="99"/>
      <c r="AA1363" s="99"/>
      <c r="AB1363" s="99"/>
      <c r="AC1363" s="100"/>
      <c r="AD1363" s="22">
        <f t="shared" ref="AD1363:AD1426" si="401">ROUND((R1363*$C$6)/$C$7,0)</f>
        <v>0</v>
      </c>
      <c r="AE1363" s="20">
        <f t="shared" ref="AE1363:AE1426" si="402">ROUND((S1363*$C$6)/$C$7,0)</f>
        <v>0</v>
      </c>
      <c r="AF1363" s="20">
        <f t="shared" ref="AF1363:AF1426" si="403">ROUND((T1363*$C$6)/$C$7,0)</f>
        <v>0</v>
      </c>
      <c r="AG1363" s="20">
        <f t="shared" ref="AG1363:AG1426" si="404">ROUND((U1363*$C$6)/$C$7,0)</f>
        <v>0</v>
      </c>
      <c r="AH1363" s="20">
        <f t="shared" ref="AH1363:AH1426" si="405">ROUND((V1363*$C$6)/$C$7,0)</f>
        <v>0</v>
      </c>
      <c r="AI1363" s="20">
        <f t="shared" ref="AI1363:AI1426" si="406">ROUND((W1363*$C$6)/$C$7,0)</f>
        <v>0</v>
      </c>
      <c r="AJ1363" s="20">
        <f t="shared" ref="AJ1363:AJ1426" si="407">ROUND((X1363*$C$6)/$C$7,0)</f>
        <v>0</v>
      </c>
      <c r="AK1363" s="20">
        <f t="shared" ref="AK1363:AK1426" si="408">ROUND((Y1363*$C$6)/$C$7,0)</f>
        <v>0</v>
      </c>
      <c r="AL1363" s="20">
        <f t="shared" ref="AL1363:AL1426" si="409">ROUND((Z1363*$C$6)/$C$7,0)</f>
        <v>0</v>
      </c>
      <c r="AM1363" s="20">
        <f t="shared" ref="AM1363:AM1426" si="410">ROUND((AA1363*$C$6)/$C$7,0)</f>
        <v>0</v>
      </c>
      <c r="AN1363" s="20">
        <f t="shared" ref="AN1363:AN1426" si="411">ROUND((AB1363*$C$6)/$C$7,0)</f>
        <v>0</v>
      </c>
      <c r="AO1363" s="43">
        <f t="shared" ref="AO1363:AO1426" si="412">ROUND((AC1363*$C$6)/$C$7,0)</f>
        <v>0</v>
      </c>
    </row>
    <row r="1364" spans="1:41" hidden="1" x14ac:dyDescent="0.2">
      <c r="A1364" s="96"/>
      <c r="B1364" s="96"/>
      <c r="C1364" s="96"/>
      <c r="D1364" s="96"/>
      <c r="E1364" s="96"/>
      <c r="F1364" s="96"/>
      <c r="G1364" s="96"/>
      <c r="H1364" s="19" t="str">
        <f>IF(E1364="","",VLOOKUP(LEFT(E1364,5),'Technikai cellák'!B:C,2,0))</f>
        <v/>
      </c>
      <c r="I1364" s="19" t="str">
        <f>IF(E1364="","",VLOOKUP(H1364,'Technikai cellák'!$C$1:$D$12,2,0))</f>
        <v/>
      </c>
      <c r="J1364" s="97"/>
      <c r="K1364" s="25" t="str">
        <f t="shared" si="397"/>
        <v/>
      </c>
      <c r="L1364" s="101">
        <f t="shared" si="398"/>
        <v>0</v>
      </c>
      <c r="M1364" s="102">
        <f t="shared" si="399"/>
        <v>0</v>
      </c>
      <c r="N1364" s="105"/>
      <c r="O1364" s="104">
        <f t="shared" si="400"/>
        <v>0</v>
      </c>
      <c r="P1364" s="26">
        <f t="shared" si="396"/>
        <v>0</v>
      </c>
      <c r="Q1364" s="21">
        <f t="shared" ref="Q1364:Q1427" si="413">SUM(AD1364:AO1364)</f>
        <v>0</v>
      </c>
      <c r="R1364" s="98"/>
      <c r="S1364" s="99"/>
      <c r="T1364" s="99"/>
      <c r="U1364" s="99"/>
      <c r="V1364" s="99"/>
      <c r="W1364" s="99"/>
      <c r="X1364" s="99"/>
      <c r="Y1364" s="99"/>
      <c r="Z1364" s="99"/>
      <c r="AA1364" s="99"/>
      <c r="AB1364" s="99"/>
      <c r="AC1364" s="100"/>
      <c r="AD1364" s="22">
        <f t="shared" si="401"/>
        <v>0</v>
      </c>
      <c r="AE1364" s="20">
        <f t="shared" si="402"/>
        <v>0</v>
      </c>
      <c r="AF1364" s="20">
        <f t="shared" si="403"/>
        <v>0</v>
      </c>
      <c r="AG1364" s="20">
        <f t="shared" si="404"/>
        <v>0</v>
      </c>
      <c r="AH1364" s="20">
        <f t="shared" si="405"/>
        <v>0</v>
      </c>
      <c r="AI1364" s="20">
        <f t="shared" si="406"/>
        <v>0</v>
      </c>
      <c r="AJ1364" s="20">
        <f t="shared" si="407"/>
        <v>0</v>
      </c>
      <c r="AK1364" s="20">
        <f t="shared" si="408"/>
        <v>0</v>
      </c>
      <c r="AL1364" s="20">
        <f t="shared" si="409"/>
        <v>0</v>
      </c>
      <c r="AM1364" s="20">
        <f t="shared" si="410"/>
        <v>0</v>
      </c>
      <c r="AN1364" s="20">
        <f t="shared" si="411"/>
        <v>0</v>
      </c>
      <c r="AO1364" s="43">
        <f t="shared" si="412"/>
        <v>0</v>
      </c>
    </row>
    <row r="1365" spans="1:41" hidden="1" x14ac:dyDescent="0.2">
      <c r="A1365" s="96"/>
      <c r="B1365" s="96"/>
      <c r="C1365" s="96"/>
      <c r="D1365" s="96"/>
      <c r="E1365" s="96"/>
      <c r="F1365" s="96"/>
      <c r="G1365" s="96"/>
      <c r="H1365" s="19" t="str">
        <f>IF(E1365="","",VLOOKUP(LEFT(E1365,5),'Technikai cellák'!B:C,2,0))</f>
        <v/>
      </c>
      <c r="I1365" s="19" t="str">
        <f>IF(E1365="","",VLOOKUP(H1365,'Technikai cellák'!$C$1:$D$12,2,0))</f>
        <v/>
      </c>
      <c r="J1365" s="97"/>
      <c r="K1365" s="25" t="str">
        <f t="shared" si="397"/>
        <v/>
      </c>
      <c r="L1365" s="101">
        <f t="shared" si="398"/>
        <v>0</v>
      </c>
      <c r="M1365" s="102">
        <f t="shared" si="399"/>
        <v>0</v>
      </c>
      <c r="N1365" s="105"/>
      <c r="O1365" s="104">
        <f t="shared" si="400"/>
        <v>0</v>
      </c>
      <c r="P1365" s="26">
        <f t="shared" si="396"/>
        <v>0</v>
      </c>
      <c r="Q1365" s="21">
        <f t="shared" si="413"/>
        <v>0</v>
      </c>
      <c r="R1365" s="98"/>
      <c r="S1365" s="99"/>
      <c r="T1365" s="99"/>
      <c r="U1365" s="99"/>
      <c r="V1365" s="99"/>
      <c r="W1365" s="99"/>
      <c r="X1365" s="99"/>
      <c r="Y1365" s="99"/>
      <c r="Z1365" s="99"/>
      <c r="AA1365" s="99"/>
      <c r="AB1365" s="99"/>
      <c r="AC1365" s="100"/>
      <c r="AD1365" s="22">
        <f t="shared" si="401"/>
        <v>0</v>
      </c>
      <c r="AE1365" s="20">
        <f t="shared" si="402"/>
        <v>0</v>
      </c>
      <c r="AF1365" s="20">
        <f t="shared" si="403"/>
        <v>0</v>
      </c>
      <c r="AG1365" s="20">
        <f t="shared" si="404"/>
        <v>0</v>
      </c>
      <c r="AH1365" s="20">
        <f t="shared" si="405"/>
        <v>0</v>
      </c>
      <c r="AI1365" s="20">
        <f t="shared" si="406"/>
        <v>0</v>
      </c>
      <c r="AJ1365" s="20">
        <f t="shared" si="407"/>
        <v>0</v>
      </c>
      <c r="AK1365" s="20">
        <f t="shared" si="408"/>
        <v>0</v>
      </c>
      <c r="AL1365" s="20">
        <f t="shared" si="409"/>
        <v>0</v>
      </c>
      <c r="AM1365" s="20">
        <f t="shared" si="410"/>
        <v>0</v>
      </c>
      <c r="AN1365" s="20">
        <f t="shared" si="411"/>
        <v>0</v>
      </c>
      <c r="AO1365" s="43">
        <f t="shared" si="412"/>
        <v>0</v>
      </c>
    </row>
    <row r="1366" spans="1:41" hidden="1" x14ac:dyDescent="0.2">
      <c r="A1366" s="96"/>
      <c r="B1366" s="96"/>
      <c r="C1366" s="96"/>
      <c r="D1366" s="96"/>
      <c r="E1366" s="96"/>
      <c r="F1366" s="96"/>
      <c r="G1366" s="96"/>
      <c r="H1366" s="19" t="str">
        <f>IF(E1366="","",VLOOKUP(LEFT(E1366,5),'Technikai cellák'!B:C,2,0))</f>
        <v/>
      </c>
      <c r="I1366" s="19" t="str">
        <f>IF(E1366="","",VLOOKUP(H1366,'Technikai cellák'!$C$1:$D$12,2,0))</f>
        <v/>
      </c>
      <c r="J1366" s="97"/>
      <c r="K1366" s="25" t="str">
        <f t="shared" si="397"/>
        <v/>
      </c>
      <c r="L1366" s="101">
        <f t="shared" si="398"/>
        <v>0</v>
      </c>
      <c r="M1366" s="102">
        <f t="shared" si="399"/>
        <v>0</v>
      </c>
      <c r="N1366" s="105"/>
      <c r="O1366" s="104">
        <f t="shared" si="400"/>
        <v>0</v>
      </c>
      <c r="P1366" s="26">
        <f t="shared" si="396"/>
        <v>0</v>
      </c>
      <c r="Q1366" s="21">
        <f t="shared" si="413"/>
        <v>0</v>
      </c>
      <c r="R1366" s="98"/>
      <c r="S1366" s="99"/>
      <c r="T1366" s="99"/>
      <c r="U1366" s="99"/>
      <c r="V1366" s="99"/>
      <c r="W1366" s="99"/>
      <c r="X1366" s="99"/>
      <c r="Y1366" s="99"/>
      <c r="Z1366" s="99"/>
      <c r="AA1366" s="99"/>
      <c r="AB1366" s="99"/>
      <c r="AC1366" s="100"/>
      <c r="AD1366" s="22">
        <f t="shared" si="401"/>
        <v>0</v>
      </c>
      <c r="AE1366" s="20">
        <f t="shared" si="402"/>
        <v>0</v>
      </c>
      <c r="AF1366" s="20">
        <f t="shared" si="403"/>
        <v>0</v>
      </c>
      <c r="AG1366" s="20">
        <f t="shared" si="404"/>
        <v>0</v>
      </c>
      <c r="AH1366" s="20">
        <f t="shared" si="405"/>
        <v>0</v>
      </c>
      <c r="AI1366" s="20">
        <f t="shared" si="406"/>
        <v>0</v>
      </c>
      <c r="AJ1366" s="20">
        <f t="shared" si="407"/>
        <v>0</v>
      </c>
      <c r="AK1366" s="20">
        <f t="shared" si="408"/>
        <v>0</v>
      </c>
      <c r="AL1366" s="20">
        <f t="shared" si="409"/>
        <v>0</v>
      </c>
      <c r="AM1366" s="20">
        <f t="shared" si="410"/>
        <v>0</v>
      </c>
      <c r="AN1366" s="20">
        <f t="shared" si="411"/>
        <v>0</v>
      </c>
      <c r="AO1366" s="43">
        <f t="shared" si="412"/>
        <v>0</v>
      </c>
    </row>
    <row r="1367" spans="1:41" hidden="1" x14ac:dyDescent="0.2">
      <c r="A1367" s="96"/>
      <c r="B1367" s="96"/>
      <c r="C1367" s="96"/>
      <c r="D1367" s="96"/>
      <c r="E1367" s="96"/>
      <c r="F1367" s="96"/>
      <c r="G1367" s="96"/>
      <c r="H1367" s="19" t="str">
        <f>IF(E1367="","",VLOOKUP(LEFT(E1367,5),'Technikai cellák'!B:C,2,0))</f>
        <v/>
      </c>
      <c r="I1367" s="19" t="str">
        <f>IF(E1367="","",VLOOKUP(H1367,'Technikai cellák'!$C$1:$D$12,2,0))</f>
        <v/>
      </c>
      <c r="J1367" s="97"/>
      <c r="K1367" s="25" t="str">
        <f t="shared" si="397"/>
        <v/>
      </c>
      <c r="L1367" s="101">
        <f t="shared" si="398"/>
        <v>0</v>
      </c>
      <c r="M1367" s="102">
        <f t="shared" si="399"/>
        <v>0</v>
      </c>
      <c r="N1367" s="105"/>
      <c r="O1367" s="104">
        <f t="shared" si="400"/>
        <v>0</v>
      </c>
      <c r="P1367" s="26">
        <f t="shared" si="396"/>
        <v>0</v>
      </c>
      <c r="Q1367" s="21">
        <f t="shared" si="413"/>
        <v>0</v>
      </c>
      <c r="R1367" s="98"/>
      <c r="S1367" s="99"/>
      <c r="T1367" s="99"/>
      <c r="U1367" s="99"/>
      <c r="V1367" s="99"/>
      <c r="W1367" s="99"/>
      <c r="X1367" s="99"/>
      <c r="Y1367" s="99"/>
      <c r="Z1367" s="99"/>
      <c r="AA1367" s="99"/>
      <c r="AB1367" s="99"/>
      <c r="AC1367" s="100"/>
      <c r="AD1367" s="22">
        <f t="shared" si="401"/>
        <v>0</v>
      </c>
      <c r="AE1367" s="20">
        <f t="shared" si="402"/>
        <v>0</v>
      </c>
      <c r="AF1367" s="20">
        <f t="shared" si="403"/>
        <v>0</v>
      </c>
      <c r="AG1367" s="20">
        <f t="shared" si="404"/>
        <v>0</v>
      </c>
      <c r="AH1367" s="20">
        <f t="shared" si="405"/>
        <v>0</v>
      </c>
      <c r="AI1367" s="20">
        <f t="shared" si="406"/>
        <v>0</v>
      </c>
      <c r="AJ1367" s="20">
        <f t="shared" si="407"/>
        <v>0</v>
      </c>
      <c r="AK1367" s="20">
        <f t="shared" si="408"/>
        <v>0</v>
      </c>
      <c r="AL1367" s="20">
        <f t="shared" si="409"/>
        <v>0</v>
      </c>
      <c r="AM1367" s="20">
        <f t="shared" si="410"/>
        <v>0</v>
      </c>
      <c r="AN1367" s="20">
        <f t="shared" si="411"/>
        <v>0</v>
      </c>
      <c r="AO1367" s="43">
        <f t="shared" si="412"/>
        <v>0</v>
      </c>
    </row>
    <row r="1368" spans="1:41" hidden="1" x14ac:dyDescent="0.2">
      <c r="A1368" s="96"/>
      <c r="B1368" s="96"/>
      <c r="C1368" s="96"/>
      <c r="D1368" s="96"/>
      <c r="E1368" s="96"/>
      <c r="F1368" s="96"/>
      <c r="G1368" s="96"/>
      <c r="H1368" s="19" t="str">
        <f>IF(E1368="","",VLOOKUP(LEFT(E1368,5),'Technikai cellák'!B:C,2,0))</f>
        <v/>
      </c>
      <c r="I1368" s="19" t="str">
        <f>IF(E1368="","",VLOOKUP(H1368,'Technikai cellák'!$C$1:$D$12,2,0))</f>
        <v/>
      </c>
      <c r="J1368" s="97"/>
      <c r="K1368" s="25" t="str">
        <f t="shared" si="397"/>
        <v/>
      </c>
      <c r="L1368" s="101">
        <f t="shared" si="398"/>
        <v>0</v>
      </c>
      <c r="M1368" s="102">
        <f t="shared" si="399"/>
        <v>0</v>
      </c>
      <c r="N1368" s="105"/>
      <c r="O1368" s="104">
        <f t="shared" si="400"/>
        <v>0</v>
      </c>
      <c r="P1368" s="26">
        <f t="shared" si="396"/>
        <v>0</v>
      </c>
      <c r="Q1368" s="21">
        <f t="shared" si="413"/>
        <v>0</v>
      </c>
      <c r="R1368" s="98"/>
      <c r="S1368" s="99"/>
      <c r="T1368" s="99"/>
      <c r="U1368" s="99"/>
      <c r="V1368" s="99"/>
      <c r="W1368" s="99"/>
      <c r="X1368" s="99"/>
      <c r="Y1368" s="99"/>
      <c r="Z1368" s="99"/>
      <c r="AA1368" s="99"/>
      <c r="AB1368" s="99"/>
      <c r="AC1368" s="100"/>
      <c r="AD1368" s="22">
        <f t="shared" si="401"/>
        <v>0</v>
      </c>
      <c r="AE1368" s="20">
        <f t="shared" si="402"/>
        <v>0</v>
      </c>
      <c r="AF1368" s="20">
        <f t="shared" si="403"/>
        <v>0</v>
      </c>
      <c r="AG1368" s="20">
        <f t="shared" si="404"/>
        <v>0</v>
      </c>
      <c r="AH1368" s="20">
        <f t="shared" si="405"/>
        <v>0</v>
      </c>
      <c r="AI1368" s="20">
        <f t="shared" si="406"/>
        <v>0</v>
      </c>
      <c r="AJ1368" s="20">
        <f t="shared" si="407"/>
        <v>0</v>
      </c>
      <c r="AK1368" s="20">
        <f t="shared" si="408"/>
        <v>0</v>
      </c>
      <c r="AL1368" s="20">
        <f t="shared" si="409"/>
        <v>0</v>
      </c>
      <c r="AM1368" s="20">
        <f t="shared" si="410"/>
        <v>0</v>
      </c>
      <c r="AN1368" s="20">
        <f t="shared" si="411"/>
        <v>0</v>
      </c>
      <c r="AO1368" s="43">
        <f t="shared" si="412"/>
        <v>0</v>
      </c>
    </row>
    <row r="1369" spans="1:41" hidden="1" x14ac:dyDescent="0.2">
      <c r="A1369" s="96"/>
      <c r="B1369" s="96"/>
      <c r="C1369" s="96"/>
      <c r="D1369" s="96"/>
      <c r="E1369" s="96"/>
      <c r="F1369" s="96"/>
      <c r="G1369" s="96"/>
      <c r="H1369" s="19" t="str">
        <f>IF(E1369="","",VLOOKUP(LEFT(E1369,5),'Technikai cellák'!B:C,2,0))</f>
        <v/>
      </c>
      <c r="I1369" s="19" t="str">
        <f>IF(E1369="","",VLOOKUP(H1369,'Technikai cellák'!$C$1:$D$12,2,0))</f>
        <v/>
      </c>
      <c r="J1369" s="97"/>
      <c r="K1369" s="25" t="str">
        <f t="shared" si="397"/>
        <v/>
      </c>
      <c r="L1369" s="101">
        <f t="shared" si="398"/>
        <v>0</v>
      </c>
      <c r="M1369" s="102">
        <f t="shared" si="399"/>
        <v>0</v>
      </c>
      <c r="N1369" s="105"/>
      <c r="O1369" s="104">
        <f t="shared" si="400"/>
        <v>0</v>
      </c>
      <c r="P1369" s="26">
        <f t="shared" si="396"/>
        <v>0</v>
      </c>
      <c r="Q1369" s="21">
        <f t="shared" si="413"/>
        <v>0</v>
      </c>
      <c r="R1369" s="98"/>
      <c r="S1369" s="99"/>
      <c r="T1369" s="99"/>
      <c r="U1369" s="99"/>
      <c r="V1369" s="99"/>
      <c r="W1369" s="99"/>
      <c r="X1369" s="99"/>
      <c r="Y1369" s="99"/>
      <c r="Z1369" s="99"/>
      <c r="AA1369" s="99"/>
      <c r="AB1369" s="99"/>
      <c r="AC1369" s="100"/>
      <c r="AD1369" s="22">
        <f t="shared" si="401"/>
        <v>0</v>
      </c>
      <c r="AE1369" s="20">
        <f t="shared" si="402"/>
        <v>0</v>
      </c>
      <c r="AF1369" s="20">
        <f t="shared" si="403"/>
        <v>0</v>
      </c>
      <c r="AG1369" s="20">
        <f t="shared" si="404"/>
        <v>0</v>
      </c>
      <c r="AH1369" s="20">
        <f t="shared" si="405"/>
        <v>0</v>
      </c>
      <c r="AI1369" s="20">
        <f t="shared" si="406"/>
        <v>0</v>
      </c>
      <c r="AJ1369" s="20">
        <f t="shared" si="407"/>
        <v>0</v>
      </c>
      <c r="AK1369" s="20">
        <f t="shared" si="408"/>
        <v>0</v>
      </c>
      <c r="AL1369" s="20">
        <f t="shared" si="409"/>
        <v>0</v>
      </c>
      <c r="AM1369" s="20">
        <f t="shared" si="410"/>
        <v>0</v>
      </c>
      <c r="AN1369" s="20">
        <f t="shared" si="411"/>
        <v>0</v>
      </c>
      <c r="AO1369" s="43">
        <f t="shared" si="412"/>
        <v>0</v>
      </c>
    </row>
    <row r="1370" spans="1:41" hidden="1" x14ac:dyDescent="0.2">
      <c r="A1370" s="96"/>
      <c r="B1370" s="96"/>
      <c r="C1370" s="96"/>
      <c r="D1370" s="96"/>
      <c r="E1370" s="96"/>
      <c r="F1370" s="96"/>
      <c r="G1370" s="96"/>
      <c r="H1370" s="19" t="str">
        <f>IF(E1370="","",VLOOKUP(LEFT(E1370,5),'Technikai cellák'!B:C,2,0))</f>
        <v/>
      </c>
      <c r="I1370" s="19" t="str">
        <f>IF(E1370="","",VLOOKUP(H1370,'Technikai cellák'!$C$1:$D$12,2,0))</f>
        <v/>
      </c>
      <c r="J1370" s="97"/>
      <c r="K1370" s="25" t="str">
        <f t="shared" si="397"/>
        <v/>
      </c>
      <c r="L1370" s="101">
        <f t="shared" si="398"/>
        <v>0</v>
      </c>
      <c r="M1370" s="102">
        <f t="shared" si="399"/>
        <v>0</v>
      </c>
      <c r="N1370" s="105"/>
      <c r="O1370" s="104">
        <f t="shared" si="400"/>
        <v>0</v>
      </c>
      <c r="P1370" s="26">
        <f t="shared" si="396"/>
        <v>0</v>
      </c>
      <c r="Q1370" s="21">
        <f t="shared" si="413"/>
        <v>0</v>
      </c>
      <c r="R1370" s="98"/>
      <c r="S1370" s="99"/>
      <c r="T1370" s="99"/>
      <c r="U1370" s="99"/>
      <c r="V1370" s="99"/>
      <c r="W1370" s="99"/>
      <c r="X1370" s="99"/>
      <c r="Y1370" s="99"/>
      <c r="Z1370" s="99"/>
      <c r="AA1370" s="99"/>
      <c r="AB1370" s="99"/>
      <c r="AC1370" s="100"/>
      <c r="AD1370" s="22">
        <f t="shared" si="401"/>
        <v>0</v>
      </c>
      <c r="AE1370" s="20">
        <f t="shared" si="402"/>
        <v>0</v>
      </c>
      <c r="AF1370" s="20">
        <f t="shared" si="403"/>
        <v>0</v>
      </c>
      <c r="AG1370" s="20">
        <f t="shared" si="404"/>
        <v>0</v>
      </c>
      <c r="AH1370" s="20">
        <f t="shared" si="405"/>
        <v>0</v>
      </c>
      <c r="AI1370" s="20">
        <f t="shared" si="406"/>
        <v>0</v>
      </c>
      <c r="AJ1370" s="20">
        <f t="shared" si="407"/>
        <v>0</v>
      </c>
      <c r="AK1370" s="20">
        <f t="shared" si="408"/>
        <v>0</v>
      </c>
      <c r="AL1370" s="20">
        <f t="shared" si="409"/>
        <v>0</v>
      </c>
      <c r="AM1370" s="20">
        <f t="shared" si="410"/>
        <v>0</v>
      </c>
      <c r="AN1370" s="20">
        <f t="shared" si="411"/>
        <v>0</v>
      </c>
      <c r="AO1370" s="43">
        <f t="shared" si="412"/>
        <v>0</v>
      </c>
    </row>
    <row r="1371" spans="1:41" hidden="1" x14ac:dyDescent="0.2">
      <c r="A1371" s="96"/>
      <c r="B1371" s="96"/>
      <c r="C1371" s="96"/>
      <c r="D1371" s="96"/>
      <c r="E1371" s="96"/>
      <c r="F1371" s="96"/>
      <c r="G1371" s="96"/>
      <c r="H1371" s="19" t="str">
        <f>IF(E1371="","",VLOOKUP(LEFT(E1371,5),'Technikai cellák'!B:C,2,0))</f>
        <v/>
      </c>
      <c r="I1371" s="19" t="str">
        <f>IF(E1371="","",VLOOKUP(H1371,'Technikai cellák'!$C$1:$D$12,2,0))</f>
        <v/>
      </c>
      <c r="J1371" s="97"/>
      <c r="K1371" s="25" t="str">
        <f t="shared" si="397"/>
        <v/>
      </c>
      <c r="L1371" s="101">
        <f t="shared" si="398"/>
        <v>0</v>
      </c>
      <c r="M1371" s="102">
        <f t="shared" si="399"/>
        <v>0</v>
      </c>
      <c r="N1371" s="105"/>
      <c r="O1371" s="104">
        <f t="shared" si="400"/>
        <v>0</v>
      </c>
      <c r="P1371" s="26">
        <f t="shared" ref="P1371:P1434" si="414">ROUND(Q1371*$G$9,0)</f>
        <v>0</v>
      </c>
      <c r="Q1371" s="21">
        <f t="shared" si="413"/>
        <v>0</v>
      </c>
      <c r="R1371" s="98"/>
      <c r="S1371" s="99"/>
      <c r="T1371" s="99"/>
      <c r="U1371" s="99"/>
      <c r="V1371" s="99"/>
      <c r="W1371" s="99"/>
      <c r="X1371" s="99"/>
      <c r="Y1371" s="99"/>
      <c r="Z1371" s="99"/>
      <c r="AA1371" s="99"/>
      <c r="AB1371" s="99"/>
      <c r="AC1371" s="100"/>
      <c r="AD1371" s="22">
        <f t="shared" si="401"/>
        <v>0</v>
      </c>
      <c r="AE1371" s="20">
        <f t="shared" si="402"/>
        <v>0</v>
      </c>
      <c r="AF1371" s="20">
        <f t="shared" si="403"/>
        <v>0</v>
      </c>
      <c r="AG1371" s="20">
        <f t="shared" si="404"/>
        <v>0</v>
      </c>
      <c r="AH1371" s="20">
        <f t="shared" si="405"/>
        <v>0</v>
      </c>
      <c r="AI1371" s="20">
        <f t="shared" si="406"/>
        <v>0</v>
      </c>
      <c r="AJ1371" s="20">
        <f t="shared" si="407"/>
        <v>0</v>
      </c>
      <c r="AK1371" s="20">
        <f t="shared" si="408"/>
        <v>0</v>
      </c>
      <c r="AL1371" s="20">
        <f t="shared" si="409"/>
        <v>0</v>
      </c>
      <c r="AM1371" s="20">
        <f t="shared" si="410"/>
        <v>0</v>
      </c>
      <c r="AN1371" s="20">
        <f t="shared" si="411"/>
        <v>0</v>
      </c>
      <c r="AO1371" s="43">
        <f t="shared" si="412"/>
        <v>0</v>
      </c>
    </row>
    <row r="1372" spans="1:41" hidden="1" x14ac:dyDescent="0.2">
      <c r="A1372" s="96"/>
      <c r="B1372" s="96"/>
      <c r="C1372" s="96"/>
      <c r="D1372" s="96"/>
      <c r="E1372" s="96"/>
      <c r="F1372" s="96"/>
      <c r="G1372" s="96"/>
      <c r="H1372" s="19" t="str">
        <f>IF(E1372="","",VLOOKUP(LEFT(E1372,5),'Technikai cellák'!B:C,2,0))</f>
        <v/>
      </c>
      <c r="I1372" s="19" t="str">
        <f>IF(E1372="","",VLOOKUP(H1372,'Technikai cellák'!$C$1:$D$12,2,0))</f>
        <v/>
      </c>
      <c r="J1372" s="97"/>
      <c r="K1372" s="25" t="str">
        <f t="shared" si="397"/>
        <v/>
      </c>
      <c r="L1372" s="101">
        <f t="shared" si="398"/>
        <v>0</v>
      </c>
      <c r="M1372" s="102">
        <f t="shared" si="399"/>
        <v>0</v>
      </c>
      <c r="N1372" s="105"/>
      <c r="O1372" s="104">
        <f t="shared" si="400"/>
        <v>0</v>
      </c>
      <c r="P1372" s="26">
        <f t="shared" si="414"/>
        <v>0</v>
      </c>
      <c r="Q1372" s="21">
        <f t="shared" si="413"/>
        <v>0</v>
      </c>
      <c r="R1372" s="98"/>
      <c r="S1372" s="99"/>
      <c r="T1372" s="99"/>
      <c r="U1372" s="99"/>
      <c r="V1372" s="99"/>
      <c r="W1372" s="99"/>
      <c r="X1372" s="99"/>
      <c r="Y1372" s="99"/>
      <c r="Z1372" s="99"/>
      <c r="AA1372" s="99"/>
      <c r="AB1372" s="99"/>
      <c r="AC1372" s="100"/>
      <c r="AD1372" s="22">
        <f t="shared" si="401"/>
        <v>0</v>
      </c>
      <c r="AE1372" s="20">
        <f t="shared" si="402"/>
        <v>0</v>
      </c>
      <c r="AF1372" s="20">
        <f t="shared" si="403"/>
        <v>0</v>
      </c>
      <c r="AG1372" s="20">
        <f t="shared" si="404"/>
        <v>0</v>
      </c>
      <c r="AH1372" s="20">
        <f t="shared" si="405"/>
        <v>0</v>
      </c>
      <c r="AI1372" s="20">
        <f t="shared" si="406"/>
        <v>0</v>
      </c>
      <c r="AJ1372" s="20">
        <f t="shared" si="407"/>
        <v>0</v>
      </c>
      <c r="AK1372" s="20">
        <f t="shared" si="408"/>
        <v>0</v>
      </c>
      <c r="AL1372" s="20">
        <f t="shared" si="409"/>
        <v>0</v>
      </c>
      <c r="AM1372" s="20">
        <f t="shared" si="410"/>
        <v>0</v>
      </c>
      <c r="AN1372" s="20">
        <f t="shared" si="411"/>
        <v>0</v>
      </c>
      <c r="AO1372" s="43">
        <f t="shared" si="412"/>
        <v>0</v>
      </c>
    </row>
    <row r="1373" spans="1:41" hidden="1" x14ac:dyDescent="0.2">
      <c r="A1373" s="96"/>
      <c r="B1373" s="96"/>
      <c r="C1373" s="96"/>
      <c r="D1373" s="96"/>
      <c r="E1373" s="96"/>
      <c r="F1373" s="96"/>
      <c r="G1373" s="96"/>
      <c r="H1373" s="19" t="str">
        <f>IF(E1373="","",VLOOKUP(LEFT(E1373,5),'Technikai cellák'!B:C,2,0))</f>
        <v/>
      </c>
      <c r="I1373" s="19" t="str">
        <f>IF(E1373="","",VLOOKUP(H1373,'Technikai cellák'!$C$1:$D$12,2,0))</f>
        <v/>
      </c>
      <c r="J1373" s="97"/>
      <c r="K1373" s="25" t="str">
        <f t="shared" si="397"/>
        <v/>
      </c>
      <c r="L1373" s="101">
        <f t="shared" si="398"/>
        <v>0</v>
      </c>
      <c r="M1373" s="102">
        <f t="shared" si="399"/>
        <v>0</v>
      </c>
      <c r="N1373" s="105"/>
      <c r="O1373" s="104">
        <f t="shared" si="400"/>
        <v>0</v>
      </c>
      <c r="P1373" s="26">
        <f t="shared" si="414"/>
        <v>0</v>
      </c>
      <c r="Q1373" s="21">
        <f t="shared" si="413"/>
        <v>0</v>
      </c>
      <c r="R1373" s="98"/>
      <c r="S1373" s="99"/>
      <c r="T1373" s="99"/>
      <c r="U1373" s="99"/>
      <c r="V1373" s="99"/>
      <c r="W1373" s="99"/>
      <c r="X1373" s="99"/>
      <c r="Y1373" s="99"/>
      <c r="Z1373" s="99"/>
      <c r="AA1373" s="99"/>
      <c r="AB1373" s="99"/>
      <c r="AC1373" s="100"/>
      <c r="AD1373" s="22">
        <f t="shared" si="401"/>
        <v>0</v>
      </c>
      <c r="AE1373" s="20">
        <f t="shared" si="402"/>
        <v>0</v>
      </c>
      <c r="AF1373" s="20">
        <f t="shared" si="403"/>
        <v>0</v>
      </c>
      <c r="AG1373" s="20">
        <f t="shared" si="404"/>
        <v>0</v>
      </c>
      <c r="AH1373" s="20">
        <f t="shared" si="405"/>
        <v>0</v>
      </c>
      <c r="AI1373" s="20">
        <f t="shared" si="406"/>
        <v>0</v>
      </c>
      <c r="AJ1373" s="20">
        <f t="shared" si="407"/>
        <v>0</v>
      </c>
      <c r="AK1373" s="20">
        <f t="shared" si="408"/>
        <v>0</v>
      </c>
      <c r="AL1373" s="20">
        <f t="shared" si="409"/>
        <v>0</v>
      </c>
      <c r="AM1373" s="20">
        <f t="shared" si="410"/>
        <v>0</v>
      </c>
      <c r="AN1373" s="20">
        <f t="shared" si="411"/>
        <v>0</v>
      </c>
      <c r="AO1373" s="43">
        <f t="shared" si="412"/>
        <v>0</v>
      </c>
    </row>
    <row r="1374" spans="1:41" hidden="1" x14ac:dyDescent="0.2">
      <c r="A1374" s="96"/>
      <c r="B1374" s="96"/>
      <c r="C1374" s="96"/>
      <c r="D1374" s="96"/>
      <c r="E1374" s="96"/>
      <c r="F1374" s="96"/>
      <c r="G1374" s="96"/>
      <c r="H1374" s="19" t="str">
        <f>IF(E1374="","",VLOOKUP(LEFT(E1374,5),'Technikai cellák'!B:C,2,0))</f>
        <v/>
      </c>
      <c r="I1374" s="19" t="str">
        <f>IF(E1374="","",VLOOKUP(H1374,'Technikai cellák'!$C$1:$D$12,2,0))</f>
        <v/>
      </c>
      <c r="J1374" s="97"/>
      <c r="K1374" s="25" t="str">
        <f t="shared" si="397"/>
        <v/>
      </c>
      <c r="L1374" s="101">
        <f t="shared" si="398"/>
        <v>0</v>
      </c>
      <c r="M1374" s="102">
        <f t="shared" si="399"/>
        <v>0</v>
      </c>
      <c r="N1374" s="105"/>
      <c r="O1374" s="104">
        <f t="shared" si="400"/>
        <v>0</v>
      </c>
      <c r="P1374" s="26">
        <f t="shared" si="414"/>
        <v>0</v>
      </c>
      <c r="Q1374" s="21">
        <f t="shared" si="413"/>
        <v>0</v>
      </c>
      <c r="R1374" s="98"/>
      <c r="S1374" s="99"/>
      <c r="T1374" s="99"/>
      <c r="U1374" s="99"/>
      <c r="V1374" s="99"/>
      <c r="W1374" s="99"/>
      <c r="X1374" s="99"/>
      <c r="Y1374" s="99"/>
      <c r="Z1374" s="99"/>
      <c r="AA1374" s="99"/>
      <c r="AB1374" s="99"/>
      <c r="AC1374" s="100"/>
      <c r="AD1374" s="22">
        <f t="shared" si="401"/>
        <v>0</v>
      </c>
      <c r="AE1374" s="20">
        <f t="shared" si="402"/>
        <v>0</v>
      </c>
      <c r="AF1374" s="20">
        <f t="shared" si="403"/>
        <v>0</v>
      </c>
      <c r="AG1374" s="20">
        <f t="shared" si="404"/>
        <v>0</v>
      </c>
      <c r="AH1374" s="20">
        <f t="shared" si="405"/>
        <v>0</v>
      </c>
      <c r="AI1374" s="20">
        <f t="shared" si="406"/>
        <v>0</v>
      </c>
      <c r="AJ1374" s="20">
        <f t="shared" si="407"/>
        <v>0</v>
      </c>
      <c r="AK1374" s="20">
        <f t="shared" si="408"/>
        <v>0</v>
      </c>
      <c r="AL1374" s="20">
        <f t="shared" si="409"/>
        <v>0</v>
      </c>
      <c r="AM1374" s="20">
        <f t="shared" si="410"/>
        <v>0</v>
      </c>
      <c r="AN1374" s="20">
        <f t="shared" si="411"/>
        <v>0</v>
      </c>
      <c r="AO1374" s="43">
        <f t="shared" si="412"/>
        <v>0</v>
      </c>
    </row>
    <row r="1375" spans="1:41" hidden="1" x14ac:dyDescent="0.2">
      <c r="A1375" s="96"/>
      <c r="B1375" s="96"/>
      <c r="C1375" s="96"/>
      <c r="D1375" s="96"/>
      <c r="E1375" s="96"/>
      <c r="F1375" s="96"/>
      <c r="G1375" s="96"/>
      <c r="H1375" s="19" t="str">
        <f>IF(E1375="","",VLOOKUP(LEFT(E1375,5),'Technikai cellák'!B:C,2,0))</f>
        <v/>
      </c>
      <c r="I1375" s="19" t="str">
        <f>IF(E1375="","",VLOOKUP(H1375,'Technikai cellák'!$C$1:$D$12,2,0))</f>
        <v/>
      </c>
      <c r="J1375" s="97"/>
      <c r="K1375" s="25" t="str">
        <f t="shared" si="397"/>
        <v/>
      </c>
      <c r="L1375" s="101">
        <f t="shared" si="398"/>
        <v>0</v>
      </c>
      <c r="M1375" s="102">
        <f t="shared" si="399"/>
        <v>0</v>
      </c>
      <c r="N1375" s="105"/>
      <c r="O1375" s="104">
        <f t="shared" si="400"/>
        <v>0</v>
      </c>
      <c r="P1375" s="26">
        <f t="shared" si="414"/>
        <v>0</v>
      </c>
      <c r="Q1375" s="21">
        <f t="shared" si="413"/>
        <v>0</v>
      </c>
      <c r="R1375" s="98"/>
      <c r="S1375" s="99"/>
      <c r="T1375" s="99"/>
      <c r="U1375" s="99"/>
      <c r="V1375" s="99"/>
      <c r="W1375" s="99"/>
      <c r="X1375" s="99"/>
      <c r="Y1375" s="99"/>
      <c r="Z1375" s="99"/>
      <c r="AA1375" s="99"/>
      <c r="AB1375" s="99"/>
      <c r="AC1375" s="100"/>
      <c r="AD1375" s="22">
        <f t="shared" si="401"/>
        <v>0</v>
      </c>
      <c r="AE1375" s="20">
        <f t="shared" si="402"/>
        <v>0</v>
      </c>
      <c r="AF1375" s="20">
        <f t="shared" si="403"/>
        <v>0</v>
      </c>
      <c r="AG1375" s="20">
        <f t="shared" si="404"/>
        <v>0</v>
      </c>
      <c r="AH1375" s="20">
        <f t="shared" si="405"/>
        <v>0</v>
      </c>
      <c r="AI1375" s="20">
        <f t="shared" si="406"/>
        <v>0</v>
      </c>
      <c r="AJ1375" s="20">
        <f t="shared" si="407"/>
        <v>0</v>
      </c>
      <c r="AK1375" s="20">
        <f t="shared" si="408"/>
        <v>0</v>
      </c>
      <c r="AL1375" s="20">
        <f t="shared" si="409"/>
        <v>0</v>
      </c>
      <c r="AM1375" s="20">
        <f t="shared" si="410"/>
        <v>0</v>
      </c>
      <c r="AN1375" s="20">
        <f t="shared" si="411"/>
        <v>0</v>
      </c>
      <c r="AO1375" s="43">
        <f t="shared" si="412"/>
        <v>0</v>
      </c>
    </row>
    <row r="1376" spans="1:41" hidden="1" x14ac:dyDescent="0.2">
      <c r="A1376" s="96"/>
      <c r="B1376" s="96"/>
      <c r="C1376" s="96"/>
      <c r="D1376" s="96"/>
      <c r="E1376" s="96"/>
      <c r="F1376" s="96"/>
      <c r="G1376" s="96"/>
      <c r="H1376" s="19" t="str">
        <f>IF(E1376="","",VLOOKUP(LEFT(E1376,5),'Technikai cellák'!B:C,2,0))</f>
        <v/>
      </c>
      <c r="I1376" s="19" t="str">
        <f>IF(E1376="","",VLOOKUP(H1376,'Technikai cellák'!$C$1:$D$12,2,0))</f>
        <v/>
      </c>
      <c r="J1376" s="97"/>
      <c r="K1376" s="25" t="str">
        <f t="shared" si="397"/>
        <v/>
      </c>
      <c r="L1376" s="101">
        <f t="shared" si="398"/>
        <v>0</v>
      </c>
      <c r="M1376" s="102">
        <f t="shared" si="399"/>
        <v>0</v>
      </c>
      <c r="N1376" s="105"/>
      <c r="O1376" s="104">
        <f t="shared" si="400"/>
        <v>0</v>
      </c>
      <c r="P1376" s="26">
        <f t="shared" si="414"/>
        <v>0</v>
      </c>
      <c r="Q1376" s="21">
        <f t="shared" si="413"/>
        <v>0</v>
      </c>
      <c r="R1376" s="98"/>
      <c r="S1376" s="99"/>
      <c r="T1376" s="99"/>
      <c r="U1376" s="99"/>
      <c r="V1376" s="99"/>
      <c r="W1376" s="99"/>
      <c r="X1376" s="99"/>
      <c r="Y1376" s="99"/>
      <c r="Z1376" s="99"/>
      <c r="AA1376" s="99"/>
      <c r="AB1376" s="99"/>
      <c r="AC1376" s="100"/>
      <c r="AD1376" s="22">
        <f t="shared" si="401"/>
        <v>0</v>
      </c>
      <c r="AE1376" s="20">
        <f t="shared" si="402"/>
        <v>0</v>
      </c>
      <c r="AF1376" s="20">
        <f t="shared" si="403"/>
        <v>0</v>
      </c>
      <c r="AG1376" s="20">
        <f t="shared" si="404"/>
        <v>0</v>
      </c>
      <c r="AH1376" s="20">
        <f t="shared" si="405"/>
        <v>0</v>
      </c>
      <c r="AI1376" s="20">
        <f t="shared" si="406"/>
        <v>0</v>
      </c>
      <c r="AJ1376" s="20">
        <f t="shared" si="407"/>
        <v>0</v>
      </c>
      <c r="AK1376" s="20">
        <f t="shared" si="408"/>
        <v>0</v>
      </c>
      <c r="AL1376" s="20">
        <f t="shared" si="409"/>
        <v>0</v>
      </c>
      <c r="AM1376" s="20">
        <f t="shared" si="410"/>
        <v>0</v>
      </c>
      <c r="AN1376" s="20">
        <f t="shared" si="411"/>
        <v>0</v>
      </c>
      <c r="AO1376" s="43">
        <f t="shared" si="412"/>
        <v>0</v>
      </c>
    </row>
    <row r="1377" spans="1:41" hidden="1" x14ac:dyDescent="0.2">
      <c r="A1377" s="96"/>
      <c r="B1377" s="96"/>
      <c r="C1377" s="96"/>
      <c r="D1377" s="96"/>
      <c r="E1377" s="96"/>
      <c r="F1377" s="96"/>
      <c r="G1377" s="96"/>
      <c r="H1377" s="19" t="str">
        <f>IF(E1377="","",VLOOKUP(LEFT(E1377,5),'Technikai cellák'!B:C,2,0))</f>
        <v/>
      </c>
      <c r="I1377" s="19" t="str">
        <f>IF(E1377="","",VLOOKUP(H1377,'Technikai cellák'!$C$1:$D$12,2,0))</f>
        <v/>
      </c>
      <c r="J1377" s="97"/>
      <c r="K1377" s="25" t="str">
        <f t="shared" si="397"/>
        <v/>
      </c>
      <c r="L1377" s="101">
        <f t="shared" si="398"/>
        <v>0</v>
      </c>
      <c r="M1377" s="102">
        <f t="shared" si="399"/>
        <v>0</v>
      </c>
      <c r="N1377" s="105"/>
      <c r="O1377" s="104">
        <f t="shared" si="400"/>
        <v>0</v>
      </c>
      <c r="P1377" s="26">
        <f t="shared" si="414"/>
        <v>0</v>
      </c>
      <c r="Q1377" s="21">
        <f t="shared" si="413"/>
        <v>0</v>
      </c>
      <c r="R1377" s="98"/>
      <c r="S1377" s="99"/>
      <c r="T1377" s="99"/>
      <c r="U1377" s="99"/>
      <c r="V1377" s="99"/>
      <c r="W1377" s="99"/>
      <c r="X1377" s="99"/>
      <c r="Y1377" s="99"/>
      <c r="Z1377" s="99"/>
      <c r="AA1377" s="99"/>
      <c r="AB1377" s="99"/>
      <c r="AC1377" s="100"/>
      <c r="AD1377" s="22">
        <f t="shared" si="401"/>
        <v>0</v>
      </c>
      <c r="AE1377" s="20">
        <f t="shared" si="402"/>
        <v>0</v>
      </c>
      <c r="AF1377" s="20">
        <f t="shared" si="403"/>
        <v>0</v>
      </c>
      <c r="AG1377" s="20">
        <f t="shared" si="404"/>
        <v>0</v>
      </c>
      <c r="AH1377" s="20">
        <f t="shared" si="405"/>
        <v>0</v>
      </c>
      <c r="AI1377" s="20">
        <f t="shared" si="406"/>
        <v>0</v>
      </c>
      <c r="AJ1377" s="20">
        <f t="shared" si="407"/>
        <v>0</v>
      </c>
      <c r="AK1377" s="20">
        <f t="shared" si="408"/>
        <v>0</v>
      </c>
      <c r="AL1377" s="20">
        <f t="shared" si="409"/>
        <v>0</v>
      </c>
      <c r="AM1377" s="20">
        <f t="shared" si="410"/>
        <v>0</v>
      </c>
      <c r="AN1377" s="20">
        <f t="shared" si="411"/>
        <v>0</v>
      </c>
      <c r="AO1377" s="43">
        <f t="shared" si="412"/>
        <v>0</v>
      </c>
    </row>
    <row r="1378" spans="1:41" hidden="1" x14ac:dyDescent="0.2">
      <c r="A1378" s="96"/>
      <c r="B1378" s="96"/>
      <c r="C1378" s="96"/>
      <c r="D1378" s="96"/>
      <c r="E1378" s="96"/>
      <c r="F1378" s="96"/>
      <c r="G1378" s="96"/>
      <c r="H1378" s="19" t="str">
        <f>IF(E1378="","",VLOOKUP(LEFT(E1378,5),'Technikai cellák'!B:C,2,0))</f>
        <v/>
      </c>
      <c r="I1378" s="19" t="str">
        <f>IF(E1378="","",VLOOKUP(H1378,'Technikai cellák'!$C$1:$D$12,2,0))</f>
        <v/>
      </c>
      <c r="J1378" s="97"/>
      <c r="K1378" s="25" t="str">
        <f t="shared" si="397"/>
        <v/>
      </c>
      <c r="L1378" s="101">
        <f t="shared" si="398"/>
        <v>0</v>
      </c>
      <c r="M1378" s="102">
        <f t="shared" si="399"/>
        <v>0</v>
      </c>
      <c r="N1378" s="105"/>
      <c r="O1378" s="104">
        <f t="shared" si="400"/>
        <v>0</v>
      </c>
      <c r="P1378" s="26">
        <f t="shared" si="414"/>
        <v>0</v>
      </c>
      <c r="Q1378" s="21">
        <f t="shared" si="413"/>
        <v>0</v>
      </c>
      <c r="R1378" s="98"/>
      <c r="S1378" s="99"/>
      <c r="T1378" s="99"/>
      <c r="U1378" s="99"/>
      <c r="V1378" s="99"/>
      <c r="W1378" s="99"/>
      <c r="X1378" s="99"/>
      <c r="Y1378" s="99"/>
      <c r="Z1378" s="99"/>
      <c r="AA1378" s="99"/>
      <c r="AB1378" s="99"/>
      <c r="AC1378" s="100"/>
      <c r="AD1378" s="22">
        <f t="shared" si="401"/>
        <v>0</v>
      </c>
      <c r="AE1378" s="20">
        <f t="shared" si="402"/>
        <v>0</v>
      </c>
      <c r="AF1378" s="20">
        <f t="shared" si="403"/>
        <v>0</v>
      </c>
      <c r="AG1378" s="20">
        <f t="shared" si="404"/>
        <v>0</v>
      </c>
      <c r="AH1378" s="20">
        <f t="shared" si="405"/>
        <v>0</v>
      </c>
      <c r="AI1378" s="20">
        <f t="shared" si="406"/>
        <v>0</v>
      </c>
      <c r="AJ1378" s="20">
        <f t="shared" si="407"/>
        <v>0</v>
      </c>
      <c r="AK1378" s="20">
        <f t="shared" si="408"/>
        <v>0</v>
      </c>
      <c r="AL1378" s="20">
        <f t="shared" si="409"/>
        <v>0</v>
      </c>
      <c r="AM1378" s="20">
        <f t="shared" si="410"/>
        <v>0</v>
      </c>
      <c r="AN1378" s="20">
        <f t="shared" si="411"/>
        <v>0</v>
      </c>
      <c r="AO1378" s="43">
        <f t="shared" si="412"/>
        <v>0</v>
      </c>
    </row>
    <row r="1379" spans="1:41" hidden="1" x14ac:dyDescent="0.2">
      <c r="A1379" s="96"/>
      <c r="B1379" s="96"/>
      <c r="C1379" s="96"/>
      <c r="D1379" s="96"/>
      <c r="E1379" s="96"/>
      <c r="F1379" s="96"/>
      <c r="G1379" s="96"/>
      <c r="H1379" s="19" t="str">
        <f>IF(E1379="","",VLOOKUP(LEFT(E1379,5),'Technikai cellák'!B:C,2,0))</f>
        <v/>
      </c>
      <c r="I1379" s="19" t="str">
        <f>IF(E1379="","",VLOOKUP(H1379,'Technikai cellák'!$C$1:$D$12,2,0))</f>
        <v/>
      </c>
      <c r="J1379" s="97"/>
      <c r="K1379" s="25" t="str">
        <f t="shared" si="397"/>
        <v/>
      </c>
      <c r="L1379" s="101">
        <f t="shared" si="398"/>
        <v>0</v>
      </c>
      <c r="M1379" s="102">
        <f t="shared" si="399"/>
        <v>0</v>
      </c>
      <c r="N1379" s="105"/>
      <c r="O1379" s="104">
        <f t="shared" si="400"/>
        <v>0</v>
      </c>
      <c r="P1379" s="26">
        <f t="shared" si="414"/>
        <v>0</v>
      </c>
      <c r="Q1379" s="21">
        <f t="shared" si="413"/>
        <v>0</v>
      </c>
      <c r="R1379" s="98"/>
      <c r="S1379" s="99"/>
      <c r="T1379" s="99"/>
      <c r="U1379" s="99"/>
      <c r="V1379" s="99"/>
      <c r="W1379" s="99"/>
      <c r="X1379" s="99"/>
      <c r="Y1379" s="99"/>
      <c r="Z1379" s="99"/>
      <c r="AA1379" s="99"/>
      <c r="AB1379" s="99"/>
      <c r="AC1379" s="100"/>
      <c r="AD1379" s="22">
        <f t="shared" si="401"/>
        <v>0</v>
      </c>
      <c r="AE1379" s="20">
        <f t="shared" si="402"/>
        <v>0</v>
      </c>
      <c r="AF1379" s="20">
        <f t="shared" si="403"/>
        <v>0</v>
      </c>
      <c r="AG1379" s="20">
        <f t="shared" si="404"/>
        <v>0</v>
      </c>
      <c r="AH1379" s="20">
        <f t="shared" si="405"/>
        <v>0</v>
      </c>
      <c r="AI1379" s="20">
        <f t="shared" si="406"/>
        <v>0</v>
      </c>
      <c r="AJ1379" s="20">
        <f t="shared" si="407"/>
        <v>0</v>
      </c>
      <c r="AK1379" s="20">
        <f t="shared" si="408"/>
        <v>0</v>
      </c>
      <c r="AL1379" s="20">
        <f t="shared" si="409"/>
        <v>0</v>
      </c>
      <c r="AM1379" s="20">
        <f t="shared" si="410"/>
        <v>0</v>
      </c>
      <c r="AN1379" s="20">
        <f t="shared" si="411"/>
        <v>0</v>
      </c>
      <c r="AO1379" s="43">
        <f t="shared" si="412"/>
        <v>0</v>
      </c>
    </row>
    <row r="1380" spans="1:41" hidden="1" x14ac:dyDescent="0.2">
      <c r="A1380" s="96"/>
      <c r="B1380" s="96"/>
      <c r="C1380" s="96"/>
      <c r="D1380" s="96"/>
      <c r="E1380" s="96"/>
      <c r="F1380" s="96"/>
      <c r="G1380" s="96"/>
      <c r="H1380" s="19" t="str">
        <f>IF(E1380="","",VLOOKUP(LEFT(E1380,5),'Technikai cellák'!B:C,2,0))</f>
        <v/>
      </c>
      <c r="I1380" s="19" t="str">
        <f>IF(E1380="","",VLOOKUP(H1380,'Technikai cellák'!$C$1:$D$12,2,0))</f>
        <v/>
      </c>
      <c r="J1380" s="97"/>
      <c r="K1380" s="25" t="str">
        <f t="shared" si="397"/>
        <v/>
      </c>
      <c r="L1380" s="101">
        <f t="shared" si="398"/>
        <v>0</v>
      </c>
      <c r="M1380" s="102">
        <f t="shared" si="399"/>
        <v>0</v>
      </c>
      <c r="N1380" s="105"/>
      <c r="O1380" s="104">
        <f t="shared" si="400"/>
        <v>0</v>
      </c>
      <c r="P1380" s="26">
        <f t="shared" si="414"/>
        <v>0</v>
      </c>
      <c r="Q1380" s="21">
        <f t="shared" si="413"/>
        <v>0</v>
      </c>
      <c r="R1380" s="98"/>
      <c r="S1380" s="99"/>
      <c r="T1380" s="99"/>
      <c r="U1380" s="99"/>
      <c r="V1380" s="99"/>
      <c r="W1380" s="99"/>
      <c r="X1380" s="99"/>
      <c r="Y1380" s="99"/>
      <c r="Z1380" s="99"/>
      <c r="AA1380" s="99"/>
      <c r="AB1380" s="99"/>
      <c r="AC1380" s="100"/>
      <c r="AD1380" s="22">
        <f t="shared" si="401"/>
        <v>0</v>
      </c>
      <c r="AE1380" s="20">
        <f t="shared" si="402"/>
        <v>0</v>
      </c>
      <c r="AF1380" s="20">
        <f t="shared" si="403"/>
        <v>0</v>
      </c>
      <c r="AG1380" s="20">
        <f t="shared" si="404"/>
        <v>0</v>
      </c>
      <c r="AH1380" s="20">
        <f t="shared" si="405"/>
        <v>0</v>
      </c>
      <c r="AI1380" s="20">
        <f t="shared" si="406"/>
        <v>0</v>
      </c>
      <c r="AJ1380" s="20">
        <f t="shared" si="407"/>
        <v>0</v>
      </c>
      <c r="AK1380" s="20">
        <f t="shared" si="408"/>
        <v>0</v>
      </c>
      <c r="AL1380" s="20">
        <f t="shared" si="409"/>
        <v>0</v>
      </c>
      <c r="AM1380" s="20">
        <f t="shared" si="410"/>
        <v>0</v>
      </c>
      <c r="AN1380" s="20">
        <f t="shared" si="411"/>
        <v>0</v>
      </c>
      <c r="AO1380" s="43">
        <f t="shared" si="412"/>
        <v>0</v>
      </c>
    </row>
    <row r="1381" spans="1:41" hidden="1" x14ac:dyDescent="0.2">
      <c r="A1381" s="96"/>
      <c r="B1381" s="96"/>
      <c r="C1381" s="96"/>
      <c r="D1381" s="96"/>
      <c r="E1381" s="96"/>
      <c r="F1381" s="96"/>
      <c r="G1381" s="96"/>
      <c r="H1381" s="19" t="str">
        <f>IF(E1381="","",VLOOKUP(LEFT(E1381,5),'Technikai cellák'!B:C,2,0))</f>
        <v/>
      </c>
      <c r="I1381" s="19" t="str">
        <f>IF(E1381="","",VLOOKUP(H1381,'Technikai cellák'!$C$1:$D$12,2,0))</f>
        <v/>
      </c>
      <c r="J1381" s="97"/>
      <c r="K1381" s="25" t="str">
        <f t="shared" si="397"/>
        <v/>
      </c>
      <c r="L1381" s="101">
        <f t="shared" si="398"/>
        <v>0</v>
      </c>
      <c r="M1381" s="102">
        <f t="shared" si="399"/>
        <v>0</v>
      </c>
      <c r="N1381" s="105"/>
      <c r="O1381" s="104">
        <f t="shared" si="400"/>
        <v>0</v>
      </c>
      <c r="P1381" s="26">
        <f t="shared" si="414"/>
        <v>0</v>
      </c>
      <c r="Q1381" s="21">
        <f t="shared" si="413"/>
        <v>0</v>
      </c>
      <c r="R1381" s="98"/>
      <c r="S1381" s="99"/>
      <c r="T1381" s="99"/>
      <c r="U1381" s="99"/>
      <c r="V1381" s="99"/>
      <c r="W1381" s="99"/>
      <c r="X1381" s="99"/>
      <c r="Y1381" s="99"/>
      <c r="Z1381" s="99"/>
      <c r="AA1381" s="99"/>
      <c r="AB1381" s="99"/>
      <c r="AC1381" s="100"/>
      <c r="AD1381" s="22">
        <f t="shared" si="401"/>
        <v>0</v>
      </c>
      <c r="AE1381" s="20">
        <f t="shared" si="402"/>
        <v>0</v>
      </c>
      <c r="AF1381" s="20">
        <f t="shared" si="403"/>
        <v>0</v>
      </c>
      <c r="AG1381" s="20">
        <f t="shared" si="404"/>
        <v>0</v>
      </c>
      <c r="AH1381" s="20">
        <f t="shared" si="405"/>
        <v>0</v>
      </c>
      <c r="AI1381" s="20">
        <f t="shared" si="406"/>
        <v>0</v>
      </c>
      <c r="AJ1381" s="20">
        <f t="shared" si="407"/>
        <v>0</v>
      </c>
      <c r="AK1381" s="20">
        <f t="shared" si="408"/>
        <v>0</v>
      </c>
      <c r="AL1381" s="20">
        <f t="shared" si="409"/>
        <v>0</v>
      </c>
      <c r="AM1381" s="20">
        <f t="shared" si="410"/>
        <v>0</v>
      </c>
      <c r="AN1381" s="20">
        <f t="shared" si="411"/>
        <v>0</v>
      </c>
      <c r="AO1381" s="43">
        <f t="shared" si="412"/>
        <v>0</v>
      </c>
    </row>
    <row r="1382" spans="1:41" hidden="1" x14ac:dyDescent="0.2">
      <c r="A1382" s="96"/>
      <c r="B1382" s="96"/>
      <c r="C1382" s="96"/>
      <c r="D1382" s="96"/>
      <c r="E1382" s="96"/>
      <c r="F1382" s="96"/>
      <c r="G1382" s="96"/>
      <c r="H1382" s="19" t="str">
        <f>IF(E1382="","",VLOOKUP(LEFT(E1382,5),'Technikai cellák'!B:C,2,0))</f>
        <v/>
      </c>
      <c r="I1382" s="19" t="str">
        <f>IF(E1382="","",VLOOKUP(H1382,'Technikai cellák'!$C$1:$D$12,2,0))</f>
        <v/>
      </c>
      <c r="J1382" s="97"/>
      <c r="K1382" s="25" t="str">
        <f t="shared" si="397"/>
        <v/>
      </c>
      <c r="L1382" s="101">
        <f t="shared" si="398"/>
        <v>0</v>
      </c>
      <c r="M1382" s="102">
        <f t="shared" si="399"/>
        <v>0</v>
      </c>
      <c r="N1382" s="105"/>
      <c r="O1382" s="104">
        <f t="shared" si="400"/>
        <v>0</v>
      </c>
      <c r="P1382" s="26">
        <f t="shared" si="414"/>
        <v>0</v>
      </c>
      <c r="Q1382" s="21">
        <f t="shared" si="413"/>
        <v>0</v>
      </c>
      <c r="R1382" s="98"/>
      <c r="S1382" s="99"/>
      <c r="T1382" s="99"/>
      <c r="U1382" s="99"/>
      <c r="V1382" s="99"/>
      <c r="W1382" s="99"/>
      <c r="X1382" s="99"/>
      <c r="Y1382" s="99"/>
      <c r="Z1382" s="99"/>
      <c r="AA1382" s="99"/>
      <c r="AB1382" s="99"/>
      <c r="AC1382" s="100"/>
      <c r="AD1382" s="22">
        <f t="shared" si="401"/>
        <v>0</v>
      </c>
      <c r="AE1382" s="20">
        <f t="shared" si="402"/>
        <v>0</v>
      </c>
      <c r="AF1382" s="20">
        <f t="shared" si="403"/>
        <v>0</v>
      </c>
      <c r="AG1382" s="20">
        <f t="shared" si="404"/>
        <v>0</v>
      </c>
      <c r="AH1382" s="20">
        <f t="shared" si="405"/>
        <v>0</v>
      </c>
      <c r="AI1382" s="20">
        <f t="shared" si="406"/>
        <v>0</v>
      </c>
      <c r="AJ1382" s="20">
        <f t="shared" si="407"/>
        <v>0</v>
      </c>
      <c r="AK1382" s="20">
        <f t="shared" si="408"/>
        <v>0</v>
      </c>
      <c r="AL1382" s="20">
        <f t="shared" si="409"/>
        <v>0</v>
      </c>
      <c r="AM1382" s="20">
        <f t="shared" si="410"/>
        <v>0</v>
      </c>
      <c r="AN1382" s="20">
        <f t="shared" si="411"/>
        <v>0</v>
      </c>
      <c r="AO1382" s="43">
        <f t="shared" si="412"/>
        <v>0</v>
      </c>
    </row>
    <row r="1383" spans="1:41" hidden="1" x14ac:dyDescent="0.2">
      <c r="A1383" s="96"/>
      <c r="B1383" s="96"/>
      <c r="C1383" s="96"/>
      <c r="D1383" s="96"/>
      <c r="E1383" s="96"/>
      <c r="F1383" s="96"/>
      <c r="G1383" s="96"/>
      <c r="H1383" s="19" t="str">
        <f>IF(E1383="","",VLOOKUP(LEFT(E1383,5),'Technikai cellák'!B:C,2,0))</f>
        <v/>
      </c>
      <c r="I1383" s="19" t="str">
        <f>IF(E1383="","",VLOOKUP(H1383,'Technikai cellák'!$C$1:$D$12,2,0))</f>
        <v/>
      </c>
      <c r="J1383" s="97"/>
      <c r="K1383" s="25" t="str">
        <f t="shared" si="397"/>
        <v/>
      </c>
      <c r="L1383" s="101">
        <f t="shared" si="398"/>
        <v>0</v>
      </c>
      <c r="M1383" s="102">
        <f t="shared" si="399"/>
        <v>0</v>
      </c>
      <c r="N1383" s="105"/>
      <c r="O1383" s="104">
        <f t="shared" si="400"/>
        <v>0</v>
      </c>
      <c r="P1383" s="26">
        <f t="shared" si="414"/>
        <v>0</v>
      </c>
      <c r="Q1383" s="21">
        <f t="shared" si="413"/>
        <v>0</v>
      </c>
      <c r="R1383" s="98"/>
      <c r="S1383" s="99"/>
      <c r="T1383" s="99"/>
      <c r="U1383" s="99"/>
      <c r="V1383" s="99"/>
      <c r="W1383" s="99"/>
      <c r="X1383" s="99"/>
      <c r="Y1383" s="99"/>
      <c r="Z1383" s="99"/>
      <c r="AA1383" s="99"/>
      <c r="AB1383" s="99"/>
      <c r="AC1383" s="100"/>
      <c r="AD1383" s="22">
        <f t="shared" si="401"/>
        <v>0</v>
      </c>
      <c r="AE1383" s="20">
        <f t="shared" si="402"/>
        <v>0</v>
      </c>
      <c r="AF1383" s="20">
        <f t="shared" si="403"/>
        <v>0</v>
      </c>
      <c r="AG1383" s="20">
        <f t="shared" si="404"/>
        <v>0</v>
      </c>
      <c r="AH1383" s="20">
        <f t="shared" si="405"/>
        <v>0</v>
      </c>
      <c r="AI1383" s="20">
        <f t="shared" si="406"/>
        <v>0</v>
      </c>
      <c r="AJ1383" s="20">
        <f t="shared" si="407"/>
        <v>0</v>
      </c>
      <c r="AK1383" s="20">
        <f t="shared" si="408"/>
        <v>0</v>
      </c>
      <c r="AL1383" s="20">
        <f t="shared" si="409"/>
        <v>0</v>
      </c>
      <c r="AM1383" s="20">
        <f t="shared" si="410"/>
        <v>0</v>
      </c>
      <c r="AN1383" s="20">
        <f t="shared" si="411"/>
        <v>0</v>
      </c>
      <c r="AO1383" s="43">
        <f t="shared" si="412"/>
        <v>0</v>
      </c>
    </row>
    <row r="1384" spans="1:41" hidden="1" x14ac:dyDescent="0.2">
      <c r="A1384" s="96"/>
      <c r="B1384" s="96"/>
      <c r="C1384" s="96"/>
      <c r="D1384" s="96"/>
      <c r="E1384" s="96"/>
      <c r="F1384" s="96"/>
      <c r="G1384" s="96"/>
      <c r="H1384" s="19" t="str">
        <f>IF(E1384="","",VLOOKUP(LEFT(E1384,5),'Technikai cellák'!B:C,2,0))</f>
        <v/>
      </c>
      <c r="I1384" s="19" t="str">
        <f>IF(E1384="","",VLOOKUP(H1384,'Technikai cellák'!$C$1:$D$12,2,0))</f>
        <v/>
      </c>
      <c r="J1384" s="97"/>
      <c r="K1384" s="25" t="str">
        <f t="shared" si="397"/>
        <v/>
      </c>
      <c r="L1384" s="101">
        <f t="shared" si="398"/>
        <v>0</v>
      </c>
      <c r="M1384" s="102">
        <f t="shared" si="399"/>
        <v>0</v>
      </c>
      <c r="N1384" s="105"/>
      <c r="O1384" s="104">
        <f t="shared" si="400"/>
        <v>0</v>
      </c>
      <c r="P1384" s="26">
        <f t="shared" si="414"/>
        <v>0</v>
      </c>
      <c r="Q1384" s="21">
        <f t="shared" si="413"/>
        <v>0</v>
      </c>
      <c r="R1384" s="98"/>
      <c r="S1384" s="99"/>
      <c r="T1384" s="99"/>
      <c r="U1384" s="99"/>
      <c r="V1384" s="99"/>
      <c r="W1384" s="99"/>
      <c r="X1384" s="99"/>
      <c r="Y1384" s="99"/>
      <c r="Z1384" s="99"/>
      <c r="AA1384" s="99"/>
      <c r="AB1384" s="99"/>
      <c r="AC1384" s="100"/>
      <c r="AD1384" s="22">
        <f t="shared" si="401"/>
        <v>0</v>
      </c>
      <c r="AE1384" s="20">
        <f t="shared" si="402"/>
        <v>0</v>
      </c>
      <c r="AF1384" s="20">
        <f t="shared" si="403"/>
        <v>0</v>
      </c>
      <c r="AG1384" s="20">
        <f t="shared" si="404"/>
        <v>0</v>
      </c>
      <c r="AH1384" s="20">
        <f t="shared" si="405"/>
        <v>0</v>
      </c>
      <c r="AI1384" s="20">
        <f t="shared" si="406"/>
        <v>0</v>
      </c>
      <c r="AJ1384" s="20">
        <f t="shared" si="407"/>
        <v>0</v>
      </c>
      <c r="AK1384" s="20">
        <f t="shared" si="408"/>
        <v>0</v>
      </c>
      <c r="AL1384" s="20">
        <f t="shared" si="409"/>
        <v>0</v>
      </c>
      <c r="AM1384" s="20">
        <f t="shared" si="410"/>
        <v>0</v>
      </c>
      <c r="AN1384" s="20">
        <f t="shared" si="411"/>
        <v>0</v>
      </c>
      <c r="AO1384" s="43">
        <f t="shared" si="412"/>
        <v>0</v>
      </c>
    </row>
    <row r="1385" spans="1:41" hidden="1" x14ac:dyDescent="0.2">
      <c r="A1385" s="96"/>
      <c r="B1385" s="96"/>
      <c r="C1385" s="96"/>
      <c r="D1385" s="96"/>
      <c r="E1385" s="96"/>
      <c r="F1385" s="96"/>
      <c r="G1385" s="96"/>
      <c r="H1385" s="19" t="str">
        <f>IF(E1385="","",VLOOKUP(LEFT(E1385,5),'Technikai cellák'!B:C,2,0))</f>
        <v/>
      </c>
      <c r="I1385" s="19" t="str">
        <f>IF(E1385="","",VLOOKUP(H1385,'Technikai cellák'!$C$1:$D$12,2,0))</f>
        <v/>
      </c>
      <c r="J1385" s="97"/>
      <c r="K1385" s="25" t="str">
        <f t="shared" si="397"/>
        <v/>
      </c>
      <c r="L1385" s="101">
        <f t="shared" si="398"/>
        <v>0</v>
      </c>
      <c r="M1385" s="102">
        <f t="shared" si="399"/>
        <v>0</v>
      </c>
      <c r="N1385" s="105"/>
      <c r="O1385" s="104">
        <f t="shared" si="400"/>
        <v>0</v>
      </c>
      <c r="P1385" s="26">
        <f t="shared" si="414"/>
        <v>0</v>
      </c>
      <c r="Q1385" s="21">
        <f t="shared" si="413"/>
        <v>0</v>
      </c>
      <c r="R1385" s="98"/>
      <c r="S1385" s="99"/>
      <c r="T1385" s="99"/>
      <c r="U1385" s="99"/>
      <c r="V1385" s="99"/>
      <c r="W1385" s="99"/>
      <c r="X1385" s="99"/>
      <c r="Y1385" s="99"/>
      <c r="Z1385" s="99"/>
      <c r="AA1385" s="99"/>
      <c r="AB1385" s="99"/>
      <c r="AC1385" s="100"/>
      <c r="AD1385" s="22">
        <f t="shared" si="401"/>
        <v>0</v>
      </c>
      <c r="AE1385" s="20">
        <f t="shared" si="402"/>
        <v>0</v>
      </c>
      <c r="AF1385" s="20">
        <f t="shared" si="403"/>
        <v>0</v>
      </c>
      <c r="AG1385" s="20">
        <f t="shared" si="404"/>
        <v>0</v>
      </c>
      <c r="AH1385" s="20">
        <f t="shared" si="405"/>
        <v>0</v>
      </c>
      <c r="AI1385" s="20">
        <f t="shared" si="406"/>
        <v>0</v>
      </c>
      <c r="AJ1385" s="20">
        <f t="shared" si="407"/>
        <v>0</v>
      </c>
      <c r="AK1385" s="20">
        <f t="shared" si="408"/>
        <v>0</v>
      </c>
      <c r="AL1385" s="20">
        <f t="shared" si="409"/>
        <v>0</v>
      </c>
      <c r="AM1385" s="20">
        <f t="shared" si="410"/>
        <v>0</v>
      </c>
      <c r="AN1385" s="20">
        <f t="shared" si="411"/>
        <v>0</v>
      </c>
      <c r="AO1385" s="43">
        <f t="shared" si="412"/>
        <v>0</v>
      </c>
    </row>
    <row r="1386" spans="1:41" hidden="1" x14ac:dyDescent="0.2">
      <c r="A1386" s="96"/>
      <c r="B1386" s="96"/>
      <c r="C1386" s="96"/>
      <c r="D1386" s="96"/>
      <c r="E1386" s="96"/>
      <c r="F1386" s="96"/>
      <c r="G1386" s="96"/>
      <c r="H1386" s="19" t="str">
        <f>IF(E1386="","",VLOOKUP(LEFT(E1386,5),'Technikai cellák'!B:C,2,0))</f>
        <v/>
      </c>
      <c r="I1386" s="19" t="str">
        <f>IF(E1386="","",VLOOKUP(H1386,'Technikai cellák'!$C$1:$D$12,2,0))</f>
        <v/>
      </c>
      <c r="J1386" s="97"/>
      <c r="K1386" s="25" t="str">
        <f t="shared" si="397"/>
        <v/>
      </c>
      <c r="L1386" s="101">
        <f t="shared" si="398"/>
        <v>0</v>
      </c>
      <c r="M1386" s="102">
        <f t="shared" si="399"/>
        <v>0</v>
      </c>
      <c r="N1386" s="105"/>
      <c r="O1386" s="104">
        <f t="shared" si="400"/>
        <v>0</v>
      </c>
      <c r="P1386" s="26">
        <f t="shared" si="414"/>
        <v>0</v>
      </c>
      <c r="Q1386" s="21">
        <f t="shared" si="413"/>
        <v>0</v>
      </c>
      <c r="R1386" s="98"/>
      <c r="S1386" s="99"/>
      <c r="T1386" s="99"/>
      <c r="U1386" s="99"/>
      <c r="V1386" s="99"/>
      <c r="W1386" s="99"/>
      <c r="X1386" s="99"/>
      <c r="Y1386" s="99"/>
      <c r="Z1386" s="99"/>
      <c r="AA1386" s="99"/>
      <c r="AB1386" s="99"/>
      <c r="AC1386" s="100"/>
      <c r="AD1386" s="22">
        <f t="shared" si="401"/>
        <v>0</v>
      </c>
      <c r="AE1386" s="20">
        <f t="shared" si="402"/>
        <v>0</v>
      </c>
      <c r="AF1386" s="20">
        <f t="shared" si="403"/>
        <v>0</v>
      </c>
      <c r="AG1386" s="20">
        <f t="shared" si="404"/>
        <v>0</v>
      </c>
      <c r="AH1386" s="20">
        <f t="shared" si="405"/>
        <v>0</v>
      </c>
      <c r="AI1386" s="20">
        <f t="shared" si="406"/>
        <v>0</v>
      </c>
      <c r="AJ1386" s="20">
        <f t="shared" si="407"/>
        <v>0</v>
      </c>
      <c r="AK1386" s="20">
        <f t="shared" si="408"/>
        <v>0</v>
      </c>
      <c r="AL1386" s="20">
        <f t="shared" si="409"/>
        <v>0</v>
      </c>
      <c r="AM1386" s="20">
        <f t="shared" si="410"/>
        <v>0</v>
      </c>
      <c r="AN1386" s="20">
        <f t="shared" si="411"/>
        <v>0</v>
      </c>
      <c r="AO1386" s="43">
        <f t="shared" si="412"/>
        <v>0</v>
      </c>
    </row>
    <row r="1387" spans="1:41" hidden="1" x14ac:dyDescent="0.2">
      <c r="A1387" s="96"/>
      <c r="B1387" s="96"/>
      <c r="C1387" s="96"/>
      <c r="D1387" s="96"/>
      <c r="E1387" s="96"/>
      <c r="F1387" s="96"/>
      <c r="G1387" s="96"/>
      <c r="H1387" s="19" t="str">
        <f>IF(E1387="","",VLOOKUP(LEFT(E1387,5),'Technikai cellák'!B:C,2,0))</f>
        <v/>
      </c>
      <c r="I1387" s="19" t="str">
        <f>IF(E1387="","",VLOOKUP(H1387,'Technikai cellák'!$C$1:$D$12,2,0))</f>
        <v/>
      </c>
      <c r="J1387" s="97"/>
      <c r="K1387" s="25" t="str">
        <f t="shared" si="397"/>
        <v/>
      </c>
      <c r="L1387" s="101">
        <f t="shared" si="398"/>
        <v>0</v>
      </c>
      <c r="M1387" s="102">
        <f t="shared" si="399"/>
        <v>0</v>
      </c>
      <c r="N1387" s="105"/>
      <c r="O1387" s="104">
        <f t="shared" si="400"/>
        <v>0</v>
      </c>
      <c r="P1387" s="26">
        <f t="shared" si="414"/>
        <v>0</v>
      </c>
      <c r="Q1387" s="21">
        <f t="shared" si="413"/>
        <v>0</v>
      </c>
      <c r="R1387" s="98"/>
      <c r="S1387" s="99"/>
      <c r="T1387" s="99"/>
      <c r="U1387" s="99"/>
      <c r="V1387" s="99"/>
      <c r="W1387" s="99"/>
      <c r="X1387" s="99"/>
      <c r="Y1387" s="99"/>
      <c r="Z1387" s="99"/>
      <c r="AA1387" s="99"/>
      <c r="AB1387" s="99"/>
      <c r="AC1387" s="100"/>
      <c r="AD1387" s="22">
        <f t="shared" si="401"/>
        <v>0</v>
      </c>
      <c r="AE1387" s="20">
        <f t="shared" si="402"/>
        <v>0</v>
      </c>
      <c r="AF1387" s="20">
        <f t="shared" si="403"/>
        <v>0</v>
      </c>
      <c r="AG1387" s="20">
        <f t="shared" si="404"/>
        <v>0</v>
      </c>
      <c r="AH1387" s="20">
        <f t="shared" si="405"/>
        <v>0</v>
      </c>
      <c r="AI1387" s="20">
        <f t="shared" si="406"/>
        <v>0</v>
      </c>
      <c r="AJ1387" s="20">
        <f t="shared" si="407"/>
        <v>0</v>
      </c>
      <c r="AK1387" s="20">
        <f t="shared" si="408"/>
        <v>0</v>
      </c>
      <c r="AL1387" s="20">
        <f t="shared" si="409"/>
        <v>0</v>
      </c>
      <c r="AM1387" s="20">
        <f t="shared" si="410"/>
        <v>0</v>
      </c>
      <c r="AN1387" s="20">
        <f t="shared" si="411"/>
        <v>0</v>
      </c>
      <c r="AO1387" s="43">
        <f t="shared" si="412"/>
        <v>0</v>
      </c>
    </row>
    <row r="1388" spans="1:41" hidden="1" x14ac:dyDescent="0.2">
      <c r="A1388" s="96"/>
      <c r="B1388" s="96"/>
      <c r="C1388" s="96"/>
      <c r="D1388" s="96"/>
      <c r="E1388" s="96"/>
      <c r="F1388" s="96"/>
      <c r="G1388" s="96"/>
      <c r="H1388" s="19" t="str">
        <f>IF(E1388="","",VLOOKUP(LEFT(E1388,5),'Technikai cellák'!B:C,2,0))</f>
        <v/>
      </c>
      <c r="I1388" s="19" t="str">
        <f>IF(E1388="","",VLOOKUP(H1388,'Technikai cellák'!$C$1:$D$12,2,0))</f>
        <v/>
      </c>
      <c r="J1388" s="97"/>
      <c r="K1388" s="25" t="str">
        <f t="shared" si="397"/>
        <v/>
      </c>
      <c r="L1388" s="101">
        <f t="shared" si="398"/>
        <v>0</v>
      </c>
      <c r="M1388" s="102">
        <f t="shared" si="399"/>
        <v>0</v>
      </c>
      <c r="N1388" s="105"/>
      <c r="O1388" s="104">
        <f t="shared" si="400"/>
        <v>0</v>
      </c>
      <c r="P1388" s="26">
        <f t="shared" si="414"/>
        <v>0</v>
      </c>
      <c r="Q1388" s="21">
        <f t="shared" si="413"/>
        <v>0</v>
      </c>
      <c r="R1388" s="98"/>
      <c r="S1388" s="99"/>
      <c r="T1388" s="99"/>
      <c r="U1388" s="99"/>
      <c r="V1388" s="99"/>
      <c r="W1388" s="99"/>
      <c r="X1388" s="99"/>
      <c r="Y1388" s="99"/>
      <c r="Z1388" s="99"/>
      <c r="AA1388" s="99"/>
      <c r="AB1388" s="99"/>
      <c r="AC1388" s="100"/>
      <c r="AD1388" s="22">
        <f t="shared" si="401"/>
        <v>0</v>
      </c>
      <c r="AE1388" s="20">
        <f t="shared" si="402"/>
        <v>0</v>
      </c>
      <c r="AF1388" s="20">
        <f t="shared" si="403"/>
        <v>0</v>
      </c>
      <c r="AG1388" s="20">
        <f t="shared" si="404"/>
        <v>0</v>
      </c>
      <c r="AH1388" s="20">
        <f t="shared" si="405"/>
        <v>0</v>
      </c>
      <c r="AI1388" s="20">
        <f t="shared" si="406"/>
        <v>0</v>
      </c>
      <c r="AJ1388" s="20">
        <f t="shared" si="407"/>
        <v>0</v>
      </c>
      <c r="AK1388" s="20">
        <f t="shared" si="408"/>
        <v>0</v>
      </c>
      <c r="AL1388" s="20">
        <f t="shared" si="409"/>
        <v>0</v>
      </c>
      <c r="AM1388" s="20">
        <f t="shared" si="410"/>
        <v>0</v>
      </c>
      <c r="AN1388" s="20">
        <f t="shared" si="411"/>
        <v>0</v>
      </c>
      <c r="AO1388" s="43">
        <f t="shared" si="412"/>
        <v>0</v>
      </c>
    </row>
    <row r="1389" spans="1:41" hidden="1" x14ac:dyDescent="0.2">
      <c r="A1389" s="96"/>
      <c r="B1389" s="96"/>
      <c r="C1389" s="96"/>
      <c r="D1389" s="96"/>
      <c r="E1389" s="96"/>
      <c r="F1389" s="96"/>
      <c r="G1389" s="96"/>
      <c r="H1389" s="19" t="str">
        <f>IF(E1389="","",VLOOKUP(LEFT(E1389,5),'Technikai cellák'!B:C,2,0))</f>
        <v/>
      </c>
      <c r="I1389" s="19" t="str">
        <f>IF(E1389="","",VLOOKUP(H1389,'Technikai cellák'!$C$1:$D$12,2,0))</f>
        <v/>
      </c>
      <c r="J1389" s="97"/>
      <c r="K1389" s="25" t="str">
        <f t="shared" si="397"/>
        <v/>
      </c>
      <c r="L1389" s="101">
        <f t="shared" si="398"/>
        <v>0</v>
      </c>
      <c r="M1389" s="102">
        <f t="shared" si="399"/>
        <v>0</v>
      </c>
      <c r="N1389" s="105"/>
      <c r="O1389" s="104">
        <f t="shared" si="400"/>
        <v>0</v>
      </c>
      <c r="P1389" s="26">
        <f t="shared" si="414"/>
        <v>0</v>
      </c>
      <c r="Q1389" s="21">
        <f t="shared" si="413"/>
        <v>0</v>
      </c>
      <c r="R1389" s="98"/>
      <c r="S1389" s="99"/>
      <c r="T1389" s="99"/>
      <c r="U1389" s="99"/>
      <c r="V1389" s="99"/>
      <c r="W1389" s="99"/>
      <c r="X1389" s="99"/>
      <c r="Y1389" s="99"/>
      <c r="Z1389" s="99"/>
      <c r="AA1389" s="99"/>
      <c r="AB1389" s="99"/>
      <c r="AC1389" s="100"/>
      <c r="AD1389" s="22">
        <f t="shared" si="401"/>
        <v>0</v>
      </c>
      <c r="AE1389" s="20">
        <f t="shared" si="402"/>
        <v>0</v>
      </c>
      <c r="AF1389" s="20">
        <f t="shared" si="403"/>
        <v>0</v>
      </c>
      <c r="AG1389" s="20">
        <f t="shared" si="404"/>
        <v>0</v>
      </c>
      <c r="AH1389" s="20">
        <f t="shared" si="405"/>
        <v>0</v>
      </c>
      <c r="AI1389" s="20">
        <f t="shared" si="406"/>
        <v>0</v>
      </c>
      <c r="AJ1389" s="20">
        <f t="shared" si="407"/>
        <v>0</v>
      </c>
      <c r="AK1389" s="20">
        <f t="shared" si="408"/>
        <v>0</v>
      </c>
      <c r="AL1389" s="20">
        <f t="shared" si="409"/>
        <v>0</v>
      </c>
      <c r="AM1389" s="20">
        <f t="shared" si="410"/>
        <v>0</v>
      </c>
      <c r="AN1389" s="20">
        <f t="shared" si="411"/>
        <v>0</v>
      </c>
      <c r="AO1389" s="43">
        <f t="shared" si="412"/>
        <v>0</v>
      </c>
    </row>
    <row r="1390" spans="1:41" hidden="1" x14ac:dyDescent="0.2">
      <c r="A1390" s="96"/>
      <c r="B1390" s="96"/>
      <c r="C1390" s="96"/>
      <c r="D1390" s="96"/>
      <c r="E1390" s="96"/>
      <c r="F1390" s="96"/>
      <c r="G1390" s="96"/>
      <c r="H1390" s="19" t="str">
        <f>IF(E1390="","",VLOOKUP(LEFT(E1390,5),'Technikai cellák'!B:C,2,0))</f>
        <v/>
      </c>
      <c r="I1390" s="19" t="str">
        <f>IF(E1390="","",VLOOKUP(H1390,'Technikai cellák'!$C$1:$D$12,2,0))</f>
        <v/>
      </c>
      <c r="J1390" s="97"/>
      <c r="K1390" s="25" t="str">
        <f t="shared" si="397"/>
        <v/>
      </c>
      <c r="L1390" s="101">
        <f t="shared" si="398"/>
        <v>0</v>
      </c>
      <c r="M1390" s="102">
        <f t="shared" si="399"/>
        <v>0</v>
      </c>
      <c r="N1390" s="105"/>
      <c r="O1390" s="104">
        <f t="shared" si="400"/>
        <v>0</v>
      </c>
      <c r="P1390" s="26">
        <f t="shared" si="414"/>
        <v>0</v>
      </c>
      <c r="Q1390" s="21">
        <f t="shared" si="413"/>
        <v>0</v>
      </c>
      <c r="R1390" s="98"/>
      <c r="S1390" s="99"/>
      <c r="T1390" s="99"/>
      <c r="U1390" s="99"/>
      <c r="V1390" s="99"/>
      <c r="W1390" s="99"/>
      <c r="X1390" s="99"/>
      <c r="Y1390" s="99"/>
      <c r="Z1390" s="99"/>
      <c r="AA1390" s="99"/>
      <c r="AB1390" s="99"/>
      <c r="AC1390" s="100"/>
      <c r="AD1390" s="22">
        <f t="shared" si="401"/>
        <v>0</v>
      </c>
      <c r="AE1390" s="20">
        <f t="shared" si="402"/>
        <v>0</v>
      </c>
      <c r="AF1390" s="20">
        <f t="shared" si="403"/>
        <v>0</v>
      </c>
      <c r="AG1390" s="20">
        <f t="shared" si="404"/>
        <v>0</v>
      </c>
      <c r="AH1390" s="20">
        <f t="shared" si="405"/>
        <v>0</v>
      </c>
      <c r="AI1390" s="20">
        <f t="shared" si="406"/>
        <v>0</v>
      </c>
      <c r="AJ1390" s="20">
        <f t="shared" si="407"/>
        <v>0</v>
      </c>
      <c r="AK1390" s="20">
        <f t="shared" si="408"/>
        <v>0</v>
      </c>
      <c r="AL1390" s="20">
        <f t="shared" si="409"/>
        <v>0</v>
      </c>
      <c r="AM1390" s="20">
        <f t="shared" si="410"/>
        <v>0</v>
      </c>
      <c r="AN1390" s="20">
        <f t="shared" si="411"/>
        <v>0</v>
      </c>
      <c r="AO1390" s="43">
        <f t="shared" si="412"/>
        <v>0</v>
      </c>
    </row>
    <row r="1391" spans="1:41" hidden="1" x14ac:dyDescent="0.2">
      <c r="A1391" s="96"/>
      <c r="B1391" s="96"/>
      <c r="C1391" s="96"/>
      <c r="D1391" s="96"/>
      <c r="E1391" s="96"/>
      <c r="F1391" s="96"/>
      <c r="G1391" s="96"/>
      <c r="H1391" s="19" t="str">
        <f>IF(E1391="","",VLOOKUP(LEFT(E1391,5),'Technikai cellák'!B:C,2,0))</f>
        <v/>
      </c>
      <c r="I1391" s="19" t="str">
        <f>IF(E1391="","",VLOOKUP(H1391,'Technikai cellák'!$C$1:$D$12,2,0))</f>
        <v/>
      </c>
      <c r="J1391" s="97"/>
      <c r="K1391" s="25" t="str">
        <f t="shared" si="397"/>
        <v/>
      </c>
      <c r="L1391" s="101">
        <f t="shared" si="398"/>
        <v>0</v>
      </c>
      <c r="M1391" s="102">
        <f t="shared" si="399"/>
        <v>0</v>
      </c>
      <c r="N1391" s="105"/>
      <c r="O1391" s="104">
        <f t="shared" si="400"/>
        <v>0</v>
      </c>
      <c r="P1391" s="26">
        <f t="shared" si="414"/>
        <v>0</v>
      </c>
      <c r="Q1391" s="21">
        <f t="shared" si="413"/>
        <v>0</v>
      </c>
      <c r="R1391" s="98"/>
      <c r="S1391" s="99"/>
      <c r="T1391" s="99"/>
      <c r="U1391" s="99"/>
      <c r="V1391" s="99"/>
      <c r="W1391" s="99"/>
      <c r="X1391" s="99"/>
      <c r="Y1391" s="99"/>
      <c r="Z1391" s="99"/>
      <c r="AA1391" s="99"/>
      <c r="AB1391" s="99"/>
      <c r="AC1391" s="100"/>
      <c r="AD1391" s="22">
        <f t="shared" si="401"/>
        <v>0</v>
      </c>
      <c r="AE1391" s="20">
        <f t="shared" si="402"/>
        <v>0</v>
      </c>
      <c r="AF1391" s="20">
        <f t="shared" si="403"/>
        <v>0</v>
      </c>
      <c r="AG1391" s="20">
        <f t="shared" si="404"/>
        <v>0</v>
      </c>
      <c r="AH1391" s="20">
        <f t="shared" si="405"/>
        <v>0</v>
      </c>
      <c r="AI1391" s="20">
        <f t="shared" si="406"/>
        <v>0</v>
      </c>
      <c r="AJ1391" s="20">
        <f t="shared" si="407"/>
        <v>0</v>
      </c>
      <c r="AK1391" s="20">
        <f t="shared" si="408"/>
        <v>0</v>
      </c>
      <c r="AL1391" s="20">
        <f t="shared" si="409"/>
        <v>0</v>
      </c>
      <c r="AM1391" s="20">
        <f t="shared" si="410"/>
        <v>0</v>
      </c>
      <c r="AN1391" s="20">
        <f t="shared" si="411"/>
        <v>0</v>
      </c>
      <c r="AO1391" s="43">
        <f t="shared" si="412"/>
        <v>0</v>
      </c>
    </row>
    <row r="1392" spans="1:41" hidden="1" x14ac:dyDescent="0.2">
      <c r="A1392" s="96"/>
      <c r="B1392" s="96"/>
      <c r="C1392" s="96"/>
      <c r="D1392" s="96"/>
      <c r="E1392" s="96"/>
      <c r="F1392" s="96"/>
      <c r="G1392" s="96"/>
      <c r="H1392" s="19" t="str">
        <f>IF(E1392="","",VLOOKUP(LEFT(E1392,5),'Technikai cellák'!B:C,2,0))</f>
        <v/>
      </c>
      <c r="I1392" s="19" t="str">
        <f>IF(E1392="","",VLOOKUP(H1392,'Technikai cellák'!$C$1:$D$12,2,0))</f>
        <v/>
      </c>
      <c r="J1392" s="97"/>
      <c r="K1392" s="25" t="str">
        <f t="shared" si="397"/>
        <v/>
      </c>
      <c r="L1392" s="101">
        <f t="shared" si="398"/>
        <v>0</v>
      </c>
      <c r="M1392" s="102">
        <f t="shared" si="399"/>
        <v>0</v>
      </c>
      <c r="N1392" s="105"/>
      <c r="O1392" s="104">
        <f t="shared" si="400"/>
        <v>0</v>
      </c>
      <c r="P1392" s="26">
        <f t="shared" si="414"/>
        <v>0</v>
      </c>
      <c r="Q1392" s="21">
        <f t="shared" si="413"/>
        <v>0</v>
      </c>
      <c r="R1392" s="98"/>
      <c r="S1392" s="99"/>
      <c r="T1392" s="99"/>
      <c r="U1392" s="99"/>
      <c r="V1392" s="99"/>
      <c r="W1392" s="99"/>
      <c r="X1392" s="99"/>
      <c r="Y1392" s="99"/>
      <c r="Z1392" s="99"/>
      <c r="AA1392" s="99"/>
      <c r="AB1392" s="99"/>
      <c r="AC1392" s="100"/>
      <c r="AD1392" s="22">
        <f t="shared" si="401"/>
        <v>0</v>
      </c>
      <c r="AE1392" s="20">
        <f t="shared" si="402"/>
        <v>0</v>
      </c>
      <c r="AF1392" s="20">
        <f t="shared" si="403"/>
        <v>0</v>
      </c>
      <c r="AG1392" s="20">
        <f t="shared" si="404"/>
        <v>0</v>
      </c>
      <c r="AH1392" s="20">
        <f t="shared" si="405"/>
        <v>0</v>
      </c>
      <c r="AI1392" s="20">
        <f t="shared" si="406"/>
        <v>0</v>
      </c>
      <c r="AJ1392" s="20">
        <f t="shared" si="407"/>
        <v>0</v>
      </c>
      <c r="AK1392" s="20">
        <f t="shared" si="408"/>
        <v>0</v>
      </c>
      <c r="AL1392" s="20">
        <f t="shared" si="409"/>
        <v>0</v>
      </c>
      <c r="AM1392" s="20">
        <f t="shared" si="410"/>
        <v>0</v>
      </c>
      <c r="AN1392" s="20">
        <f t="shared" si="411"/>
        <v>0</v>
      </c>
      <c r="AO1392" s="43">
        <f t="shared" si="412"/>
        <v>0</v>
      </c>
    </row>
    <row r="1393" spans="1:41" hidden="1" x14ac:dyDescent="0.2">
      <c r="A1393" s="96"/>
      <c r="B1393" s="96"/>
      <c r="C1393" s="96"/>
      <c r="D1393" s="96"/>
      <c r="E1393" s="96"/>
      <c r="F1393" s="96"/>
      <c r="G1393" s="96"/>
      <c r="H1393" s="19" t="str">
        <f>IF(E1393="","",VLOOKUP(LEFT(E1393,5),'Technikai cellák'!B:C,2,0))</f>
        <v/>
      </c>
      <c r="I1393" s="19" t="str">
        <f>IF(E1393="","",VLOOKUP(H1393,'Technikai cellák'!$C$1:$D$12,2,0))</f>
        <v/>
      </c>
      <c r="J1393" s="97"/>
      <c r="K1393" s="25" t="str">
        <f t="shared" si="397"/>
        <v/>
      </c>
      <c r="L1393" s="101">
        <f t="shared" si="398"/>
        <v>0</v>
      </c>
      <c r="M1393" s="102">
        <f t="shared" si="399"/>
        <v>0</v>
      </c>
      <c r="N1393" s="105"/>
      <c r="O1393" s="104">
        <f t="shared" si="400"/>
        <v>0</v>
      </c>
      <c r="P1393" s="26">
        <f t="shared" si="414"/>
        <v>0</v>
      </c>
      <c r="Q1393" s="21">
        <f t="shared" si="413"/>
        <v>0</v>
      </c>
      <c r="R1393" s="98"/>
      <c r="S1393" s="99"/>
      <c r="T1393" s="99"/>
      <c r="U1393" s="99"/>
      <c r="V1393" s="99"/>
      <c r="W1393" s="99"/>
      <c r="X1393" s="99"/>
      <c r="Y1393" s="99"/>
      <c r="Z1393" s="99"/>
      <c r="AA1393" s="99"/>
      <c r="AB1393" s="99"/>
      <c r="AC1393" s="100"/>
      <c r="AD1393" s="22">
        <f t="shared" si="401"/>
        <v>0</v>
      </c>
      <c r="AE1393" s="20">
        <f t="shared" si="402"/>
        <v>0</v>
      </c>
      <c r="AF1393" s="20">
        <f t="shared" si="403"/>
        <v>0</v>
      </c>
      <c r="AG1393" s="20">
        <f t="shared" si="404"/>
        <v>0</v>
      </c>
      <c r="AH1393" s="20">
        <f t="shared" si="405"/>
        <v>0</v>
      </c>
      <c r="AI1393" s="20">
        <f t="shared" si="406"/>
        <v>0</v>
      </c>
      <c r="AJ1393" s="20">
        <f t="shared" si="407"/>
        <v>0</v>
      </c>
      <c r="AK1393" s="20">
        <f t="shared" si="408"/>
        <v>0</v>
      </c>
      <c r="AL1393" s="20">
        <f t="shared" si="409"/>
        <v>0</v>
      </c>
      <c r="AM1393" s="20">
        <f t="shared" si="410"/>
        <v>0</v>
      </c>
      <c r="AN1393" s="20">
        <f t="shared" si="411"/>
        <v>0</v>
      </c>
      <c r="AO1393" s="43">
        <f t="shared" si="412"/>
        <v>0</v>
      </c>
    </row>
    <row r="1394" spans="1:41" hidden="1" x14ac:dyDescent="0.2">
      <c r="A1394" s="96"/>
      <c r="B1394" s="96"/>
      <c r="C1394" s="96"/>
      <c r="D1394" s="96"/>
      <c r="E1394" s="96"/>
      <c r="F1394" s="96"/>
      <c r="G1394" s="96"/>
      <c r="H1394" s="19" t="str">
        <f>IF(E1394="","",VLOOKUP(LEFT(E1394,5),'Technikai cellák'!B:C,2,0))</f>
        <v/>
      </c>
      <c r="I1394" s="19" t="str">
        <f>IF(E1394="","",VLOOKUP(H1394,'Technikai cellák'!$C$1:$D$12,2,0))</f>
        <v/>
      </c>
      <c r="J1394" s="97"/>
      <c r="K1394" s="25" t="str">
        <f t="shared" si="397"/>
        <v/>
      </c>
      <c r="L1394" s="101">
        <f t="shared" si="398"/>
        <v>0</v>
      </c>
      <c r="M1394" s="102">
        <f t="shared" si="399"/>
        <v>0</v>
      </c>
      <c r="N1394" s="105"/>
      <c r="O1394" s="104">
        <f t="shared" si="400"/>
        <v>0</v>
      </c>
      <c r="P1394" s="26">
        <f t="shared" si="414"/>
        <v>0</v>
      </c>
      <c r="Q1394" s="21">
        <f t="shared" si="413"/>
        <v>0</v>
      </c>
      <c r="R1394" s="98"/>
      <c r="S1394" s="99"/>
      <c r="T1394" s="99"/>
      <c r="U1394" s="99"/>
      <c r="V1394" s="99"/>
      <c r="W1394" s="99"/>
      <c r="X1394" s="99"/>
      <c r="Y1394" s="99"/>
      <c r="Z1394" s="99"/>
      <c r="AA1394" s="99"/>
      <c r="AB1394" s="99"/>
      <c r="AC1394" s="100"/>
      <c r="AD1394" s="22">
        <f t="shared" si="401"/>
        <v>0</v>
      </c>
      <c r="AE1394" s="20">
        <f t="shared" si="402"/>
        <v>0</v>
      </c>
      <c r="AF1394" s="20">
        <f t="shared" si="403"/>
        <v>0</v>
      </c>
      <c r="AG1394" s="20">
        <f t="shared" si="404"/>
        <v>0</v>
      </c>
      <c r="AH1394" s="20">
        <f t="shared" si="405"/>
        <v>0</v>
      </c>
      <c r="AI1394" s="20">
        <f t="shared" si="406"/>
        <v>0</v>
      </c>
      <c r="AJ1394" s="20">
        <f t="shared" si="407"/>
        <v>0</v>
      </c>
      <c r="AK1394" s="20">
        <f t="shared" si="408"/>
        <v>0</v>
      </c>
      <c r="AL1394" s="20">
        <f t="shared" si="409"/>
        <v>0</v>
      </c>
      <c r="AM1394" s="20">
        <f t="shared" si="410"/>
        <v>0</v>
      </c>
      <c r="AN1394" s="20">
        <f t="shared" si="411"/>
        <v>0</v>
      </c>
      <c r="AO1394" s="43">
        <f t="shared" si="412"/>
        <v>0</v>
      </c>
    </row>
    <row r="1395" spans="1:41" hidden="1" x14ac:dyDescent="0.2">
      <c r="A1395" s="96"/>
      <c r="B1395" s="96"/>
      <c r="C1395" s="96"/>
      <c r="D1395" s="96"/>
      <c r="E1395" s="96"/>
      <c r="F1395" s="96"/>
      <c r="G1395" s="96"/>
      <c r="H1395" s="19" t="str">
        <f>IF(E1395="","",VLOOKUP(LEFT(E1395,5),'Technikai cellák'!B:C,2,0))</f>
        <v/>
      </c>
      <c r="I1395" s="19" t="str">
        <f>IF(E1395="","",VLOOKUP(H1395,'Technikai cellák'!$C$1:$D$12,2,0))</f>
        <v/>
      </c>
      <c r="J1395" s="97"/>
      <c r="K1395" s="25" t="str">
        <f t="shared" si="397"/>
        <v/>
      </c>
      <c r="L1395" s="101">
        <f t="shared" si="398"/>
        <v>0</v>
      </c>
      <c r="M1395" s="102">
        <f t="shared" si="399"/>
        <v>0</v>
      </c>
      <c r="N1395" s="105"/>
      <c r="O1395" s="104">
        <f t="shared" si="400"/>
        <v>0</v>
      </c>
      <c r="P1395" s="26">
        <f t="shared" si="414"/>
        <v>0</v>
      </c>
      <c r="Q1395" s="21">
        <f t="shared" si="413"/>
        <v>0</v>
      </c>
      <c r="R1395" s="98"/>
      <c r="S1395" s="99"/>
      <c r="T1395" s="99"/>
      <c r="U1395" s="99"/>
      <c r="V1395" s="99"/>
      <c r="W1395" s="99"/>
      <c r="X1395" s="99"/>
      <c r="Y1395" s="99"/>
      <c r="Z1395" s="99"/>
      <c r="AA1395" s="99"/>
      <c r="AB1395" s="99"/>
      <c r="AC1395" s="100"/>
      <c r="AD1395" s="22">
        <f t="shared" si="401"/>
        <v>0</v>
      </c>
      <c r="AE1395" s="20">
        <f t="shared" si="402"/>
        <v>0</v>
      </c>
      <c r="AF1395" s="20">
        <f t="shared" si="403"/>
        <v>0</v>
      </c>
      <c r="AG1395" s="20">
        <f t="shared" si="404"/>
        <v>0</v>
      </c>
      <c r="AH1395" s="20">
        <f t="shared" si="405"/>
        <v>0</v>
      </c>
      <c r="AI1395" s="20">
        <f t="shared" si="406"/>
        <v>0</v>
      </c>
      <c r="AJ1395" s="20">
        <f t="shared" si="407"/>
        <v>0</v>
      </c>
      <c r="AK1395" s="20">
        <f t="shared" si="408"/>
        <v>0</v>
      </c>
      <c r="AL1395" s="20">
        <f t="shared" si="409"/>
        <v>0</v>
      </c>
      <c r="AM1395" s="20">
        <f t="shared" si="410"/>
        <v>0</v>
      </c>
      <c r="AN1395" s="20">
        <f t="shared" si="411"/>
        <v>0</v>
      </c>
      <c r="AO1395" s="43">
        <f t="shared" si="412"/>
        <v>0</v>
      </c>
    </row>
    <row r="1396" spans="1:41" hidden="1" x14ac:dyDescent="0.2">
      <c r="A1396" s="96"/>
      <c r="B1396" s="96"/>
      <c r="C1396" s="96"/>
      <c r="D1396" s="96"/>
      <c r="E1396" s="96"/>
      <c r="F1396" s="96"/>
      <c r="G1396" s="96"/>
      <c r="H1396" s="19" t="str">
        <f>IF(E1396="","",VLOOKUP(LEFT(E1396,5),'Technikai cellák'!B:C,2,0))</f>
        <v/>
      </c>
      <c r="I1396" s="19" t="str">
        <f>IF(E1396="","",VLOOKUP(H1396,'Technikai cellák'!$C$1:$D$12,2,0))</f>
        <v/>
      </c>
      <c r="J1396" s="97"/>
      <c r="K1396" s="25" t="str">
        <f t="shared" si="397"/>
        <v/>
      </c>
      <c r="L1396" s="101">
        <f t="shared" si="398"/>
        <v>0</v>
      </c>
      <c r="M1396" s="102">
        <f t="shared" si="399"/>
        <v>0</v>
      </c>
      <c r="N1396" s="105"/>
      <c r="O1396" s="104">
        <f t="shared" si="400"/>
        <v>0</v>
      </c>
      <c r="P1396" s="26">
        <f t="shared" si="414"/>
        <v>0</v>
      </c>
      <c r="Q1396" s="21">
        <f t="shared" si="413"/>
        <v>0</v>
      </c>
      <c r="R1396" s="98"/>
      <c r="S1396" s="99"/>
      <c r="T1396" s="99"/>
      <c r="U1396" s="99"/>
      <c r="V1396" s="99"/>
      <c r="W1396" s="99"/>
      <c r="X1396" s="99"/>
      <c r="Y1396" s="99"/>
      <c r="Z1396" s="99"/>
      <c r="AA1396" s="99"/>
      <c r="AB1396" s="99"/>
      <c r="AC1396" s="100"/>
      <c r="AD1396" s="22">
        <f t="shared" si="401"/>
        <v>0</v>
      </c>
      <c r="AE1396" s="20">
        <f t="shared" si="402"/>
        <v>0</v>
      </c>
      <c r="AF1396" s="20">
        <f t="shared" si="403"/>
        <v>0</v>
      </c>
      <c r="AG1396" s="20">
        <f t="shared" si="404"/>
        <v>0</v>
      </c>
      <c r="AH1396" s="20">
        <f t="shared" si="405"/>
        <v>0</v>
      </c>
      <c r="AI1396" s="20">
        <f t="shared" si="406"/>
        <v>0</v>
      </c>
      <c r="AJ1396" s="20">
        <f t="shared" si="407"/>
        <v>0</v>
      </c>
      <c r="AK1396" s="20">
        <f t="shared" si="408"/>
        <v>0</v>
      </c>
      <c r="AL1396" s="20">
        <f t="shared" si="409"/>
        <v>0</v>
      </c>
      <c r="AM1396" s="20">
        <f t="shared" si="410"/>
        <v>0</v>
      </c>
      <c r="AN1396" s="20">
        <f t="shared" si="411"/>
        <v>0</v>
      </c>
      <c r="AO1396" s="43">
        <f t="shared" si="412"/>
        <v>0</v>
      </c>
    </row>
    <row r="1397" spans="1:41" hidden="1" x14ac:dyDescent="0.2">
      <c r="A1397" s="96"/>
      <c r="B1397" s="96"/>
      <c r="C1397" s="96"/>
      <c r="D1397" s="96"/>
      <c r="E1397" s="96"/>
      <c r="F1397" s="96"/>
      <c r="G1397" s="96"/>
      <c r="H1397" s="19" t="str">
        <f>IF(E1397="","",VLOOKUP(LEFT(E1397,5),'Technikai cellák'!B:C,2,0))</f>
        <v/>
      </c>
      <c r="I1397" s="19" t="str">
        <f>IF(E1397="","",VLOOKUP(H1397,'Technikai cellák'!$C$1:$D$12,2,0))</f>
        <v/>
      </c>
      <c r="J1397" s="97"/>
      <c r="K1397" s="25" t="str">
        <f t="shared" si="397"/>
        <v/>
      </c>
      <c r="L1397" s="101">
        <f t="shared" si="398"/>
        <v>0</v>
      </c>
      <c r="M1397" s="102">
        <f t="shared" si="399"/>
        <v>0</v>
      </c>
      <c r="N1397" s="105"/>
      <c r="O1397" s="104">
        <f t="shared" si="400"/>
        <v>0</v>
      </c>
      <c r="P1397" s="26">
        <f t="shared" si="414"/>
        <v>0</v>
      </c>
      <c r="Q1397" s="21">
        <f t="shared" si="413"/>
        <v>0</v>
      </c>
      <c r="R1397" s="98"/>
      <c r="S1397" s="99"/>
      <c r="T1397" s="99"/>
      <c r="U1397" s="99"/>
      <c r="V1397" s="99"/>
      <c r="W1397" s="99"/>
      <c r="X1397" s="99"/>
      <c r="Y1397" s="99"/>
      <c r="Z1397" s="99"/>
      <c r="AA1397" s="99"/>
      <c r="AB1397" s="99"/>
      <c r="AC1397" s="100"/>
      <c r="AD1397" s="22">
        <f t="shared" si="401"/>
        <v>0</v>
      </c>
      <c r="AE1397" s="20">
        <f t="shared" si="402"/>
        <v>0</v>
      </c>
      <c r="AF1397" s="20">
        <f t="shared" si="403"/>
        <v>0</v>
      </c>
      <c r="AG1397" s="20">
        <f t="shared" si="404"/>
        <v>0</v>
      </c>
      <c r="AH1397" s="20">
        <f t="shared" si="405"/>
        <v>0</v>
      </c>
      <c r="AI1397" s="20">
        <f t="shared" si="406"/>
        <v>0</v>
      </c>
      <c r="AJ1397" s="20">
        <f t="shared" si="407"/>
        <v>0</v>
      </c>
      <c r="AK1397" s="20">
        <f t="shared" si="408"/>
        <v>0</v>
      </c>
      <c r="AL1397" s="20">
        <f t="shared" si="409"/>
        <v>0</v>
      </c>
      <c r="AM1397" s="20">
        <f t="shared" si="410"/>
        <v>0</v>
      </c>
      <c r="AN1397" s="20">
        <f t="shared" si="411"/>
        <v>0</v>
      </c>
      <c r="AO1397" s="43">
        <f t="shared" si="412"/>
        <v>0</v>
      </c>
    </row>
    <row r="1398" spans="1:41" hidden="1" x14ac:dyDescent="0.2">
      <c r="A1398" s="96"/>
      <c r="B1398" s="96"/>
      <c r="C1398" s="96"/>
      <c r="D1398" s="96"/>
      <c r="E1398" s="96"/>
      <c r="F1398" s="96"/>
      <c r="G1398" s="96"/>
      <c r="H1398" s="19" t="str">
        <f>IF(E1398="","",VLOOKUP(LEFT(E1398,5),'Technikai cellák'!B:C,2,0))</f>
        <v/>
      </c>
      <c r="I1398" s="19" t="str">
        <f>IF(E1398="","",VLOOKUP(H1398,'Technikai cellák'!$C$1:$D$12,2,0))</f>
        <v/>
      </c>
      <c r="J1398" s="97"/>
      <c r="K1398" s="25" t="str">
        <f t="shared" si="397"/>
        <v/>
      </c>
      <c r="L1398" s="101">
        <f t="shared" si="398"/>
        <v>0</v>
      </c>
      <c r="M1398" s="102">
        <f t="shared" si="399"/>
        <v>0</v>
      </c>
      <c r="N1398" s="105"/>
      <c r="O1398" s="104">
        <f t="shared" si="400"/>
        <v>0</v>
      </c>
      <c r="P1398" s="26">
        <f t="shared" si="414"/>
        <v>0</v>
      </c>
      <c r="Q1398" s="21">
        <f t="shared" si="413"/>
        <v>0</v>
      </c>
      <c r="R1398" s="98"/>
      <c r="S1398" s="99"/>
      <c r="T1398" s="99"/>
      <c r="U1398" s="99"/>
      <c r="V1398" s="99"/>
      <c r="W1398" s="99"/>
      <c r="X1398" s="99"/>
      <c r="Y1398" s="99"/>
      <c r="Z1398" s="99"/>
      <c r="AA1398" s="99"/>
      <c r="AB1398" s="99"/>
      <c r="AC1398" s="100"/>
      <c r="AD1398" s="22">
        <f t="shared" si="401"/>
        <v>0</v>
      </c>
      <c r="AE1398" s="20">
        <f t="shared" si="402"/>
        <v>0</v>
      </c>
      <c r="AF1398" s="20">
        <f t="shared" si="403"/>
        <v>0</v>
      </c>
      <c r="AG1398" s="20">
        <f t="shared" si="404"/>
        <v>0</v>
      </c>
      <c r="AH1398" s="20">
        <f t="shared" si="405"/>
        <v>0</v>
      </c>
      <c r="AI1398" s="20">
        <f t="shared" si="406"/>
        <v>0</v>
      </c>
      <c r="AJ1398" s="20">
        <f t="shared" si="407"/>
        <v>0</v>
      </c>
      <c r="AK1398" s="20">
        <f t="shared" si="408"/>
        <v>0</v>
      </c>
      <c r="AL1398" s="20">
        <f t="shared" si="409"/>
        <v>0</v>
      </c>
      <c r="AM1398" s="20">
        <f t="shared" si="410"/>
        <v>0</v>
      </c>
      <c r="AN1398" s="20">
        <f t="shared" si="411"/>
        <v>0</v>
      </c>
      <c r="AO1398" s="43">
        <f t="shared" si="412"/>
        <v>0</v>
      </c>
    </row>
    <row r="1399" spans="1:41" hidden="1" x14ac:dyDescent="0.2">
      <c r="A1399" s="96"/>
      <c r="B1399" s="96"/>
      <c r="C1399" s="96"/>
      <c r="D1399" s="96"/>
      <c r="E1399" s="96"/>
      <c r="F1399" s="96"/>
      <c r="G1399" s="96"/>
      <c r="H1399" s="19" t="str">
        <f>IF(E1399="","",VLOOKUP(LEFT(E1399,5),'Technikai cellák'!B:C,2,0))</f>
        <v/>
      </c>
      <c r="I1399" s="19" t="str">
        <f>IF(E1399="","",VLOOKUP(H1399,'Technikai cellák'!$C$1:$D$12,2,0))</f>
        <v/>
      </c>
      <c r="J1399" s="97"/>
      <c r="K1399" s="25" t="str">
        <f t="shared" si="397"/>
        <v/>
      </c>
      <c r="L1399" s="101">
        <f t="shared" si="398"/>
        <v>0</v>
      </c>
      <c r="M1399" s="102">
        <f t="shared" si="399"/>
        <v>0</v>
      </c>
      <c r="N1399" s="105"/>
      <c r="O1399" s="104">
        <f t="shared" si="400"/>
        <v>0</v>
      </c>
      <c r="P1399" s="26">
        <f t="shared" si="414"/>
        <v>0</v>
      </c>
      <c r="Q1399" s="21">
        <f t="shared" si="413"/>
        <v>0</v>
      </c>
      <c r="R1399" s="98"/>
      <c r="S1399" s="99"/>
      <c r="T1399" s="99"/>
      <c r="U1399" s="99"/>
      <c r="V1399" s="99"/>
      <c r="W1399" s="99"/>
      <c r="X1399" s="99"/>
      <c r="Y1399" s="99"/>
      <c r="Z1399" s="99"/>
      <c r="AA1399" s="99"/>
      <c r="AB1399" s="99"/>
      <c r="AC1399" s="100"/>
      <c r="AD1399" s="22">
        <f t="shared" si="401"/>
        <v>0</v>
      </c>
      <c r="AE1399" s="20">
        <f t="shared" si="402"/>
        <v>0</v>
      </c>
      <c r="AF1399" s="20">
        <f t="shared" si="403"/>
        <v>0</v>
      </c>
      <c r="AG1399" s="20">
        <f t="shared" si="404"/>
        <v>0</v>
      </c>
      <c r="AH1399" s="20">
        <f t="shared" si="405"/>
        <v>0</v>
      </c>
      <c r="AI1399" s="20">
        <f t="shared" si="406"/>
        <v>0</v>
      </c>
      <c r="AJ1399" s="20">
        <f t="shared" si="407"/>
        <v>0</v>
      </c>
      <c r="AK1399" s="20">
        <f t="shared" si="408"/>
        <v>0</v>
      </c>
      <c r="AL1399" s="20">
        <f t="shared" si="409"/>
        <v>0</v>
      </c>
      <c r="AM1399" s="20">
        <f t="shared" si="410"/>
        <v>0</v>
      </c>
      <c r="AN1399" s="20">
        <f t="shared" si="411"/>
        <v>0</v>
      </c>
      <c r="AO1399" s="43">
        <f t="shared" si="412"/>
        <v>0</v>
      </c>
    </row>
    <row r="1400" spans="1:41" hidden="1" x14ac:dyDescent="0.2">
      <c r="A1400" s="96"/>
      <c r="B1400" s="96"/>
      <c r="C1400" s="96"/>
      <c r="D1400" s="96"/>
      <c r="E1400" s="96"/>
      <c r="F1400" s="96"/>
      <c r="G1400" s="96"/>
      <c r="H1400" s="19" t="str">
        <f>IF(E1400="","",VLOOKUP(LEFT(E1400,5),'Technikai cellák'!B:C,2,0))</f>
        <v/>
      </c>
      <c r="I1400" s="19" t="str">
        <f>IF(E1400="","",VLOOKUP(H1400,'Technikai cellák'!$C$1:$D$12,2,0))</f>
        <v/>
      </c>
      <c r="J1400" s="97"/>
      <c r="K1400" s="25" t="str">
        <f t="shared" si="397"/>
        <v/>
      </c>
      <c r="L1400" s="101">
        <f t="shared" si="398"/>
        <v>0</v>
      </c>
      <c r="M1400" s="102">
        <f t="shared" si="399"/>
        <v>0</v>
      </c>
      <c r="N1400" s="105"/>
      <c r="O1400" s="104">
        <f t="shared" si="400"/>
        <v>0</v>
      </c>
      <c r="P1400" s="26">
        <f t="shared" si="414"/>
        <v>0</v>
      </c>
      <c r="Q1400" s="21">
        <f t="shared" si="413"/>
        <v>0</v>
      </c>
      <c r="R1400" s="98"/>
      <c r="S1400" s="99"/>
      <c r="T1400" s="99"/>
      <c r="U1400" s="99"/>
      <c r="V1400" s="99"/>
      <c r="W1400" s="99"/>
      <c r="X1400" s="99"/>
      <c r="Y1400" s="99"/>
      <c r="Z1400" s="99"/>
      <c r="AA1400" s="99"/>
      <c r="AB1400" s="99"/>
      <c r="AC1400" s="100"/>
      <c r="AD1400" s="22">
        <f t="shared" si="401"/>
        <v>0</v>
      </c>
      <c r="AE1400" s="20">
        <f t="shared" si="402"/>
        <v>0</v>
      </c>
      <c r="AF1400" s="20">
        <f t="shared" si="403"/>
        <v>0</v>
      </c>
      <c r="AG1400" s="20">
        <f t="shared" si="404"/>
        <v>0</v>
      </c>
      <c r="AH1400" s="20">
        <f t="shared" si="405"/>
        <v>0</v>
      </c>
      <c r="AI1400" s="20">
        <f t="shared" si="406"/>
        <v>0</v>
      </c>
      <c r="AJ1400" s="20">
        <f t="shared" si="407"/>
        <v>0</v>
      </c>
      <c r="AK1400" s="20">
        <f t="shared" si="408"/>
        <v>0</v>
      </c>
      <c r="AL1400" s="20">
        <f t="shared" si="409"/>
        <v>0</v>
      </c>
      <c r="AM1400" s="20">
        <f t="shared" si="410"/>
        <v>0</v>
      </c>
      <c r="AN1400" s="20">
        <f t="shared" si="411"/>
        <v>0</v>
      </c>
      <c r="AO1400" s="43">
        <f t="shared" si="412"/>
        <v>0</v>
      </c>
    </row>
    <row r="1401" spans="1:41" hidden="1" x14ac:dyDescent="0.2">
      <c r="A1401" s="96"/>
      <c r="B1401" s="96"/>
      <c r="C1401" s="96"/>
      <c r="D1401" s="96"/>
      <c r="E1401" s="96"/>
      <c r="F1401" s="96"/>
      <c r="G1401" s="96"/>
      <c r="H1401" s="19" t="str">
        <f>IF(E1401="","",VLOOKUP(LEFT(E1401,5),'Technikai cellák'!B:C,2,0))</f>
        <v/>
      </c>
      <c r="I1401" s="19" t="str">
        <f>IF(E1401="","",VLOOKUP(H1401,'Technikai cellák'!$C$1:$D$12,2,0))</f>
        <v/>
      </c>
      <c r="J1401" s="97"/>
      <c r="K1401" s="25" t="str">
        <f t="shared" si="397"/>
        <v/>
      </c>
      <c r="L1401" s="101">
        <f t="shared" si="398"/>
        <v>0</v>
      </c>
      <c r="M1401" s="102">
        <f t="shared" si="399"/>
        <v>0</v>
      </c>
      <c r="N1401" s="105"/>
      <c r="O1401" s="104">
        <f t="shared" si="400"/>
        <v>0</v>
      </c>
      <c r="P1401" s="26">
        <f t="shared" si="414"/>
        <v>0</v>
      </c>
      <c r="Q1401" s="21">
        <f t="shared" si="413"/>
        <v>0</v>
      </c>
      <c r="R1401" s="98"/>
      <c r="S1401" s="99"/>
      <c r="T1401" s="99"/>
      <c r="U1401" s="99"/>
      <c r="V1401" s="99"/>
      <c r="W1401" s="99"/>
      <c r="X1401" s="99"/>
      <c r="Y1401" s="99"/>
      <c r="Z1401" s="99"/>
      <c r="AA1401" s="99"/>
      <c r="AB1401" s="99"/>
      <c r="AC1401" s="100"/>
      <c r="AD1401" s="22">
        <f t="shared" si="401"/>
        <v>0</v>
      </c>
      <c r="AE1401" s="20">
        <f t="shared" si="402"/>
        <v>0</v>
      </c>
      <c r="AF1401" s="20">
        <f t="shared" si="403"/>
        <v>0</v>
      </c>
      <c r="AG1401" s="20">
        <f t="shared" si="404"/>
        <v>0</v>
      </c>
      <c r="AH1401" s="20">
        <f t="shared" si="405"/>
        <v>0</v>
      </c>
      <c r="AI1401" s="20">
        <f t="shared" si="406"/>
        <v>0</v>
      </c>
      <c r="AJ1401" s="20">
        <f t="shared" si="407"/>
        <v>0</v>
      </c>
      <c r="AK1401" s="20">
        <f t="shared" si="408"/>
        <v>0</v>
      </c>
      <c r="AL1401" s="20">
        <f t="shared" si="409"/>
        <v>0</v>
      </c>
      <c r="AM1401" s="20">
        <f t="shared" si="410"/>
        <v>0</v>
      </c>
      <c r="AN1401" s="20">
        <f t="shared" si="411"/>
        <v>0</v>
      </c>
      <c r="AO1401" s="43">
        <f t="shared" si="412"/>
        <v>0</v>
      </c>
    </row>
    <row r="1402" spans="1:41" hidden="1" x14ac:dyDescent="0.2">
      <c r="A1402" s="96"/>
      <c r="B1402" s="96"/>
      <c r="C1402" s="96"/>
      <c r="D1402" s="96"/>
      <c r="E1402" s="96"/>
      <c r="F1402" s="96"/>
      <c r="G1402" s="96"/>
      <c r="H1402" s="19" t="str">
        <f>IF(E1402="","",VLOOKUP(LEFT(E1402,5),'Technikai cellák'!B:C,2,0))</f>
        <v/>
      </c>
      <c r="I1402" s="19" t="str">
        <f>IF(E1402="","",VLOOKUP(H1402,'Technikai cellák'!$C$1:$D$12,2,0))</f>
        <v/>
      </c>
      <c r="J1402" s="97"/>
      <c r="K1402" s="25" t="str">
        <f t="shared" si="397"/>
        <v/>
      </c>
      <c r="L1402" s="101">
        <f t="shared" si="398"/>
        <v>0</v>
      </c>
      <c r="M1402" s="102">
        <f t="shared" si="399"/>
        <v>0</v>
      </c>
      <c r="N1402" s="105"/>
      <c r="O1402" s="104">
        <f t="shared" si="400"/>
        <v>0</v>
      </c>
      <c r="P1402" s="26">
        <f t="shared" si="414"/>
        <v>0</v>
      </c>
      <c r="Q1402" s="21">
        <f t="shared" si="413"/>
        <v>0</v>
      </c>
      <c r="R1402" s="98"/>
      <c r="S1402" s="99"/>
      <c r="T1402" s="99"/>
      <c r="U1402" s="99"/>
      <c r="V1402" s="99"/>
      <c r="W1402" s="99"/>
      <c r="X1402" s="99"/>
      <c r="Y1402" s="99"/>
      <c r="Z1402" s="99"/>
      <c r="AA1402" s="99"/>
      <c r="AB1402" s="99"/>
      <c r="AC1402" s="100"/>
      <c r="AD1402" s="22">
        <f t="shared" si="401"/>
        <v>0</v>
      </c>
      <c r="AE1402" s="20">
        <f t="shared" si="402"/>
        <v>0</v>
      </c>
      <c r="AF1402" s="20">
        <f t="shared" si="403"/>
        <v>0</v>
      </c>
      <c r="AG1402" s="20">
        <f t="shared" si="404"/>
        <v>0</v>
      </c>
      <c r="AH1402" s="20">
        <f t="shared" si="405"/>
        <v>0</v>
      </c>
      <c r="AI1402" s="20">
        <f t="shared" si="406"/>
        <v>0</v>
      </c>
      <c r="AJ1402" s="20">
        <f t="shared" si="407"/>
        <v>0</v>
      </c>
      <c r="AK1402" s="20">
        <f t="shared" si="408"/>
        <v>0</v>
      </c>
      <c r="AL1402" s="20">
        <f t="shared" si="409"/>
        <v>0</v>
      </c>
      <c r="AM1402" s="20">
        <f t="shared" si="410"/>
        <v>0</v>
      </c>
      <c r="AN1402" s="20">
        <f t="shared" si="411"/>
        <v>0</v>
      </c>
      <c r="AO1402" s="43">
        <f t="shared" si="412"/>
        <v>0</v>
      </c>
    </row>
    <row r="1403" spans="1:41" hidden="1" x14ac:dyDescent="0.2">
      <c r="A1403" s="96"/>
      <c r="B1403" s="96"/>
      <c r="C1403" s="96"/>
      <c r="D1403" s="96"/>
      <c r="E1403" s="96"/>
      <c r="F1403" s="96"/>
      <c r="G1403" s="96"/>
      <c r="H1403" s="19" t="str">
        <f>IF(E1403="","",VLOOKUP(LEFT(E1403,5),'Technikai cellák'!B:C,2,0))</f>
        <v/>
      </c>
      <c r="I1403" s="19" t="str">
        <f>IF(E1403="","",VLOOKUP(H1403,'Technikai cellák'!$C$1:$D$12,2,0))</f>
        <v/>
      </c>
      <c r="J1403" s="97"/>
      <c r="K1403" s="25" t="str">
        <f t="shared" si="397"/>
        <v/>
      </c>
      <c r="L1403" s="101">
        <f t="shared" si="398"/>
        <v>0</v>
      </c>
      <c r="M1403" s="102">
        <f t="shared" si="399"/>
        <v>0</v>
      </c>
      <c r="N1403" s="105"/>
      <c r="O1403" s="104">
        <f t="shared" si="400"/>
        <v>0</v>
      </c>
      <c r="P1403" s="26">
        <f t="shared" si="414"/>
        <v>0</v>
      </c>
      <c r="Q1403" s="21">
        <f t="shared" si="413"/>
        <v>0</v>
      </c>
      <c r="R1403" s="98"/>
      <c r="S1403" s="99"/>
      <c r="T1403" s="99"/>
      <c r="U1403" s="99"/>
      <c r="V1403" s="99"/>
      <c r="W1403" s="99"/>
      <c r="X1403" s="99"/>
      <c r="Y1403" s="99"/>
      <c r="Z1403" s="99"/>
      <c r="AA1403" s="99"/>
      <c r="AB1403" s="99"/>
      <c r="AC1403" s="100"/>
      <c r="AD1403" s="22">
        <f t="shared" si="401"/>
        <v>0</v>
      </c>
      <c r="AE1403" s="20">
        <f t="shared" si="402"/>
        <v>0</v>
      </c>
      <c r="AF1403" s="20">
        <f t="shared" si="403"/>
        <v>0</v>
      </c>
      <c r="AG1403" s="20">
        <f t="shared" si="404"/>
        <v>0</v>
      </c>
      <c r="AH1403" s="20">
        <f t="shared" si="405"/>
        <v>0</v>
      </c>
      <c r="AI1403" s="20">
        <f t="shared" si="406"/>
        <v>0</v>
      </c>
      <c r="AJ1403" s="20">
        <f t="shared" si="407"/>
        <v>0</v>
      </c>
      <c r="AK1403" s="20">
        <f t="shared" si="408"/>
        <v>0</v>
      </c>
      <c r="AL1403" s="20">
        <f t="shared" si="409"/>
        <v>0</v>
      </c>
      <c r="AM1403" s="20">
        <f t="shared" si="410"/>
        <v>0</v>
      </c>
      <c r="AN1403" s="20">
        <f t="shared" si="411"/>
        <v>0</v>
      </c>
      <c r="AO1403" s="43">
        <f t="shared" si="412"/>
        <v>0</v>
      </c>
    </row>
    <row r="1404" spans="1:41" hidden="1" x14ac:dyDescent="0.2">
      <c r="A1404" s="96"/>
      <c r="B1404" s="96"/>
      <c r="C1404" s="96"/>
      <c r="D1404" s="96"/>
      <c r="E1404" s="96"/>
      <c r="F1404" s="96"/>
      <c r="G1404" s="96"/>
      <c r="H1404" s="19" t="str">
        <f>IF(E1404="","",VLOOKUP(LEFT(E1404,5),'Technikai cellák'!B:C,2,0))</f>
        <v/>
      </c>
      <c r="I1404" s="19" t="str">
        <f>IF(E1404="","",VLOOKUP(H1404,'Technikai cellák'!$C$1:$D$12,2,0))</f>
        <v/>
      </c>
      <c r="J1404" s="97"/>
      <c r="K1404" s="25" t="str">
        <f t="shared" si="397"/>
        <v/>
      </c>
      <c r="L1404" s="101">
        <f t="shared" si="398"/>
        <v>0</v>
      </c>
      <c r="M1404" s="102">
        <f t="shared" si="399"/>
        <v>0</v>
      </c>
      <c r="N1404" s="105"/>
      <c r="O1404" s="104">
        <f t="shared" si="400"/>
        <v>0</v>
      </c>
      <c r="P1404" s="26">
        <f t="shared" si="414"/>
        <v>0</v>
      </c>
      <c r="Q1404" s="21">
        <f t="shared" si="413"/>
        <v>0</v>
      </c>
      <c r="R1404" s="98"/>
      <c r="S1404" s="99"/>
      <c r="T1404" s="99"/>
      <c r="U1404" s="99"/>
      <c r="V1404" s="99"/>
      <c r="W1404" s="99"/>
      <c r="X1404" s="99"/>
      <c r="Y1404" s="99"/>
      <c r="Z1404" s="99"/>
      <c r="AA1404" s="99"/>
      <c r="AB1404" s="99"/>
      <c r="AC1404" s="100"/>
      <c r="AD1404" s="22">
        <f t="shared" si="401"/>
        <v>0</v>
      </c>
      <c r="AE1404" s="20">
        <f t="shared" si="402"/>
        <v>0</v>
      </c>
      <c r="AF1404" s="20">
        <f t="shared" si="403"/>
        <v>0</v>
      </c>
      <c r="AG1404" s="20">
        <f t="shared" si="404"/>
        <v>0</v>
      </c>
      <c r="AH1404" s="20">
        <f t="shared" si="405"/>
        <v>0</v>
      </c>
      <c r="AI1404" s="20">
        <f t="shared" si="406"/>
        <v>0</v>
      </c>
      <c r="AJ1404" s="20">
        <f t="shared" si="407"/>
        <v>0</v>
      </c>
      <c r="AK1404" s="20">
        <f t="shared" si="408"/>
        <v>0</v>
      </c>
      <c r="AL1404" s="20">
        <f t="shared" si="409"/>
        <v>0</v>
      </c>
      <c r="AM1404" s="20">
        <f t="shared" si="410"/>
        <v>0</v>
      </c>
      <c r="AN1404" s="20">
        <f t="shared" si="411"/>
        <v>0</v>
      </c>
      <c r="AO1404" s="43">
        <f t="shared" si="412"/>
        <v>0</v>
      </c>
    </row>
    <row r="1405" spans="1:41" hidden="1" x14ac:dyDescent="0.2">
      <c r="A1405" s="96"/>
      <c r="B1405" s="96"/>
      <c r="C1405" s="96"/>
      <c r="D1405" s="96"/>
      <c r="E1405" s="96"/>
      <c r="F1405" s="96"/>
      <c r="G1405" s="96"/>
      <c r="H1405" s="19" t="str">
        <f>IF(E1405="","",VLOOKUP(LEFT(E1405,5),'Technikai cellák'!B:C,2,0))</f>
        <v/>
      </c>
      <c r="I1405" s="19" t="str">
        <f>IF(E1405="","",VLOOKUP(H1405,'Technikai cellák'!$C$1:$D$12,2,0))</f>
        <v/>
      </c>
      <c r="J1405" s="97"/>
      <c r="K1405" s="25" t="str">
        <f t="shared" si="397"/>
        <v/>
      </c>
      <c r="L1405" s="101">
        <f t="shared" si="398"/>
        <v>0</v>
      </c>
      <c r="M1405" s="102">
        <f t="shared" si="399"/>
        <v>0</v>
      </c>
      <c r="N1405" s="105"/>
      <c r="O1405" s="104">
        <f t="shared" si="400"/>
        <v>0</v>
      </c>
      <c r="P1405" s="26">
        <f t="shared" si="414"/>
        <v>0</v>
      </c>
      <c r="Q1405" s="21">
        <f t="shared" si="413"/>
        <v>0</v>
      </c>
      <c r="R1405" s="98"/>
      <c r="S1405" s="99"/>
      <c r="T1405" s="99"/>
      <c r="U1405" s="99"/>
      <c r="V1405" s="99"/>
      <c r="W1405" s="99"/>
      <c r="X1405" s="99"/>
      <c r="Y1405" s="99"/>
      <c r="Z1405" s="99"/>
      <c r="AA1405" s="99"/>
      <c r="AB1405" s="99"/>
      <c r="AC1405" s="100"/>
      <c r="AD1405" s="22">
        <f t="shared" si="401"/>
        <v>0</v>
      </c>
      <c r="AE1405" s="20">
        <f t="shared" si="402"/>
        <v>0</v>
      </c>
      <c r="AF1405" s="20">
        <f t="shared" si="403"/>
        <v>0</v>
      </c>
      <c r="AG1405" s="20">
        <f t="shared" si="404"/>
        <v>0</v>
      </c>
      <c r="AH1405" s="20">
        <f t="shared" si="405"/>
        <v>0</v>
      </c>
      <c r="AI1405" s="20">
        <f t="shared" si="406"/>
        <v>0</v>
      </c>
      <c r="AJ1405" s="20">
        <f t="shared" si="407"/>
        <v>0</v>
      </c>
      <c r="AK1405" s="20">
        <f t="shared" si="408"/>
        <v>0</v>
      </c>
      <c r="AL1405" s="20">
        <f t="shared" si="409"/>
        <v>0</v>
      </c>
      <c r="AM1405" s="20">
        <f t="shared" si="410"/>
        <v>0</v>
      </c>
      <c r="AN1405" s="20">
        <f t="shared" si="411"/>
        <v>0</v>
      </c>
      <c r="AO1405" s="43">
        <f t="shared" si="412"/>
        <v>0</v>
      </c>
    </row>
    <row r="1406" spans="1:41" hidden="1" x14ac:dyDescent="0.2">
      <c r="A1406" s="96"/>
      <c r="B1406" s="96"/>
      <c r="C1406" s="96"/>
      <c r="D1406" s="96"/>
      <c r="E1406" s="96"/>
      <c r="F1406" s="96"/>
      <c r="G1406" s="96"/>
      <c r="H1406" s="19" t="str">
        <f>IF(E1406="","",VLOOKUP(LEFT(E1406,5),'Technikai cellák'!B:C,2,0))</f>
        <v/>
      </c>
      <c r="I1406" s="19" t="str">
        <f>IF(E1406="","",VLOOKUP(H1406,'Technikai cellák'!$C$1:$D$12,2,0))</f>
        <v/>
      </c>
      <c r="J1406" s="97"/>
      <c r="K1406" s="25" t="str">
        <f t="shared" si="397"/>
        <v/>
      </c>
      <c r="L1406" s="101">
        <f t="shared" si="398"/>
        <v>0</v>
      </c>
      <c r="M1406" s="102">
        <f t="shared" si="399"/>
        <v>0</v>
      </c>
      <c r="N1406" s="105"/>
      <c r="O1406" s="104">
        <f t="shared" si="400"/>
        <v>0</v>
      </c>
      <c r="P1406" s="26">
        <f t="shared" si="414"/>
        <v>0</v>
      </c>
      <c r="Q1406" s="21">
        <f t="shared" si="413"/>
        <v>0</v>
      </c>
      <c r="R1406" s="98"/>
      <c r="S1406" s="99"/>
      <c r="T1406" s="99"/>
      <c r="U1406" s="99"/>
      <c r="V1406" s="99"/>
      <c r="W1406" s="99"/>
      <c r="X1406" s="99"/>
      <c r="Y1406" s="99"/>
      <c r="Z1406" s="99"/>
      <c r="AA1406" s="99"/>
      <c r="AB1406" s="99"/>
      <c r="AC1406" s="100"/>
      <c r="AD1406" s="22">
        <f t="shared" si="401"/>
        <v>0</v>
      </c>
      <c r="AE1406" s="20">
        <f t="shared" si="402"/>
        <v>0</v>
      </c>
      <c r="AF1406" s="20">
        <f t="shared" si="403"/>
        <v>0</v>
      </c>
      <c r="AG1406" s="20">
        <f t="shared" si="404"/>
        <v>0</v>
      </c>
      <c r="AH1406" s="20">
        <f t="shared" si="405"/>
        <v>0</v>
      </c>
      <c r="AI1406" s="20">
        <f t="shared" si="406"/>
        <v>0</v>
      </c>
      <c r="AJ1406" s="20">
        <f t="shared" si="407"/>
        <v>0</v>
      </c>
      <c r="AK1406" s="20">
        <f t="shared" si="408"/>
        <v>0</v>
      </c>
      <c r="AL1406" s="20">
        <f t="shared" si="409"/>
        <v>0</v>
      </c>
      <c r="AM1406" s="20">
        <f t="shared" si="410"/>
        <v>0</v>
      </c>
      <c r="AN1406" s="20">
        <f t="shared" si="411"/>
        <v>0</v>
      </c>
      <c r="AO1406" s="43">
        <f t="shared" si="412"/>
        <v>0</v>
      </c>
    </row>
    <row r="1407" spans="1:41" hidden="1" x14ac:dyDescent="0.2">
      <c r="A1407" s="96"/>
      <c r="B1407" s="96"/>
      <c r="C1407" s="96"/>
      <c r="D1407" s="96"/>
      <c r="E1407" s="96"/>
      <c r="F1407" s="96"/>
      <c r="G1407" s="96"/>
      <c r="H1407" s="19" t="str">
        <f>IF(E1407="","",VLOOKUP(LEFT(E1407,5),'Technikai cellák'!B:C,2,0))</f>
        <v/>
      </c>
      <c r="I1407" s="19" t="str">
        <f>IF(E1407="","",VLOOKUP(H1407,'Technikai cellák'!$C$1:$D$12,2,0))</f>
        <v/>
      </c>
      <c r="J1407" s="97"/>
      <c r="K1407" s="25" t="str">
        <f t="shared" si="397"/>
        <v/>
      </c>
      <c r="L1407" s="101">
        <f t="shared" si="398"/>
        <v>0</v>
      </c>
      <c r="M1407" s="102">
        <f t="shared" si="399"/>
        <v>0</v>
      </c>
      <c r="N1407" s="105"/>
      <c r="O1407" s="104">
        <f t="shared" si="400"/>
        <v>0</v>
      </c>
      <c r="P1407" s="26">
        <f t="shared" si="414"/>
        <v>0</v>
      </c>
      <c r="Q1407" s="21">
        <f t="shared" si="413"/>
        <v>0</v>
      </c>
      <c r="R1407" s="98"/>
      <c r="S1407" s="99"/>
      <c r="T1407" s="99"/>
      <c r="U1407" s="99"/>
      <c r="V1407" s="99"/>
      <c r="W1407" s="99"/>
      <c r="X1407" s="99"/>
      <c r="Y1407" s="99"/>
      <c r="Z1407" s="99"/>
      <c r="AA1407" s="99"/>
      <c r="AB1407" s="99"/>
      <c r="AC1407" s="100"/>
      <c r="AD1407" s="22">
        <f t="shared" si="401"/>
        <v>0</v>
      </c>
      <c r="AE1407" s="20">
        <f t="shared" si="402"/>
        <v>0</v>
      </c>
      <c r="AF1407" s="20">
        <f t="shared" si="403"/>
        <v>0</v>
      </c>
      <c r="AG1407" s="20">
        <f t="shared" si="404"/>
        <v>0</v>
      </c>
      <c r="AH1407" s="20">
        <f t="shared" si="405"/>
        <v>0</v>
      </c>
      <c r="AI1407" s="20">
        <f t="shared" si="406"/>
        <v>0</v>
      </c>
      <c r="AJ1407" s="20">
        <f t="shared" si="407"/>
        <v>0</v>
      </c>
      <c r="AK1407" s="20">
        <f t="shared" si="408"/>
        <v>0</v>
      </c>
      <c r="AL1407" s="20">
        <f t="shared" si="409"/>
        <v>0</v>
      </c>
      <c r="AM1407" s="20">
        <f t="shared" si="410"/>
        <v>0</v>
      </c>
      <c r="AN1407" s="20">
        <f t="shared" si="411"/>
        <v>0</v>
      </c>
      <c r="AO1407" s="43">
        <f t="shared" si="412"/>
        <v>0</v>
      </c>
    </row>
    <row r="1408" spans="1:41" hidden="1" x14ac:dyDescent="0.2">
      <c r="A1408" s="96"/>
      <c r="B1408" s="96"/>
      <c r="C1408" s="96"/>
      <c r="D1408" s="96"/>
      <c r="E1408" s="96"/>
      <c r="F1408" s="96"/>
      <c r="G1408" s="96"/>
      <c r="H1408" s="19" t="str">
        <f>IF(E1408="","",VLOOKUP(LEFT(E1408,5),'Technikai cellák'!B:C,2,0))</f>
        <v/>
      </c>
      <c r="I1408" s="19" t="str">
        <f>IF(E1408="","",VLOOKUP(H1408,'Technikai cellák'!$C$1:$D$12,2,0))</f>
        <v/>
      </c>
      <c r="J1408" s="97"/>
      <c r="K1408" s="25" t="str">
        <f t="shared" si="397"/>
        <v/>
      </c>
      <c r="L1408" s="101">
        <f t="shared" si="398"/>
        <v>0</v>
      </c>
      <c r="M1408" s="102">
        <f t="shared" si="399"/>
        <v>0</v>
      </c>
      <c r="N1408" s="105"/>
      <c r="O1408" s="104">
        <f t="shared" si="400"/>
        <v>0</v>
      </c>
      <c r="P1408" s="26">
        <f t="shared" si="414"/>
        <v>0</v>
      </c>
      <c r="Q1408" s="21">
        <f t="shared" si="413"/>
        <v>0</v>
      </c>
      <c r="R1408" s="98"/>
      <c r="S1408" s="99"/>
      <c r="T1408" s="99"/>
      <c r="U1408" s="99"/>
      <c r="V1408" s="99"/>
      <c r="W1408" s="99"/>
      <c r="X1408" s="99"/>
      <c r="Y1408" s="99"/>
      <c r="Z1408" s="99"/>
      <c r="AA1408" s="99"/>
      <c r="AB1408" s="99"/>
      <c r="AC1408" s="100"/>
      <c r="AD1408" s="22">
        <f t="shared" si="401"/>
        <v>0</v>
      </c>
      <c r="AE1408" s="20">
        <f t="shared" si="402"/>
        <v>0</v>
      </c>
      <c r="AF1408" s="20">
        <f t="shared" si="403"/>
        <v>0</v>
      </c>
      <c r="AG1408" s="20">
        <f t="shared" si="404"/>
        <v>0</v>
      </c>
      <c r="AH1408" s="20">
        <f t="shared" si="405"/>
        <v>0</v>
      </c>
      <c r="AI1408" s="20">
        <f t="shared" si="406"/>
        <v>0</v>
      </c>
      <c r="AJ1408" s="20">
        <f t="shared" si="407"/>
        <v>0</v>
      </c>
      <c r="AK1408" s="20">
        <f t="shared" si="408"/>
        <v>0</v>
      </c>
      <c r="AL1408" s="20">
        <f t="shared" si="409"/>
        <v>0</v>
      </c>
      <c r="AM1408" s="20">
        <f t="shared" si="410"/>
        <v>0</v>
      </c>
      <c r="AN1408" s="20">
        <f t="shared" si="411"/>
        <v>0</v>
      </c>
      <c r="AO1408" s="43">
        <f t="shared" si="412"/>
        <v>0</v>
      </c>
    </row>
    <row r="1409" spans="1:41" hidden="1" x14ac:dyDescent="0.2">
      <c r="A1409" s="96"/>
      <c r="B1409" s="96"/>
      <c r="C1409" s="96"/>
      <c r="D1409" s="96"/>
      <c r="E1409" s="96"/>
      <c r="F1409" s="96"/>
      <c r="G1409" s="96"/>
      <c r="H1409" s="19" t="str">
        <f>IF(E1409="","",VLOOKUP(LEFT(E1409,5),'Technikai cellák'!B:C,2,0))</f>
        <v/>
      </c>
      <c r="I1409" s="19" t="str">
        <f>IF(E1409="","",VLOOKUP(H1409,'Technikai cellák'!$C$1:$D$12,2,0))</f>
        <v/>
      </c>
      <c r="J1409" s="97"/>
      <c r="K1409" s="25" t="str">
        <f t="shared" si="397"/>
        <v/>
      </c>
      <c r="L1409" s="101">
        <f t="shared" si="398"/>
        <v>0</v>
      </c>
      <c r="M1409" s="102">
        <f t="shared" si="399"/>
        <v>0</v>
      </c>
      <c r="N1409" s="105"/>
      <c r="O1409" s="104">
        <f t="shared" si="400"/>
        <v>0</v>
      </c>
      <c r="P1409" s="26">
        <f t="shared" si="414"/>
        <v>0</v>
      </c>
      <c r="Q1409" s="21">
        <f t="shared" si="413"/>
        <v>0</v>
      </c>
      <c r="R1409" s="98"/>
      <c r="S1409" s="99"/>
      <c r="T1409" s="99"/>
      <c r="U1409" s="99"/>
      <c r="V1409" s="99"/>
      <c r="W1409" s="99"/>
      <c r="X1409" s="99"/>
      <c r="Y1409" s="99"/>
      <c r="Z1409" s="99"/>
      <c r="AA1409" s="99"/>
      <c r="AB1409" s="99"/>
      <c r="AC1409" s="100"/>
      <c r="AD1409" s="22">
        <f t="shared" si="401"/>
        <v>0</v>
      </c>
      <c r="AE1409" s="20">
        <f t="shared" si="402"/>
        <v>0</v>
      </c>
      <c r="AF1409" s="20">
        <f t="shared" si="403"/>
        <v>0</v>
      </c>
      <c r="AG1409" s="20">
        <f t="shared" si="404"/>
        <v>0</v>
      </c>
      <c r="AH1409" s="20">
        <f t="shared" si="405"/>
        <v>0</v>
      </c>
      <c r="AI1409" s="20">
        <f t="shared" si="406"/>
        <v>0</v>
      </c>
      <c r="AJ1409" s="20">
        <f t="shared" si="407"/>
        <v>0</v>
      </c>
      <c r="AK1409" s="20">
        <f t="shared" si="408"/>
        <v>0</v>
      </c>
      <c r="AL1409" s="20">
        <f t="shared" si="409"/>
        <v>0</v>
      </c>
      <c r="AM1409" s="20">
        <f t="shared" si="410"/>
        <v>0</v>
      </c>
      <c r="AN1409" s="20">
        <f t="shared" si="411"/>
        <v>0</v>
      </c>
      <c r="AO1409" s="43">
        <f t="shared" si="412"/>
        <v>0</v>
      </c>
    </row>
    <row r="1410" spans="1:41" hidden="1" x14ac:dyDescent="0.2">
      <c r="A1410" s="96"/>
      <c r="B1410" s="96"/>
      <c r="C1410" s="96"/>
      <c r="D1410" s="96"/>
      <c r="E1410" s="96"/>
      <c r="F1410" s="96"/>
      <c r="G1410" s="96"/>
      <c r="H1410" s="19" t="str">
        <f>IF(E1410="","",VLOOKUP(LEFT(E1410,5),'Technikai cellák'!B:C,2,0))</f>
        <v/>
      </c>
      <c r="I1410" s="19" t="str">
        <f>IF(E1410="","",VLOOKUP(H1410,'Technikai cellák'!$C$1:$D$12,2,0))</f>
        <v/>
      </c>
      <c r="J1410" s="97"/>
      <c r="K1410" s="25" t="str">
        <f t="shared" si="397"/>
        <v/>
      </c>
      <c r="L1410" s="101">
        <f t="shared" si="398"/>
        <v>0</v>
      </c>
      <c r="M1410" s="102">
        <f t="shared" si="399"/>
        <v>0</v>
      </c>
      <c r="N1410" s="105"/>
      <c r="O1410" s="104">
        <f t="shared" si="400"/>
        <v>0</v>
      </c>
      <c r="P1410" s="26">
        <f t="shared" si="414"/>
        <v>0</v>
      </c>
      <c r="Q1410" s="21">
        <f t="shared" si="413"/>
        <v>0</v>
      </c>
      <c r="R1410" s="98"/>
      <c r="S1410" s="99"/>
      <c r="T1410" s="99"/>
      <c r="U1410" s="99"/>
      <c r="V1410" s="99"/>
      <c r="W1410" s="99"/>
      <c r="X1410" s="99"/>
      <c r="Y1410" s="99"/>
      <c r="Z1410" s="99"/>
      <c r="AA1410" s="99"/>
      <c r="AB1410" s="99"/>
      <c r="AC1410" s="100"/>
      <c r="AD1410" s="22">
        <f t="shared" si="401"/>
        <v>0</v>
      </c>
      <c r="AE1410" s="20">
        <f t="shared" si="402"/>
        <v>0</v>
      </c>
      <c r="AF1410" s="20">
        <f t="shared" si="403"/>
        <v>0</v>
      </c>
      <c r="AG1410" s="20">
        <f t="shared" si="404"/>
        <v>0</v>
      </c>
      <c r="AH1410" s="20">
        <f t="shared" si="405"/>
        <v>0</v>
      </c>
      <c r="AI1410" s="20">
        <f t="shared" si="406"/>
        <v>0</v>
      </c>
      <c r="AJ1410" s="20">
        <f t="shared" si="407"/>
        <v>0</v>
      </c>
      <c r="AK1410" s="20">
        <f t="shared" si="408"/>
        <v>0</v>
      </c>
      <c r="AL1410" s="20">
        <f t="shared" si="409"/>
        <v>0</v>
      </c>
      <c r="AM1410" s="20">
        <f t="shared" si="410"/>
        <v>0</v>
      </c>
      <c r="AN1410" s="20">
        <f t="shared" si="411"/>
        <v>0</v>
      </c>
      <c r="AO1410" s="43">
        <f t="shared" si="412"/>
        <v>0</v>
      </c>
    </row>
    <row r="1411" spans="1:41" hidden="1" x14ac:dyDescent="0.2">
      <c r="A1411" s="96"/>
      <c r="B1411" s="96"/>
      <c r="C1411" s="96"/>
      <c r="D1411" s="96"/>
      <c r="E1411" s="96"/>
      <c r="F1411" s="96"/>
      <c r="G1411" s="96"/>
      <c r="H1411" s="19" t="str">
        <f>IF(E1411="","",VLOOKUP(LEFT(E1411,5),'Technikai cellák'!B:C,2,0))</f>
        <v/>
      </c>
      <c r="I1411" s="19" t="str">
        <f>IF(E1411="","",VLOOKUP(H1411,'Technikai cellák'!$C$1:$D$12,2,0))</f>
        <v/>
      </c>
      <c r="J1411" s="97"/>
      <c r="K1411" s="25" t="str">
        <f t="shared" ref="K1411:K1474" si="415">IF(J1411="","",IF(J1411&lt;20,"20 alatti",IF(J1411&lt;100,"20-99",IF(J1411&lt;500,"100-500","500-"))))</f>
        <v/>
      </c>
      <c r="L1411" s="101">
        <f t="shared" ref="L1411:L1474" si="416">ROUND(IF(K1411="20 alatti",J1411*1,0),0)</f>
        <v>0</v>
      </c>
      <c r="M1411" s="102">
        <f t="shared" ref="M1411:M1474" si="417">ROUND(IF(K1411="20-99",J1411*10.5,0),0)</f>
        <v>0</v>
      </c>
      <c r="N1411" s="105"/>
      <c r="O1411" s="104">
        <f t="shared" ref="O1411:O1474" si="418">ROUND((IF(J1411&lt;100,0,J1411*$C$6)/$C$7),0)</f>
        <v>0</v>
      </c>
      <c r="P1411" s="26">
        <f t="shared" si="414"/>
        <v>0</v>
      </c>
      <c r="Q1411" s="21">
        <f t="shared" si="413"/>
        <v>0</v>
      </c>
      <c r="R1411" s="98"/>
      <c r="S1411" s="99"/>
      <c r="T1411" s="99"/>
      <c r="U1411" s="99"/>
      <c r="V1411" s="99"/>
      <c r="W1411" s="99"/>
      <c r="X1411" s="99"/>
      <c r="Y1411" s="99"/>
      <c r="Z1411" s="99"/>
      <c r="AA1411" s="99"/>
      <c r="AB1411" s="99"/>
      <c r="AC1411" s="100"/>
      <c r="AD1411" s="22">
        <f t="shared" si="401"/>
        <v>0</v>
      </c>
      <c r="AE1411" s="20">
        <f t="shared" si="402"/>
        <v>0</v>
      </c>
      <c r="AF1411" s="20">
        <f t="shared" si="403"/>
        <v>0</v>
      </c>
      <c r="AG1411" s="20">
        <f t="shared" si="404"/>
        <v>0</v>
      </c>
      <c r="AH1411" s="20">
        <f t="shared" si="405"/>
        <v>0</v>
      </c>
      <c r="AI1411" s="20">
        <f t="shared" si="406"/>
        <v>0</v>
      </c>
      <c r="AJ1411" s="20">
        <f t="shared" si="407"/>
        <v>0</v>
      </c>
      <c r="AK1411" s="20">
        <f t="shared" si="408"/>
        <v>0</v>
      </c>
      <c r="AL1411" s="20">
        <f t="shared" si="409"/>
        <v>0</v>
      </c>
      <c r="AM1411" s="20">
        <f t="shared" si="410"/>
        <v>0</v>
      </c>
      <c r="AN1411" s="20">
        <f t="shared" si="411"/>
        <v>0</v>
      </c>
      <c r="AO1411" s="43">
        <f t="shared" si="412"/>
        <v>0</v>
      </c>
    </row>
    <row r="1412" spans="1:41" hidden="1" x14ac:dyDescent="0.2">
      <c r="A1412" s="96"/>
      <c r="B1412" s="96"/>
      <c r="C1412" s="96"/>
      <c r="D1412" s="96"/>
      <c r="E1412" s="96"/>
      <c r="F1412" s="96"/>
      <c r="G1412" s="96"/>
      <c r="H1412" s="19" t="str">
        <f>IF(E1412="","",VLOOKUP(LEFT(E1412,5),'Technikai cellák'!B:C,2,0))</f>
        <v/>
      </c>
      <c r="I1412" s="19" t="str">
        <f>IF(E1412="","",VLOOKUP(H1412,'Technikai cellák'!$C$1:$D$12,2,0))</f>
        <v/>
      </c>
      <c r="J1412" s="97"/>
      <c r="K1412" s="25" t="str">
        <f t="shared" si="415"/>
        <v/>
      </c>
      <c r="L1412" s="101">
        <f t="shared" si="416"/>
        <v>0</v>
      </c>
      <c r="M1412" s="102">
        <f t="shared" si="417"/>
        <v>0</v>
      </c>
      <c r="N1412" s="105"/>
      <c r="O1412" s="104">
        <f t="shared" si="418"/>
        <v>0</v>
      </c>
      <c r="P1412" s="26">
        <f t="shared" si="414"/>
        <v>0</v>
      </c>
      <c r="Q1412" s="21">
        <f t="shared" si="413"/>
        <v>0</v>
      </c>
      <c r="R1412" s="98"/>
      <c r="S1412" s="99"/>
      <c r="T1412" s="99"/>
      <c r="U1412" s="99"/>
      <c r="V1412" s="99"/>
      <c r="W1412" s="99"/>
      <c r="X1412" s="99"/>
      <c r="Y1412" s="99"/>
      <c r="Z1412" s="99"/>
      <c r="AA1412" s="99"/>
      <c r="AB1412" s="99"/>
      <c r="AC1412" s="100"/>
      <c r="AD1412" s="22">
        <f t="shared" si="401"/>
        <v>0</v>
      </c>
      <c r="AE1412" s="20">
        <f t="shared" si="402"/>
        <v>0</v>
      </c>
      <c r="AF1412" s="20">
        <f t="shared" si="403"/>
        <v>0</v>
      </c>
      <c r="AG1412" s="20">
        <f t="shared" si="404"/>
        <v>0</v>
      </c>
      <c r="AH1412" s="20">
        <f t="shared" si="405"/>
        <v>0</v>
      </c>
      <c r="AI1412" s="20">
        <f t="shared" si="406"/>
        <v>0</v>
      </c>
      <c r="AJ1412" s="20">
        <f t="shared" si="407"/>
        <v>0</v>
      </c>
      <c r="AK1412" s="20">
        <f t="shared" si="408"/>
        <v>0</v>
      </c>
      <c r="AL1412" s="20">
        <f t="shared" si="409"/>
        <v>0</v>
      </c>
      <c r="AM1412" s="20">
        <f t="shared" si="410"/>
        <v>0</v>
      </c>
      <c r="AN1412" s="20">
        <f t="shared" si="411"/>
        <v>0</v>
      </c>
      <c r="AO1412" s="43">
        <f t="shared" si="412"/>
        <v>0</v>
      </c>
    </row>
    <row r="1413" spans="1:41" hidden="1" x14ac:dyDescent="0.2">
      <c r="A1413" s="96"/>
      <c r="B1413" s="96"/>
      <c r="C1413" s="96"/>
      <c r="D1413" s="96"/>
      <c r="E1413" s="96"/>
      <c r="F1413" s="96"/>
      <c r="G1413" s="96"/>
      <c r="H1413" s="19" t="str">
        <f>IF(E1413="","",VLOOKUP(LEFT(E1413,5),'Technikai cellák'!B:C,2,0))</f>
        <v/>
      </c>
      <c r="I1413" s="19" t="str">
        <f>IF(E1413="","",VLOOKUP(H1413,'Technikai cellák'!$C$1:$D$12,2,0))</f>
        <v/>
      </c>
      <c r="J1413" s="97"/>
      <c r="K1413" s="25" t="str">
        <f t="shared" si="415"/>
        <v/>
      </c>
      <c r="L1413" s="101">
        <f t="shared" si="416"/>
        <v>0</v>
      </c>
      <c r="M1413" s="102">
        <f t="shared" si="417"/>
        <v>0</v>
      </c>
      <c r="N1413" s="105"/>
      <c r="O1413" s="104">
        <f t="shared" si="418"/>
        <v>0</v>
      </c>
      <c r="P1413" s="26">
        <f t="shared" si="414"/>
        <v>0</v>
      </c>
      <c r="Q1413" s="21">
        <f t="shared" si="413"/>
        <v>0</v>
      </c>
      <c r="R1413" s="98"/>
      <c r="S1413" s="99"/>
      <c r="T1413" s="99"/>
      <c r="U1413" s="99"/>
      <c r="V1413" s="99"/>
      <c r="W1413" s="99"/>
      <c r="X1413" s="99"/>
      <c r="Y1413" s="99"/>
      <c r="Z1413" s="99"/>
      <c r="AA1413" s="99"/>
      <c r="AB1413" s="99"/>
      <c r="AC1413" s="100"/>
      <c r="AD1413" s="22">
        <f t="shared" si="401"/>
        <v>0</v>
      </c>
      <c r="AE1413" s="20">
        <f t="shared" si="402"/>
        <v>0</v>
      </c>
      <c r="AF1413" s="20">
        <f t="shared" si="403"/>
        <v>0</v>
      </c>
      <c r="AG1413" s="20">
        <f t="shared" si="404"/>
        <v>0</v>
      </c>
      <c r="AH1413" s="20">
        <f t="shared" si="405"/>
        <v>0</v>
      </c>
      <c r="AI1413" s="20">
        <f t="shared" si="406"/>
        <v>0</v>
      </c>
      <c r="AJ1413" s="20">
        <f t="shared" si="407"/>
        <v>0</v>
      </c>
      <c r="AK1413" s="20">
        <f t="shared" si="408"/>
        <v>0</v>
      </c>
      <c r="AL1413" s="20">
        <f t="shared" si="409"/>
        <v>0</v>
      </c>
      <c r="AM1413" s="20">
        <f t="shared" si="410"/>
        <v>0</v>
      </c>
      <c r="AN1413" s="20">
        <f t="shared" si="411"/>
        <v>0</v>
      </c>
      <c r="AO1413" s="43">
        <f t="shared" si="412"/>
        <v>0</v>
      </c>
    </row>
    <row r="1414" spans="1:41" hidden="1" x14ac:dyDescent="0.2">
      <c r="A1414" s="96"/>
      <c r="B1414" s="96"/>
      <c r="C1414" s="96"/>
      <c r="D1414" s="96"/>
      <c r="E1414" s="96"/>
      <c r="F1414" s="96"/>
      <c r="G1414" s="96"/>
      <c r="H1414" s="19" t="str">
        <f>IF(E1414="","",VLOOKUP(LEFT(E1414,5),'Technikai cellák'!B:C,2,0))</f>
        <v/>
      </c>
      <c r="I1414" s="19" t="str">
        <f>IF(E1414="","",VLOOKUP(H1414,'Technikai cellák'!$C$1:$D$12,2,0))</f>
        <v/>
      </c>
      <c r="J1414" s="97"/>
      <c r="K1414" s="25" t="str">
        <f t="shared" si="415"/>
        <v/>
      </c>
      <c r="L1414" s="101">
        <f t="shared" si="416"/>
        <v>0</v>
      </c>
      <c r="M1414" s="102">
        <f t="shared" si="417"/>
        <v>0</v>
      </c>
      <c r="N1414" s="105"/>
      <c r="O1414" s="104">
        <f t="shared" si="418"/>
        <v>0</v>
      </c>
      <c r="P1414" s="26">
        <f t="shared" si="414"/>
        <v>0</v>
      </c>
      <c r="Q1414" s="21">
        <f t="shared" si="413"/>
        <v>0</v>
      </c>
      <c r="R1414" s="98"/>
      <c r="S1414" s="99"/>
      <c r="T1414" s="99"/>
      <c r="U1414" s="99"/>
      <c r="V1414" s="99"/>
      <c r="W1414" s="99"/>
      <c r="X1414" s="99"/>
      <c r="Y1414" s="99"/>
      <c r="Z1414" s="99"/>
      <c r="AA1414" s="99"/>
      <c r="AB1414" s="99"/>
      <c r="AC1414" s="100"/>
      <c r="AD1414" s="22">
        <f t="shared" si="401"/>
        <v>0</v>
      </c>
      <c r="AE1414" s="20">
        <f t="shared" si="402"/>
        <v>0</v>
      </c>
      <c r="AF1414" s="20">
        <f t="shared" si="403"/>
        <v>0</v>
      </c>
      <c r="AG1414" s="20">
        <f t="shared" si="404"/>
        <v>0</v>
      </c>
      <c r="AH1414" s="20">
        <f t="shared" si="405"/>
        <v>0</v>
      </c>
      <c r="AI1414" s="20">
        <f t="shared" si="406"/>
        <v>0</v>
      </c>
      <c r="AJ1414" s="20">
        <f t="shared" si="407"/>
        <v>0</v>
      </c>
      <c r="AK1414" s="20">
        <f t="shared" si="408"/>
        <v>0</v>
      </c>
      <c r="AL1414" s="20">
        <f t="shared" si="409"/>
        <v>0</v>
      </c>
      <c r="AM1414" s="20">
        <f t="shared" si="410"/>
        <v>0</v>
      </c>
      <c r="AN1414" s="20">
        <f t="shared" si="411"/>
        <v>0</v>
      </c>
      <c r="AO1414" s="43">
        <f t="shared" si="412"/>
        <v>0</v>
      </c>
    </row>
    <row r="1415" spans="1:41" hidden="1" x14ac:dyDescent="0.2">
      <c r="A1415" s="96"/>
      <c r="B1415" s="96"/>
      <c r="C1415" s="96"/>
      <c r="D1415" s="96"/>
      <c r="E1415" s="96"/>
      <c r="F1415" s="96"/>
      <c r="G1415" s="96"/>
      <c r="H1415" s="19" t="str">
        <f>IF(E1415="","",VLOOKUP(LEFT(E1415,5),'Technikai cellák'!B:C,2,0))</f>
        <v/>
      </c>
      <c r="I1415" s="19" t="str">
        <f>IF(E1415="","",VLOOKUP(H1415,'Technikai cellák'!$C$1:$D$12,2,0))</f>
        <v/>
      </c>
      <c r="J1415" s="97"/>
      <c r="K1415" s="25" t="str">
        <f t="shared" si="415"/>
        <v/>
      </c>
      <c r="L1415" s="101">
        <f t="shared" si="416"/>
        <v>0</v>
      </c>
      <c r="M1415" s="102">
        <f t="shared" si="417"/>
        <v>0</v>
      </c>
      <c r="N1415" s="105"/>
      <c r="O1415" s="104">
        <f t="shared" si="418"/>
        <v>0</v>
      </c>
      <c r="P1415" s="26">
        <f t="shared" si="414"/>
        <v>0</v>
      </c>
      <c r="Q1415" s="21">
        <f t="shared" si="413"/>
        <v>0</v>
      </c>
      <c r="R1415" s="98"/>
      <c r="S1415" s="99"/>
      <c r="T1415" s="99"/>
      <c r="U1415" s="99"/>
      <c r="V1415" s="99"/>
      <c r="W1415" s="99"/>
      <c r="X1415" s="99"/>
      <c r="Y1415" s="99"/>
      <c r="Z1415" s="99"/>
      <c r="AA1415" s="99"/>
      <c r="AB1415" s="99"/>
      <c r="AC1415" s="100"/>
      <c r="AD1415" s="22">
        <f t="shared" si="401"/>
        <v>0</v>
      </c>
      <c r="AE1415" s="20">
        <f t="shared" si="402"/>
        <v>0</v>
      </c>
      <c r="AF1415" s="20">
        <f t="shared" si="403"/>
        <v>0</v>
      </c>
      <c r="AG1415" s="20">
        <f t="shared" si="404"/>
        <v>0</v>
      </c>
      <c r="AH1415" s="20">
        <f t="shared" si="405"/>
        <v>0</v>
      </c>
      <c r="AI1415" s="20">
        <f t="shared" si="406"/>
        <v>0</v>
      </c>
      <c r="AJ1415" s="20">
        <f t="shared" si="407"/>
        <v>0</v>
      </c>
      <c r="AK1415" s="20">
        <f t="shared" si="408"/>
        <v>0</v>
      </c>
      <c r="AL1415" s="20">
        <f t="shared" si="409"/>
        <v>0</v>
      </c>
      <c r="AM1415" s="20">
        <f t="shared" si="410"/>
        <v>0</v>
      </c>
      <c r="AN1415" s="20">
        <f t="shared" si="411"/>
        <v>0</v>
      </c>
      <c r="AO1415" s="43">
        <f t="shared" si="412"/>
        <v>0</v>
      </c>
    </row>
    <row r="1416" spans="1:41" hidden="1" x14ac:dyDescent="0.2">
      <c r="A1416" s="96"/>
      <c r="B1416" s="96"/>
      <c r="C1416" s="96"/>
      <c r="D1416" s="96"/>
      <c r="E1416" s="96"/>
      <c r="F1416" s="96"/>
      <c r="G1416" s="96"/>
      <c r="H1416" s="19" t="str">
        <f>IF(E1416="","",VLOOKUP(LEFT(E1416,5),'Technikai cellák'!B:C,2,0))</f>
        <v/>
      </c>
      <c r="I1416" s="19" t="str">
        <f>IF(E1416="","",VLOOKUP(H1416,'Technikai cellák'!$C$1:$D$12,2,0))</f>
        <v/>
      </c>
      <c r="J1416" s="97"/>
      <c r="K1416" s="25" t="str">
        <f t="shared" si="415"/>
        <v/>
      </c>
      <c r="L1416" s="101">
        <f t="shared" si="416"/>
        <v>0</v>
      </c>
      <c r="M1416" s="102">
        <f t="shared" si="417"/>
        <v>0</v>
      </c>
      <c r="N1416" s="105"/>
      <c r="O1416" s="104">
        <f t="shared" si="418"/>
        <v>0</v>
      </c>
      <c r="P1416" s="26">
        <f t="shared" si="414"/>
        <v>0</v>
      </c>
      <c r="Q1416" s="21">
        <f t="shared" si="413"/>
        <v>0</v>
      </c>
      <c r="R1416" s="98"/>
      <c r="S1416" s="99"/>
      <c r="T1416" s="99"/>
      <c r="U1416" s="99"/>
      <c r="V1416" s="99"/>
      <c r="W1416" s="99"/>
      <c r="X1416" s="99"/>
      <c r="Y1416" s="99"/>
      <c r="Z1416" s="99"/>
      <c r="AA1416" s="99"/>
      <c r="AB1416" s="99"/>
      <c r="AC1416" s="100"/>
      <c r="AD1416" s="22">
        <f t="shared" si="401"/>
        <v>0</v>
      </c>
      <c r="AE1416" s="20">
        <f t="shared" si="402"/>
        <v>0</v>
      </c>
      <c r="AF1416" s="20">
        <f t="shared" si="403"/>
        <v>0</v>
      </c>
      <c r="AG1416" s="20">
        <f t="shared" si="404"/>
        <v>0</v>
      </c>
      <c r="AH1416" s="20">
        <f t="shared" si="405"/>
        <v>0</v>
      </c>
      <c r="AI1416" s="20">
        <f t="shared" si="406"/>
        <v>0</v>
      </c>
      <c r="AJ1416" s="20">
        <f t="shared" si="407"/>
        <v>0</v>
      </c>
      <c r="AK1416" s="20">
        <f t="shared" si="408"/>
        <v>0</v>
      </c>
      <c r="AL1416" s="20">
        <f t="shared" si="409"/>
        <v>0</v>
      </c>
      <c r="AM1416" s="20">
        <f t="shared" si="410"/>
        <v>0</v>
      </c>
      <c r="AN1416" s="20">
        <f t="shared" si="411"/>
        <v>0</v>
      </c>
      <c r="AO1416" s="43">
        <f t="shared" si="412"/>
        <v>0</v>
      </c>
    </row>
    <row r="1417" spans="1:41" hidden="1" x14ac:dyDescent="0.2">
      <c r="A1417" s="96"/>
      <c r="B1417" s="96"/>
      <c r="C1417" s="96"/>
      <c r="D1417" s="96"/>
      <c r="E1417" s="96"/>
      <c r="F1417" s="96"/>
      <c r="G1417" s="96"/>
      <c r="H1417" s="19" t="str">
        <f>IF(E1417="","",VLOOKUP(LEFT(E1417,5),'Technikai cellák'!B:C,2,0))</f>
        <v/>
      </c>
      <c r="I1417" s="19" t="str">
        <f>IF(E1417="","",VLOOKUP(H1417,'Technikai cellák'!$C$1:$D$12,2,0))</f>
        <v/>
      </c>
      <c r="J1417" s="97"/>
      <c r="K1417" s="25" t="str">
        <f t="shared" si="415"/>
        <v/>
      </c>
      <c r="L1417" s="101">
        <f t="shared" si="416"/>
        <v>0</v>
      </c>
      <c r="M1417" s="102">
        <f t="shared" si="417"/>
        <v>0</v>
      </c>
      <c r="N1417" s="105"/>
      <c r="O1417" s="104">
        <f t="shared" si="418"/>
        <v>0</v>
      </c>
      <c r="P1417" s="26">
        <f t="shared" si="414"/>
        <v>0</v>
      </c>
      <c r="Q1417" s="21">
        <f t="shared" si="413"/>
        <v>0</v>
      </c>
      <c r="R1417" s="98"/>
      <c r="S1417" s="99"/>
      <c r="T1417" s="99"/>
      <c r="U1417" s="99"/>
      <c r="V1417" s="99"/>
      <c r="W1417" s="99"/>
      <c r="X1417" s="99"/>
      <c r="Y1417" s="99"/>
      <c r="Z1417" s="99"/>
      <c r="AA1417" s="99"/>
      <c r="AB1417" s="99"/>
      <c r="AC1417" s="100"/>
      <c r="AD1417" s="22">
        <f t="shared" si="401"/>
        <v>0</v>
      </c>
      <c r="AE1417" s="20">
        <f t="shared" si="402"/>
        <v>0</v>
      </c>
      <c r="AF1417" s="20">
        <f t="shared" si="403"/>
        <v>0</v>
      </c>
      <c r="AG1417" s="20">
        <f t="shared" si="404"/>
        <v>0</v>
      </c>
      <c r="AH1417" s="20">
        <f t="shared" si="405"/>
        <v>0</v>
      </c>
      <c r="AI1417" s="20">
        <f t="shared" si="406"/>
        <v>0</v>
      </c>
      <c r="AJ1417" s="20">
        <f t="shared" si="407"/>
        <v>0</v>
      </c>
      <c r="AK1417" s="20">
        <f t="shared" si="408"/>
        <v>0</v>
      </c>
      <c r="AL1417" s="20">
        <f t="shared" si="409"/>
        <v>0</v>
      </c>
      <c r="AM1417" s="20">
        <f t="shared" si="410"/>
        <v>0</v>
      </c>
      <c r="AN1417" s="20">
        <f t="shared" si="411"/>
        <v>0</v>
      </c>
      <c r="AO1417" s="43">
        <f t="shared" si="412"/>
        <v>0</v>
      </c>
    </row>
    <row r="1418" spans="1:41" hidden="1" x14ac:dyDescent="0.2">
      <c r="A1418" s="96"/>
      <c r="B1418" s="96"/>
      <c r="C1418" s="96"/>
      <c r="D1418" s="96"/>
      <c r="E1418" s="96"/>
      <c r="F1418" s="96"/>
      <c r="G1418" s="96"/>
      <c r="H1418" s="19" t="str">
        <f>IF(E1418="","",VLOOKUP(LEFT(E1418,5),'Technikai cellák'!B:C,2,0))</f>
        <v/>
      </c>
      <c r="I1418" s="19" t="str">
        <f>IF(E1418="","",VLOOKUP(H1418,'Technikai cellák'!$C$1:$D$12,2,0))</f>
        <v/>
      </c>
      <c r="J1418" s="97"/>
      <c r="K1418" s="25" t="str">
        <f t="shared" si="415"/>
        <v/>
      </c>
      <c r="L1418" s="101">
        <f t="shared" si="416"/>
        <v>0</v>
      </c>
      <c r="M1418" s="102">
        <f t="shared" si="417"/>
        <v>0</v>
      </c>
      <c r="N1418" s="105"/>
      <c r="O1418" s="104">
        <f t="shared" si="418"/>
        <v>0</v>
      </c>
      <c r="P1418" s="26">
        <f t="shared" si="414"/>
        <v>0</v>
      </c>
      <c r="Q1418" s="21">
        <f t="shared" si="413"/>
        <v>0</v>
      </c>
      <c r="R1418" s="98"/>
      <c r="S1418" s="99"/>
      <c r="T1418" s="99"/>
      <c r="U1418" s="99"/>
      <c r="V1418" s="99"/>
      <c r="W1418" s="99"/>
      <c r="X1418" s="99"/>
      <c r="Y1418" s="99"/>
      <c r="Z1418" s="99"/>
      <c r="AA1418" s="99"/>
      <c r="AB1418" s="99"/>
      <c r="AC1418" s="100"/>
      <c r="AD1418" s="22">
        <f t="shared" si="401"/>
        <v>0</v>
      </c>
      <c r="AE1418" s="20">
        <f t="shared" si="402"/>
        <v>0</v>
      </c>
      <c r="AF1418" s="20">
        <f t="shared" si="403"/>
        <v>0</v>
      </c>
      <c r="AG1418" s="20">
        <f t="shared" si="404"/>
        <v>0</v>
      </c>
      <c r="AH1418" s="20">
        <f t="shared" si="405"/>
        <v>0</v>
      </c>
      <c r="AI1418" s="20">
        <f t="shared" si="406"/>
        <v>0</v>
      </c>
      <c r="AJ1418" s="20">
        <f t="shared" si="407"/>
        <v>0</v>
      </c>
      <c r="AK1418" s="20">
        <f t="shared" si="408"/>
        <v>0</v>
      </c>
      <c r="AL1418" s="20">
        <f t="shared" si="409"/>
        <v>0</v>
      </c>
      <c r="AM1418" s="20">
        <f t="shared" si="410"/>
        <v>0</v>
      </c>
      <c r="AN1418" s="20">
        <f t="shared" si="411"/>
        <v>0</v>
      </c>
      <c r="AO1418" s="43">
        <f t="shared" si="412"/>
        <v>0</v>
      </c>
    </row>
    <row r="1419" spans="1:41" hidden="1" x14ac:dyDescent="0.2">
      <c r="A1419" s="96"/>
      <c r="B1419" s="96"/>
      <c r="C1419" s="96"/>
      <c r="D1419" s="96"/>
      <c r="E1419" s="96"/>
      <c r="F1419" s="96"/>
      <c r="G1419" s="96"/>
      <c r="H1419" s="19" t="str">
        <f>IF(E1419="","",VLOOKUP(LEFT(E1419,5),'Technikai cellák'!B:C,2,0))</f>
        <v/>
      </c>
      <c r="I1419" s="19" t="str">
        <f>IF(E1419="","",VLOOKUP(H1419,'Technikai cellák'!$C$1:$D$12,2,0))</f>
        <v/>
      </c>
      <c r="J1419" s="97"/>
      <c r="K1419" s="25" t="str">
        <f t="shared" si="415"/>
        <v/>
      </c>
      <c r="L1419" s="101">
        <f t="shared" si="416"/>
        <v>0</v>
      </c>
      <c r="M1419" s="102">
        <f t="shared" si="417"/>
        <v>0</v>
      </c>
      <c r="N1419" s="105"/>
      <c r="O1419" s="104">
        <f t="shared" si="418"/>
        <v>0</v>
      </c>
      <c r="P1419" s="26">
        <f t="shared" si="414"/>
        <v>0</v>
      </c>
      <c r="Q1419" s="21">
        <f t="shared" si="413"/>
        <v>0</v>
      </c>
      <c r="R1419" s="98"/>
      <c r="S1419" s="99"/>
      <c r="T1419" s="99"/>
      <c r="U1419" s="99"/>
      <c r="V1419" s="99"/>
      <c r="W1419" s="99"/>
      <c r="X1419" s="99"/>
      <c r="Y1419" s="99"/>
      <c r="Z1419" s="99"/>
      <c r="AA1419" s="99"/>
      <c r="AB1419" s="99"/>
      <c r="AC1419" s="100"/>
      <c r="AD1419" s="22">
        <f t="shared" si="401"/>
        <v>0</v>
      </c>
      <c r="AE1419" s="20">
        <f t="shared" si="402"/>
        <v>0</v>
      </c>
      <c r="AF1419" s="20">
        <f t="shared" si="403"/>
        <v>0</v>
      </c>
      <c r="AG1419" s="20">
        <f t="shared" si="404"/>
        <v>0</v>
      </c>
      <c r="AH1419" s="20">
        <f t="shared" si="405"/>
        <v>0</v>
      </c>
      <c r="AI1419" s="20">
        <f t="shared" si="406"/>
        <v>0</v>
      </c>
      <c r="AJ1419" s="20">
        <f t="shared" si="407"/>
        <v>0</v>
      </c>
      <c r="AK1419" s="20">
        <f t="shared" si="408"/>
        <v>0</v>
      </c>
      <c r="AL1419" s="20">
        <f t="shared" si="409"/>
        <v>0</v>
      </c>
      <c r="AM1419" s="20">
        <f t="shared" si="410"/>
        <v>0</v>
      </c>
      <c r="AN1419" s="20">
        <f t="shared" si="411"/>
        <v>0</v>
      </c>
      <c r="AO1419" s="43">
        <f t="shared" si="412"/>
        <v>0</v>
      </c>
    </row>
    <row r="1420" spans="1:41" hidden="1" x14ac:dyDescent="0.2">
      <c r="A1420" s="96"/>
      <c r="B1420" s="96"/>
      <c r="C1420" s="96"/>
      <c r="D1420" s="96"/>
      <c r="E1420" s="96"/>
      <c r="F1420" s="96"/>
      <c r="G1420" s="96"/>
      <c r="H1420" s="19" t="str">
        <f>IF(E1420="","",VLOOKUP(LEFT(E1420,5),'Technikai cellák'!B:C,2,0))</f>
        <v/>
      </c>
      <c r="I1420" s="19" t="str">
        <f>IF(E1420="","",VLOOKUP(H1420,'Technikai cellák'!$C$1:$D$12,2,0))</f>
        <v/>
      </c>
      <c r="J1420" s="97"/>
      <c r="K1420" s="25" t="str">
        <f t="shared" si="415"/>
        <v/>
      </c>
      <c r="L1420" s="101">
        <f t="shared" si="416"/>
        <v>0</v>
      </c>
      <c r="M1420" s="102">
        <f t="shared" si="417"/>
        <v>0</v>
      </c>
      <c r="N1420" s="105"/>
      <c r="O1420" s="104">
        <f t="shared" si="418"/>
        <v>0</v>
      </c>
      <c r="P1420" s="26">
        <f t="shared" si="414"/>
        <v>0</v>
      </c>
      <c r="Q1420" s="21">
        <f t="shared" si="413"/>
        <v>0</v>
      </c>
      <c r="R1420" s="98"/>
      <c r="S1420" s="99"/>
      <c r="T1420" s="99"/>
      <c r="U1420" s="99"/>
      <c r="V1420" s="99"/>
      <c r="W1420" s="99"/>
      <c r="X1420" s="99"/>
      <c r="Y1420" s="99"/>
      <c r="Z1420" s="99"/>
      <c r="AA1420" s="99"/>
      <c r="AB1420" s="99"/>
      <c r="AC1420" s="100"/>
      <c r="AD1420" s="22">
        <f t="shared" si="401"/>
        <v>0</v>
      </c>
      <c r="AE1420" s="20">
        <f t="shared" si="402"/>
        <v>0</v>
      </c>
      <c r="AF1420" s="20">
        <f t="shared" si="403"/>
        <v>0</v>
      </c>
      <c r="AG1420" s="20">
        <f t="shared" si="404"/>
        <v>0</v>
      </c>
      <c r="AH1420" s="20">
        <f t="shared" si="405"/>
        <v>0</v>
      </c>
      <c r="AI1420" s="20">
        <f t="shared" si="406"/>
        <v>0</v>
      </c>
      <c r="AJ1420" s="20">
        <f t="shared" si="407"/>
        <v>0</v>
      </c>
      <c r="AK1420" s="20">
        <f t="shared" si="408"/>
        <v>0</v>
      </c>
      <c r="AL1420" s="20">
        <f t="shared" si="409"/>
        <v>0</v>
      </c>
      <c r="AM1420" s="20">
        <f t="shared" si="410"/>
        <v>0</v>
      </c>
      <c r="AN1420" s="20">
        <f t="shared" si="411"/>
        <v>0</v>
      </c>
      <c r="AO1420" s="43">
        <f t="shared" si="412"/>
        <v>0</v>
      </c>
    </row>
    <row r="1421" spans="1:41" hidden="1" x14ac:dyDescent="0.2">
      <c r="A1421" s="96"/>
      <c r="B1421" s="96"/>
      <c r="C1421" s="96"/>
      <c r="D1421" s="96"/>
      <c r="E1421" s="96"/>
      <c r="F1421" s="96"/>
      <c r="G1421" s="96"/>
      <c r="H1421" s="19" t="str">
        <f>IF(E1421="","",VLOOKUP(LEFT(E1421,5),'Technikai cellák'!B:C,2,0))</f>
        <v/>
      </c>
      <c r="I1421" s="19" t="str">
        <f>IF(E1421="","",VLOOKUP(H1421,'Technikai cellák'!$C$1:$D$12,2,0))</f>
        <v/>
      </c>
      <c r="J1421" s="97"/>
      <c r="K1421" s="25" t="str">
        <f t="shared" si="415"/>
        <v/>
      </c>
      <c r="L1421" s="101">
        <f t="shared" si="416"/>
        <v>0</v>
      </c>
      <c r="M1421" s="102">
        <f t="shared" si="417"/>
        <v>0</v>
      </c>
      <c r="N1421" s="105"/>
      <c r="O1421" s="104">
        <f t="shared" si="418"/>
        <v>0</v>
      </c>
      <c r="P1421" s="26">
        <f t="shared" si="414"/>
        <v>0</v>
      </c>
      <c r="Q1421" s="21">
        <f t="shared" si="413"/>
        <v>0</v>
      </c>
      <c r="R1421" s="98"/>
      <c r="S1421" s="99"/>
      <c r="T1421" s="99"/>
      <c r="U1421" s="99"/>
      <c r="V1421" s="99"/>
      <c r="W1421" s="99"/>
      <c r="X1421" s="99"/>
      <c r="Y1421" s="99"/>
      <c r="Z1421" s="99"/>
      <c r="AA1421" s="99"/>
      <c r="AB1421" s="99"/>
      <c r="AC1421" s="100"/>
      <c r="AD1421" s="22">
        <f t="shared" si="401"/>
        <v>0</v>
      </c>
      <c r="AE1421" s="20">
        <f t="shared" si="402"/>
        <v>0</v>
      </c>
      <c r="AF1421" s="20">
        <f t="shared" si="403"/>
        <v>0</v>
      </c>
      <c r="AG1421" s="20">
        <f t="shared" si="404"/>
        <v>0</v>
      </c>
      <c r="AH1421" s="20">
        <f t="shared" si="405"/>
        <v>0</v>
      </c>
      <c r="AI1421" s="20">
        <f t="shared" si="406"/>
        <v>0</v>
      </c>
      <c r="AJ1421" s="20">
        <f t="shared" si="407"/>
        <v>0</v>
      </c>
      <c r="AK1421" s="20">
        <f t="shared" si="408"/>
        <v>0</v>
      </c>
      <c r="AL1421" s="20">
        <f t="shared" si="409"/>
        <v>0</v>
      </c>
      <c r="AM1421" s="20">
        <f t="shared" si="410"/>
        <v>0</v>
      </c>
      <c r="AN1421" s="20">
        <f t="shared" si="411"/>
        <v>0</v>
      </c>
      <c r="AO1421" s="43">
        <f t="shared" si="412"/>
        <v>0</v>
      </c>
    </row>
    <row r="1422" spans="1:41" hidden="1" x14ac:dyDescent="0.2">
      <c r="A1422" s="96"/>
      <c r="B1422" s="96"/>
      <c r="C1422" s="96"/>
      <c r="D1422" s="96"/>
      <c r="E1422" s="96"/>
      <c r="F1422" s="96"/>
      <c r="G1422" s="96"/>
      <c r="H1422" s="19" t="str">
        <f>IF(E1422="","",VLOOKUP(LEFT(E1422,5),'Technikai cellák'!B:C,2,0))</f>
        <v/>
      </c>
      <c r="I1422" s="19" t="str">
        <f>IF(E1422="","",VLOOKUP(H1422,'Technikai cellák'!$C$1:$D$12,2,0))</f>
        <v/>
      </c>
      <c r="J1422" s="97"/>
      <c r="K1422" s="25" t="str">
        <f t="shared" si="415"/>
        <v/>
      </c>
      <c r="L1422" s="101">
        <f t="shared" si="416"/>
        <v>0</v>
      </c>
      <c r="M1422" s="102">
        <f t="shared" si="417"/>
        <v>0</v>
      </c>
      <c r="N1422" s="105"/>
      <c r="O1422" s="104">
        <f t="shared" si="418"/>
        <v>0</v>
      </c>
      <c r="P1422" s="26">
        <f t="shared" si="414"/>
        <v>0</v>
      </c>
      <c r="Q1422" s="21">
        <f t="shared" si="413"/>
        <v>0</v>
      </c>
      <c r="R1422" s="98"/>
      <c r="S1422" s="99"/>
      <c r="T1422" s="99"/>
      <c r="U1422" s="99"/>
      <c r="V1422" s="99"/>
      <c r="W1422" s="99"/>
      <c r="X1422" s="99"/>
      <c r="Y1422" s="99"/>
      <c r="Z1422" s="99"/>
      <c r="AA1422" s="99"/>
      <c r="AB1422" s="99"/>
      <c r="AC1422" s="100"/>
      <c r="AD1422" s="22">
        <f t="shared" si="401"/>
        <v>0</v>
      </c>
      <c r="AE1422" s="20">
        <f t="shared" si="402"/>
        <v>0</v>
      </c>
      <c r="AF1422" s="20">
        <f t="shared" si="403"/>
        <v>0</v>
      </c>
      <c r="AG1422" s="20">
        <f t="shared" si="404"/>
        <v>0</v>
      </c>
      <c r="AH1422" s="20">
        <f t="shared" si="405"/>
        <v>0</v>
      </c>
      <c r="AI1422" s="20">
        <f t="shared" si="406"/>
        <v>0</v>
      </c>
      <c r="AJ1422" s="20">
        <f t="shared" si="407"/>
        <v>0</v>
      </c>
      <c r="AK1422" s="20">
        <f t="shared" si="408"/>
        <v>0</v>
      </c>
      <c r="AL1422" s="20">
        <f t="shared" si="409"/>
        <v>0</v>
      </c>
      <c r="AM1422" s="20">
        <f t="shared" si="410"/>
        <v>0</v>
      </c>
      <c r="AN1422" s="20">
        <f t="shared" si="411"/>
        <v>0</v>
      </c>
      <c r="AO1422" s="43">
        <f t="shared" si="412"/>
        <v>0</v>
      </c>
    </row>
    <row r="1423" spans="1:41" hidden="1" x14ac:dyDescent="0.2">
      <c r="A1423" s="96"/>
      <c r="B1423" s="96"/>
      <c r="C1423" s="96"/>
      <c r="D1423" s="96"/>
      <c r="E1423" s="96"/>
      <c r="F1423" s="96"/>
      <c r="G1423" s="96"/>
      <c r="H1423" s="19" t="str">
        <f>IF(E1423="","",VLOOKUP(LEFT(E1423,5),'Technikai cellák'!B:C,2,0))</f>
        <v/>
      </c>
      <c r="I1423" s="19" t="str">
        <f>IF(E1423="","",VLOOKUP(H1423,'Technikai cellák'!$C$1:$D$12,2,0))</f>
        <v/>
      </c>
      <c r="J1423" s="97"/>
      <c r="K1423" s="25" t="str">
        <f t="shared" si="415"/>
        <v/>
      </c>
      <c r="L1423" s="101">
        <f t="shared" si="416"/>
        <v>0</v>
      </c>
      <c r="M1423" s="102">
        <f t="shared" si="417"/>
        <v>0</v>
      </c>
      <c r="N1423" s="105"/>
      <c r="O1423" s="104">
        <f t="shared" si="418"/>
        <v>0</v>
      </c>
      <c r="P1423" s="26">
        <f t="shared" si="414"/>
        <v>0</v>
      </c>
      <c r="Q1423" s="21">
        <f t="shared" si="413"/>
        <v>0</v>
      </c>
      <c r="R1423" s="98"/>
      <c r="S1423" s="99"/>
      <c r="T1423" s="99"/>
      <c r="U1423" s="99"/>
      <c r="V1423" s="99"/>
      <c r="W1423" s="99"/>
      <c r="X1423" s="99"/>
      <c r="Y1423" s="99"/>
      <c r="Z1423" s="99"/>
      <c r="AA1423" s="99"/>
      <c r="AB1423" s="99"/>
      <c r="AC1423" s="100"/>
      <c r="AD1423" s="22">
        <f t="shared" si="401"/>
        <v>0</v>
      </c>
      <c r="AE1423" s="20">
        <f t="shared" si="402"/>
        <v>0</v>
      </c>
      <c r="AF1423" s="20">
        <f t="shared" si="403"/>
        <v>0</v>
      </c>
      <c r="AG1423" s="20">
        <f t="shared" si="404"/>
        <v>0</v>
      </c>
      <c r="AH1423" s="20">
        <f t="shared" si="405"/>
        <v>0</v>
      </c>
      <c r="AI1423" s="20">
        <f t="shared" si="406"/>
        <v>0</v>
      </c>
      <c r="AJ1423" s="20">
        <f t="shared" si="407"/>
        <v>0</v>
      </c>
      <c r="AK1423" s="20">
        <f t="shared" si="408"/>
        <v>0</v>
      </c>
      <c r="AL1423" s="20">
        <f t="shared" si="409"/>
        <v>0</v>
      </c>
      <c r="AM1423" s="20">
        <f t="shared" si="410"/>
        <v>0</v>
      </c>
      <c r="AN1423" s="20">
        <f t="shared" si="411"/>
        <v>0</v>
      </c>
      <c r="AO1423" s="43">
        <f t="shared" si="412"/>
        <v>0</v>
      </c>
    </row>
    <row r="1424" spans="1:41" hidden="1" x14ac:dyDescent="0.2">
      <c r="A1424" s="96"/>
      <c r="B1424" s="96"/>
      <c r="C1424" s="96"/>
      <c r="D1424" s="96"/>
      <c r="E1424" s="96"/>
      <c r="F1424" s="96"/>
      <c r="G1424" s="96"/>
      <c r="H1424" s="19" t="str">
        <f>IF(E1424="","",VLOOKUP(LEFT(E1424,5),'Technikai cellák'!B:C,2,0))</f>
        <v/>
      </c>
      <c r="I1424" s="19" t="str">
        <f>IF(E1424="","",VLOOKUP(H1424,'Technikai cellák'!$C$1:$D$12,2,0))</f>
        <v/>
      </c>
      <c r="J1424" s="97"/>
      <c r="K1424" s="25" t="str">
        <f t="shared" si="415"/>
        <v/>
      </c>
      <c r="L1424" s="101">
        <f t="shared" si="416"/>
        <v>0</v>
      </c>
      <c r="M1424" s="102">
        <f t="shared" si="417"/>
        <v>0</v>
      </c>
      <c r="N1424" s="105"/>
      <c r="O1424" s="104">
        <f t="shared" si="418"/>
        <v>0</v>
      </c>
      <c r="P1424" s="26">
        <f t="shared" si="414"/>
        <v>0</v>
      </c>
      <c r="Q1424" s="21">
        <f t="shared" si="413"/>
        <v>0</v>
      </c>
      <c r="R1424" s="98"/>
      <c r="S1424" s="99"/>
      <c r="T1424" s="99"/>
      <c r="U1424" s="99"/>
      <c r="V1424" s="99"/>
      <c r="W1424" s="99"/>
      <c r="X1424" s="99"/>
      <c r="Y1424" s="99"/>
      <c r="Z1424" s="99"/>
      <c r="AA1424" s="99"/>
      <c r="AB1424" s="99"/>
      <c r="AC1424" s="100"/>
      <c r="AD1424" s="22">
        <f t="shared" si="401"/>
        <v>0</v>
      </c>
      <c r="AE1424" s="20">
        <f t="shared" si="402"/>
        <v>0</v>
      </c>
      <c r="AF1424" s="20">
        <f t="shared" si="403"/>
        <v>0</v>
      </c>
      <c r="AG1424" s="20">
        <f t="shared" si="404"/>
        <v>0</v>
      </c>
      <c r="AH1424" s="20">
        <f t="shared" si="405"/>
        <v>0</v>
      </c>
      <c r="AI1424" s="20">
        <f t="shared" si="406"/>
        <v>0</v>
      </c>
      <c r="AJ1424" s="20">
        <f t="shared" si="407"/>
        <v>0</v>
      </c>
      <c r="AK1424" s="20">
        <f t="shared" si="408"/>
        <v>0</v>
      </c>
      <c r="AL1424" s="20">
        <f t="shared" si="409"/>
        <v>0</v>
      </c>
      <c r="AM1424" s="20">
        <f t="shared" si="410"/>
        <v>0</v>
      </c>
      <c r="AN1424" s="20">
        <f t="shared" si="411"/>
        <v>0</v>
      </c>
      <c r="AO1424" s="43">
        <f t="shared" si="412"/>
        <v>0</v>
      </c>
    </row>
    <row r="1425" spans="1:41" hidden="1" x14ac:dyDescent="0.2">
      <c r="A1425" s="96"/>
      <c r="B1425" s="96"/>
      <c r="C1425" s="96"/>
      <c r="D1425" s="96"/>
      <c r="E1425" s="96"/>
      <c r="F1425" s="96"/>
      <c r="G1425" s="96"/>
      <c r="H1425" s="19" t="str">
        <f>IF(E1425="","",VLOOKUP(LEFT(E1425,5),'Technikai cellák'!B:C,2,0))</f>
        <v/>
      </c>
      <c r="I1425" s="19" t="str">
        <f>IF(E1425="","",VLOOKUP(H1425,'Technikai cellák'!$C$1:$D$12,2,0))</f>
        <v/>
      </c>
      <c r="J1425" s="97"/>
      <c r="K1425" s="25" t="str">
        <f t="shared" si="415"/>
        <v/>
      </c>
      <c r="L1425" s="101">
        <f t="shared" si="416"/>
        <v>0</v>
      </c>
      <c r="M1425" s="102">
        <f t="shared" si="417"/>
        <v>0</v>
      </c>
      <c r="N1425" s="105"/>
      <c r="O1425" s="104">
        <f t="shared" si="418"/>
        <v>0</v>
      </c>
      <c r="P1425" s="26">
        <f t="shared" si="414"/>
        <v>0</v>
      </c>
      <c r="Q1425" s="21">
        <f t="shared" si="413"/>
        <v>0</v>
      </c>
      <c r="R1425" s="98"/>
      <c r="S1425" s="99"/>
      <c r="T1425" s="99"/>
      <c r="U1425" s="99"/>
      <c r="V1425" s="99"/>
      <c r="W1425" s="99"/>
      <c r="X1425" s="99"/>
      <c r="Y1425" s="99"/>
      <c r="Z1425" s="99"/>
      <c r="AA1425" s="99"/>
      <c r="AB1425" s="99"/>
      <c r="AC1425" s="100"/>
      <c r="AD1425" s="22">
        <f t="shared" si="401"/>
        <v>0</v>
      </c>
      <c r="AE1425" s="20">
        <f t="shared" si="402"/>
        <v>0</v>
      </c>
      <c r="AF1425" s="20">
        <f t="shared" si="403"/>
        <v>0</v>
      </c>
      <c r="AG1425" s="20">
        <f t="shared" si="404"/>
        <v>0</v>
      </c>
      <c r="AH1425" s="20">
        <f t="shared" si="405"/>
        <v>0</v>
      </c>
      <c r="AI1425" s="20">
        <f t="shared" si="406"/>
        <v>0</v>
      </c>
      <c r="AJ1425" s="20">
        <f t="shared" si="407"/>
        <v>0</v>
      </c>
      <c r="AK1425" s="20">
        <f t="shared" si="408"/>
        <v>0</v>
      </c>
      <c r="AL1425" s="20">
        <f t="shared" si="409"/>
        <v>0</v>
      </c>
      <c r="AM1425" s="20">
        <f t="shared" si="410"/>
        <v>0</v>
      </c>
      <c r="AN1425" s="20">
        <f t="shared" si="411"/>
        <v>0</v>
      </c>
      <c r="AO1425" s="43">
        <f t="shared" si="412"/>
        <v>0</v>
      </c>
    </row>
    <row r="1426" spans="1:41" hidden="1" x14ac:dyDescent="0.2">
      <c r="A1426" s="96"/>
      <c r="B1426" s="96"/>
      <c r="C1426" s="96"/>
      <c r="D1426" s="96"/>
      <c r="E1426" s="96"/>
      <c r="F1426" s="96"/>
      <c r="G1426" s="96"/>
      <c r="H1426" s="19" t="str">
        <f>IF(E1426="","",VLOOKUP(LEFT(E1426,5),'Technikai cellák'!B:C,2,0))</f>
        <v/>
      </c>
      <c r="I1426" s="19" t="str">
        <f>IF(E1426="","",VLOOKUP(H1426,'Technikai cellák'!$C$1:$D$12,2,0))</f>
        <v/>
      </c>
      <c r="J1426" s="97"/>
      <c r="K1426" s="25" t="str">
        <f t="shared" si="415"/>
        <v/>
      </c>
      <c r="L1426" s="101">
        <f t="shared" si="416"/>
        <v>0</v>
      </c>
      <c r="M1426" s="102">
        <f t="shared" si="417"/>
        <v>0</v>
      </c>
      <c r="N1426" s="105"/>
      <c r="O1426" s="104">
        <f t="shared" si="418"/>
        <v>0</v>
      </c>
      <c r="P1426" s="26">
        <f t="shared" si="414"/>
        <v>0</v>
      </c>
      <c r="Q1426" s="21">
        <f t="shared" si="413"/>
        <v>0</v>
      </c>
      <c r="R1426" s="98"/>
      <c r="S1426" s="99"/>
      <c r="T1426" s="99"/>
      <c r="U1426" s="99"/>
      <c r="V1426" s="99"/>
      <c r="W1426" s="99"/>
      <c r="X1426" s="99"/>
      <c r="Y1426" s="99"/>
      <c r="Z1426" s="99"/>
      <c r="AA1426" s="99"/>
      <c r="AB1426" s="99"/>
      <c r="AC1426" s="100"/>
      <c r="AD1426" s="22">
        <f t="shared" si="401"/>
        <v>0</v>
      </c>
      <c r="AE1426" s="20">
        <f t="shared" si="402"/>
        <v>0</v>
      </c>
      <c r="AF1426" s="20">
        <f t="shared" si="403"/>
        <v>0</v>
      </c>
      <c r="AG1426" s="20">
        <f t="shared" si="404"/>
        <v>0</v>
      </c>
      <c r="AH1426" s="20">
        <f t="shared" si="405"/>
        <v>0</v>
      </c>
      <c r="AI1426" s="20">
        <f t="shared" si="406"/>
        <v>0</v>
      </c>
      <c r="AJ1426" s="20">
        <f t="shared" si="407"/>
        <v>0</v>
      </c>
      <c r="AK1426" s="20">
        <f t="shared" si="408"/>
        <v>0</v>
      </c>
      <c r="AL1426" s="20">
        <f t="shared" si="409"/>
        <v>0</v>
      </c>
      <c r="AM1426" s="20">
        <f t="shared" si="410"/>
        <v>0</v>
      </c>
      <c r="AN1426" s="20">
        <f t="shared" si="411"/>
        <v>0</v>
      </c>
      <c r="AO1426" s="43">
        <f t="shared" si="412"/>
        <v>0</v>
      </c>
    </row>
    <row r="1427" spans="1:41" hidden="1" x14ac:dyDescent="0.2">
      <c r="A1427" s="96"/>
      <c r="B1427" s="96"/>
      <c r="C1427" s="96"/>
      <c r="D1427" s="96"/>
      <c r="E1427" s="96"/>
      <c r="F1427" s="96"/>
      <c r="G1427" s="96"/>
      <c r="H1427" s="19" t="str">
        <f>IF(E1427="","",VLOOKUP(LEFT(E1427,5),'Technikai cellák'!B:C,2,0))</f>
        <v/>
      </c>
      <c r="I1427" s="19" t="str">
        <f>IF(E1427="","",VLOOKUP(H1427,'Technikai cellák'!$C$1:$D$12,2,0))</f>
        <v/>
      </c>
      <c r="J1427" s="97"/>
      <c r="K1427" s="25" t="str">
        <f t="shared" si="415"/>
        <v/>
      </c>
      <c r="L1427" s="101">
        <f t="shared" si="416"/>
        <v>0</v>
      </c>
      <c r="M1427" s="102">
        <f t="shared" si="417"/>
        <v>0</v>
      </c>
      <c r="N1427" s="105"/>
      <c r="O1427" s="104">
        <f t="shared" si="418"/>
        <v>0</v>
      </c>
      <c r="P1427" s="26">
        <f t="shared" si="414"/>
        <v>0</v>
      </c>
      <c r="Q1427" s="21">
        <f t="shared" si="413"/>
        <v>0</v>
      </c>
      <c r="R1427" s="98"/>
      <c r="S1427" s="99"/>
      <c r="T1427" s="99"/>
      <c r="U1427" s="99"/>
      <c r="V1427" s="99"/>
      <c r="W1427" s="99"/>
      <c r="X1427" s="99"/>
      <c r="Y1427" s="99"/>
      <c r="Z1427" s="99"/>
      <c r="AA1427" s="99"/>
      <c r="AB1427" s="99"/>
      <c r="AC1427" s="100"/>
      <c r="AD1427" s="22">
        <f t="shared" ref="AD1427:AD1490" si="419">ROUND((R1427*$C$6)/$C$7,0)</f>
        <v>0</v>
      </c>
      <c r="AE1427" s="20">
        <f t="shared" ref="AE1427:AE1490" si="420">ROUND((S1427*$C$6)/$C$7,0)</f>
        <v>0</v>
      </c>
      <c r="AF1427" s="20">
        <f t="shared" ref="AF1427:AF1490" si="421">ROUND((T1427*$C$6)/$C$7,0)</f>
        <v>0</v>
      </c>
      <c r="AG1427" s="20">
        <f t="shared" ref="AG1427:AG1490" si="422">ROUND((U1427*$C$6)/$C$7,0)</f>
        <v>0</v>
      </c>
      <c r="AH1427" s="20">
        <f t="shared" ref="AH1427:AH1490" si="423">ROUND((V1427*$C$6)/$C$7,0)</f>
        <v>0</v>
      </c>
      <c r="AI1427" s="20">
        <f t="shared" ref="AI1427:AI1490" si="424">ROUND((W1427*$C$6)/$C$7,0)</f>
        <v>0</v>
      </c>
      <c r="AJ1427" s="20">
        <f t="shared" ref="AJ1427:AJ1490" si="425">ROUND((X1427*$C$6)/$C$7,0)</f>
        <v>0</v>
      </c>
      <c r="AK1427" s="20">
        <f t="shared" ref="AK1427:AK1490" si="426">ROUND((Y1427*$C$6)/$C$7,0)</f>
        <v>0</v>
      </c>
      <c r="AL1427" s="20">
        <f t="shared" ref="AL1427:AL1490" si="427">ROUND((Z1427*$C$6)/$C$7,0)</f>
        <v>0</v>
      </c>
      <c r="AM1427" s="20">
        <f t="shared" ref="AM1427:AM1490" si="428">ROUND((AA1427*$C$6)/$C$7,0)</f>
        <v>0</v>
      </c>
      <c r="AN1427" s="20">
        <f t="shared" ref="AN1427:AN1490" si="429">ROUND((AB1427*$C$6)/$C$7,0)</f>
        <v>0</v>
      </c>
      <c r="AO1427" s="43">
        <f t="shared" ref="AO1427:AO1490" si="430">ROUND((AC1427*$C$6)/$C$7,0)</f>
        <v>0</v>
      </c>
    </row>
    <row r="1428" spans="1:41" hidden="1" x14ac:dyDescent="0.2">
      <c r="A1428" s="96"/>
      <c r="B1428" s="96"/>
      <c r="C1428" s="96"/>
      <c r="D1428" s="96"/>
      <c r="E1428" s="96"/>
      <c r="F1428" s="96"/>
      <c r="G1428" s="96"/>
      <c r="H1428" s="19" t="str">
        <f>IF(E1428="","",VLOOKUP(LEFT(E1428,5),'Technikai cellák'!B:C,2,0))</f>
        <v/>
      </c>
      <c r="I1428" s="19" t="str">
        <f>IF(E1428="","",VLOOKUP(H1428,'Technikai cellák'!$C$1:$D$12,2,0))</f>
        <v/>
      </c>
      <c r="J1428" s="97"/>
      <c r="K1428" s="25" t="str">
        <f t="shared" si="415"/>
        <v/>
      </c>
      <c r="L1428" s="101">
        <f t="shared" si="416"/>
        <v>0</v>
      </c>
      <c r="M1428" s="102">
        <f t="shared" si="417"/>
        <v>0</v>
      </c>
      <c r="N1428" s="105"/>
      <c r="O1428" s="104">
        <f t="shared" si="418"/>
        <v>0</v>
      </c>
      <c r="P1428" s="26">
        <f t="shared" si="414"/>
        <v>0</v>
      </c>
      <c r="Q1428" s="21">
        <f t="shared" ref="Q1428:Q1491" si="431">SUM(AD1428:AO1428)</f>
        <v>0</v>
      </c>
      <c r="R1428" s="98"/>
      <c r="S1428" s="99"/>
      <c r="T1428" s="99"/>
      <c r="U1428" s="99"/>
      <c r="V1428" s="99"/>
      <c r="W1428" s="99"/>
      <c r="X1428" s="99"/>
      <c r="Y1428" s="99"/>
      <c r="Z1428" s="99"/>
      <c r="AA1428" s="99"/>
      <c r="AB1428" s="99"/>
      <c r="AC1428" s="100"/>
      <c r="AD1428" s="22">
        <f t="shared" si="419"/>
        <v>0</v>
      </c>
      <c r="AE1428" s="20">
        <f t="shared" si="420"/>
        <v>0</v>
      </c>
      <c r="AF1428" s="20">
        <f t="shared" si="421"/>
        <v>0</v>
      </c>
      <c r="AG1428" s="20">
        <f t="shared" si="422"/>
        <v>0</v>
      </c>
      <c r="AH1428" s="20">
        <f t="shared" si="423"/>
        <v>0</v>
      </c>
      <c r="AI1428" s="20">
        <f t="shared" si="424"/>
        <v>0</v>
      </c>
      <c r="AJ1428" s="20">
        <f t="shared" si="425"/>
        <v>0</v>
      </c>
      <c r="AK1428" s="20">
        <f t="shared" si="426"/>
        <v>0</v>
      </c>
      <c r="AL1428" s="20">
        <f t="shared" si="427"/>
        <v>0</v>
      </c>
      <c r="AM1428" s="20">
        <f t="shared" si="428"/>
        <v>0</v>
      </c>
      <c r="AN1428" s="20">
        <f t="shared" si="429"/>
        <v>0</v>
      </c>
      <c r="AO1428" s="43">
        <f t="shared" si="430"/>
        <v>0</v>
      </c>
    </row>
    <row r="1429" spans="1:41" hidden="1" x14ac:dyDescent="0.2">
      <c r="A1429" s="96"/>
      <c r="B1429" s="96"/>
      <c r="C1429" s="96"/>
      <c r="D1429" s="96"/>
      <c r="E1429" s="96"/>
      <c r="F1429" s="96"/>
      <c r="G1429" s="96"/>
      <c r="H1429" s="19" t="str">
        <f>IF(E1429="","",VLOOKUP(LEFT(E1429,5),'Technikai cellák'!B:C,2,0))</f>
        <v/>
      </c>
      <c r="I1429" s="19" t="str">
        <f>IF(E1429="","",VLOOKUP(H1429,'Technikai cellák'!$C$1:$D$12,2,0))</f>
        <v/>
      </c>
      <c r="J1429" s="97"/>
      <c r="K1429" s="25" t="str">
        <f t="shared" si="415"/>
        <v/>
      </c>
      <c r="L1429" s="101">
        <f t="shared" si="416"/>
        <v>0</v>
      </c>
      <c r="M1429" s="102">
        <f t="shared" si="417"/>
        <v>0</v>
      </c>
      <c r="N1429" s="105"/>
      <c r="O1429" s="104">
        <f t="shared" si="418"/>
        <v>0</v>
      </c>
      <c r="P1429" s="26">
        <f t="shared" si="414"/>
        <v>0</v>
      </c>
      <c r="Q1429" s="21">
        <f t="shared" si="431"/>
        <v>0</v>
      </c>
      <c r="R1429" s="98"/>
      <c r="S1429" s="99"/>
      <c r="T1429" s="99"/>
      <c r="U1429" s="99"/>
      <c r="V1429" s="99"/>
      <c r="W1429" s="99"/>
      <c r="X1429" s="99"/>
      <c r="Y1429" s="99"/>
      <c r="Z1429" s="99"/>
      <c r="AA1429" s="99"/>
      <c r="AB1429" s="99"/>
      <c r="AC1429" s="100"/>
      <c r="AD1429" s="22">
        <f t="shared" si="419"/>
        <v>0</v>
      </c>
      <c r="AE1429" s="20">
        <f t="shared" si="420"/>
        <v>0</v>
      </c>
      <c r="AF1429" s="20">
        <f t="shared" si="421"/>
        <v>0</v>
      </c>
      <c r="AG1429" s="20">
        <f t="shared" si="422"/>
        <v>0</v>
      </c>
      <c r="AH1429" s="20">
        <f t="shared" si="423"/>
        <v>0</v>
      </c>
      <c r="AI1429" s="20">
        <f t="shared" si="424"/>
        <v>0</v>
      </c>
      <c r="AJ1429" s="20">
        <f t="shared" si="425"/>
        <v>0</v>
      </c>
      <c r="AK1429" s="20">
        <f t="shared" si="426"/>
        <v>0</v>
      </c>
      <c r="AL1429" s="20">
        <f t="shared" si="427"/>
        <v>0</v>
      </c>
      <c r="AM1429" s="20">
        <f t="shared" si="428"/>
        <v>0</v>
      </c>
      <c r="AN1429" s="20">
        <f t="shared" si="429"/>
        <v>0</v>
      </c>
      <c r="AO1429" s="43">
        <f t="shared" si="430"/>
        <v>0</v>
      </c>
    </row>
    <row r="1430" spans="1:41" hidden="1" x14ac:dyDescent="0.2">
      <c r="A1430" s="96"/>
      <c r="B1430" s="96"/>
      <c r="C1430" s="96"/>
      <c r="D1430" s="96"/>
      <c r="E1430" s="96"/>
      <c r="F1430" s="96"/>
      <c r="G1430" s="96"/>
      <c r="H1430" s="19" t="str">
        <f>IF(E1430="","",VLOOKUP(LEFT(E1430,5),'Technikai cellák'!B:C,2,0))</f>
        <v/>
      </c>
      <c r="I1430" s="19" t="str">
        <f>IF(E1430="","",VLOOKUP(H1430,'Technikai cellák'!$C$1:$D$12,2,0))</f>
        <v/>
      </c>
      <c r="J1430" s="97"/>
      <c r="K1430" s="25" t="str">
        <f t="shared" si="415"/>
        <v/>
      </c>
      <c r="L1430" s="101">
        <f t="shared" si="416"/>
        <v>0</v>
      </c>
      <c r="M1430" s="102">
        <f t="shared" si="417"/>
        <v>0</v>
      </c>
      <c r="N1430" s="105"/>
      <c r="O1430" s="104">
        <f t="shared" si="418"/>
        <v>0</v>
      </c>
      <c r="P1430" s="26">
        <f t="shared" si="414"/>
        <v>0</v>
      </c>
      <c r="Q1430" s="21">
        <f t="shared" si="431"/>
        <v>0</v>
      </c>
      <c r="R1430" s="98"/>
      <c r="S1430" s="99"/>
      <c r="T1430" s="99"/>
      <c r="U1430" s="99"/>
      <c r="V1430" s="99"/>
      <c r="W1430" s="99"/>
      <c r="X1430" s="99"/>
      <c r="Y1430" s="99"/>
      <c r="Z1430" s="99"/>
      <c r="AA1430" s="99"/>
      <c r="AB1430" s="99"/>
      <c r="AC1430" s="100"/>
      <c r="AD1430" s="22">
        <f t="shared" si="419"/>
        <v>0</v>
      </c>
      <c r="AE1430" s="20">
        <f t="shared" si="420"/>
        <v>0</v>
      </c>
      <c r="AF1430" s="20">
        <f t="shared" si="421"/>
        <v>0</v>
      </c>
      <c r="AG1430" s="20">
        <f t="shared" si="422"/>
        <v>0</v>
      </c>
      <c r="AH1430" s="20">
        <f t="shared" si="423"/>
        <v>0</v>
      </c>
      <c r="AI1430" s="20">
        <f t="shared" si="424"/>
        <v>0</v>
      </c>
      <c r="AJ1430" s="20">
        <f t="shared" si="425"/>
        <v>0</v>
      </c>
      <c r="AK1430" s="20">
        <f t="shared" si="426"/>
        <v>0</v>
      </c>
      <c r="AL1430" s="20">
        <f t="shared" si="427"/>
        <v>0</v>
      </c>
      <c r="AM1430" s="20">
        <f t="shared" si="428"/>
        <v>0</v>
      </c>
      <c r="AN1430" s="20">
        <f t="shared" si="429"/>
        <v>0</v>
      </c>
      <c r="AO1430" s="43">
        <f t="shared" si="430"/>
        <v>0</v>
      </c>
    </row>
    <row r="1431" spans="1:41" hidden="1" x14ac:dyDescent="0.2">
      <c r="A1431" s="96"/>
      <c r="B1431" s="96"/>
      <c r="C1431" s="96"/>
      <c r="D1431" s="96"/>
      <c r="E1431" s="96"/>
      <c r="F1431" s="96"/>
      <c r="G1431" s="96"/>
      <c r="H1431" s="19" t="str">
        <f>IF(E1431="","",VLOOKUP(LEFT(E1431,5),'Technikai cellák'!B:C,2,0))</f>
        <v/>
      </c>
      <c r="I1431" s="19" t="str">
        <f>IF(E1431="","",VLOOKUP(H1431,'Technikai cellák'!$C$1:$D$12,2,0))</f>
        <v/>
      </c>
      <c r="J1431" s="97"/>
      <c r="K1431" s="25" t="str">
        <f t="shared" si="415"/>
        <v/>
      </c>
      <c r="L1431" s="101">
        <f t="shared" si="416"/>
        <v>0</v>
      </c>
      <c r="M1431" s="102">
        <f t="shared" si="417"/>
        <v>0</v>
      </c>
      <c r="N1431" s="105"/>
      <c r="O1431" s="104">
        <f t="shared" si="418"/>
        <v>0</v>
      </c>
      <c r="P1431" s="26">
        <f t="shared" si="414"/>
        <v>0</v>
      </c>
      <c r="Q1431" s="21">
        <f t="shared" si="431"/>
        <v>0</v>
      </c>
      <c r="R1431" s="98"/>
      <c r="S1431" s="99"/>
      <c r="T1431" s="99"/>
      <c r="U1431" s="99"/>
      <c r="V1431" s="99"/>
      <c r="W1431" s="99"/>
      <c r="X1431" s="99"/>
      <c r="Y1431" s="99"/>
      <c r="Z1431" s="99"/>
      <c r="AA1431" s="99"/>
      <c r="AB1431" s="99"/>
      <c r="AC1431" s="100"/>
      <c r="AD1431" s="22">
        <f t="shared" si="419"/>
        <v>0</v>
      </c>
      <c r="AE1431" s="20">
        <f t="shared" si="420"/>
        <v>0</v>
      </c>
      <c r="AF1431" s="20">
        <f t="shared" si="421"/>
        <v>0</v>
      </c>
      <c r="AG1431" s="20">
        <f t="shared" si="422"/>
        <v>0</v>
      </c>
      <c r="AH1431" s="20">
        <f t="shared" si="423"/>
        <v>0</v>
      </c>
      <c r="AI1431" s="20">
        <f t="shared" si="424"/>
        <v>0</v>
      </c>
      <c r="AJ1431" s="20">
        <f t="shared" si="425"/>
        <v>0</v>
      </c>
      <c r="AK1431" s="20">
        <f t="shared" si="426"/>
        <v>0</v>
      </c>
      <c r="AL1431" s="20">
        <f t="shared" si="427"/>
        <v>0</v>
      </c>
      <c r="AM1431" s="20">
        <f t="shared" si="428"/>
        <v>0</v>
      </c>
      <c r="AN1431" s="20">
        <f t="shared" si="429"/>
        <v>0</v>
      </c>
      <c r="AO1431" s="43">
        <f t="shared" si="430"/>
        <v>0</v>
      </c>
    </row>
    <row r="1432" spans="1:41" hidden="1" x14ac:dyDescent="0.2">
      <c r="A1432" s="96"/>
      <c r="B1432" s="96"/>
      <c r="C1432" s="96"/>
      <c r="D1432" s="96"/>
      <c r="E1432" s="96"/>
      <c r="F1432" s="96"/>
      <c r="G1432" s="96"/>
      <c r="H1432" s="19" t="str">
        <f>IF(E1432="","",VLOOKUP(LEFT(E1432,5),'Technikai cellák'!B:C,2,0))</f>
        <v/>
      </c>
      <c r="I1432" s="19" t="str">
        <f>IF(E1432="","",VLOOKUP(H1432,'Technikai cellák'!$C$1:$D$12,2,0))</f>
        <v/>
      </c>
      <c r="J1432" s="97"/>
      <c r="K1432" s="25" t="str">
        <f t="shared" si="415"/>
        <v/>
      </c>
      <c r="L1432" s="101">
        <f t="shared" si="416"/>
        <v>0</v>
      </c>
      <c r="M1432" s="102">
        <f t="shared" si="417"/>
        <v>0</v>
      </c>
      <c r="N1432" s="105"/>
      <c r="O1432" s="104">
        <f t="shared" si="418"/>
        <v>0</v>
      </c>
      <c r="P1432" s="26">
        <f t="shared" si="414"/>
        <v>0</v>
      </c>
      <c r="Q1432" s="21">
        <f t="shared" si="431"/>
        <v>0</v>
      </c>
      <c r="R1432" s="98"/>
      <c r="S1432" s="99"/>
      <c r="T1432" s="99"/>
      <c r="U1432" s="99"/>
      <c r="V1432" s="99"/>
      <c r="W1432" s="99"/>
      <c r="X1432" s="99"/>
      <c r="Y1432" s="99"/>
      <c r="Z1432" s="99"/>
      <c r="AA1432" s="99"/>
      <c r="AB1432" s="99"/>
      <c r="AC1432" s="100"/>
      <c r="AD1432" s="22">
        <f t="shared" si="419"/>
        <v>0</v>
      </c>
      <c r="AE1432" s="20">
        <f t="shared" si="420"/>
        <v>0</v>
      </c>
      <c r="AF1432" s="20">
        <f t="shared" si="421"/>
        <v>0</v>
      </c>
      <c r="AG1432" s="20">
        <f t="shared" si="422"/>
        <v>0</v>
      </c>
      <c r="AH1432" s="20">
        <f t="shared" si="423"/>
        <v>0</v>
      </c>
      <c r="AI1432" s="20">
        <f t="shared" si="424"/>
        <v>0</v>
      </c>
      <c r="AJ1432" s="20">
        <f t="shared" si="425"/>
        <v>0</v>
      </c>
      <c r="AK1432" s="20">
        <f t="shared" si="426"/>
        <v>0</v>
      </c>
      <c r="AL1432" s="20">
        <f t="shared" si="427"/>
        <v>0</v>
      </c>
      <c r="AM1432" s="20">
        <f t="shared" si="428"/>
        <v>0</v>
      </c>
      <c r="AN1432" s="20">
        <f t="shared" si="429"/>
        <v>0</v>
      </c>
      <c r="AO1432" s="43">
        <f t="shared" si="430"/>
        <v>0</v>
      </c>
    </row>
    <row r="1433" spans="1:41" hidden="1" x14ac:dyDescent="0.2">
      <c r="A1433" s="96"/>
      <c r="B1433" s="96"/>
      <c r="C1433" s="96"/>
      <c r="D1433" s="96"/>
      <c r="E1433" s="96"/>
      <c r="F1433" s="96"/>
      <c r="G1433" s="96"/>
      <c r="H1433" s="19" t="str">
        <f>IF(E1433="","",VLOOKUP(LEFT(E1433,5),'Technikai cellák'!B:C,2,0))</f>
        <v/>
      </c>
      <c r="I1433" s="19" t="str">
        <f>IF(E1433="","",VLOOKUP(H1433,'Technikai cellák'!$C$1:$D$12,2,0))</f>
        <v/>
      </c>
      <c r="J1433" s="97"/>
      <c r="K1433" s="25" t="str">
        <f t="shared" si="415"/>
        <v/>
      </c>
      <c r="L1433" s="101">
        <f t="shared" si="416"/>
        <v>0</v>
      </c>
      <c r="M1433" s="102">
        <f t="shared" si="417"/>
        <v>0</v>
      </c>
      <c r="N1433" s="105"/>
      <c r="O1433" s="104">
        <f t="shared" si="418"/>
        <v>0</v>
      </c>
      <c r="P1433" s="26">
        <f t="shared" si="414"/>
        <v>0</v>
      </c>
      <c r="Q1433" s="21">
        <f t="shared" si="431"/>
        <v>0</v>
      </c>
      <c r="R1433" s="98"/>
      <c r="S1433" s="99"/>
      <c r="T1433" s="99"/>
      <c r="U1433" s="99"/>
      <c r="V1433" s="99"/>
      <c r="W1433" s="99"/>
      <c r="X1433" s="99"/>
      <c r="Y1433" s="99"/>
      <c r="Z1433" s="99"/>
      <c r="AA1433" s="99"/>
      <c r="AB1433" s="99"/>
      <c r="AC1433" s="100"/>
      <c r="AD1433" s="22">
        <f t="shared" si="419"/>
        <v>0</v>
      </c>
      <c r="AE1433" s="20">
        <f t="shared" si="420"/>
        <v>0</v>
      </c>
      <c r="AF1433" s="20">
        <f t="shared" si="421"/>
        <v>0</v>
      </c>
      <c r="AG1433" s="20">
        <f t="shared" si="422"/>
        <v>0</v>
      </c>
      <c r="AH1433" s="20">
        <f t="shared" si="423"/>
        <v>0</v>
      </c>
      <c r="AI1433" s="20">
        <f t="shared" si="424"/>
        <v>0</v>
      </c>
      <c r="AJ1433" s="20">
        <f t="shared" si="425"/>
        <v>0</v>
      </c>
      <c r="AK1433" s="20">
        <f t="shared" si="426"/>
        <v>0</v>
      </c>
      <c r="AL1433" s="20">
        <f t="shared" si="427"/>
        <v>0</v>
      </c>
      <c r="AM1433" s="20">
        <f t="shared" si="428"/>
        <v>0</v>
      </c>
      <c r="AN1433" s="20">
        <f t="shared" si="429"/>
        <v>0</v>
      </c>
      <c r="AO1433" s="43">
        <f t="shared" si="430"/>
        <v>0</v>
      </c>
    </row>
    <row r="1434" spans="1:41" hidden="1" x14ac:dyDescent="0.2">
      <c r="A1434" s="96"/>
      <c r="B1434" s="96"/>
      <c r="C1434" s="96"/>
      <c r="D1434" s="96"/>
      <c r="E1434" s="96"/>
      <c r="F1434" s="96"/>
      <c r="G1434" s="96"/>
      <c r="H1434" s="19" t="str">
        <f>IF(E1434="","",VLOOKUP(LEFT(E1434,5),'Technikai cellák'!B:C,2,0))</f>
        <v/>
      </c>
      <c r="I1434" s="19" t="str">
        <f>IF(E1434="","",VLOOKUP(H1434,'Technikai cellák'!$C$1:$D$12,2,0))</f>
        <v/>
      </c>
      <c r="J1434" s="97"/>
      <c r="K1434" s="25" t="str">
        <f t="shared" si="415"/>
        <v/>
      </c>
      <c r="L1434" s="101">
        <f t="shared" si="416"/>
        <v>0</v>
      </c>
      <c r="M1434" s="102">
        <f t="shared" si="417"/>
        <v>0</v>
      </c>
      <c r="N1434" s="105"/>
      <c r="O1434" s="104">
        <f t="shared" si="418"/>
        <v>0</v>
      </c>
      <c r="P1434" s="26">
        <f t="shared" si="414"/>
        <v>0</v>
      </c>
      <c r="Q1434" s="21">
        <f t="shared" si="431"/>
        <v>0</v>
      </c>
      <c r="R1434" s="98"/>
      <c r="S1434" s="99"/>
      <c r="T1434" s="99"/>
      <c r="U1434" s="99"/>
      <c r="V1434" s="99"/>
      <c r="W1434" s="99"/>
      <c r="X1434" s="99"/>
      <c r="Y1434" s="99"/>
      <c r="Z1434" s="99"/>
      <c r="AA1434" s="99"/>
      <c r="AB1434" s="99"/>
      <c r="AC1434" s="100"/>
      <c r="AD1434" s="22">
        <f t="shared" si="419"/>
        <v>0</v>
      </c>
      <c r="AE1434" s="20">
        <f t="shared" si="420"/>
        <v>0</v>
      </c>
      <c r="AF1434" s="20">
        <f t="shared" si="421"/>
        <v>0</v>
      </c>
      <c r="AG1434" s="20">
        <f t="shared" si="422"/>
        <v>0</v>
      </c>
      <c r="AH1434" s="20">
        <f t="shared" si="423"/>
        <v>0</v>
      </c>
      <c r="AI1434" s="20">
        <f t="shared" si="424"/>
        <v>0</v>
      </c>
      <c r="AJ1434" s="20">
        <f t="shared" si="425"/>
        <v>0</v>
      </c>
      <c r="AK1434" s="20">
        <f t="shared" si="426"/>
        <v>0</v>
      </c>
      <c r="AL1434" s="20">
        <f t="shared" si="427"/>
        <v>0</v>
      </c>
      <c r="AM1434" s="20">
        <f t="shared" si="428"/>
        <v>0</v>
      </c>
      <c r="AN1434" s="20">
        <f t="shared" si="429"/>
        <v>0</v>
      </c>
      <c r="AO1434" s="43">
        <f t="shared" si="430"/>
        <v>0</v>
      </c>
    </row>
    <row r="1435" spans="1:41" hidden="1" x14ac:dyDescent="0.2">
      <c r="A1435" s="96"/>
      <c r="B1435" s="96"/>
      <c r="C1435" s="96"/>
      <c r="D1435" s="96"/>
      <c r="E1435" s="96"/>
      <c r="F1435" s="96"/>
      <c r="G1435" s="96"/>
      <c r="H1435" s="19" t="str">
        <f>IF(E1435="","",VLOOKUP(LEFT(E1435,5),'Technikai cellák'!B:C,2,0))</f>
        <v/>
      </c>
      <c r="I1435" s="19" t="str">
        <f>IF(E1435="","",VLOOKUP(H1435,'Technikai cellák'!$C$1:$D$12,2,0))</f>
        <v/>
      </c>
      <c r="J1435" s="97"/>
      <c r="K1435" s="25" t="str">
        <f t="shared" si="415"/>
        <v/>
      </c>
      <c r="L1435" s="101">
        <f t="shared" si="416"/>
        <v>0</v>
      </c>
      <c r="M1435" s="102">
        <f t="shared" si="417"/>
        <v>0</v>
      </c>
      <c r="N1435" s="105"/>
      <c r="O1435" s="104">
        <f t="shared" si="418"/>
        <v>0</v>
      </c>
      <c r="P1435" s="26">
        <f t="shared" ref="P1435:P1498" si="432">ROUND(Q1435*$G$9,0)</f>
        <v>0</v>
      </c>
      <c r="Q1435" s="21">
        <f t="shared" si="431"/>
        <v>0</v>
      </c>
      <c r="R1435" s="98"/>
      <c r="S1435" s="99"/>
      <c r="T1435" s="99"/>
      <c r="U1435" s="99"/>
      <c r="V1435" s="99"/>
      <c r="W1435" s="99"/>
      <c r="X1435" s="99"/>
      <c r="Y1435" s="99"/>
      <c r="Z1435" s="99"/>
      <c r="AA1435" s="99"/>
      <c r="AB1435" s="99"/>
      <c r="AC1435" s="100"/>
      <c r="AD1435" s="22">
        <f t="shared" si="419"/>
        <v>0</v>
      </c>
      <c r="AE1435" s="20">
        <f t="shared" si="420"/>
        <v>0</v>
      </c>
      <c r="AF1435" s="20">
        <f t="shared" si="421"/>
        <v>0</v>
      </c>
      <c r="AG1435" s="20">
        <f t="shared" si="422"/>
        <v>0</v>
      </c>
      <c r="AH1435" s="20">
        <f t="shared" si="423"/>
        <v>0</v>
      </c>
      <c r="AI1435" s="20">
        <f t="shared" si="424"/>
        <v>0</v>
      </c>
      <c r="AJ1435" s="20">
        <f t="shared" si="425"/>
        <v>0</v>
      </c>
      <c r="AK1435" s="20">
        <f t="shared" si="426"/>
        <v>0</v>
      </c>
      <c r="AL1435" s="20">
        <f t="shared" si="427"/>
        <v>0</v>
      </c>
      <c r="AM1435" s="20">
        <f t="shared" si="428"/>
        <v>0</v>
      </c>
      <c r="AN1435" s="20">
        <f t="shared" si="429"/>
        <v>0</v>
      </c>
      <c r="AO1435" s="43">
        <f t="shared" si="430"/>
        <v>0</v>
      </c>
    </row>
    <row r="1436" spans="1:41" hidden="1" x14ac:dyDescent="0.2">
      <c r="A1436" s="96"/>
      <c r="B1436" s="96"/>
      <c r="C1436" s="96"/>
      <c r="D1436" s="96"/>
      <c r="E1436" s="96"/>
      <c r="F1436" s="96"/>
      <c r="G1436" s="96"/>
      <c r="H1436" s="19" t="str">
        <f>IF(E1436="","",VLOOKUP(LEFT(E1436,5),'Technikai cellák'!B:C,2,0))</f>
        <v/>
      </c>
      <c r="I1436" s="19" t="str">
        <f>IF(E1436="","",VLOOKUP(H1436,'Technikai cellák'!$C$1:$D$12,2,0))</f>
        <v/>
      </c>
      <c r="J1436" s="97"/>
      <c r="K1436" s="25" t="str">
        <f t="shared" si="415"/>
        <v/>
      </c>
      <c r="L1436" s="101">
        <f t="shared" si="416"/>
        <v>0</v>
      </c>
      <c r="M1436" s="102">
        <f t="shared" si="417"/>
        <v>0</v>
      </c>
      <c r="N1436" s="105"/>
      <c r="O1436" s="104">
        <f t="shared" si="418"/>
        <v>0</v>
      </c>
      <c r="P1436" s="26">
        <f t="shared" si="432"/>
        <v>0</v>
      </c>
      <c r="Q1436" s="21">
        <f t="shared" si="431"/>
        <v>0</v>
      </c>
      <c r="R1436" s="98"/>
      <c r="S1436" s="99"/>
      <c r="T1436" s="99"/>
      <c r="U1436" s="99"/>
      <c r="V1436" s="99"/>
      <c r="W1436" s="99"/>
      <c r="X1436" s="99"/>
      <c r="Y1436" s="99"/>
      <c r="Z1436" s="99"/>
      <c r="AA1436" s="99"/>
      <c r="AB1436" s="99"/>
      <c r="AC1436" s="100"/>
      <c r="AD1436" s="22">
        <f t="shared" si="419"/>
        <v>0</v>
      </c>
      <c r="AE1436" s="20">
        <f t="shared" si="420"/>
        <v>0</v>
      </c>
      <c r="AF1436" s="20">
        <f t="shared" si="421"/>
        <v>0</v>
      </c>
      <c r="AG1436" s="20">
        <f t="shared" si="422"/>
        <v>0</v>
      </c>
      <c r="AH1436" s="20">
        <f t="shared" si="423"/>
        <v>0</v>
      </c>
      <c r="AI1436" s="20">
        <f t="shared" si="424"/>
        <v>0</v>
      </c>
      <c r="AJ1436" s="20">
        <f t="shared" si="425"/>
        <v>0</v>
      </c>
      <c r="AK1436" s="20">
        <f t="shared" si="426"/>
        <v>0</v>
      </c>
      <c r="AL1436" s="20">
        <f t="shared" si="427"/>
        <v>0</v>
      </c>
      <c r="AM1436" s="20">
        <f t="shared" si="428"/>
        <v>0</v>
      </c>
      <c r="AN1436" s="20">
        <f t="shared" si="429"/>
        <v>0</v>
      </c>
      <c r="AO1436" s="43">
        <f t="shared" si="430"/>
        <v>0</v>
      </c>
    </row>
    <row r="1437" spans="1:41" hidden="1" x14ac:dyDescent="0.2">
      <c r="A1437" s="96"/>
      <c r="B1437" s="96"/>
      <c r="C1437" s="96"/>
      <c r="D1437" s="96"/>
      <c r="E1437" s="96"/>
      <c r="F1437" s="96"/>
      <c r="G1437" s="96"/>
      <c r="H1437" s="19" t="str">
        <f>IF(E1437="","",VLOOKUP(LEFT(E1437,5),'Technikai cellák'!B:C,2,0))</f>
        <v/>
      </c>
      <c r="I1437" s="19" t="str">
        <f>IF(E1437="","",VLOOKUP(H1437,'Technikai cellák'!$C$1:$D$12,2,0))</f>
        <v/>
      </c>
      <c r="J1437" s="97"/>
      <c r="K1437" s="25" t="str">
        <f t="shared" si="415"/>
        <v/>
      </c>
      <c r="L1437" s="101">
        <f t="shared" si="416"/>
        <v>0</v>
      </c>
      <c r="M1437" s="102">
        <f t="shared" si="417"/>
        <v>0</v>
      </c>
      <c r="N1437" s="105"/>
      <c r="O1437" s="104">
        <f t="shared" si="418"/>
        <v>0</v>
      </c>
      <c r="P1437" s="26">
        <f t="shared" si="432"/>
        <v>0</v>
      </c>
      <c r="Q1437" s="21">
        <f t="shared" si="431"/>
        <v>0</v>
      </c>
      <c r="R1437" s="98"/>
      <c r="S1437" s="99"/>
      <c r="T1437" s="99"/>
      <c r="U1437" s="99"/>
      <c r="V1437" s="99"/>
      <c r="W1437" s="99"/>
      <c r="X1437" s="99"/>
      <c r="Y1437" s="99"/>
      <c r="Z1437" s="99"/>
      <c r="AA1437" s="99"/>
      <c r="AB1437" s="99"/>
      <c r="AC1437" s="100"/>
      <c r="AD1437" s="22">
        <f t="shared" si="419"/>
        <v>0</v>
      </c>
      <c r="AE1437" s="20">
        <f t="shared" si="420"/>
        <v>0</v>
      </c>
      <c r="AF1437" s="20">
        <f t="shared" si="421"/>
        <v>0</v>
      </c>
      <c r="AG1437" s="20">
        <f t="shared" si="422"/>
        <v>0</v>
      </c>
      <c r="AH1437" s="20">
        <f t="shared" si="423"/>
        <v>0</v>
      </c>
      <c r="AI1437" s="20">
        <f t="shared" si="424"/>
        <v>0</v>
      </c>
      <c r="AJ1437" s="20">
        <f t="shared" si="425"/>
        <v>0</v>
      </c>
      <c r="AK1437" s="20">
        <f t="shared" si="426"/>
        <v>0</v>
      </c>
      <c r="AL1437" s="20">
        <f t="shared" si="427"/>
        <v>0</v>
      </c>
      <c r="AM1437" s="20">
        <f t="shared" si="428"/>
        <v>0</v>
      </c>
      <c r="AN1437" s="20">
        <f t="shared" si="429"/>
        <v>0</v>
      </c>
      <c r="AO1437" s="43">
        <f t="shared" si="430"/>
        <v>0</v>
      </c>
    </row>
    <row r="1438" spans="1:41" hidden="1" x14ac:dyDescent="0.2">
      <c r="A1438" s="96"/>
      <c r="B1438" s="96"/>
      <c r="C1438" s="96"/>
      <c r="D1438" s="96"/>
      <c r="E1438" s="96"/>
      <c r="F1438" s="96"/>
      <c r="G1438" s="96"/>
      <c r="H1438" s="19" t="str">
        <f>IF(E1438="","",VLOOKUP(LEFT(E1438,5),'Technikai cellák'!B:C,2,0))</f>
        <v/>
      </c>
      <c r="I1438" s="19" t="str">
        <f>IF(E1438="","",VLOOKUP(H1438,'Technikai cellák'!$C$1:$D$12,2,0))</f>
        <v/>
      </c>
      <c r="J1438" s="97"/>
      <c r="K1438" s="25" t="str">
        <f t="shared" si="415"/>
        <v/>
      </c>
      <c r="L1438" s="101">
        <f t="shared" si="416"/>
        <v>0</v>
      </c>
      <c r="M1438" s="102">
        <f t="shared" si="417"/>
        <v>0</v>
      </c>
      <c r="N1438" s="105"/>
      <c r="O1438" s="104">
        <f t="shared" si="418"/>
        <v>0</v>
      </c>
      <c r="P1438" s="26">
        <f t="shared" si="432"/>
        <v>0</v>
      </c>
      <c r="Q1438" s="21">
        <f t="shared" si="431"/>
        <v>0</v>
      </c>
      <c r="R1438" s="98"/>
      <c r="S1438" s="99"/>
      <c r="T1438" s="99"/>
      <c r="U1438" s="99"/>
      <c r="V1438" s="99"/>
      <c r="W1438" s="99"/>
      <c r="X1438" s="99"/>
      <c r="Y1438" s="99"/>
      <c r="Z1438" s="99"/>
      <c r="AA1438" s="99"/>
      <c r="AB1438" s="99"/>
      <c r="AC1438" s="100"/>
      <c r="AD1438" s="22">
        <f t="shared" si="419"/>
        <v>0</v>
      </c>
      <c r="AE1438" s="20">
        <f t="shared" si="420"/>
        <v>0</v>
      </c>
      <c r="AF1438" s="20">
        <f t="shared" si="421"/>
        <v>0</v>
      </c>
      <c r="AG1438" s="20">
        <f t="shared" si="422"/>
        <v>0</v>
      </c>
      <c r="AH1438" s="20">
        <f t="shared" si="423"/>
        <v>0</v>
      </c>
      <c r="AI1438" s="20">
        <f t="shared" si="424"/>
        <v>0</v>
      </c>
      <c r="AJ1438" s="20">
        <f t="shared" si="425"/>
        <v>0</v>
      </c>
      <c r="AK1438" s="20">
        <f t="shared" si="426"/>
        <v>0</v>
      </c>
      <c r="AL1438" s="20">
        <f t="shared" si="427"/>
        <v>0</v>
      </c>
      <c r="AM1438" s="20">
        <f t="shared" si="428"/>
        <v>0</v>
      </c>
      <c r="AN1438" s="20">
        <f t="shared" si="429"/>
        <v>0</v>
      </c>
      <c r="AO1438" s="43">
        <f t="shared" si="430"/>
        <v>0</v>
      </c>
    </row>
    <row r="1439" spans="1:41" hidden="1" x14ac:dyDescent="0.2">
      <c r="A1439" s="96"/>
      <c r="B1439" s="96"/>
      <c r="C1439" s="96"/>
      <c r="D1439" s="96"/>
      <c r="E1439" s="96"/>
      <c r="F1439" s="96"/>
      <c r="G1439" s="96"/>
      <c r="H1439" s="19" t="str">
        <f>IF(E1439="","",VLOOKUP(LEFT(E1439,5),'Technikai cellák'!B:C,2,0))</f>
        <v/>
      </c>
      <c r="I1439" s="19" t="str">
        <f>IF(E1439="","",VLOOKUP(H1439,'Technikai cellák'!$C$1:$D$12,2,0))</f>
        <v/>
      </c>
      <c r="J1439" s="97"/>
      <c r="K1439" s="25" t="str">
        <f t="shared" si="415"/>
        <v/>
      </c>
      <c r="L1439" s="101">
        <f t="shared" si="416"/>
        <v>0</v>
      </c>
      <c r="M1439" s="102">
        <f t="shared" si="417"/>
        <v>0</v>
      </c>
      <c r="N1439" s="105"/>
      <c r="O1439" s="104">
        <f t="shared" si="418"/>
        <v>0</v>
      </c>
      <c r="P1439" s="26">
        <f t="shared" si="432"/>
        <v>0</v>
      </c>
      <c r="Q1439" s="21">
        <f t="shared" si="431"/>
        <v>0</v>
      </c>
      <c r="R1439" s="98"/>
      <c r="S1439" s="99"/>
      <c r="T1439" s="99"/>
      <c r="U1439" s="99"/>
      <c r="V1439" s="99"/>
      <c r="W1439" s="99"/>
      <c r="X1439" s="99"/>
      <c r="Y1439" s="99"/>
      <c r="Z1439" s="99"/>
      <c r="AA1439" s="99"/>
      <c r="AB1439" s="99"/>
      <c r="AC1439" s="100"/>
      <c r="AD1439" s="22">
        <f t="shared" si="419"/>
        <v>0</v>
      </c>
      <c r="AE1439" s="20">
        <f t="shared" si="420"/>
        <v>0</v>
      </c>
      <c r="AF1439" s="20">
        <f t="shared" si="421"/>
        <v>0</v>
      </c>
      <c r="AG1439" s="20">
        <f t="shared" si="422"/>
        <v>0</v>
      </c>
      <c r="AH1439" s="20">
        <f t="shared" si="423"/>
        <v>0</v>
      </c>
      <c r="AI1439" s="20">
        <f t="shared" si="424"/>
        <v>0</v>
      </c>
      <c r="AJ1439" s="20">
        <f t="shared" si="425"/>
        <v>0</v>
      </c>
      <c r="AK1439" s="20">
        <f t="shared" si="426"/>
        <v>0</v>
      </c>
      <c r="AL1439" s="20">
        <f t="shared" si="427"/>
        <v>0</v>
      </c>
      <c r="AM1439" s="20">
        <f t="shared" si="428"/>
        <v>0</v>
      </c>
      <c r="AN1439" s="20">
        <f t="shared" si="429"/>
        <v>0</v>
      </c>
      <c r="AO1439" s="43">
        <f t="shared" si="430"/>
        <v>0</v>
      </c>
    </row>
    <row r="1440" spans="1:41" hidden="1" x14ac:dyDescent="0.2">
      <c r="A1440" s="96"/>
      <c r="B1440" s="96"/>
      <c r="C1440" s="96"/>
      <c r="D1440" s="96"/>
      <c r="E1440" s="96"/>
      <c r="F1440" s="96"/>
      <c r="G1440" s="96"/>
      <c r="H1440" s="19" t="str">
        <f>IF(E1440="","",VLOOKUP(LEFT(E1440,5),'Technikai cellák'!B:C,2,0))</f>
        <v/>
      </c>
      <c r="I1440" s="19" t="str">
        <f>IF(E1440="","",VLOOKUP(H1440,'Technikai cellák'!$C$1:$D$12,2,0))</f>
        <v/>
      </c>
      <c r="J1440" s="97"/>
      <c r="K1440" s="25" t="str">
        <f t="shared" si="415"/>
        <v/>
      </c>
      <c r="L1440" s="101">
        <f t="shared" si="416"/>
        <v>0</v>
      </c>
      <c r="M1440" s="102">
        <f t="shared" si="417"/>
        <v>0</v>
      </c>
      <c r="N1440" s="105"/>
      <c r="O1440" s="104">
        <f t="shared" si="418"/>
        <v>0</v>
      </c>
      <c r="P1440" s="26">
        <f t="shared" si="432"/>
        <v>0</v>
      </c>
      <c r="Q1440" s="21">
        <f t="shared" si="431"/>
        <v>0</v>
      </c>
      <c r="R1440" s="98"/>
      <c r="S1440" s="99"/>
      <c r="T1440" s="99"/>
      <c r="U1440" s="99"/>
      <c r="V1440" s="99"/>
      <c r="W1440" s="99"/>
      <c r="X1440" s="99"/>
      <c r="Y1440" s="99"/>
      <c r="Z1440" s="99"/>
      <c r="AA1440" s="99"/>
      <c r="AB1440" s="99"/>
      <c r="AC1440" s="100"/>
      <c r="AD1440" s="22">
        <f t="shared" si="419"/>
        <v>0</v>
      </c>
      <c r="AE1440" s="20">
        <f t="shared" si="420"/>
        <v>0</v>
      </c>
      <c r="AF1440" s="20">
        <f t="shared" si="421"/>
        <v>0</v>
      </c>
      <c r="AG1440" s="20">
        <f t="shared" si="422"/>
        <v>0</v>
      </c>
      <c r="AH1440" s="20">
        <f t="shared" si="423"/>
        <v>0</v>
      </c>
      <c r="AI1440" s="20">
        <f t="shared" si="424"/>
        <v>0</v>
      </c>
      <c r="AJ1440" s="20">
        <f t="shared" si="425"/>
        <v>0</v>
      </c>
      <c r="AK1440" s="20">
        <f t="shared" si="426"/>
        <v>0</v>
      </c>
      <c r="AL1440" s="20">
        <f t="shared" si="427"/>
        <v>0</v>
      </c>
      <c r="AM1440" s="20">
        <f t="shared" si="428"/>
        <v>0</v>
      </c>
      <c r="AN1440" s="20">
        <f t="shared" si="429"/>
        <v>0</v>
      </c>
      <c r="AO1440" s="43">
        <f t="shared" si="430"/>
        <v>0</v>
      </c>
    </row>
    <row r="1441" spans="1:41" hidden="1" x14ac:dyDescent="0.2">
      <c r="A1441" s="96"/>
      <c r="B1441" s="96"/>
      <c r="C1441" s="96"/>
      <c r="D1441" s="96"/>
      <c r="E1441" s="96"/>
      <c r="F1441" s="96"/>
      <c r="G1441" s="96"/>
      <c r="H1441" s="19" t="str">
        <f>IF(E1441="","",VLOOKUP(LEFT(E1441,5),'Technikai cellák'!B:C,2,0))</f>
        <v/>
      </c>
      <c r="I1441" s="19" t="str">
        <f>IF(E1441="","",VLOOKUP(H1441,'Technikai cellák'!$C$1:$D$12,2,0))</f>
        <v/>
      </c>
      <c r="J1441" s="97"/>
      <c r="K1441" s="25" t="str">
        <f t="shared" si="415"/>
        <v/>
      </c>
      <c r="L1441" s="101">
        <f t="shared" si="416"/>
        <v>0</v>
      </c>
      <c r="M1441" s="102">
        <f t="shared" si="417"/>
        <v>0</v>
      </c>
      <c r="N1441" s="105"/>
      <c r="O1441" s="104">
        <f t="shared" si="418"/>
        <v>0</v>
      </c>
      <c r="P1441" s="26">
        <f t="shared" si="432"/>
        <v>0</v>
      </c>
      <c r="Q1441" s="21">
        <f t="shared" si="431"/>
        <v>0</v>
      </c>
      <c r="R1441" s="98"/>
      <c r="S1441" s="99"/>
      <c r="T1441" s="99"/>
      <c r="U1441" s="99"/>
      <c r="V1441" s="99"/>
      <c r="W1441" s="99"/>
      <c r="X1441" s="99"/>
      <c r="Y1441" s="99"/>
      <c r="Z1441" s="99"/>
      <c r="AA1441" s="99"/>
      <c r="AB1441" s="99"/>
      <c r="AC1441" s="100"/>
      <c r="AD1441" s="22">
        <f t="shared" si="419"/>
        <v>0</v>
      </c>
      <c r="AE1441" s="20">
        <f t="shared" si="420"/>
        <v>0</v>
      </c>
      <c r="AF1441" s="20">
        <f t="shared" si="421"/>
        <v>0</v>
      </c>
      <c r="AG1441" s="20">
        <f t="shared" si="422"/>
        <v>0</v>
      </c>
      <c r="AH1441" s="20">
        <f t="shared" si="423"/>
        <v>0</v>
      </c>
      <c r="AI1441" s="20">
        <f t="shared" si="424"/>
        <v>0</v>
      </c>
      <c r="AJ1441" s="20">
        <f t="shared" si="425"/>
        <v>0</v>
      </c>
      <c r="AK1441" s="20">
        <f t="shared" si="426"/>
        <v>0</v>
      </c>
      <c r="AL1441" s="20">
        <f t="shared" si="427"/>
        <v>0</v>
      </c>
      <c r="AM1441" s="20">
        <f t="shared" si="428"/>
        <v>0</v>
      </c>
      <c r="AN1441" s="20">
        <f t="shared" si="429"/>
        <v>0</v>
      </c>
      <c r="AO1441" s="43">
        <f t="shared" si="430"/>
        <v>0</v>
      </c>
    </row>
    <row r="1442" spans="1:41" hidden="1" x14ac:dyDescent="0.2">
      <c r="A1442" s="96"/>
      <c r="B1442" s="96"/>
      <c r="C1442" s="96"/>
      <c r="D1442" s="96"/>
      <c r="E1442" s="96"/>
      <c r="F1442" s="96"/>
      <c r="G1442" s="96"/>
      <c r="H1442" s="19" t="str">
        <f>IF(E1442="","",VLOOKUP(LEFT(E1442,5),'Technikai cellák'!B:C,2,0))</f>
        <v/>
      </c>
      <c r="I1442" s="19" t="str">
        <f>IF(E1442="","",VLOOKUP(H1442,'Technikai cellák'!$C$1:$D$12,2,0))</f>
        <v/>
      </c>
      <c r="J1442" s="97"/>
      <c r="K1442" s="25" t="str">
        <f t="shared" si="415"/>
        <v/>
      </c>
      <c r="L1442" s="101">
        <f t="shared" si="416"/>
        <v>0</v>
      </c>
      <c r="M1442" s="102">
        <f t="shared" si="417"/>
        <v>0</v>
      </c>
      <c r="N1442" s="105"/>
      <c r="O1442" s="104">
        <f t="shared" si="418"/>
        <v>0</v>
      </c>
      <c r="P1442" s="26">
        <f t="shared" si="432"/>
        <v>0</v>
      </c>
      <c r="Q1442" s="21">
        <f t="shared" si="431"/>
        <v>0</v>
      </c>
      <c r="R1442" s="98"/>
      <c r="S1442" s="99"/>
      <c r="T1442" s="99"/>
      <c r="U1442" s="99"/>
      <c r="V1442" s="99"/>
      <c r="W1442" s="99"/>
      <c r="X1442" s="99"/>
      <c r="Y1442" s="99"/>
      <c r="Z1442" s="99"/>
      <c r="AA1442" s="99"/>
      <c r="AB1442" s="99"/>
      <c r="AC1442" s="100"/>
      <c r="AD1442" s="22">
        <f t="shared" si="419"/>
        <v>0</v>
      </c>
      <c r="AE1442" s="20">
        <f t="shared" si="420"/>
        <v>0</v>
      </c>
      <c r="AF1442" s="20">
        <f t="shared" si="421"/>
        <v>0</v>
      </c>
      <c r="AG1442" s="20">
        <f t="shared" si="422"/>
        <v>0</v>
      </c>
      <c r="AH1442" s="20">
        <f t="shared" si="423"/>
        <v>0</v>
      </c>
      <c r="AI1442" s="20">
        <f t="shared" si="424"/>
        <v>0</v>
      </c>
      <c r="AJ1442" s="20">
        <f t="shared" si="425"/>
        <v>0</v>
      </c>
      <c r="AK1442" s="20">
        <f t="shared" si="426"/>
        <v>0</v>
      </c>
      <c r="AL1442" s="20">
        <f t="shared" si="427"/>
        <v>0</v>
      </c>
      <c r="AM1442" s="20">
        <f t="shared" si="428"/>
        <v>0</v>
      </c>
      <c r="AN1442" s="20">
        <f t="shared" si="429"/>
        <v>0</v>
      </c>
      <c r="AO1442" s="43">
        <f t="shared" si="430"/>
        <v>0</v>
      </c>
    </row>
    <row r="1443" spans="1:41" hidden="1" x14ac:dyDescent="0.2">
      <c r="A1443" s="96"/>
      <c r="B1443" s="96"/>
      <c r="C1443" s="96"/>
      <c r="D1443" s="96"/>
      <c r="E1443" s="96"/>
      <c r="F1443" s="96"/>
      <c r="G1443" s="96"/>
      <c r="H1443" s="19" t="str">
        <f>IF(E1443="","",VLOOKUP(LEFT(E1443,5),'Technikai cellák'!B:C,2,0))</f>
        <v/>
      </c>
      <c r="I1443" s="19" t="str">
        <f>IF(E1443="","",VLOOKUP(H1443,'Technikai cellák'!$C$1:$D$12,2,0))</f>
        <v/>
      </c>
      <c r="J1443" s="97"/>
      <c r="K1443" s="25" t="str">
        <f t="shared" si="415"/>
        <v/>
      </c>
      <c r="L1443" s="101">
        <f t="shared" si="416"/>
        <v>0</v>
      </c>
      <c r="M1443" s="102">
        <f t="shared" si="417"/>
        <v>0</v>
      </c>
      <c r="N1443" s="105"/>
      <c r="O1443" s="104">
        <f t="shared" si="418"/>
        <v>0</v>
      </c>
      <c r="P1443" s="26">
        <f t="shared" si="432"/>
        <v>0</v>
      </c>
      <c r="Q1443" s="21">
        <f t="shared" si="431"/>
        <v>0</v>
      </c>
      <c r="R1443" s="98"/>
      <c r="S1443" s="99"/>
      <c r="T1443" s="99"/>
      <c r="U1443" s="99"/>
      <c r="V1443" s="99"/>
      <c r="W1443" s="99"/>
      <c r="X1443" s="99"/>
      <c r="Y1443" s="99"/>
      <c r="Z1443" s="99"/>
      <c r="AA1443" s="99"/>
      <c r="AB1443" s="99"/>
      <c r="AC1443" s="100"/>
      <c r="AD1443" s="22">
        <f t="shared" si="419"/>
        <v>0</v>
      </c>
      <c r="AE1443" s="20">
        <f t="shared" si="420"/>
        <v>0</v>
      </c>
      <c r="AF1443" s="20">
        <f t="shared" si="421"/>
        <v>0</v>
      </c>
      <c r="AG1443" s="20">
        <f t="shared" si="422"/>
        <v>0</v>
      </c>
      <c r="AH1443" s="20">
        <f t="shared" si="423"/>
        <v>0</v>
      </c>
      <c r="AI1443" s="20">
        <f t="shared" si="424"/>
        <v>0</v>
      </c>
      <c r="AJ1443" s="20">
        <f t="shared" si="425"/>
        <v>0</v>
      </c>
      <c r="AK1443" s="20">
        <f t="shared" si="426"/>
        <v>0</v>
      </c>
      <c r="AL1443" s="20">
        <f t="shared" si="427"/>
        <v>0</v>
      </c>
      <c r="AM1443" s="20">
        <f t="shared" si="428"/>
        <v>0</v>
      </c>
      <c r="AN1443" s="20">
        <f t="shared" si="429"/>
        <v>0</v>
      </c>
      <c r="AO1443" s="43">
        <f t="shared" si="430"/>
        <v>0</v>
      </c>
    </row>
    <row r="1444" spans="1:41" hidden="1" x14ac:dyDescent="0.2">
      <c r="A1444" s="96"/>
      <c r="B1444" s="96"/>
      <c r="C1444" s="96"/>
      <c r="D1444" s="96"/>
      <c r="E1444" s="96"/>
      <c r="F1444" s="96"/>
      <c r="G1444" s="96"/>
      <c r="H1444" s="19" t="str">
        <f>IF(E1444="","",VLOOKUP(LEFT(E1444,5),'Technikai cellák'!B:C,2,0))</f>
        <v/>
      </c>
      <c r="I1444" s="19" t="str">
        <f>IF(E1444="","",VLOOKUP(H1444,'Technikai cellák'!$C$1:$D$12,2,0))</f>
        <v/>
      </c>
      <c r="J1444" s="97"/>
      <c r="K1444" s="25" t="str">
        <f t="shared" si="415"/>
        <v/>
      </c>
      <c r="L1444" s="101">
        <f t="shared" si="416"/>
        <v>0</v>
      </c>
      <c r="M1444" s="102">
        <f t="shared" si="417"/>
        <v>0</v>
      </c>
      <c r="N1444" s="105"/>
      <c r="O1444" s="104">
        <f t="shared" si="418"/>
        <v>0</v>
      </c>
      <c r="P1444" s="26">
        <f t="shared" si="432"/>
        <v>0</v>
      </c>
      <c r="Q1444" s="21">
        <f t="shared" si="431"/>
        <v>0</v>
      </c>
      <c r="R1444" s="98"/>
      <c r="S1444" s="99"/>
      <c r="T1444" s="99"/>
      <c r="U1444" s="99"/>
      <c r="V1444" s="99"/>
      <c r="W1444" s="99"/>
      <c r="X1444" s="99"/>
      <c r="Y1444" s="99"/>
      <c r="Z1444" s="99"/>
      <c r="AA1444" s="99"/>
      <c r="AB1444" s="99"/>
      <c r="AC1444" s="100"/>
      <c r="AD1444" s="22">
        <f t="shared" si="419"/>
        <v>0</v>
      </c>
      <c r="AE1444" s="20">
        <f t="shared" si="420"/>
        <v>0</v>
      </c>
      <c r="AF1444" s="20">
        <f t="shared" si="421"/>
        <v>0</v>
      </c>
      <c r="AG1444" s="20">
        <f t="shared" si="422"/>
        <v>0</v>
      </c>
      <c r="AH1444" s="20">
        <f t="shared" si="423"/>
        <v>0</v>
      </c>
      <c r="AI1444" s="20">
        <f t="shared" si="424"/>
        <v>0</v>
      </c>
      <c r="AJ1444" s="20">
        <f t="shared" si="425"/>
        <v>0</v>
      </c>
      <c r="AK1444" s="20">
        <f t="shared" si="426"/>
        <v>0</v>
      </c>
      <c r="AL1444" s="20">
        <f t="shared" si="427"/>
        <v>0</v>
      </c>
      <c r="AM1444" s="20">
        <f t="shared" si="428"/>
        <v>0</v>
      </c>
      <c r="AN1444" s="20">
        <f t="shared" si="429"/>
        <v>0</v>
      </c>
      <c r="AO1444" s="43">
        <f t="shared" si="430"/>
        <v>0</v>
      </c>
    </row>
    <row r="1445" spans="1:41" hidden="1" x14ac:dyDescent="0.2">
      <c r="A1445" s="96"/>
      <c r="B1445" s="96"/>
      <c r="C1445" s="96"/>
      <c r="D1445" s="96"/>
      <c r="E1445" s="96"/>
      <c r="F1445" s="96"/>
      <c r="G1445" s="96"/>
      <c r="H1445" s="19" t="str">
        <f>IF(E1445="","",VLOOKUP(LEFT(E1445,5),'Technikai cellák'!B:C,2,0))</f>
        <v/>
      </c>
      <c r="I1445" s="19" t="str">
        <f>IF(E1445="","",VLOOKUP(H1445,'Technikai cellák'!$C$1:$D$12,2,0))</f>
        <v/>
      </c>
      <c r="J1445" s="97"/>
      <c r="K1445" s="25" t="str">
        <f t="shared" si="415"/>
        <v/>
      </c>
      <c r="L1445" s="101">
        <f t="shared" si="416"/>
        <v>0</v>
      </c>
      <c r="M1445" s="102">
        <f t="shared" si="417"/>
        <v>0</v>
      </c>
      <c r="N1445" s="105"/>
      <c r="O1445" s="104">
        <f t="shared" si="418"/>
        <v>0</v>
      </c>
      <c r="P1445" s="26">
        <f t="shared" si="432"/>
        <v>0</v>
      </c>
      <c r="Q1445" s="21">
        <f t="shared" si="431"/>
        <v>0</v>
      </c>
      <c r="R1445" s="98"/>
      <c r="S1445" s="99"/>
      <c r="T1445" s="99"/>
      <c r="U1445" s="99"/>
      <c r="V1445" s="99"/>
      <c r="W1445" s="99"/>
      <c r="X1445" s="99"/>
      <c r="Y1445" s="99"/>
      <c r="Z1445" s="99"/>
      <c r="AA1445" s="99"/>
      <c r="AB1445" s="99"/>
      <c r="AC1445" s="100"/>
      <c r="AD1445" s="22">
        <f t="shared" si="419"/>
        <v>0</v>
      </c>
      <c r="AE1445" s="20">
        <f t="shared" si="420"/>
        <v>0</v>
      </c>
      <c r="AF1445" s="20">
        <f t="shared" si="421"/>
        <v>0</v>
      </c>
      <c r="AG1445" s="20">
        <f t="shared" si="422"/>
        <v>0</v>
      </c>
      <c r="AH1445" s="20">
        <f t="shared" si="423"/>
        <v>0</v>
      </c>
      <c r="AI1445" s="20">
        <f t="shared" si="424"/>
        <v>0</v>
      </c>
      <c r="AJ1445" s="20">
        <f t="shared" si="425"/>
        <v>0</v>
      </c>
      <c r="AK1445" s="20">
        <f t="shared" si="426"/>
        <v>0</v>
      </c>
      <c r="AL1445" s="20">
        <f t="shared" si="427"/>
        <v>0</v>
      </c>
      <c r="AM1445" s="20">
        <f t="shared" si="428"/>
        <v>0</v>
      </c>
      <c r="AN1445" s="20">
        <f t="shared" si="429"/>
        <v>0</v>
      </c>
      <c r="AO1445" s="43">
        <f t="shared" si="430"/>
        <v>0</v>
      </c>
    </row>
    <row r="1446" spans="1:41" hidden="1" x14ac:dyDescent="0.2">
      <c r="A1446" s="96"/>
      <c r="B1446" s="96"/>
      <c r="C1446" s="96"/>
      <c r="D1446" s="96"/>
      <c r="E1446" s="96"/>
      <c r="F1446" s="96"/>
      <c r="G1446" s="96"/>
      <c r="H1446" s="19" t="str">
        <f>IF(E1446="","",VLOOKUP(LEFT(E1446,5),'Technikai cellák'!B:C,2,0))</f>
        <v/>
      </c>
      <c r="I1446" s="19" t="str">
        <f>IF(E1446="","",VLOOKUP(H1446,'Technikai cellák'!$C$1:$D$12,2,0))</f>
        <v/>
      </c>
      <c r="J1446" s="97"/>
      <c r="K1446" s="25" t="str">
        <f t="shared" si="415"/>
        <v/>
      </c>
      <c r="L1446" s="101">
        <f t="shared" si="416"/>
        <v>0</v>
      </c>
      <c r="M1446" s="102">
        <f t="shared" si="417"/>
        <v>0</v>
      </c>
      <c r="N1446" s="105"/>
      <c r="O1446" s="104">
        <f t="shared" si="418"/>
        <v>0</v>
      </c>
      <c r="P1446" s="26">
        <f t="shared" si="432"/>
        <v>0</v>
      </c>
      <c r="Q1446" s="21">
        <f t="shared" si="431"/>
        <v>0</v>
      </c>
      <c r="R1446" s="98"/>
      <c r="S1446" s="99"/>
      <c r="T1446" s="99"/>
      <c r="U1446" s="99"/>
      <c r="V1446" s="99"/>
      <c r="W1446" s="99"/>
      <c r="X1446" s="99"/>
      <c r="Y1446" s="99"/>
      <c r="Z1446" s="99"/>
      <c r="AA1446" s="99"/>
      <c r="AB1446" s="99"/>
      <c r="AC1446" s="100"/>
      <c r="AD1446" s="22">
        <f t="shared" si="419"/>
        <v>0</v>
      </c>
      <c r="AE1446" s="20">
        <f t="shared" si="420"/>
        <v>0</v>
      </c>
      <c r="AF1446" s="20">
        <f t="shared" si="421"/>
        <v>0</v>
      </c>
      <c r="AG1446" s="20">
        <f t="shared" si="422"/>
        <v>0</v>
      </c>
      <c r="AH1446" s="20">
        <f t="shared" si="423"/>
        <v>0</v>
      </c>
      <c r="AI1446" s="20">
        <f t="shared" si="424"/>
        <v>0</v>
      </c>
      <c r="AJ1446" s="20">
        <f t="shared" si="425"/>
        <v>0</v>
      </c>
      <c r="AK1446" s="20">
        <f t="shared" si="426"/>
        <v>0</v>
      </c>
      <c r="AL1446" s="20">
        <f t="shared" si="427"/>
        <v>0</v>
      </c>
      <c r="AM1446" s="20">
        <f t="shared" si="428"/>
        <v>0</v>
      </c>
      <c r="AN1446" s="20">
        <f t="shared" si="429"/>
        <v>0</v>
      </c>
      <c r="AO1446" s="43">
        <f t="shared" si="430"/>
        <v>0</v>
      </c>
    </row>
    <row r="1447" spans="1:41" hidden="1" x14ac:dyDescent="0.2">
      <c r="A1447" s="96"/>
      <c r="B1447" s="96"/>
      <c r="C1447" s="96"/>
      <c r="D1447" s="96"/>
      <c r="E1447" s="96"/>
      <c r="F1447" s="96"/>
      <c r="G1447" s="96"/>
      <c r="H1447" s="19" t="str">
        <f>IF(E1447="","",VLOOKUP(LEFT(E1447,5),'Technikai cellák'!B:C,2,0))</f>
        <v/>
      </c>
      <c r="I1447" s="19" t="str">
        <f>IF(E1447="","",VLOOKUP(H1447,'Technikai cellák'!$C$1:$D$12,2,0))</f>
        <v/>
      </c>
      <c r="J1447" s="97"/>
      <c r="K1447" s="25" t="str">
        <f t="shared" si="415"/>
        <v/>
      </c>
      <c r="L1447" s="101">
        <f t="shared" si="416"/>
        <v>0</v>
      </c>
      <c r="M1447" s="102">
        <f t="shared" si="417"/>
        <v>0</v>
      </c>
      <c r="N1447" s="105"/>
      <c r="O1447" s="104">
        <f t="shared" si="418"/>
        <v>0</v>
      </c>
      <c r="P1447" s="26">
        <f t="shared" si="432"/>
        <v>0</v>
      </c>
      <c r="Q1447" s="21">
        <f t="shared" si="431"/>
        <v>0</v>
      </c>
      <c r="R1447" s="98"/>
      <c r="S1447" s="99"/>
      <c r="T1447" s="99"/>
      <c r="U1447" s="99"/>
      <c r="V1447" s="99"/>
      <c r="W1447" s="99"/>
      <c r="X1447" s="99"/>
      <c r="Y1447" s="99"/>
      <c r="Z1447" s="99"/>
      <c r="AA1447" s="99"/>
      <c r="AB1447" s="99"/>
      <c r="AC1447" s="100"/>
      <c r="AD1447" s="22">
        <f t="shared" si="419"/>
        <v>0</v>
      </c>
      <c r="AE1447" s="20">
        <f t="shared" si="420"/>
        <v>0</v>
      </c>
      <c r="AF1447" s="20">
        <f t="shared" si="421"/>
        <v>0</v>
      </c>
      <c r="AG1447" s="20">
        <f t="shared" si="422"/>
        <v>0</v>
      </c>
      <c r="AH1447" s="20">
        <f t="shared" si="423"/>
        <v>0</v>
      </c>
      <c r="AI1447" s="20">
        <f t="shared" si="424"/>
        <v>0</v>
      </c>
      <c r="AJ1447" s="20">
        <f t="shared" si="425"/>
        <v>0</v>
      </c>
      <c r="AK1447" s="20">
        <f t="shared" si="426"/>
        <v>0</v>
      </c>
      <c r="AL1447" s="20">
        <f t="shared" si="427"/>
        <v>0</v>
      </c>
      <c r="AM1447" s="20">
        <f t="shared" si="428"/>
        <v>0</v>
      </c>
      <c r="AN1447" s="20">
        <f t="shared" si="429"/>
        <v>0</v>
      </c>
      <c r="AO1447" s="43">
        <f t="shared" si="430"/>
        <v>0</v>
      </c>
    </row>
    <row r="1448" spans="1:41" hidden="1" x14ac:dyDescent="0.2">
      <c r="A1448" s="96"/>
      <c r="B1448" s="96"/>
      <c r="C1448" s="96"/>
      <c r="D1448" s="96"/>
      <c r="E1448" s="96"/>
      <c r="F1448" s="96"/>
      <c r="G1448" s="96"/>
      <c r="H1448" s="19" t="str">
        <f>IF(E1448="","",VLOOKUP(LEFT(E1448,5),'Technikai cellák'!B:C,2,0))</f>
        <v/>
      </c>
      <c r="I1448" s="19" t="str">
        <f>IF(E1448="","",VLOOKUP(H1448,'Technikai cellák'!$C$1:$D$12,2,0))</f>
        <v/>
      </c>
      <c r="J1448" s="97"/>
      <c r="K1448" s="25" t="str">
        <f t="shared" si="415"/>
        <v/>
      </c>
      <c r="L1448" s="101">
        <f t="shared" si="416"/>
        <v>0</v>
      </c>
      <c r="M1448" s="102">
        <f t="shared" si="417"/>
        <v>0</v>
      </c>
      <c r="N1448" s="105"/>
      <c r="O1448" s="104">
        <f t="shared" si="418"/>
        <v>0</v>
      </c>
      <c r="P1448" s="26">
        <f t="shared" si="432"/>
        <v>0</v>
      </c>
      <c r="Q1448" s="21">
        <f t="shared" si="431"/>
        <v>0</v>
      </c>
      <c r="R1448" s="98"/>
      <c r="S1448" s="99"/>
      <c r="T1448" s="99"/>
      <c r="U1448" s="99"/>
      <c r="V1448" s="99"/>
      <c r="W1448" s="99"/>
      <c r="X1448" s="99"/>
      <c r="Y1448" s="99"/>
      <c r="Z1448" s="99"/>
      <c r="AA1448" s="99"/>
      <c r="AB1448" s="99"/>
      <c r="AC1448" s="100"/>
      <c r="AD1448" s="22">
        <f t="shared" si="419"/>
        <v>0</v>
      </c>
      <c r="AE1448" s="20">
        <f t="shared" si="420"/>
        <v>0</v>
      </c>
      <c r="AF1448" s="20">
        <f t="shared" si="421"/>
        <v>0</v>
      </c>
      <c r="AG1448" s="20">
        <f t="shared" si="422"/>
        <v>0</v>
      </c>
      <c r="AH1448" s="20">
        <f t="shared" si="423"/>
        <v>0</v>
      </c>
      <c r="AI1448" s="20">
        <f t="shared" si="424"/>
        <v>0</v>
      </c>
      <c r="AJ1448" s="20">
        <f t="shared" si="425"/>
        <v>0</v>
      </c>
      <c r="AK1448" s="20">
        <f t="shared" si="426"/>
        <v>0</v>
      </c>
      <c r="AL1448" s="20">
        <f t="shared" si="427"/>
        <v>0</v>
      </c>
      <c r="AM1448" s="20">
        <f t="shared" si="428"/>
        <v>0</v>
      </c>
      <c r="AN1448" s="20">
        <f t="shared" si="429"/>
        <v>0</v>
      </c>
      <c r="AO1448" s="43">
        <f t="shared" si="430"/>
        <v>0</v>
      </c>
    </row>
    <row r="1449" spans="1:41" hidden="1" x14ac:dyDescent="0.2">
      <c r="A1449" s="96"/>
      <c r="B1449" s="96"/>
      <c r="C1449" s="96"/>
      <c r="D1449" s="96"/>
      <c r="E1449" s="96"/>
      <c r="F1449" s="96"/>
      <c r="G1449" s="96"/>
      <c r="H1449" s="19" t="str">
        <f>IF(E1449="","",VLOOKUP(LEFT(E1449,5),'Technikai cellák'!B:C,2,0))</f>
        <v/>
      </c>
      <c r="I1449" s="19" t="str">
        <f>IF(E1449="","",VLOOKUP(H1449,'Technikai cellák'!$C$1:$D$12,2,0))</f>
        <v/>
      </c>
      <c r="J1449" s="97"/>
      <c r="K1449" s="25" t="str">
        <f t="shared" si="415"/>
        <v/>
      </c>
      <c r="L1449" s="101">
        <f t="shared" si="416"/>
        <v>0</v>
      </c>
      <c r="M1449" s="102">
        <f t="shared" si="417"/>
        <v>0</v>
      </c>
      <c r="N1449" s="105"/>
      <c r="O1449" s="104">
        <f t="shared" si="418"/>
        <v>0</v>
      </c>
      <c r="P1449" s="26">
        <f t="shared" si="432"/>
        <v>0</v>
      </c>
      <c r="Q1449" s="21">
        <f t="shared" si="431"/>
        <v>0</v>
      </c>
      <c r="R1449" s="98"/>
      <c r="S1449" s="99"/>
      <c r="T1449" s="99"/>
      <c r="U1449" s="99"/>
      <c r="V1449" s="99"/>
      <c r="W1449" s="99"/>
      <c r="X1449" s="99"/>
      <c r="Y1449" s="99"/>
      <c r="Z1449" s="99"/>
      <c r="AA1449" s="99"/>
      <c r="AB1449" s="99"/>
      <c r="AC1449" s="100"/>
      <c r="AD1449" s="22">
        <f t="shared" si="419"/>
        <v>0</v>
      </c>
      <c r="AE1449" s="20">
        <f t="shared" si="420"/>
        <v>0</v>
      </c>
      <c r="AF1449" s="20">
        <f t="shared" si="421"/>
        <v>0</v>
      </c>
      <c r="AG1449" s="20">
        <f t="shared" si="422"/>
        <v>0</v>
      </c>
      <c r="AH1449" s="20">
        <f t="shared" si="423"/>
        <v>0</v>
      </c>
      <c r="AI1449" s="20">
        <f t="shared" si="424"/>
        <v>0</v>
      </c>
      <c r="AJ1449" s="20">
        <f t="shared" si="425"/>
        <v>0</v>
      </c>
      <c r="AK1449" s="20">
        <f t="shared" si="426"/>
        <v>0</v>
      </c>
      <c r="AL1449" s="20">
        <f t="shared" si="427"/>
        <v>0</v>
      </c>
      <c r="AM1449" s="20">
        <f t="shared" si="428"/>
        <v>0</v>
      </c>
      <c r="AN1449" s="20">
        <f t="shared" si="429"/>
        <v>0</v>
      </c>
      <c r="AO1449" s="43">
        <f t="shared" si="430"/>
        <v>0</v>
      </c>
    </row>
    <row r="1450" spans="1:41" hidden="1" x14ac:dyDescent="0.2">
      <c r="A1450" s="96"/>
      <c r="B1450" s="96"/>
      <c r="C1450" s="96"/>
      <c r="D1450" s="96"/>
      <c r="E1450" s="96"/>
      <c r="F1450" s="96"/>
      <c r="G1450" s="96"/>
      <c r="H1450" s="19" t="str">
        <f>IF(E1450="","",VLOOKUP(LEFT(E1450,5),'Technikai cellák'!B:C,2,0))</f>
        <v/>
      </c>
      <c r="I1450" s="19" t="str">
        <f>IF(E1450="","",VLOOKUP(H1450,'Technikai cellák'!$C$1:$D$12,2,0))</f>
        <v/>
      </c>
      <c r="J1450" s="97"/>
      <c r="K1450" s="25" t="str">
        <f t="shared" si="415"/>
        <v/>
      </c>
      <c r="L1450" s="101">
        <f t="shared" si="416"/>
        <v>0</v>
      </c>
      <c r="M1450" s="102">
        <f t="shared" si="417"/>
        <v>0</v>
      </c>
      <c r="N1450" s="105"/>
      <c r="O1450" s="104">
        <f t="shared" si="418"/>
        <v>0</v>
      </c>
      <c r="P1450" s="26">
        <f t="shared" si="432"/>
        <v>0</v>
      </c>
      <c r="Q1450" s="21">
        <f t="shared" si="431"/>
        <v>0</v>
      </c>
      <c r="R1450" s="98"/>
      <c r="S1450" s="99"/>
      <c r="T1450" s="99"/>
      <c r="U1450" s="99"/>
      <c r="V1450" s="99"/>
      <c r="W1450" s="99"/>
      <c r="X1450" s="99"/>
      <c r="Y1450" s="99"/>
      <c r="Z1450" s="99"/>
      <c r="AA1450" s="99"/>
      <c r="AB1450" s="99"/>
      <c r="AC1450" s="100"/>
      <c r="AD1450" s="22">
        <f t="shared" si="419"/>
        <v>0</v>
      </c>
      <c r="AE1450" s="20">
        <f t="shared" si="420"/>
        <v>0</v>
      </c>
      <c r="AF1450" s="20">
        <f t="shared" si="421"/>
        <v>0</v>
      </c>
      <c r="AG1450" s="20">
        <f t="shared" si="422"/>
        <v>0</v>
      </c>
      <c r="AH1450" s="20">
        <f t="shared" si="423"/>
        <v>0</v>
      </c>
      <c r="AI1450" s="20">
        <f t="shared" si="424"/>
        <v>0</v>
      </c>
      <c r="AJ1450" s="20">
        <f t="shared" si="425"/>
        <v>0</v>
      </c>
      <c r="AK1450" s="20">
        <f t="shared" si="426"/>
        <v>0</v>
      </c>
      <c r="AL1450" s="20">
        <f t="shared" si="427"/>
        <v>0</v>
      </c>
      <c r="AM1450" s="20">
        <f t="shared" si="428"/>
        <v>0</v>
      </c>
      <c r="AN1450" s="20">
        <f t="shared" si="429"/>
        <v>0</v>
      </c>
      <c r="AO1450" s="43">
        <f t="shared" si="430"/>
        <v>0</v>
      </c>
    </row>
    <row r="1451" spans="1:41" hidden="1" x14ac:dyDescent="0.2">
      <c r="A1451" s="96"/>
      <c r="B1451" s="96"/>
      <c r="C1451" s="96"/>
      <c r="D1451" s="96"/>
      <c r="E1451" s="96"/>
      <c r="F1451" s="96"/>
      <c r="G1451" s="96"/>
      <c r="H1451" s="19" t="str">
        <f>IF(E1451="","",VLOOKUP(LEFT(E1451,5),'Technikai cellák'!B:C,2,0))</f>
        <v/>
      </c>
      <c r="I1451" s="19" t="str">
        <f>IF(E1451="","",VLOOKUP(H1451,'Technikai cellák'!$C$1:$D$12,2,0))</f>
        <v/>
      </c>
      <c r="J1451" s="97"/>
      <c r="K1451" s="25" t="str">
        <f t="shared" si="415"/>
        <v/>
      </c>
      <c r="L1451" s="101">
        <f t="shared" si="416"/>
        <v>0</v>
      </c>
      <c r="M1451" s="102">
        <f t="shared" si="417"/>
        <v>0</v>
      </c>
      <c r="N1451" s="105"/>
      <c r="O1451" s="104">
        <f t="shared" si="418"/>
        <v>0</v>
      </c>
      <c r="P1451" s="26">
        <f t="shared" si="432"/>
        <v>0</v>
      </c>
      <c r="Q1451" s="21">
        <f t="shared" si="431"/>
        <v>0</v>
      </c>
      <c r="R1451" s="98"/>
      <c r="S1451" s="99"/>
      <c r="T1451" s="99"/>
      <c r="U1451" s="99"/>
      <c r="V1451" s="99"/>
      <c r="W1451" s="99"/>
      <c r="X1451" s="99"/>
      <c r="Y1451" s="99"/>
      <c r="Z1451" s="99"/>
      <c r="AA1451" s="99"/>
      <c r="AB1451" s="99"/>
      <c r="AC1451" s="100"/>
      <c r="AD1451" s="22">
        <f t="shared" si="419"/>
        <v>0</v>
      </c>
      <c r="AE1451" s="20">
        <f t="shared" si="420"/>
        <v>0</v>
      </c>
      <c r="AF1451" s="20">
        <f t="shared" si="421"/>
        <v>0</v>
      </c>
      <c r="AG1451" s="20">
        <f t="shared" si="422"/>
        <v>0</v>
      </c>
      <c r="AH1451" s="20">
        <f t="shared" si="423"/>
        <v>0</v>
      </c>
      <c r="AI1451" s="20">
        <f t="shared" si="424"/>
        <v>0</v>
      </c>
      <c r="AJ1451" s="20">
        <f t="shared" si="425"/>
        <v>0</v>
      </c>
      <c r="AK1451" s="20">
        <f t="shared" si="426"/>
        <v>0</v>
      </c>
      <c r="AL1451" s="20">
        <f t="shared" si="427"/>
        <v>0</v>
      </c>
      <c r="AM1451" s="20">
        <f t="shared" si="428"/>
        <v>0</v>
      </c>
      <c r="AN1451" s="20">
        <f t="shared" si="429"/>
        <v>0</v>
      </c>
      <c r="AO1451" s="43">
        <f t="shared" si="430"/>
        <v>0</v>
      </c>
    </row>
    <row r="1452" spans="1:41" hidden="1" x14ac:dyDescent="0.2">
      <c r="A1452" s="96"/>
      <c r="B1452" s="96"/>
      <c r="C1452" s="96"/>
      <c r="D1452" s="96"/>
      <c r="E1452" s="96"/>
      <c r="F1452" s="96"/>
      <c r="G1452" s="96"/>
      <c r="H1452" s="19" t="str">
        <f>IF(E1452="","",VLOOKUP(LEFT(E1452,5),'Technikai cellák'!B:C,2,0))</f>
        <v/>
      </c>
      <c r="I1452" s="19" t="str">
        <f>IF(E1452="","",VLOOKUP(H1452,'Technikai cellák'!$C$1:$D$12,2,0))</f>
        <v/>
      </c>
      <c r="J1452" s="97"/>
      <c r="K1452" s="25" t="str">
        <f t="shared" si="415"/>
        <v/>
      </c>
      <c r="L1452" s="101">
        <f t="shared" si="416"/>
        <v>0</v>
      </c>
      <c r="M1452" s="102">
        <f t="shared" si="417"/>
        <v>0</v>
      </c>
      <c r="N1452" s="105"/>
      <c r="O1452" s="104">
        <f t="shared" si="418"/>
        <v>0</v>
      </c>
      <c r="P1452" s="26">
        <f t="shared" si="432"/>
        <v>0</v>
      </c>
      <c r="Q1452" s="21">
        <f t="shared" si="431"/>
        <v>0</v>
      </c>
      <c r="R1452" s="98"/>
      <c r="S1452" s="99"/>
      <c r="T1452" s="99"/>
      <c r="U1452" s="99"/>
      <c r="V1452" s="99"/>
      <c r="W1452" s="99"/>
      <c r="X1452" s="99"/>
      <c r="Y1452" s="99"/>
      <c r="Z1452" s="99"/>
      <c r="AA1452" s="99"/>
      <c r="AB1452" s="99"/>
      <c r="AC1452" s="100"/>
      <c r="AD1452" s="22">
        <f t="shared" si="419"/>
        <v>0</v>
      </c>
      <c r="AE1452" s="20">
        <f t="shared" si="420"/>
        <v>0</v>
      </c>
      <c r="AF1452" s="20">
        <f t="shared" si="421"/>
        <v>0</v>
      </c>
      <c r="AG1452" s="20">
        <f t="shared" si="422"/>
        <v>0</v>
      </c>
      <c r="AH1452" s="20">
        <f t="shared" si="423"/>
        <v>0</v>
      </c>
      <c r="AI1452" s="20">
        <f t="shared" si="424"/>
        <v>0</v>
      </c>
      <c r="AJ1452" s="20">
        <f t="shared" si="425"/>
        <v>0</v>
      </c>
      <c r="AK1452" s="20">
        <f t="shared" si="426"/>
        <v>0</v>
      </c>
      <c r="AL1452" s="20">
        <f t="shared" si="427"/>
        <v>0</v>
      </c>
      <c r="AM1452" s="20">
        <f t="shared" si="428"/>
        <v>0</v>
      </c>
      <c r="AN1452" s="20">
        <f t="shared" si="429"/>
        <v>0</v>
      </c>
      <c r="AO1452" s="43">
        <f t="shared" si="430"/>
        <v>0</v>
      </c>
    </row>
    <row r="1453" spans="1:41" hidden="1" x14ac:dyDescent="0.2">
      <c r="A1453" s="96"/>
      <c r="B1453" s="96"/>
      <c r="C1453" s="96"/>
      <c r="D1453" s="96"/>
      <c r="E1453" s="96"/>
      <c r="F1453" s="96"/>
      <c r="G1453" s="96"/>
      <c r="H1453" s="19" t="str">
        <f>IF(E1453="","",VLOOKUP(LEFT(E1453,5),'Technikai cellák'!B:C,2,0))</f>
        <v/>
      </c>
      <c r="I1453" s="19" t="str">
        <f>IF(E1453="","",VLOOKUP(H1453,'Technikai cellák'!$C$1:$D$12,2,0))</f>
        <v/>
      </c>
      <c r="J1453" s="97"/>
      <c r="K1453" s="25" t="str">
        <f t="shared" si="415"/>
        <v/>
      </c>
      <c r="L1453" s="101">
        <f t="shared" si="416"/>
        <v>0</v>
      </c>
      <c r="M1453" s="102">
        <f t="shared" si="417"/>
        <v>0</v>
      </c>
      <c r="N1453" s="105"/>
      <c r="O1453" s="104">
        <f t="shared" si="418"/>
        <v>0</v>
      </c>
      <c r="P1453" s="26">
        <f t="shared" si="432"/>
        <v>0</v>
      </c>
      <c r="Q1453" s="21">
        <f t="shared" si="431"/>
        <v>0</v>
      </c>
      <c r="R1453" s="98"/>
      <c r="S1453" s="99"/>
      <c r="T1453" s="99"/>
      <c r="U1453" s="99"/>
      <c r="V1453" s="99"/>
      <c r="W1453" s="99"/>
      <c r="X1453" s="99"/>
      <c r="Y1453" s="99"/>
      <c r="Z1453" s="99"/>
      <c r="AA1453" s="99"/>
      <c r="AB1453" s="99"/>
      <c r="AC1453" s="100"/>
      <c r="AD1453" s="22">
        <f t="shared" si="419"/>
        <v>0</v>
      </c>
      <c r="AE1453" s="20">
        <f t="shared" si="420"/>
        <v>0</v>
      </c>
      <c r="AF1453" s="20">
        <f t="shared" si="421"/>
        <v>0</v>
      </c>
      <c r="AG1453" s="20">
        <f t="shared" si="422"/>
        <v>0</v>
      </c>
      <c r="AH1453" s="20">
        <f t="shared" si="423"/>
        <v>0</v>
      </c>
      <c r="AI1453" s="20">
        <f t="shared" si="424"/>
        <v>0</v>
      </c>
      <c r="AJ1453" s="20">
        <f t="shared" si="425"/>
        <v>0</v>
      </c>
      <c r="AK1453" s="20">
        <f t="shared" si="426"/>
        <v>0</v>
      </c>
      <c r="AL1453" s="20">
        <f t="shared" si="427"/>
        <v>0</v>
      </c>
      <c r="AM1453" s="20">
        <f t="shared" si="428"/>
        <v>0</v>
      </c>
      <c r="AN1453" s="20">
        <f t="shared" si="429"/>
        <v>0</v>
      </c>
      <c r="AO1453" s="43">
        <f t="shared" si="430"/>
        <v>0</v>
      </c>
    </row>
    <row r="1454" spans="1:41" hidden="1" x14ac:dyDescent="0.2">
      <c r="A1454" s="96"/>
      <c r="B1454" s="96"/>
      <c r="C1454" s="96"/>
      <c r="D1454" s="96"/>
      <c r="E1454" s="96"/>
      <c r="F1454" s="96"/>
      <c r="G1454" s="96"/>
      <c r="H1454" s="19" t="str">
        <f>IF(E1454="","",VLOOKUP(LEFT(E1454,5),'Technikai cellák'!B:C,2,0))</f>
        <v/>
      </c>
      <c r="I1454" s="19" t="str">
        <f>IF(E1454="","",VLOOKUP(H1454,'Technikai cellák'!$C$1:$D$12,2,0))</f>
        <v/>
      </c>
      <c r="J1454" s="97"/>
      <c r="K1454" s="25" t="str">
        <f t="shared" si="415"/>
        <v/>
      </c>
      <c r="L1454" s="101">
        <f t="shared" si="416"/>
        <v>0</v>
      </c>
      <c r="M1454" s="102">
        <f t="shared" si="417"/>
        <v>0</v>
      </c>
      <c r="N1454" s="105"/>
      <c r="O1454" s="104">
        <f t="shared" si="418"/>
        <v>0</v>
      </c>
      <c r="P1454" s="26">
        <f t="shared" si="432"/>
        <v>0</v>
      </c>
      <c r="Q1454" s="21">
        <f t="shared" si="431"/>
        <v>0</v>
      </c>
      <c r="R1454" s="98"/>
      <c r="S1454" s="99"/>
      <c r="T1454" s="99"/>
      <c r="U1454" s="99"/>
      <c r="V1454" s="99"/>
      <c r="W1454" s="99"/>
      <c r="X1454" s="99"/>
      <c r="Y1454" s="99"/>
      <c r="Z1454" s="99"/>
      <c r="AA1454" s="99"/>
      <c r="AB1454" s="99"/>
      <c r="AC1454" s="100"/>
      <c r="AD1454" s="22">
        <f t="shared" si="419"/>
        <v>0</v>
      </c>
      <c r="AE1454" s="20">
        <f t="shared" si="420"/>
        <v>0</v>
      </c>
      <c r="AF1454" s="20">
        <f t="shared" si="421"/>
        <v>0</v>
      </c>
      <c r="AG1454" s="20">
        <f t="shared" si="422"/>
        <v>0</v>
      </c>
      <c r="AH1454" s="20">
        <f t="shared" si="423"/>
        <v>0</v>
      </c>
      <c r="AI1454" s="20">
        <f t="shared" si="424"/>
        <v>0</v>
      </c>
      <c r="AJ1454" s="20">
        <f t="shared" si="425"/>
        <v>0</v>
      </c>
      <c r="AK1454" s="20">
        <f t="shared" si="426"/>
        <v>0</v>
      </c>
      <c r="AL1454" s="20">
        <f t="shared" si="427"/>
        <v>0</v>
      </c>
      <c r="AM1454" s="20">
        <f t="shared" si="428"/>
        <v>0</v>
      </c>
      <c r="AN1454" s="20">
        <f t="shared" si="429"/>
        <v>0</v>
      </c>
      <c r="AO1454" s="43">
        <f t="shared" si="430"/>
        <v>0</v>
      </c>
    </row>
    <row r="1455" spans="1:41" hidden="1" x14ac:dyDescent="0.2">
      <c r="A1455" s="96"/>
      <c r="B1455" s="96"/>
      <c r="C1455" s="96"/>
      <c r="D1455" s="96"/>
      <c r="E1455" s="96"/>
      <c r="F1455" s="96"/>
      <c r="G1455" s="96"/>
      <c r="H1455" s="19" t="str">
        <f>IF(E1455="","",VLOOKUP(LEFT(E1455,5),'Technikai cellák'!B:C,2,0))</f>
        <v/>
      </c>
      <c r="I1455" s="19" t="str">
        <f>IF(E1455="","",VLOOKUP(H1455,'Technikai cellák'!$C$1:$D$12,2,0))</f>
        <v/>
      </c>
      <c r="J1455" s="97"/>
      <c r="K1455" s="25" t="str">
        <f t="shared" si="415"/>
        <v/>
      </c>
      <c r="L1455" s="101">
        <f t="shared" si="416"/>
        <v>0</v>
      </c>
      <c r="M1455" s="102">
        <f t="shared" si="417"/>
        <v>0</v>
      </c>
      <c r="N1455" s="105"/>
      <c r="O1455" s="104">
        <f t="shared" si="418"/>
        <v>0</v>
      </c>
      <c r="P1455" s="26">
        <f t="shared" si="432"/>
        <v>0</v>
      </c>
      <c r="Q1455" s="21">
        <f t="shared" si="431"/>
        <v>0</v>
      </c>
      <c r="R1455" s="98"/>
      <c r="S1455" s="99"/>
      <c r="T1455" s="99"/>
      <c r="U1455" s="99"/>
      <c r="V1455" s="99"/>
      <c r="W1455" s="99"/>
      <c r="X1455" s="99"/>
      <c r="Y1455" s="99"/>
      <c r="Z1455" s="99"/>
      <c r="AA1455" s="99"/>
      <c r="AB1455" s="99"/>
      <c r="AC1455" s="100"/>
      <c r="AD1455" s="22">
        <f t="shared" si="419"/>
        <v>0</v>
      </c>
      <c r="AE1455" s="20">
        <f t="shared" si="420"/>
        <v>0</v>
      </c>
      <c r="AF1455" s="20">
        <f t="shared" si="421"/>
        <v>0</v>
      </c>
      <c r="AG1455" s="20">
        <f t="shared" si="422"/>
        <v>0</v>
      </c>
      <c r="AH1455" s="20">
        <f t="shared" si="423"/>
        <v>0</v>
      </c>
      <c r="AI1455" s="20">
        <f t="shared" si="424"/>
        <v>0</v>
      </c>
      <c r="AJ1455" s="20">
        <f t="shared" si="425"/>
        <v>0</v>
      </c>
      <c r="AK1455" s="20">
        <f t="shared" si="426"/>
        <v>0</v>
      </c>
      <c r="AL1455" s="20">
        <f t="shared" si="427"/>
        <v>0</v>
      </c>
      <c r="AM1455" s="20">
        <f t="shared" si="428"/>
        <v>0</v>
      </c>
      <c r="AN1455" s="20">
        <f t="shared" si="429"/>
        <v>0</v>
      </c>
      <c r="AO1455" s="43">
        <f t="shared" si="430"/>
        <v>0</v>
      </c>
    </row>
    <row r="1456" spans="1:41" hidden="1" x14ac:dyDescent="0.2">
      <c r="A1456" s="96"/>
      <c r="B1456" s="96"/>
      <c r="C1456" s="96"/>
      <c r="D1456" s="96"/>
      <c r="E1456" s="96"/>
      <c r="F1456" s="96"/>
      <c r="G1456" s="96"/>
      <c r="H1456" s="19" t="str">
        <f>IF(E1456="","",VLOOKUP(LEFT(E1456,5),'Technikai cellák'!B:C,2,0))</f>
        <v/>
      </c>
      <c r="I1456" s="19" t="str">
        <f>IF(E1456="","",VLOOKUP(H1456,'Technikai cellák'!$C$1:$D$12,2,0))</f>
        <v/>
      </c>
      <c r="J1456" s="97"/>
      <c r="K1456" s="25" t="str">
        <f t="shared" si="415"/>
        <v/>
      </c>
      <c r="L1456" s="101">
        <f t="shared" si="416"/>
        <v>0</v>
      </c>
      <c r="M1456" s="102">
        <f t="shared" si="417"/>
        <v>0</v>
      </c>
      <c r="N1456" s="105"/>
      <c r="O1456" s="104">
        <f t="shared" si="418"/>
        <v>0</v>
      </c>
      <c r="P1456" s="26">
        <f t="shared" si="432"/>
        <v>0</v>
      </c>
      <c r="Q1456" s="21">
        <f t="shared" si="431"/>
        <v>0</v>
      </c>
      <c r="R1456" s="98"/>
      <c r="S1456" s="99"/>
      <c r="T1456" s="99"/>
      <c r="U1456" s="99"/>
      <c r="V1456" s="99"/>
      <c r="W1456" s="99"/>
      <c r="X1456" s="99"/>
      <c r="Y1456" s="99"/>
      <c r="Z1456" s="99"/>
      <c r="AA1456" s="99"/>
      <c r="AB1456" s="99"/>
      <c r="AC1456" s="100"/>
      <c r="AD1456" s="22">
        <f t="shared" si="419"/>
        <v>0</v>
      </c>
      <c r="AE1456" s="20">
        <f t="shared" si="420"/>
        <v>0</v>
      </c>
      <c r="AF1456" s="20">
        <f t="shared" si="421"/>
        <v>0</v>
      </c>
      <c r="AG1456" s="20">
        <f t="shared" si="422"/>
        <v>0</v>
      </c>
      <c r="AH1456" s="20">
        <f t="shared" si="423"/>
        <v>0</v>
      </c>
      <c r="AI1456" s="20">
        <f t="shared" si="424"/>
        <v>0</v>
      </c>
      <c r="AJ1456" s="20">
        <f t="shared" si="425"/>
        <v>0</v>
      </c>
      <c r="AK1456" s="20">
        <f t="shared" si="426"/>
        <v>0</v>
      </c>
      <c r="AL1456" s="20">
        <f t="shared" si="427"/>
        <v>0</v>
      </c>
      <c r="AM1456" s="20">
        <f t="shared" si="428"/>
        <v>0</v>
      </c>
      <c r="AN1456" s="20">
        <f t="shared" si="429"/>
        <v>0</v>
      </c>
      <c r="AO1456" s="43">
        <f t="shared" si="430"/>
        <v>0</v>
      </c>
    </row>
    <row r="1457" spans="1:41" hidden="1" x14ac:dyDescent="0.2">
      <c r="A1457" s="96"/>
      <c r="B1457" s="96"/>
      <c r="C1457" s="96"/>
      <c r="D1457" s="96"/>
      <c r="E1457" s="96"/>
      <c r="F1457" s="96"/>
      <c r="G1457" s="96"/>
      <c r="H1457" s="19" t="str">
        <f>IF(E1457="","",VLOOKUP(LEFT(E1457,5),'Technikai cellák'!B:C,2,0))</f>
        <v/>
      </c>
      <c r="I1457" s="19" t="str">
        <f>IF(E1457="","",VLOOKUP(H1457,'Technikai cellák'!$C$1:$D$12,2,0))</f>
        <v/>
      </c>
      <c r="J1457" s="97"/>
      <c r="K1457" s="25" t="str">
        <f t="shared" si="415"/>
        <v/>
      </c>
      <c r="L1457" s="101">
        <f t="shared" si="416"/>
        <v>0</v>
      </c>
      <c r="M1457" s="102">
        <f t="shared" si="417"/>
        <v>0</v>
      </c>
      <c r="N1457" s="105"/>
      <c r="O1457" s="104">
        <f t="shared" si="418"/>
        <v>0</v>
      </c>
      <c r="P1457" s="26">
        <f t="shared" si="432"/>
        <v>0</v>
      </c>
      <c r="Q1457" s="21">
        <f t="shared" si="431"/>
        <v>0</v>
      </c>
      <c r="R1457" s="98"/>
      <c r="S1457" s="99"/>
      <c r="T1457" s="99"/>
      <c r="U1457" s="99"/>
      <c r="V1457" s="99"/>
      <c r="W1457" s="99"/>
      <c r="X1457" s="99"/>
      <c r="Y1457" s="99"/>
      <c r="Z1457" s="99"/>
      <c r="AA1457" s="99"/>
      <c r="AB1457" s="99"/>
      <c r="AC1457" s="100"/>
      <c r="AD1457" s="22">
        <f t="shared" si="419"/>
        <v>0</v>
      </c>
      <c r="AE1457" s="20">
        <f t="shared" si="420"/>
        <v>0</v>
      </c>
      <c r="AF1457" s="20">
        <f t="shared" si="421"/>
        <v>0</v>
      </c>
      <c r="AG1457" s="20">
        <f t="shared" si="422"/>
        <v>0</v>
      </c>
      <c r="AH1457" s="20">
        <f t="shared" si="423"/>
        <v>0</v>
      </c>
      <c r="AI1457" s="20">
        <f t="shared" si="424"/>
        <v>0</v>
      </c>
      <c r="AJ1457" s="20">
        <f t="shared" si="425"/>
        <v>0</v>
      </c>
      <c r="AK1457" s="20">
        <f t="shared" si="426"/>
        <v>0</v>
      </c>
      <c r="AL1457" s="20">
        <f t="shared" si="427"/>
        <v>0</v>
      </c>
      <c r="AM1457" s="20">
        <f t="shared" si="428"/>
        <v>0</v>
      </c>
      <c r="AN1457" s="20">
        <f t="shared" si="429"/>
        <v>0</v>
      </c>
      <c r="AO1457" s="43">
        <f t="shared" si="430"/>
        <v>0</v>
      </c>
    </row>
    <row r="1458" spans="1:41" hidden="1" x14ac:dyDescent="0.2">
      <c r="A1458" s="96"/>
      <c r="B1458" s="96"/>
      <c r="C1458" s="96"/>
      <c r="D1458" s="96"/>
      <c r="E1458" s="96"/>
      <c r="F1458" s="96"/>
      <c r="G1458" s="96"/>
      <c r="H1458" s="19" t="str">
        <f>IF(E1458="","",VLOOKUP(LEFT(E1458,5),'Technikai cellák'!B:C,2,0))</f>
        <v/>
      </c>
      <c r="I1458" s="19" t="str">
        <f>IF(E1458="","",VLOOKUP(H1458,'Technikai cellák'!$C$1:$D$12,2,0))</f>
        <v/>
      </c>
      <c r="J1458" s="97"/>
      <c r="K1458" s="25" t="str">
        <f t="shared" si="415"/>
        <v/>
      </c>
      <c r="L1458" s="101">
        <f t="shared" si="416"/>
        <v>0</v>
      </c>
      <c r="M1458" s="102">
        <f t="shared" si="417"/>
        <v>0</v>
      </c>
      <c r="N1458" s="105"/>
      <c r="O1458" s="104">
        <f t="shared" si="418"/>
        <v>0</v>
      </c>
      <c r="P1458" s="26">
        <f t="shared" si="432"/>
        <v>0</v>
      </c>
      <c r="Q1458" s="21">
        <f t="shared" si="431"/>
        <v>0</v>
      </c>
      <c r="R1458" s="98"/>
      <c r="S1458" s="99"/>
      <c r="T1458" s="99"/>
      <c r="U1458" s="99"/>
      <c r="V1458" s="99"/>
      <c r="W1458" s="99"/>
      <c r="X1458" s="99"/>
      <c r="Y1458" s="99"/>
      <c r="Z1458" s="99"/>
      <c r="AA1458" s="99"/>
      <c r="AB1458" s="99"/>
      <c r="AC1458" s="100"/>
      <c r="AD1458" s="22">
        <f t="shared" si="419"/>
        <v>0</v>
      </c>
      <c r="AE1458" s="20">
        <f t="shared" si="420"/>
        <v>0</v>
      </c>
      <c r="AF1458" s="20">
        <f t="shared" si="421"/>
        <v>0</v>
      </c>
      <c r="AG1458" s="20">
        <f t="shared" si="422"/>
        <v>0</v>
      </c>
      <c r="AH1458" s="20">
        <f t="shared" si="423"/>
        <v>0</v>
      </c>
      <c r="AI1458" s="20">
        <f t="shared" si="424"/>
        <v>0</v>
      </c>
      <c r="AJ1458" s="20">
        <f t="shared" si="425"/>
        <v>0</v>
      </c>
      <c r="AK1458" s="20">
        <f t="shared" si="426"/>
        <v>0</v>
      </c>
      <c r="AL1458" s="20">
        <f t="shared" si="427"/>
        <v>0</v>
      </c>
      <c r="AM1458" s="20">
        <f t="shared" si="428"/>
        <v>0</v>
      </c>
      <c r="AN1458" s="20">
        <f t="shared" si="429"/>
        <v>0</v>
      </c>
      <c r="AO1458" s="43">
        <f t="shared" si="430"/>
        <v>0</v>
      </c>
    </row>
    <row r="1459" spans="1:41" hidden="1" x14ac:dyDescent="0.2">
      <c r="A1459" s="96"/>
      <c r="B1459" s="96"/>
      <c r="C1459" s="96"/>
      <c r="D1459" s="96"/>
      <c r="E1459" s="96"/>
      <c r="F1459" s="96"/>
      <c r="G1459" s="96"/>
      <c r="H1459" s="19" t="str">
        <f>IF(E1459="","",VLOOKUP(LEFT(E1459,5),'Technikai cellák'!B:C,2,0))</f>
        <v/>
      </c>
      <c r="I1459" s="19" t="str">
        <f>IF(E1459="","",VLOOKUP(H1459,'Technikai cellák'!$C$1:$D$12,2,0))</f>
        <v/>
      </c>
      <c r="J1459" s="97"/>
      <c r="K1459" s="25" t="str">
        <f t="shared" si="415"/>
        <v/>
      </c>
      <c r="L1459" s="101">
        <f t="shared" si="416"/>
        <v>0</v>
      </c>
      <c r="M1459" s="102">
        <f t="shared" si="417"/>
        <v>0</v>
      </c>
      <c r="N1459" s="105"/>
      <c r="O1459" s="104">
        <f t="shared" si="418"/>
        <v>0</v>
      </c>
      <c r="P1459" s="26">
        <f t="shared" si="432"/>
        <v>0</v>
      </c>
      <c r="Q1459" s="21">
        <f t="shared" si="431"/>
        <v>0</v>
      </c>
      <c r="R1459" s="98"/>
      <c r="S1459" s="99"/>
      <c r="T1459" s="99"/>
      <c r="U1459" s="99"/>
      <c r="V1459" s="99"/>
      <c r="W1459" s="99"/>
      <c r="X1459" s="99"/>
      <c r="Y1459" s="99"/>
      <c r="Z1459" s="99"/>
      <c r="AA1459" s="99"/>
      <c r="AB1459" s="99"/>
      <c r="AC1459" s="100"/>
      <c r="AD1459" s="22">
        <f t="shared" si="419"/>
        <v>0</v>
      </c>
      <c r="AE1459" s="20">
        <f t="shared" si="420"/>
        <v>0</v>
      </c>
      <c r="AF1459" s="20">
        <f t="shared" si="421"/>
        <v>0</v>
      </c>
      <c r="AG1459" s="20">
        <f t="shared" si="422"/>
        <v>0</v>
      </c>
      <c r="AH1459" s="20">
        <f t="shared" si="423"/>
        <v>0</v>
      </c>
      <c r="AI1459" s="20">
        <f t="shared" si="424"/>
        <v>0</v>
      </c>
      <c r="AJ1459" s="20">
        <f t="shared" si="425"/>
        <v>0</v>
      </c>
      <c r="AK1459" s="20">
        <f t="shared" si="426"/>
        <v>0</v>
      </c>
      <c r="AL1459" s="20">
        <f t="shared" si="427"/>
        <v>0</v>
      </c>
      <c r="AM1459" s="20">
        <f t="shared" si="428"/>
        <v>0</v>
      </c>
      <c r="AN1459" s="20">
        <f t="shared" si="429"/>
        <v>0</v>
      </c>
      <c r="AO1459" s="43">
        <f t="shared" si="430"/>
        <v>0</v>
      </c>
    </row>
    <row r="1460" spans="1:41" hidden="1" x14ac:dyDescent="0.2">
      <c r="A1460" s="96"/>
      <c r="B1460" s="96"/>
      <c r="C1460" s="96"/>
      <c r="D1460" s="96"/>
      <c r="E1460" s="96"/>
      <c r="F1460" s="96"/>
      <c r="G1460" s="96"/>
      <c r="H1460" s="19" t="str">
        <f>IF(E1460="","",VLOOKUP(LEFT(E1460,5),'Technikai cellák'!B:C,2,0))</f>
        <v/>
      </c>
      <c r="I1460" s="19" t="str">
        <f>IF(E1460="","",VLOOKUP(H1460,'Technikai cellák'!$C$1:$D$12,2,0))</f>
        <v/>
      </c>
      <c r="J1460" s="97"/>
      <c r="K1460" s="25" t="str">
        <f t="shared" si="415"/>
        <v/>
      </c>
      <c r="L1460" s="101">
        <f t="shared" si="416"/>
        <v>0</v>
      </c>
      <c r="M1460" s="102">
        <f t="shared" si="417"/>
        <v>0</v>
      </c>
      <c r="N1460" s="105"/>
      <c r="O1460" s="104">
        <f t="shared" si="418"/>
        <v>0</v>
      </c>
      <c r="P1460" s="26">
        <f t="shared" si="432"/>
        <v>0</v>
      </c>
      <c r="Q1460" s="21">
        <f t="shared" si="431"/>
        <v>0</v>
      </c>
      <c r="R1460" s="98"/>
      <c r="S1460" s="99"/>
      <c r="T1460" s="99"/>
      <c r="U1460" s="99"/>
      <c r="V1460" s="99"/>
      <c r="W1460" s="99"/>
      <c r="X1460" s="99"/>
      <c r="Y1460" s="99"/>
      <c r="Z1460" s="99"/>
      <c r="AA1460" s="99"/>
      <c r="AB1460" s="99"/>
      <c r="AC1460" s="100"/>
      <c r="AD1460" s="22">
        <f t="shared" si="419"/>
        <v>0</v>
      </c>
      <c r="AE1460" s="20">
        <f t="shared" si="420"/>
        <v>0</v>
      </c>
      <c r="AF1460" s="20">
        <f t="shared" si="421"/>
        <v>0</v>
      </c>
      <c r="AG1460" s="20">
        <f t="shared" si="422"/>
        <v>0</v>
      </c>
      <c r="AH1460" s="20">
        <f t="shared" si="423"/>
        <v>0</v>
      </c>
      <c r="AI1460" s="20">
        <f t="shared" si="424"/>
        <v>0</v>
      </c>
      <c r="AJ1460" s="20">
        <f t="shared" si="425"/>
        <v>0</v>
      </c>
      <c r="AK1460" s="20">
        <f t="shared" si="426"/>
        <v>0</v>
      </c>
      <c r="AL1460" s="20">
        <f t="shared" si="427"/>
        <v>0</v>
      </c>
      <c r="AM1460" s="20">
        <f t="shared" si="428"/>
        <v>0</v>
      </c>
      <c r="AN1460" s="20">
        <f t="shared" si="429"/>
        <v>0</v>
      </c>
      <c r="AO1460" s="43">
        <f t="shared" si="430"/>
        <v>0</v>
      </c>
    </row>
    <row r="1461" spans="1:41" hidden="1" x14ac:dyDescent="0.2">
      <c r="A1461" s="96"/>
      <c r="B1461" s="96"/>
      <c r="C1461" s="96"/>
      <c r="D1461" s="96"/>
      <c r="E1461" s="96"/>
      <c r="F1461" s="96"/>
      <c r="G1461" s="96"/>
      <c r="H1461" s="19" t="str">
        <f>IF(E1461="","",VLOOKUP(LEFT(E1461,5),'Technikai cellák'!B:C,2,0))</f>
        <v/>
      </c>
      <c r="I1461" s="19" t="str">
        <f>IF(E1461="","",VLOOKUP(H1461,'Technikai cellák'!$C$1:$D$12,2,0))</f>
        <v/>
      </c>
      <c r="J1461" s="97"/>
      <c r="K1461" s="25" t="str">
        <f t="shared" si="415"/>
        <v/>
      </c>
      <c r="L1461" s="101">
        <f t="shared" si="416"/>
        <v>0</v>
      </c>
      <c r="M1461" s="102">
        <f t="shared" si="417"/>
        <v>0</v>
      </c>
      <c r="N1461" s="105"/>
      <c r="O1461" s="104">
        <f t="shared" si="418"/>
        <v>0</v>
      </c>
      <c r="P1461" s="26">
        <f t="shared" si="432"/>
        <v>0</v>
      </c>
      <c r="Q1461" s="21">
        <f t="shared" si="431"/>
        <v>0</v>
      </c>
      <c r="R1461" s="98"/>
      <c r="S1461" s="99"/>
      <c r="T1461" s="99"/>
      <c r="U1461" s="99"/>
      <c r="V1461" s="99"/>
      <c r="W1461" s="99"/>
      <c r="X1461" s="99"/>
      <c r="Y1461" s="99"/>
      <c r="Z1461" s="99"/>
      <c r="AA1461" s="99"/>
      <c r="AB1461" s="99"/>
      <c r="AC1461" s="100"/>
      <c r="AD1461" s="22">
        <f t="shared" si="419"/>
        <v>0</v>
      </c>
      <c r="AE1461" s="20">
        <f t="shared" si="420"/>
        <v>0</v>
      </c>
      <c r="AF1461" s="20">
        <f t="shared" si="421"/>
        <v>0</v>
      </c>
      <c r="AG1461" s="20">
        <f t="shared" si="422"/>
        <v>0</v>
      </c>
      <c r="AH1461" s="20">
        <f t="shared" si="423"/>
        <v>0</v>
      </c>
      <c r="AI1461" s="20">
        <f t="shared" si="424"/>
        <v>0</v>
      </c>
      <c r="AJ1461" s="20">
        <f t="shared" si="425"/>
        <v>0</v>
      </c>
      <c r="AK1461" s="20">
        <f t="shared" si="426"/>
        <v>0</v>
      </c>
      <c r="AL1461" s="20">
        <f t="shared" si="427"/>
        <v>0</v>
      </c>
      <c r="AM1461" s="20">
        <f t="shared" si="428"/>
        <v>0</v>
      </c>
      <c r="AN1461" s="20">
        <f t="shared" si="429"/>
        <v>0</v>
      </c>
      <c r="AO1461" s="43">
        <f t="shared" si="430"/>
        <v>0</v>
      </c>
    </row>
    <row r="1462" spans="1:41" hidden="1" x14ac:dyDescent="0.2">
      <c r="A1462" s="96"/>
      <c r="B1462" s="96"/>
      <c r="C1462" s="96"/>
      <c r="D1462" s="96"/>
      <c r="E1462" s="96"/>
      <c r="F1462" s="96"/>
      <c r="G1462" s="96"/>
      <c r="H1462" s="19" t="str">
        <f>IF(E1462="","",VLOOKUP(LEFT(E1462,5),'Technikai cellák'!B:C,2,0))</f>
        <v/>
      </c>
      <c r="I1462" s="19" t="str">
        <f>IF(E1462="","",VLOOKUP(H1462,'Technikai cellák'!$C$1:$D$12,2,0))</f>
        <v/>
      </c>
      <c r="J1462" s="97"/>
      <c r="K1462" s="25" t="str">
        <f t="shared" si="415"/>
        <v/>
      </c>
      <c r="L1462" s="101">
        <f t="shared" si="416"/>
        <v>0</v>
      </c>
      <c r="M1462" s="102">
        <f t="shared" si="417"/>
        <v>0</v>
      </c>
      <c r="N1462" s="105"/>
      <c r="O1462" s="104">
        <f t="shared" si="418"/>
        <v>0</v>
      </c>
      <c r="P1462" s="26">
        <f t="shared" si="432"/>
        <v>0</v>
      </c>
      <c r="Q1462" s="21">
        <f t="shared" si="431"/>
        <v>0</v>
      </c>
      <c r="R1462" s="98"/>
      <c r="S1462" s="99"/>
      <c r="T1462" s="99"/>
      <c r="U1462" s="99"/>
      <c r="V1462" s="99"/>
      <c r="W1462" s="99"/>
      <c r="X1462" s="99"/>
      <c r="Y1462" s="99"/>
      <c r="Z1462" s="99"/>
      <c r="AA1462" s="99"/>
      <c r="AB1462" s="99"/>
      <c r="AC1462" s="100"/>
      <c r="AD1462" s="22">
        <f t="shared" si="419"/>
        <v>0</v>
      </c>
      <c r="AE1462" s="20">
        <f t="shared" si="420"/>
        <v>0</v>
      </c>
      <c r="AF1462" s="20">
        <f t="shared" si="421"/>
        <v>0</v>
      </c>
      <c r="AG1462" s="20">
        <f t="shared" si="422"/>
        <v>0</v>
      </c>
      <c r="AH1462" s="20">
        <f t="shared" si="423"/>
        <v>0</v>
      </c>
      <c r="AI1462" s="20">
        <f t="shared" si="424"/>
        <v>0</v>
      </c>
      <c r="AJ1462" s="20">
        <f t="shared" si="425"/>
        <v>0</v>
      </c>
      <c r="AK1462" s="20">
        <f t="shared" si="426"/>
        <v>0</v>
      </c>
      <c r="AL1462" s="20">
        <f t="shared" si="427"/>
        <v>0</v>
      </c>
      <c r="AM1462" s="20">
        <f t="shared" si="428"/>
        <v>0</v>
      </c>
      <c r="AN1462" s="20">
        <f t="shared" si="429"/>
        <v>0</v>
      </c>
      <c r="AO1462" s="43">
        <f t="shared" si="430"/>
        <v>0</v>
      </c>
    </row>
    <row r="1463" spans="1:41" hidden="1" x14ac:dyDescent="0.2">
      <c r="A1463" s="96"/>
      <c r="B1463" s="96"/>
      <c r="C1463" s="96"/>
      <c r="D1463" s="96"/>
      <c r="E1463" s="96"/>
      <c r="F1463" s="96"/>
      <c r="G1463" s="96"/>
      <c r="H1463" s="19" t="str">
        <f>IF(E1463="","",VLOOKUP(LEFT(E1463,5),'Technikai cellák'!B:C,2,0))</f>
        <v/>
      </c>
      <c r="I1463" s="19" t="str">
        <f>IF(E1463="","",VLOOKUP(H1463,'Technikai cellák'!$C$1:$D$12,2,0))</f>
        <v/>
      </c>
      <c r="J1463" s="97"/>
      <c r="K1463" s="25" t="str">
        <f t="shared" si="415"/>
        <v/>
      </c>
      <c r="L1463" s="101">
        <f t="shared" si="416"/>
        <v>0</v>
      </c>
      <c r="M1463" s="102">
        <f t="shared" si="417"/>
        <v>0</v>
      </c>
      <c r="N1463" s="105"/>
      <c r="O1463" s="104">
        <f t="shared" si="418"/>
        <v>0</v>
      </c>
      <c r="P1463" s="26">
        <f t="shared" si="432"/>
        <v>0</v>
      </c>
      <c r="Q1463" s="21">
        <f t="shared" si="431"/>
        <v>0</v>
      </c>
      <c r="R1463" s="98"/>
      <c r="S1463" s="99"/>
      <c r="T1463" s="99"/>
      <c r="U1463" s="99"/>
      <c r="V1463" s="99"/>
      <c r="W1463" s="99"/>
      <c r="X1463" s="99"/>
      <c r="Y1463" s="99"/>
      <c r="Z1463" s="99"/>
      <c r="AA1463" s="99"/>
      <c r="AB1463" s="99"/>
      <c r="AC1463" s="100"/>
      <c r="AD1463" s="22">
        <f t="shared" si="419"/>
        <v>0</v>
      </c>
      <c r="AE1463" s="20">
        <f t="shared" si="420"/>
        <v>0</v>
      </c>
      <c r="AF1463" s="20">
        <f t="shared" si="421"/>
        <v>0</v>
      </c>
      <c r="AG1463" s="20">
        <f t="shared" si="422"/>
        <v>0</v>
      </c>
      <c r="AH1463" s="20">
        <f t="shared" si="423"/>
        <v>0</v>
      </c>
      <c r="AI1463" s="20">
        <f t="shared" si="424"/>
        <v>0</v>
      </c>
      <c r="AJ1463" s="20">
        <f t="shared" si="425"/>
        <v>0</v>
      </c>
      <c r="AK1463" s="20">
        <f t="shared" si="426"/>
        <v>0</v>
      </c>
      <c r="AL1463" s="20">
        <f t="shared" si="427"/>
        <v>0</v>
      </c>
      <c r="AM1463" s="20">
        <f t="shared" si="428"/>
        <v>0</v>
      </c>
      <c r="AN1463" s="20">
        <f t="shared" si="429"/>
        <v>0</v>
      </c>
      <c r="AO1463" s="43">
        <f t="shared" si="430"/>
        <v>0</v>
      </c>
    </row>
    <row r="1464" spans="1:41" hidden="1" x14ac:dyDescent="0.2">
      <c r="A1464" s="96"/>
      <c r="B1464" s="96"/>
      <c r="C1464" s="96"/>
      <c r="D1464" s="96"/>
      <c r="E1464" s="96"/>
      <c r="F1464" s="96"/>
      <c r="G1464" s="96"/>
      <c r="H1464" s="19" t="str">
        <f>IF(E1464="","",VLOOKUP(LEFT(E1464,5),'Technikai cellák'!B:C,2,0))</f>
        <v/>
      </c>
      <c r="I1464" s="19" t="str">
        <f>IF(E1464="","",VLOOKUP(H1464,'Technikai cellák'!$C$1:$D$12,2,0))</f>
        <v/>
      </c>
      <c r="J1464" s="97"/>
      <c r="K1464" s="25" t="str">
        <f t="shared" si="415"/>
        <v/>
      </c>
      <c r="L1464" s="101">
        <f t="shared" si="416"/>
        <v>0</v>
      </c>
      <c r="M1464" s="102">
        <f t="shared" si="417"/>
        <v>0</v>
      </c>
      <c r="N1464" s="105"/>
      <c r="O1464" s="104">
        <f t="shared" si="418"/>
        <v>0</v>
      </c>
      <c r="P1464" s="26">
        <f t="shared" si="432"/>
        <v>0</v>
      </c>
      <c r="Q1464" s="21">
        <f t="shared" si="431"/>
        <v>0</v>
      </c>
      <c r="R1464" s="98"/>
      <c r="S1464" s="99"/>
      <c r="T1464" s="99"/>
      <c r="U1464" s="99"/>
      <c r="V1464" s="99"/>
      <c r="W1464" s="99"/>
      <c r="X1464" s="99"/>
      <c r="Y1464" s="99"/>
      <c r="Z1464" s="99"/>
      <c r="AA1464" s="99"/>
      <c r="AB1464" s="99"/>
      <c r="AC1464" s="100"/>
      <c r="AD1464" s="22">
        <f t="shared" si="419"/>
        <v>0</v>
      </c>
      <c r="AE1464" s="20">
        <f t="shared" si="420"/>
        <v>0</v>
      </c>
      <c r="AF1464" s="20">
        <f t="shared" si="421"/>
        <v>0</v>
      </c>
      <c r="AG1464" s="20">
        <f t="shared" si="422"/>
        <v>0</v>
      </c>
      <c r="AH1464" s="20">
        <f t="shared" si="423"/>
        <v>0</v>
      </c>
      <c r="AI1464" s="20">
        <f t="shared" si="424"/>
        <v>0</v>
      </c>
      <c r="AJ1464" s="20">
        <f t="shared" si="425"/>
        <v>0</v>
      </c>
      <c r="AK1464" s="20">
        <f t="shared" si="426"/>
        <v>0</v>
      </c>
      <c r="AL1464" s="20">
        <f t="shared" si="427"/>
        <v>0</v>
      </c>
      <c r="AM1464" s="20">
        <f t="shared" si="428"/>
        <v>0</v>
      </c>
      <c r="AN1464" s="20">
        <f t="shared" si="429"/>
        <v>0</v>
      </c>
      <c r="AO1464" s="43">
        <f t="shared" si="430"/>
        <v>0</v>
      </c>
    </row>
    <row r="1465" spans="1:41" hidden="1" x14ac:dyDescent="0.2">
      <c r="A1465" s="96"/>
      <c r="B1465" s="96"/>
      <c r="C1465" s="96"/>
      <c r="D1465" s="96"/>
      <c r="E1465" s="96"/>
      <c r="F1465" s="96"/>
      <c r="G1465" s="96"/>
      <c r="H1465" s="19" t="str">
        <f>IF(E1465="","",VLOOKUP(LEFT(E1465,5),'Technikai cellák'!B:C,2,0))</f>
        <v/>
      </c>
      <c r="I1465" s="19" t="str">
        <f>IF(E1465="","",VLOOKUP(H1465,'Technikai cellák'!$C$1:$D$12,2,0))</f>
        <v/>
      </c>
      <c r="J1465" s="97"/>
      <c r="K1465" s="25" t="str">
        <f t="shared" si="415"/>
        <v/>
      </c>
      <c r="L1465" s="101">
        <f t="shared" si="416"/>
        <v>0</v>
      </c>
      <c r="M1465" s="102">
        <f t="shared" si="417"/>
        <v>0</v>
      </c>
      <c r="N1465" s="105"/>
      <c r="O1465" s="104">
        <f t="shared" si="418"/>
        <v>0</v>
      </c>
      <c r="P1465" s="26">
        <f t="shared" si="432"/>
        <v>0</v>
      </c>
      <c r="Q1465" s="21">
        <f t="shared" si="431"/>
        <v>0</v>
      </c>
      <c r="R1465" s="98"/>
      <c r="S1465" s="99"/>
      <c r="T1465" s="99"/>
      <c r="U1465" s="99"/>
      <c r="V1465" s="99"/>
      <c r="W1465" s="99"/>
      <c r="X1465" s="99"/>
      <c r="Y1465" s="99"/>
      <c r="Z1465" s="99"/>
      <c r="AA1465" s="99"/>
      <c r="AB1465" s="99"/>
      <c r="AC1465" s="100"/>
      <c r="AD1465" s="22">
        <f t="shared" si="419"/>
        <v>0</v>
      </c>
      <c r="AE1465" s="20">
        <f t="shared" si="420"/>
        <v>0</v>
      </c>
      <c r="AF1465" s="20">
        <f t="shared" si="421"/>
        <v>0</v>
      </c>
      <c r="AG1465" s="20">
        <f t="shared" si="422"/>
        <v>0</v>
      </c>
      <c r="AH1465" s="20">
        <f t="shared" si="423"/>
        <v>0</v>
      </c>
      <c r="AI1465" s="20">
        <f t="shared" si="424"/>
        <v>0</v>
      </c>
      <c r="AJ1465" s="20">
        <f t="shared" si="425"/>
        <v>0</v>
      </c>
      <c r="AK1465" s="20">
        <f t="shared" si="426"/>
        <v>0</v>
      </c>
      <c r="AL1465" s="20">
        <f t="shared" si="427"/>
        <v>0</v>
      </c>
      <c r="AM1465" s="20">
        <f t="shared" si="428"/>
        <v>0</v>
      </c>
      <c r="AN1465" s="20">
        <f t="shared" si="429"/>
        <v>0</v>
      </c>
      <c r="AO1465" s="43">
        <f t="shared" si="430"/>
        <v>0</v>
      </c>
    </row>
    <row r="1466" spans="1:41" hidden="1" x14ac:dyDescent="0.2">
      <c r="A1466" s="96"/>
      <c r="B1466" s="96"/>
      <c r="C1466" s="96"/>
      <c r="D1466" s="96"/>
      <c r="E1466" s="96"/>
      <c r="F1466" s="96"/>
      <c r="G1466" s="96"/>
      <c r="H1466" s="19" t="str">
        <f>IF(E1466="","",VLOOKUP(LEFT(E1466,5),'Technikai cellák'!B:C,2,0))</f>
        <v/>
      </c>
      <c r="I1466" s="19" t="str">
        <f>IF(E1466="","",VLOOKUP(H1466,'Technikai cellák'!$C$1:$D$12,2,0))</f>
        <v/>
      </c>
      <c r="J1466" s="97"/>
      <c r="K1466" s="25" t="str">
        <f t="shared" si="415"/>
        <v/>
      </c>
      <c r="L1466" s="101">
        <f t="shared" si="416"/>
        <v>0</v>
      </c>
      <c r="M1466" s="102">
        <f t="shared" si="417"/>
        <v>0</v>
      </c>
      <c r="N1466" s="105"/>
      <c r="O1466" s="104">
        <f t="shared" si="418"/>
        <v>0</v>
      </c>
      <c r="P1466" s="26">
        <f t="shared" si="432"/>
        <v>0</v>
      </c>
      <c r="Q1466" s="21">
        <f t="shared" si="431"/>
        <v>0</v>
      </c>
      <c r="R1466" s="98"/>
      <c r="S1466" s="99"/>
      <c r="T1466" s="99"/>
      <c r="U1466" s="99"/>
      <c r="V1466" s="99"/>
      <c r="W1466" s="99"/>
      <c r="X1466" s="99"/>
      <c r="Y1466" s="99"/>
      <c r="Z1466" s="99"/>
      <c r="AA1466" s="99"/>
      <c r="AB1466" s="99"/>
      <c r="AC1466" s="100"/>
      <c r="AD1466" s="22">
        <f t="shared" si="419"/>
        <v>0</v>
      </c>
      <c r="AE1466" s="20">
        <f t="shared" si="420"/>
        <v>0</v>
      </c>
      <c r="AF1466" s="20">
        <f t="shared" si="421"/>
        <v>0</v>
      </c>
      <c r="AG1466" s="20">
        <f t="shared" si="422"/>
        <v>0</v>
      </c>
      <c r="AH1466" s="20">
        <f t="shared" si="423"/>
        <v>0</v>
      </c>
      <c r="AI1466" s="20">
        <f t="shared" si="424"/>
        <v>0</v>
      </c>
      <c r="AJ1466" s="20">
        <f t="shared" si="425"/>
        <v>0</v>
      </c>
      <c r="AK1466" s="20">
        <f t="shared" si="426"/>
        <v>0</v>
      </c>
      <c r="AL1466" s="20">
        <f t="shared" si="427"/>
        <v>0</v>
      </c>
      <c r="AM1466" s="20">
        <f t="shared" si="428"/>
        <v>0</v>
      </c>
      <c r="AN1466" s="20">
        <f t="shared" si="429"/>
        <v>0</v>
      </c>
      <c r="AO1466" s="43">
        <f t="shared" si="430"/>
        <v>0</v>
      </c>
    </row>
    <row r="1467" spans="1:41" hidden="1" x14ac:dyDescent="0.2">
      <c r="A1467" s="96"/>
      <c r="B1467" s="96"/>
      <c r="C1467" s="96"/>
      <c r="D1467" s="96"/>
      <c r="E1467" s="96"/>
      <c r="F1467" s="96"/>
      <c r="G1467" s="96"/>
      <c r="H1467" s="19" t="str">
        <f>IF(E1467="","",VLOOKUP(LEFT(E1467,5),'Technikai cellák'!B:C,2,0))</f>
        <v/>
      </c>
      <c r="I1467" s="19" t="str">
        <f>IF(E1467="","",VLOOKUP(H1467,'Technikai cellák'!$C$1:$D$12,2,0))</f>
        <v/>
      </c>
      <c r="J1467" s="97"/>
      <c r="K1467" s="25" t="str">
        <f t="shared" si="415"/>
        <v/>
      </c>
      <c r="L1467" s="101">
        <f t="shared" si="416"/>
        <v>0</v>
      </c>
      <c r="M1467" s="102">
        <f t="shared" si="417"/>
        <v>0</v>
      </c>
      <c r="N1467" s="105"/>
      <c r="O1467" s="104">
        <f t="shared" si="418"/>
        <v>0</v>
      </c>
      <c r="P1467" s="26">
        <f t="shared" si="432"/>
        <v>0</v>
      </c>
      <c r="Q1467" s="21">
        <f t="shared" si="431"/>
        <v>0</v>
      </c>
      <c r="R1467" s="98"/>
      <c r="S1467" s="99"/>
      <c r="T1467" s="99"/>
      <c r="U1467" s="99"/>
      <c r="V1467" s="99"/>
      <c r="W1467" s="99"/>
      <c r="X1467" s="99"/>
      <c r="Y1467" s="99"/>
      <c r="Z1467" s="99"/>
      <c r="AA1467" s="99"/>
      <c r="AB1467" s="99"/>
      <c r="AC1467" s="100"/>
      <c r="AD1467" s="22">
        <f t="shared" si="419"/>
        <v>0</v>
      </c>
      <c r="AE1467" s="20">
        <f t="shared" si="420"/>
        <v>0</v>
      </c>
      <c r="AF1467" s="20">
        <f t="shared" si="421"/>
        <v>0</v>
      </c>
      <c r="AG1467" s="20">
        <f t="shared" si="422"/>
        <v>0</v>
      </c>
      <c r="AH1467" s="20">
        <f t="shared" si="423"/>
        <v>0</v>
      </c>
      <c r="AI1467" s="20">
        <f t="shared" si="424"/>
        <v>0</v>
      </c>
      <c r="AJ1467" s="20">
        <f t="shared" si="425"/>
        <v>0</v>
      </c>
      <c r="AK1467" s="20">
        <f t="shared" si="426"/>
        <v>0</v>
      </c>
      <c r="AL1467" s="20">
        <f t="shared" si="427"/>
        <v>0</v>
      </c>
      <c r="AM1467" s="20">
        <f t="shared" si="428"/>
        <v>0</v>
      </c>
      <c r="AN1467" s="20">
        <f t="shared" si="429"/>
        <v>0</v>
      </c>
      <c r="AO1467" s="43">
        <f t="shared" si="430"/>
        <v>0</v>
      </c>
    </row>
    <row r="1468" spans="1:41" hidden="1" x14ac:dyDescent="0.2">
      <c r="A1468" s="96"/>
      <c r="B1468" s="96"/>
      <c r="C1468" s="96"/>
      <c r="D1468" s="96"/>
      <c r="E1468" s="96"/>
      <c r="F1468" s="96"/>
      <c r="G1468" s="96"/>
      <c r="H1468" s="19" t="str">
        <f>IF(E1468="","",VLOOKUP(LEFT(E1468,5),'Technikai cellák'!B:C,2,0))</f>
        <v/>
      </c>
      <c r="I1468" s="19" t="str">
        <f>IF(E1468="","",VLOOKUP(H1468,'Technikai cellák'!$C$1:$D$12,2,0))</f>
        <v/>
      </c>
      <c r="J1468" s="97"/>
      <c r="K1468" s="25" t="str">
        <f t="shared" si="415"/>
        <v/>
      </c>
      <c r="L1468" s="101">
        <f t="shared" si="416"/>
        <v>0</v>
      </c>
      <c r="M1468" s="102">
        <f t="shared" si="417"/>
        <v>0</v>
      </c>
      <c r="N1468" s="105"/>
      <c r="O1468" s="104">
        <f t="shared" si="418"/>
        <v>0</v>
      </c>
      <c r="P1468" s="26">
        <f t="shared" si="432"/>
        <v>0</v>
      </c>
      <c r="Q1468" s="21">
        <f t="shared" si="431"/>
        <v>0</v>
      </c>
      <c r="R1468" s="98"/>
      <c r="S1468" s="99"/>
      <c r="T1468" s="99"/>
      <c r="U1468" s="99"/>
      <c r="V1468" s="99"/>
      <c r="W1468" s="99"/>
      <c r="X1468" s="99"/>
      <c r="Y1468" s="99"/>
      <c r="Z1468" s="99"/>
      <c r="AA1468" s="99"/>
      <c r="AB1468" s="99"/>
      <c r="AC1468" s="100"/>
      <c r="AD1468" s="22">
        <f t="shared" si="419"/>
        <v>0</v>
      </c>
      <c r="AE1468" s="20">
        <f t="shared" si="420"/>
        <v>0</v>
      </c>
      <c r="AF1468" s="20">
        <f t="shared" si="421"/>
        <v>0</v>
      </c>
      <c r="AG1468" s="20">
        <f t="shared" si="422"/>
        <v>0</v>
      </c>
      <c r="AH1468" s="20">
        <f t="shared" si="423"/>
        <v>0</v>
      </c>
      <c r="AI1468" s="20">
        <f t="shared" si="424"/>
        <v>0</v>
      </c>
      <c r="AJ1468" s="20">
        <f t="shared" si="425"/>
        <v>0</v>
      </c>
      <c r="AK1468" s="20">
        <f t="shared" si="426"/>
        <v>0</v>
      </c>
      <c r="AL1468" s="20">
        <f t="shared" si="427"/>
        <v>0</v>
      </c>
      <c r="AM1468" s="20">
        <f t="shared" si="428"/>
        <v>0</v>
      </c>
      <c r="AN1468" s="20">
        <f t="shared" si="429"/>
        <v>0</v>
      </c>
      <c r="AO1468" s="43">
        <f t="shared" si="430"/>
        <v>0</v>
      </c>
    </row>
    <row r="1469" spans="1:41" hidden="1" x14ac:dyDescent="0.2">
      <c r="A1469" s="96"/>
      <c r="B1469" s="96"/>
      <c r="C1469" s="96"/>
      <c r="D1469" s="96"/>
      <c r="E1469" s="96"/>
      <c r="F1469" s="96"/>
      <c r="G1469" s="96"/>
      <c r="H1469" s="19" t="str">
        <f>IF(E1469="","",VLOOKUP(LEFT(E1469,5),'Technikai cellák'!B:C,2,0))</f>
        <v/>
      </c>
      <c r="I1469" s="19" t="str">
        <f>IF(E1469="","",VLOOKUP(H1469,'Technikai cellák'!$C$1:$D$12,2,0))</f>
        <v/>
      </c>
      <c r="J1469" s="97"/>
      <c r="K1469" s="25" t="str">
        <f t="shared" si="415"/>
        <v/>
      </c>
      <c r="L1469" s="101">
        <f t="shared" si="416"/>
        <v>0</v>
      </c>
      <c r="M1469" s="102">
        <f t="shared" si="417"/>
        <v>0</v>
      </c>
      <c r="N1469" s="105"/>
      <c r="O1469" s="104">
        <f t="shared" si="418"/>
        <v>0</v>
      </c>
      <c r="P1469" s="26">
        <f t="shared" si="432"/>
        <v>0</v>
      </c>
      <c r="Q1469" s="21">
        <f t="shared" si="431"/>
        <v>0</v>
      </c>
      <c r="R1469" s="98"/>
      <c r="S1469" s="99"/>
      <c r="T1469" s="99"/>
      <c r="U1469" s="99"/>
      <c r="V1469" s="99"/>
      <c r="W1469" s="99"/>
      <c r="X1469" s="99"/>
      <c r="Y1469" s="99"/>
      <c r="Z1469" s="99"/>
      <c r="AA1469" s="99"/>
      <c r="AB1469" s="99"/>
      <c r="AC1469" s="100"/>
      <c r="AD1469" s="22">
        <f t="shared" si="419"/>
        <v>0</v>
      </c>
      <c r="AE1469" s="20">
        <f t="shared" si="420"/>
        <v>0</v>
      </c>
      <c r="AF1469" s="20">
        <f t="shared" si="421"/>
        <v>0</v>
      </c>
      <c r="AG1469" s="20">
        <f t="shared" si="422"/>
        <v>0</v>
      </c>
      <c r="AH1469" s="20">
        <f t="shared" si="423"/>
        <v>0</v>
      </c>
      <c r="AI1469" s="20">
        <f t="shared" si="424"/>
        <v>0</v>
      </c>
      <c r="AJ1469" s="20">
        <f t="shared" si="425"/>
        <v>0</v>
      </c>
      <c r="AK1469" s="20">
        <f t="shared" si="426"/>
        <v>0</v>
      </c>
      <c r="AL1469" s="20">
        <f t="shared" si="427"/>
        <v>0</v>
      </c>
      <c r="AM1469" s="20">
        <f t="shared" si="428"/>
        <v>0</v>
      </c>
      <c r="AN1469" s="20">
        <f t="shared" si="429"/>
        <v>0</v>
      </c>
      <c r="AO1469" s="43">
        <f t="shared" si="430"/>
        <v>0</v>
      </c>
    </row>
    <row r="1470" spans="1:41" hidden="1" x14ac:dyDescent="0.2">
      <c r="A1470" s="96"/>
      <c r="B1470" s="96"/>
      <c r="C1470" s="96"/>
      <c r="D1470" s="96"/>
      <c r="E1470" s="96"/>
      <c r="F1470" s="96"/>
      <c r="G1470" s="96"/>
      <c r="H1470" s="19" t="str">
        <f>IF(E1470="","",VLOOKUP(LEFT(E1470,5),'Technikai cellák'!B:C,2,0))</f>
        <v/>
      </c>
      <c r="I1470" s="19" t="str">
        <f>IF(E1470="","",VLOOKUP(H1470,'Technikai cellák'!$C$1:$D$12,2,0))</f>
        <v/>
      </c>
      <c r="J1470" s="97"/>
      <c r="K1470" s="25" t="str">
        <f t="shared" si="415"/>
        <v/>
      </c>
      <c r="L1470" s="101">
        <f t="shared" si="416"/>
        <v>0</v>
      </c>
      <c r="M1470" s="102">
        <f t="shared" si="417"/>
        <v>0</v>
      </c>
      <c r="N1470" s="105"/>
      <c r="O1470" s="104">
        <f t="shared" si="418"/>
        <v>0</v>
      </c>
      <c r="P1470" s="26">
        <f t="shared" si="432"/>
        <v>0</v>
      </c>
      <c r="Q1470" s="21">
        <f t="shared" si="431"/>
        <v>0</v>
      </c>
      <c r="R1470" s="98"/>
      <c r="S1470" s="99"/>
      <c r="T1470" s="99"/>
      <c r="U1470" s="99"/>
      <c r="V1470" s="99"/>
      <c r="W1470" s="99"/>
      <c r="X1470" s="99"/>
      <c r="Y1470" s="99"/>
      <c r="Z1470" s="99"/>
      <c r="AA1470" s="99"/>
      <c r="AB1470" s="99"/>
      <c r="AC1470" s="100"/>
      <c r="AD1470" s="22">
        <f t="shared" si="419"/>
        <v>0</v>
      </c>
      <c r="AE1470" s="20">
        <f t="shared" si="420"/>
        <v>0</v>
      </c>
      <c r="AF1470" s="20">
        <f t="shared" si="421"/>
        <v>0</v>
      </c>
      <c r="AG1470" s="20">
        <f t="shared" si="422"/>
        <v>0</v>
      </c>
      <c r="AH1470" s="20">
        <f t="shared" si="423"/>
        <v>0</v>
      </c>
      <c r="AI1470" s="20">
        <f t="shared" si="424"/>
        <v>0</v>
      </c>
      <c r="AJ1470" s="20">
        <f t="shared" si="425"/>
        <v>0</v>
      </c>
      <c r="AK1470" s="20">
        <f t="shared" si="426"/>
        <v>0</v>
      </c>
      <c r="AL1470" s="20">
        <f t="shared" si="427"/>
        <v>0</v>
      </c>
      <c r="AM1470" s="20">
        <f t="shared" si="428"/>
        <v>0</v>
      </c>
      <c r="AN1470" s="20">
        <f t="shared" si="429"/>
        <v>0</v>
      </c>
      <c r="AO1470" s="43">
        <f t="shared" si="430"/>
        <v>0</v>
      </c>
    </row>
    <row r="1471" spans="1:41" hidden="1" x14ac:dyDescent="0.2">
      <c r="A1471" s="96"/>
      <c r="B1471" s="96"/>
      <c r="C1471" s="96"/>
      <c r="D1471" s="96"/>
      <c r="E1471" s="96"/>
      <c r="F1471" s="96"/>
      <c r="G1471" s="96"/>
      <c r="H1471" s="19" t="str">
        <f>IF(E1471="","",VLOOKUP(LEFT(E1471,5),'Technikai cellák'!B:C,2,0))</f>
        <v/>
      </c>
      <c r="I1471" s="19" t="str">
        <f>IF(E1471="","",VLOOKUP(H1471,'Technikai cellák'!$C$1:$D$12,2,0))</f>
        <v/>
      </c>
      <c r="J1471" s="97"/>
      <c r="K1471" s="25" t="str">
        <f t="shared" si="415"/>
        <v/>
      </c>
      <c r="L1471" s="101">
        <f t="shared" si="416"/>
        <v>0</v>
      </c>
      <c r="M1471" s="102">
        <f t="shared" si="417"/>
        <v>0</v>
      </c>
      <c r="N1471" s="105"/>
      <c r="O1471" s="104">
        <f t="shared" si="418"/>
        <v>0</v>
      </c>
      <c r="P1471" s="26">
        <f t="shared" si="432"/>
        <v>0</v>
      </c>
      <c r="Q1471" s="21">
        <f t="shared" si="431"/>
        <v>0</v>
      </c>
      <c r="R1471" s="98"/>
      <c r="S1471" s="99"/>
      <c r="T1471" s="99"/>
      <c r="U1471" s="99"/>
      <c r="V1471" s="99"/>
      <c r="W1471" s="99"/>
      <c r="X1471" s="99"/>
      <c r="Y1471" s="99"/>
      <c r="Z1471" s="99"/>
      <c r="AA1471" s="99"/>
      <c r="AB1471" s="99"/>
      <c r="AC1471" s="100"/>
      <c r="AD1471" s="22">
        <f t="shared" si="419"/>
        <v>0</v>
      </c>
      <c r="AE1471" s="20">
        <f t="shared" si="420"/>
        <v>0</v>
      </c>
      <c r="AF1471" s="20">
        <f t="shared" si="421"/>
        <v>0</v>
      </c>
      <c r="AG1471" s="20">
        <f t="shared" si="422"/>
        <v>0</v>
      </c>
      <c r="AH1471" s="20">
        <f t="shared" si="423"/>
        <v>0</v>
      </c>
      <c r="AI1471" s="20">
        <f t="shared" si="424"/>
        <v>0</v>
      </c>
      <c r="AJ1471" s="20">
        <f t="shared" si="425"/>
        <v>0</v>
      </c>
      <c r="AK1471" s="20">
        <f t="shared" si="426"/>
        <v>0</v>
      </c>
      <c r="AL1471" s="20">
        <f t="shared" si="427"/>
        <v>0</v>
      </c>
      <c r="AM1471" s="20">
        <f t="shared" si="428"/>
        <v>0</v>
      </c>
      <c r="AN1471" s="20">
        <f t="shared" si="429"/>
        <v>0</v>
      </c>
      <c r="AO1471" s="43">
        <f t="shared" si="430"/>
        <v>0</v>
      </c>
    </row>
    <row r="1472" spans="1:41" hidden="1" x14ac:dyDescent="0.2">
      <c r="A1472" s="96"/>
      <c r="B1472" s="96"/>
      <c r="C1472" s="96"/>
      <c r="D1472" s="96"/>
      <c r="E1472" s="96"/>
      <c r="F1472" s="96"/>
      <c r="G1472" s="96"/>
      <c r="H1472" s="19" t="str">
        <f>IF(E1472="","",VLOOKUP(LEFT(E1472,5),'Technikai cellák'!B:C,2,0))</f>
        <v/>
      </c>
      <c r="I1472" s="19" t="str">
        <f>IF(E1472="","",VLOOKUP(H1472,'Technikai cellák'!$C$1:$D$12,2,0))</f>
        <v/>
      </c>
      <c r="J1472" s="97"/>
      <c r="K1472" s="25" t="str">
        <f t="shared" si="415"/>
        <v/>
      </c>
      <c r="L1472" s="101">
        <f t="shared" si="416"/>
        <v>0</v>
      </c>
      <c r="M1472" s="102">
        <f t="shared" si="417"/>
        <v>0</v>
      </c>
      <c r="N1472" s="105"/>
      <c r="O1472" s="104">
        <f t="shared" si="418"/>
        <v>0</v>
      </c>
      <c r="P1472" s="26">
        <f t="shared" si="432"/>
        <v>0</v>
      </c>
      <c r="Q1472" s="21">
        <f t="shared" si="431"/>
        <v>0</v>
      </c>
      <c r="R1472" s="98"/>
      <c r="S1472" s="99"/>
      <c r="T1472" s="99"/>
      <c r="U1472" s="99"/>
      <c r="V1472" s="99"/>
      <c r="W1472" s="99"/>
      <c r="X1472" s="99"/>
      <c r="Y1472" s="99"/>
      <c r="Z1472" s="99"/>
      <c r="AA1472" s="99"/>
      <c r="AB1472" s="99"/>
      <c r="AC1472" s="100"/>
      <c r="AD1472" s="22">
        <f t="shared" si="419"/>
        <v>0</v>
      </c>
      <c r="AE1472" s="20">
        <f t="shared" si="420"/>
        <v>0</v>
      </c>
      <c r="AF1472" s="20">
        <f t="shared" si="421"/>
        <v>0</v>
      </c>
      <c r="AG1472" s="20">
        <f t="shared" si="422"/>
        <v>0</v>
      </c>
      <c r="AH1472" s="20">
        <f t="shared" si="423"/>
        <v>0</v>
      </c>
      <c r="AI1472" s="20">
        <f t="shared" si="424"/>
        <v>0</v>
      </c>
      <c r="AJ1472" s="20">
        <f t="shared" si="425"/>
        <v>0</v>
      </c>
      <c r="AK1472" s="20">
        <f t="shared" si="426"/>
        <v>0</v>
      </c>
      <c r="AL1472" s="20">
        <f t="shared" si="427"/>
        <v>0</v>
      </c>
      <c r="AM1472" s="20">
        <f t="shared" si="428"/>
        <v>0</v>
      </c>
      <c r="AN1472" s="20">
        <f t="shared" si="429"/>
        <v>0</v>
      </c>
      <c r="AO1472" s="43">
        <f t="shared" si="430"/>
        <v>0</v>
      </c>
    </row>
    <row r="1473" spans="1:41" hidden="1" x14ac:dyDescent="0.2">
      <c r="A1473" s="96"/>
      <c r="B1473" s="96"/>
      <c r="C1473" s="96"/>
      <c r="D1473" s="96"/>
      <c r="E1473" s="96"/>
      <c r="F1473" s="96"/>
      <c r="G1473" s="96"/>
      <c r="H1473" s="19" t="str">
        <f>IF(E1473="","",VLOOKUP(LEFT(E1473,5),'Technikai cellák'!B:C,2,0))</f>
        <v/>
      </c>
      <c r="I1473" s="19" t="str">
        <f>IF(E1473="","",VLOOKUP(H1473,'Technikai cellák'!$C$1:$D$12,2,0))</f>
        <v/>
      </c>
      <c r="J1473" s="97"/>
      <c r="K1473" s="25" t="str">
        <f t="shared" si="415"/>
        <v/>
      </c>
      <c r="L1473" s="101">
        <f t="shared" si="416"/>
        <v>0</v>
      </c>
      <c r="M1473" s="102">
        <f t="shared" si="417"/>
        <v>0</v>
      </c>
      <c r="N1473" s="105"/>
      <c r="O1473" s="104">
        <f t="shared" si="418"/>
        <v>0</v>
      </c>
      <c r="P1473" s="26">
        <f t="shared" si="432"/>
        <v>0</v>
      </c>
      <c r="Q1473" s="21">
        <f t="shared" si="431"/>
        <v>0</v>
      </c>
      <c r="R1473" s="98"/>
      <c r="S1473" s="99"/>
      <c r="T1473" s="99"/>
      <c r="U1473" s="99"/>
      <c r="V1473" s="99"/>
      <c r="W1473" s="99"/>
      <c r="X1473" s="99"/>
      <c r="Y1473" s="99"/>
      <c r="Z1473" s="99"/>
      <c r="AA1473" s="99"/>
      <c r="AB1473" s="99"/>
      <c r="AC1473" s="100"/>
      <c r="AD1473" s="22">
        <f t="shared" si="419"/>
        <v>0</v>
      </c>
      <c r="AE1473" s="20">
        <f t="shared" si="420"/>
        <v>0</v>
      </c>
      <c r="AF1473" s="20">
        <f t="shared" si="421"/>
        <v>0</v>
      </c>
      <c r="AG1473" s="20">
        <f t="shared" si="422"/>
        <v>0</v>
      </c>
      <c r="AH1473" s="20">
        <f t="shared" si="423"/>
        <v>0</v>
      </c>
      <c r="AI1473" s="20">
        <f t="shared" si="424"/>
        <v>0</v>
      </c>
      <c r="AJ1473" s="20">
        <f t="shared" si="425"/>
        <v>0</v>
      </c>
      <c r="AK1473" s="20">
        <f t="shared" si="426"/>
        <v>0</v>
      </c>
      <c r="AL1473" s="20">
        <f t="shared" si="427"/>
        <v>0</v>
      </c>
      <c r="AM1473" s="20">
        <f t="shared" si="428"/>
        <v>0</v>
      </c>
      <c r="AN1473" s="20">
        <f t="shared" si="429"/>
        <v>0</v>
      </c>
      <c r="AO1473" s="43">
        <f t="shared" si="430"/>
        <v>0</v>
      </c>
    </row>
    <row r="1474" spans="1:41" hidden="1" x14ac:dyDescent="0.2">
      <c r="A1474" s="96"/>
      <c r="B1474" s="96"/>
      <c r="C1474" s="96"/>
      <c r="D1474" s="96"/>
      <c r="E1474" s="96"/>
      <c r="F1474" s="96"/>
      <c r="G1474" s="96"/>
      <c r="H1474" s="19" t="str">
        <f>IF(E1474="","",VLOOKUP(LEFT(E1474,5),'Technikai cellák'!B:C,2,0))</f>
        <v/>
      </c>
      <c r="I1474" s="19" t="str">
        <f>IF(E1474="","",VLOOKUP(H1474,'Technikai cellák'!$C$1:$D$12,2,0))</f>
        <v/>
      </c>
      <c r="J1474" s="97"/>
      <c r="K1474" s="25" t="str">
        <f t="shared" si="415"/>
        <v/>
      </c>
      <c r="L1474" s="101">
        <f t="shared" si="416"/>
        <v>0</v>
      </c>
      <c r="M1474" s="102">
        <f t="shared" si="417"/>
        <v>0</v>
      </c>
      <c r="N1474" s="105"/>
      <c r="O1474" s="104">
        <f t="shared" si="418"/>
        <v>0</v>
      </c>
      <c r="P1474" s="26">
        <f t="shared" si="432"/>
        <v>0</v>
      </c>
      <c r="Q1474" s="21">
        <f t="shared" si="431"/>
        <v>0</v>
      </c>
      <c r="R1474" s="98"/>
      <c r="S1474" s="99"/>
      <c r="T1474" s="99"/>
      <c r="U1474" s="99"/>
      <c r="V1474" s="99"/>
      <c r="W1474" s="99"/>
      <c r="X1474" s="99"/>
      <c r="Y1474" s="99"/>
      <c r="Z1474" s="99"/>
      <c r="AA1474" s="99"/>
      <c r="AB1474" s="99"/>
      <c r="AC1474" s="100"/>
      <c r="AD1474" s="22">
        <f t="shared" si="419"/>
        <v>0</v>
      </c>
      <c r="AE1474" s="20">
        <f t="shared" si="420"/>
        <v>0</v>
      </c>
      <c r="AF1474" s="20">
        <f t="shared" si="421"/>
        <v>0</v>
      </c>
      <c r="AG1474" s="20">
        <f t="shared" si="422"/>
        <v>0</v>
      </c>
      <c r="AH1474" s="20">
        <f t="shared" si="423"/>
        <v>0</v>
      </c>
      <c r="AI1474" s="20">
        <f t="shared" si="424"/>
        <v>0</v>
      </c>
      <c r="AJ1474" s="20">
        <f t="shared" si="425"/>
        <v>0</v>
      </c>
      <c r="AK1474" s="20">
        <f t="shared" si="426"/>
        <v>0</v>
      </c>
      <c r="AL1474" s="20">
        <f t="shared" si="427"/>
        <v>0</v>
      </c>
      <c r="AM1474" s="20">
        <f t="shared" si="428"/>
        <v>0</v>
      </c>
      <c r="AN1474" s="20">
        <f t="shared" si="429"/>
        <v>0</v>
      </c>
      <c r="AO1474" s="43">
        <f t="shared" si="430"/>
        <v>0</v>
      </c>
    </row>
    <row r="1475" spans="1:41" hidden="1" x14ac:dyDescent="0.2">
      <c r="A1475" s="96"/>
      <c r="B1475" s="96"/>
      <c r="C1475" s="96"/>
      <c r="D1475" s="96"/>
      <c r="E1475" s="96"/>
      <c r="F1475" s="96"/>
      <c r="G1475" s="96"/>
      <c r="H1475" s="19" t="str">
        <f>IF(E1475="","",VLOOKUP(LEFT(E1475,5),'Technikai cellák'!B:C,2,0))</f>
        <v/>
      </c>
      <c r="I1475" s="19" t="str">
        <f>IF(E1475="","",VLOOKUP(H1475,'Technikai cellák'!$C$1:$D$12,2,0))</f>
        <v/>
      </c>
      <c r="J1475" s="97"/>
      <c r="K1475" s="25" t="str">
        <f t="shared" ref="K1475:K1538" si="433">IF(J1475="","",IF(J1475&lt;20,"20 alatti",IF(J1475&lt;100,"20-99",IF(J1475&lt;500,"100-500","500-"))))</f>
        <v/>
      </c>
      <c r="L1475" s="101">
        <f t="shared" ref="L1475:L1538" si="434">ROUND(IF(K1475="20 alatti",J1475*1,0),0)</f>
        <v>0</v>
      </c>
      <c r="M1475" s="102">
        <f t="shared" ref="M1475:M1538" si="435">ROUND(IF(K1475="20-99",J1475*10.5,0),0)</f>
        <v>0</v>
      </c>
      <c r="N1475" s="105"/>
      <c r="O1475" s="104">
        <f t="shared" ref="O1475:O1538" si="436">ROUND((IF(J1475&lt;100,0,J1475*$C$6)/$C$7),0)</f>
        <v>0</v>
      </c>
      <c r="P1475" s="26">
        <f t="shared" si="432"/>
        <v>0</v>
      </c>
      <c r="Q1475" s="21">
        <f t="shared" si="431"/>
        <v>0</v>
      </c>
      <c r="R1475" s="98"/>
      <c r="S1475" s="99"/>
      <c r="T1475" s="99"/>
      <c r="U1475" s="99"/>
      <c r="V1475" s="99"/>
      <c r="W1475" s="99"/>
      <c r="X1475" s="99"/>
      <c r="Y1475" s="99"/>
      <c r="Z1475" s="99"/>
      <c r="AA1475" s="99"/>
      <c r="AB1475" s="99"/>
      <c r="AC1475" s="100"/>
      <c r="AD1475" s="22">
        <f t="shared" si="419"/>
        <v>0</v>
      </c>
      <c r="AE1475" s="20">
        <f t="shared" si="420"/>
        <v>0</v>
      </c>
      <c r="AF1475" s="20">
        <f t="shared" si="421"/>
        <v>0</v>
      </c>
      <c r="AG1475" s="20">
        <f t="shared" si="422"/>
        <v>0</v>
      </c>
      <c r="AH1475" s="20">
        <f t="shared" si="423"/>
        <v>0</v>
      </c>
      <c r="AI1475" s="20">
        <f t="shared" si="424"/>
        <v>0</v>
      </c>
      <c r="AJ1475" s="20">
        <f t="shared" si="425"/>
        <v>0</v>
      </c>
      <c r="AK1475" s="20">
        <f t="shared" si="426"/>
        <v>0</v>
      </c>
      <c r="AL1475" s="20">
        <f t="shared" si="427"/>
        <v>0</v>
      </c>
      <c r="AM1475" s="20">
        <f t="shared" si="428"/>
        <v>0</v>
      </c>
      <c r="AN1475" s="20">
        <f t="shared" si="429"/>
        <v>0</v>
      </c>
      <c r="AO1475" s="43">
        <f t="shared" si="430"/>
        <v>0</v>
      </c>
    </row>
    <row r="1476" spans="1:41" hidden="1" x14ac:dyDescent="0.2">
      <c r="A1476" s="96"/>
      <c r="B1476" s="96"/>
      <c r="C1476" s="96"/>
      <c r="D1476" s="96"/>
      <c r="E1476" s="96"/>
      <c r="F1476" s="96"/>
      <c r="G1476" s="96"/>
      <c r="H1476" s="19" t="str">
        <f>IF(E1476="","",VLOOKUP(LEFT(E1476,5),'Technikai cellák'!B:C,2,0))</f>
        <v/>
      </c>
      <c r="I1476" s="19" t="str">
        <f>IF(E1476="","",VLOOKUP(H1476,'Technikai cellák'!$C$1:$D$12,2,0))</f>
        <v/>
      </c>
      <c r="J1476" s="97"/>
      <c r="K1476" s="25" t="str">
        <f t="shared" si="433"/>
        <v/>
      </c>
      <c r="L1476" s="101">
        <f t="shared" si="434"/>
        <v>0</v>
      </c>
      <c r="M1476" s="102">
        <f t="shared" si="435"/>
        <v>0</v>
      </c>
      <c r="N1476" s="105"/>
      <c r="O1476" s="104">
        <f t="shared" si="436"/>
        <v>0</v>
      </c>
      <c r="P1476" s="26">
        <f t="shared" si="432"/>
        <v>0</v>
      </c>
      <c r="Q1476" s="21">
        <f t="shared" si="431"/>
        <v>0</v>
      </c>
      <c r="R1476" s="98"/>
      <c r="S1476" s="99"/>
      <c r="T1476" s="99"/>
      <c r="U1476" s="99"/>
      <c r="V1476" s="99"/>
      <c r="W1476" s="99"/>
      <c r="X1476" s="99"/>
      <c r="Y1476" s="99"/>
      <c r="Z1476" s="99"/>
      <c r="AA1476" s="99"/>
      <c r="AB1476" s="99"/>
      <c r="AC1476" s="100"/>
      <c r="AD1476" s="22">
        <f t="shared" si="419"/>
        <v>0</v>
      </c>
      <c r="AE1476" s="20">
        <f t="shared" si="420"/>
        <v>0</v>
      </c>
      <c r="AF1476" s="20">
        <f t="shared" si="421"/>
        <v>0</v>
      </c>
      <c r="AG1476" s="20">
        <f t="shared" si="422"/>
        <v>0</v>
      </c>
      <c r="AH1476" s="20">
        <f t="shared" si="423"/>
        <v>0</v>
      </c>
      <c r="AI1476" s="20">
        <f t="shared" si="424"/>
        <v>0</v>
      </c>
      <c r="AJ1476" s="20">
        <f t="shared" si="425"/>
        <v>0</v>
      </c>
      <c r="AK1476" s="20">
        <f t="shared" si="426"/>
        <v>0</v>
      </c>
      <c r="AL1476" s="20">
        <f t="shared" si="427"/>
        <v>0</v>
      </c>
      <c r="AM1476" s="20">
        <f t="shared" si="428"/>
        <v>0</v>
      </c>
      <c r="AN1476" s="20">
        <f t="shared" si="429"/>
        <v>0</v>
      </c>
      <c r="AO1476" s="43">
        <f t="shared" si="430"/>
        <v>0</v>
      </c>
    </row>
    <row r="1477" spans="1:41" hidden="1" x14ac:dyDescent="0.2">
      <c r="A1477" s="96"/>
      <c r="B1477" s="96"/>
      <c r="C1477" s="96"/>
      <c r="D1477" s="96"/>
      <c r="E1477" s="96"/>
      <c r="F1477" s="96"/>
      <c r="G1477" s="96"/>
      <c r="H1477" s="19" t="str">
        <f>IF(E1477="","",VLOOKUP(LEFT(E1477,5),'Technikai cellák'!B:C,2,0))</f>
        <v/>
      </c>
      <c r="I1477" s="19" t="str">
        <f>IF(E1477="","",VLOOKUP(H1477,'Technikai cellák'!$C$1:$D$12,2,0))</f>
        <v/>
      </c>
      <c r="J1477" s="97"/>
      <c r="K1477" s="25" t="str">
        <f t="shared" si="433"/>
        <v/>
      </c>
      <c r="L1477" s="101">
        <f t="shared" si="434"/>
        <v>0</v>
      </c>
      <c r="M1477" s="102">
        <f t="shared" si="435"/>
        <v>0</v>
      </c>
      <c r="N1477" s="105"/>
      <c r="O1477" s="104">
        <f t="shared" si="436"/>
        <v>0</v>
      </c>
      <c r="P1477" s="26">
        <f t="shared" si="432"/>
        <v>0</v>
      </c>
      <c r="Q1477" s="21">
        <f t="shared" si="431"/>
        <v>0</v>
      </c>
      <c r="R1477" s="98"/>
      <c r="S1477" s="99"/>
      <c r="T1477" s="99"/>
      <c r="U1477" s="99"/>
      <c r="V1477" s="99"/>
      <c r="W1477" s="99"/>
      <c r="X1477" s="99"/>
      <c r="Y1477" s="99"/>
      <c r="Z1477" s="99"/>
      <c r="AA1477" s="99"/>
      <c r="AB1477" s="99"/>
      <c r="AC1477" s="100"/>
      <c r="AD1477" s="22">
        <f t="shared" si="419"/>
        <v>0</v>
      </c>
      <c r="AE1477" s="20">
        <f t="shared" si="420"/>
        <v>0</v>
      </c>
      <c r="AF1477" s="20">
        <f t="shared" si="421"/>
        <v>0</v>
      </c>
      <c r="AG1477" s="20">
        <f t="shared" si="422"/>
        <v>0</v>
      </c>
      <c r="AH1477" s="20">
        <f t="shared" si="423"/>
        <v>0</v>
      </c>
      <c r="AI1477" s="20">
        <f t="shared" si="424"/>
        <v>0</v>
      </c>
      <c r="AJ1477" s="20">
        <f t="shared" si="425"/>
        <v>0</v>
      </c>
      <c r="AK1477" s="20">
        <f t="shared" si="426"/>
        <v>0</v>
      </c>
      <c r="AL1477" s="20">
        <f t="shared" si="427"/>
        <v>0</v>
      </c>
      <c r="AM1477" s="20">
        <f t="shared" si="428"/>
        <v>0</v>
      </c>
      <c r="AN1477" s="20">
        <f t="shared" si="429"/>
        <v>0</v>
      </c>
      <c r="AO1477" s="43">
        <f t="shared" si="430"/>
        <v>0</v>
      </c>
    </row>
    <row r="1478" spans="1:41" hidden="1" x14ac:dyDescent="0.2">
      <c r="A1478" s="96"/>
      <c r="B1478" s="96"/>
      <c r="C1478" s="96"/>
      <c r="D1478" s="96"/>
      <c r="E1478" s="96"/>
      <c r="F1478" s="96"/>
      <c r="G1478" s="96"/>
      <c r="H1478" s="19" t="str">
        <f>IF(E1478="","",VLOOKUP(LEFT(E1478,5),'Technikai cellák'!B:C,2,0))</f>
        <v/>
      </c>
      <c r="I1478" s="19" t="str">
        <f>IF(E1478="","",VLOOKUP(H1478,'Technikai cellák'!$C$1:$D$12,2,0))</f>
        <v/>
      </c>
      <c r="J1478" s="97"/>
      <c r="K1478" s="25" t="str">
        <f t="shared" si="433"/>
        <v/>
      </c>
      <c r="L1478" s="101">
        <f t="shared" si="434"/>
        <v>0</v>
      </c>
      <c r="M1478" s="102">
        <f t="shared" si="435"/>
        <v>0</v>
      </c>
      <c r="N1478" s="105"/>
      <c r="O1478" s="104">
        <f t="shared" si="436"/>
        <v>0</v>
      </c>
      <c r="P1478" s="26">
        <f t="shared" si="432"/>
        <v>0</v>
      </c>
      <c r="Q1478" s="21">
        <f t="shared" si="431"/>
        <v>0</v>
      </c>
      <c r="R1478" s="98"/>
      <c r="S1478" s="99"/>
      <c r="T1478" s="99"/>
      <c r="U1478" s="99"/>
      <c r="V1478" s="99"/>
      <c r="W1478" s="99"/>
      <c r="X1478" s="99"/>
      <c r="Y1478" s="99"/>
      <c r="Z1478" s="99"/>
      <c r="AA1478" s="99"/>
      <c r="AB1478" s="99"/>
      <c r="AC1478" s="100"/>
      <c r="AD1478" s="22">
        <f t="shared" si="419"/>
        <v>0</v>
      </c>
      <c r="AE1478" s="20">
        <f t="shared" si="420"/>
        <v>0</v>
      </c>
      <c r="AF1478" s="20">
        <f t="shared" si="421"/>
        <v>0</v>
      </c>
      <c r="AG1478" s="20">
        <f t="shared" si="422"/>
        <v>0</v>
      </c>
      <c r="AH1478" s="20">
        <f t="shared" si="423"/>
        <v>0</v>
      </c>
      <c r="AI1478" s="20">
        <f t="shared" si="424"/>
        <v>0</v>
      </c>
      <c r="AJ1478" s="20">
        <f t="shared" si="425"/>
        <v>0</v>
      </c>
      <c r="AK1478" s="20">
        <f t="shared" si="426"/>
        <v>0</v>
      </c>
      <c r="AL1478" s="20">
        <f t="shared" si="427"/>
        <v>0</v>
      </c>
      <c r="AM1478" s="20">
        <f t="shared" si="428"/>
        <v>0</v>
      </c>
      <c r="AN1478" s="20">
        <f t="shared" si="429"/>
        <v>0</v>
      </c>
      <c r="AO1478" s="43">
        <f t="shared" si="430"/>
        <v>0</v>
      </c>
    </row>
    <row r="1479" spans="1:41" hidden="1" x14ac:dyDescent="0.2">
      <c r="A1479" s="96"/>
      <c r="B1479" s="96"/>
      <c r="C1479" s="96"/>
      <c r="D1479" s="96"/>
      <c r="E1479" s="96"/>
      <c r="F1479" s="96"/>
      <c r="G1479" s="96"/>
      <c r="H1479" s="19" t="str">
        <f>IF(E1479="","",VLOOKUP(LEFT(E1479,5),'Technikai cellák'!B:C,2,0))</f>
        <v/>
      </c>
      <c r="I1479" s="19" t="str">
        <f>IF(E1479="","",VLOOKUP(H1479,'Technikai cellák'!$C$1:$D$12,2,0))</f>
        <v/>
      </c>
      <c r="J1479" s="97"/>
      <c r="K1479" s="25" t="str">
        <f t="shared" si="433"/>
        <v/>
      </c>
      <c r="L1479" s="101">
        <f t="shared" si="434"/>
        <v>0</v>
      </c>
      <c r="M1479" s="102">
        <f t="shared" si="435"/>
        <v>0</v>
      </c>
      <c r="N1479" s="105"/>
      <c r="O1479" s="104">
        <f t="shared" si="436"/>
        <v>0</v>
      </c>
      <c r="P1479" s="26">
        <f t="shared" si="432"/>
        <v>0</v>
      </c>
      <c r="Q1479" s="21">
        <f t="shared" si="431"/>
        <v>0</v>
      </c>
      <c r="R1479" s="98"/>
      <c r="S1479" s="99"/>
      <c r="T1479" s="99"/>
      <c r="U1479" s="99"/>
      <c r="V1479" s="99"/>
      <c r="W1479" s="99"/>
      <c r="X1479" s="99"/>
      <c r="Y1479" s="99"/>
      <c r="Z1479" s="99"/>
      <c r="AA1479" s="99"/>
      <c r="AB1479" s="99"/>
      <c r="AC1479" s="100"/>
      <c r="AD1479" s="22">
        <f t="shared" si="419"/>
        <v>0</v>
      </c>
      <c r="AE1479" s="20">
        <f t="shared" si="420"/>
        <v>0</v>
      </c>
      <c r="AF1479" s="20">
        <f t="shared" si="421"/>
        <v>0</v>
      </c>
      <c r="AG1479" s="20">
        <f t="shared" si="422"/>
        <v>0</v>
      </c>
      <c r="AH1479" s="20">
        <f t="shared" si="423"/>
        <v>0</v>
      </c>
      <c r="AI1479" s="20">
        <f t="shared" si="424"/>
        <v>0</v>
      </c>
      <c r="AJ1479" s="20">
        <f t="shared" si="425"/>
        <v>0</v>
      </c>
      <c r="AK1479" s="20">
        <f t="shared" si="426"/>
        <v>0</v>
      </c>
      <c r="AL1479" s="20">
        <f t="shared" si="427"/>
        <v>0</v>
      </c>
      <c r="AM1479" s="20">
        <f t="shared" si="428"/>
        <v>0</v>
      </c>
      <c r="AN1479" s="20">
        <f t="shared" si="429"/>
        <v>0</v>
      </c>
      <c r="AO1479" s="43">
        <f t="shared" si="430"/>
        <v>0</v>
      </c>
    </row>
    <row r="1480" spans="1:41" hidden="1" x14ac:dyDescent="0.2">
      <c r="A1480" s="96"/>
      <c r="B1480" s="96"/>
      <c r="C1480" s="96"/>
      <c r="D1480" s="96"/>
      <c r="E1480" s="96"/>
      <c r="F1480" s="96"/>
      <c r="G1480" s="96"/>
      <c r="H1480" s="19" t="str">
        <f>IF(E1480="","",VLOOKUP(LEFT(E1480,5),'Technikai cellák'!B:C,2,0))</f>
        <v/>
      </c>
      <c r="I1480" s="19" t="str">
        <f>IF(E1480="","",VLOOKUP(H1480,'Technikai cellák'!$C$1:$D$12,2,0))</f>
        <v/>
      </c>
      <c r="J1480" s="97"/>
      <c r="K1480" s="25" t="str">
        <f t="shared" si="433"/>
        <v/>
      </c>
      <c r="L1480" s="101">
        <f t="shared" si="434"/>
        <v>0</v>
      </c>
      <c r="M1480" s="102">
        <f t="shared" si="435"/>
        <v>0</v>
      </c>
      <c r="N1480" s="105"/>
      <c r="O1480" s="104">
        <f t="shared" si="436"/>
        <v>0</v>
      </c>
      <c r="P1480" s="26">
        <f t="shared" si="432"/>
        <v>0</v>
      </c>
      <c r="Q1480" s="21">
        <f t="shared" si="431"/>
        <v>0</v>
      </c>
      <c r="R1480" s="98"/>
      <c r="S1480" s="99"/>
      <c r="T1480" s="99"/>
      <c r="U1480" s="99"/>
      <c r="V1480" s="99"/>
      <c r="W1480" s="99"/>
      <c r="X1480" s="99"/>
      <c r="Y1480" s="99"/>
      <c r="Z1480" s="99"/>
      <c r="AA1480" s="99"/>
      <c r="AB1480" s="99"/>
      <c r="AC1480" s="100"/>
      <c r="AD1480" s="22">
        <f t="shared" si="419"/>
        <v>0</v>
      </c>
      <c r="AE1480" s="20">
        <f t="shared" si="420"/>
        <v>0</v>
      </c>
      <c r="AF1480" s="20">
        <f t="shared" si="421"/>
        <v>0</v>
      </c>
      <c r="AG1480" s="20">
        <f t="shared" si="422"/>
        <v>0</v>
      </c>
      <c r="AH1480" s="20">
        <f t="shared" si="423"/>
        <v>0</v>
      </c>
      <c r="AI1480" s="20">
        <f t="shared" si="424"/>
        <v>0</v>
      </c>
      <c r="AJ1480" s="20">
        <f t="shared" si="425"/>
        <v>0</v>
      </c>
      <c r="AK1480" s="20">
        <f t="shared" si="426"/>
        <v>0</v>
      </c>
      <c r="AL1480" s="20">
        <f t="shared" si="427"/>
        <v>0</v>
      </c>
      <c r="AM1480" s="20">
        <f t="shared" si="428"/>
        <v>0</v>
      </c>
      <c r="AN1480" s="20">
        <f t="shared" si="429"/>
        <v>0</v>
      </c>
      <c r="AO1480" s="43">
        <f t="shared" si="430"/>
        <v>0</v>
      </c>
    </row>
    <row r="1481" spans="1:41" hidden="1" x14ac:dyDescent="0.2">
      <c r="A1481" s="96"/>
      <c r="B1481" s="96"/>
      <c r="C1481" s="96"/>
      <c r="D1481" s="96"/>
      <c r="E1481" s="96"/>
      <c r="F1481" s="96"/>
      <c r="G1481" s="96"/>
      <c r="H1481" s="19" t="str">
        <f>IF(E1481="","",VLOOKUP(LEFT(E1481,5),'Technikai cellák'!B:C,2,0))</f>
        <v/>
      </c>
      <c r="I1481" s="19" t="str">
        <f>IF(E1481="","",VLOOKUP(H1481,'Technikai cellák'!$C$1:$D$12,2,0))</f>
        <v/>
      </c>
      <c r="J1481" s="97"/>
      <c r="K1481" s="25" t="str">
        <f t="shared" si="433"/>
        <v/>
      </c>
      <c r="L1481" s="101">
        <f t="shared" si="434"/>
        <v>0</v>
      </c>
      <c r="M1481" s="102">
        <f t="shared" si="435"/>
        <v>0</v>
      </c>
      <c r="N1481" s="105"/>
      <c r="O1481" s="104">
        <f t="shared" si="436"/>
        <v>0</v>
      </c>
      <c r="P1481" s="26">
        <f t="shared" si="432"/>
        <v>0</v>
      </c>
      <c r="Q1481" s="21">
        <f t="shared" si="431"/>
        <v>0</v>
      </c>
      <c r="R1481" s="98"/>
      <c r="S1481" s="99"/>
      <c r="T1481" s="99"/>
      <c r="U1481" s="99"/>
      <c r="V1481" s="99"/>
      <c r="W1481" s="99"/>
      <c r="X1481" s="99"/>
      <c r="Y1481" s="99"/>
      <c r="Z1481" s="99"/>
      <c r="AA1481" s="99"/>
      <c r="AB1481" s="99"/>
      <c r="AC1481" s="100"/>
      <c r="AD1481" s="22">
        <f t="shared" si="419"/>
        <v>0</v>
      </c>
      <c r="AE1481" s="20">
        <f t="shared" si="420"/>
        <v>0</v>
      </c>
      <c r="AF1481" s="20">
        <f t="shared" si="421"/>
        <v>0</v>
      </c>
      <c r="AG1481" s="20">
        <f t="shared" si="422"/>
        <v>0</v>
      </c>
      <c r="AH1481" s="20">
        <f t="shared" si="423"/>
        <v>0</v>
      </c>
      <c r="AI1481" s="20">
        <f t="shared" si="424"/>
        <v>0</v>
      </c>
      <c r="AJ1481" s="20">
        <f t="shared" si="425"/>
        <v>0</v>
      </c>
      <c r="AK1481" s="20">
        <f t="shared" si="426"/>
        <v>0</v>
      </c>
      <c r="AL1481" s="20">
        <f t="shared" si="427"/>
        <v>0</v>
      </c>
      <c r="AM1481" s="20">
        <f t="shared" si="428"/>
        <v>0</v>
      </c>
      <c r="AN1481" s="20">
        <f t="shared" si="429"/>
        <v>0</v>
      </c>
      <c r="AO1481" s="43">
        <f t="shared" si="430"/>
        <v>0</v>
      </c>
    </row>
    <row r="1482" spans="1:41" hidden="1" x14ac:dyDescent="0.2">
      <c r="A1482" s="96"/>
      <c r="B1482" s="96"/>
      <c r="C1482" s="96"/>
      <c r="D1482" s="96"/>
      <c r="E1482" s="96"/>
      <c r="F1482" s="96"/>
      <c r="G1482" s="96"/>
      <c r="H1482" s="19" t="str">
        <f>IF(E1482="","",VLOOKUP(LEFT(E1482,5),'Technikai cellák'!B:C,2,0))</f>
        <v/>
      </c>
      <c r="I1482" s="19" t="str">
        <f>IF(E1482="","",VLOOKUP(H1482,'Technikai cellák'!$C$1:$D$12,2,0))</f>
        <v/>
      </c>
      <c r="J1482" s="97"/>
      <c r="K1482" s="25" t="str">
        <f t="shared" si="433"/>
        <v/>
      </c>
      <c r="L1482" s="101">
        <f t="shared" si="434"/>
        <v>0</v>
      </c>
      <c r="M1482" s="102">
        <f t="shared" si="435"/>
        <v>0</v>
      </c>
      <c r="N1482" s="105"/>
      <c r="O1482" s="104">
        <f t="shared" si="436"/>
        <v>0</v>
      </c>
      <c r="P1482" s="26">
        <f t="shared" si="432"/>
        <v>0</v>
      </c>
      <c r="Q1482" s="21">
        <f t="shared" si="431"/>
        <v>0</v>
      </c>
      <c r="R1482" s="98"/>
      <c r="S1482" s="99"/>
      <c r="T1482" s="99"/>
      <c r="U1482" s="99"/>
      <c r="V1482" s="99"/>
      <c r="W1482" s="99"/>
      <c r="X1482" s="99"/>
      <c r="Y1482" s="99"/>
      <c r="Z1482" s="99"/>
      <c r="AA1482" s="99"/>
      <c r="AB1482" s="99"/>
      <c r="AC1482" s="100"/>
      <c r="AD1482" s="22">
        <f t="shared" si="419"/>
        <v>0</v>
      </c>
      <c r="AE1482" s="20">
        <f t="shared" si="420"/>
        <v>0</v>
      </c>
      <c r="AF1482" s="20">
        <f t="shared" si="421"/>
        <v>0</v>
      </c>
      <c r="AG1482" s="20">
        <f t="shared" si="422"/>
        <v>0</v>
      </c>
      <c r="AH1482" s="20">
        <f t="shared" si="423"/>
        <v>0</v>
      </c>
      <c r="AI1482" s="20">
        <f t="shared" si="424"/>
        <v>0</v>
      </c>
      <c r="AJ1482" s="20">
        <f t="shared" si="425"/>
        <v>0</v>
      </c>
      <c r="AK1482" s="20">
        <f t="shared" si="426"/>
        <v>0</v>
      </c>
      <c r="AL1482" s="20">
        <f t="shared" si="427"/>
        <v>0</v>
      </c>
      <c r="AM1482" s="20">
        <f t="shared" si="428"/>
        <v>0</v>
      </c>
      <c r="AN1482" s="20">
        <f t="shared" si="429"/>
        <v>0</v>
      </c>
      <c r="AO1482" s="43">
        <f t="shared" si="430"/>
        <v>0</v>
      </c>
    </row>
    <row r="1483" spans="1:41" hidden="1" x14ac:dyDescent="0.2">
      <c r="A1483" s="96"/>
      <c r="B1483" s="96"/>
      <c r="C1483" s="96"/>
      <c r="D1483" s="96"/>
      <c r="E1483" s="96"/>
      <c r="F1483" s="96"/>
      <c r="G1483" s="96"/>
      <c r="H1483" s="19" t="str">
        <f>IF(E1483="","",VLOOKUP(LEFT(E1483,5),'Technikai cellák'!B:C,2,0))</f>
        <v/>
      </c>
      <c r="I1483" s="19" t="str">
        <f>IF(E1483="","",VLOOKUP(H1483,'Technikai cellák'!$C$1:$D$12,2,0))</f>
        <v/>
      </c>
      <c r="J1483" s="97"/>
      <c r="K1483" s="25" t="str">
        <f t="shared" si="433"/>
        <v/>
      </c>
      <c r="L1483" s="101">
        <f t="shared" si="434"/>
        <v>0</v>
      </c>
      <c r="M1483" s="102">
        <f t="shared" si="435"/>
        <v>0</v>
      </c>
      <c r="N1483" s="105"/>
      <c r="O1483" s="104">
        <f t="shared" si="436"/>
        <v>0</v>
      </c>
      <c r="P1483" s="26">
        <f t="shared" si="432"/>
        <v>0</v>
      </c>
      <c r="Q1483" s="21">
        <f t="shared" si="431"/>
        <v>0</v>
      </c>
      <c r="R1483" s="98"/>
      <c r="S1483" s="99"/>
      <c r="T1483" s="99"/>
      <c r="U1483" s="99"/>
      <c r="V1483" s="99"/>
      <c r="W1483" s="99"/>
      <c r="X1483" s="99"/>
      <c r="Y1483" s="99"/>
      <c r="Z1483" s="99"/>
      <c r="AA1483" s="99"/>
      <c r="AB1483" s="99"/>
      <c r="AC1483" s="100"/>
      <c r="AD1483" s="22">
        <f t="shared" si="419"/>
        <v>0</v>
      </c>
      <c r="AE1483" s="20">
        <f t="shared" si="420"/>
        <v>0</v>
      </c>
      <c r="AF1483" s="20">
        <f t="shared" si="421"/>
        <v>0</v>
      </c>
      <c r="AG1483" s="20">
        <f t="shared" si="422"/>
        <v>0</v>
      </c>
      <c r="AH1483" s="20">
        <f t="shared" si="423"/>
        <v>0</v>
      </c>
      <c r="AI1483" s="20">
        <f t="shared" si="424"/>
        <v>0</v>
      </c>
      <c r="AJ1483" s="20">
        <f t="shared" si="425"/>
        <v>0</v>
      </c>
      <c r="AK1483" s="20">
        <f t="shared" si="426"/>
        <v>0</v>
      </c>
      <c r="AL1483" s="20">
        <f t="shared" si="427"/>
        <v>0</v>
      </c>
      <c r="AM1483" s="20">
        <f t="shared" si="428"/>
        <v>0</v>
      </c>
      <c r="AN1483" s="20">
        <f t="shared" si="429"/>
        <v>0</v>
      </c>
      <c r="AO1483" s="43">
        <f t="shared" si="430"/>
        <v>0</v>
      </c>
    </row>
    <row r="1484" spans="1:41" hidden="1" x14ac:dyDescent="0.2">
      <c r="A1484" s="96"/>
      <c r="B1484" s="96"/>
      <c r="C1484" s="96"/>
      <c r="D1484" s="96"/>
      <c r="E1484" s="96"/>
      <c r="F1484" s="96"/>
      <c r="G1484" s="96"/>
      <c r="H1484" s="19" t="str">
        <f>IF(E1484="","",VLOOKUP(LEFT(E1484,5),'Technikai cellák'!B:C,2,0))</f>
        <v/>
      </c>
      <c r="I1484" s="19" t="str">
        <f>IF(E1484="","",VLOOKUP(H1484,'Technikai cellák'!$C$1:$D$12,2,0))</f>
        <v/>
      </c>
      <c r="J1484" s="97"/>
      <c r="K1484" s="25" t="str">
        <f t="shared" si="433"/>
        <v/>
      </c>
      <c r="L1484" s="101">
        <f t="shared" si="434"/>
        <v>0</v>
      </c>
      <c r="M1484" s="102">
        <f t="shared" si="435"/>
        <v>0</v>
      </c>
      <c r="N1484" s="105"/>
      <c r="O1484" s="104">
        <f t="shared" si="436"/>
        <v>0</v>
      </c>
      <c r="P1484" s="26">
        <f t="shared" si="432"/>
        <v>0</v>
      </c>
      <c r="Q1484" s="21">
        <f t="shared" si="431"/>
        <v>0</v>
      </c>
      <c r="R1484" s="98"/>
      <c r="S1484" s="99"/>
      <c r="T1484" s="99"/>
      <c r="U1484" s="99"/>
      <c r="V1484" s="99"/>
      <c r="W1484" s="99"/>
      <c r="X1484" s="99"/>
      <c r="Y1484" s="99"/>
      <c r="Z1484" s="99"/>
      <c r="AA1484" s="99"/>
      <c r="AB1484" s="99"/>
      <c r="AC1484" s="100"/>
      <c r="AD1484" s="22">
        <f t="shared" si="419"/>
        <v>0</v>
      </c>
      <c r="AE1484" s="20">
        <f t="shared" si="420"/>
        <v>0</v>
      </c>
      <c r="AF1484" s="20">
        <f t="shared" si="421"/>
        <v>0</v>
      </c>
      <c r="AG1484" s="20">
        <f t="shared" si="422"/>
        <v>0</v>
      </c>
      <c r="AH1484" s="20">
        <f t="shared" si="423"/>
        <v>0</v>
      </c>
      <c r="AI1484" s="20">
        <f t="shared" si="424"/>
        <v>0</v>
      </c>
      <c r="AJ1484" s="20">
        <f t="shared" si="425"/>
        <v>0</v>
      </c>
      <c r="AK1484" s="20">
        <f t="shared" si="426"/>
        <v>0</v>
      </c>
      <c r="AL1484" s="20">
        <f t="shared" si="427"/>
        <v>0</v>
      </c>
      <c r="AM1484" s="20">
        <f t="shared" si="428"/>
        <v>0</v>
      </c>
      <c r="AN1484" s="20">
        <f t="shared" si="429"/>
        <v>0</v>
      </c>
      <c r="AO1484" s="43">
        <f t="shared" si="430"/>
        <v>0</v>
      </c>
    </row>
    <row r="1485" spans="1:41" hidden="1" x14ac:dyDescent="0.2">
      <c r="A1485" s="96"/>
      <c r="B1485" s="96"/>
      <c r="C1485" s="96"/>
      <c r="D1485" s="96"/>
      <c r="E1485" s="96"/>
      <c r="F1485" s="96"/>
      <c r="G1485" s="96"/>
      <c r="H1485" s="19" t="str">
        <f>IF(E1485="","",VLOOKUP(LEFT(E1485,5),'Technikai cellák'!B:C,2,0))</f>
        <v/>
      </c>
      <c r="I1485" s="19" t="str">
        <f>IF(E1485="","",VLOOKUP(H1485,'Technikai cellák'!$C$1:$D$12,2,0))</f>
        <v/>
      </c>
      <c r="J1485" s="97"/>
      <c r="K1485" s="25" t="str">
        <f t="shared" si="433"/>
        <v/>
      </c>
      <c r="L1485" s="101">
        <f t="shared" si="434"/>
        <v>0</v>
      </c>
      <c r="M1485" s="102">
        <f t="shared" si="435"/>
        <v>0</v>
      </c>
      <c r="N1485" s="105"/>
      <c r="O1485" s="104">
        <f t="shared" si="436"/>
        <v>0</v>
      </c>
      <c r="P1485" s="26">
        <f t="shared" si="432"/>
        <v>0</v>
      </c>
      <c r="Q1485" s="21">
        <f t="shared" si="431"/>
        <v>0</v>
      </c>
      <c r="R1485" s="98"/>
      <c r="S1485" s="99"/>
      <c r="T1485" s="99"/>
      <c r="U1485" s="99"/>
      <c r="V1485" s="99"/>
      <c r="W1485" s="99"/>
      <c r="X1485" s="99"/>
      <c r="Y1485" s="99"/>
      <c r="Z1485" s="99"/>
      <c r="AA1485" s="99"/>
      <c r="AB1485" s="99"/>
      <c r="AC1485" s="100"/>
      <c r="AD1485" s="22">
        <f t="shared" si="419"/>
        <v>0</v>
      </c>
      <c r="AE1485" s="20">
        <f t="shared" si="420"/>
        <v>0</v>
      </c>
      <c r="AF1485" s="20">
        <f t="shared" si="421"/>
        <v>0</v>
      </c>
      <c r="AG1485" s="20">
        <f t="shared" si="422"/>
        <v>0</v>
      </c>
      <c r="AH1485" s="20">
        <f t="shared" si="423"/>
        <v>0</v>
      </c>
      <c r="AI1485" s="20">
        <f t="shared" si="424"/>
        <v>0</v>
      </c>
      <c r="AJ1485" s="20">
        <f t="shared" si="425"/>
        <v>0</v>
      </c>
      <c r="AK1485" s="20">
        <f t="shared" si="426"/>
        <v>0</v>
      </c>
      <c r="AL1485" s="20">
        <f t="shared" si="427"/>
        <v>0</v>
      </c>
      <c r="AM1485" s="20">
        <f t="shared" si="428"/>
        <v>0</v>
      </c>
      <c r="AN1485" s="20">
        <f t="shared" si="429"/>
        <v>0</v>
      </c>
      <c r="AO1485" s="43">
        <f t="shared" si="430"/>
        <v>0</v>
      </c>
    </row>
    <row r="1486" spans="1:41" hidden="1" x14ac:dyDescent="0.2">
      <c r="A1486" s="96"/>
      <c r="B1486" s="96"/>
      <c r="C1486" s="96"/>
      <c r="D1486" s="96"/>
      <c r="E1486" s="96"/>
      <c r="F1486" s="96"/>
      <c r="G1486" s="96"/>
      <c r="H1486" s="19" t="str">
        <f>IF(E1486="","",VLOOKUP(LEFT(E1486,5),'Technikai cellák'!B:C,2,0))</f>
        <v/>
      </c>
      <c r="I1486" s="19" t="str">
        <f>IF(E1486="","",VLOOKUP(H1486,'Technikai cellák'!$C$1:$D$12,2,0))</f>
        <v/>
      </c>
      <c r="J1486" s="97"/>
      <c r="K1486" s="25" t="str">
        <f t="shared" si="433"/>
        <v/>
      </c>
      <c r="L1486" s="101">
        <f t="shared" si="434"/>
        <v>0</v>
      </c>
      <c r="M1486" s="102">
        <f t="shared" si="435"/>
        <v>0</v>
      </c>
      <c r="N1486" s="105"/>
      <c r="O1486" s="104">
        <f t="shared" si="436"/>
        <v>0</v>
      </c>
      <c r="P1486" s="26">
        <f t="shared" si="432"/>
        <v>0</v>
      </c>
      <c r="Q1486" s="21">
        <f t="shared" si="431"/>
        <v>0</v>
      </c>
      <c r="R1486" s="98"/>
      <c r="S1486" s="99"/>
      <c r="T1486" s="99"/>
      <c r="U1486" s="99"/>
      <c r="V1486" s="99"/>
      <c r="W1486" s="99"/>
      <c r="X1486" s="99"/>
      <c r="Y1486" s="99"/>
      <c r="Z1486" s="99"/>
      <c r="AA1486" s="99"/>
      <c r="AB1486" s="99"/>
      <c r="AC1486" s="100"/>
      <c r="AD1486" s="22">
        <f t="shared" si="419"/>
        <v>0</v>
      </c>
      <c r="AE1486" s="20">
        <f t="shared" si="420"/>
        <v>0</v>
      </c>
      <c r="AF1486" s="20">
        <f t="shared" si="421"/>
        <v>0</v>
      </c>
      <c r="AG1486" s="20">
        <f t="shared" si="422"/>
        <v>0</v>
      </c>
      <c r="AH1486" s="20">
        <f t="shared" si="423"/>
        <v>0</v>
      </c>
      <c r="AI1486" s="20">
        <f t="shared" si="424"/>
        <v>0</v>
      </c>
      <c r="AJ1486" s="20">
        <f t="shared" si="425"/>
        <v>0</v>
      </c>
      <c r="AK1486" s="20">
        <f t="shared" si="426"/>
        <v>0</v>
      </c>
      <c r="AL1486" s="20">
        <f t="shared" si="427"/>
        <v>0</v>
      </c>
      <c r="AM1486" s="20">
        <f t="shared" si="428"/>
        <v>0</v>
      </c>
      <c r="AN1486" s="20">
        <f t="shared" si="429"/>
        <v>0</v>
      </c>
      <c r="AO1486" s="43">
        <f t="shared" si="430"/>
        <v>0</v>
      </c>
    </row>
    <row r="1487" spans="1:41" hidden="1" x14ac:dyDescent="0.2">
      <c r="A1487" s="96"/>
      <c r="B1487" s="96"/>
      <c r="C1487" s="96"/>
      <c r="D1487" s="96"/>
      <c r="E1487" s="96"/>
      <c r="F1487" s="96"/>
      <c r="G1487" s="96"/>
      <c r="H1487" s="19" t="str">
        <f>IF(E1487="","",VLOOKUP(LEFT(E1487,5),'Technikai cellák'!B:C,2,0))</f>
        <v/>
      </c>
      <c r="I1487" s="19" t="str">
        <f>IF(E1487="","",VLOOKUP(H1487,'Technikai cellák'!$C$1:$D$12,2,0))</f>
        <v/>
      </c>
      <c r="J1487" s="97"/>
      <c r="K1487" s="25" t="str">
        <f t="shared" si="433"/>
        <v/>
      </c>
      <c r="L1487" s="101">
        <f t="shared" si="434"/>
        <v>0</v>
      </c>
      <c r="M1487" s="102">
        <f t="shared" si="435"/>
        <v>0</v>
      </c>
      <c r="N1487" s="105"/>
      <c r="O1487" s="104">
        <f t="shared" si="436"/>
        <v>0</v>
      </c>
      <c r="P1487" s="26">
        <f t="shared" si="432"/>
        <v>0</v>
      </c>
      <c r="Q1487" s="21">
        <f t="shared" si="431"/>
        <v>0</v>
      </c>
      <c r="R1487" s="98"/>
      <c r="S1487" s="99"/>
      <c r="T1487" s="99"/>
      <c r="U1487" s="99"/>
      <c r="V1487" s="99"/>
      <c r="W1487" s="99"/>
      <c r="X1487" s="99"/>
      <c r="Y1487" s="99"/>
      <c r="Z1487" s="99"/>
      <c r="AA1487" s="99"/>
      <c r="AB1487" s="99"/>
      <c r="AC1487" s="100"/>
      <c r="AD1487" s="22">
        <f t="shared" si="419"/>
        <v>0</v>
      </c>
      <c r="AE1487" s="20">
        <f t="shared" si="420"/>
        <v>0</v>
      </c>
      <c r="AF1487" s="20">
        <f t="shared" si="421"/>
        <v>0</v>
      </c>
      <c r="AG1487" s="20">
        <f t="shared" si="422"/>
        <v>0</v>
      </c>
      <c r="AH1487" s="20">
        <f t="shared" si="423"/>
        <v>0</v>
      </c>
      <c r="AI1487" s="20">
        <f t="shared" si="424"/>
        <v>0</v>
      </c>
      <c r="AJ1487" s="20">
        <f t="shared" si="425"/>
        <v>0</v>
      </c>
      <c r="AK1487" s="20">
        <f t="shared" si="426"/>
        <v>0</v>
      </c>
      <c r="AL1487" s="20">
        <f t="shared" si="427"/>
        <v>0</v>
      </c>
      <c r="AM1487" s="20">
        <f t="shared" si="428"/>
        <v>0</v>
      </c>
      <c r="AN1487" s="20">
        <f t="shared" si="429"/>
        <v>0</v>
      </c>
      <c r="AO1487" s="43">
        <f t="shared" si="430"/>
        <v>0</v>
      </c>
    </row>
    <row r="1488" spans="1:41" hidden="1" x14ac:dyDescent="0.2">
      <c r="A1488" s="96"/>
      <c r="B1488" s="96"/>
      <c r="C1488" s="96"/>
      <c r="D1488" s="96"/>
      <c r="E1488" s="96"/>
      <c r="F1488" s="96"/>
      <c r="G1488" s="96"/>
      <c r="H1488" s="19" t="str">
        <f>IF(E1488="","",VLOOKUP(LEFT(E1488,5),'Technikai cellák'!B:C,2,0))</f>
        <v/>
      </c>
      <c r="I1488" s="19" t="str">
        <f>IF(E1488="","",VLOOKUP(H1488,'Technikai cellák'!$C$1:$D$12,2,0))</f>
        <v/>
      </c>
      <c r="J1488" s="97"/>
      <c r="K1488" s="25" t="str">
        <f t="shared" si="433"/>
        <v/>
      </c>
      <c r="L1488" s="101">
        <f t="shared" si="434"/>
        <v>0</v>
      </c>
      <c r="M1488" s="102">
        <f t="shared" si="435"/>
        <v>0</v>
      </c>
      <c r="N1488" s="105"/>
      <c r="O1488" s="104">
        <f t="shared" si="436"/>
        <v>0</v>
      </c>
      <c r="P1488" s="26">
        <f t="shared" si="432"/>
        <v>0</v>
      </c>
      <c r="Q1488" s="21">
        <f t="shared" si="431"/>
        <v>0</v>
      </c>
      <c r="R1488" s="98"/>
      <c r="S1488" s="99"/>
      <c r="T1488" s="99"/>
      <c r="U1488" s="99"/>
      <c r="V1488" s="99"/>
      <c r="W1488" s="99"/>
      <c r="X1488" s="99"/>
      <c r="Y1488" s="99"/>
      <c r="Z1488" s="99"/>
      <c r="AA1488" s="99"/>
      <c r="AB1488" s="99"/>
      <c r="AC1488" s="100"/>
      <c r="AD1488" s="22">
        <f t="shared" si="419"/>
        <v>0</v>
      </c>
      <c r="AE1488" s="20">
        <f t="shared" si="420"/>
        <v>0</v>
      </c>
      <c r="AF1488" s="20">
        <f t="shared" si="421"/>
        <v>0</v>
      </c>
      <c r="AG1488" s="20">
        <f t="shared" si="422"/>
        <v>0</v>
      </c>
      <c r="AH1488" s="20">
        <f t="shared" si="423"/>
        <v>0</v>
      </c>
      <c r="AI1488" s="20">
        <f t="shared" si="424"/>
        <v>0</v>
      </c>
      <c r="AJ1488" s="20">
        <f t="shared" si="425"/>
        <v>0</v>
      </c>
      <c r="AK1488" s="20">
        <f t="shared" si="426"/>
        <v>0</v>
      </c>
      <c r="AL1488" s="20">
        <f t="shared" si="427"/>
        <v>0</v>
      </c>
      <c r="AM1488" s="20">
        <f t="shared" si="428"/>
        <v>0</v>
      </c>
      <c r="AN1488" s="20">
        <f t="shared" si="429"/>
        <v>0</v>
      </c>
      <c r="AO1488" s="43">
        <f t="shared" si="430"/>
        <v>0</v>
      </c>
    </row>
    <row r="1489" spans="1:41" hidden="1" x14ac:dyDescent="0.2">
      <c r="A1489" s="96"/>
      <c r="B1489" s="96"/>
      <c r="C1489" s="96"/>
      <c r="D1489" s="96"/>
      <c r="E1489" s="96"/>
      <c r="F1489" s="96"/>
      <c r="G1489" s="96"/>
      <c r="H1489" s="19" t="str">
        <f>IF(E1489="","",VLOOKUP(LEFT(E1489,5),'Technikai cellák'!B:C,2,0))</f>
        <v/>
      </c>
      <c r="I1489" s="19" t="str">
        <f>IF(E1489="","",VLOOKUP(H1489,'Technikai cellák'!$C$1:$D$12,2,0))</f>
        <v/>
      </c>
      <c r="J1489" s="97"/>
      <c r="K1489" s="25" t="str">
        <f t="shared" si="433"/>
        <v/>
      </c>
      <c r="L1489" s="101">
        <f t="shared" si="434"/>
        <v>0</v>
      </c>
      <c r="M1489" s="102">
        <f t="shared" si="435"/>
        <v>0</v>
      </c>
      <c r="N1489" s="105"/>
      <c r="O1489" s="104">
        <f t="shared" si="436"/>
        <v>0</v>
      </c>
      <c r="P1489" s="26">
        <f t="shared" si="432"/>
        <v>0</v>
      </c>
      <c r="Q1489" s="21">
        <f t="shared" si="431"/>
        <v>0</v>
      </c>
      <c r="R1489" s="98"/>
      <c r="S1489" s="99"/>
      <c r="T1489" s="99"/>
      <c r="U1489" s="99"/>
      <c r="V1489" s="99"/>
      <c r="W1489" s="99"/>
      <c r="X1489" s="99"/>
      <c r="Y1489" s="99"/>
      <c r="Z1489" s="99"/>
      <c r="AA1489" s="99"/>
      <c r="AB1489" s="99"/>
      <c r="AC1489" s="100"/>
      <c r="AD1489" s="22">
        <f t="shared" si="419"/>
        <v>0</v>
      </c>
      <c r="AE1489" s="20">
        <f t="shared" si="420"/>
        <v>0</v>
      </c>
      <c r="AF1489" s="20">
        <f t="shared" si="421"/>
        <v>0</v>
      </c>
      <c r="AG1489" s="20">
        <f t="shared" si="422"/>
        <v>0</v>
      </c>
      <c r="AH1489" s="20">
        <f t="shared" si="423"/>
        <v>0</v>
      </c>
      <c r="AI1489" s="20">
        <f t="shared" si="424"/>
        <v>0</v>
      </c>
      <c r="AJ1489" s="20">
        <f t="shared" si="425"/>
        <v>0</v>
      </c>
      <c r="AK1489" s="20">
        <f t="shared" si="426"/>
        <v>0</v>
      </c>
      <c r="AL1489" s="20">
        <f t="shared" si="427"/>
        <v>0</v>
      </c>
      <c r="AM1489" s="20">
        <f t="shared" si="428"/>
        <v>0</v>
      </c>
      <c r="AN1489" s="20">
        <f t="shared" si="429"/>
        <v>0</v>
      </c>
      <c r="AO1489" s="43">
        <f t="shared" si="430"/>
        <v>0</v>
      </c>
    </row>
    <row r="1490" spans="1:41" hidden="1" x14ac:dyDescent="0.2">
      <c r="A1490" s="96"/>
      <c r="B1490" s="96"/>
      <c r="C1490" s="96"/>
      <c r="D1490" s="96"/>
      <c r="E1490" s="96"/>
      <c r="F1490" s="96"/>
      <c r="G1490" s="96"/>
      <c r="H1490" s="19" t="str">
        <f>IF(E1490="","",VLOOKUP(LEFT(E1490,5),'Technikai cellák'!B:C,2,0))</f>
        <v/>
      </c>
      <c r="I1490" s="19" t="str">
        <f>IF(E1490="","",VLOOKUP(H1490,'Technikai cellák'!$C$1:$D$12,2,0))</f>
        <v/>
      </c>
      <c r="J1490" s="97"/>
      <c r="K1490" s="25" t="str">
        <f t="shared" si="433"/>
        <v/>
      </c>
      <c r="L1490" s="101">
        <f t="shared" si="434"/>
        <v>0</v>
      </c>
      <c r="M1490" s="102">
        <f t="shared" si="435"/>
        <v>0</v>
      </c>
      <c r="N1490" s="105"/>
      <c r="O1490" s="104">
        <f t="shared" si="436"/>
        <v>0</v>
      </c>
      <c r="P1490" s="26">
        <f t="shared" si="432"/>
        <v>0</v>
      </c>
      <c r="Q1490" s="21">
        <f t="shared" si="431"/>
        <v>0</v>
      </c>
      <c r="R1490" s="98"/>
      <c r="S1490" s="99"/>
      <c r="T1490" s="99"/>
      <c r="U1490" s="99"/>
      <c r="V1490" s="99"/>
      <c r="W1490" s="99"/>
      <c r="X1490" s="99"/>
      <c r="Y1490" s="99"/>
      <c r="Z1490" s="99"/>
      <c r="AA1490" s="99"/>
      <c r="AB1490" s="99"/>
      <c r="AC1490" s="100"/>
      <c r="AD1490" s="22">
        <f t="shared" si="419"/>
        <v>0</v>
      </c>
      <c r="AE1490" s="20">
        <f t="shared" si="420"/>
        <v>0</v>
      </c>
      <c r="AF1490" s="20">
        <f t="shared" si="421"/>
        <v>0</v>
      </c>
      <c r="AG1490" s="20">
        <f t="shared" si="422"/>
        <v>0</v>
      </c>
      <c r="AH1490" s="20">
        <f t="shared" si="423"/>
        <v>0</v>
      </c>
      <c r="AI1490" s="20">
        <f t="shared" si="424"/>
        <v>0</v>
      </c>
      <c r="AJ1490" s="20">
        <f t="shared" si="425"/>
        <v>0</v>
      </c>
      <c r="AK1490" s="20">
        <f t="shared" si="426"/>
        <v>0</v>
      </c>
      <c r="AL1490" s="20">
        <f t="shared" si="427"/>
        <v>0</v>
      </c>
      <c r="AM1490" s="20">
        <f t="shared" si="428"/>
        <v>0</v>
      </c>
      <c r="AN1490" s="20">
        <f t="shared" si="429"/>
        <v>0</v>
      </c>
      <c r="AO1490" s="43">
        <f t="shared" si="430"/>
        <v>0</v>
      </c>
    </row>
    <row r="1491" spans="1:41" hidden="1" x14ac:dyDescent="0.2">
      <c r="A1491" s="96"/>
      <c r="B1491" s="96"/>
      <c r="C1491" s="96"/>
      <c r="D1491" s="96"/>
      <c r="E1491" s="96"/>
      <c r="F1491" s="96"/>
      <c r="G1491" s="96"/>
      <c r="H1491" s="19" t="str">
        <f>IF(E1491="","",VLOOKUP(LEFT(E1491,5),'Technikai cellák'!B:C,2,0))</f>
        <v/>
      </c>
      <c r="I1491" s="19" t="str">
        <f>IF(E1491="","",VLOOKUP(H1491,'Technikai cellák'!$C$1:$D$12,2,0))</f>
        <v/>
      </c>
      <c r="J1491" s="97"/>
      <c r="K1491" s="25" t="str">
        <f t="shared" si="433"/>
        <v/>
      </c>
      <c r="L1491" s="101">
        <f t="shared" si="434"/>
        <v>0</v>
      </c>
      <c r="M1491" s="102">
        <f t="shared" si="435"/>
        <v>0</v>
      </c>
      <c r="N1491" s="105"/>
      <c r="O1491" s="104">
        <f t="shared" si="436"/>
        <v>0</v>
      </c>
      <c r="P1491" s="26">
        <f t="shared" si="432"/>
        <v>0</v>
      </c>
      <c r="Q1491" s="21">
        <f t="shared" si="431"/>
        <v>0</v>
      </c>
      <c r="R1491" s="98"/>
      <c r="S1491" s="99"/>
      <c r="T1491" s="99"/>
      <c r="U1491" s="99"/>
      <c r="V1491" s="99"/>
      <c r="W1491" s="99"/>
      <c r="X1491" s="99"/>
      <c r="Y1491" s="99"/>
      <c r="Z1491" s="99"/>
      <c r="AA1491" s="99"/>
      <c r="AB1491" s="99"/>
      <c r="AC1491" s="100"/>
      <c r="AD1491" s="22">
        <f t="shared" ref="AD1491:AD1554" si="437">ROUND((R1491*$C$6)/$C$7,0)</f>
        <v>0</v>
      </c>
      <c r="AE1491" s="20">
        <f t="shared" ref="AE1491:AE1554" si="438">ROUND((S1491*$C$6)/$C$7,0)</f>
        <v>0</v>
      </c>
      <c r="AF1491" s="20">
        <f t="shared" ref="AF1491:AF1554" si="439">ROUND((T1491*$C$6)/$C$7,0)</f>
        <v>0</v>
      </c>
      <c r="AG1491" s="20">
        <f t="shared" ref="AG1491:AG1554" si="440">ROUND((U1491*$C$6)/$C$7,0)</f>
        <v>0</v>
      </c>
      <c r="AH1491" s="20">
        <f t="shared" ref="AH1491:AH1554" si="441">ROUND((V1491*$C$6)/$C$7,0)</f>
        <v>0</v>
      </c>
      <c r="AI1491" s="20">
        <f t="shared" ref="AI1491:AI1554" si="442">ROUND((W1491*$C$6)/$C$7,0)</f>
        <v>0</v>
      </c>
      <c r="AJ1491" s="20">
        <f t="shared" ref="AJ1491:AJ1554" si="443">ROUND((X1491*$C$6)/$C$7,0)</f>
        <v>0</v>
      </c>
      <c r="AK1491" s="20">
        <f t="shared" ref="AK1491:AK1554" si="444">ROUND((Y1491*$C$6)/$C$7,0)</f>
        <v>0</v>
      </c>
      <c r="AL1491" s="20">
        <f t="shared" ref="AL1491:AL1554" si="445">ROUND((Z1491*$C$6)/$C$7,0)</f>
        <v>0</v>
      </c>
      <c r="AM1491" s="20">
        <f t="shared" ref="AM1491:AM1554" si="446">ROUND((AA1491*$C$6)/$C$7,0)</f>
        <v>0</v>
      </c>
      <c r="AN1491" s="20">
        <f t="shared" ref="AN1491:AN1554" si="447">ROUND((AB1491*$C$6)/$C$7,0)</f>
        <v>0</v>
      </c>
      <c r="AO1491" s="43">
        <f t="shared" ref="AO1491:AO1554" si="448">ROUND((AC1491*$C$6)/$C$7,0)</f>
        <v>0</v>
      </c>
    </row>
    <row r="1492" spans="1:41" hidden="1" x14ac:dyDescent="0.2">
      <c r="A1492" s="96"/>
      <c r="B1492" s="96"/>
      <c r="C1492" s="96"/>
      <c r="D1492" s="96"/>
      <c r="E1492" s="96"/>
      <c r="F1492" s="96"/>
      <c r="G1492" s="96"/>
      <c r="H1492" s="19" t="str">
        <f>IF(E1492="","",VLOOKUP(LEFT(E1492,5),'Technikai cellák'!B:C,2,0))</f>
        <v/>
      </c>
      <c r="I1492" s="19" t="str">
        <f>IF(E1492="","",VLOOKUP(H1492,'Technikai cellák'!$C$1:$D$12,2,0))</f>
        <v/>
      </c>
      <c r="J1492" s="97"/>
      <c r="K1492" s="25" t="str">
        <f t="shared" si="433"/>
        <v/>
      </c>
      <c r="L1492" s="101">
        <f t="shared" si="434"/>
        <v>0</v>
      </c>
      <c r="M1492" s="102">
        <f t="shared" si="435"/>
        <v>0</v>
      </c>
      <c r="N1492" s="105"/>
      <c r="O1492" s="104">
        <f t="shared" si="436"/>
        <v>0</v>
      </c>
      <c r="P1492" s="26">
        <f t="shared" si="432"/>
        <v>0</v>
      </c>
      <c r="Q1492" s="21">
        <f t="shared" ref="Q1492:Q1555" si="449">SUM(AD1492:AO1492)</f>
        <v>0</v>
      </c>
      <c r="R1492" s="98"/>
      <c r="S1492" s="99"/>
      <c r="T1492" s="99"/>
      <c r="U1492" s="99"/>
      <c r="V1492" s="99"/>
      <c r="W1492" s="99"/>
      <c r="X1492" s="99"/>
      <c r="Y1492" s="99"/>
      <c r="Z1492" s="99"/>
      <c r="AA1492" s="99"/>
      <c r="AB1492" s="99"/>
      <c r="AC1492" s="100"/>
      <c r="AD1492" s="22">
        <f t="shared" si="437"/>
        <v>0</v>
      </c>
      <c r="AE1492" s="20">
        <f t="shared" si="438"/>
        <v>0</v>
      </c>
      <c r="AF1492" s="20">
        <f t="shared" si="439"/>
        <v>0</v>
      </c>
      <c r="AG1492" s="20">
        <f t="shared" si="440"/>
        <v>0</v>
      </c>
      <c r="AH1492" s="20">
        <f t="shared" si="441"/>
        <v>0</v>
      </c>
      <c r="AI1492" s="20">
        <f t="shared" si="442"/>
        <v>0</v>
      </c>
      <c r="AJ1492" s="20">
        <f t="shared" si="443"/>
        <v>0</v>
      </c>
      <c r="AK1492" s="20">
        <f t="shared" si="444"/>
        <v>0</v>
      </c>
      <c r="AL1492" s="20">
        <f t="shared" si="445"/>
        <v>0</v>
      </c>
      <c r="AM1492" s="20">
        <f t="shared" si="446"/>
        <v>0</v>
      </c>
      <c r="AN1492" s="20">
        <f t="shared" si="447"/>
        <v>0</v>
      </c>
      <c r="AO1492" s="43">
        <f t="shared" si="448"/>
        <v>0</v>
      </c>
    </row>
    <row r="1493" spans="1:41" hidden="1" x14ac:dyDescent="0.2">
      <c r="A1493" s="96"/>
      <c r="B1493" s="96"/>
      <c r="C1493" s="96"/>
      <c r="D1493" s="96"/>
      <c r="E1493" s="96"/>
      <c r="F1493" s="96"/>
      <c r="G1493" s="96"/>
      <c r="H1493" s="19" t="str">
        <f>IF(E1493="","",VLOOKUP(LEFT(E1493,5),'Technikai cellák'!B:C,2,0))</f>
        <v/>
      </c>
      <c r="I1493" s="19" t="str">
        <f>IF(E1493="","",VLOOKUP(H1493,'Technikai cellák'!$C$1:$D$12,2,0))</f>
        <v/>
      </c>
      <c r="J1493" s="97"/>
      <c r="K1493" s="25" t="str">
        <f t="shared" si="433"/>
        <v/>
      </c>
      <c r="L1493" s="101">
        <f t="shared" si="434"/>
        <v>0</v>
      </c>
      <c r="M1493" s="102">
        <f t="shared" si="435"/>
        <v>0</v>
      </c>
      <c r="N1493" s="105"/>
      <c r="O1493" s="104">
        <f t="shared" si="436"/>
        <v>0</v>
      </c>
      <c r="P1493" s="26">
        <f t="shared" si="432"/>
        <v>0</v>
      </c>
      <c r="Q1493" s="21">
        <f t="shared" si="449"/>
        <v>0</v>
      </c>
      <c r="R1493" s="98"/>
      <c r="S1493" s="99"/>
      <c r="T1493" s="99"/>
      <c r="U1493" s="99"/>
      <c r="V1493" s="99"/>
      <c r="W1493" s="99"/>
      <c r="X1493" s="99"/>
      <c r="Y1493" s="99"/>
      <c r="Z1493" s="99"/>
      <c r="AA1493" s="99"/>
      <c r="AB1493" s="99"/>
      <c r="AC1493" s="100"/>
      <c r="AD1493" s="22">
        <f t="shared" si="437"/>
        <v>0</v>
      </c>
      <c r="AE1493" s="20">
        <f t="shared" si="438"/>
        <v>0</v>
      </c>
      <c r="AF1493" s="20">
        <f t="shared" si="439"/>
        <v>0</v>
      </c>
      <c r="AG1493" s="20">
        <f t="shared" si="440"/>
        <v>0</v>
      </c>
      <c r="AH1493" s="20">
        <f t="shared" si="441"/>
        <v>0</v>
      </c>
      <c r="AI1493" s="20">
        <f t="shared" si="442"/>
        <v>0</v>
      </c>
      <c r="AJ1493" s="20">
        <f t="shared" si="443"/>
        <v>0</v>
      </c>
      <c r="AK1493" s="20">
        <f t="shared" si="444"/>
        <v>0</v>
      </c>
      <c r="AL1493" s="20">
        <f t="shared" si="445"/>
        <v>0</v>
      </c>
      <c r="AM1493" s="20">
        <f t="shared" si="446"/>
        <v>0</v>
      </c>
      <c r="AN1493" s="20">
        <f t="shared" si="447"/>
        <v>0</v>
      </c>
      <c r="AO1493" s="43">
        <f t="shared" si="448"/>
        <v>0</v>
      </c>
    </row>
    <row r="1494" spans="1:41" hidden="1" x14ac:dyDescent="0.2">
      <c r="A1494" s="96"/>
      <c r="B1494" s="96"/>
      <c r="C1494" s="96"/>
      <c r="D1494" s="96"/>
      <c r="E1494" s="96"/>
      <c r="F1494" s="96"/>
      <c r="G1494" s="96"/>
      <c r="H1494" s="19" t="str">
        <f>IF(E1494="","",VLOOKUP(LEFT(E1494,5),'Technikai cellák'!B:C,2,0))</f>
        <v/>
      </c>
      <c r="I1494" s="19" t="str">
        <f>IF(E1494="","",VLOOKUP(H1494,'Technikai cellák'!$C$1:$D$12,2,0))</f>
        <v/>
      </c>
      <c r="J1494" s="97"/>
      <c r="K1494" s="25" t="str">
        <f t="shared" si="433"/>
        <v/>
      </c>
      <c r="L1494" s="101">
        <f t="shared" si="434"/>
        <v>0</v>
      </c>
      <c r="M1494" s="102">
        <f t="shared" si="435"/>
        <v>0</v>
      </c>
      <c r="N1494" s="105"/>
      <c r="O1494" s="104">
        <f t="shared" si="436"/>
        <v>0</v>
      </c>
      <c r="P1494" s="26">
        <f t="shared" si="432"/>
        <v>0</v>
      </c>
      <c r="Q1494" s="21">
        <f t="shared" si="449"/>
        <v>0</v>
      </c>
      <c r="R1494" s="98"/>
      <c r="S1494" s="99"/>
      <c r="T1494" s="99"/>
      <c r="U1494" s="99"/>
      <c r="V1494" s="99"/>
      <c r="W1494" s="99"/>
      <c r="X1494" s="99"/>
      <c r="Y1494" s="99"/>
      <c r="Z1494" s="99"/>
      <c r="AA1494" s="99"/>
      <c r="AB1494" s="99"/>
      <c r="AC1494" s="100"/>
      <c r="AD1494" s="22">
        <f t="shared" si="437"/>
        <v>0</v>
      </c>
      <c r="AE1494" s="20">
        <f t="shared" si="438"/>
        <v>0</v>
      </c>
      <c r="AF1494" s="20">
        <f t="shared" si="439"/>
        <v>0</v>
      </c>
      <c r="AG1494" s="20">
        <f t="shared" si="440"/>
        <v>0</v>
      </c>
      <c r="AH1494" s="20">
        <f t="shared" si="441"/>
        <v>0</v>
      </c>
      <c r="AI1494" s="20">
        <f t="shared" si="442"/>
        <v>0</v>
      </c>
      <c r="AJ1494" s="20">
        <f t="shared" si="443"/>
        <v>0</v>
      </c>
      <c r="AK1494" s="20">
        <f t="shared" si="444"/>
        <v>0</v>
      </c>
      <c r="AL1494" s="20">
        <f t="shared" si="445"/>
        <v>0</v>
      </c>
      <c r="AM1494" s="20">
        <f t="shared" si="446"/>
        <v>0</v>
      </c>
      <c r="AN1494" s="20">
        <f t="shared" si="447"/>
        <v>0</v>
      </c>
      <c r="AO1494" s="43">
        <f t="shared" si="448"/>
        <v>0</v>
      </c>
    </row>
    <row r="1495" spans="1:41" hidden="1" x14ac:dyDescent="0.2">
      <c r="A1495" s="96"/>
      <c r="B1495" s="96"/>
      <c r="C1495" s="96"/>
      <c r="D1495" s="96"/>
      <c r="E1495" s="96"/>
      <c r="F1495" s="96"/>
      <c r="G1495" s="96"/>
      <c r="H1495" s="19" t="str">
        <f>IF(E1495="","",VLOOKUP(LEFT(E1495,5),'Technikai cellák'!B:C,2,0))</f>
        <v/>
      </c>
      <c r="I1495" s="19" t="str">
        <f>IF(E1495="","",VLOOKUP(H1495,'Technikai cellák'!$C$1:$D$12,2,0))</f>
        <v/>
      </c>
      <c r="J1495" s="97"/>
      <c r="K1495" s="25" t="str">
        <f t="shared" si="433"/>
        <v/>
      </c>
      <c r="L1495" s="101">
        <f t="shared" si="434"/>
        <v>0</v>
      </c>
      <c r="M1495" s="102">
        <f t="shared" si="435"/>
        <v>0</v>
      </c>
      <c r="N1495" s="105"/>
      <c r="O1495" s="104">
        <f t="shared" si="436"/>
        <v>0</v>
      </c>
      <c r="P1495" s="26">
        <f t="shared" si="432"/>
        <v>0</v>
      </c>
      <c r="Q1495" s="21">
        <f t="shared" si="449"/>
        <v>0</v>
      </c>
      <c r="R1495" s="98"/>
      <c r="S1495" s="99"/>
      <c r="T1495" s="99"/>
      <c r="U1495" s="99"/>
      <c r="V1495" s="99"/>
      <c r="W1495" s="99"/>
      <c r="X1495" s="99"/>
      <c r="Y1495" s="99"/>
      <c r="Z1495" s="99"/>
      <c r="AA1495" s="99"/>
      <c r="AB1495" s="99"/>
      <c r="AC1495" s="100"/>
      <c r="AD1495" s="22">
        <f t="shared" si="437"/>
        <v>0</v>
      </c>
      <c r="AE1495" s="20">
        <f t="shared" si="438"/>
        <v>0</v>
      </c>
      <c r="AF1495" s="20">
        <f t="shared" si="439"/>
        <v>0</v>
      </c>
      <c r="AG1495" s="20">
        <f t="shared" si="440"/>
        <v>0</v>
      </c>
      <c r="AH1495" s="20">
        <f t="shared" si="441"/>
        <v>0</v>
      </c>
      <c r="AI1495" s="20">
        <f t="shared" si="442"/>
        <v>0</v>
      </c>
      <c r="AJ1495" s="20">
        <f t="shared" si="443"/>
        <v>0</v>
      </c>
      <c r="AK1495" s="20">
        <f t="shared" si="444"/>
        <v>0</v>
      </c>
      <c r="AL1495" s="20">
        <f t="shared" si="445"/>
        <v>0</v>
      </c>
      <c r="AM1495" s="20">
        <f t="shared" si="446"/>
        <v>0</v>
      </c>
      <c r="AN1495" s="20">
        <f t="shared" si="447"/>
        <v>0</v>
      </c>
      <c r="AO1495" s="43">
        <f t="shared" si="448"/>
        <v>0</v>
      </c>
    </row>
    <row r="1496" spans="1:41" hidden="1" x14ac:dyDescent="0.2">
      <c r="A1496" s="96"/>
      <c r="B1496" s="96"/>
      <c r="C1496" s="96"/>
      <c r="D1496" s="96"/>
      <c r="E1496" s="96"/>
      <c r="F1496" s="96"/>
      <c r="G1496" s="96"/>
      <c r="H1496" s="19" t="str">
        <f>IF(E1496="","",VLOOKUP(LEFT(E1496,5),'Technikai cellák'!B:C,2,0))</f>
        <v/>
      </c>
      <c r="I1496" s="19" t="str">
        <f>IF(E1496="","",VLOOKUP(H1496,'Technikai cellák'!$C$1:$D$12,2,0))</f>
        <v/>
      </c>
      <c r="J1496" s="97"/>
      <c r="K1496" s="25" t="str">
        <f t="shared" si="433"/>
        <v/>
      </c>
      <c r="L1496" s="101">
        <f t="shared" si="434"/>
        <v>0</v>
      </c>
      <c r="M1496" s="102">
        <f t="shared" si="435"/>
        <v>0</v>
      </c>
      <c r="N1496" s="105"/>
      <c r="O1496" s="104">
        <f t="shared" si="436"/>
        <v>0</v>
      </c>
      <c r="P1496" s="26">
        <f t="shared" si="432"/>
        <v>0</v>
      </c>
      <c r="Q1496" s="21">
        <f t="shared" si="449"/>
        <v>0</v>
      </c>
      <c r="R1496" s="98"/>
      <c r="S1496" s="99"/>
      <c r="T1496" s="99"/>
      <c r="U1496" s="99"/>
      <c r="V1496" s="99"/>
      <c r="W1496" s="99"/>
      <c r="X1496" s="99"/>
      <c r="Y1496" s="99"/>
      <c r="Z1496" s="99"/>
      <c r="AA1496" s="99"/>
      <c r="AB1496" s="99"/>
      <c r="AC1496" s="100"/>
      <c r="AD1496" s="22">
        <f t="shared" si="437"/>
        <v>0</v>
      </c>
      <c r="AE1496" s="20">
        <f t="shared" si="438"/>
        <v>0</v>
      </c>
      <c r="AF1496" s="20">
        <f t="shared" si="439"/>
        <v>0</v>
      </c>
      <c r="AG1496" s="20">
        <f t="shared" si="440"/>
        <v>0</v>
      </c>
      <c r="AH1496" s="20">
        <f t="shared" si="441"/>
        <v>0</v>
      </c>
      <c r="AI1496" s="20">
        <f t="shared" si="442"/>
        <v>0</v>
      </c>
      <c r="AJ1496" s="20">
        <f t="shared" si="443"/>
        <v>0</v>
      </c>
      <c r="AK1496" s="20">
        <f t="shared" si="444"/>
        <v>0</v>
      </c>
      <c r="AL1496" s="20">
        <f t="shared" si="445"/>
        <v>0</v>
      </c>
      <c r="AM1496" s="20">
        <f t="shared" si="446"/>
        <v>0</v>
      </c>
      <c r="AN1496" s="20">
        <f t="shared" si="447"/>
        <v>0</v>
      </c>
      <c r="AO1496" s="43">
        <f t="shared" si="448"/>
        <v>0</v>
      </c>
    </row>
    <row r="1497" spans="1:41" hidden="1" x14ac:dyDescent="0.2">
      <c r="A1497" s="96"/>
      <c r="B1497" s="96"/>
      <c r="C1497" s="96"/>
      <c r="D1497" s="96"/>
      <c r="E1497" s="96"/>
      <c r="F1497" s="96"/>
      <c r="G1497" s="96"/>
      <c r="H1497" s="19" t="str">
        <f>IF(E1497="","",VLOOKUP(LEFT(E1497,5),'Technikai cellák'!B:C,2,0))</f>
        <v/>
      </c>
      <c r="I1497" s="19" t="str">
        <f>IF(E1497="","",VLOOKUP(H1497,'Technikai cellák'!$C$1:$D$12,2,0))</f>
        <v/>
      </c>
      <c r="J1497" s="97"/>
      <c r="K1497" s="25" t="str">
        <f t="shared" si="433"/>
        <v/>
      </c>
      <c r="L1497" s="101">
        <f t="shared" si="434"/>
        <v>0</v>
      </c>
      <c r="M1497" s="102">
        <f t="shared" si="435"/>
        <v>0</v>
      </c>
      <c r="N1497" s="105"/>
      <c r="O1497" s="104">
        <f t="shared" si="436"/>
        <v>0</v>
      </c>
      <c r="P1497" s="26">
        <f t="shared" si="432"/>
        <v>0</v>
      </c>
      <c r="Q1497" s="21">
        <f t="shared" si="449"/>
        <v>0</v>
      </c>
      <c r="R1497" s="98"/>
      <c r="S1497" s="99"/>
      <c r="T1497" s="99"/>
      <c r="U1497" s="99"/>
      <c r="V1497" s="99"/>
      <c r="W1497" s="99"/>
      <c r="X1497" s="99"/>
      <c r="Y1497" s="99"/>
      <c r="Z1497" s="99"/>
      <c r="AA1497" s="99"/>
      <c r="AB1497" s="99"/>
      <c r="AC1497" s="100"/>
      <c r="AD1497" s="22">
        <f t="shared" si="437"/>
        <v>0</v>
      </c>
      <c r="AE1497" s="20">
        <f t="shared" si="438"/>
        <v>0</v>
      </c>
      <c r="AF1497" s="20">
        <f t="shared" si="439"/>
        <v>0</v>
      </c>
      <c r="AG1497" s="20">
        <f t="shared" si="440"/>
        <v>0</v>
      </c>
      <c r="AH1497" s="20">
        <f t="shared" si="441"/>
        <v>0</v>
      </c>
      <c r="AI1497" s="20">
        <f t="shared" si="442"/>
        <v>0</v>
      </c>
      <c r="AJ1497" s="20">
        <f t="shared" si="443"/>
        <v>0</v>
      </c>
      <c r="AK1497" s="20">
        <f t="shared" si="444"/>
        <v>0</v>
      </c>
      <c r="AL1497" s="20">
        <f t="shared" si="445"/>
        <v>0</v>
      </c>
      <c r="AM1497" s="20">
        <f t="shared" si="446"/>
        <v>0</v>
      </c>
      <c r="AN1497" s="20">
        <f t="shared" si="447"/>
        <v>0</v>
      </c>
      <c r="AO1497" s="43">
        <f t="shared" si="448"/>
        <v>0</v>
      </c>
    </row>
    <row r="1498" spans="1:41" hidden="1" x14ac:dyDescent="0.2">
      <c r="A1498" s="96"/>
      <c r="B1498" s="96"/>
      <c r="C1498" s="96"/>
      <c r="D1498" s="96"/>
      <c r="E1498" s="96"/>
      <c r="F1498" s="96"/>
      <c r="G1498" s="96"/>
      <c r="H1498" s="19" t="str">
        <f>IF(E1498="","",VLOOKUP(LEFT(E1498,5),'Technikai cellák'!B:C,2,0))</f>
        <v/>
      </c>
      <c r="I1498" s="19" t="str">
        <f>IF(E1498="","",VLOOKUP(H1498,'Technikai cellák'!$C$1:$D$12,2,0))</f>
        <v/>
      </c>
      <c r="J1498" s="97"/>
      <c r="K1498" s="25" t="str">
        <f t="shared" si="433"/>
        <v/>
      </c>
      <c r="L1498" s="101">
        <f t="shared" si="434"/>
        <v>0</v>
      </c>
      <c r="M1498" s="102">
        <f t="shared" si="435"/>
        <v>0</v>
      </c>
      <c r="N1498" s="105"/>
      <c r="O1498" s="104">
        <f t="shared" si="436"/>
        <v>0</v>
      </c>
      <c r="P1498" s="26">
        <f t="shared" si="432"/>
        <v>0</v>
      </c>
      <c r="Q1498" s="21">
        <f t="shared" si="449"/>
        <v>0</v>
      </c>
      <c r="R1498" s="98"/>
      <c r="S1498" s="99"/>
      <c r="T1498" s="99"/>
      <c r="U1498" s="99"/>
      <c r="V1498" s="99"/>
      <c r="W1498" s="99"/>
      <c r="X1498" s="99"/>
      <c r="Y1498" s="99"/>
      <c r="Z1498" s="99"/>
      <c r="AA1498" s="99"/>
      <c r="AB1498" s="99"/>
      <c r="AC1498" s="100"/>
      <c r="AD1498" s="22">
        <f t="shared" si="437"/>
        <v>0</v>
      </c>
      <c r="AE1498" s="20">
        <f t="shared" si="438"/>
        <v>0</v>
      </c>
      <c r="AF1498" s="20">
        <f t="shared" si="439"/>
        <v>0</v>
      </c>
      <c r="AG1498" s="20">
        <f t="shared" si="440"/>
        <v>0</v>
      </c>
      <c r="AH1498" s="20">
        <f t="shared" si="441"/>
        <v>0</v>
      </c>
      <c r="AI1498" s="20">
        <f t="shared" si="442"/>
        <v>0</v>
      </c>
      <c r="AJ1498" s="20">
        <f t="shared" si="443"/>
        <v>0</v>
      </c>
      <c r="AK1498" s="20">
        <f t="shared" si="444"/>
        <v>0</v>
      </c>
      <c r="AL1498" s="20">
        <f t="shared" si="445"/>
        <v>0</v>
      </c>
      <c r="AM1498" s="20">
        <f t="shared" si="446"/>
        <v>0</v>
      </c>
      <c r="AN1498" s="20">
        <f t="shared" si="447"/>
        <v>0</v>
      </c>
      <c r="AO1498" s="43">
        <f t="shared" si="448"/>
        <v>0</v>
      </c>
    </row>
    <row r="1499" spans="1:41" hidden="1" x14ac:dyDescent="0.2">
      <c r="A1499" s="96"/>
      <c r="B1499" s="96"/>
      <c r="C1499" s="96"/>
      <c r="D1499" s="96"/>
      <c r="E1499" s="96"/>
      <c r="F1499" s="96"/>
      <c r="G1499" s="96"/>
      <c r="H1499" s="19" t="str">
        <f>IF(E1499="","",VLOOKUP(LEFT(E1499,5),'Technikai cellák'!B:C,2,0))</f>
        <v/>
      </c>
      <c r="I1499" s="19" t="str">
        <f>IF(E1499="","",VLOOKUP(H1499,'Technikai cellák'!$C$1:$D$12,2,0))</f>
        <v/>
      </c>
      <c r="J1499" s="97"/>
      <c r="K1499" s="25" t="str">
        <f t="shared" si="433"/>
        <v/>
      </c>
      <c r="L1499" s="101">
        <f t="shared" si="434"/>
        <v>0</v>
      </c>
      <c r="M1499" s="102">
        <f t="shared" si="435"/>
        <v>0</v>
      </c>
      <c r="N1499" s="105"/>
      <c r="O1499" s="104">
        <f t="shared" si="436"/>
        <v>0</v>
      </c>
      <c r="P1499" s="26">
        <f t="shared" ref="P1499:P1562" si="450">ROUND(Q1499*$G$9,0)</f>
        <v>0</v>
      </c>
      <c r="Q1499" s="21">
        <f t="shared" si="449"/>
        <v>0</v>
      </c>
      <c r="R1499" s="98"/>
      <c r="S1499" s="99"/>
      <c r="T1499" s="99"/>
      <c r="U1499" s="99"/>
      <c r="V1499" s="99"/>
      <c r="W1499" s="99"/>
      <c r="X1499" s="99"/>
      <c r="Y1499" s="99"/>
      <c r="Z1499" s="99"/>
      <c r="AA1499" s="99"/>
      <c r="AB1499" s="99"/>
      <c r="AC1499" s="100"/>
      <c r="AD1499" s="22">
        <f t="shared" si="437"/>
        <v>0</v>
      </c>
      <c r="AE1499" s="20">
        <f t="shared" si="438"/>
        <v>0</v>
      </c>
      <c r="AF1499" s="20">
        <f t="shared" si="439"/>
        <v>0</v>
      </c>
      <c r="AG1499" s="20">
        <f t="shared" si="440"/>
        <v>0</v>
      </c>
      <c r="AH1499" s="20">
        <f t="shared" si="441"/>
        <v>0</v>
      </c>
      <c r="AI1499" s="20">
        <f t="shared" si="442"/>
        <v>0</v>
      </c>
      <c r="AJ1499" s="20">
        <f t="shared" si="443"/>
        <v>0</v>
      </c>
      <c r="AK1499" s="20">
        <f t="shared" si="444"/>
        <v>0</v>
      </c>
      <c r="AL1499" s="20">
        <f t="shared" si="445"/>
        <v>0</v>
      </c>
      <c r="AM1499" s="20">
        <f t="shared" si="446"/>
        <v>0</v>
      </c>
      <c r="AN1499" s="20">
        <f t="shared" si="447"/>
        <v>0</v>
      </c>
      <c r="AO1499" s="43">
        <f t="shared" si="448"/>
        <v>0</v>
      </c>
    </row>
    <row r="1500" spans="1:41" hidden="1" x14ac:dyDescent="0.2">
      <c r="A1500" s="96"/>
      <c r="B1500" s="96"/>
      <c r="C1500" s="96"/>
      <c r="D1500" s="96"/>
      <c r="E1500" s="96"/>
      <c r="F1500" s="96"/>
      <c r="G1500" s="96"/>
      <c r="H1500" s="19" t="str">
        <f>IF(E1500="","",VLOOKUP(LEFT(E1500,5),'Technikai cellák'!B:C,2,0))</f>
        <v/>
      </c>
      <c r="I1500" s="19" t="str">
        <f>IF(E1500="","",VLOOKUP(H1500,'Technikai cellák'!$C$1:$D$12,2,0))</f>
        <v/>
      </c>
      <c r="J1500" s="97"/>
      <c r="K1500" s="25" t="str">
        <f t="shared" si="433"/>
        <v/>
      </c>
      <c r="L1500" s="101">
        <f t="shared" si="434"/>
        <v>0</v>
      </c>
      <c r="M1500" s="102">
        <f t="shared" si="435"/>
        <v>0</v>
      </c>
      <c r="N1500" s="105"/>
      <c r="O1500" s="104">
        <f t="shared" si="436"/>
        <v>0</v>
      </c>
      <c r="P1500" s="26">
        <f t="shared" si="450"/>
        <v>0</v>
      </c>
      <c r="Q1500" s="21">
        <f t="shared" si="449"/>
        <v>0</v>
      </c>
      <c r="R1500" s="98"/>
      <c r="S1500" s="99"/>
      <c r="T1500" s="99"/>
      <c r="U1500" s="99"/>
      <c r="V1500" s="99"/>
      <c r="W1500" s="99"/>
      <c r="X1500" s="99"/>
      <c r="Y1500" s="99"/>
      <c r="Z1500" s="99"/>
      <c r="AA1500" s="99"/>
      <c r="AB1500" s="99"/>
      <c r="AC1500" s="100"/>
      <c r="AD1500" s="22">
        <f t="shared" si="437"/>
        <v>0</v>
      </c>
      <c r="AE1500" s="20">
        <f t="shared" si="438"/>
        <v>0</v>
      </c>
      <c r="AF1500" s="20">
        <f t="shared" si="439"/>
        <v>0</v>
      </c>
      <c r="AG1500" s="20">
        <f t="shared" si="440"/>
        <v>0</v>
      </c>
      <c r="AH1500" s="20">
        <f t="shared" si="441"/>
        <v>0</v>
      </c>
      <c r="AI1500" s="20">
        <f t="shared" si="442"/>
        <v>0</v>
      </c>
      <c r="AJ1500" s="20">
        <f t="shared" si="443"/>
        <v>0</v>
      </c>
      <c r="AK1500" s="20">
        <f t="shared" si="444"/>
        <v>0</v>
      </c>
      <c r="AL1500" s="20">
        <f t="shared" si="445"/>
        <v>0</v>
      </c>
      <c r="AM1500" s="20">
        <f t="shared" si="446"/>
        <v>0</v>
      </c>
      <c r="AN1500" s="20">
        <f t="shared" si="447"/>
        <v>0</v>
      </c>
      <c r="AO1500" s="43">
        <f t="shared" si="448"/>
        <v>0</v>
      </c>
    </row>
    <row r="1501" spans="1:41" hidden="1" x14ac:dyDescent="0.2">
      <c r="A1501" s="96"/>
      <c r="B1501" s="96"/>
      <c r="C1501" s="96"/>
      <c r="D1501" s="96"/>
      <c r="E1501" s="96"/>
      <c r="F1501" s="96"/>
      <c r="G1501" s="96"/>
      <c r="H1501" s="19" t="str">
        <f>IF(E1501="","",VLOOKUP(LEFT(E1501,5),'Technikai cellák'!B:C,2,0))</f>
        <v/>
      </c>
      <c r="I1501" s="19" t="str">
        <f>IF(E1501="","",VLOOKUP(H1501,'Technikai cellák'!$C$1:$D$12,2,0))</f>
        <v/>
      </c>
      <c r="J1501" s="97"/>
      <c r="K1501" s="25" t="str">
        <f t="shared" si="433"/>
        <v/>
      </c>
      <c r="L1501" s="101">
        <f t="shared" si="434"/>
        <v>0</v>
      </c>
      <c r="M1501" s="102">
        <f t="shared" si="435"/>
        <v>0</v>
      </c>
      <c r="N1501" s="105"/>
      <c r="O1501" s="104">
        <f t="shared" si="436"/>
        <v>0</v>
      </c>
      <c r="P1501" s="26">
        <f t="shared" si="450"/>
        <v>0</v>
      </c>
      <c r="Q1501" s="21">
        <f t="shared" si="449"/>
        <v>0</v>
      </c>
      <c r="R1501" s="98"/>
      <c r="S1501" s="99"/>
      <c r="T1501" s="99"/>
      <c r="U1501" s="99"/>
      <c r="V1501" s="99"/>
      <c r="W1501" s="99"/>
      <c r="X1501" s="99"/>
      <c r="Y1501" s="99"/>
      <c r="Z1501" s="99"/>
      <c r="AA1501" s="99"/>
      <c r="AB1501" s="99"/>
      <c r="AC1501" s="100"/>
      <c r="AD1501" s="22">
        <f t="shared" si="437"/>
        <v>0</v>
      </c>
      <c r="AE1501" s="20">
        <f t="shared" si="438"/>
        <v>0</v>
      </c>
      <c r="AF1501" s="20">
        <f t="shared" si="439"/>
        <v>0</v>
      </c>
      <c r="AG1501" s="20">
        <f t="shared" si="440"/>
        <v>0</v>
      </c>
      <c r="AH1501" s="20">
        <f t="shared" si="441"/>
        <v>0</v>
      </c>
      <c r="AI1501" s="20">
        <f t="shared" si="442"/>
        <v>0</v>
      </c>
      <c r="AJ1501" s="20">
        <f t="shared" si="443"/>
        <v>0</v>
      </c>
      <c r="AK1501" s="20">
        <f t="shared" si="444"/>
        <v>0</v>
      </c>
      <c r="AL1501" s="20">
        <f t="shared" si="445"/>
        <v>0</v>
      </c>
      <c r="AM1501" s="20">
        <f t="shared" si="446"/>
        <v>0</v>
      </c>
      <c r="AN1501" s="20">
        <f t="shared" si="447"/>
        <v>0</v>
      </c>
      <c r="AO1501" s="43">
        <f t="shared" si="448"/>
        <v>0</v>
      </c>
    </row>
    <row r="1502" spans="1:41" hidden="1" x14ac:dyDescent="0.2">
      <c r="A1502" s="96"/>
      <c r="B1502" s="96"/>
      <c r="C1502" s="96"/>
      <c r="D1502" s="96"/>
      <c r="E1502" s="96"/>
      <c r="F1502" s="96"/>
      <c r="G1502" s="96"/>
      <c r="H1502" s="19" t="str">
        <f>IF(E1502="","",VLOOKUP(LEFT(E1502,5),'Technikai cellák'!B:C,2,0))</f>
        <v/>
      </c>
      <c r="I1502" s="19" t="str">
        <f>IF(E1502="","",VLOOKUP(H1502,'Technikai cellák'!$C$1:$D$12,2,0))</f>
        <v/>
      </c>
      <c r="J1502" s="97"/>
      <c r="K1502" s="25" t="str">
        <f t="shared" si="433"/>
        <v/>
      </c>
      <c r="L1502" s="101">
        <f t="shared" si="434"/>
        <v>0</v>
      </c>
      <c r="M1502" s="102">
        <f t="shared" si="435"/>
        <v>0</v>
      </c>
      <c r="N1502" s="105"/>
      <c r="O1502" s="104">
        <f t="shared" si="436"/>
        <v>0</v>
      </c>
      <c r="P1502" s="26">
        <f t="shared" si="450"/>
        <v>0</v>
      </c>
      <c r="Q1502" s="21">
        <f t="shared" si="449"/>
        <v>0</v>
      </c>
      <c r="R1502" s="98"/>
      <c r="S1502" s="99"/>
      <c r="T1502" s="99"/>
      <c r="U1502" s="99"/>
      <c r="V1502" s="99"/>
      <c r="W1502" s="99"/>
      <c r="X1502" s="99"/>
      <c r="Y1502" s="99"/>
      <c r="Z1502" s="99"/>
      <c r="AA1502" s="99"/>
      <c r="AB1502" s="99"/>
      <c r="AC1502" s="100"/>
      <c r="AD1502" s="22">
        <f t="shared" si="437"/>
        <v>0</v>
      </c>
      <c r="AE1502" s="20">
        <f t="shared" si="438"/>
        <v>0</v>
      </c>
      <c r="AF1502" s="20">
        <f t="shared" si="439"/>
        <v>0</v>
      </c>
      <c r="AG1502" s="20">
        <f t="shared" si="440"/>
        <v>0</v>
      </c>
      <c r="AH1502" s="20">
        <f t="shared" si="441"/>
        <v>0</v>
      </c>
      <c r="AI1502" s="20">
        <f t="shared" si="442"/>
        <v>0</v>
      </c>
      <c r="AJ1502" s="20">
        <f t="shared" si="443"/>
        <v>0</v>
      </c>
      <c r="AK1502" s="20">
        <f t="shared" si="444"/>
        <v>0</v>
      </c>
      <c r="AL1502" s="20">
        <f t="shared" si="445"/>
        <v>0</v>
      </c>
      <c r="AM1502" s="20">
        <f t="shared" si="446"/>
        <v>0</v>
      </c>
      <c r="AN1502" s="20">
        <f t="shared" si="447"/>
        <v>0</v>
      </c>
      <c r="AO1502" s="43">
        <f t="shared" si="448"/>
        <v>0</v>
      </c>
    </row>
    <row r="1503" spans="1:41" hidden="1" x14ac:dyDescent="0.2">
      <c r="A1503" s="96"/>
      <c r="B1503" s="96"/>
      <c r="C1503" s="96"/>
      <c r="D1503" s="96"/>
      <c r="E1503" s="96"/>
      <c r="F1503" s="96"/>
      <c r="G1503" s="96"/>
      <c r="H1503" s="19" t="str">
        <f>IF(E1503="","",VLOOKUP(LEFT(E1503,5),'Technikai cellák'!B:C,2,0))</f>
        <v/>
      </c>
      <c r="I1503" s="19" t="str">
        <f>IF(E1503="","",VLOOKUP(H1503,'Technikai cellák'!$C$1:$D$12,2,0))</f>
        <v/>
      </c>
      <c r="J1503" s="97"/>
      <c r="K1503" s="25" t="str">
        <f t="shared" si="433"/>
        <v/>
      </c>
      <c r="L1503" s="101">
        <f t="shared" si="434"/>
        <v>0</v>
      </c>
      <c r="M1503" s="102">
        <f t="shared" si="435"/>
        <v>0</v>
      </c>
      <c r="N1503" s="105"/>
      <c r="O1503" s="104">
        <f t="shared" si="436"/>
        <v>0</v>
      </c>
      <c r="P1503" s="26">
        <f t="shared" si="450"/>
        <v>0</v>
      </c>
      <c r="Q1503" s="21">
        <f t="shared" si="449"/>
        <v>0</v>
      </c>
      <c r="R1503" s="98"/>
      <c r="S1503" s="99"/>
      <c r="T1503" s="99"/>
      <c r="U1503" s="99"/>
      <c r="V1503" s="99"/>
      <c r="W1503" s="99"/>
      <c r="X1503" s="99"/>
      <c r="Y1503" s="99"/>
      <c r="Z1503" s="99"/>
      <c r="AA1503" s="99"/>
      <c r="AB1503" s="99"/>
      <c r="AC1503" s="100"/>
      <c r="AD1503" s="22">
        <f t="shared" si="437"/>
        <v>0</v>
      </c>
      <c r="AE1503" s="20">
        <f t="shared" si="438"/>
        <v>0</v>
      </c>
      <c r="AF1503" s="20">
        <f t="shared" si="439"/>
        <v>0</v>
      </c>
      <c r="AG1503" s="20">
        <f t="shared" si="440"/>
        <v>0</v>
      </c>
      <c r="AH1503" s="20">
        <f t="shared" si="441"/>
        <v>0</v>
      </c>
      <c r="AI1503" s="20">
        <f t="shared" si="442"/>
        <v>0</v>
      </c>
      <c r="AJ1503" s="20">
        <f t="shared" si="443"/>
        <v>0</v>
      </c>
      <c r="AK1503" s="20">
        <f t="shared" si="444"/>
        <v>0</v>
      </c>
      <c r="AL1503" s="20">
        <f t="shared" si="445"/>
        <v>0</v>
      </c>
      <c r="AM1503" s="20">
        <f t="shared" si="446"/>
        <v>0</v>
      </c>
      <c r="AN1503" s="20">
        <f t="shared" si="447"/>
        <v>0</v>
      </c>
      <c r="AO1503" s="43">
        <f t="shared" si="448"/>
        <v>0</v>
      </c>
    </row>
    <row r="1504" spans="1:41" hidden="1" x14ac:dyDescent="0.2">
      <c r="A1504" s="96"/>
      <c r="B1504" s="96"/>
      <c r="C1504" s="96"/>
      <c r="D1504" s="96"/>
      <c r="E1504" s="96"/>
      <c r="F1504" s="96"/>
      <c r="G1504" s="96"/>
      <c r="H1504" s="19" t="str">
        <f>IF(E1504="","",VLOOKUP(LEFT(E1504,5),'Technikai cellák'!B:C,2,0))</f>
        <v/>
      </c>
      <c r="I1504" s="19" t="str">
        <f>IF(E1504="","",VLOOKUP(H1504,'Technikai cellák'!$C$1:$D$12,2,0))</f>
        <v/>
      </c>
      <c r="J1504" s="97"/>
      <c r="K1504" s="25" t="str">
        <f t="shared" si="433"/>
        <v/>
      </c>
      <c r="L1504" s="101">
        <f t="shared" si="434"/>
        <v>0</v>
      </c>
      <c r="M1504" s="102">
        <f t="shared" si="435"/>
        <v>0</v>
      </c>
      <c r="N1504" s="105"/>
      <c r="O1504" s="104">
        <f t="shared" si="436"/>
        <v>0</v>
      </c>
      <c r="P1504" s="26">
        <f t="shared" si="450"/>
        <v>0</v>
      </c>
      <c r="Q1504" s="21">
        <f t="shared" si="449"/>
        <v>0</v>
      </c>
      <c r="R1504" s="98"/>
      <c r="S1504" s="99"/>
      <c r="T1504" s="99"/>
      <c r="U1504" s="99"/>
      <c r="V1504" s="99"/>
      <c r="W1504" s="99"/>
      <c r="X1504" s="99"/>
      <c r="Y1504" s="99"/>
      <c r="Z1504" s="99"/>
      <c r="AA1504" s="99"/>
      <c r="AB1504" s="99"/>
      <c r="AC1504" s="100"/>
      <c r="AD1504" s="22">
        <f t="shared" si="437"/>
        <v>0</v>
      </c>
      <c r="AE1504" s="20">
        <f t="shared" si="438"/>
        <v>0</v>
      </c>
      <c r="AF1504" s="20">
        <f t="shared" si="439"/>
        <v>0</v>
      </c>
      <c r="AG1504" s="20">
        <f t="shared" si="440"/>
        <v>0</v>
      </c>
      <c r="AH1504" s="20">
        <f t="shared" si="441"/>
        <v>0</v>
      </c>
      <c r="AI1504" s="20">
        <f t="shared" si="442"/>
        <v>0</v>
      </c>
      <c r="AJ1504" s="20">
        <f t="shared" si="443"/>
        <v>0</v>
      </c>
      <c r="AK1504" s="20">
        <f t="shared" si="444"/>
        <v>0</v>
      </c>
      <c r="AL1504" s="20">
        <f t="shared" si="445"/>
        <v>0</v>
      </c>
      <c r="AM1504" s="20">
        <f t="shared" si="446"/>
        <v>0</v>
      </c>
      <c r="AN1504" s="20">
        <f t="shared" si="447"/>
        <v>0</v>
      </c>
      <c r="AO1504" s="43">
        <f t="shared" si="448"/>
        <v>0</v>
      </c>
    </row>
    <row r="1505" spans="1:41" hidden="1" x14ac:dyDescent="0.2">
      <c r="A1505" s="96"/>
      <c r="B1505" s="96"/>
      <c r="C1505" s="96"/>
      <c r="D1505" s="96"/>
      <c r="E1505" s="96"/>
      <c r="F1505" s="96"/>
      <c r="G1505" s="96"/>
      <c r="H1505" s="19" t="str">
        <f>IF(E1505="","",VLOOKUP(LEFT(E1505,5),'Technikai cellák'!B:C,2,0))</f>
        <v/>
      </c>
      <c r="I1505" s="19" t="str">
        <f>IF(E1505="","",VLOOKUP(H1505,'Technikai cellák'!$C$1:$D$12,2,0))</f>
        <v/>
      </c>
      <c r="J1505" s="97"/>
      <c r="K1505" s="25" t="str">
        <f t="shared" si="433"/>
        <v/>
      </c>
      <c r="L1505" s="101">
        <f t="shared" si="434"/>
        <v>0</v>
      </c>
      <c r="M1505" s="102">
        <f t="shared" si="435"/>
        <v>0</v>
      </c>
      <c r="N1505" s="105"/>
      <c r="O1505" s="104">
        <f t="shared" si="436"/>
        <v>0</v>
      </c>
      <c r="P1505" s="26">
        <f t="shared" si="450"/>
        <v>0</v>
      </c>
      <c r="Q1505" s="21">
        <f t="shared" si="449"/>
        <v>0</v>
      </c>
      <c r="R1505" s="98"/>
      <c r="S1505" s="99"/>
      <c r="T1505" s="99"/>
      <c r="U1505" s="99"/>
      <c r="V1505" s="99"/>
      <c r="W1505" s="99"/>
      <c r="X1505" s="99"/>
      <c r="Y1505" s="99"/>
      <c r="Z1505" s="99"/>
      <c r="AA1505" s="99"/>
      <c r="AB1505" s="99"/>
      <c r="AC1505" s="100"/>
      <c r="AD1505" s="22">
        <f t="shared" si="437"/>
        <v>0</v>
      </c>
      <c r="AE1505" s="20">
        <f t="shared" si="438"/>
        <v>0</v>
      </c>
      <c r="AF1505" s="20">
        <f t="shared" si="439"/>
        <v>0</v>
      </c>
      <c r="AG1505" s="20">
        <f t="shared" si="440"/>
        <v>0</v>
      </c>
      <c r="AH1505" s="20">
        <f t="shared" si="441"/>
        <v>0</v>
      </c>
      <c r="AI1505" s="20">
        <f t="shared" si="442"/>
        <v>0</v>
      </c>
      <c r="AJ1505" s="20">
        <f t="shared" si="443"/>
        <v>0</v>
      </c>
      <c r="AK1505" s="20">
        <f t="shared" si="444"/>
        <v>0</v>
      </c>
      <c r="AL1505" s="20">
        <f t="shared" si="445"/>
        <v>0</v>
      </c>
      <c r="AM1505" s="20">
        <f t="shared" si="446"/>
        <v>0</v>
      </c>
      <c r="AN1505" s="20">
        <f t="shared" si="447"/>
        <v>0</v>
      </c>
      <c r="AO1505" s="43">
        <f t="shared" si="448"/>
        <v>0</v>
      </c>
    </row>
    <row r="1506" spans="1:41" hidden="1" x14ac:dyDescent="0.2">
      <c r="A1506" s="96"/>
      <c r="B1506" s="96"/>
      <c r="C1506" s="96"/>
      <c r="D1506" s="96"/>
      <c r="E1506" s="96"/>
      <c r="F1506" s="96"/>
      <c r="G1506" s="96"/>
      <c r="H1506" s="19" t="str">
        <f>IF(E1506="","",VLOOKUP(LEFT(E1506,5),'Technikai cellák'!B:C,2,0))</f>
        <v/>
      </c>
      <c r="I1506" s="19" t="str">
        <f>IF(E1506="","",VLOOKUP(H1506,'Technikai cellák'!$C$1:$D$12,2,0))</f>
        <v/>
      </c>
      <c r="J1506" s="97"/>
      <c r="K1506" s="25" t="str">
        <f t="shared" si="433"/>
        <v/>
      </c>
      <c r="L1506" s="101">
        <f t="shared" si="434"/>
        <v>0</v>
      </c>
      <c r="M1506" s="102">
        <f t="shared" si="435"/>
        <v>0</v>
      </c>
      <c r="N1506" s="105"/>
      <c r="O1506" s="104">
        <f t="shared" si="436"/>
        <v>0</v>
      </c>
      <c r="P1506" s="26">
        <f t="shared" si="450"/>
        <v>0</v>
      </c>
      <c r="Q1506" s="21">
        <f t="shared" si="449"/>
        <v>0</v>
      </c>
      <c r="R1506" s="98"/>
      <c r="S1506" s="99"/>
      <c r="T1506" s="99"/>
      <c r="U1506" s="99"/>
      <c r="V1506" s="99"/>
      <c r="W1506" s="99"/>
      <c r="X1506" s="99"/>
      <c r="Y1506" s="99"/>
      <c r="Z1506" s="99"/>
      <c r="AA1506" s="99"/>
      <c r="AB1506" s="99"/>
      <c r="AC1506" s="100"/>
      <c r="AD1506" s="22">
        <f t="shared" si="437"/>
        <v>0</v>
      </c>
      <c r="AE1506" s="20">
        <f t="shared" si="438"/>
        <v>0</v>
      </c>
      <c r="AF1506" s="20">
        <f t="shared" si="439"/>
        <v>0</v>
      </c>
      <c r="AG1506" s="20">
        <f t="shared" si="440"/>
        <v>0</v>
      </c>
      <c r="AH1506" s="20">
        <f t="shared" si="441"/>
        <v>0</v>
      </c>
      <c r="AI1506" s="20">
        <f t="shared" si="442"/>
        <v>0</v>
      </c>
      <c r="AJ1506" s="20">
        <f t="shared" si="443"/>
        <v>0</v>
      </c>
      <c r="AK1506" s="20">
        <f t="shared" si="444"/>
        <v>0</v>
      </c>
      <c r="AL1506" s="20">
        <f t="shared" si="445"/>
        <v>0</v>
      </c>
      <c r="AM1506" s="20">
        <f t="shared" si="446"/>
        <v>0</v>
      </c>
      <c r="AN1506" s="20">
        <f t="shared" si="447"/>
        <v>0</v>
      </c>
      <c r="AO1506" s="43">
        <f t="shared" si="448"/>
        <v>0</v>
      </c>
    </row>
    <row r="1507" spans="1:41" hidden="1" x14ac:dyDescent="0.2">
      <c r="A1507" s="96"/>
      <c r="B1507" s="96"/>
      <c r="C1507" s="96"/>
      <c r="D1507" s="96"/>
      <c r="E1507" s="96"/>
      <c r="F1507" s="96"/>
      <c r="G1507" s="96"/>
      <c r="H1507" s="19" t="str">
        <f>IF(E1507="","",VLOOKUP(LEFT(E1507,5),'Technikai cellák'!B:C,2,0))</f>
        <v/>
      </c>
      <c r="I1507" s="19" t="str">
        <f>IF(E1507="","",VLOOKUP(H1507,'Technikai cellák'!$C$1:$D$12,2,0))</f>
        <v/>
      </c>
      <c r="J1507" s="97"/>
      <c r="K1507" s="25" t="str">
        <f t="shared" si="433"/>
        <v/>
      </c>
      <c r="L1507" s="101">
        <f t="shared" si="434"/>
        <v>0</v>
      </c>
      <c r="M1507" s="102">
        <f t="shared" si="435"/>
        <v>0</v>
      </c>
      <c r="N1507" s="105"/>
      <c r="O1507" s="104">
        <f t="shared" si="436"/>
        <v>0</v>
      </c>
      <c r="P1507" s="26">
        <f t="shared" si="450"/>
        <v>0</v>
      </c>
      <c r="Q1507" s="21">
        <f t="shared" si="449"/>
        <v>0</v>
      </c>
      <c r="R1507" s="98"/>
      <c r="S1507" s="99"/>
      <c r="T1507" s="99"/>
      <c r="U1507" s="99"/>
      <c r="V1507" s="99"/>
      <c r="W1507" s="99"/>
      <c r="X1507" s="99"/>
      <c r="Y1507" s="99"/>
      <c r="Z1507" s="99"/>
      <c r="AA1507" s="99"/>
      <c r="AB1507" s="99"/>
      <c r="AC1507" s="100"/>
      <c r="AD1507" s="22">
        <f t="shared" si="437"/>
        <v>0</v>
      </c>
      <c r="AE1507" s="20">
        <f t="shared" si="438"/>
        <v>0</v>
      </c>
      <c r="AF1507" s="20">
        <f t="shared" si="439"/>
        <v>0</v>
      </c>
      <c r="AG1507" s="20">
        <f t="shared" si="440"/>
        <v>0</v>
      </c>
      <c r="AH1507" s="20">
        <f t="shared" si="441"/>
        <v>0</v>
      </c>
      <c r="AI1507" s="20">
        <f t="shared" si="442"/>
        <v>0</v>
      </c>
      <c r="AJ1507" s="20">
        <f t="shared" si="443"/>
        <v>0</v>
      </c>
      <c r="AK1507" s="20">
        <f t="shared" si="444"/>
        <v>0</v>
      </c>
      <c r="AL1507" s="20">
        <f t="shared" si="445"/>
        <v>0</v>
      </c>
      <c r="AM1507" s="20">
        <f t="shared" si="446"/>
        <v>0</v>
      </c>
      <c r="AN1507" s="20">
        <f t="shared" si="447"/>
        <v>0</v>
      </c>
      <c r="AO1507" s="43">
        <f t="shared" si="448"/>
        <v>0</v>
      </c>
    </row>
    <row r="1508" spans="1:41" hidden="1" x14ac:dyDescent="0.2">
      <c r="A1508" s="96"/>
      <c r="B1508" s="96"/>
      <c r="C1508" s="96"/>
      <c r="D1508" s="96"/>
      <c r="E1508" s="96"/>
      <c r="F1508" s="96"/>
      <c r="G1508" s="96"/>
      <c r="H1508" s="19" t="str">
        <f>IF(E1508="","",VLOOKUP(LEFT(E1508,5),'Technikai cellák'!B:C,2,0))</f>
        <v/>
      </c>
      <c r="I1508" s="19" t="str">
        <f>IF(E1508="","",VLOOKUP(H1508,'Technikai cellák'!$C$1:$D$12,2,0))</f>
        <v/>
      </c>
      <c r="J1508" s="97"/>
      <c r="K1508" s="25" t="str">
        <f t="shared" si="433"/>
        <v/>
      </c>
      <c r="L1508" s="101">
        <f t="shared" si="434"/>
        <v>0</v>
      </c>
      <c r="M1508" s="102">
        <f t="shared" si="435"/>
        <v>0</v>
      </c>
      <c r="N1508" s="105"/>
      <c r="O1508" s="104">
        <f t="shared" si="436"/>
        <v>0</v>
      </c>
      <c r="P1508" s="26">
        <f t="shared" si="450"/>
        <v>0</v>
      </c>
      <c r="Q1508" s="21">
        <f t="shared" si="449"/>
        <v>0</v>
      </c>
      <c r="R1508" s="98"/>
      <c r="S1508" s="99"/>
      <c r="T1508" s="99"/>
      <c r="U1508" s="99"/>
      <c r="V1508" s="99"/>
      <c r="W1508" s="99"/>
      <c r="X1508" s="99"/>
      <c r="Y1508" s="99"/>
      <c r="Z1508" s="99"/>
      <c r="AA1508" s="99"/>
      <c r="AB1508" s="99"/>
      <c r="AC1508" s="100"/>
      <c r="AD1508" s="22">
        <f t="shared" si="437"/>
        <v>0</v>
      </c>
      <c r="AE1508" s="20">
        <f t="shared" si="438"/>
        <v>0</v>
      </c>
      <c r="AF1508" s="20">
        <f t="shared" si="439"/>
        <v>0</v>
      </c>
      <c r="AG1508" s="20">
        <f t="shared" si="440"/>
        <v>0</v>
      </c>
      <c r="AH1508" s="20">
        <f t="shared" si="441"/>
        <v>0</v>
      </c>
      <c r="AI1508" s="20">
        <f t="shared" si="442"/>
        <v>0</v>
      </c>
      <c r="AJ1508" s="20">
        <f t="shared" si="443"/>
        <v>0</v>
      </c>
      <c r="AK1508" s="20">
        <f t="shared" si="444"/>
        <v>0</v>
      </c>
      <c r="AL1508" s="20">
        <f t="shared" si="445"/>
        <v>0</v>
      </c>
      <c r="AM1508" s="20">
        <f t="shared" si="446"/>
        <v>0</v>
      </c>
      <c r="AN1508" s="20">
        <f t="shared" si="447"/>
        <v>0</v>
      </c>
      <c r="AO1508" s="43">
        <f t="shared" si="448"/>
        <v>0</v>
      </c>
    </row>
    <row r="1509" spans="1:41" hidden="1" x14ac:dyDescent="0.2">
      <c r="A1509" s="96"/>
      <c r="B1509" s="96"/>
      <c r="C1509" s="96"/>
      <c r="D1509" s="96"/>
      <c r="E1509" s="96"/>
      <c r="F1509" s="96"/>
      <c r="G1509" s="96"/>
      <c r="H1509" s="19" t="str">
        <f>IF(E1509="","",VLOOKUP(LEFT(E1509,5),'Technikai cellák'!B:C,2,0))</f>
        <v/>
      </c>
      <c r="I1509" s="19" t="str">
        <f>IF(E1509="","",VLOOKUP(H1509,'Technikai cellák'!$C$1:$D$12,2,0))</f>
        <v/>
      </c>
      <c r="J1509" s="97"/>
      <c r="K1509" s="25" t="str">
        <f t="shared" si="433"/>
        <v/>
      </c>
      <c r="L1509" s="101">
        <f t="shared" si="434"/>
        <v>0</v>
      </c>
      <c r="M1509" s="102">
        <f t="shared" si="435"/>
        <v>0</v>
      </c>
      <c r="N1509" s="105"/>
      <c r="O1509" s="104">
        <f t="shared" si="436"/>
        <v>0</v>
      </c>
      <c r="P1509" s="26">
        <f t="shared" si="450"/>
        <v>0</v>
      </c>
      <c r="Q1509" s="21">
        <f t="shared" si="449"/>
        <v>0</v>
      </c>
      <c r="R1509" s="98"/>
      <c r="S1509" s="99"/>
      <c r="T1509" s="99"/>
      <c r="U1509" s="99"/>
      <c r="V1509" s="99"/>
      <c r="W1509" s="99"/>
      <c r="X1509" s="99"/>
      <c r="Y1509" s="99"/>
      <c r="Z1509" s="99"/>
      <c r="AA1509" s="99"/>
      <c r="AB1509" s="99"/>
      <c r="AC1509" s="100"/>
      <c r="AD1509" s="22">
        <f t="shared" si="437"/>
        <v>0</v>
      </c>
      <c r="AE1509" s="20">
        <f t="shared" si="438"/>
        <v>0</v>
      </c>
      <c r="AF1509" s="20">
        <f t="shared" si="439"/>
        <v>0</v>
      </c>
      <c r="AG1509" s="20">
        <f t="shared" si="440"/>
        <v>0</v>
      </c>
      <c r="AH1509" s="20">
        <f t="shared" si="441"/>
        <v>0</v>
      </c>
      <c r="AI1509" s="20">
        <f t="shared" si="442"/>
        <v>0</v>
      </c>
      <c r="AJ1509" s="20">
        <f t="shared" si="443"/>
        <v>0</v>
      </c>
      <c r="AK1509" s="20">
        <f t="shared" si="444"/>
        <v>0</v>
      </c>
      <c r="AL1509" s="20">
        <f t="shared" si="445"/>
        <v>0</v>
      </c>
      <c r="AM1509" s="20">
        <f t="shared" si="446"/>
        <v>0</v>
      </c>
      <c r="AN1509" s="20">
        <f t="shared" si="447"/>
        <v>0</v>
      </c>
      <c r="AO1509" s="43">
        <f t="shared" si="448"/>
        <v>0</v>
      </c>
    </row>
    <row r="1510" spans="1:41" hidden="1" x14ac:dyDescent="0.2">
      <c r="A1510" s="96"/>
      <c r="B1510" s="96"/>
      <c r="C1510" s="96"/>
      <c r="D1510" s="96"/>
      <c r="E1510" s="96"/>
      <c r="F1510" s="96"/>
      <c r="G1510" s="96"/>
      <c r="H1510" s="19" t="str">
        <f>IF(E1510="","",VLOOKUP(LEFT(E1510,5),'Technikai cellák'!B:C,2,0))</f>
        <v/>
      </c>
      <c r="I1510" s="19" t="str">
        <f>IF(E1510="","",VLOOKUP(H1510,'Technikai cellák'!$C$1:$D$12,2,0))</f>
        <v/>
      </c>
      <c r="J1510" s="97"/>
      <c r="K1510" s="25" t="str">
        <f t="shared" si="433"/>
        <v/>
      </c>
      <c r="L1510" s="101">
        <f t="shared" si="434"/>
        <v>0</v>
      </c>
      <c r="M1510" s="102">
        <f t="shared" si="435"/>
        <v>0</v>
      </c>
      <c r="N1510" s="105"/>
      <c r="O1510" s="104">
        <f t="shared" si="436"/>
        <v>0</v>
      </c>
      <c r="P1510" s="26">
        <f t="shared" si="450"/>
        <v>0</v>
      </c>
      <c r="Q1510" s="21">
        <f t="shared" si="449"/>
        <v>0</v>
      </c>
      <c r="R1510" s="98"/>
      <c r="S1510" s="99"/>
      <c r="T1510" s="99"/>
      <c r="U1510" s="99"/>
      <c r="V1510" s="99"/>
      <c r="W1510" s="99"/>
      <c r="X1510" s="99"/>
      <c r="Y1510" s="99"/>
      <c r="Z1510" s="99"/>
      <c r="AA1510" s="99"/>
      <c r="AB1510" s="99"/>
      <c r="AC1510" s="100"/>
      <c r="AD1510" s="22">
        <f t="shared" si="437"/>
        <v>0</v>
      </c>
      <c r="AE1510" s="20">
        <f t="shared" si="438"/>
        <v>0</v>
      </c>
      <c r="AF1510" s="20">
        <f t="shared" si="439"/>
        <v>0</v>
      </c>
      <c r="AG1510" s="20">
        <f t="shared" si="440"/>
        <v>0</v>
      </c>
      <c r="AH1510" s="20">
        <f t="shared" si="441"/>
        <v>0</v>
      </c>
      <c r="AI1510" s="20">
        <f t="shared" si="442"/>
        <v>0</v>
      </c>
      <c r="AJ1510" s="20">
        <f t="shared" si="443"/>
        <v>0</v>
      </c>
      <c r="AK1510" s="20">
        <f t="shared" si="444"/>
        <v>0</v>
      </c>
      <c r="AL1510" s="20">
        <f t="shared" si="445"/>
        <v>0</v>
      </c>
      <c r="AM1510" s="20">
        <f t="shared" si="446"/>
        <v>0</v>
      </c>
      <c r="AN1510" s="20">
        <f t="shared" si="447"/>
        <v>0</v>
      </c>
      <c r="AO1510" s="43">
        <f t="shared" si="448"/>
        <v>0</v>
      </c>
    </row>
    <row r="1511" spans="1:41" hidden="1" x14ac:dyDescent="0.2">
      <c r="A1511" s="96"/>
      <c r="B1511" s="96"/>
      <c r="C1511" s="96"/>
      <c r="D1511" s="96"/>
      <c r="E1511" s="96"/>
      <c r="F1511" s="96"/>
      <c r="G1511" s="96"/>
      <c r="H1511" s="19" t="str">
        <f>IF(E1511="","",VLOOKUP(LEFT(E1511,5),'Technikai cellák'!B:C,2,0))</f>
        <v/>
      </c>
      <c r="I1511" s="19" t="str">
        <f>IF(E1511="","",VLOOKUP(H1511,'Technikai cellák'!$C$1:$D$12,2,0))</f>
        <v/>
      </c>
      <c r="J1511" s="97"/>
      <c r="K1511" s="25" t="str">
        <f t="shared" si="433"/>
        <v/>
      </c>
      <c r="L1511" s="101">
        <f t="shared" si="434"/>
        <v>0</v>
      </c>
      <c r="M1511" s="102">
        <f t="shared" si="435"/>
        <v>0</v>
      </c>
      <c r="N1511" s="105"/>
      <c r="O1511" s="104">
        <f t="shared" si="436"/>
        <v>0</v>
      </c>
      <c r="P1511" s="26">
        <f t="shared" si="450"/>
        <v>0</v>
      </c>
      <c r="Q1511" s="21">
        <f t="shared" si="449"/>
        <v>0</v>
      </c>
      <c r="R1511" s="98"/>
      <c r="S1511" s="99"/>
      <c r="T1511" s="99"/>
      <c r="U1511" s="99"/>
      <c r="V1511" s="99"/>
      <c r="W1511" s="99"/>
      <c r="X1511" s="99"/>
      <c r="Y1511" s="99"/>
      <c r="Z1511" s="99"/>
      <c r="AA1511" s="99"/>
      <c r="AB1511" s="99"/>
      <c r="AC1511" s="100"/>
      <c r="AD1511" s="22">
        <f t="shared" si="437"/>
        <v>0</v>
      </c>
      <c r="AE1511" s="20">
        <f t="shared" si="438"/>
        <v>0</v>
      </c>
      <c r="AF1511" s="20">
        <f t="shared" si="439"/>
        <v>0</v>
      </c>
      <c r="AG1511" s="20">
        <f t="shared" si="440"/>
        <v>0</v>
      </c>
      <c r="AH1511" s="20">
        <f t="shared" si="441"/>
        <v>0</v>
      </c>
      <c r="AI1511" s="20">
        <f t="shared" si="442"/>
        <v>0</v>
      </c>
      <c r="AJ1511" s="20">
        <f t="shared" si="443"/>
        <v>0</v>
      </c>
      <c r="AK1511" s="20">
        <f t="shared" si="444"/>
        <v>0</v>
      </c>
      <c r="AL1511" s="20">
        <f t="shared" si="445"/>
        <v>0</v>
      </c>
      <c r="AM1511" s="20">
        <f t="shared" si="446"/>
        <v>0</v>
      </c>
      <c r="AN1511" s="20">
        <f t="shared" si="447"/>
        <v>0</v>
      </c>
      <c r="AO1511" s="43">
        <f t="shared" si="448"/>
        <v>0</v>
      </c>
    </row>
    <row r="1512" spans="1:41" hidden="1" x14ac:dyDescent="0.2">
      <c r="A1512" s="96"/>
      <c r="B1512" s="96"/>
      <c r="C1512" s="96"/>
      <c r="D1512" s="96"/>
      <c r="E1512" s="96"/>
      <c r="F1512" s="96"/>
      <c r="G1512" s="96"/>
      <c r="H1512" s="19" t="str">
        <f>IF(E1512="","",VLOOKUP(LEFT(E1512,5),'Technikai cellák'!B:C,2,0))</f>
        <v/>
      </c>
      <c r="I1512" s="19" t="str">
        <f>IF(E1512="","",VLOOKUP(H1512,'Technikai cellák'!$C$1:$D$12,2,0))</f>
        <v/>
      </c>
      <c r="J1512" s="97"/>
      <c r="K1512" s="25" t="str">
        <f t="shared" si="433"/>
        <v/>
      </c>
      <c r="L1512" s="101">
        <f t="shared" si="434"/>
        <v>0</v>
      </c>
      <c r="M1512" s="102">
        <f t="shared" si="435"/>
        <v>0</v>
      </c>
      <c r="N1512" s="105"/>
      <c r="O1512" s="104">
        <f t="shared" si="436"/>
        <v>0</v>
      </c>
      <c r="P1512" s="26">
        <f t="shared" si="450"/>
        <v>0</v>
      </c>
      <c r="Q1512" s="21">
        <f t="shared" si="449"/>
        <v>0</v>
      </c>
      <c r="R1512" s="98"/>
      <c r="S1512" s="99"/>
      <c r="T1512" s="99"/>
      <c r="U1512" s="99"/>
      <c r="V1512" s="99"/>
      <c r="W1512" s="99"/>
      <c r="X1512" s="99"/>
      <c r="Y1512" s="99"/>
      <c r="Z1512" s="99"/>
      <c r="AA1512" s="99"/>
      <c r="AB1512" s="99"/>
      <c r="AC1512" s="100"/>
      <c r="AD1512" s="22">
        <f t="shared" si="437"/>
        <v>0</v>
      </c>
      <c r="AE1512" s="20">
        <f t="shared" si="438"/>
        <v>0</v>
      </c>
      <c r="AF1512" s="20">
        <f t="shared" si="439"/>
        <v>0</v>
      </c>
      <c r="AG1512" s="20">
        <f t="shared" si="440"/>
        <v>0</v>
      </c>
      <c r="AH1512" s="20">
        <f t="shared" si="441"/>
        <v>0</v>
      </c>
      <c r="AI1512" s="20">
        <f t="shared" si="442"/>
        <v>0</v>
      </c>
      <c r="AJ1512" s="20">
        <f t="shared" si="443"/>
        <v>0</v>
      </c>
      <c r="AK1512" s="20">
        <f t="shared" si="444"/>
        <v>0</v>
      </c>
      <c r="AL1512" s="20">
        <f t="shared" si="445"/>
        <v>0</v>
      </c>
      <c r="AM1512" s="20">
        <f t="shared" si="446"/>
        <v>0</v>
      </c>
      <c r="AN1512" s="20">
        <f t="shared" si="447"/>
        <v>0</v>
      </c>
      <c r="AO1512" s="43">
        <f t="shared" si="448"/>
        <v>0</v>
      </c>
    </row>
    <row r="1513" spans="1:41" hidden="1" x14ac:dyDescent="0.2">
      <c r="A1513" s="96"/>
      <c r="B1513" s="96"/>
      <c r="C1513" s="96"/>
      <c r="D1513" s="96"/>
      <c r="E1513" s="96"/>
      <c r="F1513" s="96"/>
      <c r="G1513" s="96"/>
      <c r="H1513" s="19" t="str">
        <f>IF(E1513="","",VLOOKUP(LEFT(E1513,5),'Technikai cellák'!B:C,2,0))</f>
        <v/>
      </c>
      <c r="I1513" s="19" t="str">
        <f>IF(E1513="","",VLOOKUP(H1513,'Technikai cellák'!$C$1:$D$12,2,0))</f>
        <v/>
      </c>
      <c r="J1513" s="97"/>
      <c r="K1513" s="25" t="str">
        <f t="shared" si="433"/>
        <v/>
      </c>
      <c r="L1513" s="101">
        <f t="shared" si="434"/>
        <v>0</v>
      </c>
      <c r="M1513" s="102">
        <f t="shared" si="435"/>
        <v>0</v>
      </c>
      <c r="N1513" s="105"/>
      <c r="O1513" s="104">
        <f t="shared" si="436"/>
        <v>0</v>
      </c>
      <c r="P1513" s="26">
        <f t="shared" si="450"/>
        <v>0</v>
      </c>
      <c r="Q1513" s="21">
        <f t="shared" si="449"/>
        <v>0</v>
      </c>
      <c r="R1513" s="98"/>
      <c r="S1513" s="99"/>
      <c r="T1513" s="99"/>
      <c r="U1513" s="99"/>
      <c r="V1513" s="99"/>
      <c r="W1513" s="99"/>
      <c r="X1513" s="99"/>
      <c r="Y1513" s="99"/>
      <c r="Z1513" s="99"/>
      <c r="AA1513" s="99"/>
      <c r="AB1513" s="99"/>
      <c r="AC1513" s="100"/>
      <c r="AD1513" s="22">
        <f t="shared" si="437"/>
        <v>0</v>
      </c>
      <c r="AE1513" s="20">
        <f t="shared" si="438"/>
        <v>0</v>
      </c>
      <c r="AF1513" s="20">
        <f t="shared" si="439"/>
        <v>0</v>
      </c>
      <c r="AG1513" s="20">
        <f t="shared" si="440"/>
        <v>0</v>
      </c>
      <c r="AH1513" s="20">
        <f t="shared" si="441"/>
        <v>0</v>
      </c>
      <c r="AI1513" s="20">
        <f t="shared" si="442"/>
        <v>0</v>
      </c>
      <c r="AJ1513" s="20">
        <f t="shared" si="443"/>
        <v>0</v>
      </c>
      <c r="AK1513" s="20">
        <f t="shared" si="444"/>
        <v>0</v>
      </c>
      <c r="AL1513" s="20">
        <f t="shared" si="445"/>
        <v>0</v>
      </c>
      <c r="AM1513" s="20">
        <f t="shared" si="446"/>
        <v>0</v>
      </c>
      <c r="AN1513" s="20">
        <f t="shared" si="447"/>
        <v>0</v>
      </c>
      <c r="AO1513" s="43">
        <f t="shared" si="448"/>
        <v>0</v>
      </c>
    </row>
    <row r="1514" spans="1:41" hidden="1" x14ac:dyDescent="0.2">
      <c r="A1514" s="96"/>
      <c r="B1514" s="96"/>
      <c r="C1514" s="96"/>
      <c r="D1514" s="96"/>
      <c r="E1514" s="96"/>
      <c r="F1514" s="96"/>
      <c r="G1514" s="96"/>
      <c r="H1514" s="19" t="str">
        <f>IF(E1514="","",VLOOKUP(LEFT(E1514,5),'Technikai cellák'!B:C,2,0))</f>
        <v/>
      </c>
      <c r="I1514" s="19" t="str">
        <f>IF(E1514="","",VLOOKUP(H1514,'Technikai cellák'!$C$1:$D$12,2,0))</f>
        <v/>
      </c>
      <c r="J1514" s="97"/>
      <c r="K1514" s="25" t="str">
        <f t="shared" si="433"/>
        <v/>
      </c>
      <c r="L1514" s="101">
        <f t="shared" si="434"/>
        <v>0</v>
      </c>
      <c r="M1514" s="102">
        <f t="shared" si="435"/>
        <v>0</v>
      </c>
      <c r="N1514" s="105"/>
      <c r="O1514" s="104">
        <f t="shared" si="436"/>
        <v>0</v>
      </c>
      <c r="P1514" s="26">
        <f t="shared" si="450"/>
        <v>0</v>
      </c>
      <c r="Q1514" s="21">
        <f t="shared" si="449"/>
        <v>0</v>
      </c>
      <c r="R1514" s="98"/>
      <c r="S1514" s="99"/>
      <c r="T1514" s="99"/>
      <c r="U1514" s="99"/>
      <c r="V1514" s="99"/>
      <c r="W1514" s="99"/>
      <c r="X1514" s="99"/>
      <c r="Y1514" s="99"/>
      <c r="Z1514" s="99"/>
      <c r="AA1514" s="99"/>
      <c r="AB1514" s="99"/>
      <c r="AC1514" s="100"/>
      <c r="AD1514" s="22">
        <f t="shared" si="437"/>
        <v>0</v>
      </c>
      <c r="AE1514" s="20">
        <f t="shared" si="438"/>
        <v>0</v>
      </c>
      <c r="AF1514" s="20">
        <f t="shared" si="439"/>
        <v>0</v>
      </c>
      <c r="AG1514" s="20">
        <f t="shared" si="440"/>
        <v>0</v>
      </c>
      <c r="AH1514" s="20">
        <f t="shared" si="441"/>
        <v>0</v>
      </c>
      <c r="AI1514" s="20">
        <f t="shared" si="442"/>
        <v>0</v>
      </c>
      <c r="AJ1514" s="20">
        <f t="shared" si="443"/>
        <v>0</v>
      </c>
      <c r="AK1514" s="20">
        <f t="shared" si="444"/>
        <v>0</v>
      </c>
      <c r="AL1514" s="20">
        <f t="shared" si="445"/>
        <v>0</v>
      </c>
      <c r="AM1514" s="20">
        <f t="shared" si="446"/>
        <v>0</v>
      </c>
      <c r="AN1514" s="20">
        <f t="shared" si="447"/>
        <v>0</v>
      </c>
      <c r="AO1514" s="43">
        <f t="shared" si="448"/>
        <v>0</v>
      </c>
    </row>
    <row r="1515" spans="1:41" hidden="1" x14ac:dyDescent="0.2">
      <c r="A1515" s="96"/>
      <c r="B1515" s="96"/>
      <c r="C1515" s="96"/>
      <c r="D1515" s="96"/>
      <c r="E1515" s="96"/>
      <c r="F1515" s="96"/>
      <c r="G1515" s="96"/>
      <c r="H1515" s="19" t="str">
        <f>IF(E1515="","",VLOOKUP(LEFT(E1515,5),'Technikai cellák'!B:C,2,0))</f>
        <v/>
      </c>
      <c r="I1515" s="19" t="str">
        <f>IF(E1515="","",VLOOKUP(H1515,'Technikai cellák'!$C$1:$D$12,2,0))</f>
        <v/>
      </c>
      <c r="J1515" s="97"/>
      <c r="K1515" s="25" t="str">
        <f t="shared" si="433"/>
        <v/>
      </c>
      <c r="L1515" s="101">
        <f t="shared" si="434"/>
        <v>0</v>
      </c>
      <c r="M1515" s="102">
        <f t="shared" si="435"/>
        <v>0</v>
      </c>
      <c r="N1515" s="105"/>
      <c r="O1515" s="104">
        <f t="shared" si="436"/>
        <v>0</v>
      </c>
      <c r="P1515" s="26">
        <f t="shared" si="450"/>
        <v>0</v>
      </c>
      <c r="Q1515" s="21">
        <f t="shared" si="449"/>
        <v>0</v>
      </c>
      <c r="R1515" s="98"/>
      <c r="S1515" s="99"/>
      <c r="T1515" s="99"/>
      <c r="U1515" s="99"/>
      <c r="V1515" s="99"/>
      <c r="W1515" s="99"/>
      <c r="X1515" s="99"/>
      <c r="Y1515" s="99"/>
      <c r="Z1515" s="99"/>
      <c r="AA1515" s="99"/>
      <c r="AB1515" s="99"/>
      <c r="AC1515" s="100"/>
      <c r="AD1515" s="22">
        <f t="shared" si="437"/>
        <v>0</v>
      </c>
      <c r="AE1515" s="20">
        <f t="shared" si="438"/>
        <v>0</v>
      </c>
      <c r="AF1515" s="20">
        <f t="shared" si="439"/>
        <v>0</v>
      </c>
      <c r="AG1515" s="20">
        <f t="shared" si="440"/>
        <v>0</v>
      </c>
      <c r="AH1515" s="20">
        <f t="shared" si="441"/>
        <v>0</v>
      </c>
      <c r="AI1515" s="20">
        <f t="shared" si="442"/>
        <v>0</v>
      </c>
      <c r="AJ1515" s="20">
        <f t="shared" si="443"/>
        <v>0</v>
      </c>
      <c r="AK1515" s="20">
        <f t="shared" si="444"/>
        <v>0</v>
      </c>
      <c r="AL1515" s="20">
        <f t="shared" si="445"/>
        <v>0</v>
      </c>
      <c r="AM1515" s="20">
        <f t="shared" si="446"/>
        <v>0</v>
      </c>
      <c r="AN1515" s="20">
        <f t="shared" si="447"/>
        <v>0</v>
      </c>
      <c r="AO1515" s="43">
        <f t="shared" si="448"/>
        <v>0</v>
      </c>
    </row>
    <row r="1516" spans="1:41" hidden="1" x14ac:dyDescent="0.2">
      <c r="A1516" s="96"/>
      <c r="B1516" s="96"/>
      <c r="C1516" s="96"/>
      <c r="D1516" s="96"/>
      <c r="E1516" s="96"/>
      <c r="F1516" s="96"/>
      <c r="G1516" s="96"/>
      <c r="H1516" s="19" t="str">
        <f>IF(E1516="","",VLOOKUP(LEFT(E1516,5),'Technikai cellák'!B:C,2,0))</f>
        <v/>
      </c>
      <c r="I1516" s="19" t="str">
        <f>IF(E1516="","",VLOOKUP(H1516,'Technikai cellák'!$C$1:$D$12,2,0))</f>
        <v/>
      </c>
      <c r="J1516" s="97"/>
      <c r="K1516" s="25" t="str">
        <f t="shared" si="433"/>
        <v/>
      </c>
      <c r="L1516" s="101">
        <f t="shared" si="434"/>
        <v>0</v>
      </c>
      <c r="M1516" s="102">
        <f t="shared" si="435"/>
        <v>0</v>
      </c>
      <c r="N1516" s="105"/>
      <c r="O1516" s="104">
        <f t="shared" si="436"/>
        <v>0</v>
      </c>
      <c r="P1516" s="26">
        <f t="shared" si="450"/>
        <v>0</v>
      </c>
      <c r="Q1516" s="21">
        <f t="shared" si="449"/>
        <v>0</v>
      </c>
      <c r="R1516" s="98"/>
      <c r="S1516" s="99"/>
      <c r="T1516" s="99"/>
      <c r="U1516" s="99"/>
      <c r="V1516" s="99"/>
      <c r="W1516" s="99"/>
      <c r="X1516" s="99"/>
      <c r="Y1516" s="99"/>
      <c r="Z1516" s="99"/>
      <c r="AA1516" s="99"/>
      <c r="AB1516" s="99"/>
      <c r="AC1516" s="100"/>
      <c r="AD1516" s="22">
        <f t="shared" si="437"/>
        <v>0</v>
      </c>
      <c r="AE1516" s="20">
        <f t="shared" si="438"/>
        <v>0</v>
      </c>
      <c r="AF1516" s="20">
        <f t="shared" si="439"/>
        <v>0</v>
      </c>
      <c r="AG1516" s="20">
        <f t="shared" si="440"/>
        <v>0</v>
      </c>
      <c r="AH1516" s="20">
        <f t="shared" si="441"/>
        <v>0</v>
      </c>
      <c r="AI1516" s="20">
        <f t="shared" si="442"/>
        <v>0</v>
      </c>
      <c r="AJ1516" s="20">
        <f t="shared" si="443"/>
        <v>0</v>
      </c>
      <c r="AK1516" s="20">
        <f t="shared" si="444"/>
        <v>0</v>
      </c>
      <c r="AL1516" s="20">
        <f t="shared" si="445"/>
        <v>0</v>
      </c>
      <c r="AM1516" s="20">
        <f t="shared" si="446"/>
        <v>0</v>
      </c>
      <c r="AN1516" s="20">
        <f t="shared" si="447"/>
        <v>0</v>
      </c>
      <c r="AO1516" s="43">
        <f t="shared" si="448"/>
        <v>0</v>
      </c>
    </row>
    <row r="1517" spans="1:41" hidden="1" x14ac:dyDescent="0.2">
      <c r="A1517" s="96"/>
      <c r="B1517" s="96"/>
      <c r="C1517" s="96"/>
      <c r="D1517" s="96"/>
      <c r="E1517" s="96"/>
      <c r="F1517" s="96"/>
      <c r="G1517" s="96"/>
      <c r="H1517" s="19" t="str">
        <f>IF(E1517="","",VLOOKUP(LEFT(E1517,5),'Technikai cellák'!B:C,2,0))</f>
        <v/>
      </c>
      <c r="I1517" s="19" t="str">
        <f>IF(E1517="","",VLOOKUP(H1517,'Technikai cellák'!$C$1:$D$12,2,0))</f>
        <v/>
      </c>
      <c r="J1517" s="97"/>
      <c r="K1517" s="25" t="str">
        <f t="shared" si="433"/>
        <v/>
      </c>
      <c r="L1517" s="101">
        <f t="shared" si="434"/>
        <v>0</v>
      </c>
      <c r="M1517" s="102">
        <f t="shared" si="435"/>
        <v>0</v>
      </c>
      <c r="N1517" s="105"/>
      <c r="O1517" s="104">
        <f t="shared" si="436"/>
        <v>0</v>
      </c>
      <c r="P1517" s="26">
        <f t="shared" si="450"/>
        <v>0</v>
      </c>
      <c r="Q1517" s="21">
        <f t="shared" si="449"/>
        <v>0</v>
      </c>
      <c r="R1517" s="98"/>
      <c r="S1517" s="99"/>
      <c r="T1517" s="99"/>
      <c r="U1517" s="99"/>
      <c r="V1517" s="99"/>
      <c r="W1517" s="99"/>
      <c r="X1517" s="99"/>
      <c r="Y1517" s="99"/>
      <c r="Z1517" s="99"/>
      <c r="AA1517" s="99"/>
      <c r="AB1517" s="99"/>
      <c r="AC1517" s="100"/>
      <c r="AD1517" s="22">
        <f t="shared" si="437"/>
        <v>0</v>
      </c>
      <c r="AE1517" s="20">
        <f t="shared" si="438"/>
        <v>0</v>
      </c>
      <c r="AF1517" s="20">
        <f t="shared" si="439"/>
        <v>0</v>
      </c>
      <c r="AG1517" s="20">
        <f t="shared" si="440"/>
        <v>0</v>
      </c>
      <c r="AH1517" s="20">
        <f t="shared" si="441"/>
        <v>0</v>
      </c>
      <c r="AI1517" s="20">
        <f t="shared" si="442"/>
        <v>0</v>
      </c>
      <c r="AJ1517" s="20">
        <f t="shared" si="443"/>
        <v>0</v>
      </c>
      <c r="AK1517" s="20">
        <f t="shared" si="444"/>
        <v>0</v>
      </c>
      <c r="AL1517" s="20">
        <f t="shared" si="445"/>
        <v>0</v>
      </c>
      <c r="AM1517" s="20">
        <f t="shared" si="446"/>
        <v>0</v>
      </c>
      <c r="AN1517" s="20">
        <f t="shared" si="447"/>
        <v>0</v>
      </c>
      <c r="AO1517" s="43">
        <f t="shared" si="448"/>
        <v>0</v>
      </c>
    </row>
    <row r="1518" spans="1:41" hidden="1" x14ac:dyDescent="0.2">
      <c r="A1518" s="96"/>
      <c r="B1518" s="96"/>
      <c r="C1518" s="96"/>
      <c r="D1518" s="96"/>
      <c r="E1518" s="96"/>
      <c r="F1518" s="96"/>
      <c r="G1518" s="96"/>
      <c r="H1518" s="19" t="str">
        <f>IF(E1518="","",VLOOKUP(LEFT(E1518,5),'Technikai cellák'!B:C,2,0))</f>
        <v/>
      </c>
      <c r="I1518" s="19" t="str">
        <f>IF(E1518="","",VLOOKUP(H1518,'Technikai cellák'!$C$1:$D$12,2,0))</f>
        <v/>
      </c>
      <c r="J1518" s="97"/>
      <c r="K1518" s="25" t="str">
        <f t="shared" si="433"/>
        <v/>
      </c>
      <c r="L1518" s="101">
        <f t="shared" si="434"/>
        <v>0</v>
      </c>
      <c r="M1518" s="102">
        <f t="shared" si="435"/>
        <v>0</v>
      </c>
      <c r="N1518" s="105"/>
      <c r="O1518" s="104">
        <f t="shared" si="436"/>
        <v>0</v>
      </c>
      <c r="P1518" s="26">
        <f t="shared" si="450"/>
        <v>0</v>
      </c>
      <c r="Q1518" s="21">
        <f t="shared" si="449"/>
        <v>0</v>
      </c>
      <c r="R1518" s="98"/>
      <c r="S1518" s="99"/>
      <c r="T1518" s="99"/>
      <c r="U1518" s="99"/>
      <c r="V1518" s="99"/>
      <c r="W1518" s="99"/>
      <c r="X1518" s="99"/>
      <c r="Y1518" s="99"/>
      <c r="Z1518" s="99"/>
      <c r="AA1518" s="99"/>
      <c r="AB1518" s="99"/>
      <c r="AC1518" s="100"/>
      <c r="AD1518" s="22">
        <f t="shared" si="437"/>
        <v>0</v>
      </c>
      <c r="AE1518" s="20">
        <f t="shared" si="438"/>
        <v>0</v>
      </c>
      <c r="AF1518" s="20">
        <f t="shared" si="439"/>
        <v>0</v>
      </c>
      <c r="AG1518" s="20">
        <f t="shared" si="440"/>
        <v>0</v>
      </c>
      <c r="AH1518" s="20">
        <f t="shared" si="441"/>
        <v>0</v>
      </c>
      <c r="AI1518" s="20">
        <f t="shared" si="442"/>
        <v>0</v>
      </c>
      <c r="AJ1518" s="20">
        <f t="shared" si="443"/>
        <v>0</v>
      </c>
      <c r="AK1518" s="20">
        <f t="shared" si="444"/>
        <v>0</v>
      </c>
      <c r="AL1518" s="20">
        <f t="shared" si="445"/>
        <v>0</v>
      </c>
      <c r="AM1518" s="20">
        <f t="shared" si="446"/>
        <v>0</v>
      </c>
      <c r="AN1518" s="20">
        <f t="shared" si="447"/>
        <v>0</v>
      </c>
      <c r="AO1518" s="43">
        <f t="shared" si="448"/>
        <v>0</v>
      </c>
    </row>
    <row r="1519" spans="1:41" hidden="1" x14ac:dyDescent="0.2">
      <c r="A1519" s="96"/>
      <c r="B1519" s="96"/>
      <c r="C1519" s="96"/>
      <c r="D1519" s="96"/>
      <c r="E1519" s="96"/>
      <c r="F1519" s="96"/>
      <c r="G1519" s="96"/>
      <c r="H1519" s="19" t="str">
        <f>IF(E1519="","",VLOOKUP(LEFT(E1519,5),'Technikai cellák'!B:C,2,0))</f>
        <v/>
      </c>
      <c r="I1519" s="19" t="str">
        <f>IF(E1519="","",VLOOKUP(H1519,'Technikai cellák'!$C$1:$D$12,2,0))</f>
        <v/>
      </c>
      <c r="J1519" s="97"/>
      <c r="K1519" s="25" t="str">
        <f t="shared" si="433"/>
        <v/>
      </c>
      <c r="L1519" s="101">
        <f t="shared" si="434"/>
        <v>0</v>
      </c>
      <c r="M1519" s="102">
        <f t="shared" si="435"/>
        <v>0</v>
      </c>
      <c r="N1519" s="105"/>
      <c r="O1519" s="104">
        <f t="shared" si="436"/>
        <v>0</v>
      </c>
      <c r="P1519" s="26">
        <f t="shared" si="450"/>
        <v>0</v>
      </c>
      <c r="Q1519" s="21">
        <f t="shared" si="449"/>
        <v>0</v>
      </c>
      <c r="R1519" s="98"/>
      <c r="S1519" s="99"/>
      <c r="T1519" s="99"/>
      <c r="U1519" s="99"/>
      <c r="V1519" s="99"/>
      <c r="W1519" s="99"/>
      <c r="X1519" s="99"/>
      <c r="Y1519" s="99"/>
      <c r="Z1519" s="99"/>
      <c r="AA1519" s="99"/>
      <c r="AB1519" s="99"/>
      <c r="AC1519" s="100"/>
      <c r="AD1519" s="22">
        <f t="shared" si="437"/>
        <v>0</v>
      </c>
      <c r="AE1519" s="20">
        <f t="shared" si="438"/>
        <v>0</v>
      </c>
      <c r="AF1519" s="20">
        <f t="shared" si="439"/>
        <v>0</v>
      </c>
      <c r="AG1519" s="20">
        <f t="shared" si="440"/>
        <v>0</v>
      </c>
      <c r="AH1519" s="20">
        <f t="shared" si="441"/>
        <v>0</v>
      </c>
      <c r="AI1519" s="20">
        <f t="shared" si="442"/>
        <v>0</v>
      </c>
      <c r="AJ1519" s="20">
        <f t="shared" si="443"/>
        <v>0</v>
      </c>
      <c r="AK1519" s="20">
        <f t="shared" si="444"/>
        <v>0</v>
      </c>
      <c r="AL1519" s="20">
        <f t="shared" si="445"/>
        <v>0</v>
      </c>
      <c r="AM1519" s="20">
        <f t="shared" si="446"/>
        <v>0</v>
      </c>
      <c r="AN1519" s="20">
        <f t="shared" si="447"/>
        <v>0</v>
      </c>
      <c r="AO1519" s="43">
        <f t="shared" si="448"/>
        <v>0</v>
      </c>
    </row>
    <row r="1520" spans="1:41" hidden="1" x14ac:dyDescent="0.2">
      <c r="A1520" s="96"/>
      <c r="B1520" s="96"/>
      <c r="C1520" s="96"/>
      <c r="D1520" s="96"/>
      <c r="E1520" s="96"/>
      <c r="F1520" s="96"/>
      <c r="G1520" s="96"/>
      <c r="H1520" s="19" t="str">
        <f>IF(E1520="","",VLOOKUP(LEFT(E1520,5),'Technikai cellák'!B:C,2,0))</f>
        <v/>
      </c>
      <c r="I1520" s="19" t="str">
        <f>IF(E1520="","",VLOOKUP(H1520,'Technikai cellák'!$C$1:$D$12,2,0))</f>
        <v/>
      </c>
      <c r="J1520" s="97"/>
      <c r="K1520" s="25" t="str">
        <f t="shared" si="433"/>
        <v/>
      </c>
      <c r="L1520" s="101">
        <f t="shared" si="434"/>
        <v>0</v>
      </c>
      <c r="M1520" s="102">
        <f t="shared" si="435"/>
        <v>0</v>
      </c>
      <c r="N1520" s="105"/>
      <c r="O1520" s="104">
        <f t="shared" si="436"/>
        <v>0</v>
      </c>
      <c r="P1520" s="26">
        <f t="shared" si="450"/>
        <v>0</v>
      </c>
      <c r="Q1520" s="21">
        <f t="shared" si="449"/>
        <v>0</v>
      </c>
      <c r="R1520" s="98"/>
      <c r="S1520" s="99"/>
      <c r="T1520" s="99"/>
      <c r="U1520" s="99"/>
      <c r="V1520" s="99"/>
      <c r="W1520" s="99"/>
      <c r="X1520" s="99"/>
      <c r="Y1520" s="99"/>
      <c r="Z1520" s="99"/>
      <c r="AA1520" s="99"/>
      <c r="AB1520" s="99"/>
      <c r="AC1520" s="100"/>
      <c r="AD1520" s="22">
        <f t="shared" si="437"/>
        <v>0</v>
      </c>
      <c r="AE1520" s="20">
        <f t="shared" si="438"/>
        <v>0</v>
      </c>
      <c r="AF1520" s="20">
        <f t="shared" si="439"/>
        <v>0</v>
      </c>
      <c r="AG1520" s="20">
        <f t="shared" si="440"/>
        <v>0</v>
      </c>
      <c r="AH1520" s="20">
        <f t="shared" si="441"/>
        <v>0</v>
      </c>
      <c r="AI1520" s="20">
        <f t="shared" si="442"/>
        <v>0</v>
      </c>
      <c r="AJ1520" s="20">
        <f t="shared" si="443"/>
        <v>0</v>
      </c>
      <c r="AK1520" s="20">
        <f t="shared" si="444"/>
        <v>0</v>
      </c>
      <c r="AL1520" s="20">
        <f t="shared" si="445"/>
        <v>0</v>
      </c>
      <c r="AM1520" s="20">
        <f t="shared" si="446"/>
        <v>0</v>
      </c>
      <c r="AN1520" s="20">
        <f t="shared" si="447"/>
        <v>0</v>
      </c>
      <c r="AO1520" s="43">
        <f t="shared" si="448"/>
        <v>0</v>
      </c>
    </row>
    <row r="1521" spans="1:41" hidden="1" x14ac:dyDescent="0.2">
      <c r="A1521" s="96"/>
      <c r="B1521" s="96"/>
      <c r="C1521" s="96"/>
      <c r="D1521" s="96"/>
      <c r="E1521" s="96"/>
      <c r="F1521" s="96"/>
      <c r="G1521" s="96"/>
      <c r="H1521" s="19" t="str">
        <f>IF(E1521="","",VLOOKUP(LEFT(E1521,5),'Technikai cellák'!B:C,2,0))</f>
        <v/>
      </c>
      <c r="I1521" s="19" t="str">
        <f>IF(E1521="","",VLOOKUP(H1521,'Technikai cellák'!$C$1:$D$12,2,0))</f>
        <v/>
      </c>
      <c r="J1521" s="97"/>
      <c r="K1521" s="25" t="str">
        <f t="shared" si="433"/>
        <v/>
      </c>
      <c r="L1521" s="101">
        <f t="shared" si="434"/>
        <v>0</v>
      </c>
      <c r="M1521" s="102">
        <f t="shared" si="435"/>
        <v>0</v>
      </c>
      <c r="N1521" s="105"/>
      <c r="O1521" s="104">
        <f t="shared" si="436"/>
        <v>0</v>
      </c>
      <c r="P1521" s="26">
        <f t="shared" si="450"/>
        <v>0</v>
      </c>
      <c r="Q1521" s="21">
        <f t="shared" si="449"/>
        <v>0</v>
      </c>
      <c r="R1521" s="98"/>
      <c r="S1521" s="99"/>
      <c r="T1521" s="99"/>
      <c r="U1521" s="99"/>
      <c r="V1521" s="99"/>
      <c r="W1521" s="99"/>
      <c r="X1521" s="99"/>
      <c r="Y1521" s="99"/>
      <c r="Z1521" s="99"/>
      <c r="AA1521" s="99"/>
      <c r="AB1521" s="99"/>
      <c r="AC1521" s="100"/>
      <c r="AD1521" s="22">
        <f t="shared" si="437"/>
        <v>0</v>
      </c>
      <c r="AE1521" s="20">
        <f t="shared" si="438"/>
        <v>0</v>
      </c>
      <c r="AF1521" s="20">
        <f t="shared" si="439"/>
        <v>0</v>
      </c>
      <c r="AG1521" s="20">
        <f t="shared" si="440"/>
        <v>0</v>
      </c>
      <c r="AH1521" s="20">
        <f t="shared" si="441"/>
        <v>0</v>
      </c>
      <c r="AI1521" s="20">
        <f t="shared" si="442"/>
        <v>0</v>
      </c>
      <c r="AJ1521" s="20">
        <f t="shared" si="443"/>
        <v>0</v>
      </c>
      <c r="AK1521" s="20">
        <f t="shared" si="444"/>
        <v>0</v>
      </c>
      <c r="AL1521" s="20">
        <f t="shared" si="445"/>
        <v>0</v>
      </c>
      <c r="AM1521" s="20">
        <f t="shared" si="446"/>
        <v>0</v>
      </c>
      <c r="AN1521" s="20">
        <f t="shared" si="447"/>
        <v>0</v>
      </c>
      <c r="AO1521" s="43">
        <f t="shared" si="448"/>
        <v>0</v>
      </c>
    </row>
    <row r="1522" spans="1:41" hidden="1" x14ac:dyDescent="0.2">
      <c r="A1522" s="96"/>
      <c r="B1522" s="96"/>
      <c r="C1522" s="96"/>
      <c r="D1522" s="96"/>
      <c r="E1522" s="96"/>
      <c r="F1522" s="96"/>
      <c r="G1522" s="96"/>
      <c r="H1522" s="19" t="str">
        <f>IF(E1522="","",VLOOKUP(LEFT(E1522,5),'Technikai cellák'!B:C,2,0))</f>
        <v/>
      </c>
      <c r="I1522" s="19" t="str">
        <f>IF(E1522="","",VLOOKUP(H1522,'Technikai cellák'!$C$1:$D$12,2,0))</f>
        <v/>
      </c>
      <c r="J1522" s="97"/>
      <c r="K1522" s="25" t="str">
        <f t="shared" si="433"/>
        <v/>
      </c>
      <c r="L1522" s="101">
        <f t="shared" si="434"/>
        <v>0</v>
      </c>
      <c r="M1522" s="102">
        <f t="shared" si="435"/>
        <v>0</v>
      </c>
      <c r="N1522" s="105"/>
      <c r="O1522" s="104">
        <f t="shared" si="436"/>
        <v>0</v>
      </c>
      <c r="P1522" s="26">
        <f t="shared" si="450"/>
        <v>0</v>
      </c>
      <c r="Q1522" s="21">
        <f t="shared" si="449"/>
        <v>0</v>
      </c>
      <c r="R1522" s="98"/>
      <c r="S1522" s="99"/>
      <c r="T1522" s="99"/>
      <c r="U1522" s="99"/>
      <c r="V1522" s="99"/>
      <c r="W1522" s="99"/>
      <c r="X1522" s="99"/>
      <c r="Y1522" s="99"/>
      <c r="Z1522" s="99"/>
      <c r="AA1522" s="99"/>
      <c r="AB1522" s="99"/>
      <c r="AC1522" s="100"/>
      <c r="AD1522" s="22">
        <f t="shared" si="437"/>
        <v>0</v>
      </c>
      <c r="AE1522" s="20">
        <f t="shared" si="438"/>
        <v>0</v>
      </c>
      <c r="AF1522" s="20">
        <f t="shared" si="439"/>
        <v>0</v>
      </c>
      <c r="AG1522" s="20">
        <f t="shared" si="440"/>
        <v>0</v>
      </c>
      <c r="AH1522" s="20">
        <f t="shared" si="441"/>
        <v>0</v>
      </c>
      <c r="AI1522" s="20">
        <f t="shared" si="442"/>
        <v>0</v>
      </c>
      <c r="AJ1522" s="20">
        <f t="shared" si="443"/>
        <v>0</v>
      </c>
      <c r="AK1522" s="20">
        <f t="shared" si="444"/>
        <v>0</v>
      </c>
      <c r="AL1522" s="20">
        <f t="shared" si="445"/>
        <v>0</v>
      </c>
      <c r="AM1522" s="20">
        <f t="shared" si="446"/>
        <v>0</v>
      </c>
      <c r="AN1522" s="20">
        <f t="shared" si="447"/>
        <v>0</v>
      </c>
      <c r="AO1522" s="43">
        <f t="shared" si="448"/>
        <v>0</v>
      </c>
    </row>
    <row r="1523" spans="1:41" hidden="1" x14ac:dyDescent="0.2">
      <c r="A1523" s="96"/>
      <c r="B1523" s="96"/>
      <c r="C1523" s="96"/>
      <c r="D1523" s="96"/>
      <c r="E1523" s="96"/>
      <c r="F1523" s="96"/>
      <c r="G1523" s="96"/>
      <c r="H1523" s="19" t="str">
        <f>IF(E1523="","",VLOOKUP(LEFT(E1523,5),'Technikai cellák'!B:C,2,0))</f>
        <v/>
      </c>
      <c r="I1523" s="19" t="str">
        <f>IF(E1523="","",VLOOKUP(H1523,'Technikai cellák'!$C$1:$D$12,2,0))</f>
        <v/>
      </c>
      <c r="J1523" s="97"/>
      <c r="K1523" s="25" t="str">
        <f t="shared" si="433"/>
        <v/>
      </c>
      <c r="L1523" s="101">
        <f t="shared" si="434"/>
        <v>0</v>
      </c>
      <c r="M1523" s="102">
        <f t="shared" si="435"/>
        <v>0</v>
      </c>
      <c r="N1523" s="105"/>
      <c r="O1523" s="104">
        <f t="shared" si="436"/>
        <v>0</v>
      </c>
      <c r="P1523" s="26">
        <f t="shared" si="450"/>
        <v>0</v>
      </c>
      <c r="Q1523" s="21">
        <f t="shared" si="449"/>
        <v>0</v>
      </c>
      <c r="R1523" s="98"/>
      <c r="S1523" s="99"/>
      <c r="T1523" s="99"/>
      <c r="U1523" s="99"/>
      <c r="V1523" s="99"/>
      <c r="W1523" s="99"/>
      <c r="X1523" s="99"/>
      <c r="Y1523" s="99"/>
      <c r="Z1523" s="99"/>
      <c r="AA1523" s="99"/>
      <c r="AB1523" s="99"/>
      <c r="AC1523" s="100"/>
      <c r="AD1523" s="22">
        <f t="shared" si="437"/>
        <v>0</v>
      </c>
      <c r="AE1523" s="20">
        <f t="shared" si="438"/>
        <v>0</v>
      </c>
      <c r="AF1523" s="20">
        <f t="shared" si="439"/>
        <v>0</v>
      </c>
      <c r="AG1523" s="20">
        <f t="shared" si="440"/>
        <v>0</v>
      </c>
      <c r="AH1523" s="20">
        <f t="shared" si="441"/>
        <v>0</v>
      </c>
      <c r="AI1523" s="20">
        <f t="shared" si="442"/>
        <v>0</v>
      </c>
      <c r="AJ1523" s="20">
        <f t="shared" si="443"/>
        <v>0</v>
      </c>
      <c r="AK1523" s="20">
        <f t="shared" si="444"/>
        <v>0</v>
      </c>
      <c r="AL1523" s="20">
        <f t="shared" si="445"/>
        <v>0</v>
      </c>
      <c r="AM1523" s="20">
        <f t="shared" si="446"/>
        <v>0</v>
      </c>
      <c r="AN1523" s="20">
        <f t="shared" si="447"/>
        <v>0</v>
      </c>
      <c r="AO1523" s="43">
        <f t="shared" si="448"/>
        <v>0</v>
      </c>
    </row>
    <row r="1524" spans="1:41" hidden="1" x14ac:dyDescent="0.2">
      <c r="A1524" s="96"/>
      <c r="B1524" s="96"/>
      <c r="C1524" s="96"/>
      <c r="D1524" s="96"/>
      <c r="E1524" s="96"/>
      <c r="F1524" s="96"/>
      <c r="G1524" s="96"/>
      <c r="H1524" s="19" t="str">
        <f>IF(E1524="","",VLOOKUP(LEFT(E1524,5),'Technikai cellák'!B:C,2,0))</f>
        <v/>
      </c>
      <c r="I1524" s="19" t="str">
        <f>IF(E1524="","",VLOOKUP(H1524,'Technikai cellák'!$C$1:$D$12,2,0))</f>
        <v/>
      </c>
      <c r="J1524" s="97"/>
      <c r="K1524" s="25" t="str">
        <f t="shared" si="433"/>
        <v/>
      </c>
      <c r="L1524" s="101">
        <f t="shared" si="434"/>
        <v>0</v>
      </c>
      <c r="M1524" s="102">
        <f t="shared" si="435"/>
        <v>0</v>
      </c>
      <c r="N1524" s="105"/>
      <c r="O1524" s="104">
        <f t="shared" si="436"/>
        <v>0</v>
      </c>
      <c r="P1524" s="26">
        <f t="shared" si="450"/>
        <v>0</v>
      </c>
      <c r="Q1524" s="21">
        <f t="shared" si="449"/>
        <v>0</v>
      </c>
      <c r="R1524" s="98"/>
      <c r="S1524" s="99"/>
      <c r="T1524" s="99"/>
      <c r="U1524" s="99"/>
      <c r="V1524" s="99"/>
      <c r="W1524" s="99"/>
      <c r="X1524" s="99"/>
      <c r="Y1524" s="99"/>
      <c r="Z1524" s="99"/>
      <c r="AA1524" s="99"/>
      <c r="AB1524" s="99"/>
      <c r="AC1524" s="100"/>
      <c r="AD1524" s="22">
        <f t="shared" si="437"/>
        <v>0</v>
      </c>
      <c r="AE1524" s="20">
        <f t="shared" si="438"/>
        <v>0</v>
      </c>
      <c r="AF1524" s="20">
        <f t="shared" si="439"/>
        <v>0</v>
      </c>
      <c r="AG1524" s="20">
        <f t="shared" si="440"/>
        <v>0</v>
      </c>
      <c r="AH1524" s="20">
        <f t="shared" si="441"/>
        <v>0</v>
      </c>
      <c r="AI1524" s="20">
        <f t="shared" si="442"/>
        <v>0</v>
      </c>
      <c r="AJ1524" s="20">
        <f t="shared" si="443"/>
        <v>0</v>
      </c>
      <c r="AK1524" s="20">
        <f t="shared" si="444"/>
        <v>0</v>
      </c>
      <c r="AL1524" s="20">
        <f t="shared" si="445"/>
        <v>0</v>
      </c>
      <c r="AM1524" s="20">
        <f t="shared" si="446"/>
        <v>0</v>
      </c>
      <c r="AN1524" s="20">
        <f t="shared" si="447"/>
        <v>0</v>
      </c>
      <c r="AO1524" s="43">
        <f t="shared" si="448"/>
        <v>0</v>
      </c>
    </row>
    <row r="1525" spans="1:41" hidden="1" x14ac:dyDescent="0.2">
      <c r="A1525" s="96"/>
      <c r="B1525" s="96"/>
      <c r="C1525" s="96"/>
      <c r="D1525" s="96"/>
      <c r="E1525" s="96"/>
      <c r="F1525" s="96"/>
      <c r="G1525" s="96"/>
      <c r="H1525" s="19" t="str">
        <f>IF(E1525="","",VLOOKUP(LEFT(E1525,5),'Technikai cellák'!B:C,2,0))</f>
        <v/>
      </c>
      <c r="I1525" s="19" t="str">
        <f>IF(E1525="","",VLOOKUP(H1525,'Technikai cellák'!$C$1:$D$12,2,0))</f>
        <v/>
      </c>
      <c r="J1525" s="97"/>
      <c r="K1525" s="25" t="str">
        <f t="shared" si="433"/>
        <v/>
      </c>
      <c r="L1525" s="101">
        <f t="shared" si="434"/>
        <v>0</v>
      </c>
      <c r="M1525" s="102">
        <f t="shared" si="435"/>
        <v>0</v>
      </c>
      <c r="N1525" s="105"/>
      <c r="O1525" s="104">
        <f t="shared" si="436"/>
        <v>0</v>
      </c>
      <c r="P1525" s="26">
        <f t="shared" si="450"/>
        <v>0</v>
      </c>
      <c r="Q1525" s="21">
        <f t="shared" si="449"/>
        <v>0</v>
      </c>
      <c r="R1525" s="98"/>
      <c r="S1525" s="99"/>
      <c r="T1525" s="99"/>
      <c r="U1525" s="99"/>
      <c r="V1525" s="99"/>
      <c r="W1525" s="99"/>
      <c r="X1525" s="99"/>
      <c r="Y1525" s="99"/>
      <c r="Z1525" s="99"/>
      <c r="AA1525" s="99"/>
      <c r="AB1525" s="99"/>
      <c r="AC1525" s="100"/>
      <c r="AD1525" s="22">
        <f t="shared" si="437"/>
        <v>0</v>
      </c>
      <c r="AE1525" s="20">
        <f t="shared" si="438"/>
        <v>0</v>
      </c>
      <c r="AF1525" s="20">
        <f t="shared" si="439"/>
        <v>0</v>
      </c>
      <c r="AG1525" s="20">
        <f t="shared" si="440"/>
        <v>0</v>
      </c>
      <c r="AH1525" s="20">
        <f t="shared" si="441"/>
        <v>0</v>
      </c>
      <c r="AI1525" s="20">
        <f t="shared" si="442"/>
        <v>0</v>
      </c>
      <c r="AJ1525" s="20">
        <f t="shared" si="443"/>
        <v>0</v>
      </c>
      <c r="AK1525" s="20">
        <f t="shared" si="444"/>
        <v>0</v>
      </c>
      <c r="AL1525" s="20">
        <f t="shared" si="445"/>
        <v>0</v>
      </c>
      <c r="AM1525" s="20">
        <f t="shared" si="446"/>
        <v>0</v>
      </c>
      <c r="AN1525" s="20">
        <f t="shared" si="447"/>
        <v>0</v>
      </c>
      <c r="AO1525" s="43">
        <f t="shared" si="448"/>
        <v>0</v>
      </c>
    </row>
    <row r="1526" spans="1:41" hidden="1" x14ac:dyDescent="0.2">
      <c r="A1526" s="96"/>
      <c r="B1526" s="96"/>
      <c r="C1526" s="96"/>
      <c r="D1526" s="96"/>
      <c r="E1526" s="96"/>
      <c r="F1526" s="96"/>
      <c r="G1526" s="96"/>
      <c r="H1526" s="19" t="str">
        <f>IF(E1526="","",VLOOKUP(LEFT(E1526,5),'Technikai cellák'!B:C,2,0))</f>
        <v/>
      </c>
      <c r="I1526" s="19" t="str">
        <f>IF(E1526="","",VLOOKUP(H1526,'Technikai cellák'!$C$1:$D$12,2,0))</f>
        <v/>
      </c>
      <c r="J1526" s="97"/>
      <c r="K1526" s="25" t="str">
        <f t="shared" si="433"/>
        <v/>
      </c>
      <c r="L1526" s="101">
        <f t="shared" si="434"/>
        <v>0</v>
      </c>
      <c r="M1526" s="102">
        <f t="shared" si="435"/>
        <v>0</v>
      </c>
      <c r="N1526" s="105"/>
      <c r="O1526" s="104">
        <f t="shared" si="436"/>
        <v>0</v>
      </c>
      <c r="P1526" s="26">
        <f t="shared" si="450"/>
        <v>0</v>
      </c>
      <c r="Q1526" s="21">
        <f t="shared" si="449"/>
        <v>0</v>
      </c>
      <c r="R1526" s="98"/>
      <c r="S1526" s="99"/>
      <c r="T1526" s="99"/>
      <c r="U1526" s="99"/>
      <c r="V1526" s="99"/>
      <c r="W1526" s="99"/>
      <c r="X1526" s="99"/>
      <c r="Y1526" s="99"/>
      <c r="Z1526" s="99"/>
      <c r="AA1526" s="99"/>
      <c r="AB1526" s="99"/>
      <c r="AC1526" s="100"/>
      <c r="AD1526" s="22">
        <f t="shared" si="437"/>
        <v>0</v>
      </c>
      <c r="AE1526" s="20">
        <f t="shared" si="438"/>
        <v>0</v>
      </c>
      <c r="AF1526" s="20">
        <f t="shared" si="439"/>
        <v>0</v>
      </c>
      <c r="AG1526" s="20">
        <f t="shared" si="440"/>
        <v>0</v>
      </c>
      <c r="AH1526" s="20">
        <f t="shared" si="441"/>
        <v>0</v>
      </c>
      <c r="AI1526" s="20">
        <f t="shared" si="442"/>
        <v>0</v>
      </c>
      <c r="AJ1526" s="20">
        <f t="shared" si="443"/>
        <v>0</v>
      </c>
      <c r="AK1526" s="20">
        <f t="shared" si="444"/>
        <v>0</v>
      </c>
      <c r="AL1526" s="20">
        <f t="shared" si="445"/>
        <v>0</v>
      </c>
      <c r="AM1526" s="20">
        <f t="shared" si="446"/>
        <v>0</v>
      </c>
      <c r="AN1526" s="20">
        <f t="shared" si="447"/>
        <v>0</v>
      </c>
      <c r="AO1526" s="43">
        <f t="shared" si="448"/>
        <v>0</v>
      </c>
    </row>
    <row r="1527" spans="1:41" hidden="1" x14ac:dyDescent="0.2">
      <c r="A1527" s="96"/>
      <c r="B1527" s="96"/>
      <c r="C1527" s="96"/>
      <c r="D1527" s="96"/>
      <c r="E1527" s="96"/>
      <c r="F1527" s="96"/>
      <c r="G1527" s="96"/>
      <c r="H1527" s="19" t="str">
        <f>IF(E1527="","",VLOOKUP(LEFT(E1527,5),'Technikai cellák'!B:C,2,0))</f>
        <v/>
      </c>
      <c r="I1527" s="19" t="str">
        <f>IF(E1527="","",VLOOKUP(H1527,'Technikai cellák'!$C$1:$D$12,2,0))</f>
        <v/>
      </c>
      <c r="J1527" s="97"/>
      <c r="K1527" s="25" t="str">
        <f t="shared" si="433"/>
        <v/>
      </c>
      <c r="L1527" s="101">
        <f t="shared" si="434"/>
        <v>0</v>
      </c>
      <c r="M1527" s="102">
        <f t="shared" si="435"/>
        <v>0</v>
      </c>
      <c r="N1527" s="105"/>
      <c r="O1527" s="104">
        <f t="shared" si="436"/>
        <v>0</v>
      </c>
      <c r="P1527" s="26">
        <f t="shared" si="450"/>
        <v>0</v>
      </c>
      <c r="Q1527" s="21">
        <f t="shared" si="449"/>
        <v>0</v>
      </c>
      <c r="R1527" s="98"/>
      <c r="S1527" s="99"/>
      <c r="T1527" s="99"/>
      <c r="U1527" s="99"/>
      <c r="V1527" s="99"/>
      <c r="W1527" s="99"/>
      <c r="X1527" s="99"/>
      <c r="Y1527" s="99"/>
      <c r="Z1527" s="99"/>
      <c r="AA1527" s="99"/>
      <c r="AB1527" s="99"/>
      <c r="AC1527" s="100"/>
      <c r="AD1527" s="22">
        <f t="shared" si="437"/>
        <v>0</v>
      </c>
      <c r="AE1527" s="20">
        <f t="shared" si="438"/>
        <v>0</v>
      </c>
      <c r="AF1527" s="20">
        <f t="shared" si="439"/>
        <v>0</v>
      </c>
      <c r="AG1527" s="20">
        <f t="shared" si="440"/>
        <v>0</v>
      </c>
      <c r="AH1527" s="20">
        <f t="shared" si="441"/>
        <v>0</v>
      </c>
      <c r="AI1527" s="20">
        <f t="shared" si="442"/>
        <v>0</v>
      </c>
      <c r="AJ1527" s="20">
        <f t="shared" si="443"/>
        <v>0</v>
      </c>
      <c r="AK1527" s="20">
        <f t="shared" si="444"/>
        <v>0</v>
      </c>
      <c r="AL1527" s="20">
        <f t="shared" si="445"/>
        <v>0</v>
      </c>
      <c r="AM1527" s="20">
        <f t="shared" si="446"/>
        <v>0</v>
      </c>
      <c r="AN1527" s="20">
        <f t="shared" si="447"/>
        <v>0</v>
      </c>
      <c r="AO1527" s="43">
        <f t="shared" si="448"/>
        <v>0</v>
      </c>
    </row>
    <row r="1528" spans="1:41" hidden="1" x14ac:dyDescent="0.2">
      <c r="A1528" s="96"/>
      <c r="B1528" s="96"/>
      <c r="C1528" s="96"/>
      <c r="D1528" s="96"/>
      <c r="E1528" s="96"/>
      <c r="F1528" s="96"/>
      <c r="G1528" s="96"/>
      <c r="H1528" s="19" t="str">
        <f>IF(E1528="","",VLOOKUP(LEFT(E1528,5),'Technikai cellák'!B:C,2,0))</f>
        <v/>
      </c>
      <c r="I1528" s="19" t="str">
        <f>IF(E1528="","",VLOOKUP(H1528,'Technikai cellák'!$C$1:$D$12,2,0))</f>
        <v/>
      </c>
      <c r="J1528" s="97"/>
      <c r="K1528" s="25" t="str">
        <f t="shared" si="433"/>
        <v/>
      </c>
      <c r="L1528" s="101">
        <f t="shared" si="434"/>
        <v>0</v>
      </c>
      <c r="M1528" s="102">
        <f t="shared" si="435"/>
        <v>0</v>
      </c>
      <c r="N1528" s="105"/>
      <c r="O1528" s="104">
        <f t="shared" si="436"/>
        <v>0</v>
      </c>
      <c r="P1528" s="26">
        <f t="shared" si="450"/>
        <v>0</v>
      </c>
      <c r="Q1528" s="21">
        <f t="shared" si="449"/>
        <v>0</v>
      </c>
      <c r="R1528" s="98"/>
      <c r="S1528" s="99"/>
      <c r="T1528" s="99"/>
      <c r="U1528" s="99"/>
      <c r="V1528" s="99"/>
      <c r="W1528" s="99"/>
      <c r="X1528" s="99"/>
      <c r="Y1528" s="99"/>
      <c r="Z1528" s="99"/>
      <c r="AA1528" s="99"/>
      <c r="AB1528" s="99"/>
      <c r="AC1528" s="100"/>
      <c r="AD1528" s="22">
        <f t="shared" si="437"/>
        <v>0</v>
      </c>
      <c r="AE1528" s="20">
        <f t="shared" si="438"/>
        <v>0</v>
      </c>
      <c r="AF1528" s="20">
        <f t="shared" si="439"/>
        <v>0</v>
      </c>
      <c r="AG1528" s="20">
        <f t="shared" si="440"/>
        <v>0</v>
      </c>
      <c r="AH1528" s="20">
        <f t="shared" si="441"/>
        <v>0</v>
      </c>
      <c r="AI1528" s="20">
        <f t="shared" si="442"/>
        <v>0</v>
      </c>
      <c r="AJ1528" s="20">
        <f t="shared" si="443"/>
        <v>0</v>
      </c>
      <c r="AK1528" s="20">
        <f t="shared" si="444"/>
        <v>0</v>
      </c>
      <c r="AL1528" s="20">
        <f t="shared" si="445"/>
        <v>0</v>
      </c>
      <c r="AM1528" s="20">
        <f t="shared" si="446"/>
        <v>0</v>
      </c>
      <c r="AN1528" s="20">
        <f t="shared" si="447"/>
        <v>0</v>
      </c>
      <c r="AO1528" s="43">
        <f t="shared" si="448"/>
        <v>0</v>
      </c>
    </row>
    <row r="1529" spans="1:41" hidden="1" x14ac:dyDescent="0.2">
      <c r="A1529" s="96"/>
      <c r="B1529" s="96"/>
      <c r="C1529" s="96"/>
      <c r="D1529" s="96"/>
      <c r="E1529" s="96"/>
      <c r="F1529" s="96"/>
      <c r="G1529" s="96"/>
      <c r="H1529" s="19" t="str">
        <f>IF(E1529="","",VLOOKUP(LEFT(E1529,5),'Technikai cellák'!B:C,2,0))</f>
        <v/>
      </c>
      <c r="I1529" s="19" t="str">
        <f>IF(E1529="","",VLOOKUP(H1529,'Technikai cellák'!$C$1:$D$12,2,0))</f>
        <v/>
      </c>
      <c r="J1529" s="97"/>
      <c r="K1529" s="25" t="str">
        <f t="shared" si="433"/>
        <v/>
      </c>
      <c r="L1529" s="101">
        <f t="shared" si="434"/>
        <v>0</v>
      </c>
      <c r="M1529" s="102">
        <f t="shared" si="435"/>
        <v>0</v>
      </c>
      <c r="N1529" s="105"/>
      <c r="O1529" s="104">
        <f t="shared" si="436"/>
        <v>0</v>
      </c>
      <c r="P1529" s="26">
        <f t="shared" si="450"/>
        <v>0</v>
      </c>
      <c r="Q1529" s="21">
        <f t="shared" si="449"/>
        <v>0</v>
      </c>
      <c r="R1529" s="98"/>
      <c r="S1529" s="99"/>
      <c r="T1529" s="99"/>
      <c r="U1529" s="99"/>
      <c r="V1529" s="99"/>
      <c r="W1529" s="99"/>
      <c r="X1529" s="99"/>
      <c r="Y1529" s="99"/>
      <c r="Z1529" s="99"/>
      <c r="AA1529" s="99"/>
      <c r="AB1529" s="99"/>
      <c r="AC1529" s="100"/>
      <c r="AD1529" s="22">
        <f t="shared" si="437"/>
        <v>0</v>
      </c>
      <c r="AE1529" s="20">
        <f t="shared" si="438"/>
        <v>0</v>
      </c>
      <c r="AF1529" s="20">
        <f t="shared" si="439"/>
        <v>0</v>
      </c>
      <c r="AG1529" s="20">
        <f t="shared" si="440"/>
        <v>0</v>
      </c>
      <c r="AH1529" s="20">
        <f t="shared" si="441"/>
        <v>0</v>
      </c>
      <c r="AI1529" s="20">
        <f t="shared" si="442"/>
        <v>0</v>
      </c>
      <c r="AJ1529" s="20">
        <f t="shared" si="443"/>
        <v>0</v>
      </c>
      <c r="AK1529" s="20">
        <f t="shared" si="444"/>
        <v>0</v>
      </c>
      <c r="AL1529" s="20">
        <f t="shared" si="445"/>
        <v>0</v>
      </c>
      <c r="AM1529" s="20">
        <f t="shared" si="446"/>
        <v>0</v>
      </c>
      <c r="AN1529" s="20">
        <f t="shared" si="447"/>
        <v>0</v>
      </c>
      <c r="AO1529" s="43">
        <f t="shared" si="448"/>
        <v>0</v>
      </c>
    </row>
    <row r="1530" spans="1:41" hidden="1" x14ac:dyDescent="0.2">
      <c r="A1530" s="96"/>
      <c r="B1530" s="96"/>
      <c r="C1530" s="96"/>
      <c r="D1530" s="96"/>
      <c r="E1530" s="96"/>
      <c r="F1530" s="96"/>
      <c r="G1530" s="96"/>
      <c r="H1530" s="19" t="str">
        <f>IF(E1530="","",VLOOKUP(LEFT(E1530,5),'Technikai cellák'!B:C,2,0))</f>
        <v/>
      </c>
      <c r="I1530" s="19" t="str">
        <f>IF(E1530="","",VLOOKUP(H1530,'Technikai cellák'!$C$1:$D$12,2,0))</f>
        <v/>
      </c>
      <c r="J1530" s="97"/>
      <c r="K1530" s="25" t="str">
        <f t="shared" si="433"/>
        <v/>
      </c>
      <c r="L1530" s="101">
        <f t="shared" si="434"/>
        <v>0</v>
      </c>
      <c r="M1530" s="102">
        <f t="shared" si="435"/>
        <v>0</v>
      </c>
      <c r="N1530" s="105"/>
      <c r="O1530" s="104">
        <f t="shared" si="436"/>
        <v>0</v>
      </c>
      <c r="P1530" s="26">
        <f t="shared" si="450"/>
        <v>0</v>
      </c>
      <c r="Q1530" s="21">
        <f t="shared" si="449"/>
        <v>0</v>
      </c>
      <c r="R1530" s="98"/>
      <c r="S1530" s="99"/>
      <c r="T1530" s="99"/>
      <c r="U1530" s="99"/>
      <c r="V1530" s="99"/>
      <c r="W1530" s="99"/>
      <c r="X1530" s="99"/>
      <c r="Y1530" s="99"/>
      <c r="Z1530" s="99"/>
      <c r="AA1530" s="99"/>
      <c r="AB1530" s="99"/>
      <c r="AC1530" s="100"/>
      <c r="AD1530" s="22">
        <f t="shared" si="437"/>
        <v>0</v>
      </c>
      <c r="AE1530" s="20">
        <f t="shared" si="438"/>
        <v>0</v>
      </c>
      <c r="AF1530" s="20">
        <f t="shared" si="439"/>
        <v>0</v>
      </c>
      <c r="AG1530" s="20">
        <f t="shared" si="440"/>
        <v>0</v>
      </c>
      <c r="AH1530" s="20">
        <f t="shared" si="441"/>
        <v>0</v>
      </c>
      <c r="AI1530" s="20">
        <f t="shared" si="442"/>
        <v>0</v>
      </c>
      <c r="AJ1530" s="20">
        <f t="shared" si="443"/>
        <v>0</v>
      </c>
      <c r="AK1530" s="20">
        <f t="shared" si="444"/>
        <v>0</v>
      </c>
      <c r="AL1530" s="20">
        <f t="shared" si="445"/>
        <v>0</v>
      </c>
      <c r="AM1530" s="20">
        <f t="shared" si="446"/>
        <v>0</v>
      </c>
      <c r="AN1530" s="20">
        <f t="shared" si="447"/>
        <v>0</v>
      </c>
      <c r="AO1530" s="43">
        <f t="shared" si="448"/>
        <v>0</v>
      </c>
    </row>
    <row r="1531" spans="1:41" hidden="1" x14ac:dyDescent="0.2">
      <c r="A1531" s="96"/>
      <c r="B1531" s="96"/>
      <c r="C1531" s="96"/>
      <c r="D1531" s="96"/>
      <c r="E1531" s="96"/>
      <c r="F1531" s="96"/>
      <c r="G1531" s="96"/>
      <c r="H1531" s="19" t="str">
        <f>IF(E1531="","",VLOOKUP(LEFT(E1531,5),'Technikai cellák'!B:C,2,0))</f>
        <v/>
      </c>
      <c r="I1531" s="19" t="str">
        <f>IF(E1531="","",VLOOKUP(H1531,'Technikai cellák'!$C$1:$D$12,2,0))</f>
        <v/>
      </c>
      <c r="J1531" s="97"/>
      <c r="K1531" s="25" t="str">
        <f t="shared" si="433"/>
        <v/>
      </c>
      <c r="L1531" s="101">
        <f t="shared" si="434"/>
        <v>0</v>
      </c>
      <c r="M1531" s="102">
        <f t="shared" si="435"/>
        <v>0</v>
      </c>
      <c r="N1531" s="105"/>
      <c r="O1531" s="104">
        <f t="shared" si="436"/>
        <v>0</v>
      </c>
      <c r="P1531" s="26">
        <f t="shared" si="450"/>
        <v>0</v>
      </c>
      <c r="Q1531" s="21">
        <f t="shared" si="449"/>
        <v>0</v>
      </c>
      <c r="R1531" s="98"/>
      <c r="S1531" s="99"/>
      <c r="T1531" s="99"/>
      <c r="U1531" s="99"/>
      <c r="V1531" s="99"/>
      <c r="W1531" s="99"/>
      <c r="X1531" s="99"/>
      <c r="Y1531" s="99"/>
      <c r="Z1531" s="99"/>
      <c r="AA1531" s="99"/>
      <c r="AB1531" s="99"/>
      <c r="AC1531" s="100"/>
      <c r="AD1531" s="22">
        <f t="shared" si="437"/>
        <v>0</v>
      </c>
      <c r="AE1531" s="20">
        <f t="shared" si="438"/>
        <v>0</v>
      </c>
      <c r="AF1531" s="20">
        <f t="shared" si="439"/>
        <v>0</v>
      </c>
      <c r="AG1531" s="20">
        <f t="shared" si="440"/>
        <v>0</v>
      </c>
      <c r="AH1531" s="20">
        <f t="shared" si="441"/>
        <v>0</v>
      </c>
      <c r="AI1531" s="20">
        <f t="shared" si="442"/>
        <v>0</v>
      </c>
      <c r="AJ1531" s="20">
        <f t="shared" si="443"/>
        <v>0</v>
      </c>
      <c r="AK1531" s="20">
        <f t="shared" si="444"/>
        <v>0</v>
      </c>
      <c r="AL1531" s="20">
        <f t="shared" si="445"/>
        <v>0</v>
      </c>
      <c r="AM1531" s="20">
        <f t="shared" si="446"/>
        <v>0</v>
      </c>
      <c r="AN1531" s="20">
        <f t="shared" si="447"/>
        <v>0</v>
      </c>
      <c r="AO1531" s="43">
        <f t="shared" si="448"/>
        <v>0</v>
      </c>
    </row>
    <row r="1532" spans="1:41" hidden="1" x14ac:dyDescent="0.2">
      <c r="A1532" s="96"/>
      <c r="B1532" s="96"/>
      <c r="C1532" s="96"/>
      <c r="D1532" s="96"/>
      <c r="E1532" s="96"/>
      <c r="F1532" s="96"/>
      <c r="G1532" s="96"/>
      <c r="H1532" s="19" t="str">
        <f>IF(E1532="","",VLOOKUP(LEFT(E1532,5),'Technikai cellák'!B:C,2,0))</f>
        <v/>
      </c>
      <c r="I1532" s="19" t="str">
        <f>IF(E1532="","",VLOOKUP(H1532,'Technikai cellák'!$C$1:$D$12,2,0))</f>
        <v/>
      </c>
      <c r="J1532" s="97"/>
      <c r="K1532" s="25" t="str">
        <f t="shared" si="433"/>
        <v/>
      </c>
      <c r="L1532" s="101">
        <f t="shared" si="434"/>
        <v>0</v>
      </c>
      <c r="M1532" s="102">
        <f t="shared" si="435"/>
        <v>0</v>
      </c>
      <c r="N1532" s="105"/>
      <c r="O1532" s="104">
        <f t="shared" si="436"/>
        <v>0</v>
      </c>
      <c r="P1532" s="26">
        <f t="shared" si="450"/>
        <v>0</v>
      </c>
      <c r="Q1532" s="21">
        <f t="shared" si="449"/>
        <v>0</v>
      </c>
      <c r="R1532" s="98"/>
      <c r="S1532" s="99"/>
      <c r="T1532" s="99"/>
      <c r="U1532" s="99"/>
      <c r="V1532" s="99"/>
      <c r="W1532" s="99"/>
      <c r="X1532" s="99"/>
      <c r="Y1532" s="99"/>
      <c r="Z1532" s="99"/>
      <c r="AA1532" s="99"/>
      <c r="AB1532" s="99"/>
      <c r="AC1532" s="100"/>
      <c r="AD1532" s="22">
        <f t="shared" si="437"/>
        <v>0</v>
      </c>
      <c r="AE1532" s="20">
        <f t="shared" si="438"/>
        <v>0</v>
      </c>
      <c r="AF1532" s="20">
        <f t="shared" si="439"/>
        <v>0</v>
      </c>
      <c r="AG1532" s="20">
        <f t="shared" si="440"/>
        <v>0</v>
      </c>
      <c r="AH1532" s="20">
        <f t="shared" si="441"/>
        <v>0</v>
      </c>
      <c r="AI1532" s="20">
        <f t="shared" si="442"/>
        <v>0</v>
      </c>
      <c r="AJ1532" s="20">
        <f t="shared" si="443"/>
        <v>0</v>
      </c>
      <c r="AK1532" s="20">
        <f t="shared" si="444"/>
        <v>0</v>
      </c>
      <c r="AL1532" s="20">
        <f t="shared" si="445"/>
        <v>0</v>
      </c>
      <c r="AM1532" s="20">
        <f t="shared" si="446"/>
        <v>0</v>
      </c>
      <c r="AN1532" s="20">
        <f t="shared" si="447"/>
        <v>0</v>
      </c>
      <c r="AO1532" s="43">
        <f t="shared" si="448"/>
        <v>0</v>
      </c>
    </row>
    <row r="1533" spans="1:41" hidden="1" x14ac:dyDescent="0.2">
      <c r="A1533" s="96"/>
      <c r="B1533" s="96"/>
      <c r="C1533" s="96"/>
      <c r="D1533" s="96"/>
      <c r="E1533" s="96"/>
      <c r="F1533" s="96"/>
      <c r="G1533" s="96"/>
      <c r="H1533" s="19" t="str">
        <f>IF(E1533="","",VLOOKUP(LEFT(E1533,5),'Technikai cellák'!B:C,2,0))</f>
        <v/>
      </c>
      <c r="I1533" s="19" t="str">
        <f>IF(E1533="","",VLOOKUP(H1533,'Technikai cellák'!$C$1:$D$12,2,0))</f>
        <v/>
      </c>
      <c r="J1533" s="97"/>
      <c r="K1533" s="25" t="str">
        <f t="shared" si="433"/>
        <v/>
      </c>
      <c r="L1533" s="101">
        <f t="shared" si="434"/>
        <v>0</v>
      </c>
      <c r="M1533" s="102">
        <f t="shared" si="435"/>
        <v>0</v>
      </c>
      <c r="N1533" s="105"/>
      <c r="O1533" s="104">
        <f t="shared" si="436"/>
        <v>0</v>
      </c>
      <c r="P1533" s="26">
        <f t="shared" si="450"/>
        <v>0</v>
      </c>
      <c r="Q1533" s="21">
        <f t="shared" si="449"/>
        <v>0</v>
      </c>
      <c r="R1533" s="98"/>
      <c r="S1533" s="99"/>
      <c r="T1533" s="99"/>
      <c r="U1533" s="99"/>
      <c r="V1533" s="99"/>
      <c r="W1533" s="99"/>
      <c r="X1533" s="99"/>
      <c r="Y1533" s="99"/>
      <c r="Z1533" s="99"/>
      <c r="AA1533" s="99"/>
      <c r="AB1533" s="99"/>
      <c r="AC1533" s="100"/>
      <c r="AD1533" s="22">
        <f t="shared" si="437"/>
        <v>0</v>
      </c>
      <c r="AE1533" s="20">
        <f t="shared" si="438"/>
        <v>0</v>
      </c>
      <c r="AF1533" s="20">
        <f t="shared" si="439"/>
        <v>0</v>
      </c>
      <c r="AG1533" s="20">
        <f t="shared" si="440"/>
        <v>0</v>
      </c>
      <c r="AH1533" s="20">
        <f t="shared" si="441"/>
        <v>0</v>
      </c>
      <c r="AI1533" s="20">
        <f t="shared" si="442"/>
        <v>0</v>
      </c>
      <c r="AJ1533" s="20">
        <f t="shared" si="443"/>
        <v>0</v>
      </c>
      <c r="AK1533" s="20">
        <f t="shared" si="444"/>
        <v>0</v>
      </c>
      <c r="AL1533" s="20">
        <f t="shared" si="445"/>
        <v>0</v>
      </c>
      <c r="AM1533" s="20">
        <f t="shared" si="446"/>
        <v>0</v>
      </c>
      <c r="AN1533" s="20">
        <f t="shared" si="447"/>
        <v>0</v>
      </c>
      <c r="AO1533" s="43">
        <f t="shared" si="448"/>
        <v>0</v>
      </c>
    </row>
    <row r="1534" spans="1:41" hidden="1" x14ac:dyDescent="0.2">
      <c r="A1534" s="96"/>
      <c r="B1534" s="96"/>
      <c r="C1534" s="96"/>
      <c r="D1534" s="96"/>
      <c r="E1534" s="96"/>
      <c r="F1534" s="96"/>
      <c r="G1534" s="96"/>
      <c r="H1534" s="19" t="str">
        <f>IF(E1534="","",VLOOKUP(LEFT(E1534,5),'Technikai cellák'!B:C,2,0))</f>
        <v/>
      </c>
      <c r="I1534" s="19" t="str">
        <f>IF(E1534="","",VLOOKUP(H1534,'Technikai cellák'!$C$1:$D$12,2,0))</f>
        <v/>
      </c>
      <c r="J1534" s="97"/>
      <c r="K1534" s="25" t="str">
        <f t="shared" si="433"/>
        <v/>
      </c>
      <c r="L1534" s="101">
        <f t="shared" si="434"/>
        <v>0</v>
      </c>
      <c r="M1534" s="102">
        <f t="shared" si="435"/>
        <v>0</v>
      </c>
      <c r="N1534" s="105"/>
      <c r="O1534" s="104">
        <f t="shared" si="436"/>
        <v>0</v>
      </c>
      <c r="P1534" s="26">
        <f t="shared" si="450"/>
        <v>0</v>
      </c>
      <c r="Q1534" s="21">
        <f t="shared" si="449"/>
        <v>0</v>
      </c>
      <c r="R1534" s="98"/>
      <c r="S1534" s="99"/>
      <c r="T1534" s="99"/>
      <c r="U1534" s="99"/>
      <c r="V1534" s="99"/>
      <c r="W1534" s="99"/>
      <c r="X1534" s="99"/>
      <c r="Y1534" s="99"/>
      <c r="Z1534" s="99"/>
      <c r="AA1534" s="99"/>
      <c r="AB1534" s="99"/>
      <c r="AC1534" s="100"/>
      <c r="AD1534" s="22">
        <f t="shared" si="437"/>
        <v>0</v>
      </c>
      <c r="AE1534" s="20">
        <f t="shared" si="438"/>
        <v>0</v>
      </c>
      <c r="AF1534" s="20">
        <f t="shared" si="439"/>
        <v>0</v>
      </c>
      <c r="AG1534" s="20">
        <f t="shared" si="440"/>
        <v>0</v>
      </c>
      <c r="AH1534" s="20">
        <f t="shared" si="441"/>
        <v>0</v>
      </c>
      <c r="AI1534" s="20">
        <f t="shared" si="442"/>
        <v>0</v>
      </c>
      <c r="AJ1534" s="20">
        <f t="shared" si="443"/>
        <v>0</v>
      </c>
      <c r="AK1534" s="20">
        <f t="shared" si="444"/>
        <v>0</v>
      </c>
      <c r="AL1534" s="20">
        <f t="shared" si="445"/>
        <v>0</v>
      </c>
      <c r="AM1534" s="20">
        <f t="shared" si="446"/>
        <v>0</v>
      </c>
      <c r="AN1534" s="20">
        <f t="shared" si="447"/>
        <v>0</v>
      </c>
      <c r="AO1534" s="43">
        <f t="shared" si="448"/>
        <v>0</v>
      </c>
    </row>
    <row r="1535" spans="1:41" hidden="1" x14ac:dyDescent="0.2">
      <c r="A1535" s="96"/>
      <c r="B1535" s="96"/>
      <c r="C1535" s="96"/>
      <c r="D1535" s="96"/>
      <c r="E1535" s="96"/>
      <c r="F1535" s="96"/>
      <c r="G1535" s="96"/>
      <c r="H1535" s="19" t="str">
        <f>IF(E1535="","",VLOOKUP(LEFT(E1535,5),'Technikai cellák'!B:C,2,0))</f>
        <v/>
      </c>
      <c r="I1535" s="19" t="str">
        <f>IF(E1535="","",VLOOKUP(H1535,'Technikai cellák'!$C$1:$D$12,2,0))</f>
        <v/>
      </c>
      <c r="J1535" s="97"/>
      <c r="K1535" s="25" t="str">
        <f t="shared" si="433"/>
        <v/>
      </c>
      <c r="L1535" s="101">
        <f t="shared" si="434"/>
        <v>0</v>
      </c>
      <c r="M1535" s="102">
        <f t="shared" si="435"/>
        <v>0</v>
      </c>
      <c r="N1535" s="105"/>
      <c r="O1535" s="104">
        <f t="shared" si="436"/>
        <v>0</v>
      </c>
      <c r="P1535" s="26">
        <f t="shared" si="450"/>
        <v>0</v>
      </c>
      <c r="Q1535" s="21">
        <f t="shared" si="449"/>
        <v>0</v>
      </c>
      <c r="R1535" s="98"/>
      <c r="S1535" s="99"/>
      <c r="T1535" s="99"/>
      <c r="U1535" s="99"/>
      <c r="V1535" s="99"/>
      <c r="W1535" s="99"/>
      <c r="X1535" s="99"/>
      <c r="Y1535" s="99"/>
      <c r="Z1535" s="99"/>
      <c r="AA1535" s="99"/>
      <c r="AB1535" s="99"/>
      <c r="AC1535" s="100"/>
      <c r="AD1535" s="22">
        <f t="shared" si="437"/>
        <v>0</v>
      </c>
      <c r="AE1535" s="20">
        <f t="shared" si="438"/>
        <v>0</v>
      </c>
      <c r="AF1535" s="20">
        <f t="shared" si="439"/>
        <v>0</v>
      </c>
      <c r="AG1535" s="20">
        <f t="shared" si="440"/>
        <v>0</v>
      </c>
      <c r="AH1535" s="20">
        <f t="shared" si="441"/>
        <v>0</v>
      </c>
      <c r="AI1535" s="20">
        <f t="shared" si="442"/>
        <v>0</v>
      </c>
      <c r="AJ1535" s="20">
        <f t="shared" si="443"/>
        <v>0</v>
      </c>
      <c r="AK1535" s="20">
        <f t="shared" si="444"/>
        <v>0</v>
      </c>
      <c r="AL1535" s="20">
        <f t="shared" si="445"/>
        <v>0</v>
      </c>
      <c r="AM1535" s="20">
        <f t="shared" si="446"/>
        <v>0</v>
      </c>
      <c r="AN1535" s="20">
        <f t="shared" si="447"/>
        <v>0</v>
      </c>
      <c r="AO1535" s="43">
        <f t="shared" si="448"/>
        <v>0</v>
      </c>
    </row>
    <row r="1536" spans="1:41" hidden="1" x14ac:dyDescent="0.2">
      <c r="A1536" s="96"/>
      <c r="B1536" s="96"/>
      <c r="C1536" s="96"/>
      <c r="D1536" s="96"/>
      <c r="E1536" s="96"/>
      <c r="F1536" s="96"/>
      <c r="G1536" s="96"/>
      <c r="H1536" s="19" t="str">
        <f>IF(E1536="","",VLOOKUP(LEFT(E1536,5),'Technikai cellák'!B:C,2,0))</f>
        <v/>
      </c>
      <c r="I1536" s="19" t="str">
        <f>IF(E1536="","",VLOOKUP(H1536,'Technikai cellák'!$C$1:$D$12,2,0))</f>
        <v/>
      </c>
      <c r="J1536" s="97"/>
      <c r="K1536" s="25" t="str">
        <f t="shared" si="433"/>
        <v/>
      </c>
      <c r="L1536" s="101">
        <f t="shared" si="434"/>
        <v>0</v>
      </c>
      <c r="M1536" s="102">
        <f t="shared" si="435"/>
        <v>0</v>
      </c>
      <c r="N1536" s="105"/>
      <c r="O1536" s="104">
        <f t="shared" si="436"/>
        <v>0</v>
      </c>
      <c r="P1536" s="26">
        <f t="shared" si="450"/>
        <v>0</v>
      </c>
      <c r="Q1536" s="21">
        <f t="shared" si="449"/>
        <v>0</v>
      </c>
      <c r="R1536" s="98"/>
      <c r="S1536" s="99"/>
      <c r="T1536" s="99"/>
      <c r="U1536" s="99"/>
      <c r="V1536" s="99"/>
      <c r="W1536" s="99"/>
      <c r="X1536" s="99"/>
      <c r="Y1536" s="99"/>
      <c r="Z1536" s="99"/>
      <c r="AA1536" s="99"/>
      <c r="AB1536" s="99"/>
      <c r="AC1536" s="100"/>
      <c r="AD1536" s="22">
        <f t="shared" si="437"/>
        <v>0</v>
      </c>
      <c r="AE1536" s="20">
        <f t="shared" si="438"/>
        <v>0</v>
      </c>
      <c r="AF1536" s="20">
        <f t="shared" si="439"/>
        <v>0</v>
      </c>
      <c r="AG1536" s="20">
        <f t="shared" si="440"/>
        <v>0</v>
      </c>
      <c r="AH1536" s="20">
        <f t="shared" si="441"/>
        <v>0</v>
      </c>
      <c r="AI1536" s="20">
        <f t="shared" si="442"/>
        <v>0</v>
      </c>
      <c r="AJ1536" s="20">
        <f t="shared" si="443"/>
        <v>0</v>
      </c>
      <c r="AK1536" s="20">
        <f t="shared" si="444"/>
        <v>0</v>
      </c>
      <c r="AL1536" s="20">
        <f t="shared" si="445"/>
        <v>0</v>
      </c>
      <c r="AM1536" s="20">
        <f t="shared" si="446"/>
        <v>0</v>
      </c>
      <c r="AN1536" s="20">
        <f t="shared" si="447"/>
        <v>0</v>
      </c>
      <c r="AO1536" s="43">
        <f t="shared" si="448"/>
        <v>0</v>
      </c>
    </row>
    <row r="1537" spans="1:41" hidden="1" x14ac:dyDescent="0.2">
      <c r="A1537" s="96"/>
      <c r="B1537" s="96"/>
      <c r="C1537" s="96"/>
      <c r="D1537" s="96"/>
      <c r="E1537" s="96"/>
      <c r="F1537" s="96"/>
      <c r="G1537" s="96"/>
      <c r="H1537" s="19" t="str">
        <f>IF(E1537="","",VLOOKUP(LEFT(E1537,5),'Technikai cellák'!B:C,2,0))</f>
        <v/>
      </c>
      <c r="I1537" s="19" t="str">
        <f>IF(E1537="","",VLOOKUP(H1537,'Technikai cellák'!$C$1:$D$12,2,0))</f>
        <v/>
      </c>
      <c r="J1537" s="97"/>
      <c r="K1537" s="25" t="str">
        <f t="shared" si="433"/>
        <v/>
      </c>
      <c r="L1537" s="101">
        <f t="shared" si="434"/>
        <v>0</v>
      </c>
      <c r="M1537" s="102">
        <f t="shared" si="435"/>
        <v>0</v>
      </c>
      <c r="N1537" s="105"/>
      <c r="O1537" s="104">
        <f t="shared" si="436"/>
        <v>0</v>
      </c>
      <c r="P1537" s="26">
        <f t="shared" si="450"/>
        <v>0</v>
      </c>
      <c r="Q1537" s="21">
        <f t="shared" si="449"/>
        <v>0</v>
      </c>
      <c r="R1537" s="98"/>
      <c r="S1537" s="99"/>
      <c r="T1537" s="99"/>
      <c r="U1537" s="99"/>
      <c r="V1537" s="99"/>
      <c r="W1537" s="99"/>
      <c r="X1537" s="99"/>
      <c r="Y1537" s="99"/>
      <c r="Z1537" s="99"/>
      <c r="AA1537" s="99"/>
      <c r="AB1537" s="99"/>
      <c r="AC1537" s="100"/>
      <c r="AD1537" s="22">
        <f t="shared" si="437"/>
        <v>0</v>
      </c>
      <c r="AE1537" s="20">
        <f t="shared" si="438"/>
        <v>0</v>
      </c>
      <c r="AF1537" s="20">
        <f t="shared" si="439"/>
        <v>0</v>
      </c>
      <c r="AG1537" s="20">
        <f t="shared" si="440"/>
        <v>0</v>
      </c>
      <c r="AH1537" s="20">
        <f t="shared" si="441"/>
        <v>0</v>
      </c>
      <c r="AI1537" s="20">
        <f t="shared" si="442"/>
        <v>0</v>
      </c>
      <c r="AJ1537" s="20">
        <f t="shared" si="443"/>
        <v>0</v>
      </c>
      <c r="AK1537" s="20">
        <f t="shared" si="444"/>
        <v>0</v>
      </c>
      <c r="AL1537" s="20">
        <f t="shared" si="445"/>
        <v>0</v>
      </c>
      <c r="AM1537" s="20">
        <f t="shared" si="446"/>
        <v>0</v>
      </c>
      <c r="AN1537" s="20">
        <f t="shared" si="447"/>
        <v>0</v>
      </c>
      <c r="AO1537" s="43">
        <f t="shared" si="448"/>
        <v>0</v>
      </c>
    </row>
    <row r="1538" spans="1:41" hidden="1" x14ac:dyDescent="0.2">
      <c r="A1538" s="96"/>
      <c r="B1538" s="96"/>
      <c r="C1538" s="96"/>
      <c r="D1538" s="96"/>
      <c r="E1538" s="96"/>
      <c r="F1538" s="96"/>
      <c r="G1538" s="96"/>
      <c r="H1538" s="19" t="str">
        <f>IF(E1538="","",VLOOKUP(LEFT(E1538,5),'Technikai cellák'!B:C,2,0))</f>
        <v/>
      </c>
      <c r="I1538" s="19" t="str">
        <f>IF(E1538="","",VLOOKUP(H1538,'Technikai cellák'!$C$1:$D$12,2,0))</f>
        <v/>
      </c>
      <c r="J1538" s="97"/>
      <c r="K1538" s="25" t="str">
        <f t="shared" si="433"/>
        <v/>
      </c>
      <c r="L1538" s="101">
        <f t="shared" si="434"/>
        <v>0</v>
      </c>
      <c r="M1538" s="102">
        <f t="shared" si="435"/>
        <v>0</v>
      </c>
      <c r="N1538" s="105"/>
      <c r="O1538" s="104">
        <f t="shared" si="436"/>
        <v>0</v>
      </c>
      <c r="P1538" s="26">
        <f t="shared" si="450"/>
        <v>0</v>
      </c>
      <c r="Q1538" s="21">
        <f t="shared" si="449"/>
        <v>0</v>
      </c>
      <c r="R1538" s="98"/>
      <c r="S1538" s="99"/>
      <c r="T1538" s="99"/>
      <c r="U1538" s="99"/>
      <c r="V1538" s="99"/>
      <c r="W1538" s="99"/>
      <c r="X1538" s="99"/>
      <c r="Y1538" s="99"/>
      <c r="Z1538" s="99"/>
      <c r="AA1538" s="99"/>
      <c r="AB1538" s="99"/>
      <c r="AC1538" s="100"/>
      <c r="AD1538" s="22">
        <f t="shared" si="437"/>
        <v>0</v>
      </c>
      <c r="AE1538" s="20">
        <f t="shared" si="438"/>
        <v>0</v>
      </c>
      <c r="AF1538" s="20">
        <f t="shared" si="439"/>
        <v>0</v>
      </c>
      <c r="AG1538" s="20">
        <f t="shared" si="440"/>
        <v>0</v>
      </c>
      <c r="AH1538" s="20">
        <f t="shared" si="441"/>
        <v>0</v>
      </c>
      <c r="AI1538" s="20">
        <f t="shared" si="442"/>
        <v>0</v>
      </c>
      <c r="AJ1538" s="20">
        <f t="shared" si="443"/>
        <v>0</v>
      </c>
      <c r="AK1538" s="20">
        <f t="shared" si="444"/>
        <v>0</v>
      </c>
      <c r="AL1538" s="20">
        <f t="shared" si="445"/>
        <v>0</v>
      </c>
      <c r="AM1538" s="20">
        <f t="shared" si="446"/>
        <v>0</v>
      </c>
      <c r="AN1538" s="20">
        <f t="shared" si="447"/>
        <v>0</v>
      </c>
      <c r="AO1538" s="43">
        <f t="shared" si="448"/>
        <v>0</v>
      </c>
    </row>
    <row r="1539" spans="1:41" hidden="1" x14ac:dyDescent="0.2">
      <c r="A1539" s="96"/>
      <c r="B1539" s="96"/>
      <c r="C1539" s="96"/>
      <c r="D1539" s="96"/>
      <c r="E1539" s="96"/>
      <c r="F1539" s="96"/>
      <c r="G1539" s="96"/>
      <c r="H1539" s="19" t="str">
        <f>IF(E1539="","",VLOOKUP(LEFT(E1539,5),'Technikai cellák'!B:C,2,0))</f>
        <v/>
      </c>
      <c r="I1539" s="19" t="str">
        <f>IF(E1539="","",VLOOKUP(H1539,'Technikai cellák'!$C$1:$D$12,2,0))</f>
        <v/>
      </c>
      <c r="J1539" s="97"/>
      <c r="K1539" s="25" t="str">
        <f t="shared" ref="K1539:K1602" si="451">IF(J1539="","",IF(J1539&lt;20,"20 alatti",IF(J1539&lt;100,"20-99",IF(J1539&lt;500,"100-500","500-"))))</f>
        <v/>
      </c>
      <c r="L1539" s="101">
        <f t="shared" ref="L1539:L1602" si="452">ROUND(IF(K1539="20 alatti",J1539*1,0),0)</f>
        <v>0</v>
      </c>
      <c r="M1539" s="102">
        <f t="shared" ref="M1539:M1602" si="453">ROUND(IF(K1539="20-99",J1539*10.5,0),0)</f>
        <v>0</v>
      </c>
      <c r="N1539" s="105"/>
      <c r="O1539" s="104">
        <f t="shared" ref="O1539:O1602" si="454">ROUND((IF(J1539&lt;100,0,J1539*$C$6)/$C$7),0)</f>
        <v>0</v>
      </c>
      <c r="P1539" s="26">
        <f t="shared" si="450"/>
        <v>0</v>
      </c>
      <c r="Q1539" s="21">
        <f t="shared" si="449"/>
        <v>0</v>
      </c>
      <c r="R1539" s="98"/>
      <c r="S1539" s="99"/>
      <c r="T1539" s="99"/>
      <c r="U1539" s="99"/>
      <c r="V1539" s="99"/>
      <c r="W1539" s="99"/>
      <c r="X1539" s="99"/>
      <c r="Y1539" s="99"/>
      <c r="Z1539" s="99"/>
      <c r="AA1539" s="99"/>
      <c r="AB1539" s="99"/>
      <c r="AC1539" s="100"/>
      <c r="AD1539" s="22">
        <f t="shared" si="437"/>
        <v>0</v>
      </c>
      <c r="AE1539" s="20">
        <f t="shared" si="438"/>
        <v>0</v>
      </c>
      <c r="AF1539" s="20">
        <f t="shared" si="439"/>
        <v>0</v>
      </c>
      <c r="AG1539" s="20">
        <f t="shared" si="440"/>
        <v>0</v>
      </c>
      <c r="AH1539" s="20">
        <f t="shared" si="441"/>
        <v>0</v>
      </c>
      <c r="AI1539" s="20">
        <f t="shared" si="442"/>
        <v>0</v>
      </c>
      <c r="AJ1539" s="20">
        <f t="shared" si="443"/>
        <v>0</v>
      </c>
      <c r="AK1539" s="20">
        <f t="shared" si="444"/>
        <v>0</v>
      </c>
      <c r="AL1539" s="20">
        <f t="shared" si="445"/>
        <v>0</v>
      </c>
      <c r="AM1539" s="20">
        <f t="shared" si="446"/>
        <v>0</v>
      </c>
      <c r="AN1539" s="20">
        <f t="shared" si="447"/>
        <v>0</v>
      </c>
      <c r="AO1539" s="43">
        <f t="shared" si="448"/>
        <v>0</v>
      </c>
    </row>
    <row r="1540" spans="1:41" hidden="1" x14ac:dyDescent="0.2">
      <c r="A1540" s="96"/>
      <c r="B1540" s="96"/>
      <c r="C1540" s="96"/>
      <c r="D1540" s="96"/>
      <c r="E1540" s="96"/>
      <c r="F1540" s="96"/>
      <c r="G1540" s="96"/>
      <c r="H1540" s="19" t="str">
        <f>IF(E1540="","",VLOOKUP(LEFT(E1540,5),'Technikai cellák'!B:C,2,0))</f>
        <v/>
      </c>
      <c r="I1540" s="19" t="str">
        <f>IF(E1540="","",VLOOKUP(H1540,'Technikai cellák'!$C$1:$D$12,2,0))</f>
        <v/>
      </c>
      <c r="J1540" s="97"/>
      <c r="K1540" s="25" t="str">
        <f t="shared" si="451"/>
        <v/>
      </c>
      <c r="L1540" s="101">
        <f t="shared" si="452"/>
        <v>0</v>
      </c>
      <c r="M1540" s="102">
        <f t="shared" si="453"/>
        <v>0</v>
      </c>
      <c r="N1540" s="105"/>
      <c r="O1540" s="104">
        <f t="shared" si="454"/>
        <v>0</v>
      </c>
      <c r="P1540" s="26">
        <f t="shared" si="450"/>
        <v>0</v>
      </c>
      <c r="Q1540" s="21">
        <f t="shared" si="449"/>
        <v>0</v>
      </c>
      <c r="R1540" s="98"/>
      <c r="S1540" s="99"/>
      <c r="T1540" s="99"/>
      <c r="U1540" s="99"/>
      <c r="V1540" s="99"/>
      <c r="W1540" s="99"/>
      <c r="X1540" s="99"/>
      <c r="Y1540" s="99"/>
      <c r="Z1540" s="99"/>
      <c r="AA1540" s="99"/>
      <c r="AB1540" s="99"/>
      <c r="AC1540" s="100"/>
      <c r="AD1540" s="22">
        <f t="shared" si="437"/>
        <v>0</v>
      </c>
      <c r="AE1540" s="20">
        <f t="shared" si="438"/>
        <v>0</v>
      </c>
      <c r="AF1540" s="20">
        <f t="shared" si="439"/>
        <v>0</v>
      </c>
      <c r="AG1540" s="20">
        <f t="shared" si="440"/>
        <v>0</v>
      </c>
      <c r="AH1540" s="20">
        <f t="shared" si="441"/>
        <v>0</v>
      </c>
      <c r="AI1540" s="20">
        <f t="shared" si="442"/>
        <v>0</v>
      </c>
      <c r="AJ1540" s="20">
        <f t="shared" si="443"/>
        <v>0</v>
      </c>
      <c r="AK1540" s="20">
        <f t="shared" si="444"/>
        <v>0</v>
      </c>
      <c r="AL1540" s="20">
        <f t="shared" si="445"/>
        <v>0</v>
      </c>
      <c r="AM1540" s="20">
        <f t="shared" si="446"/>
        <v>0</v>
      </c>
      <c r="AN1540" s="20">
        <f t="shared" si="447"/>
        <v>0</v>
      </c>
      <c r="AO1540" s="43">
        <f t="shared" si="448"/>
        <v>0</v>
      </c>
    </row>
    <row r="1541" spans="1:41" hidden="1" x14ac:dyDescent="0.2">
      <c r="A1541" s="96"/>
      <c r="B1541" s="96"/>
      <c r="C1541" s="96"/>
      <c r="D1541" s="96"/>
      <c r="E1541" s="96"/>
      <c r="F1541" s="96"/>
      <c r="G1541" s="96"/>
      <c r="H1541" s="19" t="str">
        <f>IF(E1541="","",VLOOKUP(LEFT(E1541,5),'Technikai cellák'!B:C,2,0))</f>
        <v/>
      </c>
      <c r="I1541" s="19" t="str">
        <f>IF(E1541="","",VLOOKUP(H1541,'Technikai cellák'!$C$1:$D$12,2,0))</f>
        <v/>
      </c>
      <c r="J1541" s="97"/>
      <c r="K1541" s="25" t="str">
        <f t="shared" si="451"/>
        <v/>
      </c>
      <c r="L1541" s="101">
        <f t="shared" si="452"/>
        <v>0</v>
      </c>
      <c r="M1541" s="102">
        <f t="shared" si="453"/>
        <v>0</v>
      </c>
      <c r="N1541" s="105"/>
      <c r="O1541" s="104">
        <f t="shared" si="454"/>
        <v>0</v>
      </c>
      <c r="P1541" s="26">
        <f t="shared" si="450"/>
        <v>0</v>
      </c>
      <c r="Q1541" s="21">
        <f t="shared" si="449"/>
        <v>0</v>
      </c>
      <c r="R1541" s="98"/>
      <c r="S1541" s="99"/>
      <c r="T1541" s="99"/>
      <c r="U1541" s="99"/>
      <c r="V1541" s="99"/>
      <c r="W1541" s="99"/>
      <c r="X1541" s="99"/>
      <c r="Y1541" s="99"/>
      <c r="Z1541" s="99"/>
      <c r="AA1541" s="99"/>
      <c r="AB1541" s="99"/>
      <c r="AC1541" s="100"/>
      <c r="AD1541" s="22">
        <f t="shared" si="437"/>
        <v>0</v>
      </c>
      <c r="AE1541" s="20">
        <f t="shared" si="438"/>
        <v>0</v>
      </c>
      <c r="AF1541" s="20">
        <f t="shared" si="439"/>
        <v>0</v>
      </c>
      <c r="AG1541" s="20">
        <f t="shared" si="440"/>
        <v>0</v>
      </c>
      <c r="AH1541" s="20">
        <f t="shared" si="441"/>
        <v>0</v>
      </c>
      <c r="AI1541" s="20">
        <f t="shared" si="442"/>
        <v>0</v>
      </c>
      <c r="AJ1541" s="20">
        <f t="shared" si="443"/>
        <v>0</v>
      </c>
      <c r="AK1541" s="20">
        <f t="shared" si="444"/>
        <v>0</v>
      </c>
      <c r="AL1541" s="20">
        <f t="shared" si="445"/>
        <v>0</v>
      </c>
      <c r="AM1541" s="20">
        <f t="shared" si="446"/>
        <v>0</v>
      </c>
      <c r="AN1541" s="20">
        <f t="shared" si="447"/>
        <v>0</v>
      </c>
      <c r="AO1541" s="43">
        <f t="shared" si="448"/>
        <v>0</v>
      </c>
    </row>
    <row r="1542" spans="1:41" hidden="1" x14ac:dyDescent="0.2">
      <c r="A1542" s="96"/>
      <c r="B1542" s="96"/>
      <c r="C1542" s="96"/>
      <c r="D1542" s="96"/>
      <c r="E1542" s="96"/>
      <c r="F1542" s="96"/>
      <c r="G1542" s="96"/>
      <c r="H1542" s="19" t="str">
        <f>IF(E1542="","",VLOOKUP(LEFT(E1542,5),'Technikai cellák'!B:C,2,0))</f>
        <v/>
      </c>
      <c r="I1542" s="19" t="str">
        <f>IF(E1542="","",VLOOKUP(H1542,'Technikai cellák'!$C$1:$D$12,2,0))</f>
        <v/>
      </c>
      <c r="J1542" s="97"/>
      <c r="K1542" s="25" t="str">
        <f t="shared" si="451"/>
        <v/>
      </c>
      <c r="L1542" s="101">
        <f t="shared" si="452"/>
        <v>0</v>
      </c>
      <c r="M1542" s="102">
        <f t="shared" si="453"/>
        <v>0</v>
      </c>
      <c r="N1542" s="105"/>
      <c r="O1542" s="104">
        <f t="shared" si="454"/>
        <v>0</v>
      </c>
      <c r="P1542" s="26">
        <f t="shared" si="450"/>
        <v>0</v>
      </c>
      <c r="Q1542" s="21">
        <f t="shared" si="449"/>
        <v>0</v>
      </c>
      <c r="R1542" s="98"/>
      <c r="S1542" s="99"/>
      <c r="T1542" s="99"/>
      <c r="U1542" s="99"/>
      <c r="V1542" s="99"/>
      <c r="W1542" s="99"/>
      <c r="X1542" s="99"/>
      <c r="Y1542" s="99"/>
      <c r="Z1542" s="99"/>
      <c r="AA1542" s="99"/>
      <c r="AB1542" s="99"/>
      <c r="AC1542" s="100"/>
      <c r="AD1542" s="22">
        <f t="shared" si="437"/>
        <v>0</v>
      </c>
      <c r="AE1542" s="20">
        <f t="shared" si="438"/>
        <v>0</v>
      </c>
      <c r="AF1542" s="20">
        <f t="shared" si="439"/>
        <v>0</v>
      </c>
      <c r="AG1542" s="20">
        <f t="shared" si="440"/>
        <v>0</v>
      </c>
      <c r="AH1542" s="20">
        <f t="shared" si="441"/>
        <v>0</v>
      </c>
      <c r="AI1542" s="20">
        <f t="shared" si="442"/>
        <v>0</v>
      </c>
      <c r="AJ1542" s="20">
        <f t="shared" si="443"/>
        <v>0</v>
      </c>
      <c r="AK1542" s="20">
        <f t="shared" si="444"/>
        <v>0</v>
      </c>
      <c r="AL1542" s="20">
        <f t="shared" si="445"/>
        <v>0</v>
      </c>
      <c r="AM1542" s="20">
        <f t="shared" si="446"/>
        <v>0</v>
      </c>
      <c r="AN1542" s="20">
        <f t="shared" si="447"/>
        <v>0</v>
      </c>
      <c r="AO1542" s="43">
        <f t="shared" si="448"/>
        <v>0</v>
      </c>
    </row>
    <row r="1543" spans="1:41" hidden="1" x14ac:dyDescent="0.2">
      <c r="A1543" s="96"/>
      <c r="B1543" s="96"/>
      <c r="C1543" s="96"/>
      <c r="D1543" s="96"/>
      <c r="E1543" s="96"/>
      <c r="F1543" s="96"/>
      <c r="G1543" s="96"/>
      <c r="H1543" s="19" t="str">
        <f>IF(E1543="","",VLOOKUP(LEFT(E1543,5),'Technikai cellák'!B:C,2,0))</f>
        <v/>
      </c>
      <c r="I1543" s="19" t="str">
        <f>IF(E1543="","",VLOOKUP(H1543,'Technikai cellák'!$C$1:$D$12,2,0))</f>
        <v/>
      </c>
      <c r="J1543" s="97"/>
      <c r="K1543" s="25" t="str">
        <f t="shared" si="451"/>
        <v/>
      </c>
      <c r="L1543" s="101">
        <f t="shared" si="452"/>
        <v>0</v>
      </c>
      <c r="M1543" s="102">
        <f t="shared" si="453"/>
        <v>0</v>
      </c>
      <c r="N1543" s="105"/>
      <c r="O1543" s="104">
        <f t="shared" si="454"/>
        <v>0</v>
      </c>
      <c r="P1543" s="26">
        <f t="shared" si="450"/>
        <v>0</v>
      </c>
      <c r="Q1543" s="21">
        <f t="shared" si="449"/>
        <v>0</v>
      </c>
      <c r="R1543" s="98"/>
      <c r="S1543" s="99"/>
      <c r="T1543" s="99"/>
      <c r="U1543" s="99"/>
      <c r="V1543" s="99"/>
      <c r="W1543" s="99"/>
      <c r="X1543" s="99"/>
      <c r="Y1543" s="99"/>
      <c r="Z1543" s="99"/>
      <c r="AA1543" s="99"/>
      <c r="AB1543" s="99"/>
      <c r="AC1543" s="100"/>
      <c r="AD1543" s="22">
        <f t="shared" si="437"/>
        <v>0</v>
      </c>
      <c r="AE1543" s="20">
        <f t="shared" si="438"/>
        <v>0</v>
      </c>
      <c r="AF1543" s="20">
        <f t="shared" si="439"/>
        <v>0</v>
      </c>
      <c r="AG1543" s="20">
        <f t="shared" si="440"/>
        <v>0</v>
      </c>
      <c r="AH1543" s="20">
        <f t="shared" si="441"/>
        <v>0</v>
      </c>
      <c r="AI1543" s="20">
        <f t="shared" si="442"/>
        <v>0</v>
      </c>
      <c r="AJ1543" s="20">
        <f t="shared" si="443"/>
        <v>0</v>
      </c>
      <c r="AK1543" s="20">
        <f t="shared" si="444"/>
        <v>0</v>
      </c>
      <c r="AL1543" s="20">
        <f t="shared" si="445"/>
        <v>0</v>
      </c>
      <c r="AM1543" s="20">
        <f t="shared" si="446"/>
        <v>0</v>
      </c>
      <c r="AN1543" s="20">
        <f t="shared" si="447"/>
        <v>0</v>
      </c>
      <c r="AO1543" s="43">
        <f t="shared" si="448"/>
        <v>0</v>
      </c>
    </row>
    <row r="1544" spans="1:41" hidden="1" x14ac:dyDescent="0.2">
      <c r="A1544" s="96"/>
      <c r="B1544" s="96"/>
      <c r="C1544" s="96"/>
      <c r="D1544" s="96"/>
      <c r="E1544" s="96"/>
      <c r="F1544" s="96"/>
      <c r="G1544" s="96"/>
      <c r="H1544" s="19" t="str">
        <f>IF(E1544="","",VLOOKUP(LEFT(E1544,5),'Technikai cellák'!B:C,2,0))</f>
        <v/>
      </c>
      <c r="I1544" s="19" t="str">
        <f>IF(E1544="","",VLOOKUP(H1544,'Technikai cellák'!$C$1:$D$12,2,0))</f>
        <v/>
      </c>
      <c r="J1544" s="97"/>
      <c r="K1544" s="25" t="str">
        <f t="shared" si="451"/>
        <v/>
      </c>
      <c r="L1544" s="101">
        <f t="shared" si="452"/>
        <v>0</v>
      </c>
      <c r="M1544" s="102">
        <f t="shared" si="453"/>
        <v>0</v>
      </c>
      <c r="N1544" s="105"/>
      <c r="O1544" s="104">
        <f t="shared" si="454"/>
        <v>0</v>
      </c>
      <c r="P1544" s="26">
        <f t="shared" si="450"/>
        <v>0</v>
      </c>
      <c r="Q1544" s="21">
        <f t="shared" si="449"/>
        <v>0</v>
      </c>
      <c r="R1544" s="98"/>
      <c r="S1544" s="99"/>
      <c r="T1544" s="99"/>
      <c r="U1544" s="99"/>
      <c r="V1544" s="99"/>
      <c r="W1544" s="99"/>
      <c r="X1544" s="99"/>
      <c r="Y1544" s="99"/>
      <c r="Z1544" s="99"/>
      <c r="AA1544" s="99"/>
      <c r="AB1544" s="99"/>
      <c r="AC1544" s="100"/>
      <c r="AD1544" s="22">
        <f t="shared" si="437"/>
        <v>0</v>
      </c>
      <c r="AE1544" s="20">
        <f t="shared" si="438"/>
        <v>0</v>
      </c>
      <c r="AF1544" s="20">
        <f t="shared" si="439"/>
        <v>0</v>
      </c>
      <c r="AG1544" s="20">
        <f t="shared" si="440"/>
        <v>0</v>
      </c>
      <c r="AH1544" s="20">
        <f t="shared" si="441"/>
        <v>0</v>
      </c>
      <c r="AI1544" s="20">
        <f t="shared" si="442"/>
        <v>0</v>
      </c>
      <c r="AJ1544" s="20">
        <f t="shared" si="443"/>
        <v>0</v>
      </c>
      <c r="AK1544" s="20">
        <f t="shared" si="444"/>
        <v>0</v>
      </c>
      <c r="AL1544" s="20">
        <f t="shared" si="445"/>
        <v>0</v>
      </c>
      <c r="AM1544" s="20">
        <f t="shared" si="446"/>
        <v>0</v>
      </c>
      <c r="AN1544" s="20">
        <f t="shared" si="447"/>
        <v>0</v>
      </c>
      <c r="AO1544" s="43">
        <f t="shared" si="448"/>
        <v>0</v>
      </c>
    </row>
    <row r="1545" spans="1:41" hidden="1" x14ac:dyDescent="0.2">
      <c r="A1545" s="96"/>
      <c r="B1545" s="96"/>
      <c r="C1545" s="96"/>
      <c r="D1545" s="96"/>
      <c r="E1545" s="96"/>
      <c r="F1545" s="96"/>
      <c r="G1545" s="96"/>
      <c r="H1545" s="19" t="str">
        <f>IF(E1545="","",VLOOKUP(LEFT(E1545,5),'Technikai cellák'!B:C,2,0))</f>
        <v/>
      </c>
      <c r="I1545" s="19" t="str">
        <f>IF(E1545="","",VLOOKUP(H1545,'Technikai cellák'!$C$1:$D$12,2,0))</f>
        <v/>
      </c>
      <c r="J1545" s="97"/>
      <c r="K1545" s="25" t="str">
        <f t="shared" si="451"/>
        <v/>
      </c>
      <c r="L1545" s="101">
        <f t="shared" si="452"/>
        <v>0</v>
      </c>
      <c r="M1545" s="102">
        <f t="shared" si="453"/>
        <v>0</v>
      </c>
      <c r="N1545" s="105"/>
      <c r="O1545" s="104">
        <f t="shared" si="454"/>
        <v>0</v>
      </c>
      <c r="P1545" s="26">
        <f t="shared" si="450"/>
        <v>0</v>
      </c>
      <c r="Q1545" s="21">
        <f t="shared" si="449"/>
        <v>0</v>
      </c>
      <c r="R1545" s="98"/>
      <c r="S1545" s="99"/>
      <c r="T1545" s="99"/>
      <c r="U1545" s="99"/>
      <c r="V1545" s="99"/>
      <c r="W1545" s="99"/>
      <c r="X1545" s="99"/>
      <c r="Y1545" s="99"/>
      <c r="Z1545" s="99"/>
      <c r="AA1545" s="99"/>
      <c r="AB1545" s="99"/>
      <c r="AC1545" s="100"/>
      <c r="AD1545" s="22">
        <f t="shared" si="437"/>
        <v>0</v>
      </c>
      <c r="AE1545" s="20">
        <f t="shared" si="438"/>
        <v>0</v>
      </c>
      <c r="AF1545" s="20">
        <f t="shared" si="439"/>
        <v>0</v>
      </c>
      <c r="AG1545" s="20">
        <f t="shared" si="440"/>
        <v>0</v>
      </c>
      <c r="AH1545" s="20">
        <f t="shared" si="441"/>
        <v>0</v>
      </c>
      <c r="AI1545" s="20">
        <f t="shared" si="442"/>
        <v>0</v>
      </c>
      <c r="AJ1545" s="20">
        <f t="shared" si="443"/>
        <v>0</v>
      </c>
      <c r="AK1545" s="20">
        <f t="shared" si="444"/>
        <v>0</v>
      </c>
      <c r="AL1545" s="20">
        <f t="shared" si="445"/>
        <v>0</v>
      </c>
      <c r="AM1545" s="20">
        <f t="shared" si="446"/>
        <v>0</v>
      </c>
      <c r="AN1545" s="20">
        <f t="shared" si="447"/>
        <v>0</v>
      </c>
      <c r="AO1545" s="43">
        <f t="shared" si="448"/>
        <v>0</v>
      </c>
    </row>
    <row r="1546" spans="1:41" hidden="1" x14ac:dyDescent="0.2">
      <c r="A1546" s="96"/>
      <c r="B1546" s="96"/>
      <c r="C1546" s="96"/>
      <c r="D1546" s="96"/>
      <c r="E1546" s="96"/>
      <c r="F1546" s="96"/>
      <c r="G1546" s="96"/>
      <c r="H1546" s="19" t="str">
        <f>IF(E1546="","",VLOOKUP(LEFT(E1546,5),'Technikai cellák'!B:C,2,0))</f>
        <v/>
      </c>
      <c r="I1546" s="19" t="str">
        <f>IF(E1546="","",VLOOKUP(H1546,'Technikai cellák'!$C$1:$D$12,2,0))</f>
        <v/>
      </c>
      <c r="J1546" s="97"/>
      <c r="K1546" s="25" t="str">
        <f t="shared" si="451"/>
        <v/>
      </c>
      <c r="L1546" s="101">
        <f t="shared" si="452"/>
        <v>0</v>
      </c>
      <c r="M1546" s="102">
        <f t="shared" si="453"/>
        <v>0</v>
      </c>
      <c r="N1546" s="105"/>
      <c r="O1546" s="104">
        <f t="shared" si="454"/>
        <v>0</v>
      </c>
      <c r="P1546" s="26">
        <f t="shared" si="450"/>
        <v>0</v>
      </c>
      <c r="Q1546" s="21">
        <f t="shared" si="449"/>
        <v>0</v>
      </c>
      <c r="R1546" s="98"/>
      <c r="S1546" s="99"/>
      <c r="T1546" s="99"/>
      <c r="U1546" s="99"/>
      <c r="V1546" s="99"/>
      <c r="W1546" s="99"/>
      <c r="X1546" s="99"/>
      <c r="Y1546" s="99"/>
      <c r="Z1546" s="99"/>
      <c r="AA1546" s="99"/>
      <c r="AB1546" s="99"/>
      <c r="AC1546" s="100"/>
      <c r="AD1546" s="22">
        <f t="shared" si="437"/>
        <v>0</v>
      </c>
      <c r="AE1546" s="20">
        <f t="shared" si="438"/>
        <v>0</v>
      </c>
      <c r="AF1546" s="20">
        <f t="shared" si="439"/>
        <v>0</v>
      </c>
      <c r="AG1546" s="20">
        <f t="shared" si="440"/>
        <v>0</v>
      </c>
      <c r="AH1546" s="20">
        <f t="shared" si="441"/>
        <v>0</v>
      </c>
      <c r="AI1546" s="20">
        <f t="shared" si="442"/>
        <v>0</v>
      </c>
      <c r="AJ1546" s="20">
        <f t="shared" si="443"/>
        <v>0</v>
      </c>
      <c r="AK1546" s="20">
        <f t="shared" si="444"/>
        <v>0</v>
      </c>
      <c r="AL1546" s="20">
        <f t="shared" si="445"/>
        <v>0</v>
      </c>
      <c r="AM1546" s="20">
        <f t="shared" si="446"/>
        <v>0</v>
      </c>
      <c r="AN1546" s="20">
        <f t="shared" si="447"/>
        <v>0</v>
      </c>
      <c r="AO1546" s="43">
        <f t="shared" si="448"/>
        <v>0</v>
      </c>
    </row>
    <row r="1547" spans="1:41" hidden="1" x14ac:dyDescent="0.2">
      <c r="A1547" s="96"/>
      <c r="B1547" s="96"/>
      <c r="C1547" s="96"/>
      <c r="D1547" s="96"/>
      <c r="E1547" s="96"/>
      <c r="F1547" s="96"/>
      <c r="G1547" s="96"/>
      <c r="H1547" s="19" t="str">
        <f>IF(E1547="","",VLOOKUP(LEFT(E1547,5),'Technikai cellák'!B:C,2,0))</f>
        <v/>
      </c>
      <c r="I1547" s="19" t="str">
        <f>IF(E1547="","",VLOOKUP(H1547,'Technikai cellák'!$C$1:$D$12,2,0))</f>
        <v/>
      </c>
      <c r="J1547" s="97"/>
      <c r="K1547" s="25" t="str">
        <f t="shared" si="451"/>
        <v/>
      </c>
      <c r="L1547" s="101">
        <f t="shared" si="452"/>
        <v>0</v>
      </c>
      <c r="M1547" s="102">
        <f t="shared" si="453"/>
        <v>0</v>
      </c>
      <c r="N1547" s="105"/>
      <c r="O1547" s="104">
        <f t="shared" si="454"/>
        <v>0</v>
      </c>
      <c r="P1547" s="26">
        <f t="shared" si="450"/>
        <v>0</v>
      </c>
      <c r="Q1547" s="21">
        <f t="shared" si="449"/>
        <v>0</v>
      </c>
      <c r="R1547" s="98"/>
      <c r="S1547" s="99"/>
      <c r="T1547" s="99"/>
      <c r="U1547" s="99"/>
      <c r="V1547" s="99"/>
      <c r="W1547" s="99"/>
      <c r="X1547" s="99"/>
      <c r="Y1547" s="99"/>
      <c r="Z1547" s="99"/>
      <c r="AA1547" s="99"/>
      <c r="AB1547" s="99"/>
      <c r="AC1547" s="100"/>
      <c r="AD1547" s="22">
        <f t="shared" si="437"/>
        <v>0</v>
      </c>
      <c r="AE1547" s="20">
        <f t="shared" si="438"/>
        <v>0</v>
      </c>
      <c r="AF1547" s="20">
        <f t="shared" si="439"/>
        <v>0</v>
      </c>
      <c r="AG1547" s="20">
        <f t="shared" si="440"/>
        <v>0</v>
      </c>
      <c r="AH1547" s="20">
        <f t="shared" si="441"/>
        <v>0</v>
      </c>
      <c r="AI1547" s="20">
        <f t="shared" si="442"/>
        <v>0</v>
      </c>
      <c r="AJ1547" s="20">
        <f t="shared" si="443"/>
        <v>0</v>
      </c>
      <c r="AK1547" s="20">
        <f t="shared" si="444"/>
        <v>0</v>
      </c>
      <c r="AL1547" s="20">
        <f t="shared" si="445"/>
        <v>0</v>
      </c>
      <c r="AM1547" s="20">
        <f t="shared" si="446"/>
        <v>0</v>
      </c>
      <c r="AN1547" s="20">
        <f t="shared" si="447"/>
        <v>0</v>
      </c>
      <c r="AO1547" s="43">
        <f t="shared" si="448"/>
        <v>0</v>
      </c>
    </row>
    <row r="1548" spans="1:41" hidden="1" x14ac:dyDescent="0.2">
      <c r="A1548" s="96"/>
      <c r="B1548" s="96"/>
      <c r="C1548" s="96"/>
      <c r="D1548" s="96"/>
      <c r="E1548" s="96"/>
      <c r="F1548" s="96"/>
      <c r="G1548" s="96"/>
      <c r="H1548" s="19" t="str">
        <f>IF(E1548="","",VLOOKUP(LEFT(E1548,5),'Technikai cellák'!B:C,2,0))</f>
        <v/>
      </c>
      <c r="I1548" s="19" t="str">
        <f>IF(E1548="","",VLOOKUP(H1548,'Technikai cellák'!$C$1:$D$12,2,0))</f>
        <v/>
      </c>
      <c r="J1548" s="97"/>
      <c r="K1548" s="25" t="str">
        <f t="shared" si="451"/>
        <v/>
      </c>
      <c r="L1548" s="101">
        <f t="shared" si="452"/>
        <v>0</v>
      </c>
      <c r="M1548" s="102">
        <f t="shared" si="453"/>
        <v>0</v>
      </c>
      <c r="N1548" s="105"/>
      <c r="O1548" s="104">
        <f t="shared" si="454"/>
        <v>0</v>
      </c>
      <c r="P1548" s="26">
        <f t="shared" si="450"/>
        <v>0</v>
      </c>
      <c r="Q1548" s="21">
        <f t="shared" si="449"/>
        <v>0</v>
      </c>
      <c r="R1548" s="98"/>
      <c r="S1548" s="99"/>
      <c r="T1548" s="99"/>
      <c r="U1548" s="99"/>
      <c r="V1548" s="99"/>
      <c r="W1548" s="99"/>
      <c r="X1548" s="99"/>
      <c r="Y1548" s="99"/>
      <c r="Z1548" s="99"/>
      <c r="AA1548" s="99"/>
      <c r="AB1548" s="99"/>
      <c r="AC1548" s="100"/>
      <c r="AD1548" s="22">
        <f t="shared" si="437"/>
        <v>0</v>
      </c>
      <c r="AE1548" s="20">
        <f t="shared" si="438"/>
        <v>0</v>
      </c>
      <c r="AF1548" s="20">
        <f t="shared" si="439"/>
        <v>0</v>
      </c>
      <c r="AG1548" s="20">
        <f t="shared" si="440"/>
        <v>0</v>
      </c>
      <c r="AH1548" s="20">
        <f t="shared" si="441"/>
        <v>0</v>
      </c>
      <c r="AI1548" s="20">
        <f t="shared" si="442"/>
        <v>0</v>
      </c>
      <c r="AJ1548" s="20">
        <f t="shared" si="443"/>
        <v>0</v>
      </c>
      <c r="AK1548" s="20">
        <f t="shared" si="444"/>
        <v>0</v>
      </c>
      <c r="AL1548" s="20">
        <f t="shared" si="445"/>
        <v>0</v>
      </c>
      <c r="AM1548" s="20">
        <f t="shared" si="446"/>
        <v>0</v>
      </c>
      <c r="AN1548" s="20">
        <f t="shared" si="447"/>
        <v>0</v>
      </c>
      <c r="AO1548" s="43">
        <f t="shared" si="448"/>
        <v>0</v>
      </c>
    </row>
    <row r="1549" spans="1:41" hidden="1" x14ac:dyDescent="0.2">
      <c r="A1549" s="96"/>
      <c r="B1549" s="96"/>
      <c r="C1549" s="96"/>
      <c r="D1549" s="96"/>
      <c r="E1549" s="96"/>
      <c r="F1549" s="96"/>
      <c r="G1549" s="96"/>
      <c r="H1549" s="19" t="str">
        <f>IF(E1549="","",VLOOKUP(LEFT(E1549,5),'Technikai cellák'!B:C,2,0))</f>
        <v/>
      </c>
      <c r="I1549" s="19" t="str">
        <f>IF(E1549="","",VLOOKUP(H1549,'Technikai cellák'!$C$1:$D$12,2,0))</f>
        <v/>
      </c>
      <c r="J1549" s="97"/>
      <c r="K1549" s="25" t="str">
        <f t="shared" si="451"/>
        <v/>
      </c>
      <c r="L1549" s="101">
        <f t="shared" si="452"/>
        <v>0</v>
      </c>
      <c r="M1549" s="102">
        <f t="shared" si="453"/>
        <v>0</v>
      </c>
      <c r="N1549" s="105"/>
      <c r="O1549" s="104">
        <f t="shared" si="454"/>
        <v>0</v>
      </c>
      <c r="P1549" s="26">
        <f t="shared" si="450"/>
        <v>0</v>
      </c>
      <c r="Q1549" s="21">
        <f t="shared" si="449"/>
        <v>0</v>
      </c>
      <c r="R1549" s="98"/>
      <c r="S1549" s="99"/>
      <c r="T1549" s="99"/>
      <c r="U1549" s="99"/>
      <c r="V1549" s="99"/>
      <c r="W1549" s="99"/>
      <c r="X1549" s="99"/>
      <c r="Y1549" s="99"/>
      <c r="Z1549" s="99"/>
      <c r="AA1549" s="99"/>
      <c r="AB1549" s="99"/>
      <c r="AC1549" s="100"/>
      <c r="AD1549" s="22">
        <f t="shared" si="437"/>
        <v>0</v>
      </c>
      <c r="AE1549" s="20">
        <f t="shared" si="438"/>
        <v>0</v>
      </c>
      <c r="AF1549" s="20">
        <f t="shared" si="439"/>
        <v>0</v>
      </c>
      <c r="AG1549" s="20">
        <f t="shared" si="440"/>
        <v>0</v>
      </c>
      <c r="AH1549" s="20">
        <f t="shared" si="441"/>
        <v>0</v>
      </c>
      <c r="AI1549" s="20">
        <f t="shared" si="442"/>
        <v>0</v>
      </c>
      <c r="AJ1549" s="20">
        <f t="shared" si="443"/>
        <v>0</v>
      </c>
      <c r="AK1549" s="20">
        <f t="shared" si="444"/>
        <v>0</v>
      </c>
      <c r="AL1549" s="20">
        <f t="shared" si="445"/>
        <v>0</v>
      </c>
      <c r="AM1549" s="20">
        <f t="shared" si="446"/>
        <v>0</v>
      </c>
      <c r="AN1549" s="20">
        <f t="shared" si="447"/>
        <v>0</v>
      </c>
      <c r="AO1549" s="43">
        <f t="shared" si="448"/>
        <v>0</v>
      </c>
    </row>
    <row r="1550" spans="1:41" hidden="1" x14ac:dyDescent="0.2">
      <c r="A1550" s="96"/>
      <c r="B1550" s="96"/>
      <c r="C1550" s="96"/>
      <c r="D1550" s="96"/>
      <c r="E1550" s="96"/>
      <c r="F1550" s="96"/>
      <c r="G1550" s="96"/>
      <c r="H1550" s="19" t="str">
        <f>IF(E1550="","",VLOOKUP(LEFT(E1550,5),'Technikai cellák'!B:C,2,0))</f>
        <v/>
      </c>
      <c r="I1550" s="19" t="str">
        <f>IF(E1550="","",VLOOKUP(H1550,'Technikai cellák'!$C$1:$D$12,2,0))</f>
        <v/>
      </c>
      <c r="J1550" s="97"/>
      <c r="K1550" s="25" t="str">
        <f t="shared" si="451"/>
        <v/>
      </c>
      <c r="L1550" s="101">
        <f t="shared" si="452"/>
        <v>0</v>
      </c>
      <c r="M1550" s="102">
        <f t="shared" si="453"/>
        <v>0</v>
      </c>
      <c r="N1550" s="105"/>
      <c r="O1550" s="104">
        <f t="shared" si="454"/>
        <v>0</v>
      </c>
      <c r="P1550" s="26">
        <f t="shared" si="450"/>
        <v>0</v>
      </c>
      <c r="Q1550" s="21">
        <f t="shared" si="449"/>
        <v>0</v>
      </c>
      <c r="R1550" s="98"/>
      <c r="S1550" s="99"/>
      <c r="T1550" s="99"/>
      <c r="U1550" s="99"/>
      <c r="V1550" s="99"/>
      <c r="W1550" s="99"/>
      <c r="X1550" s="99"/>
      <c r="Y1550" s="99"/>
      <c r="Z1550" s="99"/>
      <c r="AA1550" s="99"/>
      <c r="AB1550" s="99"/>
      <c r="AC1550" s="100"/>
      <c r="AD1550" s="22">
        <f t="shared" si="437"/>
        <v>0</v>
      </c>
      <c r="AE1550" s="20">
        <f t="shared" si="438"/>
        <v>0</v>
      </c>
      <c r="AF1550" s="20">
        <f t="shared" si="439"/>
        <v>0</v>
      </c>
      <c r="AG1550" s="20">
        <f t="shared" si="440"/>
        <v>0</v>
      </c>
      <c r="AH1550" s="20">
        <f t="shared" si="441"/>
        <v>0</v>
      </c>
      <c r="AI1550" s="20">
        <f t="shared" si="442"/>
        <v>0</v>
      </c>
      <c r="AJ1550" s="20">
        <f t="shared" si="443"/>
        <v>0</v>
      </c>
      <c r="AK1550" s="20">
        <f t="shared" si="444"/>
        <v>0</v>
      </c>
      <c r="AL1550" s="20">
        <f t="shared" si="445"/>
        <v>0</v>
      </c>
      <c r="AM1550" s="20">
        <f t="shared" si="446"/>
        <v>0</v>
      </c>
      <c r="AN1550" s="20">
        <f t="shared" si="447"/>
        <v>0</v>
      </c>
      <c r="AO1550" s="43">
        <f t="shared" si="448"/>
        <v>0</v>
      </c>
    </row>
    <row r="1551" spans="1:41" hidden="1" x14ac:dyDescent="0.2">
      <c r="A1551" s="96"/>
      <c r="B1551" s="96"/>
      <c r="C1551" s="96"/>
      <c r="D1551" s="96"/>
      <c r="E1551" s="96"/>
      <c r="F1551" s="96"/>
      <c r="G1551" s="96"/>
      <c r="H1551" s="19" t="str">
        <f>IF(E1551="","",VLOOKUP(LEFT(E1551,5),'Technikai cellák'!B:C,2,0))</f>
        <v/>
      </c>
      <c r="I1551" s="19" t="str">
        <f>IF(E1551="","",VLOOKUP(H1551,'Technikai cellák'!$C$1:$D$12,2,0))</f>
        <v/>
      </c>
      <c r="J1551" s="97"/>
      <c r="K1551" s="25" t="str">
        <f t="shared" si="451"/>
        <v/>
      </c>
      <c r="L1551" s="101">
        <f t="shared" si="452"/>
        <v>0</v>
      </c>
      <c r="M1551" s="102">
        <f t="shared" si="453"/>
        <v>0</v>
      </c>
      <c r="N1551" s="105"/>
      <c r="O1551" s="104">
        <f t="shared" si="454"/>
        <v>0</v>
      </c>
      <c r="P1551" s="26">
        <f t="shared" si="450"/>
        <v>0</v>
      </c>
      <c r="Q1551" s="21">
        <f t="shared" si="449"/>
        <v>0</v>
      </c>
      <c r="R1551" s="98"/>
      <c r="S1551" s="99"/>
      <c r="T1551" s="99"/>
      <c r="U1551" s="99"/>
      <c r="V1551" s="99"/>
      <c r="W1551" s="99"/>
      <c r="X1551" s="99"/>
      <c r="Y1551" s="99"/>
      <c r="Z1551" s="99"/>
      <c r="AA1551" s="99"/>
      <c r="AB1551" s="99"/>
      <c r="AC1551" s="100"/>
      <c r="AD1551" s="22">
        <f t="shared" si="437"/>
        <v>0</v>
      </c>
      <c r="AE1551" s="20">
        <f t="shared" si="438"/>
        <v>0</v>
      </c>
      <c r="AF1551" s="20">
        <f t="shared" si="439"/>
        <v>0</v>
      </c>
      <c r="AG1551" s="20">
        <f t="shared" si="440"/>
        <v>0</v>
      </c>
      <c r="AH1551" s="20">
        <f t="shared" si="441"/>
        <v>0</v>
      </c>
      <c r="AI1551" s="20">
        <f t="shared" si="442"/>
        <v>0</v>
      </c>
      <c r="AJ1551" s="20">
        <f t="shared" si="443"/>
        <v>0</v>
      </c>
      <c r="AK1551" s="20">
        <f t="shared" si="444"/>
        <v>0</v>
      </c>
      <c r="AL1551" s="20">
        <f t="shared" si="445"/>
        <v>0</v>
      </c>
      <c r="AM1551" s="20">
        <f t="shared" si="446"/>
        <v>0</v>
      </c>
      <c r="AN1551" s="20">
        <f t="shared" si="447"/>
        <v>0</v>
      </c>
      <c r="AO1551" s="43">
        <f t="shared" si="448"/>
        <v>0</v>
      </c>
    </row>
    <row r="1552" spans="1:41" hidden="1" x14ac:dyDescent="0.2">
      <c r="A1552" s="96"/>
      <c r="B1552" s="96"/>
      <c r="C1552" s="96"/>
      <c r="D1552" s="96"/>
      <c r="E1552" s="96"/>
      <c r="F1552" s="96"/>
      <c r="G1552" s="96"/>
      <c r="H1552" s="19" t="str">
        <f>IF(E1552="","",VLOOKUP(LEFT(E1552,5),'Technikai cellák'!B:C,2,0))</f>
        <v/>
      </c>
      <c r="I1552" s="19" t="str">
        <f>IF(E1552="","",VLOOKUP(H1552,'Technikai cellák'!$C$1:$D$12,2,0))</f>
        <v/>
      </c>
      <c r="J1552" s="97"/>
      <c r="K1552" s="25" t="str">
        <f t="shared" si="451"/>
        <v/>
      </c>
      <c r="L1552" s="101">
        <f t="shared" si="452"/>
        <v>0</v>
      </c>
      <c r="M1552" s="102">
        <f t="shared" si="453"/>
        <v>0</v>
      </c>
      <c r="N1552" s="105"/>
      <c r="O1552" s="104">
        <f t="shared" si="454"/>
        <v>0</v>
      </c>
      <c r="P1552" s="26">
        <f t="shared" si="450"/>
        <v>0</v>
      </c>
      <c r="Q1552" s="21">
        <f t="shared" si="449"/>
        <v>0</v>
      </c>
      <c r="R1552" s="98"/>
      <c r="S1552" s="99"/>
      <c r="T1552" s="99"/>
      <c r="U1552" s="99"/>
      <c r="V1552" s="99"/>
      <c r="W1552" s="99"/>
      <c r="X1552" s="99"/>
      <c r="Y1552" s="99"/>
      <c r="Z1552" s="99"/>
      <c r="AA1552" s="99"/>
      <c r="AB1552" s="99"/>
      <c r="AC1552" s="100"/>
      <c r="AD1552" s="22">
        <f t="shared" si="437"/>
        <v>0</v>
      </c>
      <c r="AE1552" s="20">
        <f t="shared" si="438"/>
        <v>0</v>
      </c>
      <c r="AF1552" s="20">
        <f t="shared" si="439"/>
        <v>0</v>
      </c>
      <c r="AG1552" s="20">
        <f t="shared" si="440"/>
        <v>0</v>
      </c>
      <c r="AH1552" s="20">
        <f t="shared" si="441"/>
        <v>0</v>
      </c>
      <c r="AI1552" s="20">
        <f t="shared" si="442"/>
        <v>0</v>
      </c>
      <c r="AJ1552" s="20">
        <f t="shared" si="443"/>
        <v>0</v>
      </c>
      <c r="AK1552" s="20">
        <f t="shared" si="444"/>
        <v>0</v>
      </c>
      <c r="AL1552" s="20">
        <f t="shared" si="445"/>
        <v>0</v>
      </c>
      <c r="AM1552" s="20">
        <f t="shared" si="446"/>
        <v>0</v>
      </c>
      <c r="AN1552" s="20">
        <f t="shared" si="447"/>
        <v>0</v>
      </c>
      <c r="AO1552" s="43">
        <f t="shared" si="448"/>
        <v>0</v>
      </c>
    </row>
    <row r="1553" spans="1:41" hidden="1" x14ac:dyDescent="0.2">
      <c r="A1553" s="96"/>
      <c r="B1553" s="96"/>
      <c r="C1553" s="96"/>
      <c r="D1553" s="96"/>
      <c r="E1553" s="96"/>
      <c r="F1553" s="96"/>
      <c r="G1553" s="96"/>
      <c r="H1553" s="19" t="str">
        <f>IF(E1553="","",VLOOKUP(LEFT(E1553,5),'Technikai cellák'!B:C,2,0))</f>
        <v/>
      </c>
      <c r="I1553" s="19" t="str">
        <f>IF(E1553="","",VLOOKUP(H1553,'Technikai cellák'!$C$1:$D$12,2,0))</f>
        <v/>
      </c>
      <c r="J1553" s="97"/>
      <c r="K1553" s="25" t="str">
        <f t="shared" si="451"/>
        <v/>
      </c>
      <c r="L1553" s="101">
        <f t="shared" si="452"/>
        <v>0</v>
      </c>
      <c r="M1553" s="102">
        <f t="shared" si="453"/>
        <v>0</v>
      </c>
      <c r="N1553" s="105"/>
      <c r="O1553" s="104">
        <f t="shared" si="454"/>
        <v>0</v>
      </c>
      <c r="P1553" s="26">
        <f t="shared" si="450"/>
        <v>0</v>
      </c>
      <c r="Q1553" s="21">
        <f t="shared" si="449"/>
        <v>0</v>
      </c>
      <c r="R1553" s="98"/>
      <c r="S1553" s="99"/>
      <c r="T1553" s="99"/>
      <c r="U1553" s="99"/>
      <c r="V1553" s="99"/>
      <c r="W1553" s="99"/>
      <c r="X1553" s="99"/>
      <c r="Y1553" s="99"/>
      <c r="Z1553" s="99"/>
      <c r="AA1553" s="99"/>
      <c r="AB1553" s="99"/>
      <c r="AC1553" s="100"/>
      <c r="AD1553" s="22">
        <f t="shared" si="437"/>
        <v>0</v>
      </c>
      <c r="AE1553" s="20">
        <f t="shared" si="438"/>
        <v>0</v>
      </c>
      <c r="AF1553" s="20">
        <f t="shared" si="439"/>
        <v>0</v>
      </c>
      <c r="AG1553" s="20">
        <f t="shared" si="440"/>
        <v>0</v>
      </c>
      <c r="AH1553" s="20">
        <f t="shared" si="441"/>
        <v>0</v>
      </c>
      <c r="AI1553" s="20">
        <f t="shared" si="442"/>
        <v>0</v>
      </c>
      <c r="AJ1553" s="20">
        <f t="shared" si="443"/>
        <v>0</v>
      </c>
      <c r="AK1553" s="20">
        <f t="shared" si="444"/>
        <v>0</v>
      </c>
      <c r="AL1553" s="20">
        <f t="shared" si="445"/>
        <v>0</v>
      </c>
      <c r="AM1553" s="20">
        <f t="shared" si="446"/>
        <v>0</v>
      </c>
      <c r="AN1553" s="20">
        <f t="shared" si="447"/>
        <v>0</v>
      </c>
      <c r="AO1553" s="43">
        <f t="shared" si="448"/>
        <v>0</v>
      </c>
    </row>
    <row r="1554" spans="1:41" hidden="1" x14ac:dyDescent="0.2">
      <c r="A1554" s="96"/>
      <c r="B1554" s="96"/>
      <c r="C1554" s="96"/>
      <c r="D1554" s="96"/>
      <c r="E1554" s="96"/>
      <c r="F1554" s="96"/>
      <c r="G1554" s="96"/>
      <c r="H1554" s="19" t="str">
        <f>IF(E1554="","",VLOOKUP(LEFT(E1554,5),'Technikai cellák'!B:C,2,0))</f>
        <v/>
      </c>
      <c r="I1554" s="19" t="str">
        <f>IF(E1554="","",VLOOKUP(H1554,'Technikai cellák'!$C$1:$D$12,2,0))</f>
        <v/>
      </c>
      <c r="J1554" s="97"/>
      <c r="K1554" s="25" t="str">
        <f t="shared" si="451"/>
        <v/>
      </c>
      <c r="L1554" s="101">
        <f t="shared" si="452"/>
        <v>0</v>
      </c>
      <c r="M1554" s="102">
        <f t="shared" si="453"/>
        <v>0</v>
      </c>
      <c r="N1554" s="105"/>
      <c r="O1554" s="104">
        <f t="shared" si="454"/>
        <v>0</v>
      </c>
      <c r="P1554" s="26">
        <f t="shared" si="450"/>
        <v>0</v>
      </c>
      <c r="Q1554" s="21">
        <f t="shared" si="449"/>
        <v>0</v>
      </c>
      <c r="R1554" s="98"/>
      <c r="S1554" s="99"/>
      <c r="T1554" s="99"/>
      <c r="U1554" s="99"/>
      <c r="V1554" s="99"/>
      <c r="W1554" s="99"/>
      <c r="X1554" s="99"/>
      <c r="Y1554" s="99"/>
      <c r="Z1554" s="99"/>
      <c r="AA1554" s="99"/>
      <c r="AB1554" s="99"/>
      <c r="AC1554" s="100"/>
      <c r="AD1554" s="22">
        <f t="shared" si="437"/>
        <v>0</v>
      </c>
      <c r="AE1554" s="20">
        <f t="shared" si="438"/>
        <v>0</v>
      </c>
      <c r="AF1554" s="20">
        <f t="shared" si="439"/>
        <v>0</v>
      </c>
      <c r="AG1554" s="20">
        <f t="shared" si="440"/>
        <v>0</v>
      </c>
      <c r="AH1554" s="20">
        <f t="shared" si="441"/>
        <v>0</v>
      </c>
      <c r="AI1554" s="20">
        <f t="shared" si="442"/>
        <v>0</v>
      </c>
      <c r="AJ1554" s="20">
        <f t="shared" si="443"/>
        <v>0</v>
      </c>
      <c r="AK1554" s="20">
        <f t="shared" si="444"/>
        <v>0</v>
      </c>
      <c r="AL1554" s="20">
        <f t="shared" si="445"/>
        <v>0</v>
      </c>
      <c r="AM1554" s="20">
        <f t="shared" si="446"/>
        <v>0</v>
      </c>
      <c r="AN1554" s="20">
        <f t="shared" si="447"/>
        <v>0</v>
      </c>
      <c r="AO1554" s="43">
        <f t="shared" si="448"/>
        <v>0</v>
      </c>
    </row>
    <row r="1555" spans="1:41" hidden="1" x14ac:dyDescent="0.2">
      <c r="A1555" s="96"/>
      <c r="B1555" s="96"/>
      <c r="C1555" s="96"/>
      <c r="D1555" s="96"/>
      <c r="E1555" s="96"/>
      <c r="F1555" s="96"/>
      <c r="G1555" s="96"/>
      <c r="H1555" s="19" t="str">
        <f>IF(E1555="","",VLOOKUP(LEFT(E1555,5),'Technikai cellák'!B:C,2,0))</f>
        <v/>
      </c>
      <c r="I1555" s="19" t="str">
        <f>IF(E1555="","",VLOOKUP(H1555,'Technikai cellák'!$C$1:$D$12,2,0))</f>
        <v/>
      </c>
      <c r="J1555" s="97"/>
      <c r="K1555" s="25" t="str">
        <f t="shared" si="451"/>
        <v/>
      </c>
      <c r="L1555" s="101">
        <f t="shared" si="452"/>
        <v>0</v>
      </c>
      <c r="M1555" s="102">
        <f t="shared" si="453"/>
        <v>0</v>
      </c>
      <c r="N1555" s="105"/>
      <c r="O1555" s="104">
        <f t="shared" si="454"/>
        <v>0</v>
      </c>
      <c r="P1555" s="26">
        <f t="shared" si="450"/>
        <v>0</v>
      </c>
      <c r="Q1555" s="21">
        <f t="shared" si="449"/>
        <v>0</v>
      </c>
      <c r="R1555" s="98"/>
      <c r="S1555" s="99"/>
      <c r="T1555" s="99"/>
      <c r="U1555" s="99"/>
      <c r="V1555" s="99"/>
      <c r="W1555" s="99"/>
      <c r="X1555" s="99"/>
      <c r="Y1555" s="99"/>
      <c r="Z1555" s="99"/>
      <c r="AA1555" s="99"/>
      <c r="AB1555" s="99"/>
      <c r="AC1555" s="100"/>
      <c r="AD1555" s="22">
        <f t="shared" ref="AD1555:AD1618" si="455">ROUND((R1555*$C$6)/$C$7,0)</f>
        <v>0</v>
      </c>
      <c r="AE1555" s="20">
        <f t="shared" ref="AE1555:AE1618" si="456">ROUND((S1555*$C$6)/$C$7,0)</f>
        <v>0</v>
      </c>
      <c r="AF1555" s="20">
        <f t="shared" ref="AF1555:AF1618" si="457">ROUND((T1555*$C$6)/$C$7,0)</f>
        <v>0</v>
      </c>
      <c r="AG1555" s="20">
        <f t="shared" ref="AG1555:AG1618" si="458">ROUND((U1555*$C$6)/$C$7,0)</f>
        <v>0</v>
      </c>
      <c r="AH1555" s="20">
        <f t="shared" ref="AH1555:AH1618" si="459">ROUND((V1555*$C$6)/$C$7,0)</f>
        <v>0</v>
      </c>
      <c r="AI1555" s="20">
        <f t="shared" ref="AI1555:AI1618" si="460">ROUND((W1555*$C$6)/$C$7,0)</f>
        <v>0</v>
      </c>
      <c r="AJ1555" s="20">
        <f t="shared" ref="AJ1555:AJ1618" si="461">ROUND((X1555*$C$6)/$C$7,0)</f>
        <v>0</v>
      </c>
      <c r="AK1555" s="20">
        <f t="shared" ref="AK1555:AK1618" si="462">ROUND((Y1555*$C$6)/$C$7,0)</f>
        <v>0</v>
      </c>
      <c r="AL1555" s="20">
        <f t="shared" ref="AL1555:AL1618" si="463">ROUND((Z1555*$C$6)/$C$7,0)</f>
        <v>0</v>
      </c>
      <c r="AM1555" s="20">
        <f t="shared" ref="AM1555:AM1618" si="464">ROUND((AA1555*$C$6)/$C$7,0)</f>
        <v>0</v>
      </c>
      <c r="AN1555" s="20">
        <f t="shared" ref="AN1555:AN1618" si="465">ROUND((AB1555*$C$6)/$C$7,0)</f>
        <v>0</v>
      </c>
      <c r="AO1555" s="43">
        <f t="shared" ref="AO1555:AO1618" si="466">ROUND((AC1555*$C$6)/$C$7,0)</f>
        <v>0</v>
      </c>
    </row>
    <row r="1556" spans="1:41" hidden="1" x14ac:dyDescent="0.2">
      <c r="A1556" s="96"/>
      <c r="B1556" s="96"/>
      <c r="C1556" s="96"/>
      <c r="D1556" s="96"/>
      <c r="E1556" s="96"/>
      <c r="F1556" s="96"/>
      <c r="G1556" s="96"/>
      <c r="H1556" s="19" t="str">
        <f>IF(E1556="","",VLOOKUP(LEFT(E1556,5),'Technikai cellák'!B:C,2,0))</f>
        <v/>
      </c>
      <c r="I1556" s="19" t="str">
        <f>IF(E1556="","",VLOOKUP(H1556,'Technikai cellák'!$C$1:$D$12,2,0))</f>
        <v/>
      </c>
      <c r="J1556" s="97"/>
      <c r="K1556" s="25" t="str">
        <f t="shared" si="451"/>
        <v/>
      </c>
      <c r="L1556" s="101">
        <f t="shared" si="452"/>
        <v>0</v>
      </c>
      <c r="M1556" s="102">
        <f t="shared" si="453"/>
        <v>0</v>
      </c>
      <c r="N1556" s="105"/>
      <c r="O1556" s="104">
        <f t="shared" si="454"/>
        <v>0</v>
      </c>
      <c r="P1556" s="26">
        <f t="shared" si="450"/>
        <v>0</v>
      </c>
      <c r="Q1556" s="21">
        <f t="shared" ref="Q1556:Q1619" si="467">SUM(AD1556:AO1556)</f>
        <v>0</v>
      </c>
      <c r="R1556" s="98"/>
      <c r="S1556" s="99"/>
      <c r="T1556" s="99"/>
      <c r="U1556" s="99"/>
      <c r="V1556" s="99"/>
      <c r="W1556" s="99"/>
      <c r="X1556" s="99"/>
      <c r="Y1556" s="99"/>
      <c r="Z1556" s="99"/>
      <c r="AA1556" s="99"/>
      <c r="AB1556" s="99"/>
      <c r="AC1556" s="100"/>
      <c r="AD1556" s="22">
        <f t="shared" si="455"/>
        <v>0</v>
      </c>
      <c r="AE1556" s="20">
        <f t="shared" si="456"/>
        <v>0</v>
      </c>
      <c r="AF1556" s="20">
        <f t="shared" si="457"/>
        <v>0</v>
      </c>
      <c r="AG1556" s="20">
        <f t="shared" si="458"/>
        <v>0</v>
      </c>
      <c r="AH1556" s="20">
        <f t="shared" si="459"/>
        <v>0</v>
      </c>
      <c r="AI1556" s="20">
        <f t="shared" si="460"/>
        <v>0</v>
      </c>
      <c r="AJ1556" s="20">
        <f t="shared" si="461"/>
        <v>0</v>
      </c>
      <c r="AK1556" s="20">
        <f t="shared" si="462"/>
        <v>0</v>
      </c>
      <c r="AL1556" s="20">
        <f t="shared" si="463"/>
        <v>0</v>
      </c>
      <c r="AM1556" s="20">
        <f t="shared" si="464"/>
        <v>0</v>
      </c>
      <c r="AN1556" s="20">
        <f t="shared" si="465"/>
        <v>0</v>
      </c>
      <c r="AO1556" s="43">
        <f t="shared" si="466"/>
        <v>0</v>
      </c>
    </row>
    <row r="1557" spans="1:41" hidden="1" x14ac:dyDescent="0.2">
      <c r="A1557" s="96"/>
      <c r="B1557" s="96"/>
      <c r="C1557" s="96"/>
      <c r="D1557" s="96"/>
      <c r="E1557" s="96"/>
      <c r="F1557" s="96"/>
      <c r="G1557" s="96"/>
      <c r="H1557" s="19" t="str">
        <f>IF(E1557="","",VLOOKUP(LEFT(E1557,5),'Technikai cellák'!B:C,2,0))</f>
        <v/>
      </c>
      <c r="I1557" s="19" t="str">
        <f>IF(E1557="","",VLOOKUP(H1557,'Technikai cellák'!$C$1:$D$12,2,0))</f>
        <v/>
      </c>
      <c r="J1557" s="97"/>
      <c r="K1557" s="25" t="str">
        <f t="shared" si="451"/>
        <v/>
      </c>
      <c r="L1557" s="101">
        <f t="shared" si="452"/>
        <v>0</v>
      </c>
      <c r="M1557" s="102">
        <f t="shared" si="453"/>
        <v>0</v>
      </c>
      <c r="N1557" s="105"/>
      <c r="O1557" s="104">
        <f t="shared" si="454"/>
        <v>0</v>
      </c>
      <c r="P1557" s="26">
        <f t="shared" si="450"/>
        <v>0</v>
      </c>
      <c r="Q1557" s="21">
        <f t="shared" si="467"/>
        <v>0</v>
      </c>
      <c r="R1557" s="98"/>
      <c r="S1557" s="99"/>
      <c r="T1557" s="99"/>
      <c r="U1557" s="99"/>
      <c r="V1557" s="99"/>
      <c r="W1557" s="99"/>
      <c r="X1557" s="99"/>
      <c r="Y1557" s="99"/>
      <c r="Z1557" s="99"/>
      <c r="AA1557" s="99"/>
      <c r="AB1557" s="99"/>
      <c r="AC1557" s="100"/>
      <c r="AD1557" s="22">
        <f t="shared" si="455"/>
        <v>0</v>
      </c>
      <c r="AE1557" s="20">
        <f t="shared" si="456"/>
        <v>0</v>
      </c>
      <c r="AF1557" s="20">
        <f t="shared" si="457"/>
        <v>0</v>
      </c>
      <c r="AG1557" s="20">
        <f t="shared" si="458"/>
        <v>0</v>
      </c>
      <c r="AH1557" s="20">
        <f t="shared" si="459"/>
        <v>0</v>
      </c>
      <c r="AI1557" s="20">
        <f t="shared" si="460"/>
        <v>0</v>
      </c>
      <c r="AJ1557" s="20">
        <f t="shared" si="461"/>
        <v>0</v>
      </c>
      <c r="AK1557" s="20">
        <f t="shared" si="462"/>
        <v>0</v>
      </c>
      <c r="AL1557" s="20">
        <f t="shared" si="463"/>
        <v>0</v>
      </c>
      <c r="AM1557" s="20">
        <f t="shared" si="464"/>
        <v>0</v>
      </c>
      <c r="AN1557" s="20">
        <f t="shared" si="465"/>
        <v>0</v>
      </c>
      <c r="AO1557" s="43">
        <f t="shared" si="466"/>
        <v>0</v>
      </c>
    </row>
    <row r="1558" spans="1:41" hidden="1" x14ac:dyDescent="0.2">
      <c r="A1558" s="96"/>
      <c r="B1558" s="96"/>
      <c r="C1558" s="96"/>
      <c r="D1558" s="96"/>
      <c r="E1558" s="96"/>
      <c r="F1558" s="96"/>
      <c r="G1558" s="96"/>
      <c r="H1558" s="19" t="str">
        <f>IF(E1558="","",VLOOKUP(LEFT(E1558,5),'Technikai cellák'!B:C,2,0))</f>
        <v/>
      </c>
      <c r="I1558" s="19" t="str">
        <f>IF(E1558="","",VLOOKUP(H1558,'Technikai cellák'!$C$1:$D$12,2,0))</f>
        <v/>
      </c>
      <c r="J1558" s="97"/>
      <c r="K1558" s="25" t="str">
        <f t="shared" si="451"/>
        <v/>
      </c>
      <c r="L1558" s="101">
        <f t="shared" si="452"/>
        <v>0</v>
      </c>
      <c r="M1558" s="102">
        <f t="shared" si="453"/>
        <v>0</v>
      </c>
      <c r="N1558" s="105"/>
      <c r="O1558" s="104">
        <f t="shared" si="454"/>
        <v>0</v>
      </c>
      <c r="P1558" s="26">
        <f t="shared" si="450"/>
        <v>0</v>
      </c>
      <c r="Q1558" s="21">
        <f t="shared" si="467"/>
        <v>0</v>
      </c>
      <c r="R1558" s="98"/>
      <c r="S1558" s="99"/>
      <c r="T1558" s="99"/>
      <c r="U1558" s="99"/>
      <c r="V1558" s="99"/>
      <c r="W1558" s="99"/>
      <c r="X1558" s="99"/>
      <c r="Y1558" s="99"/>
      <c r="Z1558" s="99"/>
      <c r="AA1558" s="99"/>
      <c r="AB1558" s="99"/>
      <c r="AC1558" s="100"/>
      <c r="AD1558" s="22">
        <f t="shared" si="455"/>
        <v>0</v>
      </c>
      <c r="AE1558" s="20">
        <f t="shared" si="456"/>
        <v>0</v>
      </c>
      <c r="AF1558" s="20">
        <f t="shared" si="457"/>
        <v>0</v>
      </c>
      <c r="AG1558" s="20">
        <f t="shared" si="458"/>
        <v>0</v>
      </c>
      <c r="AH1558" s="20">
        <f t="shared" si="459"/>
        <v>0</v>
      </c>
      <c r="AI1558" s="20">
        <f t="shared" si="460"/>
        <v>0</v>
      </c>
      <c r="AJ1558" s="20">
        <f t="shared" si="461"/>
        <v>0</v>
      </c>
      <c r="AK1558" s="20">
        <f t="shared" si="462"/>
        <v>0</v>
      </c>
      <c r="AL1558" s="20">
        <f t="shared" si="463"/>
        <v>0</v>
      </c>
      <c r="AM1558" s="20">
        <f t="shared" si="464"/>
        <v>0</v>
      </c>
      <c r="AN1558" s="20">
        <f t="shared" si="465"/>
        <v>0</v>
      </c>
      <c r="AO1558" s="43">
        <f t="shared" si="466"/>
        <v>0</v>
      </c>
    </row>
    <row r="1559" spans="1:41" hidden="1" x14ac:dyDescent="0.2">
      <c r="A1559" s="96"/>
      <c r="B1559" s="96"/>
      <c r="C1559" s="96"/>
      <c r="D1559" s="96"/>
      <c r="E1559" s="96"/>
      <c r="F1559" s="96"/>
      <c r="G1559" s="96"/>
      <c r="H1559" s="19" t="str">
        <f>IF(E1559="","",VLOOKUP(LEFT(E1559,5),'Technikai cellák'!B:C,2,0))</f>
        <v/>
      </c>
      <c r="I1559" s="19" t="str">
        <f>IF(E1559="","",VLOOKUP(H1559,'Technikai cellák'!$C$1:$D$12,2,0))</f>
        <v/>
      </c>
      <c r="J1559" s="97"/>
      <c r="K1559" s="25" t="str">
        <f t="shared" si="451"/>
        <v/>
      </c>
      <c r="L1559" s="101">
        <f t="shared" si="452"/>
        <v>0</v>
      </c>
      <c r="M1559" s="102">
        <f t="shared" si="453"/>
        <v>0</v>
      </c>
      <c r="N1559" s="105"/>
      <c r="O1559" s="104">
        <f t="shared" si="454"/>
        <v>0</v>
      </c>
      <c r="P1559" s="26">
        <f t="shared" si="450"/>
        <v>0</v>
      </c>
      <c r="Q1559" s="21">
        <f t="shared" si="467"/>
        <v>0</v>
      </c>
      <c r="R1559" s="98"/>
      <c r="S1559" s="99"/>
      <c r="T1559" s="99"/>
      <c r="U1559" s="99"/>
      <c r="V1559" s="99"/>
      <c r="W1559" s="99"/>
      <c r="X1559" s="99"/>
      <c r="Y1559" s="99"/>
      <c r="Z1559" s="99"/>
      <c r="AA1559" s="99"/>
      <c r="AB1559" s="99"/>
      <c r="AC1559" s="100"/>
      <c r="AD1559" s="22">
        <f t="shared" si="455"/>
        <v>0</v>
      </c>
      <c r="AE1559" s="20">
        <f t="shared" si="456"/>
        <v>0</v>
      </c>
      <c r="AF1559" s="20">
        <f t="shared" si="457"/>
        <v>0</v>
      </c>
      <c r="AG1559" s="20">
        <f t="shared" si="458"/>
        <v>0</v>
      </c>
      <c r="AH1559" s="20">
        <f t="shared" si="459"/>
        <v>0</v>
      </c>
      <c r="AI1559" s="20">
        <f t="shared" si="460"/>
        <v>0</v>
      </c>
      <c r="AJ1559" s="20">
        <f t="shared" si="461"/>
        <v>0</v>
      </c>
      <c r="AK1559" s="20">
        <f t="shared" si="462"/>
        <v>0</v>
      </c>
      <c r="AL1559" s="20">
        <f t="shared" si="463"/>
        <v>0</v>
      </c>
      <c r="AM1559" s="20">
        <f t="shared" si="464"/>
        <v>0</v>
      </c>
      <c r="AN1559" s="20">
        <f t="shared" si="465"/>
        <v>0</v>
      </c>
      <c r="AO1559" s="43">
        <f t="shared" si="466"/>
        <v>0</v>
      </c>
    </row>
    <row r="1560" spans="1:41" hidden="1" x14ac:dyDescent="0.2">
      <c r="A1560" s="96"/>
      <c r="B1560" s="96"/>
      <c r="C1560" s="96"/>
      <c r="D1560" s="96"/>
      <c r="E1560" s="96"/>
      <c r="F1560" s="96"/>
      <c r="G1560" s="96"/>
      <c r="H1560" s="19" t="str">
        <f>IF(E1560="","",VLOOKUP(LEFT(E1560,5),'Technikai cellák'!B:C,2,0))</f>
        <v/>
      </c>
      <c r="I1560" s="19" t="str">
        <f>IF(E1560="","",VLOOKUP(H1560,'Technikai cellák'!$C$1:$D$12,2,0))</f>
        <v/>
      </c>
      <c r="J1560" s="97"/>
      <c r="K1560" s="25" t="str">
        <f t="shared" si="451"/>
        <v/>
      </c>
      <c r="L1560" s="101">
        <f t="shared" si="452"/>
        <v>0</v>
      </c>
      <c r="M1560" s="102">
        <f t="shared" si="453"/>
        <v>0</v>
      </c>
      <c r="N1560" s="105"/>
      <c r="O1560" s="104">
        <f t="shared" si="454"/>
        <v>0</v>
      </c>
      <c r="P1560" s="26">
        <f t="shared" si="450"/>
        <v>0</v>
      </c>
      <c r="Q1560" s="21">
        <f t="shared" si="467"/>
        <v>0</v>
      </c>
      <c r="R1560" s="98"/>
      <c r="S1560" s="99"/>
      <c r="T1560" s="99"/>
      <c r="U1560" s="99"/>
      <c r="V1560" s="99"/>
      <c r="W1560" s="99"/>
      <c r="X1560" s="99"/>
      <c r="Y1560" s="99"/>
      <c r="Z1560" s="99"/>
      <c r="AA1560" s="99"/>
      <c r="AB1560" s="99"/>
      <c r="AC1560" s="100"/>
      <c r="AD1560" s="22">
        <f t="shared" si="455"/>
        <v>0</v>
      </c>
      <c r="AE1560" s="20">
        <f t="shared" si="456"/>
        <v>0</v>
      </c>
      <c r="AF1560" s="20">
        <f t="shared" si="457"/>
        <v>0</v>
      </c>
      <c r="AG1560" s="20">
        <f t="shared" si="458"/>
        <v>0</v>
      </c>
      <c r="AH1560" s="20">
        <f t="shared" si="459"/>
        <v>0</v>
      </c>
      <c r="AI1560" s="20">
        <f t="shared" si="460"/>
        <v>0</v>
      </c>
      <c r="AJ1560" s="20">
        <f t="shared" si="461"/>
        <v>0</v>
      </c>
      <c r="AK1560" s="20">
        <f t="shared" si="462"/>
        <v>0</v>
      </c>
      <c r="AL1560" s="20">
        <f t="shared" si="463"/>
        <v>0</v>
      </c>
      <c r="AM1560" s="20">
        <f t="shared" si="464"/>
        <v>0</v>
      </c>
      <c r="AN1560" s="20">
        <f t="shared" si="465"/>
        <v>0</v>
      </c>
      <c r="AO1560" s="43">
        <f t="shared" si="466"/>
        <v>0</v>
      </c>
    </row>
    <row r="1561" spans="1:41" hidden="1" x14ac:dyDescent="0.2">
      <c r="A1561" s="96"/>
      <c r="B1561" s="96"/>
      <c r="C1561" s="96"/>
      <c r="D1561" s="96"/>
      <c r="E1561" s="96"/>
      <c r="F1561" s="96"/>
      <c r="G1561" s="96"/>
      <c r="H1561" s="19" t="str">
        <f>IF(E1561="","",VLOOKUP(LEFT(E1561,5),'Technikai cellák'!B:C,2,0))</f>
        <v/>
      </c>
      <c r="I1561" s="19" t="str">
        <f>IF(E1561="","",VLOOKUP(H1561,'Technikai cellák'!$C$1:$D$12,2,0))</f>
        <v/>
      </c>
      <c r="J1561" s="97"/>
      <c r="K1561" s="25" t="str">
        <f t="shared" si="451"/>
        <v/>
      </c>
      <c r="L1561" s="101">
        <f t="shared" si="452"/>
        <v>0</v>
      </c>
      <c r="M1561" s="102">
        <f t="shared" si="453"/>
        <v>0</v>
      </c>
      <c r="N1561" s="105"/>
      <c r="O1561" s="104">
        <f t="shared" si="454"/>
        <v>0</v>
      </c>
      <c r="P1561" s="26">
        <f t="shared" si="450"/>
        <v>0</v>
      </c>
      <c r="Q1561" s="21">
        <f t="shared" si="467"/>
        <v>0</v>
      </c>
      <c r="R1561" s="98"/>
      <c r="S1561" s="99"/>
      <c r="T1561" s="99"/>
      <c r="U1561" s="99"/>
      <c r="V1561" s="99"/>
      <c r="W1561" s="99"/>
      <c r="X1561" s="99"/>
      <c r="Y1561" s="99"/>
      <c r="Z1561" s="99"/>
      <c r="AA1561" s="99"/>
      <c r="AB1561" s="99"/>
      <c r="AC1561" s="100"/>
      <c r="AD1561" s="22">
        <f t="shared" si="455"/>
        <v>0</v>
      </c>
      <c r="AE1561" s="20">
        <f t="shared" si="456"/>
        <v>0</v>
      </c>
      <c r="AF1561" s="20">
        <f t="shared" si="457"/>
        <v>0</v>
      </c>
      <c r="AG1561" s="20">
        <f t="shared" si="458"/>
        <v>0</v>
      </c>
      <c r="AH1561" s="20">
        <f t="shared" si="459"/>
        <v>0</v>
      </c>
      <c r="AI1561" s="20">
        <f t="shared" si="460"/>
        <v>0</v>
      </c>
      <c r="AJ1561" s="20">
        <f t="shared" si="461"/>
        <v>0</v>
      </c>
      <c r="AK1561" s="20">
        <f t="shared" si="462"/>
        <v>0</v>
      </c>
      <c r="AL1561" s="20">
        <f t="shared" si="463"/>
        <v>0</v>
      </c>
      <c r="AM1561" s="20">
        <f t="shared" si="464"/>
        <v>0</v>
      </c>
      <c r="AN1561" s="20">
        <f t="shared" si="465"/>
        <v>0</v>
      </c>
      <c r="AO1561" s="43">
        <f t="shared" si="466"/>
        <v>0</v>
      </c>
    </row>
    <row r="1562" spans="1:41" hidden="1" x14ac:dyDescent="0.2">
      <c r="A1562" s="96"/>
      <c r="B1562" s="96"/>
      <c r="C1562" s="96"/>
      <c r="D1562" s="96"/>
      <c r="E1562" s="96"/>
      <c r="F1562" s="96"/>
      <c r="G1562" s="96"/>
      <c r="H1562" s="19" t="str">
        <f>IF(E1562="","",VLOOKUP(LEFT(E1562,5),'Technikai cellák'!B:C,2,0))</f>
        <v/>
      </c>
      <c r="I1562" s="19" t="str">
        <f>IF(E1562="","",VLOOKUP(H1562,'Technikai cellák'!$C$1:$D$12,2,0))</f>
        <v/>
      </c>
      <c r="J1562" s="97"/>
      <c r="K1562" s="25" t="str">
        <f t="shared" si="451"/>
        <v/>
      </c>
      <c r="L1562" s="101">
        <f t="shared" si="452"/>
        <v>0</v>
      </c>
      <c r="M1562" s="102">
        <f t="shared" si="453"/>
        <v>0</v>
      </c>
      <c r="N1562" s="105"/>
      <c r="O1562" s="104">
        <f t="shared" si="454"/>
        <v>0</v>
      </c>
      <c r="P1562" s="26">
        <f t="shared" si="450"/>
        <v>0</v>
      </c>
      <c r="Q1562" s="21">
        <f t="shared" si="467"/>
        <v>0</v>
      </c>
      <c r="R1562" s="98"/>
      <c r="S1562" s="99"/>
      <c r="T1562" s="99"/>
      <c r="U1562" s="99"/>
      <c r="V1562" s="99"/>
      <c r="W1562" s="99"/>
      <c r="X1562" s="99"/>
      <c r="Y1562" s="99"/>
      <c r="Z1562" s="99"/>
      <c r="AA1562" s="99"/>
      <c r="AB1562" s="99"/>
      <c r="AC1562" s="100"/>
      <c r="AD1562" s="22">
        <f t="shared" si="455"/>
        <v>0</v>
      </c>
      <c r="AE1562" s="20">
        <f t="shared" si="456"/>
        <v>0</v>
      </c>
      <c r="AF1562" s="20">
        <f t="shared" si="457"/>
        <v>0</v>
      </c>
      <c r="AG1562" s="20">
        <f t="shared" si="458"/>
        <v>0</v>
      </c>
      <c r="AH1562" s="20">
        <f t="shared" si="459"/>
        <v>0</v>
      </c>
      <c r="AI1562" s="20">
        <f t="shared" si="460"/>
        <v>0</v>
      </c>
      <c r="AJ1562" s="20">
        <f t="shared" si="461"/>
        <v>0</v>
      </c>
      <c r="AK1562" s="20">
        <f t="shared" si="462"/>
        <v>0</v>
      </c>
      <c r="AL1562" s="20">
        <f t="shared" si="463"/>
        <v>0</v>
      </c>
      <c r="AM1562" s="20">
        <f t="shared" si="464"/>
        <v>0</v>
      </c>
      <c r="AN1562" s="20">
        <f t="shared" si="465"/>
        <v>0</v>
      </c>
      <c r="AO1562" s="43">
        <f t="shared" si="466"/>
        <v>0</v>
      </c>
    </row>
    <row r="1563" spans="1:41" hidden="1" x14ac:dyDescent="0.2">
      <c r="A1563" s="96"/>
      <c r="B1563" s="96"/>
      <c r="C1563" s="96"/>
      <c r="D1563" s="96"/>
      <c r="E1563" s="96"/>
      <c r="F1563" s="96"/>
      <c r="G1563" s="96"/>
      <c r="H1563" s="19" t="str">
        <f>IF(E1563="","",VLOOKUP(LEFT(E1563,5),'Technikai cellák'!B:C,2,0))</f>
        <v/>
      </c>
      <c r="I1563" s="19" t="str">
        <f>IF(E1563="","",VLOOKUP(H1563,'Technikai cellák'!$C$1:$D$12,2,0))</f>
        <v/>
      </c>
      <c r="J1563" s="97"/>
      <c r="K1563" s="25" t="str">
        <f t="shared" si="451"/>
        <v/>
      </c>
      <c r="L1563" s="101">
        <f t="shared" si="452"/>
        <v>0</v>
      </c>
      <c r="M1563" s="102">
        <f t="shared" si="453"/>
        <v>0</v>
      </c>
      <c r="N1563" s="105"/>
      <c r="O1563" s="104">
        <f t="shared" si="454"/>
        <v>0</v>
      </c>
      <c r="P1563" s="26">
        <f t="shared" ref="P1563:P1626" si="468">ROUND(Q1563*$G$9,0)</f>
        <v>0</v>
      </c>
      <c r="Q1563" s="21">
        <f t="shared" si="467"/>
        <v>0</v>
      </c>
      <c r="R1563" s="98"/>
      <c r="S1563" s="99"/>
      <c r="T1563" s="99"/>
      <c r="U1563" s="99"/>
      <c r="V1563" s="99"/>
      <c r="W1563" s="99"/>
      <c r="X1563" s="99"/>
      <c r="Y1563" s="99"/>
      <c r="Z1563" s="99"/>
      <c r="AA1563" s="99"/>
      <c r="AB1563" s="99"/>
      <c r="AC1563" s="100"/>
      <c r="AD1563" s="22">
        <f t="shared" si="455"/>
        <v>0</v>
      </c>
      <c r="AE1563" s="20">
        <f t="shared" si="456"/>
        <v>0</v>
      </c>
      <c r="AF1563" s="20">
        <f t="shared" si="457"/>
        <v>0</v>
      </c>
      <c r="AG1563" s="20">
        <f t="shared" si="458"/>
        <v>0</v>
      </c>
      <c r="AH1563" s="20">
        <f t="shared" si="459"/>
        <v>0</v>
      </c>
      <c r="AI1563" s="20">
        <f t="shared" si="460"/>
        <v>0</v>
      </c>
      <c r="AJ1563" s="20">
        <f t="shared" si="461"/>
        <v>0</v>
      </c>
      <c r="AK1563" s="20">
        <f t="shared" si="462"/>
        <v>0</v>
      </c>
      <c r="AL1563" s="20">
        <f t="shared" si="463"/>
        <v>0</v>
      </c>
      <c r="AM1563" s="20">
        <f t="shared" si="464"/>
        <v>0</v>
      </c>
      <c r="AN1563" s="20">
        <f t="shared" si="465"/>
        <v>0</v>
      </c>
      <c r="AO1563" s="43">
        <f t="shared" si="466"/>
        <v>0</v>
      </c>
    </row>
    <row r="1564" spans="1:41" hidden="1" x14ac:dyDescent="0.2">
      <c r="A1564" s="96"/>
      <c r="B1564" s="96"/>
      <c r="C1564" s="96"/>
      <c r="D1564" s="96"/>
      <c r="E1564" s="96"/>
      <c r="F1564" s="96"/>
      <c r="G1564" s="96"/>
      <c r="H1564" s="19" t="str">
        <f>IF(E1564="","",VLOOKUP(LEFT(E1564,5),'Technikai cellák'!B:C,2,0))</f>
        <v/>
      </c>
      <c r="I1564" s="19" t="str">
        <f>IF(E1564="","",VLOOKUP(H1564,'Technikai cellák'!$C$1:$D$12,2,0))</f>
        <v/>
      </c>
      <c r="J1564" s="97"/>
      <c r="K1564" s="25" t="str">
        <f t="shared" si="451"/>
        <v/>
      </c>
      <c r="L1564" s="101">
        <f t="shared" si="452"/>
        <v>0</v>
      </c>
      <c r="M1564" s="102">
        <f t="shared" si="453"/>
        <v>0</v>
      </c>
      <c r="N1564" s="105"/>
      <c r="O1564" s="104">
        <f t="shared" si="454"/>
        <v>0</v>
      </c>
      <c r="P1564" s="26">
        <f t="shared" si="468"/>
        <v>0</v>
      </c>
      <c r="Q1564" s="21">
        <f t="shared" si="467"/>
        <v>0</v>
      </c>
      <c r="R1564" s="98"/>
      <c r="S1564" s="99"/>
      <c r="T1564" s="99"/>
      <c r="U1564" s="99"/>
      <c r="V1564" s="99"/>
      <c r="W1564" s="99"/>
      <c r="X1564" s="99"/>
      <c r="Y1564" s="99"/>
      <c r="Z1564" s="99"/>
      <c r="AA1564" s="99"/>
      <c r="AB1564" s="99"/>
      <c r="AC1564" s="100"/>
      <c r="AD1564" s="22">
        <f t="shared" si="455"/>
        <v>0</v>
      </c>
      <c r="AE1564" s="20">
        <f t="shared" si="456"/>
        <v>0</v>
      </c>
      <c r="AF1564" s="20">
        <f t="shared" si="457"/>
        <v>0</v>
      </c>
      <c r="AG1564" s="20">
        <f t="shared" si="458"/>
        <v>0</v>
      </c>
      <c r="AH1564" s="20">
        <f t="shared" si="459"/>
        <v>0</v>
      </c>
      <c r="AI1564" s="20">
        <f t="shared" si="460"/>
        <v>0</v>
      </c>
      <c r="AJ1564" s="20">
        <f t="shared" si="461"/>
        <v>0</v>
      </c>
      <c r="AK1564" s="20">
        <f t="shared" si="462"/>
        <v>0</v>
      </c>
      <c r="AL1564" s="20">
        <f t="shared" si="463"/>
        <v>0</v>
      </c>
      <c r="AM1564" s="20">
        <f t="shared" si="464"/>
        <v>0</v>
      </c>
      <c r="AN1564" s="20">
        <f t="shared" si="465"/>
        <v>0</v>
      </c>
      <c r="AO1564" s="43">
        <f t="shared" si="466"/>
        <v>0</v>
      </c>
    </row>
    <row r="1565" spans="1:41" hidden="1" x14ac:dyDescent="0.2">
      <c r="A1565" s="96"/>
      <c r="B1565" s="96"/>
      <c r="C1565" s="96"/>
      <c r="D1565" s="96"/>
      <c r="E1565" s="96"/>
      <c r="F1565" s="96"/>
      <c r="G1565" s="96"/>
      <c r="H1565" s="19" t="str">
        <f>IF(E1565="","",VLOOKUP(LEFT(E1565,5),'Technikai cellák'!B:C,2,0))</f>
        <v/>
      </c>
      <c r="I1565" s="19" t="str">
        <f>IF(E1565="","",VLOOKUP(H1565,'Technikai cellák'!$C$1:$D$12,2,0))</f>
        <v/>
      </c>
      <c r="J1565" s="97"/>
      <c r="K1565" s="25" t="str">
        <f t="shared" si="451"/>
        <v/>
      </c>
      <c r="L1565" s="101">
        <f t="shared" si="452"/>
        <v>0</v>
      </c>
      <c r="M1565" s="102">
        <f t="shared" si="453"/>
        <v>0</v>
      </c>
      <c r="N1565" s="105"/>
      <c r="O1565" s="104">
        <f t="shared" si="454"/>
        <v>0</v>
      </c>
      <c r="P1565" s="26">
        <f t="shared" si="468"/>
        <v>0</v>
      </c>
      <c r="Q1565" s="21">
        <f t="shared" si="467"/>
        <v>0</v>
      </c>
      <c r="R1565" s="98"/>
      <c r="S1565" s="99"/>
      <c r="T1565" s="99"/>
      <c r="U1565" s="99"/>
      <c r="V1565" s="99"/>
      <c r="W1565" s="99"/>
      <c r="X1565" s="99"/>
      <c r="Y1565" s="99"/>
      <c r="Z1565" s="99"/>
      <c r="AA1565" s="99"/>
      <c r="AB1565" s="99"/>
      <c r="AC1565" s="100"/>
      <c r="AD1565" s="22">
        <f t="shared" si="455"/>
        <v>0</v>
      </c>
      <c r="AE1565" s="20">
        <f t="shared" si="456"/>
        <v>0</v>
      </c>
      <c r="AF1565" s="20">
        <f t="shared" si="457"/>
        <v>0</v>
      </c>
      <c r="AG1565" s="20">
        <f t="shared" si="458"/>
        <v>0</v>
      </c>
      <c r="AH1565" s="20">
        <f t="shared" si="459"/>
        <v>0</v>
      </c>
      <c r="AI1565" s="20">
        <f t="shared" si="460"/>
        <v>0</v>
      </c>
      <c r="AJ1565" s="20">
        <f t="shared" si="461"/>
        <v>0</v>
      </c>
      <c r="AK1565" s="20">
        <f t="shared" si="462"/>
        <v>0</v>
      </c>
      <c r="AL1565" s="20">
        <f t="shared" si="463"/>
        <v>0</v>
      </c>
      <c r="AM1565" s="20">
        <f t="shared" si="464"/>
        <v>0</v>
      </c>
      <c r="AN1565" s="20">
        <f t="shared" si="465"/>
        <v>0</v>
      </c>
      <c r="AO1565" s="43">
        <f t="shared" si="466"/>
        <v>0</v>
      </c>
    </row>
    <row r="1566" spans="1:41" hidden="1" x14ac:dyDescent="0.2">
      <c r="A1566" s="96"/>
      <c r="B1566" s="96"/>
      <c r="C1566" s="96"/>
      <c r="D1566" s="96"/>
      <c r="E1566" s="96"/>
      <c r="F1566" s="96"/>
      <c r="G1566" s="96"/>
      <c r="H1566" s="19" t="str">
        <f>IF(E1566="","",VLOOKUP(LEFT(E1566,5),'Technikai cellák'!B:C,2,0))</f>
        <v/>
      </c>
      <c r="I1566" s="19" t="str">
        <f>IF(E1566="","",VLOOKUP(H1566,'Technikai cellák'!$C$1:$D$12,2,0))</f>
        <v/>
      </c>
      <c r="J1566" s="97"/>
      <c r="K1566" s="25" t="str">
        <f t="shared" si="451"/>
        <v/>
      </c>
      <c r="L1566" s="101">
        <f t="shared" si="452"/>
        <v>0</v>
      </c>
      <c r="M1566" s="102">
        <f t="shared" si="453"/>
        <v>0</v>
      </c>
      <c r="N1566" s="105"/>
      <c r="O1566" s="104">
        <f t="shared" si="454"/>
        <v>0</v>
      </c>
      <c r="P1566" s="26">
        <f t="shared" si="468"/>
        <v>0</v>
      </c>
      <c r="Q1566" s="21">
        <f t="shared" si="467"/>
        <v>0</v>
      </c>
      <c r="R1566" s="98"/>
      <c r="S1566" s="99"/>
      <c r="T1566" s="99"/>
      <c r="U1566" s="99"/>
      <c r="V1566" s="99"/>
      <c r="W1566" s="99"/>
      <c r="X1566" s="99"/>
      <c r="Y1566" s="99"/>
      <c r="Z1566" s="99"/>
      <c r="AA1566" s="99"/>
      <c r="AB1566" s="99"/>
      <c r="AC1566" s="100"/>
      <c r="AD1566" s="22">
        <f t="shared" si="455"/>
        <v>0</v>
      </c>
      <c r="AE1566" s="20">
        <f t="shared" si="456"/>
        <v>0</v>
      </c>
      <c r="AF1566" s="20">
        <f t="shared" si="457"/>
        <v>0</v>
      </c>
      <c r="AG1566" s="20">
        <f t="shared" si="458"/>
        <v>0</v>
      </c>
      <c r="AH1566" s="20">
        <f t="shared" si="459"/>
        <v>0</v>
      </c>
      <c r="AI1566" s="20">
        <f t="shared" si="460"/>
        <v>0</v>
      </c>
      <c r="AJ1566" s="20">
        <f t="shared" si="461"/>
        <v>0</v>
      </c>
      <c r="AK1566" s="20">
        <f t="shared" si="462"/>
        <v>0</v>
      </c>
      <c r="AL1566" s="20">
        <f t="shared" si="463"/>
        <v>0</v>
      </c>
      <c r="AM1566" s="20">
        <f t="shared" si="464"/>
        <v>0</v>
      </c>
      <c r="AN1566" s="20">
        <f t="shared" si="465"/>
        <v>0</v>
      </c>
      <c r="AO1566" s="43">
        <f t="shared" si="466"/>
        <v>0</v>
      </c>
    </row>
    <row r="1567" spans="1:41" hidden="1" x14ac:dyDescent="0.2">
      <c r="A1567" s="96"/>
      <c r="B1567" s="96"/>
      <c r="C1567" s="96"/>
      <c r="D1567" s="96"/>
      <c r="E1567" s="96"/>
      <c r="F1567" s="96"/>
      <c r="G1567" s="96"/>
      <c r="H1567" s="19" t="str">
        <f>IF(E1567="","",VLOOKUP(LEFT(E1567,5),'Technikai cellák'!B:C,2,0))</f>
        <v/>
      </c>
      <c r="I1567" s="19" t="str">
        <f>IF(E1567="","",VLOOKUP(H1567,'Technikai cellák'!$C$1:$D$12,2,0))</f>
        <v/>
      </c>
      <c r="J1567" s="97"/>
      <c r="K1567" s="25" t="str">
        <f t="shared" si="451"/>
        <v/>
      </c>
      <c r="L1567" s="101">
        <f t="shared" si="452"/>
        <v>0</v>
      </c>
      <c r="M1567" s="102">
        <f t="shared" si="453"/>
        <v>0</v>
      </c>
      <c r="N1567" s="105"/>
      <c r="O1567" s="104">
        <f t="shared" si="454"/>
        <v>0</v>
      </c>
      <c r="P1567" s="26">
        <f t="shared" si="468"/>
        <v>0</v>
      </c>
      <c r="Q1567" s="21">
        <f t="shared" si="467"/>
        <v>0</v>
      </c>
      <c r="R1567" s="98"/>
      <c r="S1567" s="99"/>
      <c r="T1567" s="99"/>
      <c r="U1567" s="99"/>
      <c r="V1567" s="99"/>
      <c r="W1567" s="99"/>
      <c r="X1567" s="99"/>
      <c r="Y1567" s="99"/>
      <c r="Z1567" s="99"/>
      <c r="AA1567" s="99"/>
      <c r="AB1567" s="99"/>
      <c r="AC1567" s="100"/>
      <c r="AD1567" s="22">
        <f t="shared" si="455"/>
        <v>0</v>
      </c>
      <c r="AE1567" s="20">
        <f t="shared" si="456"/>
        <v>0</v>
      </c>
      <c r="AF1567" s="20">
        <f t="shared" si="457"/>
        <v>0</v>
      </c>
      <c r="AG1567" s="20">
        <f t="shared" si="458"/>
        <v>0</v>
      </c>
      <c r="AH1567" s="20">
        <f t="shared" si="459"/>
        <v>0</v>
      </c>
      <c r="AI1567" s="20">
        <f t="shared" si="460"/>
        <v>0</v>
      </c>
      <c r="AJ1567" s="20">
        <f t="shared" si="461"/>
        <v>0</v>
      </c>
      <c r="AK1567" s="20">
        <f t="shared" si="462"/>
        <v>0</v>
      </c>
      <c r="AL1567" s="20">
        <f t="shared" si="463"/>
        <v>0</v>
      </c>
      <c r="AM1567" s="20">
        <f t="shared" si="464"/>
        <v>0</v>
      </c>
      <c r="AN1567" s="20">
        <f t="shared" si="465"/>
        <v>0</v>
      </c>
      <c r="AO1567" s="43">
        <f t="shared" si="466"/>
        <v>0</v>
      </c>
    </row>
    <row r="1568" spans="1:41" hidden="1" x14ac:dyDescent="0.2">
      <c r="A1568" s="96"/>
      <c r="B1568" s="96"/>
      <c r="C1568" s="96"/>
      <c r="D1568" s="96"/>
      <c r="E1568" s="96"/>
      <c r="F1568" s="96"/>
      <c r="G1568" s="96"/>
      <c r="H1568" s="19" t="str">
        <f>IF(E1568="","",VLOOKUP(LEFT(E1568,5),'Technikai cellák'!B:C,2,0))</f>
        <v/>
      </c>
      <c r="I1568" s="19" t="str">
        <f>IF(E1568="","",VLOOKUP(H1568,'Technikai cellák'!$C$1:$D$12,2,0))</f>
        <v/>
      </c>
      <c r="J1568" s="97"/>
      <c r="K1568" s="25" t="str">
        <f t="shared" si="451"/>
        <v/>
      </c>
      <c r="L1568" s="101">
        <f t="shared" si="452"/>
        <v>0</v>
      </c>
      <c r="M1568" s="102">
        <f t="shared" si="453"/>
        <v>0</v>
      </c>
      <c r="N1568" s="105"/>
      <c r="O1568" s="104">
        <f t="shared" si="454"/>
        <v>0</v>
      </c>
      <c r="P1568" s="26">
        <f t="shared" si="468"/>
        <v>0</v>
      </c>
      <c r="Q1568" s="21">
        <f t="shared" si="467"/>
        <v>0</v>
      </c>
      <c r="R1568" s="98"/>
      <c r="S1568" s="99"/>
      <c r="T1568" s="99"/>
      <c r="U1568" s="99"/>
      <c r="V1568" s="99"/>
      <c r="W1568" s="99"/>
      <c r="X1568" s="99"/>
      <c r="Y1568" s="99"/>
      <c r="Z1568" s="99"/>
      <c r="AA1568" s="99"/>
      <c r="AB1568" s="99"/>
      <c r="AC1568" s="100"/>
      <c r="AD1568" s="22">
        <f t="shared" si="455"/>
        <v>0</v>
      </c>
      <c r="AE1568" s="20">
        <f t="shared" si="456"/>
        <v>0</v>
      </c>
      <c r="AF1568" s="20">
        <f t="shared" si="457"/>
        <v>0</v>
      </c>
      <c r="AG1568" s="20">
        <f t="shared" si="458"/>
        <v>0</v>
      </c>
      <c r="AH1568" s="20">
        <f t="shared" si="459"/>
        <v>0</v>
      </c>
      <c r="AI1568" s="20">
        <f t="shared" si="460"/>
        <v>0</v>
      </c>
      <c r="AJ1568" s="20">
        <f t="shared" si="461"/>
        <v>0</v>
      </c>
      <c r="AK1568" s="20">
        <f t="shared" si="462"/>
        <v>0</v>
      </c>
      <c r="AL1568" s="20">
        <f t="shared" si="463"/>
        <v>0</v>
      </c>
      <c r="AM1568" s="20">
        <f t="shared" si="464"/>
        <v>0</v>
      </c>
      <c r="AN1568" s="20">
        <f t="shared" si="465"/>
        <v>0</v>
      </c>
      <c r="AO1568" s="43">
        <f t="shared" si="466"/>
        <v>0</v>
      </c>
    </row>
    <row r="1569" spans="1:41" hidden="1" x14ac:dyDescent="0.2">
      <c r="A1569" s="96"/>
      <c r="B1569" s="96"/>
      <c r="C1569" s="96"/>
      <c r="D1569" s="96"/>
      <c r="E1569" s="96"/>
      <c r="F1569" s="96"/>
      <c r="G1569" s="96"/>
      <c r="H1569" s="19" t="str">
        <f>IF(E1569="","",VLOOKUP(LEFT(E1569,5),'Technikai cellák'!B:C,2,0))</f>
        <v/>
      </c>
      <c r="I1569" s="19" t="str">
        <f>IF(E1569="","",VLOOKUP(H1569,'Technikai cellák'!$C$1:$D$12,2,0))</f>
        <v/>
      </c>
      <c r="J1569" s="97"/>
      <c r="K1569" s="25" t="str">
        <f t="shared" si="451"/>
        <v/>
      </c>
      <c r="L1569" s="101">
        <f t="shared" si="452"/>
        <v>0</v>
      </c>
      <c r="M1569" s="102">
        <f t="shared" si="453"/>
        <v>0</v>
      </c>
      <c r="N1569" s="105"/>
      <c r="O1569" s="104">
        <f t="shared" si="454"/>
        <v>0</v>
      </c>
      <c r="P1569" s="26">
        <f t="shared" si="468"/>
        <v>0</v>
      </c>
      <c r="Q1569" s="21">
        <f t="shared" si="467"/>
        <v>0</v>
      </c>
      <c r="R1569" s="98"/>
      <c r="S1569" s="99"/>
      <c r="T1569" s="99"/>
      <c r="U1569" s="99"/>
      <c r="V1569" s="99"/>
      <c r="W1569" s="99"/>
      <c r="X1569" s="99"/>
      <c r="Y1569" s="99"/>
      <c r="Z1569" s="99"/>
      <c r="AA1569" s="99"/>
      <c r="AB1569" s="99"/>
      <c r="AC1569" s="100"/>
      <c r="AD1569" s="22">
        <f t="shared" si="455"/>
        <v>0</v>
      </c>
      <c r="AE1569" s="20">
        <f t="shared" si="456"/>
        <v>0</v>
      </c>
      <c r="AF1569" s="20">
        <f t="shared" si="457"/>
        <v>0</v>
      </c>
      <c r="AG1569" s="20">
        <f t="shared" si="458"/>
        <v>0</v>
      </c>
      <c r="AH1569" s="20">
        <f t="shared" si="459"/>
        <v>0</v>
      </c>
      <c r="AI1569" s="20">
        <f t="shared" si="460"/>
        <v>0</v>
      </c>
      <c r="AJ1569" s="20">
        <f t="shared" si="461"/>
        <v>0</v>
      </c>
      <c r="AK1569" s="20">
        <f t="shared" si="462"/>
        <v>0</v>
      </c>
      <c r="AL1569" s="20">
        <f t="shared" si="463"/>
        <v>0</v>
      </c>
      <c r="AM1569" s="20">
        <f t="shared" si="464"/>
        <v>0</v>
      </c>
      <c r="AN1569" s="20">
        <f t="shared" si="465"/>
        <v>0</v>
      </c>
      <c r="AO1569" s="43">
        <f t="shared" si="466"/>
        <v>0</v>
      </c>
    </row>
    <row r="1570" spans="1:41" hidden="1" x14ac:dyDescent="0.2">
      <c r="A1570" s="96"/>
      <c r="B1570" s="96"/>
      <c r="C1570" s="96"/>
      <c r="D1570" s="96"/>
      <c r="E1570" s="96"/>
      <c r="F1570" s="96"/>
      <c r="G1570" s="96"/>
      <c r="H1570" s="19" t="str">
        <f>IF(E1570="","",VLOOKUP(LEFT(E1570,5),'Technikai cellák'!B:C,2,0))</f>
        <v/>
      </c>
      <c r="I1570" s="19" t="str">
        <f>IF(E1570="","",VLOOKUP(H1570,'Technikai cellák'!$C$1:$D$12,2,0))</f>
        <v/>
      </c>
      <c r="J1570" s="97"/>
      <c r="K1570" s="25" t="str">
        <f t="shared" si="451"/>
        <v/>
      </c>
      <c r="L1570" s="101">
        <f t="shared" si="452"/>
        <v>0</v>
      </c>
      <c r="M1570" s="102">
        <f t="shared" si="453"/>
        <v>0</v>
      </c>
      <c r="N1570" s="105"/>
      <c r="O1570" s="104">
        <f t="shared" si="454"/>
        <v>0</v>
      </c>
      <c r="P1570" s="26">
        <f t="shared" si="468"/>
        <v>0</v>
      </c>
      <c r="Q1570" s="21">
        <f t="shared" si="467"/>
        <v>0</v>
      </c>
      <c r="R1570" s="98"/>
      <c r="S1570" s="99"/>
      <c r="T1570" s="99"/>
      <c r="U1570" s="99"/>
      <c r="V1570" s="99"/>
      <c r="W1570" s="99"/>
      <c r="X1570" s="99"/>
      <c r="Y1570" s="99"/>
      <c r="Z1570" s="99"/>
      <c r="AA1570" s="99"/>
      <c r="AB1570" s="99"/>
      <c r="AC1570" s="100"/>
      <c r="AD1570" s="22">
        <f t="shared" si="455"/>
        <v>0</v>
      </c>
      <c r="AE1570" s="20">
        <f t="shared" si="456"/>
        <v>0</v>
      </c>
      <c r="AF1570" s="20">
        <f t="shared" si="457"/>
        <v>0</v>
      </c>
      <c r="AG1570" s="20">
        <f t="shared" si="458"/>
        <v>0</v>
      </c>
      <c r="AH1570" s="20">
        <f t="shared" si="459"/>
        <v>0</v>
      </c>
      <c r="AI1570" s="20">
        <f t="shared" si="460"/>
        <v>0</v>
      </c>
      <c r="AJ1570" s="20">
        <f t="shared" si="461"/>
        <v>0</v>
      </c>
      <c r="AK1570" s="20">
        <f t="shared" si="462"/>
        <v>0</v>
      </c>
      <c r="AL1570" s="20">
        <f t="shared" si="463"/>
        <v>0</v>
      </c>
      <c r="AM1570" s="20">
        <f t="shared" si="464"/>
        <v>0</v>
      </c>
      <c r="AN1570" s="20">
        <f t="shared" si="465"/>
        <v>0</v>
      </c>
      <c r="AO1570" s="43">
        <f t="shared" si="466"/>
        <v>0</v>
      </c>
    </row>
    <row r="1571" spans="1:41" hidden="1" x14ac:dyDescent="0.2">
      <c r="A1571" s="96"/>
      <c r="B1571" s="96"/>
      <c r="C1571" s="96"/>
      <c r="D1571" s="96"/>
      <c r="E1571" s="96"/>
      <c r="F1571" s="96"/>
      <c r="G1571" s="96"/>
      <c r="H1571" s="19" t="str">
        <f>IF(E1571="","",VLOOKUP(LEFT(E1571,5),'Technikai cellák'!B:C,2,0))</f>
        <v/>
      </c>
      <c r="I1571" s="19" t="str">
        <f>IF(E1571="","",VLOOKUP(H1571,'Technikai cellák'!$C$1:$D$12,2,0))</f>
        <v/>
      </c>
      <c r="J1571" s="97"/>
      <c r="K1571" s="25" t="str">
        <f t="shared" si="451"/>
        <v/>
      </c>
      <c r="L1571" s="101">
        <f t="shared" si="452"/>
        <v>0</v>
      </c>
      <c r="M1571" s="102">
        <f t="shared" si="453"/>
        <v>0</v>
      </c>
      <c r="N1571" s="105"/>
      <c r="O1571" s="104">
        <f t="shared" si="454"/>
        <v>0</v>
      </c>
      <c r="P1571" s="26">
        <f t="shared" si="468"/>
        <v>0</v>
      </c>
      <c r="Q1571" s="21">
        <f t="shared" si="467"/>
        <v>0</v>
      </c>
      <c r="R1571" s="98"/>
      <c r="S1571" s="99"/>
      <c r="T1571" s="99"/>
      <c r="U1571" s="99"/>
      <c r="V1571" s="99"/>
      <c r="W1571" s="99"/>
      <c r="X1571" s="99"/>
      <c r="Y1571" s="99"/>
      <c r="Z1571" s="99"/>
      <c r="AA1571" s="99"/>
      <c r="AB1571" s="99"/>
      <c r="AC1571" s="100"/>
      <c r="AD1571" s="22">
        <f t="shared" si="455"/>
        <v>0</v>
      </c>
      <c r="AE1571" s="20">
        <f t="shared" si="456"/>
        <v>0</v>
      </c>
      <c r="AF1571" s="20">
        <f t="shared" si="457"/>
        <v>0</v>
      </c>
      <c r="AG1571" s="20">
        <f t="shared" si="458"/>
        <v>0</v>
      </c>
      <c r="AH1571" s="20">
        <f t="shared" si="459"/>
        <v>0</v>
      </c>
      <c r="AI1571" s="20">
        <f t="shared" si="460"/>
        <v>0</v>
      </c>
      <c r="AJ1571" s="20">
        <f t="shared" si="461"/>
        <v>0</v>
      </c>
      <c r="AK1571" s="20">
        <f t="shared" si="462"/>
        <v>0</v>
      </c>
      <c r="AL1571" s="20">
        <f t="shared" si="463"/>
        <v>0</v>
      </c>
      <c r="AM1571" s="20">
        <f t="shared" si="464"/>
        <v>0</v>
      </c>
      <c r="AN1571" s="20">
        <f t="shared" si="465"/>
        <v>0</v>
      </c>
      <c r="AO1571" s="43">
        <f t="shared" si="466"/>
        <v>0</v>
      </c>
    </row>
    <row r="1572" spans="1:41" hidden="1" x14ac:dyDescent="0.2">
      <c r="A1572" s="96"/>
      <c r="B1572" s="96"/>
      <c r="C1572" s="96"/>
      <c r="D1572" s="96"/>
      <c r="E1572" s="96"/>
      <c r="F1572" s="96"/>
      <c r="G1572" s="96"/>
      <c r="H1572" s="19" t="str">
        <f>IF(E1572="","",VLOOKUP(LEFT(E1572,5),'Technikai cellák'!B:C,2,0))</f>
        <v/>
      </c>
      <c r="I1572" s="19" t="str">
        <f>IF(E1572="","",VLOOKUP(H1572,'Technikai cellák'!$C$1:$D$12,2,0))</f>
        <v/>
      </c>
      <c r="J1572" s="97"/>
      <c r="K1572" s="25" t="str">
        <f t="shared" si="451"/>
        <v/>
      </c>
      <c r="L1572" s="101">
        <f t="shared" si="452"/>
        <v>0</v>
      </c>
      <c r="M1572" s="102">
        <f t="shared" si="453"/>
        <v>0</v>
      </c>
      <c r="N1572" s="105"/>
      <c r="O1572" s="104">
        <f t="shared" si="454"/>
        <v>0</v>
      </c>
      <c r="P1572" s="26">
        <f t="shared" si="468"/>
        <v>0</v>
      </c>
      <c r="Q1572" s="21">
        <f t="shared" si="467"/>
        <v>0</v>
      </c>
      <c r="R1572" s="98"/>
      <c r="S1572" s="99"/>
      <c r="T1572" s="99"/>
      <c r="U1572" s="99"/>
      <c r="V1572" s="99"/>
      <c r="W1572" s="99"/>
      <c r="X1572" s="99"/>
      <c r="Y1572" s="99"/>
      <c r="Z1572" s="99"/>
      <c r="AA1572" s="99"/>
      <c r="AB1572" s="99"/>
      <c r="AC1572" s="100"/>
      <c r="AD1572" s="22">
        <f t="shared" si="455"/>
        <v>0</v>
      </c>
      <c r="AE1572" s="20">
        <f t="shared" si="456"/>
        <v>0</v>
      </c>
      <c r="AF1572" s="20">
        <f t="shared" si="457"/>
        <v>0</v>
      </c>
      <c r="AG1572" s="20">
        <f t="shared" si="458"/>
        <v>0</v>
      </c>
      <c r="AH1572" s="20">
        <f t="shared" si="459"/>
        <v>0</v>
      </c>
      <c r="AI1572" s="20">
        <f t="shared" si="460"/>
        <v>0</v>
      </c>
      <c r="AJ1572" s="20">
        <f t="shared" si="461"/>
        <v>0</v>
      </c>
      <c r="AK1572" s="20">
        <f t="shared" si="462"/>
        <v>0</v>
      </c>
      <c r="AL1572" s="20">
        <f t="shared" si="463"/>
        <v>0</v>
      </c>
      <c r="AM1572" s="20">
        <f t="shared" si="464"/>
        <v>0</v>
      </c>
      <c r="AN1572" s="20">
        <f t="shared" si="465"/>
        <v>0</v>
      </c>
      <c r="AO1572" s="43">
        <f t="shared" si="466"/>
        <v>0</v>
      </c>
    </row>
    <row r="1573" spans="1:41" hidden="1" x14ac:dyDescent="0.2">
      <c r="A1573" s="96"/>
      <c r="B1573" s="96"/>
      <c r="C1573" s="96"/>
      <c r="D1573" s="96"/>
      <c r="E1573" s="96"/>
      <c r="F1573" s="96"/>
      <c r="G1573" s="96"/>
      <c r="H1573" s="19" t="str">
        <f>IF(E1573="","",VLOOKUP(LEFT(E1573,5),'Technikai cellák'!B:C,2,0))</f>
        <v/>
      </c>
      <c r="I1573" s="19" t="str">
        <f>IF(E1573="","",VLOOKUP(H1573,'Technikai cellák'!$C$1:$D$12,2,0))</f>
        <v/>
      </c>
      <c r="J1573" s="97"/>
      <c r="K1573" s="25" t="str">
        <f t="shared" si="451"/>
        <v/>
      </c>
      <c r="L1573" s="101">
        <f t="shared" si="452"/>
        <v>0</v>
      </c>
      <c r="M1573" s="102">
        <f t="shared" si="453"/>
        <v>0</v>
      </c>
      <c r="N1573" s="105"/>
      <c r="O1573" s="104">
        <f t="shared" si="454"/>
        <v>0</v>
      </c>
      <c r="P1573" s="26">
        <f t="shared" si="468"/>
        <v>0</v>
      </c>
      <c r="Q1573" s="21">
        <f t="shared" si="467"/>
        <v>0</v>
      </c>
      <c r="R1573" s="98"/>
      <c r="S1573" s="99"/>
      <c r="T1573" s="99"/>
      <c r="U1573" s="99"/>
      <c r="V1573" s="99"/>
      <c r="W1573" s="99"/>
      <c r="X1573" s="99"/>
      <c r="Y1573" s="99"/>
      <c r="Z1573" s="99"/>
      <c r="AA1573" s="99"/>
      <c r="AB1573" s="99"/>
      <c r="AC1573" s="100"/>
      <c r="AD1573" s="22">
        <f t="shared" si="455"/>
        <v>0</v>
      </c>
      <c r="AE1573" s="20">
        <f t="shared" si="456"/>
        <v>0</v>
      </c>
      <c r="AF1573" s="20">
        <f t="shared" si="457"/>
        <v>0</v>
      </c>
      <c r="AG1573" s="20">
        <f t="shared" si="458"/>
        <v>0</v>
      </c>
      <c r="AH1573" s="20">
        <f t="shared" si="459"/>
        <v>0</v>
      </c>
      <c r="AI1573" s="20">
        <f t="shared" si="460"/>
        <v>0</v>
      </c>
      <c r="AJ1573" s="20">
        <f t="shared" si="461"/>
        <v>0</v>
      </c>
      <c r="AK1573" s="20">
        <f t="shared" si="462"/>
        <v>0</v>
      </c>
      <c r="AL1573" s="20">
        <f t="shared" si="463"/>
        <v>0</v>
      </c>
      <c r="AM1573" s="20">
        <f t="shared" si="464"/>
        <v>0</v>
      </c>
      <c r="AN1573" s="20">
        <f t="shared" si="465"/>
        <v>0</v>
      </c>
      <c r="AO1573" s="43">
        <f t="shared" si="466"/>
        <v>0</v>
      </c>
    </row>
    <row r="1574" spans="1:41" hidden="1" x14ac:dyDescent="0.2">
      <c r="A1574" s="96"/>
      <c r="B1574" s="96"/>
      <c r="C1574" s="96"/>
      <c r="D1574" s="96"/>
      <c r="E1574" s="96"/>
      <c r="F1574" s="96"/>
      <c r="G1574" s="96"/>
      <c r="H1574" s="19" t="str">
        <f>IF(E1574="","",VLOOKUP(LEFT(E1574,5),'Technikai cellák'!B:C,2,0))</f>
        <v/>
      </c>
      <c r="I1574" s="19" t="str">
        <f>IF(E1574="","",VLOOKUP(H1574,'Technikai cellák'!$C$1:$D$12,2,0))</f>
        <v/>
      </c>
      <c r="J1574" s="97"/>
      <c r="K1574" s="25" t="str">
        <f t="shared" si="451"/>
        <v/>
      </c>
      <c r="L1574" s="101">
        <f t="shared" si="452"/>
        <v>0</v>
      </c>
      <c r="M1574" s="102">
        <f t="shared" si="453"/>
        <v>0</v>
      </c>
      <c r="N1574" s="105"/>
      <c r="O1574" s="104">
        <f t="shared" si="454"/>
        <v>0</v>
      </c>
      <c r="P1574" s="26">
        <f t="shared" si="468"/>
        <v>0</v>
      </c>
      <c r="Q1574" s="21">
        <f t="shared" si="467"/>
        <v>0</v>
      </c>
      <c r="R1574" s="98"/>
      <c r="S1574" s="99"/>
      <c r="T1574" s="99"/>
      <c r="U1574" s="99"/>
      <c r="V1574" s="99"/>
      <c r="W1574" s="99"/>
      <c r="X1574" s="99"/>
      <c r="Y1574" s="99"/>
      <c r="Z1574" s="99"/>
      <c r="AA1574" s="99"/>
      <c r="AB1574" s="99"/>
      <c r="AC1574" s="100"/>
      <c r="AD1574" s="22">
        <f t="shared" si="455"/>
        <v>0</v>
      </c>
      <c r="AE1574" s="20">
        <f t="shared" si="456"/>
        <v>0</v>
      </c>
      <c r="AF1574" s="20">
        <f t="shared" si="457"/>
        <v>0</v>
      </c>
      <c r="AG1574" s="20">
        <f t="shared" si="458"/>
        <v>0</v>
      </c>
      <c r="AH1574" s="20">
        <f t="shared" si="459"/>
        <v>0</v>
      </c>
      <c r="AI1574" s="20">
        <f t="shared" si="460"/>
        <v>0</v>
      </c>
      <c r="AJ1574" s="20">
        <f t="shared" si="461"/>
        <v>0</v>
      </c>
      <c r="AK1574" s="20">
        <f t="shared" si="462"/>
        <v>0</v>
      </c>
      <c r="AL1574" s="20">
        <f t="shared" si="463"/>
        <v>0</v>
      </c>
      <c r="AM1574" s="20">
        <f t="shared" si="464"/>
        <v>0</v>
      </c>
      <c r="AN1574" s="20">
        <f t="shared" si="465"/>
        <v>0</v>
      </c>
      <c r="AO1574" s="43">
        <f t="shared" si="466"/>
        <v>0</v>
      </c>
    </row>
    <row r="1575" spans="1:41" hidden="1" x14ac:dyDescent="0.2">
      <c r="A1575" s="96"/>
      <c r="B1575" s="96"/>
      <c r="C1575" s="96"/>
      <c r="D1575" s="96"/>
      <c r="E1575" s="96"/>
      <c r="F1575" s="96"/>
      <c r="G1575" s="96"/>
      <c r="H1575" s="19" t="str">
        <f>IF(E1575="","",VLOOKUP(LEFT(E1575,5),'Technikai cellák'!B:C,2,0))</f>
        <v/>
      </c>
      <c r="I1575" s="19" t="str">
        <f>IF(E1575="","",VLOOKUP(H1575,'Technikai cellák'!$C$1:$D$12,2,0))</f>
        <v/>
      </c>
      <c r="J1575" s="97"/>
      <c r="K1575" s="25" t="str">
        <f t="shared" si="451"/>
        <v/>
      </c>
      <c r="L1575" s="101">
        <f t="shared" si="452"/>
        <v>0</v>
      </c>
      <c r="M1575" s="102">
        <f t="shared" si="453"/>
        <v>0</v>
      </c>
      <c r="N1575" s="105"/>
      <c r="O1575" s="104">
        <f t="shared" si="454"/>
        <v>0</v>
      </c>
      <c r="P1575" s="26">
        <f t="shared" si="468"/>
        <v>0</v>
      </c>
      <c r="Q1575" s="21">
        <f t="shared" si="467"/>
        <v>0</v>
      </c>
      <c r="R1575" s="98"/>
      <c r="S1575" s="99"/>
      <c r="T1575" s="99"/>
      <c r="U1575" s="99"/>
      <c r="V1575" s="99"/>
      <c r="W1575" s="99"/>
      <c r="X1575" s="99"/>
      <c r="Y1575" s="99"/>
      <c r="Z1575" s="99"/>
      <c r="AA1575" s="99"/>
      <c r="AB1575" s="99"/>
      <c r="AC1575" s="100"/>
      <c r="AD1575" s="22">
        <f t="shared" si="455"/>
        <v>0</v>
      </c>
      <c r="AE1575" s="20">
        <f t="shared" si="456"/>
        <v>0</v>
      </c>
      <c r="AF1575" s="20">
        <f t="shared" si="457"/>
        <v>0</v>
      </c>
      <c r="AG1575" s="20">
        <f t="shared" si="458"/>
        <v>0</v>
      </c>
      <c r="AH1575" s="20">
        <f t="shared" si="459"/>
        <v>0</v>
      </c>
      <c r="AI1575" s="20">
        <f t="shared" si="460"/>
        <v>0</v>
      </c>
      <c r="AJ1575" s="20">
        <f t="shared" si="461"/>
        <v>0</v>
      </c>
      <c r="AK1575" s="20">
        <f t="shared" si="462"/>
        <v>0</v>
      </c>
      <c r="AL1575" s="20">
        <f t="shared" si="463"/>
        <v>0</v>
      </c>
      <c r="AM1575" s="20">
        <f t="shared" si="464"/>
        <v>0</v>
      </c>
      <c r="AN1575" s="20">
        <f t="shared" si="465"/>
        <v>0</v>
      </c>
      <c r="AO1575" s="43">
        <f t="shared" si="466"/>
        <v>0</v>
      </c>
    </row>
    <row r="1576" spans="1:41" hidden="1" x14ac:dyDescent="0.2">
      <c r="A1576" s="96"/>
      <c r="B1576" s="96"/>
      <c r="C1576" s="96"/>
      <c r="D1576" s="96"/>
      <c r="E1576" s="96"/>
      <c r="F1576" s="96"/>
      <c r="G1576" s="96"/>
      <c r="H1576" s="19" t="str">
        <f>IF(E1576="","",VLOOKUP(LEFT(E1576,5),'Technikai cellák'!B:C,2,0))</f>
        <v/>
      </c>
      <c r="I1576" s="19" t="str">
        <f>IF(E1576="","",VLOOKUP(H1576,'Technikai cellák'!$C$1:$D$12,2,0))</f>
        <v/>
      </c>
      <c r="J1576" s="97"/>
      <c r="K1576" s="25" t="str">
        <f t="shared" si="451"/>
        <v/>
      </c>
      <c r="L1576" s="101">
        <f t="shared" si="452"/>
        <v>0</v>
      </c>
      <c r="M1576" s="102">
        <f t="shared" si="453"/>
        <v>0</v>
      </c>
      <c r="N1576" s="105"/>
      <c r="O1576" s="104">
        <f t="shared" si="454"/>
        <v>0</v>
      </c>
      <c r="P1576" s="26">
        <f t="shared" si="468"/>
        <v>0</v>
      </c>
      <c r="Q1576" s="21">
        <f t="shared" si="467"/>
        <v>0</v>
      </c>
      <c r="R1576" s="98"/>
      <c r="S1576" s="99"/>
      <c r="T1576" s="99"/>
      <c r="U1576" s="99"/>
      <c r="V1576" s="99"/>
      <c r="W1576" s="99"/>
      <c r="X1576" s="99"/>
      <c r="Y1576" s="99"/>
      <c r="Z1576" s="99"/>
      <c r="AA1576" s="99"/>
      <c r="AB1576" s="99"/>
      <c r="AC1576" s="100"/>
      <c r="AD1576" s="22">
        <f t="shared" si="455"/>
        <v>0</v>
      </c>
      <c r="AE1576" s="20">
        <f t="shared" si="456"/>
        <v>0</v>
      </c>
      <c r="AF1576" s="20">
        <f t="shared" si="457"/>
        <v>0</v>
      </c>
      <c r="AG1576" s="20">
        <f t="shared" si="458"/>
        <v>0</v>
      </c>
      <c r="AH1576" s="20">
        <f t="shared" si="459"/>
        <v>0</v>
      </c>
      <c r="AI1576" s="20">
        <f t="shared" si="460"/>
        <v>0</v>
      </c>
      <c r="AJ1576" s="20">
        <f t="shared" si="461"/>
        <v>0</v>
      </c>
      <c r="AK1576" s="20">
        <f t="shared" si="462"/>
        <v>0</v>
      </c>
      <c r="AL1576" s="20">
        <f t="shared" si="463"/>
        <v>0</v>
      </c>
      <c r="AM1576" s="20">
        <f t="shared" si="464"/>
        <v>0</v>
      </c>
      <c r="AN1576" s="20">
        <f t="shared" si="465"/>
        <v>0</v>
      </c>
      <c r="AO1576" s="43">
        <f t="shared" si="466"/>
        <v>0</v>
      </c>
    </row>
    <row r="1577" spans="1:41" hidden="1" x14ac:dyDescent="0.2">
      <c r="A1577" s="96"/>
      <c r="B1577" s="96"/>
      <c r="C1577" s="96"/>
      <c r="D1577" s="96"/>
      <c r="E1577" s="96"/>
      <c r="F1577" s="96"/>
      <c r="G1577" s="96"/>
      <c r="H1577" s="19" t="str">
        <f>IF(E1577="","",VLOOKUP(LEFT(E1577,5),'Technikai cellák'!B:C,2,0))</f>
        <v/>
      </c>
      <c r="I1577" s="19" t="str">
        <f>IF(E1577="","",VLOOKUP(H1577,'Technikai cellák'!$C$1:$D$12,2,0))</f>
        <v/>
      </c>
      <c r="J1577" s="97"/>
      <c r="K1577" s="25" t="str">
        <f t="shared" si="451"/>
        <v/>
      </c>
      <c r="L1577" s="101">
        <f t="shared" si="452"/>
        <v>0</v>
      </c>
      <c r="M1577" s="102">
        <f t="shared" si="453"/>
        <v>0</v>
      </c>
      <c r="N1577" s="105"/>
      <c r="O1577" s="104">
        <f t="shared" si="454"/>
        <v>0</v>
      </c>
      <c r="P1577" s="26">
        <f t="shared" si="468"/>
        <v>0</v>
      </c>
      <c r="Q1577" s="21">
        <f t="shared" si="467"/>
        <v>0</v>
      </c>
      <c r="R1577" s="98"/>
      <c r="S1577" s="99"/>
      <c r="T1577" s="99"/>
      <c r="U1577" s="99"/>
      <c r="V1577" s="99"/>
      <c r="W1577" s="99"/>
      <c r="X1577" s="99"/>
      <c r="Y1577" s="99"/>
      <c r="Z1577" s="99"/>
      <c r="AA1577" s="99"/>
      <c r="AB1577" s="99"/>
      <c r="AC1577" s="100"/>
      <c r="AD1577" s="22">
        <f t="shared" si="455"/>
        <v>0</v>
      </c>
      <c r="AE1577" s="20">
        <f t="shared" si="456"/>
        <v>0</v>
      </c>
      <c r="AF1577" s="20">
        <f t="shared" si="457"/>
        <v>0</v>
      </c>
      <c r="AG1577" s="20">
        <f t="shared" si="458"/>
        <v>0</v>
      </c>
      <c r="AH1577" s="20">
        <f t="shared" si="459"/>
        <v>0</v>
      </c>
      <c r="AI1577" s="20">
        <f t="shared" si="460"/>
        <v>0</v>
      </c>
      <c r="AJ1577" s="20">
        <f t="shared" si="461"/>
        <v>0</v>
      </c>
      <c r="AK1577" s="20">
        <f t="shared" si="462"/>
        <v>0</v>
      </c>
      <c r="AL1577" s="20">
        <f t="shared" si="463"/>
        <v>0</v>
      </c>
      <c r="AM1577" s="20">
        <f t="shared" si="464"/>
        <v>0</v>
      </c>
      <c r="AN1577" s="20">
        <f t="shared" si="465"/>
        <v>0</v>
      </c>
      <c r="AO1577" s="43">
        <f t="shared" si="466"/>
        <v>0</v>
      </c>
    </row>
    <row r="1578" spans="1:41" hidden="1" x14ac:dyDescent="0.2">
      <c r="A1578" s="96"/>
      <c r="B1578" s="96"/>
      <c r="C1578" s="96"/>
      <c r="D1578" s="96"/>
      <c r="E1578" s="96"/>
      <c r="F1578" s="96"/>
      <c r="G1578" s="96"/>
      <c r="H1578" s="19" t="str">
        <f>IF(E1578="","",VLOOKUP(LEFT(E1578,5),'Technikai cellák'!B:C,2,0))</f>
        <v/>
      </c>
      <c r="I1578" s="19" t="str">
        <f>IF(E1578="","",VLOOKUP(H1578,'Technikai cellák'!$C$1:$D$12,2,0))</f>
        <v/>
      </c>
      <c r="J1578" s="97"/>
      <c r="K1578" s="25" t="str">
        <f t="shared" si="451"/>
        <v/>
      </c>
      <c r="L1578" s="101">
        <f t="shared" si="452"/>
        <v>0</v>
      </c>
      <c r="M1578" s="102">
        <f t="shared" si="453"/>
        <v>0</v>
      </c>
      <c r="N1578" s="105"/>
      <c r="O1578" s="104">
        <f t="shared" si="454"/>
        <v>0</v>
      </c>
      <c r="P1578" s="26">
        <f t="shared" si="468"/>
        <v>0</v>
      </c>
      <c r="Q1578" s="21">
        <f t="shared" si="467"/>
        <v>0</v>
      </c>
      <c r="R1578" s="98"/>
      <c r="S1578" s="99"/>
      <c r="T1578" s="99"/>
      <c r="U1578" s="99"/>
      <c r="V1578" s="99"/>
      <c r="W1578" s="99"/>
      <c r="X1578" s="99"/>
      <c r="Y1578" s="99"/>
      <c r="Z1578" s="99"/>
      <c r="AA1578" s="99"/>
      <c r="AB1578" s="99"/>
      <c r="AC1578" s="100"/>
      <c r="AD1578" s="22">
        <f t="shared" si="455"/>
        <v>0</v>
      </c>
      <c r="AE1578" s="20">
        <f t="shared" si="456"/>
        <v>0</v>
      </c>
      <c r="AF1578" s="20">
        <f t="shared" si="457"/>
        <v>0</v>
      </c>
      <c r="AG1578" s="20">
        <f t="shared" si="458"/>
        <v>0</v>
      </c>
      <c r="AH1578" s="20">
        <f t="shared" si="459"/>
        <v>0</v>
      </c>
      <c r="AI1578" s="20">
        <f t="shared" si="460"/>
        <v>0</v>
      </c>
      <c r="AJ1578" s="20">
        <f t="shared" si="461"/>
        <v>0</v>
      </c>
      <c r="AK1578" s="20">
        <f t="shared" si="462"/>
        <v>0</v>
      </c>
      <c r="AL1578" s="20">
        <f t="shared" si="463"/>
        <v>0</v>
      </c>
      <c r="AM1578" s="20">
        <f t="shared" si="464"/>
        <v>0</v>
      </c>
      <c r="AN1578" s="20">
        <f t="shared" si="465"/>
        <v>0</v>
      </c>
      <c r="AO1578" s="43">
        <f t="shared" si="466"/>
        <v>0</v>
      </c>
    </row>
    <row r="1579" spans="1:41" hidden="1" x14ac:dyDescent="0.2">
      <c r="A1579" s="96"/>
      <c r="B1579" s="96"/>
      <c r="C1579" s="96"/>
      <c r="D1579" s="96"/>
      <c r="E1579" s="96"/>
      <c r="F1579" s="96"/>
      <c r="G1579" s="96"/>
      <c r="H1579" s="19" t="str">
        <f>IF(E1579="","",VLOOKUP(LEFT(E1579,5),'Technikai cellák'!B:C,2,0))</f>
        <v/>
      </c>
      <c r="I1579" s="19" t="str">
        <f>IF(E1579="","",VLOOKUP(H1579,'Technikai cellák'!$C$1:$D$12,2,0))</f>
        <v/>
      </c>
      <c r="J1579" s="97"/>
      <c r="K1579" s="25" t="str">
        <f t="shared" si="451"/>
        <v/>
      </c>
      <c r="L1579" s="101">
        <f t="shared" si="452"/>
        <v>0</v>
      </c>
      <c r="M1579" s="102">
        <f t="shared" si="453"/>
        <v>0</v>
      </c>
      <c r="N1579" s="105"/>
      <c r="O1579" s="104">
        <f t="shared" si="454"/>
        <v>0</v>
      </c>
      <c r="P1579" s="26">
        <f t="shared" si="468"/>
        <v>0</v>
      </c>
      <c r="Q1579" s="21">
        <f t="shared" si="467"/>
        <v>0</v>
      </c>
      <c r="R1579" s="98"/>
      <c r="S1579" s="99"/>
      <c r="T1579" s="99"/>
      <c r="U1579" s="99"/>
      <c r="V1579" s="99"/>
      <c r="W1579" s="99"/>
      <c r="X1579" s="99"/>
      <c r="Y1579" s="99"/>
      <c r="Z1579" s="99"/>
      <c r="AA1579" s="99"/>
      <c r="AB1579" s="99"/>
      <c r="AC1579" s="100"/>
      <c r="AD1579" s="22">
        <f t="shared" si="455"/>
        <v>0</v>
      </c>
      <c r="AE1579" s="20">
        <f t="shared" si="456"/>
        <v>0</v>
      </c>
      <c r="AF1579" s="20">
        <f t="shared" si="457"/>
        <v>0</v>
      </c>
      <c r="AG1579" s="20">
        <f t="shared" si="458"/>
        <v>0</v>
      </c>
      <c r="AH1579" s="20">
        <f t="shared" si="459"/>
        <v>0</v>
      </c>
      <c r="AI1579" s="20">
        <f t="shared" si="460"/>
        <v>0</v>
      </c>
      <c r="AJ1579" s="20">
        <f t="shared" si="461"/>
        <v>0</v>
      </c>
      <c r="AK1579" s="20">
        <f t="shared" si="462"/>
        <v>0</v>
      </c>
      <c r="AL1579" s="20">
        <f t="shared" si="463"/>
        <v>0</v>
      </c>
      <c r="AM1579" s="20">
        <f t="shared" si="464"/>
        <v>0</v>
      </c>
      <c r="AN1579" s="20">
        <f t="shared" si="465"/>
        <v>0</v>
      </c>
      <c r="AO1579" s="43">
        <f t="shared" si="466"/>
        <v>0</v>
      </c>
    </row>
    <row r="1580" spans="1:41" hidden="1" x14ac:dyDescent="0.2">
      <c r="A1580" s="96"/>
      <c r="B1580" s="96"/>
      <c r="C1580" s="96"/>
      <c r="D1580" s="96"/>
      <c r="E1580" s="96"/>
      <c r="F1580" s="96"/>
      <c r="G1580" s="96"/>
      <c r="H1580" s="19" t="str">
        <f>IF(E1580="","",VLOOKUP(LEFT(E1580,5),'Technikai cellák'!B:C,2,0))</f>
        <v/>
      </c>
      <c r="I1580" s="19" t="str">
        <f>IF(E1580="","",VLOOKUP(H1580,'Technikai cellák'!$C$1:$D$12,2,0))</f>
        <v/>
      </c>
      <c r="J1580" s="97"/>
      <c r="K1580" s="25" t="str">
        <f t="shared" si="451"/>
        <v/>
      </c>
      <c r="L1580" s="101">
        <f t="shared" si="452"/>
        <v>0</v>
      </c>
      <c r="M1580" s="102">
        <f t="shared" si="453"/>
        <v>0</v>
      </c>
      <c r="N1580" s="105"/>
      <c r="O1580" s="104">
        <f t="shared" si="454"/>
        <v>0</v>
      </c>
      <c r="P1580" s="26">
        <f t="shared" si="468"/>
        <v>0</v>
      </c>
      <c r="Q1580" s="21">
        <f t="shared" si="467"/>
        <v>0</v>
      </c>
      <c r="R1580" s="98"/>
      <c r="S1580" s="99"/>
      <c r="T1580" s="99"/>
      <c r="U1580" s="99"/>
      <c r="V1580" s="99"/>
      <c r="W1580" s="99"/>
      <c r="X1580" s="99"/>
      <c r="Y1580" s="99"/>
      <c r="Z1580" s="99"/>
      <c r="AA1580" s="99"/>
      <c r="AB1580" s="99"/>
      <c r="AC1580" s="100"/>
      <c r="AD1580" s="22">
        <f t="shared" si="455"/>
        <v>0</v>
      </c>
      <c r="AE1580" s="20">
        <f t="shared" si="456"/>
        <v>0</v>
      </c>
      <c r="AF1580" s="20">
        <f t="shared" si="457"/>
        <v>0</v>
      </c>
      <c r="AG1580" s="20">
        <f t="shared" si="458"/>
        <v>0</v>
      </c>
      <c r="AH1580" s="20">
        <f t="shared" si="459"/>
        <v>0</v>
      </c>
      <c r="AI1580" s="20">
        <f t="shared" si="460"/>
        <v>0</v>
      </c>
      <c r="AJ1580" s="20">
        <f t="shared" si="461"/>
        <v>0</v>
      </c>
      <c r="AK1580" s="20">
        <f t="shared" si="462"/>
        <v>0</v>
      </c>
      <c r="AL1580" s="20">
        <f t="shared" si="463"/>
        <v>0</v>
      </c>
      <c r="AM1580" s="20">
        <f t="shared" si="464"/>
        <v>0</v>
      </c>
      <c r="AN1580" s="20">
        <f t="shared" si="465"/>
        <v>0</v>
      </c>
      <c r="AO1580" s="43">
        <f t="shared" si="466"/>
        <v>0</v>
      </c>
    </row>
    <row r="1581" spans="1:41" hidden="1" x14ac:dyDescent="0.2">
      <c r="A1581" s="96"/>
      <c r="B1581" s="96"/>
      <c r="C1581" s="96"/>
      <c r="D1581" s="96"/>
      <c r="E1581" s="96"/>
      <c r="F1581" s="96"/>
      <c r="G1581" s="96"/>
      <c r="H1581" s="19" t="str">
        <f>IF(E1581="","",VLOOKUP(LEFT(E1581,5),'Technikai cellák'!B:C,2,0))</f>
        <v/>
      </c>
      <c r="I1581" s="19" t="str">
        <f>IF(E1581="","",VLOOKUP(H1581,'Technikai cellák'!$C$1:$D$12,2,0))</f>
        <v/>
      </c>
      <c r="J1581" s="97"/>
      <c r="K1581" s="25" t="str">
        <f t="shared" si="451"/>
        <v/>
      </c>
      <c r="L1581" s="101">
        <f t="shared" si="452"/>
        <v>0</v>
      </c>
      <c r="M1581" s="102">
        <f t="shared" si="453"/>
        <v>0</v>
      </c>
      <c r="N1581" s="105"/>
      <c r="O1581" s="104">
        <f t="shared" si="454"/>
        <v>0</v>
      </c>
      <c r="P1581" s="26">
        <f t="shared" si="468"/>
        <v>0</v>
      </c>
      <c r="Q1581" s="21">
        <f t="shared" si="467"/>
        <v>0</v>
      </c>
      <c r="R1581" s="98"/>
      <c r="S1581" s="99"/>
      <c r="T1581" s="99"/>
      <c r="U1581" s="99"/>
      <c r="V1581" s="99"/>
      <c r="W1581" s="99"/>
      <c r="X1581" s="99"/>
      <c r="Y1581" s="99"/>
      <c r="Z1581" s="99"/>
      <c r="AA1581" s="99"/>
      <c r="AB1581" s="99"/>
      <c r="AC1581" s="100"/>
      <c r="AD1581" s="22">
        <f t="shared" si="455"/>
        <v>0</v>
      </c>
      <c r="AE1581" s="20">
        <f t="shared" si="456"/>
        <v>0</v>
      </c>
      <c r="AF1581" s="20">
        <f t="shared" si="457"/>
        <v>0</v>
      </c>
      <c r="AG1581" s="20">
        <f t="shared" si="458"/>
        <v>0</v>
      </c>
      <c r="AH1581" s="20">
        <f t="shared" si="459"/>
        <v>0</v>
      </c>
      <c r="AI1581" s="20">
        <f t="shared" si="460"/>
        <v>0</v>
      </c>
      <c r="AJ1581" s="20">
        <f t="shared" si="461"/>
        <v>0</v>
      </c>
      <c r="AK1581" s="20">
        <f t="shared" si="462"/>
        <v>0</v>
      </c>
      <c r="AL1581" s="20">
        <f t="shared" si="463"/>
        <v>0</v>
      </c>
      <c r="AM1581" s="20">
        <f t="shared" si="464"/>
        <v>0</v>
      </c>
      <c r="AN1581" s="20">
        <f t="shared" si="465"/>
        <v>0</v>
      </c>
      <c r="AO1581" s="43">
        <f t="shared" si="466"/>
        <v>0</v>
      </c>
    </row>
    <row r="1582" spans="1:41" hidden="1" x14ac:dyDescent="0.2">
      <c r="A1582" s="96"/>
      <c r="B1582" s="96"/>
      <c r="C1582" s="96"/>
      <c r="D1582" s="96"/>
      <c r="E1582" s="96"/>
      <c r="F1582" s="96"/>
      <c r="G1582" s="96"/>
      <c r="H1582" s="19" t="str">
        <f>IF(E1582="","",VLOOKUP(LEFT(E1582,5),'Technikai cellák'!B:C,2,0))</f>
        <v/>
      </c>
      <c r="I1582" s="19" t="str">
        <f>IF(E1582="","",VLOOKUP(H1582,'Technikai cellák'!$C$1:$D$12,2,0))</f>
        <v/>
      </c>
      <c r="J1582" s="97"/>
      <c r="K1582" s="25" t="str">
        <f t="shared" si="451"/>
        <v/>
      </c>
      <c r="L1582" s="101">
        <f t="shared" si="452"/>
        <v>0</v>
      </c>
      <c r="M1582" s="102">
        <f t="shared" si="453"/>
        <v>0</v>
      </c>
      <c r="N1582" s="105"/>
      <c r="O1582" s="104">
        <f t="shared" si="454"/>
        <v>0</v>
      </c>
      <c r="P1582" s="26">
        <f t="shared" si="468"/>
        <v>0</v>
      </c>
      <c r="Q1582" s="21">
        <f t="shared" si="467"/>
        <v>0</v>
      </c>
      <c r="R1582" s="98"/>
      <c r="S1582" s="99"/>
      <c r="T1582" s="99"/>
      <c r="U1582" s="99"/>
      <c r="V1582" s="99"/>
      <c r="W1582" s="99"/>
      <c r="X1582" s="99"/>
      <c r="Y1582" s="99"/>
      <c r="Z1582" s="99"/>
      <c r="AA1582" s="99"/>
      <c r="AB1582" s="99"/>
      <c r="AC1582" s="100"/>
      <c r="AD1582" s="22">
        <f t="shared" si="455"/>
        <v>0</v>
      </c>
      <c r="AE1582" s="20">
        <f t="shared" si="456"/>
        <v>0</v>
      </c>
      <c r="AF1582" s="20">
        <f t="shared" si="457"/>
        <v>0</v>
      </c>
      <c r="AG1582" s="20">
        <f t="shared" si="458"/>
        <v>0</v>
      </c>
      <c r="AH1582" s="20">
        <f t="shared" si="459"/>
        <v>0</v>
      </c>
      <c r="AI1582" s="20">
        <f t="shared" si="460"/>
        <v>0</v>
      </c>
      <c r="AJ1582" s="20">
        <f t="shared" si="461"/>
        <v>0</v>
      </c>
      <c r="AK1582" s="20">
        <f t="shared" si="462"/>
        <v>0</v>
      </c>
      <c r="AL1582" s="20">
        <f t="shared" si="463"/>
        <v>0</v>
      </c>
      <c r="AM1582" s="20">
        <f t="shared" si="464"/>
        <v>0</v>
      </c>
      <c r="AN1582" s="20">
        <f t="shared" si="465"/>
        <v>0</v>
      </c>
      <c r="AO1582" s="43">
        <f t="shared" si="466"/>
        <v>0</v>
      </c>
    </row>
    <row r="1583" spans="1:41" hidden="1" x14ac:dyDescent="0.2">
      <c r="A1583" s="96"/>
      <c r="B1583" s="96"/>
      <c r="C1583" s="96"/>
      <c r="D1583" s="96"/>
      <c r="E1583" s="96"/>
      <c r="F1583" s="96"/>
      <c r="G1583" s="96"/>
      <c r="H1583" s="19" t="str">
        <f>IF(E1583="","",VLOOKUP(LEFT(E1583,5),'Technikai cellák'!B:C,2,0))</f>
        <v/>
      </c>
      <c r="I1583" s="19" t="str">
        <f>IF(E1583="","",VLOOKUP(H1583,'Technikai cellák'!$C$1:$D$12,2,0))</f>
        <v/>
      </c>
      <c r="J1583" s="97"/>
      <c r="K1583" s="25" t="str">
        <f t="shared" si="451"/>
        <v/>
      </c>
      <c r="L1583" s="101">
        <f t="shared" si="452"/>
        <v>0</v>
      </c>
      <c r="M1583" s="102">
        <f t="shared" si="453"/>
        <v>0</v>
      </c>
      <c r="N1583" s="105"/>
      <c r="O1583" s="104">
        <f t="shared" si="454"/>
        <v>0</v>
      </c>
      <c r="P1583" s="26">
        <f t="shared" si="468"/>
        <v>0</v>
      </c>
      <c r="Q1583" s="21">
        <f t="shared" si="467"/>
        <v>0</v>
      </c>
      <c r="R1583" s="98"/>
      <c r="S1583" s="99"/>
      <c r="T1583" s="99"/>
      <c r="U1583" s="99"/>
      <c r="V1583" s="99"/>
      <c r="W1583" s="99"/>
      <c r="X1583" s="99"/>
      <c r="Y1583" s="99"/>
      <c r="Z1583" s="99"/>
      <c r="AA1583" s="99"/>
      <c r="AB1583" s="99"/>
      <c r="AC1583" s="100"/>
      <c r="AD1583" s="22">
        <f t="shared" si="455"/>
        <v>0</v>
      </c>
      <c r="AE1583" s="20">
        <f t="shared" si="456"/>
        <v>0</v>
      </c>
      <c r="AF1583" s="20">
        <f t="shared" si="457"/>
        <v>0</v>
      </c>
      <c r="AG1583" s="20">
        <f t="shared" si="458"/>
        <v>0</v>
      </c>
      <c r="AH1583" s="20">
        <f t="shared" si="459"/>
        <v>0</v>
      </c>
      <c r="AI1583" s="20">
        <f t="shared" si="460"/>
        <v>0</v>
      </c>
      <c r="AJ1583" s="20">
        <f t="shared" si="461"/>
        <v>0</v>
      </c>
      <c r="AK1583" s="20">
        <f t="shared" si="462"/>
        <v>0</v>
      </c>
      <c r="AL1583" s="20">
        <f t="shared" si="463"/>
        <v>0</v>
      </c>
      <c r="AM1583" s="20">
        <f t="shared" si="464"/>
        <v>0</v>
      </c>
      <c r="AN1583" s="20">
        <f t="shared" si="465"/>
        <v>0</v>
      </c>
      <c r="AO1583" s="43">
        <f t="shared" si="466"/>
        <v>0</v>
      </c>
    </row>
    <row r="1584" spans="1:41" hidden="1" x14ac:dyDescent="0.2">
      <c r="A1584" s="96"/>
      <c r="B1584" s="96"/>
      <c r="C1584" s="96"/>
      <c r="D1584" s="96"/>
      <c r="E1584" s="96"/>
      <c r="F1584" s="96"/>
      <c r="G1584" s="96"/>
      <c r="H1584" s="19" t="str">
        <f>IF(E1584="","",VLOOKUP(LEFT(E1584,5),'Technikai cellák'!B:C,2,0))</f>
        <v/>
      </c>
      <c r="I1584" s="19" t="str">
        <f>IF(E1584="","",VLOOKUP(H1584,'Technikai cellák'!$C$1:$D$12,2,0))</f>
        <v/>
      </c>
      <c r="J1584" s="97"/>
      <c r="K1584" s="25" t="str">
        <f t="shared" si="451"/>
        <v/>
      </c>
      <c r="L1584" s="101">
        <f t="shared" si="452"/>
        <v>0</v>
      </c>
      <c r="M1584" s="102">
        <f t="shared" si="453"/>
        <v>0</v>
      </c>
      <c r="N1584" s="105"/>
      <c r="O1584" s="104">
        <f t="shared" si="454"/>
        <v>0</v>
      </c>
      <c r="P1584" s="26">
        <f t="shared" si="468"/>
        <v>0</v>
      </c>
      <c r="Q1584" s="21">
        <f t="shared" si="467"/>
        <v>0</v>
      </c>
      <c r="R1584" s="98"/>
      <c r="S1584" s="99"/>
      <c r="T1584" s="99"/>
      <c r="U1584" s="99"/>
      <c r="V1584" s="99"/>
      <c r="W1584" s="99"/>
      <c r="X1584" s="99"/>
      <c r="Y1584" s="99"/>
      <c r="Z1584" s="99"/>
      <c r="AA1584" s="99"/>
      <c r="AB1584" s="99"/>
      <c r="AC1584" s="100"/>
      <c r="AD1584" s="22">
        <f t="shared" si="455"/>
        <v>0</v>
      </c>
      <c r="AE1584" s="20">
        <f t="shared" si="456"/>
        <v>0</v>
      </c>
      <c r="AF1584" s="20">
        <f t="shared" si="457"/>
        <v>0</v>
      </c>
      <c r="AG1584" s="20">
        <f t="shared" si="458"/>
        <v>0</v>
      </c>
      <c r="AH1584" s="20">
        <f t="shared" si="459"/>
        <v>0</v>
      </c>
      <c r="AI1584" s="20">
        <f t="shared" si="460"/>
        <v>0</v>
      </c>
      <c r="AJ1584" s="20">
        <f t="shared" si="461"/>
        <v>0</v>
      </c>
      <c r="AK1584" s="20">
        <f t="shared" si="462"/>
        <v>0</v>
      </c>
      <c r="AL1584" s="20">
        <f t="shared" si="463"/>
        <v>0</v>
      </c>
      <c r="AM1584" s="20">
        <f t="shared" si="464"/>
        <v>0</v>
      </c>
      <c r="AN1584" s="20">
        <f t="shared" si="465"/>
        <v>0</v>
      </c>
      <c r="AO1584" s="43">
        <f t="shared" si="466"/>
        <v>0</v>
      </c>
    </row>
    <row r="1585" spans="1:41" hidden="1" x14ac:dyDescent="0.2">
      <c r="A1585" s="96"/>
      <c r="B1585" s="96"/>
      <c r="C1585" s="96"/>
      <c r="D1585" s="96"/>
      <c r="E1585" s="96"/>
      <c r="F1585" s="96"/>
      <c r="G1585" s="96"/>
      <c r="H1585" s="19" t="str">
        <f>IF(E1585="","",VLOOKUP(LEFT(E1585,5),'Technikai cellák'!B:C,2,0))</f>
        <v/>
      </c>
      <c r="I1585" s="19" t="str">
        <f>IF(E1585="","",VLOOKUP(H1585,'Technikai cellák'!$C$1:$D$12,2,0))</f>
        <v/>
      </c>
      <c r="J1585" s="97"/>
      <c r="K1585" s="25" t="str">
        <f t="shared" si="451"/>
        <v/>
      </c>
      <c r="L1585" s="101">
        <f t="shared" si="452"/>
        <v>0</v>
      </c>
      <c r="M1585" s="102">
        <f t="shared" si="453"/>
        <v>0</v>
      </c>
      <c r="N1585" s="105"/>
      <c r="O1585" s="104">
        <f t="shared" si="454"/>
        <v>0</v>
      </c>
      <c r="P1585" s="26">
        <f t="shared" si="468"/>
        <v>0</v>
      </c>
      <c r="Q1585" s="21">
        <f t="shared" si="467"/>
        <v>0</v>
      </c>
      <c r="R1585" s="98"/>
      <c r="S1585" s="99"/>
      <c r="T1585" s="99"/>
      <c r="U1585" s="99"/>
      <c r="V1585" s="99"/>
      <c r="W1585" s="99"/>
      <c r="X1585" s="99"/>
      <c r="Y1585" s="99"/>
      <c r="Z1585" s="99"/>
      <c r="AA1585" s="99"/>
      <c r="AB1585" s="99"/>
      <c r="AC1585" s="100"/>
      <c r="AD1585" s="22">
        <f t="shared" si="455"/>
        <v>0</v>
      </c>
      <c r="AE1585" s="20">
        <f t="shared" si="456"/>
        <v>0</v>
      </c>
      <c r="AF1585" s="20">
        <f t="shared" si="457"/>
        <v>0</v>
      </c>
      <c r="AG1585" s="20">
        <f t="shared" si="458"/>
        <v>0</v>
      </c>
      <c r="AH1585" s="20">
        <f t="shared" si="459"/>
        <v>0</v>
      </c>
      <c r="AI1585" s="20">
        <f t="shared" si="460"/>
        <v>0</v>
      </c>
      <c r="AJ1585" s="20">
        <f t="shared" si="461"/>
        <v>0</v>
      </c>
      <c r="AK1585" s="20">
        <f t="shared" si="462"/>
        <v>0</v>
      </c>
      <c r="AL1585" s="20">
        <f t="shared" si="463"/>
        <v>0</v>
      </c>
      <c r="AM1585" s="20">
        <f t="shared" si="464"/>
        <v>0</v>
      </c>
      <c r="AN1585" s="20">
        <f t="shared" si="465"/>
        <v>0</v>
      </c>
      <c r="AO1585" s="43">
        <f t="shared" si="466"/>
        <v>0</v>
      </c>
    </row>
    <row r="1586" spans="1:41" hidden="1" x14ac:dyDescent="0.2">
      <c r="A1586" s="96"/>
      <c r="B1586" s="96"/>
      <c r="C1586" s="96"/>
      <c r="D1586" s="96"/>
      <c r="E1586" s="96"/>
      <c r="F1586" s="96"/>
      <c r="G1586" s="96"/>
      <c r="H1586" s="19" t="str">
        <f>IF(E1586="","",VLOOKUP(LEFT(E1586,5),'Technikai cellák'!B:C,2,0))</f>
        <v/>
      </c>
      <c r="I1586" s="19" t="str">
        <f>IF(E1586="","",VLOOKUP(H1586,'Technikai cellák'!$C$1:$D$12,2,0))</f>
        <v/>
      </c>
      <c r="J1586" s="97"/>
      <c r="K1586" s="25" t="str">
        <f t="shared" si="451"/>
        <v/>
      </c>
      <c r="L1586" s="101">
        <f t="shared" si="452"/>
        <v>0</v>
      </c>
      <c r="M1586" s="102">
        <f t="shared" si="453"/>
        <v>0</v>
      </c>
      <c r="N1586" s="105"/>
      <c r="O1586" s="104">
        <f t="shared" si="454"/>
        <v>0</v>
      </c>
      <c r="P1586" s="26">
        <f t="shared" si="468"/>
        <v>0</v>
      </c>
      <c r="Q1586" s="21">
        <f t="shared" si="467"/>
        <v>0</v>
      </c>
      <c r="R1586" s="98"/>
      <c r="S1586" s="99"/>
      <c r="T1586" s="99"/>
      <c r="U1586" s="99"/>
      <c r="V1586" s="99"/>
      <c r="W1586" s="99"/>
      <c r="X1586" s="99"/>
      <c r="Y1586" s="99"/>
      <c r="Z1586" s="99"/>
      <c r="AA1586" s="99"/>
      <c r="AB1586" s="99"/>
      <c r="AC1586" s="100"/>
      <c r="AD1586" s="22">
        <f t="shared" si="455"/>
        <v>0</v>
      </c>
      <c r="AE1586" s="20">
        <f t="shared" si="456"/>
        <v>0</v>
      </c>
      <c r="AF1586" s="20">
        <f t="shared" si="457"/>
        <v>0</v>
      </c>
      <c r="AG1586" s="20">
        <f t="shared" si="458"/>
        <v>0</v>
      </c>
      <c r="AH1586" s="20">
        <f t="shared" si="459"/>
        <v>0</v>
      </c>
      <c r="AI1586" s="20">
        <f t="shared" si="460"/>
        <v>0</v>
      </c>
      <c r="AJ1586" s="20">
        <f t="shared" si="461"/>
        <v>0</v>
      </c>
      <c r="AK1586" s="20">
        <f t="shared" si="462"/>
        <v>0</v>
      </c>
      <c r="AL1586" s="20">
        <f t="shared" si="463"/>
        <v>0</v>
      </c>
      <c r="AM1586" s="20">
        <f t="shared" si="464"/>
        <v>0</v>
      </c>
      <c r="AN1586" s="20">
        <f t="shared" si="465"/>
        <v>0</v>
      </c>
      <c r="AO1586" s="43">
        <f t="shared" si="466"/>
        <v>0</v>
      </c>
    </row>
    <row r="1587" spans="1:41" hidden="1" x14ac:dyDescent="0.2">
      <c r="A1587" s="96"/>
      <c r="B1587" s="96"/>
      <c r="C1587" s="96"/>
      <c r="D1587" s="96"/>
      <c r="E1587" s="96"/>
      <c r="F1587" s="96"/>
      <c r="G1587" s="96"/>
      <c r="H1587" s="19" t="str">
        <f>IF(E1587="","",VLOOKUP(LEFT(E1587,5),'Technikai cellák'!B:C,2,0))</f>
        <v/>
      </c>
      <c r="I1587" s="19" t="str">
        <f>IF(E1587="","",VLOOKUP(H1587,'Technikai cellák'!$C$1:$D$12,2,0))</f>
        <v/>
      </c>
      <c r="J1587" s="97"/>
      <c r="K1587" s="25" t="str">
        <f t="shared" si="451"/>
        <v/>
      </c>
      <c r="L1587" s="101">
        <f t="shared" si="452"/>
        <v>0</v>
      </c>
      <c r="M1587" s="102">
        <f t="shared" si="453"/>
        <v>0</v>
      </c>
      <c r="N1587" s="105"/>
      <c r="O1587" s="104">
        <f t="shared" si="454"/>
        <v>0</v>
      </c>
      <c r="P1587" s="26">
        <f t="shared" si="468"/>
        <v>0</v>
      </c>
      <c r="Q1587" s="21">
        <f t="shared" si="467"/>
        <v>0</v>
      </c>
      <c r="R1587" s="98"/>
      <c r="S1587" s="99"/>
      <c r="T1587" s="99"/>
      <c r="U1587" s="99"/>
      <c r="V1587" s="99"/>
      <c r="W1587" s="99"/>
      <c r="X1587" s="99"/>
      <c r="Y1587" s="99"/>
      <c r="Z1587" s="99"/>
      <c r="AA1587" s="99"/>
      <c r="AB1587" s="99"/>
      <c r="AC1587" s="100"/>
      <c r="AD1587" s="22">
        <f t="shared" si="455"/>
        <v>0</v>
      </c>
      <c r="AE1587" s="20">
        <f t="shared" si="456"/>
        <v>0</v>
      </c>
      <c r="AF1587" s="20">
        <f t="shared" si="457"/>
        <v>0</v>
      </c>
      <c r="AG1587" s="20">
        <f t="shared" si="458"/>
        <v>0</v>
      </c>
      <c r="AH1587" s="20">
        <f t="shared" si="459"/>
        <v>0</v>
      </c>
      <c r="AI1587" s="20">
        <f t="shared" si="460"/>
        <v>0</v>
      </c>
      <c r="AJ1587" s="20">
        <f t="shared" si="461"/>
        <v>0</v>
      </c>
      <c r="AK1587" s="20">
        <f t="shared" si="462"/>
        <v>0</v>
      </c>
      <c r="AL1587" s="20">
        <f t="shared" si="463"/>
        <v>0</v>
      </c>
      <c r="AM1587" s="20">
        <f t="shared" si="464"/>
        <v>0</v>
      </c>
      <c r="AN1587" s="20">
        <f t="shared" si="465"/>
        <v>0</v>
      </c>
      <c r="AO1587" s="43">
        <f t="shared" si="466"/>
        <v>0</v>
      </c>
    </row>
    <row r="1588" spans="1:41" hidden="1" x14ac:dyDescent="0.2">
      <c r="A1588" s="96"/>
      <c r="B1588" s="96"/>
      <c r="C1588" s="96"/>
      <c r="D1588" s="96"/>
      <c r="E1588" s="96"/>
      <c r="F1588" s="96"/>
      <c r="G1588" s="96"/>
      <c r="H1588" s="19" t="str">
        <f>IF(E1588="","",VLOOKUP(LEFT(E1588,5),'Technikai cellák'!B:C,2,0))</f>
        <v/>
      </c>
      <c r="I1588" s="19" t="str">
        <f>IF(E1588="","",VLOOKUP(H1588,'Technikai cellák'!$C$1:$D$12,2,0))</f>
        <v/>
      </c>
      <c r="J1588" s="97"/>
      <c r="K1588" s="25" t="str">
        <f t="shared" si="451"/>
        <v/>
      </c>
      <c r="L1588" s="101">
        <f t="shared" si="452"/>
        <v>0</v>
      </c>
      <c r="M1588" s="102">
        <f t="shared" si="453"/>
        <v>0</v>
      </c>
      <c r="N1588" s="105"/>
      <c r="O1588" s="104">
        <f t="shared" si="454"/>
        <v>0</v>
      </c>
      <c r="P1588" s="26">
        <f t="shared" si="468"/>
        <v>0</v>
      </c>
      <c r="Q1588" s="21">
        <f t="shared" si="467"/>
        <v>0</v>
      </c>
      <c r="R1588" s="98"/>
      <c r="S1588" s="99"/>
      <c r="T1588" s="99"/>
      <c r="U1588" s="99"/>
      <c r="V1588" s="99"/>
      <c r="W1588" s="99"/>
      <c r="X1588" s="99"/>
      <c r="Y1588" s="99"/>
      <c r="Z1588" s="99"/>
      <c r="AA1588" s="99"/>
      <c r="AB1588" s="99"/>
      <c r="AC1588" s="100"/>
      <c r="AD1588" s="22">
        <f t="shared" si="455"/>
        <v>0</v>
      </c>
      <c r="AE1588" s="20">
        <f t="shared" si="456"/>
        <v>0</v>
      </c>
      <c r="AF1588" s="20">
        <f t="shared" si="457"/>
        <v>0</v>
      </c>
      <c r="AG1588" s="20">
        <f t="shared" si="458"/>
        <v>0</v>
      </c>
      <c r="AH1588" s="20">
        <f t="shared" si="459"/>
        <v>0</v>
      </c>
      <c r="AI1588" s="20">
        <f t="shared" si="460"/>
        <v>0</v>
      </c>
      <c r="AJ1588" s="20">
        <f t="shared" si="461"/>
        <v>0</v>
      </c>
      <c r="AK1588" s="20">
        <f t="shared" si="462"/>
        <v>0</v>
      </c>
      <c r="AL1588" s="20">
        <f t="shared" si="463"/>
        <v>0</v>
      </c>
      <c r="AM1588" s="20">
        <f t="shared" si="464"/>
        <v>0</v>
      </c>
      <c r="AN1588" s="20">
        <f t="shared" si="465"/>
        <v>0</v>
      </c>
      <c r="AO1588" s="43">
        <f t="shared" si="466"/>
        <v>0</v>
      </c>
    </row>
    <row r="1589" spans="1:41" hidden="1" x14ac:dyDescent="0.2">
      <c r="A1589" s="96"/>
      <c r="B1589" s="96"/>
      <c r="C1589" s="96"/>
      <c r="D1589" s="96"/>
      <c r="E1589" s="96"/>
      <c r="F1589" s="96"/>
      <c r="G1589" s="96"/>
      <c r="H1589" s="19" t="str">
        <f>IF(E1589="","",VLOOKUP(LEFT(E1589,5),'Technikai cellák'!B:C,2,0))</f>
        <v/>
      </c>
      <c r="I1589" s="19" t="str">
        <f>IF(E1589="","",VLOOKUP(H1589,'Technikai cellák'!$C$1:$D$12,2,0))</f>
        <v/>
      </c>
      <c r="J1589" s="97"/>
      <c r="K1589" s="25" t="str">
        <f t="shared" si="451"/>
        <v/>
      </c>
      <c r="L1589" s="101">
        <f t="shared" si="452"/>
        <v>0</v>
      </c>
      <c r="M1589" s="102">
        <f t="shared" si="453"/>
        <v>0</v>
      </c>
      <c r="N1589" s="105"/>
      <c r="O1589" s="104">
        <f t="shared" si="454"/>
        <v>0</v>
      </c>
      <c r="P1589" s="26">
        <f t="shared" si="468"/>
        <v>0</v>
      </c>
      <c r="Q1589" s="21">
        <f t="shared" si="467"/>
        <v>0</v>
      </c>
      <c r="R1589" s="98"/>
      <c r="S1589" s="99"/>
      <c r="T1589" s="99"/>
      <c r="U1589" s="99"/>
      <c r="V1589" s="99"/>
      <c r="W1589" s="99"/>
      <c r="X1589" s="99"/>
      <c r="Y1589" s="99"/>
      <c r="Z1589" s="99"/>
      <c r="AA1589" s="99"/>
      <c r="AB1589" s="99"/>
      <c r="AC1589" s="100"/>
      <c r="AD1589" s="22">
        <f t="shared" si="455"/>
        <v>0</v>
      </c>
      <c r="AE1589" s="20">
        <f t="shared" si="456"/>
        <v>0</v>
      </c>
      <c r="AF1589" s="20">
        <f t="shared" si="457"/>
        <v>0</v>
      </c>
      <c r="AG1589" s="20">
        <f t="shared" si="458"/>
        <v>0</v>
      </c>
      <c r="AH1589" s="20">
        <f t="shared" si="459"/>
        <v>0</v>
      </c>
      <c r="AI1589" s="20">
        <f t="shared" si="460"/>
        <v>0</v>
      </c>
      <c r="AJ1589" s="20">
        <f t="shared" si="461"/>
        <v>0</v>
      </c>
      <c r="AK1589" s="20">
        <f t="shared" si="462"/>
        <v>0</v>
      </c>
      <c r="AL1589" s="20">
        <f t="shared" si="463"/>
        <v>0</v>
      </c>
      <c r="AM1589" s="20">
        <f t="shared" si="464"/>
        <v>0</v>
      </c>
      <c r="AN1589" s="20">
        <f t="shared" si="465"/>
        <v>0</v>
      </c>
      <c r="AO1589" s="43">
        <f t="shared" si="466"/>
        <v>0</v>
      </c>
    </row>
    <row r="1590" spans="1:41" hidden="1" x14ac:dyDescent="0.2">
      <c r="A1590" s="96"/>
      <c r="B1590" s="96"/>
      <c r="C1590" s="96"/>
      <c r="D1590" s="96"/>
      <c r="E1590" s="96"/>
      <c r="F1590" s="96"/>
      <c r="G1590" s="96"/>
      <c r="H1590" s="19" t="str">
        <f>IF(E1590="","",VLOOKUP(LEFT(E1590,5),'Technikai cellák'!B:C,2,0))</f>
        <v/>
      </c>
      <c r="I1590" s="19" t="str">
        <f>IF(E1590="","",VLOOKUP(H1590,'Technikai cellák'!$C$1:$D$12,2,0))</f>
        <v/>
      </c>
      <c r="J1590" s="97"/>
      <c r="K1590" s="25" t="str">
        <f t="shared" si="451"/>
        <v/>
      </c>
      <c r="L1590" s="101">
        <f t="shared" si="452"/>
        <v>0</v>
      </c>
      <c r="M1590" s="102">
        <f t="shared" si="453"/>
        <v>0</v>
      </c>
      <c r="N1590" s="105"/>
      <c r="O1590" s="104">
        <f t="shared" si="454"/>
        <v>0</v>
      </c>
      <c r="P1590" s="26">
        <f t="shared" si="468"/>
        <v>0</v>
      </c>
      <c r="Q1590" s="21">
        <f t="shared" si="467"/>
        <v>0</v>
      </c>
      <c r="R1590" s="98"/>
      <c r="S1590" s="99"/>
      <c r="T1590" s="99"/>
      <c r="U1590" s="99"/>
      <c r="V1590" s="99"/>
      <c r="W1590" s="99"/>
      <c r="X1590" s="99"/>
      <c r="Y1590" s="99"/>
      <c r="Z1590" s="99"/>
      <c r="AA1590" s="99"/>
      <c r="AB1590" s="99"/>
      <c r="AC1590" s="100"/>
      <c r="AD1590" s="22">
        <f t="shared" si="455"/>
        <v>0</v>
      </c>
      <c r="AE1590" s="20">
        <f t="shared" si="456"/>
        <v>0</v>
      </c>
      <c r="AF1590" s="20">
        <f t="shared" si="457"/>
        <v>0</v>
      </c>
      <c r="AG1590" s="20">
        <f t="shared" si="458"/>
        <v>0</v>
      </c>
      <c r="AH1590" s="20">
        <f t="shared" si="459"/>
        <v>0</v>
      </c>
      <c r="AI1590" s="20">
        <f t="shared" si="460"/>
        <v>0</v>
      </c>
      <c r="AJ1590" s="20">
        <f t="shared" si="461"/>
        <v>0</v>
      </c>
      <c r="AK1590" s="20">
        <f t="shared" si="462"/>
        <v>0</v>
      </c>
      <c r="AL1590" s="20">
        <f t="shared" si="463"/>
        <v>0</v>
      </c>
      <c r="AM1590" s="20">
        <f t="shared" si="464"/>
        <v>0</v>
      </c>
      <c r="AN1590" s="20">
        <f t="shared" si="465"/>
        <v>0</v>
      </c>
      <c r="AO1590" s="43">
        <f t="shared" si="466"/>
        <v>0</v>
      </c>
    </row>
    <row r="1591" spans="1:41" hidden="1" x14ac:dyDescent="0.2">
      <c r="A1591" s="96"/>
      <c r="B1591" s="96"/>
      <c r="C1591" s="96"/>
      <c r="D1591" s="96"/>
      <c r="E1591" s="96"/>
      <c r="F1591" s="96"/>
      <c r="G1591" s="96"/>
      <c r="H1591" s="19" t="str">
        <f>IF(E1591="","",VLOOKUP(LEFT(E1591,5),'Technikai cellák'!B:C,2,0))</f>
        <v/>
      </c>
      <c r="I1591" s="19" t="str">
        <f>IF(E1591="","",VLOOKUP(H1591,'Technikai cellák'!$C$1:$D$12,2,0))</f>
        <v/>
      </c>
      <c r="J1591" s="97"/>
      <c r="K1591" s="25" t="str">
        <f t="shared" si="451"/>
        <v/>
      </c>
      <c r="L1591" s="101">
        <f t="shared" si="452"/>
        <v>0</v>
      </c>
      <c r="M1591" s="102">
        <f t="shared" si="453"/>
        <v>0</v>
      </c>
      <c r="N1591" s="105"/>
      <c r="O1591" s="104">
        <f t="shared" si="454"/>
        <v>0</v>
      </c>
      <c r="P1591" s="26">
        <f t="shared" si="468"/>
        <v>0</v>
      </c>
      <c r="Q1591" s="21">
        <f t="shared" si="467"/>
        <v>0</v>
      </c>
      <c r="R1591" s="98"/>
      <c r="S1591" s="99"/>
      <c r="T1591" s="99"/>
      <c r="U1591" s="99"/>
      <c r="V1591" s="99"/>
      <c r="W1591" s="99"/>
      <c r="X1591" s="99"/>
      <c r="Y1591" s="99"/>
      <c r="Z1591" s="99"/>
      <c r="AA1591" s="99"/>
      <c r="AB1591" s="99"/>
      <c r="AC1591" s="100"/>
      <c r="AD1591" s="22">
        <f t="shared" si="455"/>
        <v>0</v>
      </c>
      <c r="AE1591" s="20">
        <f t="shared" si="456"/>
        <v>0</v>
      </c>
      <c r="AF1591" s="20">
        <f t="shared" si="457"/>
        <v>0</v>
      </c>
      <c r="AG1591" s="20">
        <f t="shared" si="458"/>
        <v>0</v>
      </c>
      <c r="AH1591" s="20">
        <f t="shared" si="459"/>
        <v>0</v>
      </c>
      <c r="AI1591" s="20">
        <f t="shared" si="460"/>
        <v>0</v>
      </c>
      <c r="AJ1591" s="20">
        <f t="shared" si="461"/>
        <v>0</v>
      </c>
      <c r="AK1591" s="20">
        <f t="shared" si="462"/>
        <v>0</v>
      </c>
      <c r="AL1591" s="20">
        <f t="shared" si="463"/>
        <v>0</v>
      </c>
      <c r="AM1591" s="20">
        <f t="shared" si="464"/>
        <v>0</v>
      </c>
      <c r="AN1591" s="20">
        <f t="shared" si="465"/>
        <v>0</v>
      </c>
      <c r="AO1591" s="43">
        <f t="shared" si="466"/>
        <v>0</v>
      </c>
    </row>
    <row r="1592" spans="1:41" hidden="1" x14ac:dyDescent="0.2">
      <c r="A1592" s="96"/>
      <c r="B1592" s="96"/>
      <c r="C1592" s="96"/>
      <c r="D1592" s="96"/>
      <c r="E1592" s="96"/>
      <c r="F1592" s="96"/>
      <c r="G1592" s="96"/>
      <c r="H1592" s="19" t="str">
        <f>IF(E1592="","",VLOOKUP(LEFT(E1592,5),'Technikai cellák'!B:C,2,0))</f>
        <v/>
      </c>
      <c r="I1592" s="19" t="str">
        <f>IF(E1592="","",VLOOKUP(H1592,'Technikai cellák'!$C$1:$D$12,2,0))</f>
        <v/>
      </c>
      <c r="J1592" s="97"/>
      <c r="K1592" s="25" t="str">
        <f t="shared" si="451"/>
        <v/>
      </c>
      <c r="L1592" s="101">
        <f t="shared" si="452"/>
        <v>0</v>
      </c>
      <c r="M1592" s="102">
        <f t="shared" si="453"/>
        <v>0</v>
      </c>
      <c r="N1592" s="105"/>
      <c r="O1592" s="104">
        <f t="shared" si="454"/>
        <v>0</v>
      </c>
      <c r="P1592" s="26">
        <f t="shared" si="468"/>
        <v>0</v>
      </c>
      <c r="Q1592" s="21">
        <f t="shared" si="467"/>
        <v>0</v>
      </c>
      <c r="R1592" s="98"/>
      <c r="S1592" s="99"/>
      <c r="T1592" s="99"/>
      <c r="U1592" s="99"/>
      <c r="V1592" s="99"/>
      <c r="W1592" s="99"/>
      <c r="X1592" s="99"/>
      <c r="Y1592" s="99"/>
      <c r="Z1592" s="99"/>
      <c r="AA1592" s="99"/>
      <c r="AB1592" s="99"/>
      <c r="AC1592" s="100"/>
      <c r="AD1592" s="22">
        <f t="shared" si="455"/>
        <v>0</v>
      </c>
      <c r="AE1592" s="20">
        <f t="shared" si="456"/>
        <v>0</v>
      </c>
      <c r="AF1592" s="20">
        <f t="shared" si="457"/>
        <v>0</v>
      </c>
      <c r="AG1592" s="20">
        <f t="shared" si="458"/>
        <v>0</v>
      </c>
      <c r="AH1592" s="20">
        <f t="shared" si="459"/>
        <v>0</v>
      </c>
      <c r="AI1592" s="20">
        <f t="shared" si="460"/>
        <v>0</v>
      </c>
      <c r="AJ1592" s="20">
        <f t="shared" si="461"/>
        <v>0</v>
      </c>
      <c r="AK1592" s="20">
        <f t="shared" si="462"/>
        <v>0</v>
      </c>
      <c r="AL1592" s="20">
        <f t="shared" si="463"/>
        <v>0</v>
      </c>
      <c r="AM1592" s="20">
        <f t="shared" si="464"/>
        <v>0</v>
      </c>
      <c r="AN1592" s="20">
        <f t="shared" si="465"/>
        <v>0</v>
      </c>
      <c r="AO1592" s="43">
        <f t="shared" si="466"/>
        <v>0</v>
      </c>
    </row>
    <row r="1593" spans="1:41" hidden="1" x14ac:dyDescent="0.2">
      <c r="A1593" s="96"/>
      <c r="B1593" s="96"/>
      <c r="C1593" s="96"/>
      <c r="D1593" s="96"/>
      <c r="E1593" s="96"/>
      <c r="F1593" s="96"/>
      <c r="G1593" s="96"/>
      <c r="H1593" s="19" t="str">
        <f>IF(E1593="","",VLOOKUP(LEFT(E1593,5),'Technikai cellák'!B:C,2,0))</f>
        <v/>
      </c>
      <c r="I1593" s="19" t="str">
        <f>IF(E1593="","",VLOOKUP(H1593,'Technikai cellák'!$C$1:$D$12,2,0))</f>
        <v/>
      </c>
      <c r="J1593" s="97"/>
      <c r="K1593" s="25" t="str">
        <f t="shared" si="451"/>
        <v/>
      </c>
      <c r="L1593" s="101">
        <f t="shared" si="452"/>
        <v>0</v>
      </c>
      <c r="M1593" s="102">
        <f t="shared" si="453"/>
        <v>0</v>
      </c>
      <c r="N1593" s="105"/>
      <c r="O1593" s="104">
        <f t="shared" si="454"/>
        <v>0</v>
      </c>
      <c r="P1593" s="26">
        <f t="shared" si="468"/>
        <v>0</v>
      </c>
      <c r="Q1593" s="21">
        <f t="shared" si="467"/>
        <v>0</v>
      </c>
      <c r="R1593" s="98"/>
      <c r="S1593" s="99"/>
      <c r="T1593" s="99"/>
      <c r="U1593" s="99"/>
      <c r="V1593" s="99"/>
      <c r="W1593" s="99"/>
      <c r="X1593" s="99"/>
      <c r="Y1593" s="99"/>
      <c r="Z1593" s="99"/>
      <c r="AA1593" s="99"/>
      <c r="AB1593" s="99"/>
      <c r="AC1593" s="100"/>
      <c r="AD1593" s="22">
        <f t="shared" si="455"/>
        <v>0</v>
      </c>
      <c r="AE1593" s="20">
        <f t="shared" si="456"/>
        <v>0</v>
      </c>
      <c r="AF1593" s="20">
        <f t="shared" si="457"/>
        <v>0</v>
      </c>
      <c r="AG1593" s="20">
        <f t="shared" si="458"/>
        <v>0</v>
      </c>
      <c r="AH1593" s="20">
        <f t="shared" si="459"/>
        <v>0</v>
      </c>
      <c r="AI1593" s="20">
        <f t="shared" si="460"/>
        <v>0</v>
      </c>
      <c r="AJ1593" s="20">
        <f t="shared" si="461"/>
        <v>0</v>
      </c>
      <c r="AK1593" s="20">
        <f t="shared" si="462"/>
        <v>0</v>
      </c>
      <c r="AL1593" s="20">
        <f t="shared" si="463"/>
        <v>0</v>
      </c>
      <c r="AM1593" s="20">
        <f t="shared" si="464"/>
        <v>0</v>
      </c>
      <c r="AN1593" s="20">
        <f t="shared" si="465"/>
        <v>0</v>
      </c>
      <c r="AO1593" s="43">
        <f t="shared" si="466"/>
        <v>0</v>
      </c>
    </row>
    <row r="1594" spans="1:41" hidden="1" x14ac:dyDescent="0.2">
      <c r="A1594" s="96"/>
      <c r="B1594" s="96"/>
      <c r="C1594" s="96"/>
      <c r="D1594" s="96"/>
      <c r="E1594" s="96"/>
      <c r="F1594" s="96"/>
      <c r="G1594" s="96"/>
      <c r="H1594" s="19" t="str">
        <f>IF(E1594="","",VLOOKUP(LEFT(E1594,5),'Technikai cellák'!B:C,2,0))</f>
        <v/>
      </c>
      <c r="I1594" s="19" t="str">
        <f>IF(E1594="","",VLOOKUP(H1594,'Technikai cellák'!$C$1:$D$12,2,0))</f>
        <v/>
      </c>
      <c r="J1594" s="97"/>
      <c r="K1594" s="25" t="str">
        <f t="shared" si="451"/>
        <v/>
      </c>
      <c r="L1594" s="101">
        <f t="shared" si="452"/>
        <v>0</v>
      </c>
      <c r="M1594" s="102">
        <f t="shared" si="453"/>
        <v>0</v>
      </c>
      <c r="N1594" s="105"/>
      <c r="O1594" s="104">
        <f t="shared" si="454"/>
        <v>0</v>
      </c>
      <c r="P1594" s="26">
        <f t="shared" si="468"/>
        <v>0</v>
      </c>
      <c r="Q1594" s="21">
        <f t="shared" si="467"/>
        <v>0</v>
      </c>
      <c r="R1594" s="98"/>
      <c r="S1594" s="99"/>
      <c r="T1594" s="99"/>
      <c r="U1594" s="99"/>
      <c r="V1594" s="99"/>
      <c r="W1594" s="99"/>
      <c r="X1594" s="99"/>
      <c r="Y1594" s="99"/>
      <c r="Z1594" s="99"/>
      <c r="AA1594" s="99"/>
      <c r="AB1594" s="99"/>
      <c r="AC1594" s="100"/>
      <c r="AD1594" s="22">
        <f t="shared" si="455"/>
        <v>0</v>
      </c>
      <c r="AE1594" s="20">
        <f t="shared" si="456"/>
        <v>0</v>
      </c>
      <c r="AF1594" s="20">
        <f t="shared" si="457"/>
        <v>0</v>
      </c>
      <c r="AG1594" s="20">
        <f t="shared" si="458"/>
        <v>0</v>
      </c>
      <c r="AH1594" s="20">
        <f t="shared" si="459"/>
        <v>0</v>
      </c>
      <c r="AI1594" s="20">
        <f t="shared" si="460"/>
        <v>0</v>
      </c>
      <c r="AJ1594" s="20">
        <f t="shared" si="461"/>
        <v>0</v>
      </c>
      <c r="AK1594" s="20">
        <f t="shared" si="462"/>
        <v>0</v>
      </c>
      <c r="AL1594" s="20">
        <f t="shared" si="463"/>
        <v>0</v>
      </c>
      <c r="AM1594" s="20">
        <f t="shared" si="464"/>
        <v>0</v>
      </c>
      <c r="AN1594" s="20">
        <f t="shared" si="465"/>
        <v>0</v>
      </c>
      <c r="AO1594" s="43">
        <f t="shared" si="466"/>
        <v>0</v>
      </c>
    </row>
    <row r="1595" spans="1:41" hidden="1" x14ac:dyDescent="0.2">
      <c r="A1595" s="96"/>
      <c r="B1595" s="96"/>
      <c r="C1595" s="96"/>
      <c r="D1595" s="96"/>
      <c r="E1595" s="96"/>
      <c r="F1595" s="96"/>
      <c r="G1595" s="96"/>
      <c r="H1595" s="19" t="str">
        <f>IF(E1595="","",VLOOKUP(LEFT(E1595,5),'Technikai cellák'!B:C,2,0))</f>
        <v/>
      </c>
      <c r="I1595" s="19" t="str">
        <f>IF(E1595="","",VLOOKUP(H1595,'Technikai cellák'!$C$1:$D$12,2,0))</f>
        <v/>
      </c>
      <c r="J1595" s="97"/>
      <c r="K1595" s="25" t="str">
        <f t="shared" si="451"/>
        <v/>
      </c>
      <c r="L1595" s="101">
        <f t="shared" si="452"/>
        <v>0</v>
      </c>
      <c r="M1595" s="102">
        <f t="shared" si="453"/>
        <v>0</v>
      </c>
      <c r="N1595" s="105"/>
      <c r="O1595" s="104">
        <f t="shared" si="454"/>
        <v>0</v>
      </c>
      <c r="P1595" s="26">
        <f t="shared" si="468"/>
        <v>0</v>
      </c>
      <c r="Q1595" s="21">
        <f t="shared" si="467"/>
        <v>0</v>
      </c>
      <c r="R1595" s="98"/>
      <c r="S1595" s="99"/>
      <c r="T1595" s="99"/>
      <c r="U1595" s="99"/>
      <c r="V1595" s="99"/>
      <c r="W1595" s="99"/>
      <c r="X1595" s="99"/>
      <c r="Y1595" s="99"/>
      <c r="Z1595" s="99"/>
      <c r="AA1595" s="99"/>
      <c r="AB1595" s="99"/>
      <c r="AC1595" s="100"/>
      <c r="AD1595" s="22">
        <f t="shared" si="455"/>
        <v>0</v>
      </c>
      <c r="AE1595" s="20">
        <f t="shared" si="456"/>
        <v>0</v>
      </c>
      <c r="AF1595" s="20">
        <f t="shared" si="457"/>
        <v>0</v>
      </c>
      <c r="AG1595" s="20">
        <f t="shared" si="458"/>
        <v>0</v>
      </c>
      <c r="AH1595" s="20">
        <f t="shared" si="459"/>
        <v>0</v>
      </c>
      <c r="AI1595" s="20">
        <f t="shared" si="460"/>
        <v>0</v>
      </c>
      <c r="AJ1595" s="20">
        <f t="shared" si="461"/>
        <v>0</v>
      </c>
      <c r="AK1595" s="20">
        <f t="shared" si="462"/>
        <v>0</v>
      </c>
      <c r="AL1595" s="20">
        <f t="shared" si="463"/>
        <v>0</v>
      </c>
      <c r="AM1595" s="20">
        <f t="shared" si="464"/>
        <v>0</v>
      </c>
      <c r="AN1595" s="20">
        <f t="shared" si="465"/>
        <v>0</v>
      </c>
      <c r="AO1595" s="43">
        <f t="shared" si="466"/>
        <v>0</v>
      </c>
    </row>
    <row r="1596" spans="1:41" hidden="1" x14ac:dyDescent="0.2">
      <c r="A1596" s="96"/>
      <c r="B1596" s="96"/>
      <c r="C1596" s="96"/>
      <c r="D1596" s="96"/>
      <c r="E1596" s="96"/>
      <c r="F1596" s="96"/>
      <c r="G1596" s="96"/>
      <c r="H1596" s="19" t="str">
        <f>IF(E1596="","",VLOOKUP(LEFT(E1596,5),'Technikai cellák'!B:C,2,0))</f>
        <v/>
      </c>
      <c r="I1596" s="19" t="str">
        <f>IF(E1596="","",VLOOKUP(H1596,'Technikai cellák'!$C$1:$D$12,2,0))</f>
        <v/>
      </c>
      <c r="J1596" s="97"/>
      <c r="K1596" s="25" t="str">
        <f t="shared" si="451"/>
        <v/>
      </c>
      <c r="L1596" s="101">
        <f t="shared" si="452"/>
        <v>0</v>
      </c>
      <c r="M1596" s="102">
        <f t="shared" si="453"/>
        <v>0</v>
      </c>
      <c r="N1596" s="105"/>
      <c r="O1596" s="104">
        <f t="shared" si="454"/>
        <v>0</v>
      </c>
      <c r="P1596" s="26">
        <f t="shared" si="468"/>
        <v>0</v>
      </c>
      <c r="Q1596" s="21">
        <f t="shared" si="467"/>
        <v>0</v>
      </c>
      <c r="R1596" s="98"/>
      <c r="S1596" s="99"/>
      <c r="T1596" s="99"/>
      <c r="U1596" s="99"/>
      <c r="V1596" s="99"/>
      <c r="W1596" s="99"/>
      <c r="X1596" s="99"/>
      <c r="Y1596" s="99"/>
      <c r="Z1596" s="99"/>
      <c r="AA1596" s="99"/>
      <c r="AB1596" s="99"/>
      <c r="AC1596" s="100"/>
      <c r="AD1596" s="22">
        <f t="shared" si="455"/>
        <v>0</v>
      </c>
      <c r="AE1596" s="20">
        <f t="shared" si="456"/>
        <v>0</v>
      </c>
      <c r="AF1596" s="20">
        <f t="shared" si="457"/>
        <v>0</v>
      </c>
      <c r="AG1596" s="20">
        <f t="shared" si="458"/>
        <v>0</v>
      </c>
      <c r="AH1596" s="20">
        <f t="shared" si="459"/>
        <v>0</v>
      </c>
      <c r="AI1596" s="20">
        <f t="shared" si="460"/>
        <v>0</v>
      </c>
      <c r="AJ1596" s="20">
        <f t="shared" si="461"/>
        <v>0</v>
      </c>
      <c r="AK1596" s="20">
        <f t="shared" si="462"/>
        <v>0</v>
      </c>
      <c r="AL1596" s="20">
        <f t="shared" si="463"/>
        <v>0</v>
      </c>
      <c r="AM1596" s="20">
        <f t="shared" si="464"/>
        <v>0</v>
      </c>
      <c r="AN1596" s="20">
        <f t="shared" si="465"/>
        <v>0</v>
      </c>
      <c r="AO1596" s="43">
        <f t="shared" si="466"/>
        <v>0</v>
      </c>
    </row>
    <row r="1597" spans="1:41" hidden="1" x14ac:dyDescent="0.2">
      <c r="A1597" s="96"/>
      <c r="B1597" s="96"/>
      <c r="C1597" s="96"/>
      <c r="D1597" s="96"/>
      <c r="E1597" s="96"/>
      <c r="F1597" s="96"/>
      <c r="G1597" s="96"/>
      <c r="H1597" s="19" t="str">
        <f>IF(E1597="","",VLOOKUP(LEFT(E1597,5),'Technikai cellák'!B:C,2,0))</f>
        <v/>
      </c>
      <c r="I1597" s="19" t="str">
        <f>IF(E1597="","",VLOOKUP(H1597,'Technikai cellák'!$C$1:$D$12,2,0))</f>
        <v/>
      </c>
      <c r="J1597" s="97"/>
      <c r="K1597" s="25" t="str">
        <f t="shared" si="451"/>
        <v/>
      </c>
      <c r="L1597" s="101">
        <f t="shared" si="452"/>
        <v>0</v>
      </c>
      <c r="M1597" s="102">
        <f t="shared" si="453"/>
        <v>0</v>
      </c>
      <c r="N1597" s="105"/>
      <c r="O1597" s="104">
        <f t="shared" si="454"/>
        <v>0</v>
      </c>
      <c r="P1597" s="26">
        <f t="shared" si="468"/>
        <v>0</v>
      </c>
      <c r="Q1597" s="21">
        <f t="shared" si="467"/>
        <v>0</v>
      </c>
      <c r="R1597" s="98"/>
      <c r="S1597" s="99"/>
      <c r="T1597" s="99"/>
      <c r="U1597" s="99"/>
      <c r="V1597" s="99"/>
      <c r="W1597" s="99"/>
      <c r="X1597" s="99"/>
      <c r="Y1597" s="99"/>
      <c r="Z1597" s="99"/>
      <c r="AA1597" s="99"/>
      <c r="AB1597" s="99"/>
      <c r="AC1597" s="100"/>
      <c r="AD1597" s="22">
        <f t="shared" si="455"/>
        <v>0</v>
      </c>
      <c r="AE1597" s="20">
        <f t="shared" si="456"/>
        <v>0</v>
      </c>
      <c r="AF1597" s="20">
        <f t="shared" si="457"/>
        <v>0</v>
      </c>
      <c r="AG1597" s="20">
        <f t="shared" si="458"/>
        <v>0</v>
      </c>
      <c r="AH1597" s="20">
        <f t="shared" si="459"/>
        <v>0</v>
      </c>
      <c r="AI1597" s="20">
        <f t="shared" si="460"/>
        <v>0</v>
      </c>
      <c r="AJ1597" s="20">
        <f t="shared" si="461"/>
        <v>0</v>
      </c>
      <c r="AK1597" s="20">
        <f t="shared" si="462"/>
        <v>0</v>
      </c>
      <c r="AL1597" s="20">
        <f t="shared" si="463"/>
        <v>0</v>
      </c>
      <c r="AM1597" s="20">
        <f t="shared" si="464"/>
        <v>0</v>
      </c>
      <c r="AN1597" s="20">
        <f t="shared" si="465"/>
        <v>0</v>
      </c>
      <c r="AO1597" s="43">
        <f t="shared" si="466"/>
        <v>0</v>
      </c>
    </row>
    <row r="1598" spans="1:41" hidden="1" x14ac:dyDescent="0.2">
      <c r="A1598" s="96"/>
      <c r="B1598" s="96"/>
      <c r="C1598" s="96"/>
      <c r="D1598" s="96"/>
      <c r="E1598" s="96"/>
      <c r="F1598" s="96"/>
      <c r="G1598" s="96"/>
      <c r="H1598" s="19" t="str">
        <f>IF(E1598="","",VLOOKUP(LEFT(E1598,5),'Technikai cellák'!B:C,2,0))</f>
        <v/>
      </c>
      <c r="I1598" s="19" t="str">
        <f>IF(E1598="","",VLOOKUP(H1598,'Technikai cellák'!$C$1:$D$12,2,0))</f>
        <v/>
      </c>
      <c r="J1598" s="97"/>
      <c r="K1598" s="25" t="str">
        <f t="shared" si="451"/>
        <v/>
      </c>
      <c r="L1598" s="101">
        <f t="shared" si="452"/>
        <v>0</v>
      </c>
      <c r="M1598" s="102">
        <f t="shared" si="453"/>
        <v>0</v>
      </c>
      <c r="N1598" s="105"/>
      <c r="O1598" s="104">
        <f t="shared" si="454"/>
        <v>0</v>
      </c>
      <c r="P1598" s="26">
        <f t="shared" si="468"/>
        <v>0</v>
      </c>
      <c r="Q1598" s="21">
        <f t="shared" si="467"/>
        <v>0</v>
      </c>
      <c r="R1598" s="98"/>
      <c r="S1598" s="99"/>
      <c r="T1598" s="99"/>
      <c r="U1598" s="99"/>
      <c r="V1598" s="99"/>
      <c r="W1598" s="99"/>
      <c r="X1598" s="99"/>
      <c r="Y1598" s="99"/>
      <c r="Z1598" s="99"/>
      <c r="AA1598" s="99"/>
      <c r="AB1598" s="99"/>
      <c r="AC1598" s="100"/>
      <c r="AD1598" s="22">
        <f t="shared" si="455"/>
        <v>0</v>
      </c>
      <c r="AE1598" s="20">
        <f t="shared" si="456"/>
        <v>0</v>
      </c>
      <c r="AF1598" s="20">
        <f t="shared" si="457"/>
        <v>0</v>
      </c>
      <c r="AG1598" s="20">
        <f t="shared" si="458"/>
        <v>0</v>
      </c>
      <c r="AH1598" s="20">
        <f t="shared" si="459"/>
        <v>0</v>
      </c>
      <c r="AI1598" s="20">
        <f t="shared" si="460"/>
        <v>0</v>
      </c>
      <c r="AJ1598" s="20">
        <f t="shared" si="461"/>
        <v>0</v>
      </c>
      <c r="AK1598" s="20">
        <f t="shared" si="462"/>
        <v>0</v>
      </c>
      <c r="AL1598" s="20">
        <f t="shared" si="463"/>
        <v>0</v>
      </c>
      <c r="AM1598" s="20">
        <f t="shared" si="464"/>
        <v>0</v>
      </c>
      <c r="AN1598" s="20">
        <f t="shared" si="465"/>
        <v>0</v>
      </c>
      <c r="AO1598" s="43">
        <f t="shared" si="466"/>
        <v>0</v>
      </c>
    </row>
    <row r="1599" spans="1:41" hidden="1" x14ac:dyDescent="0.2">
      <c r="A1599" s="96"/>
      <c r="B1599" s="96"/>
      <c r="C1599" s="96"/>
      <c r="D1599" s="96"/>
      <c r="E1599" s="96"/>
      <c r="F1599" s="96"/>
      <c r="G1599" s="96"/>
      <c r="H1599" s="19" t="str">
        <f>IF(E1599="","",VLOOKUP(LEFT(E1599,5),'Technikai cellák'!B:C,2,0))</f>
        <v/>
      </c>
      <c r="I1599" s="19" t="str">
        <f>IF(E1599="","",VLOOKUP(H1599,'Technikai cellák'!$C$1:$D$12,2,0))</f>
        <v/>
      </c>
      <c r="J1599" s="97"/>
      <c r="K1599" s="25" t="str">
        <f t="shared" si="451"/>
        <v/>
      </c>
      <c r="L1599" s="101">
        <f t="shared" si="452"/>
        <v>0</v>
      </c>
      <c r="M1599" s="102">
        <f t="shared" si="453"/>
        <v>0</v>
      </c>
      <c r="N1599" s="105"/>
      <c r="O1599" s="104">
        <f t="shared" si="454"/>
        <v>0</v>
      </c>
      <c r="P1599" s="26">
        <f t="shared" si="468"/>
        <v>0</v>
      </c>
      <c r="Q1599" s="21">
        <f t="shared" si="467"/>
        <v>0</v>
      </c>
      <c r="R1599" s="98"/>
      <c r="S1599" s="99"/>
      <c r="T1599" s="99"/>
      <c r="U1599" s="99"/>
      <c r="V1599" s="99"/>
      <c r="W1599" s="99"/>
      <c r="X1599" s="99"/>
      <c r="Y1599" s="99"/>
      <c r="Z1599" s="99"/>
      <c r="AA1599" s="99"/>
      <c r="AB1599" s="99"/>
      <c r="AC1599" s="100"/>
      <c r="AD1599" s="22">
        <f t="shared" si="455"/>
        <v>0</v>
      </c>
      <c r="AE1599" s="20">
        <f t="shared" si="456"/>
        <v>0</v>
      </c>
      <c r="AF1599" s="20">
        <f t="shared" si="457"/>
        <v>0</v>
      </c>
      <c r="AG1599" s="20">
        <f t="shared" si="458"/>
        <v>0</v>
      </c>
      <c r="AH1599" s="20">
        <f t="shared" si="459"/>
        <v>0</v>
      </c>
      <c r="AI1599" s="20">
        <f t="shared" si="460"/>
        <v>0</v>
      </c>
      <c r="AJ1599" s="20">
        <f t="shared" si="461"/>
        <v>0</v>
      </c>
      <c r="AK1599" s="20">
        <f t="shared" si="462"/>
        <v>0</v>
      </c>
      <c r="AL1599" s="20">
        <f t="shared" si="463"/>
        <v>0</v>
      </c>
      <c r="AM1599" s="20">
        <f t="shared" si="464"/>
        <v>0</v>
      </c>
      <c r="AN1599" s="20">
        <f t="shared" si="465"/>
        <v>0</v>
      </c>
      <c r="AO1599" s="43">
        <f t="shared" si="466"/>
        <v>0</v>
      </c>
    </row>
    <row r="1600" spans="1:41" hidden="1" x14ac:dyDescent="0.2">
      <c r="A1600" s="96"/>
      <c r="B1600" s="96"/>
      <c r="C1600" s="96"/>
      <c r="D1600" s="96"/>
      <c r="E1600" s="96"/>
      <c r="F1600" s="96"/>
      <c r="G1600" s="96"/>
      <c r="H1600" s="19" t="str">
        <f>IF(E1600="","",VLOOKUP(LEFT(E1600,5),'Technikai cellák'!B:C,2,0))</f>
        <v/>
      </c>
      <c r="I1600" s="19" t="str">
        <f>IF(E1600="","",VLOOKUP(H1600,'Technikai cellák'!$C$1:$D$12,2,0))</f>
        <v/>
      </c>
      <c r="J1600" s="97"/>
      <c r="K1600" s="25" t="str">
        <f t="shared" si="451"/>
        <v/>
      </c>
      <c r="L1600" s="101">
        <f t="shared" si="452"/>
        <v>0</v>
      </c>
      <c r="M1600" s="102">
        <f t="shared" si="453"/>
        <v>0</v>
      </c>
      <c r="N1600" s="105"/>
      <c r="O1600" s="104">
        <f t="shared" si="454"/>
        <v>0</v>
      </c>
      <c r="P1600" s="26">
        <f t="shared" si="468"/>
        <v>0</v>
      </c>
      <c r="Q1600" s="21">
        <f t="shared" si="467"/>
        <v>0</v>
      </c>
      <c r="R1600" s="98"/>
      <c r="S1600" s="99"/>
      <c r="T1600" s="99"/>
      <c r="U1600" s="99"/>
      <c r="V1600" s="99"/>
      <c r="W1600" s="99"/>
      <c r="X1600" s="99"/>
      <c r="Y1600" s="99"/>
      <c r="Z1600" s="99"/>
      <c r="AA1600" s="99"/>
      <c r="AB1600" s="99"/>
      <c r="AC1600" s="100"/>
      <c r="AD1600" s="22">
        <f t="shared" si="455"/>
        <v>0</v>
      </c>
      <c r="AE1600" s="20">
        <f t="shared" si="456"/>
        <v>0</v>
      </c>
      <c r="AF1600" s="20">
        <f t="shared" si="457"/>
        <v>0</v>
      </c>
      <c r="AG1600" s="20">
        <f t="shared" si="458"/>
        <v>0</v>
      </c>
      <c r="AH1600" s="20">
        <f t="shared" si="459"/>
        <v>0</v>
      </c>
      <c r="AI1600" s="20">
        <f t="shared" si="460"/>
        <v>0</v>
      </c>
      <c r="AJ1600" s="20">
        <f t="shared" si="461"/>
        <v>0</v>
      </c>
      <c r="AK1600" s="20">
        <f t="shared" si="462"/>
        <v>0</v>
      </c>
      <c r="AL1600" s="20">
        <f t="shared" si="463"/>
        <v>0</v>
      </c>
      <c r="AM1600" s="20">
        <f t="shared" si="464"/>
        <v>0</v>
      </c>
      <c r="AN1600" s="20">
        <f t="shared" si="465"/>
        <v>0</v>
      </c>
      <c r="AO1600" s="43">
        <f t="shared" si="466"/>
        <v>0</v>
      </c>
    </row>
    <row r="1601" spans="1:41" hidden="1" x14ac:dyDescent="0.2">
      <c r="A1601" s="96"/>
      <c r="B1601" s="96"/>
      <c r="C1601" s="96"/>
      <c r="D1601" s="96"/>
      <c r="E1601" s="96"/>
      <c r="F1601" s="96"/>
      <c r="G1601" s="96"/>
      <c r="H1601" s="19" t="str">
        <f>IF(E1601="","",VLOOKUP(LEFT(E1601,5),'Technikai cellák'!B:C,2,0))</f>
        <v/>
      </c>
      <c r="I1601" s="19" t="str">
        <f>IF(E1601="","",VLOOKUP(H1601,'Technikai cellák'!$C$1:$D$12,2,0))</f>
        <v/>
      </c>
      <c r="J1601" s="97"/>
      <c r="K1601" s="25" t="str">
        <f t="shared" si="451"/>
        <v/>
      </c>
      <c r="L1601" s="101">
        <f t="shared" si="452"/>
        <v>0</v>
      </c>
      <c r="M1601" s="102">
        <f t="shared" si="453"/>
        <v>0</v>
      </c>
      <c r="N1601" s="105"/>
      <c r="O1601" s="104">
        <f t="shared" si="454"/>
        <v>0</v>
      </c>
      <c r="P1601" s="26">
        <f t="shared" si="468"/>
        <v>0</v>
      </c>
      <c r="Q1601" s="21">
        <f t="shared" si="467"/>
        <v>0</v>
      </c>
      <c r="R1601" s="98"/>
      <c r="S1601" s="99"/>
      <c r="T1601" s="99"/>
      <c r="U1601" s="99"/>
      <c r="V1601" s="99"/>
      <c r="W1601" s="99"/>
      <c r="X1601" s="99"/>
      <c r="Y1601" s="99"/>
      <c r="Z1601" s="99"/>
      <c r="AA1601" s="99"/>
      <c r="AB1601" s="99"/>
      <c r="AC1601" s="100"/>
      <c r="AD1601" s="22">
        <f t="shared" si="455"/>
        <v>0</v>
      </c>
      <c r="AE1601" s="20">
        <f t="shared" si="456"/>
        <v>0</v>
      </c>
      <c r="AF1601" s="20">
        <f t="shared" si="457"/>
        <v>0</v>
      </c>
      <c r="AG1601" s="20">
        <f t="shared" si="458"/>
        <v>0</v>
      </c>
      <c r="AH1601" s="20">
        <f t="shared" si="459"/>
        <v>0</v>
      </c>
      <c r="AI1601" s="20">
        <f t="shared" si="460"/>
        <v>0</v>
      </c>
      <c r="AJ1601" s="20">
        <f t="shared" si="461"/>
        <v>0</v>
      </c>
      <c r="AK1601" s="20">
        <f t="shared" si="462"/>
        <v>0</v>
      </c>
      <c r="AL1601" s="20">
        <f t="shared" si="463"/>
        <v>0</v>
      </c>
      <c r="AM1601" s="20">
        <f t="shared" si="464"/>
        <v>0</v>
      </c>
      <c r="AN1601" s="20">
        <f t="shared" si="465"/>
        <v>0</v>
      </c>
      <c r="AO1601" s="43">
        <f t="shared" si="466"/>
        <v>0</v>
      </c>
    </row>
    <row r="1602" spans="1:41" hidden="1" x14ac:dyDescent="0.2">
      <c r="A1602" s="96"/>
      <c r="B1602" s="96"/>
      <c r="C1602" s="96"/>
      <c r="D1602" s="96"/>
      <c r="E1602" s="96"/>
      <c r="F1602" s="96"/>
      <c r="G1602" s="96"/>
      <c r="H1602" s="19" t="str">
        <f>IF(E1602="","",VLOOKUP(LEFT(E1602,5),'Technikai cellák'!B:C,2,0))</f>
        <v/>
      </c>
      <c r="I1602" s="19" t="str">
        <f>IF(E1602="","",VLOOKUP(H1602,'Technikai cellák'!$C$1:$D$12,2,0))</f>
        <v/>
      </c>
      <c r="J1602" s="97"/>
      <c r="K1602" s="25" t="str">
        <f t="shared" si="451"/>
        <v/>
      </c>
      <c r="L1602" s="101">
        <f t="shared" si="452"/>
        <v>0</v>
      </c>
      <c r="M1602" s="102">
        <f t="shared" si="453"/>
        <v>0</v>
      </c>
      <c r="N1602" s="105"/>
      <c r="O1602" s="104">
        <f t="shared" si="454"/>
        <v>0</v>
      </c>
      <c r="P1602" s="26">
        <f t="shared" si="468"/>
        <v>0</v>
      </c>
      <c r="Q1602" s="21">
        <f t="shared" si="467"/>
        <v>0</v>
      </c>
      <c r="R1602" s="98"/>
      <c r="S1602" s="99"/>
      <c r="T1602" s="99"/>
      <c r="U1602" s="99"/>
      <c r="V1602" s="99"/>
      <c r="W1602" s="99"/>
      <c r="X1602" s="99"/>
      <c r="Y1602" s="99"/>
      <c r="Z1602" s="99"/>
      <c r="AA1602" s="99"/>
      <c r="AB1602" s="99"/>
      <c r="AC1602" s="100"/>
      <c r="AD1602" s="22">
        <f t="shared" si="455"/>
        <v>0</v>
      </c>
      <c r="AE1602" s="20">
        <f t="shared" si="456"/>
        <v>0</v>
      </c>
      <c r="AF1602" s="20">
        <f t="shared" si="457"/>
        <v>0</v>
      </c>
      <c r="AG1602" s="20">
        <f t="shared" si="458"/>
        <v>0</v>
      </c>
      <c r="AH1602" s="20">
        <f t="shared" si="459"/>
        <v>0</v>
      </c>
      <c r="AI1602" s="20">
        <f t="shared" si="460"/>
        <v>0</v>
      </c>
      <c r="AJ1602" s="20">
        <f t="shared" si="461"/>
        <v>0</v>
      </c>
      <c r="AK1602" s="20">
        <f t="shared" si="462"/>
        <v>0</v>
      </c>
      <c r="AL1602" s="20">
        <f t="shared" si="463"/>
        <v>0</v>
      </c>
      <c r="AM1602" s="20">
        <f t="shared" si="464"/>
        <v>0</v>
      </c>
      <c r="AN1602" s="20">
        <f t="shared" si="465"/>
        <v>0</v>
      </c>
      <c r="AO1602" s="43">
        <f t="shared" si="466"/>
        <v>0</v>
      </c>
    </row>
    <row r="1603" spans="1:41" hidden="1" x14ac:dyDescent="0.2">
      <c r="A1603" s="96"/>
      <c r="B1603" s="96"/>
      <c r="C1603" s="96"/>
      <c r="D1603" s="96"/>
      <c r="E1603" s="96"/>
      <c r="F1603" s="96"/>
      <c r="G1603" s="96"/>
      <c r="H1603" s="19" t="str">
        <f>IF(E1603="","",VLOOKUP(LEFT(E1603,5),'Technikai cellák'!B:C,2,0))</f>
        <v/>
      </c>
      <c r="I1603" s="19" t="str">
        <f>IF(E1603="","",VLOOKUP(H1603,'Technikai cellák'!$C$1:$D$12,2,0))</f>
        <v/>
      </c>
      <c r="J1603" s="97"/>
      <c r="K1603" s="25" t="str">
        <f t="shared" ref="K1603:K1666" si="469">IF(J1603="","",IF(J1603&lt;20,"20 alatti",IF(J1603&lt;100,"20-99",IF(J1603&lt;500,"100-500","500-"))))</f>
        <v/>
      </c>
      <c r="L1603" s="101">
        <f t="shared" ref="L1603:L1666" si="470">ROUND(IF(K1603="20 alatti",J1603*1,0),0)</f>
        <v>0</v>
      </c>
      <c r="M1603" s="102">
        <f t="shared" ref="M1603:M1666" si="471">ROUND(IF(K1603="20-99",J1603*10.5,0),0)</f>
        <v>0</v>
      </c>
      <c r="N1603" s="105"/>
      <c r="O1603" s="104">
        <f t="shared" ref="O1603:O1666" si="472">ROUND((IF(J1603&lt;100,0,J1603*$C$6)/$C$7),0)</f>
        <v>0</v>
      </c>
      <c r="P1603" s="26">
        <f t="shared" si="468"/>
        <v>0</v>
      </c>
      <c r="Q1603" s="21">
        <f t="shared" si="467"/>
        <v>0</v>
      </c>
      <c r="R1603" s="98"/>
      <c r="S1603" s="99"/>
      <c r="T1603" s="99"/>
      <c r="U1603" s="99"/>
      <c r="V1603" s="99"/>
      <c r="W1603" s="99"/>
      <c r="X1603" s="99"/>
      <c r="Y1603" s="99"/>
      <c r="Z1603" s="99"/>
      <c r="AA1603" s="99"/>
      <c r="AB1603" s="99"/>
      <c r="AC1603" s="100"/>
      <c r="AD1603" s="22">
        <f t="shared" si="455"/>
        <v>0</v>
      </c>
      <c r="AE1603" s="20">
        <f t="shared" si="456"/>
        <v>0</v>
      </c>
      <c r="AF1603" s="20">
        <f t="shared" si="457"/>
        <v>0</v>
      </c>
      <c r="AG1603" s="20">
        <f t="shared" si="458"/>
        <v>0</v>
      </c>
      <c r="AH1603" s="20">
        <f t="shared" si="459"/>
        <v>0</v>
      </c>
      <c r="AI1603" s="20">
        <f t="shared" si="460"/>
        <v>0</v>
      </c>
      <c r="AJ1603" s="20">
        <f t="shared" si="461"/>
        <v>0</v>
      </c>
      <c r="AK1603" s="20">
        <f t="shared" si="462"/>
        <v>0</v>
      </c>
      <c r="AL1603" s="20">
        <f t="shared" si="463"/>
        <v>0</v>
      </c>
      <c r="AM1603" s="20">
        <f t="shared" si="464"/>
        <v>0</v>
      </c>
      <c r="AN1603" s="20">
        <f t="shared" si="465"/>
        <v>0</v>
      </c>
      <c r="AO1603" s="43">
        <f t="shared" si="466"/>
        <v>0</v>
      </c>
    </row>
    <row r="1604" spans="1:41" hidden="1" x14ac:dyDescent="0.2">
      <c r="A1604" s="96"/>
      <c r="B1604" s="96"/>
      <c r="C1604" s="96"/>
      <c r="D1604" s="96"/>
      <c r="E1604" s="96"/>
      <c r="F1604" s="96"/>
      <c r="G1604" s="96"/>
      <c r="H1604" s="19" t="str">
        <f>IF(E1604="","",VLOOKUP(LEFT(E1604,5),'Technikai cellák'!B:C,2,0))</f>
        <v/>
      </c>
      <c r="I1604" s="19" t="str">
        <f>IF(E1604="","",VLOOKUP(H1604,'Technikai cellák'!$C$1:$D$12,2,0))</f>
        <v/>
      </c>
      <c r="J1604" s="97"/>
      <c r="K1604" s="25" t="str">
        <f t="shared" si="469"/>
        <v/>
      </c>
      <c r="L1604" s="101">
        <f t="shared" si="470"/>
        <v>0</v>
      </c>
      <c r="M1604" s="102">
        <f t="shared" si="471"/>
        <v>0</v>
      </c>
      <c r="N1604" s="105"/>
      <c r="O1604" s="104">
        <f t="shared" si="472"/>
        <v>0</v>
      </c>
      <c r="P1604" s="26">
        <f t="shared" si="468"/>
        <v>0</v>
      </c>
      <c r="Q1604" s="21">
        <f t="shared" si="467"/>
        <v>0</v>
      </c>
      <c r="R1604" s="98"/>
      <c r="S1604" s="99"/>
      <c r="T1604" s="99"/>
      <c r="U1604" s="99"/>
      <c r="V1604" s="99"/>
      <c r="W1604" s="99"/>
      <c r="X1604" s="99"/>
      <c r="Y1604" s="99"/>
      <c r="Z1604" s="99"/>
      <c r="AA1604" s="99"/>
      <c r="AB1604" s="99"/>
      <c r="AC1604" s="100"/>
      <c r="AD1604" s="22">
        <f t="shared" si="455"/>
        <v>0</v>
      </c>
      <c r="AE1604" s="20">
        <f t="shared" si="456"/>
        <v>0</v>
      </c>
      <c r="AF1604" s="20">
        <f t="shared" si="457"/>
        <v>0</v>
      </c>
      <c r="AG1604" s="20">
        <f t="shared" si="458"/>
        <v>0</v>
      </c>
      <c r="AH1604" s="20">
        <f t="shared" si="459"/>
        <v>0</v>
      </c>
      <c r="AI1604" s="20">
        <f t="shared" si="460"/>
        <v>0</v>
      </c>
      <c r="AJ1604" s="20">
        <f t="shared" si="461"/>
        <v>0</v>
      </c>
      <c r="AK1604" s="20">
        <f t="shared" si="462"/>
        <v>0</v>
      </c>
      <c r="AL1604" s="20">
        <f t="shared" si="463"/>
        <v>0</v>
      </c>
      <c r="AM1604" s="20">
        <f t="shared" si="464"/>
        <v>0</v>
      </c>
      <c r="AN1604" s="20">
        <f t="shared" si="465"/>
        <v>0</v>
      </c>
      <c r="AO1604" s="43">
        <f t="shared" si="466"/>
        <v>0</v>
      </c>
    </row>
    <row r="1605" spans="1:41" hidden="1" x14ac:dyDescent="0.2">
      <c r="A1605" s="96"/>
      <c r="B1605" s="96"/>
      <c r="C1605" s="96"/>
      <c r="D1605" s="96"/>
      <c r="E1605" s="96"/>
      <c r="F1605" s="96"/>
      <c r="G1605" s="96"/>
      <c r="H1605" s="19" t="str">
        <f>IF(E1605="","",VLOOKUP(LEFT(E1605,5),'Technikai cellák'!B:C,2,0))</f>
        <v/>
      </c>
      <c r="I1605" s="19" t="str">
        <f>IF(E1605="","",VLOOKUP(H1605,'Technikai cellák'!$C$1:$D$12,2,0))</f>
        <v/>
      </c>
      <c r="J1605" s="97"/>
      <c r="K1605" s="25" t="str">
        <f t="shared" si="469"/>
        <v/>
      </c>
      <c r="L1605" s="101">
        <f t="shared" si="470"/>
        <v>0</v>
      </c>
      <c r="M1605" s="102">
        <f t="shared" si="471"/>
        <v>0</v>
      </c>
      <c r="N1605" s="105"/>
      <c r="O1605" s="104">
        <f t="shared" si="472"/>
        <v>0</v>
      </c>
      <c r="P1605" s="26">
        <f t="shared" si="468"/>
        <v>0</v>
      </c>
      <c r="Q1605" s="21">
        <f t="shared" si="467"/>
        <v>0</v>
      </c>
      <c r="R1605" s="98"/>
      <c r="S1605" s="99"/>
      <c r="T1605" s="99"/>
      <c r="U1605" s="99"/>
      <c r="V1605" s="99"/>
      <c r="W1605" s="99"/>
      <c r="X1605" s="99"/>
      <c r="Y1605" s="99"/>
      <c r="Z1605" s="99"/>
      <c r="AA1605" s="99"/>
      <c r="AB1605" s="99"/>
      <c r="AC1605" s="100"/>
      <c r="AD1605" s="22">
        <f t="shared" si="455"/>
        <v>0</v>
      </c>
      <c r="AE1605" s="20">
        <f t="shared" si="456"/>
        <v>0</v>
      </c>
      <c r="AF1605" s="20">
        <f t="shared" si="457"/>
        <v>0</v>
      </c>
      <c r="AG1605" s="20">
        <f t="shared" si="458"/>
        <v>0</v>
      </c>
      <c r="AH1605" s="20">
        <f t="shared" si="459"/>
        <v>0</v>
      </c>
      <c r="AI1605" s="20">
        <f t="shared" si="460"/>
        <v>0</v>
      </c>
      <c r="AJ1605" s="20">
        <f t="shared" si="461"/>
        <v>0</v>
      </c>
      <c r="AK1605" s="20">
        <f t="shared" si="462"/>
        <v>0</v>
      </c>
      <c r="AL1605" s="20">
        <f t="shared" si="463"/>
        <v>0</v>
      </c>
      <c r="AM1605" s="20">
        <f t="shared" si="464"/>
        <v>0</v>
      </c>
      <c r="AN1605" s="20">
        <f t="shared" si="465"/>
        <v>0</v>
      </c>
      <c r="AO1605" s="43">
        <f t="shared" si="466"/>
        <v>0</v>
      </c>
    </row>
    <row r="1606" spans="1:41" hidden="1" x14ac:dyDescent="0.2">
      <c r="A1606" s="96"/>
      <c r="B1606" s="96"/>
      <c r="C1606" s="96"/>
      <c r="D1606" s="96"/>
      <c r="E1606" s="96"/>
      <c r="F1606" s="96"/>
      <c r="G1606" s="96"/>
      <c r="H1606" s="19" t="str">
        <f>IF(E1606="","",VLOOKUP(LEFT(E1606,5),'Technikai cellák'!B:C,2,0))</f>
        <v/>
      </c>
      <c r="I1606" s="19" t="str">
        <f>IF(E1606="","",VLOOKUP(H1606,'Technikai cellák'!$C$1:$D$12,2,0))</f>
        <v/>
      </c>
      <c r="J1606" s="97"/>
      <c r="K1606" s="25" t="str">
        <f t="shared" si="469"/>
        <v/>
      </c>
      <c r="L1606" s="101">
        <f t="shared" si="470"/>
        <v>0</v>
      </c>
      <c r="M1606" s="102">
        <f t="shared" si="471"/>
        <v>0</v>
      </c>
      <c r="N1606" s="105"/>
      <c r="O1606" s="104">
        <f t="shared" si="472"/>
        <v>0</v>
      </c>
      <c r="P1606" s="26">
        <f t="shared" si="468"/>
        <v>0</v>
      </c>
      <c r="Q1606" s="21">
        <f t="shared" si="467"/>
        <v>0</v>
      </c>
      <c r="R1606" s="98"/>
      <c r="S1606" s="99"/>
      <c r="T1606" s="99"/>
      <c r="U1606" s="99"/>
      <c r="V1606" s="99"/>
      <c r="W1606" s="99"/>
      <c r="X1606" s="99"/>
      <c r="Y1606" s="99"/>
      <c r="Z1606" s="99"/>
      <c r="AA1606" s="99"/>
      <c r="AB1606" s="99"/>
      <c r="AC1606" s="100"/>
      <c r="AD1606" s="22">
        <f t="shared" si="455"/>
        <v>0</v>
      </c>
      <c r="AE1606" s="20">
        <f t="shared" si="456"/>
        <v>0</v>
      </c>
      <c r="AF1606" s="20">
        <f t="shared" si="457"/>
        <v>0</v>
      </c>
      <c r="AG1606" s="20">
        <f t="shared" si="458"/>
        <v>0</v>
      </c>
      <c r="AH1606" s="20">
        <f t="shared" si="459"/>
        <v>0</v>
      </c>
      <c r="AI1606" s="20">
        <f t="shared" si="460"/>
        <v>0</v>
      </c>
      <c r="AJ1606" s="20">
        <f t="shared" si="461"/>
        <v>0</v>
      </c>
      <c r="AK1606" s="20">
        <f t="shared" si="462"/>
        <v>0</v>
      </c>
      <c r="AL1606" s="20">
        <f t="shared" si="463"/>
        <v>0</v>
      </c>
      <c r="AM1606" s="20">
        <f t="shared" si="464"/>
        <v>0</v>
      </c>
      <c r="AN1606" s="20">
        <f t="shared" si="465"/>
        <v>0</v>
      </c>
      <c r="AO1606" s="43">
        <f t="shared" si="466"/>
        <v>0</v>
      </c>
    </row>
    <row r="1607" spans="1:41" hidden="1" x14ac:dyDescent="0.2">
      <c r="A1607" s="96"/>
      <c r="B1607" s="96"/>
      <c r="C1607" s="96"/>
      <c r="D1607" s="96"/>
      <c r="E1607" s="96"/>
      <c r="F1607" s="96"/>
      <c r="G1607" s="96"/>
      <c r="H1607" s="19" t="str">
        <f>IF(E1607="","",VLOOKUP(LEFT(E1607,5),'Technikai cellák'!B:C,2,0))</f>
        <v/>
      </c>
      <c r="I1607" s="19" t="str">
        <f>IF(E1607="","",VLOOKUP(H1607,'Technikai cellák'!$C$1:$D$12,2,0))</f>
        <v/>
      </c>
      <c r="J1607" s="97"/>
      <c r="K1607" s="25" t="str">
        <f t="shared" si="469"/>
        <v/>
      </c>
      <c r="L1607" s="101">
        <f t="shared" si="470"/>
        <v>0</v>
      </c>
      <c r="M1607" s="102">
        <f t="shared" si="471"/>
        <v>0</v>
      </c>
      <c r="N1607" s="105"/>
      <c r="O1607" s="104">
        <f t="shared" si="472"/>
        <v>0</v>
      </c>
      <c r="P1607" s="26">
        <f t="shared" si="468"/>
        <v>0</v>
      </c>
      <c r="Q1607" s="21">
        <f t="shared" si="467"/>
        <v>0</v>
      </c>
      <c r="R1607" s="98"/>
      <c r="S1607" s="99"/>
      <c r="T1607" s="99"/>
      <c r="U1607" s="99"/>
      <c r="V1607" s="99"/>
      <c r="W1607" s="99"/>
      <c r="X1607" s="99"/>
      <c r="Y1607" s="99"/>
      <c r="Z1607" s="99"/>
      <c r="AA1607" s="99"/>
      <c r="AB1607" s="99"/>
      <c r="AC1607" s="100"/>
      <c r="AD1607" s="22">
        <f t="shared" si="455"/>
        <v>0</v>
      </c>
      <c r="AE1607" s="20">
        <f t="shared" si="456"/>
        <v>0</v>
      </c>
      <c r="AF1607" s="20">
        <f t="shared" si="457"/>
        <v>0</v>
      </c>
      <c r="AG1607" s="20">
        <f t="shared" si="458"/>
        <v>0</v>
      </c>
      <c r="AH1607" s="20">
        <f t="shared" si="459"/>
        <v>0</v>
      </c>
      <c r="AI1607" s="20">
        <f t="shared" si="460"/>
        <v>0</v>
      </c>
      <c r="AJ1607" s="20">
        <f t="shared" si="461"/>
        <v>0</v>
      </c>
      <c r="AK1607" s="20">
        <f t="shared" si="462"/>
        <v>0</v>
      </c>
      <c r="AL1607" s="20">
        <f t="shared" si="463"/>
        <v>0</v>
      </c>
      <c r="AM1607" s="20">
        <f t="shared" si="464"/>
        <v>0</v>
      </c>
      <c r="AN1607" s="20">
        <f t="shared" si="465"/>
        <v>0</v>
      </c>
      <c r="AO1607" s="43">
        <f t="shared" si="466"/>
        <v>0</v>
      </c>
    </row>
    <row r="1608" spans="1:41" hidden="1" x14ac:dyDescent="0.2">
      <c r="A1608" s="96"/>
      <c r="B1608" s="96"/>
      <c r="C1608" s="96"/>
      <c r="D1608" s="96"/>
      <c r="E1608" s="96"/>
      <c r="F1608" s="96"/>
      <c r="G1608" s="96"/>
      <c r="H1608" s="19" t="str">
        <f>IF(E1608="","",VLOOKUP(LEFT(E1608,5),'Technikai cellák'!B:C,2,0))</f>
        <v/>
      </c>
      <c r="I1608" s="19" t="str">
        <f>IF(E1608="","",VLOOKUP(H1608,'Technikai cellák'!$C$1:$D$12,2,0))</f>
        <v/>
      </c>
      <c r="J1608" s="97"/>
      <c r="K1608" s="25" t="str">
        <f t="shared" si="469"/>
        <v/>
      </c>
      <c r="L1608" s="101">
        <f t="shared" si="470"/>
        <v>0</v>
      </c>
      <c r="M1608" s="102">
        <f t="shared" si="471"/>
        <v>0</v>
      </c>
      <c r="N1608" s="105"/>
      <c r="O1608" s="104">
        <f t="shared" si="472"/>
        <v>0</v>
      </c>
      <c r="P1608" s="26">
        <f t="shared" si="468"/>
        <v>0</v>
      </c>
      <c r="Q1608" s="21">
        <f t="shared" si="467"/>
        <v>0</v>
      </c>
      <c r="R1608" s="98"/>
      <c r="S1608" s="99"/>
      <c r="T1608" s="99"/>
      <c r="U1608" s="99"/>
      <c r="V1608" s="99"/>
      <c r="W1608" s="99"/>
      <c r="X1608" s="99"/>
      <c r="Y1608" s="99"/>
      <c r="Z1608" s="99"/>
      <c r="AA1608" s="99"/>
      <c r="AB1608" s="99"/>
      <c r="AC1608" s="100"/>
      <c r="AD1608" s="22">
        <f t="shared" si="455"/>
        <v>0</v>
      </c>
      <c r="AE1608" s="20">
        <f t="shared" si="456"/>
        <v>0</v>
      </c>
      <c r="AF1608" s="20">
        <f t="shared" si="457"/>
        <v>0</v>
      </c>
      <c r="AG1608" s="20">
        <f t="shared" si="458"/>
        <v>0</v>
      </c>
      <c r="AH1608" s="20">
        <f t="shared" si="459"/>
        <v>0</v>
      </c>
      <c r="AI1608" s="20">
        <f t="shared" si="460"/>
        <v>0</v>
      </c>
      <c r="AJ1608" s="20">
        <f t="shared" si="461"/>
        <v>0</v>
      </c>
      <c r="AK1608" s="20">
        <f t="shared" si="462"/>
        <v>0</v>
      </c>
      <c r="AL1608" s="20">
        <f t="shared" si="463"/>
        <v>0</v>
      </c>
      <c r="AM1608" s="20">
        <f t="shared" si="464"/>
        <v>0</v>
      </c>
      <c r="AN1608" s="20">
        <f t="shared" si="465"/>
        <v>0</v>
      </c>
      <c r="AO1608" s="43">
        <f t="shared" si="466"/>
        <v>0</v>
      </c>
    </row>
    <row r="1609" spans="1:41" hidden="1" x14ac:dyDescent="0.2">
      <c r="A1609" s="96"/>
      <c r="B1609" s="96"/>
      <c r="C1609" s="96"/>
      <c r="D1609" s="96"/>
      <c r="E1609" s="96"/>
      <c r="F1609" s="96"/>
      <c r="G1609" s="96"/>
      <c r="H1609" s="19" t="str">
        <f>IF(E1609="","",VLOOKUP(LEFT(E1609,5),'Technikai cellák'!B:C,2,0))</f>
        <v/>
      </c>
      <c r="I1609" s="19" t="str">
        <f>IF(E1609="","",VLOOKUP(H1609,'Technikai cellák'!$C$1:$D$12,2,0))</f>
        <v/>
      </c>
      <c r="J1609" s="97"/>
      <c r="K1609" s="25" t="str">
        <f t="shared" si="469"/>
        <v/>
      </c>
      <c r="L1609" s="101">
        <f t="shared" si="470"/>
        <v>0</v>
      </c>
      <c r="M1609" s="102">
        <f t="shared" si="471"/>
        <v>0</v>
      </c>
      <c r="N1609" s="105"/>
      <c r="O1609" s="104">
        <f t="shared" si="472"/>
        <v>0</v>
      </c>
      <c r="P1609" s="26">
        <f t="shared" si="468"/>
        <v>0</v>
      </c>
      <c r="Q1609" s="21">
        <f t="shared" si="467"/>
        <v>0</v>
      </c>
      <c r="R1609" s="98"/>
      <c r="S1609" s="99"/>
      <c r="T1609" s="99"/>
      <c r="U1609" s="99"/>
      <c r="V1609" s="99"/>
      <c r="W1609" s="99"/>
      <c r="X1609" s="99"/>
      <c r="Y1609" s="99"/>
      <c r="Z1609" s="99"/>
      <c r="AA1609" s="99"/>
      <c r="AB1609" s="99"/>
      <c r="AC1609" s="100"/>
      <c r="AD1609" s="22">
        <f t="shared" si="455"/>
        <v>0</v>
      </c>
      <c r="AE1609" s="20">
        <f t="shared" si="456"/>
        <v>0</v>
      </c>
      <c r="AF1609" s="20">
        <f t="shared" si="457"/>
        <v>0</v>
      </c>
      <c r="AG1609" s="20">
        <f t="shared" si="458"/>
        <v>0</v>
      </c>
      <c r="AH1609" s="20">
        <f t="shared" si="459"/>
        <v>0</v>
      </c>
      <c r="AI1609" s="20">
        <f t="shared" si="460"/>
        <v>0</v>
      </c>
      <c r="AJ1609" s="20">
        <f t="shared" si="461"/>
        <v>0</v>
      </c>
      <c r="AK1609" s="20">
        <f t="shared" si="462"/>
        <v>0</v>
      </c>
      <c r="AL1609" s="20">
        <f t="shared" si="463"/>
        <v>0</v>
      </c>
      <c r="AM1609" s="20">
        <f t="shared" si="464"/>
        <v>0</v>
      </c>
      <c r="AN1609" s="20">
        <f t="shared" si="465"/>
        <v>0</v>
      </c>
      <c r="AO1609" s="43">
        <f t="shared" si="466"/>
        <v>0</v>
      </c>
    </row>
    <row r="1610" spans="1:41" hidden="1" x14ac:dyDescent="0.2">
      <c r="A1610" s="96"/>
      <c r="B1610" s="96"/>
      <c r="C1610" s="96"/>
      <c r="D1610" s="96"/>
      <c r="E1610" s="96"/>
      <c r="F1610" s="96"/>
      <c r="G1610" s="96"/>
      <c r="H1610" s="19" t="str">
        <f>IF(E1610="","",VLOOKUP(LEFT(E1610,5),'Technikai cellák'!B:C,2,0))</f>
        <v/>
      </c>
      <c r="I1610" s="19" t="str">
        <f>IF(E1610="","",VLOOKUP(H1610,'Technikai cellák'!$C$1:$D$12,2,0))</f>
        <v/>
      </c>
      <c r="J1610" s="97"/>
      <c r="K1610" s="25" t="str">
        <f t="shared" si="469"/>
        <v/>
      </c>
      <c r="L1610" s="101">
        <f t="shared" si="470"/>
        <v>0</v>
      </c>
      <c r="M1610" s="102">
        <f t="shared" si="471"/>
        <v>0</v>
      </c>
      <c r="N1610" s="105"/>
      <c r="O1610" s="104">
        <f t="shared" si="472"/>
        <v>0</v>
      </c>
      <c r="P1610" s="26">
        <f t="shared" si="468"/>
        <v>0</v>
      </c>
      <c r="Q1610" s="21">
        <f t="shared" si="467"/>
        <v>0</v>
      </c>
      <c r="R1610" s="98"/>
      <c r="S1610" s="99"/>
      <c r="T1610" s="99"/>
      <c r="U1610" s="99"/>
      <c r="V1610" s="99"/>
      <c r="W1610" s="99"/>
      <c r="X1610" s="99"/>
      <c r="Y1610" s="99"/>
      <c r="Z1610" s="99"/>
      <c r="AA1610" s="99"/>
      <c r="AB1610" s="99"/>
      <c r="AC1610" s="100"/>
      <c r="AD1610" s="22">
        <f t="shared" si="455"/>
        <v>0</v>
      </c>
      <c r="AE1610" s="20">
        <f t="shared" si="456"/>
        <v>0</v>
      </c>
      <c r="AF1610" s="20">
        <f t="shared" si="457"/>
        <v>0</v>
      </c>
      <c r="AG1610" s="20">
        <f t="shared" si="458"/>
        <v>0</v>
      </c>
      <c r="AH1610" s="20">
        <f t="shared" si="459"/>
        <v>0</v>
      </c>
      <c r="AI1610" s="20">
        <f t="shared" si="460"/>
        <v>0</v>
      </c>
      <c r="AJ1610" s="20">
        <f t="shared" si="461"/>
        <v>0</v>
      </c>
      <c r="AK1610" s="20">
        <f t="shared" si="462"/>
        <v>0</v>
      </c>
      <c r="AL1610" s="20">
        <f t="shared" si="463"/>
        <v>0</v>
      </c>
      <c r="AM1610" s="20">
        <f t="shared" si="464"/>
        <v>0</v>
      </c>
      <c r="AN1610" s="20">
        <f t="shared" si="465"/>
        <v>0</v>
      </c>
      <c r="AO1610" s="43">
        <f t="shared" si="466"/>
        <v>0</v>
      </c>
    </row>
    <row r="1611" spans="1:41" hidden="1" x14ac:dyDescent="0.2">
      <c r="A1611" s="96"/>
      <c r="B1611" s="96"/>
      <c r="C1611" s="96"/>
      <c r="D1611" s="96"/>
      <c r="E1611" s="96"/>
      <c r="F1611" s="96"/>
      <c r="G1611" s="96"/>
      <c r="H1611" s="19" t="str">
        <f>IF(E1611="","",VLOOKUP(LEFT(E1611,5),'Technikai cellák'!B:C,2,0))</f>
        <v/>
      </c>
      <c r="I1611" s="19" t="str">
        <f>IF(E1611="","",VLOOKUP(H1611,'Technikai cellák'!$C$1:$D$12,2,0))</f>
        <v/>
      </c>
      <c r="J1611" s="97"/>
      <c r="K1611" s="25" t="str">
        <f t="shared" si="469"/>
        <v/>
      </c>
      <c r="L1611" s="101">
        <f t="shared" si="470"/>
        <v>0</v>
      </c>
      <c r="M1611" s="102">
        <f t="shared" si="471"/>
        <v>0</v>
      </c>
      <c r="N1611" s="105"/>
      <c r="O1611" s="104">
        <f t="shared" si="472"/>
        <v>0</v>
      </c>
      <c r="P1611" s="26">
        <f t="shared" si="468"/>
        <v>0</v>
      </c>
      <c r="Q1611" s="21">
        <f t="shared" si="467"/>
        <v>0</v>
      </c>
      <c r="R1611" s="98"/>
      <c r="S1611" s="99"/>
      <c r="T1611" s="99"/>
      <c r="U1611" s="99"/>
      <c r="V1611" s="99"/>
      <c r="W1611" s="99"/>
      <c r="X1611" s="99"/>
      <c r="Y1611" s="99"/>
      <c r="Z1611" s="99"/>
      <c r="AA1611" s="99"/>
      <c r="AB1611" s="99"/>
      <c r="AC1611" s="100"/>
      <c r="AD1611" s="22">
        <f t="shared" si="455"/>
        <v>0</v>
      </c>
      <c r="AE1611" s="20">
        <f t="shared" si="456"/>
        <v>0</v>
      </c>
      <c r="AF1611" s="20">
        <f t="shared" si="457"/>
        <v>0</v>
      </c>
      <c r="AG1611" s="20">
        <f t="shared" si="458"/>
        <v>0</v>
      </c>
      <c r="AH1611" s="20">
        <f t="shared" si="459"/>
        <v>0</v>
      </c>
      <c r="AI1611" s="20">
        <f t="shared" si="460"/>
        <v>0</v>
      </c>
      <c r="AJ1611" s="20">
        <f t="shared" si="461"/>
        <v>0</v>
      </c>
      <c r="AK1611" s="20">
        <f t="shared" si="462"/>
        <v>0</v>
      </c>
      <c r="AL1611" s="20">
        <f t="shared" si="463"/>
        <v>0</v>
      </c>
      <c r="AM1611" s="20">
        <f t="shared" si="464"/>
        <v>0</v>
      </c>
      <c r="AN1611" s="20">
        <f t="shared" si="465"/>
        <v>0</v>
      </c>
      <c r="AO1611" s="43">
        <f t="shared" si="466"/>
        <v>0</v>
      </c>
    </row>
    <row r="1612" spans="1:41" hidden="1" x14ac:dyDescent="0.2">
      <c r="A1612" s="96"/>
      <c r="B1612" s="96"/>
      <c r="C1612" s="96"/>
      <c r="D1612" s="96"/>
      <c r="E1612" s="96"/>
      <c r="F1612" s="96"/>
      <c r="G1612" s="96"/>
      <c r="H1612" s="19" t="str">
        <f>IF(E1612="","",VLOOKUP(LEFT(E1612,5),'Technikai cellák'!B:C,2,0))</f>
        <v/>
      </c>
      <c r="I1612" s="19" t="str">
        <f>IF(E1612="","",VLOOKUP(H1612,'Technikai cellák'!$C$1:$D$12,2,0))</f>
        <v/>
      </c>
      <c r="J1612" s="97"/>
      <c r="K1612" s="25" t="str">
        <f t="shared" si="469"/>
        <v/>
      </c>
      <c r="L1612" s="101">
        <f t="shared" si="470"/>
        <v>0</v>
      </c>
      <c r="M1612" s="102">
        <f t="shared" si="471"/>
        <v>0</v>
      </c>
      <c r="N1612" s="105"/>
      <c r="O1612" s="104">
        <f t="shared" si="472"/>
        <v>0</v>
      </c>
      <c r="P1612" s="26">
        <f t="shared" si="468"/>
        <v>0</v>
      </c>
      <c r="Q1612" s="21">
        <f t="shared" si="467"/>
        <v>0</v>
      </c>
      <c r="R1612" s="98"/>
      <c r="S1612" s="99"/>
      <c r="T1612" s="99"/>
      <c r="U1612" s="99"/>
      <c r="V1612" s="99"/>
      <c r="W1612" s="99"/>
      <c r="X1612" s="99"/>
      <c r="Y1612" s="99"/>
      <c r="Z1612" s="99"/>
      <c r="AA1612" s="99"/>
      <c r="AB1612" s="99"/>
      <c r="AC1612" s="100"/>
      <c r="AD1612" s="22">
        <f t="shared" si="455"/>
        <v>0</v>
      </c>
      <c r="AE1612" s="20">
        <f t="shared" si="456"/>
        <v>0</v>
      </c>
      <c r="AF1612" s="20">
        <f t="shared" si="457"/>
        <v>0</v>
      </c>
      <c r="AG1612" s="20">
        <f t="shared" si="458"/>
        <v>0</v>
      </c>
      <c r="AH1612" s="20">
        <f t="shared" si="459"/>
        <v>0</v>
      </c>
      <c r="AI1612" s="20">
        <f t="shared" si="460"/>
        <v>0</v>
      </c>
      <c r="AJ1612" s="20">
        <f t="shared" si="461"/>
        <v>0</v>
      </c>
      <c r="AK1612" s="20">
        <f t="shared" si="462"/>
        <v>0</v>
      </c>
      <c r="AL1612" s="20">
        <f t="shared" si="463"/>
        <v>0</v>
      </c>
      <c r="AM1612" s="20">
        <f t="shared" si="464"/>
        <v>0</v>
      </c>
      <c r="AN1612" s="20">
        <f t="shared" si="465"/>
        <v>0</v>
      </c>
      <c r="AO1612" s="43">
        <f t="shared" si="466"/>
        <v>0</v>
      </c>
    </row>
    <row r="1613" spans="1:41" hidden="1" x14ac:dyDescent="0.2">
      <c r="A1613" s="96"/>
      <c r="B1613" s="96"/>
      <c r="C1613" s="96"/>
      <c r="D1613" s="96"/>
      <c r="E1613" s="96"/>
      <c r="F1613" s="96"/>
      <c r="G1613" s="96"/>
      <c r="H1613" s="19" t="str">
        <f>IF(E1613="","",VLOOKUP(LEFT(E1613,5),'Technikai cellák'!B:C,2,0))</f>
        <v/>
      </c>
      <c r="I1613" s="19" t="str">
        <f>IF(E1613="","",VLOOKUP(H1613,'Technikai cellák'!$C$1:$D$12,2,0))</f>
        <v/>
      </c>
      <c r="J1613" s="97"/>
      <c r="K1613" s="25" t="str">
        <f t="shared" si="469"/>
        <v/>
      </c>
      <c r="L1613" s="101">
        <f t="shared" si="470"/>
        <v>0</v>
      </c>
      <c r="M1613" s="102">
        <f t="shared" si="471"/>
        <v>0</v>
      </c>
      <c r="N1613" s="105"/>
      <c r="O1613" s="104">
        <f t="shared" si="472"/>
        <v>0</v>
      </c>
      <c r="P1613" s="26">
        <f t="shared" si="468"/>
        <v>0</v>
      </c>
      <c r="Q1613" s="21">
        <f t="shared" si="467"/>
        <v>0</v>
      </c>
      <c r="R1613" s="98"/>
      <c r="S1613" s="99"/>
      <c r="T1613" s="99"/>
      <c r="U1613" s="99"/>
      <c r="V1613" s="99"/>
      <c r="W1613" s="99"/>
      <c r="X1613" s="99"/>
      <c r="Y1613" s="99"/>
      <c r="Z1613" s="99"/>
      <c r="AA1613" s="99"/>
      <c r="AB1613" s="99"/>
      <c r="AC1613" s="100"/>
      <c r="AD1613" s="22">
        <f t="shared" si="455"/>
        <v>0</v>
      </c>
      <c r="AE1613" s="20">
        <f t="shared" si="456"/>
        <v>0</v>
      </c>
      <c r="AF1613" s="20">
        <f t="shared" si="457"/>
        <v>0</v>
      </c>
      <c r="AG1613" s="20">
        <f t="shared" si="458"/>
        <v>0</v>
      </c>
      <c r="AH1613" s="20">
        <f t="shared" si="459"/>
        <v>0</v>
      </c>
      <c r="AI1613" s="20">
        <f t="shared" si="460"/>
        <v>0</v>
      </c>
      <c r="AJ1613" s="20">
        <f t="shared" si="461"/>
        <v>0</v>
      </c>
      <c r="AK1613" s="20">
        <f t="shared" si="462"/>
        <v>0</v>
      </c>
      <c r="AL1613" s="20">
        <f t="shared" si="463"/>
        <v>0</v>
      </c>
      <c r="AM1613" s="20">
        <f t="shared" si="464"/>
        <v>0</v>
      </c>
      <c r="AN1613" s="20">
        <f t="shared" si="465"/>
        <v>0</v>
      </c>
      <c r="AO1613" s="43">
        <f t="shared" si="466"/>
        <v>0</v>
      </c>
    </row>
    <row r="1614" spans="1:41" hidden="1" x14ac:dyDescent="0.2">
      <c r="A1614" s="96"/>
      <c r="B1614" s="96"/>
      <c r="C1614" s="96"/>
      <c r="D1614" s="96"/>
      <c r="E1614" s="96"/>
      <c r="F1614" s="96"/>
      <c r="G1614" s="96"/>
      <c r="H1614" s="19" t="str">
        <f>IF(E1614="","",VLOOKUP(LEFT(E1614,5),'Technikai cellák'!B:C,2,0))</f>
        <v/>
      </c>
      <c r="I1614" s="19" t="str">
        <f>IF(E1614="","",VLOOKUP(H1614,'Technikai cellák'!$C$1:$D$12,2,0))</f>
        <v/>
      </c>
      <c r="J1614" s="97"/>
      <c r="K1614" s="25" t="str">
        <f t="shared" si="469"/>
        <v/>
      </c>
      <c r="L1614" s="101">
        <f t="shared" si="470"/>
        <v>0</v>
      </c>
      <c r="M1614" s="102">
        <f t="shared" si="471"/>
        <v>0</v>
      </c>
      <c r="N1614" s="105"/>
      <c r="O1614" s="104">
        <f t="shared" si="472"/>
        <v>0</v>
      </c>
      <c r="P1614" s="26">
        <f t="shared" si="468"/>
        <v>0</v>
      </c>
      <c r="Q1614" s="21">
        <f t="shared" si="467"/>
        <v>0</v>
      </c>
      <c r="R1614" s="98"/>
      <c r="S1614" s="99"/>
      <c r="T1614" s="99"/>
      <c r="U1614" s="99"/>
      <c r="V1614" s="99"/>
      <c r="W1614" s="99"/>
      <c r="X1614" s="99"/>
      <c r="Y1614" s="99"/>
      <c r="Z1614" s="99"/>
      <c r="AA1614" s="99"/>
      <c r="AB1614" s="99"/>
      <c r="AC1614" s="100"/>
      <c r="AD1614" s="22">
        <f t="shared" si="455"/>
        <v>0</v>
      </c>
      <c r="AE1614" s="20">
        <f t="shared" si="456"/>
        <v>0</v>
      </c>
      <c r="AF1614" s="20">
        <f t="shared" si="457"/>
        <v>0</v>
      </c>
      <c r="AG1614" s="20">
        <f t="shared" si="458"/>
        <v>0</v>
      </c>
      <c r="AH1614" s="20">
        <f t="shared" si="459"/>
        <v>0</v>
      </c>
      <c r="AI1614" s="20">
        <f t="shared" si="460"/>
        <v>0</v>
      </c>
      <c r="AJ1614" s="20">
        <f t="shared" si="461"/>
        <v>0</v>
      </c>
      <c r="AK1614" s="20">
        <f t="shared" si="462"/>
        <v>0</v>
      </c>
      <c r="AL1614" s="20">
        <f t="shared" si="463"/>
        <v>0</v>
      </c>
      <c r="AM1614" s="20">
        <f t="shared" si="464"/>
        <v>0</v>
      </c>
      <c r="AN1614" s="20">
        <f t="shared" si="465"/>
        <v>0</v>
      </c>
      <c r="AO1614" s="43">
        <f t="shared" si="466"/>
        <v>0</v>
      </c>
    </row>
    <row r="1615" spans="1:41" hidden="1" x14ac:dyDescent="0.2">
      <c r="A1615" s="96"/>
      <c r="B1615" s="96"/>
      <c r="C1615" s="96"/>
      <c r="D1615" s="96"/>
      <c r="E1615" s="96"/>
      <c r="F1615" s="96"/>
      <c r="G1615" s="96"/>
      <c r="H1615" s="19" t="str">
        <f>IF(E1615="","",VLOOKUP(LEFT(E1615,5),'Technikai cellák'!B:C,2,0))</f>
        <v/>
      </c>
      <c r="I1615" s="19" t="str">
        <f>IF(E1615="","",VLOOKUP(H1615,'Technikai cellák'!$C$1:$D$12,2,0))</f>
        <v/>
      </c>
      <c r="J1615" s="97"/>
      <c r="K1615" s="25" t="str">
        <f t="shared" si="469"/>
        <v/>
      </c>
      <c r="L1615" s="101">
        <f t="shared" si="470"/>
        <v>0</v>
      </c>
      <c r="M1615" s="102">
        <f t="shared" si="471"/>
        <v>0</v>
      </c>
      <c r="N1615" s="105"/>
      <c r="O1615" s="104">
        <f t="shared" si="472"/>
        <v>0</v>
      </c>
      <c r="P1615" s="26">
        <f t="shared" si="468"/>
        <v>0</v>
      </c>
      <c r="Q1615" s="21">
        <f t="shared" si="467"/>
        <v>0</v>
      </c>
      <c r="R1615" s="98"/>
      <c r="S1615" s="99"/>
      <c r="T1615" s="99"/>
      <c r="U1615" s="99"/>
      <c r="V1615" s="99"/>
      <c r="W1615" s="99"/>
      <c r="X1615" s="99"/>
      <c r="Y1615" s="99"/>
      <c r="Z1615" s="99"/>
      <c r="AA1615" s="99"/>
      <c r="AB1615" s="99"/>
      <c r="AC1615" s="100"/>
      <c r="AD1615" s="22">
        <f t="shared" si="455"/>
        <v>0</v>
      </c>
      <c r="AE1615" s="20">
        <f t="shared" si="456"/>
        <v>0</v>
      </c>
      <c r="AF1615" s="20">
        <f t="shared" si="457"/>
        <v>0</v>
      </c>
      <c r="AG1615" s="20">
        <f t="shared" si="458"/>
        <v>0</v>
      </c>
      <c r="AH1615" s="20">
        <f t="shared" si="459"/>
        <v>0</v>
      </c>
      <c r="AI1615" s="20">
        <f t="shared" si="460"/>
        <v>0</v>
      </c>
      <c r="AJ1615" s="20">
        <f t="shared" si="461"/>
        <v>0</v>
      </c>
      <c r="AK1615" s="20">
        <f t="shared" si="462"/>
        <v>0</v>
      </c>
      <c r="AL1615" s="20">
        <f t="shared" si="463"/>
        <v>0</v>
      </c>
      <c r="AM1615" s="20">
        <f t="shared" si="464"/>
        <v>0</v>
      </c>
      <c r="AN1615" s="20">
        <f t="shared" si="465"/>
        <v>0</v>
      </c>
      <c r="AO1615" s="43">
        <f t="shared" si="466"/>
        <v>0</v>
      </c>
    </row>
    <row r="1616" spans="1:41" hidden="1" x14ac:dyDescent="0.2">
      <c r="A1616" s="96"/>
      <c r="B1616" s="96"/>
      <c r="C1616" s="96"/>
      <c r="D1616" s="96"/>
      <c r="E1616" s="96"/>
      <c r="F1616" s="96"/>
      <c r="G1616" s="96"/>
      <c r="H1616" s="19" t="str">
        <f>IF(E1616="","",VLOOKUP(LEFT(E1616,5),'Technikai cellák'!B:C,2,0))</f>
        <v/>
      </c>
      <c r="I1616" s="19" t="str">
        <f>IF(E1616="","",VLOOKUP(H1616,'Technikai cellák'!$C$1:$D$12,2,0))</f>
        <v/>
      </c>
      <c r="J1616" s="97"/>
      <c r="K1616" s="25" t="str">
        <f t="shared" si="469"/>
        <v/>
      </c>
      <c r="L1616" s="101">
        <f t="shared" si="470"/>
        <v>0</v>
      </c>
      <c r="M1616" s="102">
        <f t="shared" si="471"/>
        <v>0</v>
      </c>
      <c r="N1616" s="105"/>
      <c r="O1616" s="104">
        <f t="shared" si="472"/>
        <v>0</v>
      </c>
      <c r="P1616" s="26">
        <f t="shared" si="468"/>
        <v>0</v>
      </c>
      <c r="Q1616" s="21">
        <f t="shared" si="467"/>
        <v>0</v>
      </c>
      <c r="R1616" s="98"/>
      <c r="S1616" s="99"/>
      <c r="T1616" s="99"/>
      <c r="U1616" s="99"/>
      <c r="V1616" s="99"/>
      <c r="W1616" s="99"/>
      <c r="X1616" s="99"/>
      <c r="Y1616" s="99"/>
      <c r="Z1616" s="99"/>
      <c r="AA1616" s="99"/>
      <c r="AB1616" s="99"/>
      <c r="AC1616" s="100"/>
      <c r="AD1616" s="22">
        <f t="shared" si="455"/>
        <v>0</v>
      </c>
      <c r="AE1616" s="20">
        <f t="shared" si="456"/>
        <v>0</v>
      </c>
      <c r="AF1616" s="20">
        <f t="shared" si="457"/>
        <v>0</v>
      </c>
      <c r="AG1616" s="20">
        <f t="shared" si="458"/>
        <v>0</v>
      </c>
      <c r="AH1616" s="20">
        <f t="shared" si="459"/>
        <v>0</v>
      </c>
      <c r="AI1616" s="20">
        <f t="shared" si="460"/>
        <v>0</v>
      </c>
      <c r="AJ1616" s="20">
        <f t="shared" si="461"/>
        <v>0</v>
      </c>
      <c r="AK1616" s="20">
        <f t="shared" si="462"/>
        <v>0</v>
      </c>
      <c r="AL1616" s="20">
        <f t="shared" si="463"/>
        <v>0</v>
      </c>
      <c r="AM1616" s="20">
        <f t="shared" si="464"/>
        <v>0</v>
      </c>
      <c r="AN1616" s="20">
        <f t="shared" si="465"/>
        <v>0</v>
      </c>
      <c r="AO1616" s="43">
        <f t="shared" si="466"/>
        <v>0</v>
      </c>
    </row>
    <row r="1617" spans="1:41" hidden="1" x14ac:dyDescent="0.2">
      <c r="A1617" s="96"/>
      <c r="B1617" s="96"/>
      <c r="C1617" s="96"/>
      <c r="D1617" s="96"/>
      <c r="E1617" s="96"/>
      <c r="F1617" s="96"/>
      <c r="G1617" s="96"/>
      <c r="H1617" s="19" t="str">
        <f>IF(E1617="","",VLOOKUP(LEFT(E1617,5),'Technikai cellák'!B:C,2,0))</f>
        <v/>
      </c>
      <c r="I1617" s="19" t="str">
        <f>IF(E1617="","",VLOOKUP(H1617,'Technikai cellák'!$C$1:$D$12,2,0))</f>
        <v/>
      </c>
      <c r="J1617" s="97"/>
      <c r="K1617" s="25" t="str">
        <f t="shared" si="469"/>
        <v/>
      </c>
      <c r="L1617" s="101">
        <f t="shared" si="470"/>
        <v>0</v>
      </c>
      <c r="M1617" s="102">
        <f t="shared" si="471"/>
        <v>0</v>
      </c>
      <c r="N1617" s="105"/>
      <c r="O1617" s="104">
        <f t="shared" si="472"/>
        <v>0</v>
      </c>
      <c r="P1617" s="26">
        <f t="shared" si="468"/>
        <v>0</v>
      </c>
      <c r="Q1617" s="21">
        <f t="shared" si="467"/>
        <v>0</v>
      </c>
      <c r="R1617" s="98"/>
      <c r="S1617" s="99"/>
      <c r="T1617" s="99"/>
      <c r="U1617" s="99"/>
      <c r="V1617" s="99"/>
      <c r="W1617" s="99"/>
      <c r="X1617" s="99"/>
      <c r="Y1617" s="99"/>
      <c r="Z1617" s="99"/>
      <c r="AA1617" s="99"/>
      <c r="AB1617" s="99"/>
      <c r="AC1617" s="100"/>
      <c r="AD1617" s="22">
        <f t="shared" si="455"/>
        <v>0</v>
      </c>
      <c r="AE1617" s="20">
        <f t="shared" si="456"/>
        <v>0</v>
      </c>
      <c r="AF1617" s="20">
        <f t="shared" si="457"/>
        <v>0</v>
      </c>
      <c r="AG1617" s="20">
        <f t="shared" si="458"/>
        <v>0</v>
      </c>
      <c r="AH1617" s="20">
        <f t="shared" si="459"/>
        <v>0</v>
      </c>
      <c r="AI1617" s="20">
        <f t="shared" si="460"/>
        <v>0</v>
      </c>
      <c r="AJ1617" s="20">
        <f t="shared" si="461"/>
        <v>0</v>
      </c>
      <c r="AK1617" s="20">
        <f t="shared" si="462"/>
        <v>0</v>
      </c>
      <c r="AL1617" s="20">
        <f t="shared" si="463"/>
        <v>0</v>
      </c>
      <c r="AM1617" s="20">
        <f t="shared" si="464"/>
        <v>0</v>
      </c>
      <c r="AN1617" s="20">
        <f t="shared" si="465"/>
        <v>0</v>
      </c>
      <c r="AO1617" s="43">
        <f t="shared" si="466"/>
        <v>0</v>
      </c>
    </row>
    <row r="1618" spans="1:41" hidden="1" x14ac:dyDescent="0.2">
      <c r="A1618" s="96"/>
      <c r="B1618" s="96"/>
      <c r="C1618" s="96"/>
      <c r="D1618" s="96"/>
      <c r="E1618" s="96"/>
      <c r="F1618" s="96"/>
      <c r="G1618" s="96"/>
      <c r="H1618" s="19" t="str">
        <f>IF(E1618="","",VLOOKUP(LEFT(E1618,5),'Technikai cellák'!B:C,2,0))</f>
        <v/>
      </c>
      <c r="I1618" s="19" t="str">
        <f>IF(E1618="","",VLOOKUP(H1618,'Technikai cellák'!$C$1:$D$12,2,0))</f>
        <v/>
      </c>
      <c r="J1618" s="97"/>
      <c r="K1618" s="25" t="str">
        <f t="shared" si="469"/>
        <v/>
      </c>
      <c r="L1618" s="101">
        <f t="shared" si="470"/>
        <v>0</v>
      </c>
      <c r="M1618" s="102">
        <f t="shared" si="471"/>
        <v>0</v>
      </c>
      <c r="N1618" s="105"/>
      <c r="O1618" s="104">
        <f t="shared" si="472"/>
        <v>0</v>
      </c>
      <c r="P1618" s="26">
        <f t="shared" si="468"/>
        <v>0</v>
      </c>
      <c r="Q1618" s="21">
        <f t="shared" si="467"/>
        <v>0</v>
      </c>
      <c r="R1618" s="98"/>
      <c r="S1618" s="99"/>
      <c r="T1618" s="99"/>
      <c r="U1618" s="99"/>
      <c r="V1618" s="99"/>
      <c r="W1618" s="99"/>
      <c r="X1618" s="99"/>
      <c r="Y1618" s="99"/>
      <c r="Z1618" s="99"/>
      <c r="AA1618" s="99"/>
      <c r="AB1618" s="99"/>
      <c r="AC1618" s="100"/>
      <c r="AD1618" s="22">
        <f t="shared" si="455"/>
        <v>0</v>
      </c>
      <c r="AE1618" s="20">
        <f t="shared" si="456"/>
        <v>0</v>
      </c>
      <c r="AF1618" s="20">
        <f t="shared" si="457"/>
        <v>0</v>
      </c>
      <c r="AG1618" s="20">
        <f t="shared" si="458"/>
        <v>0</v>
      </c>
      <c r="AH1618" s="20">
        <f t="shared" si="459"/>
        <v>0</v>
      </c>
      <c r="AI1618" s="20">
        <f t="shared" si="460"/>
        <v>0</v>
      </c>
      <c r="AJ1618" s="20">
        <f t="shared" si="461"/>
        <v>0</v>
      </c>
      <c r="AK1618" s="20">
        <f t="shared" si="462"/>
        <v>0</v>
      </c>
      <c r="AL1618" s="20">
        <f t="shared" si="463"/>
        <v>0</v>
      </c>
      <c r="AM1618" s="20">
        <f t="shared" si="464"/>
        <v>0</v>
      </c>
      <c r="AN1618" s="20">
        <f t="shared" si="465"/>
        <v>0</v>
      </c>
      <c r="AO1618" s="43">
        <f t="shared" si="466"/>
        <v>0</v>
      </c>
    </row>
    <row r="1619" spans="1:41" hidden="1" x14ac:dyDescent="0.2">
      <c r="A1619" s="96"/>
      <c r="B1619" s="96"/>
      <c r="C1619" s="96"/>
      <c r="D1619" s="96"/>
      <c r="E1619" s="96"/>
      <c r="F1619" s="96"/>
      <c r="G1619" s="96"/>
      <c r="H1619" s="19" t="str">
        <f>IF(E1619="","",VLOOKUP(LEFT(E1619,5),'Technikai cellák'!B:C,2,0))</f>
        <v/>
      </c>
      <c r="I1619" s="19" t="str">
        <f>IF(E1619="","",VLOOKUP(H1619,'Technikai cellák'!$C$1:$D$12,2,0))</f>
        <v/>
      </c>
      <c r="J1619" s="97"/>
      <c r="K1619" s="25" t="str">
        <f t="shared" si="469"/>
        <v/>
      </c>
      <c r="L1619" s="101">
        <f t="shared" si="470"/>
        <v>0</v>
      </c>
      <c r="M1619" s="102">
        <f t="shared" si="471"/>
        <v>0</v>
      </c>
      <c r="N1619" s="105"/>
      <c r="O1619" s="104">
        <f t="shared" si="472"/>
        <v>0</v>
      </c>
      <c r="P1619" s="26">
        <f t="shared" si="468"/>
        <v>0</v>
      </c>
      <c r="Q1619" s="21">
        <f t="shared" si="467"/>
        <v>0</v>
      </c>
      <c r="R1619" s="98"/>
      <c r="S1619" s="99"/>
      <c r="T1619" s="99"/>
      <c r="U1619" s="99"/>
      <c r="V1619" s="99"/>
      <c r="W1619" s="99"/>
      <c r="X1619" s="99"/>
      <c r="Y1619" s="99"/>
      <c r="Z1619" s="99"/>
      <c r="AA1619" s="99"/>
      <c r="AB1619" s="99"/>
      <c r="AC1619" s="100"/>
      <c r="AD1619" s="22">
        <f t="shared" ref="AD1619:AD1682" si="473">ROUND((R1619*$C$6)/$C$7,0)</f>
        <v>0</v>
      </c>
      <c r="AE1619" s="20">
        <f t="shared" ref="AE1619:AE1682" si="474">ROUND((S1619*$C$6)/$C$7,0)</f>
        <v>0</v>
      </c>
      <c r="AF1619" s="20">
        <f t="shared" ref="AF1619:AF1682" si="475">ROUND((T1619*$C$6)/$C$7,0)</f>
        <v>0</v>
      </c>
      <c r="AG1619" s="20">
        <f t="shared" ref="AG1619:AG1682" si="476">ROUND((U1619*$C$6)/$C$7,0)</f>
        <v>0</v>
      </c>
      <c r="AH1619" s="20">
        <f t="shared" ref="AH1619:AH1682" si="477">ROUND((V1619*$C$6)/$C$7,0)</f>
        <v>0</v>
      </c>
      <c r="AI1619" s="20">
        <f t="shared" ref="AI1619:AI1682" si="478">ROUND((W1619*$C$6)/$C$7,0)</f>
        <v>0</v>
      </c>
      <c r="AJ1619" s="20">
        <f t="shared" ref="AJ1619:AJ1682" si="479">ROUND((X1619*$C$6)/$C$7,0)</f>
        <v>0</v>
      </c>
      <c r="AK1619" s="20">
        <f t="shared" ref="AK1619:AK1682" si="480">ROUND((Y1619*$C$6)/$C$7,0)</f>
        <v>0</v>
      </c>
      <c r="AL1619" s="20">
        <f t="shared" ref="AL1619:AL1682" si="481">ROUND((Z1619*$C$6)/$C$7,0)</f>
        <v>0</v>
      </c>
      <c r="AM1619" s="20">
        <f t="shared" ref="AM1619:AM1682" si="482">ROUND((AA1619*$C$6)/$C$7,0)</f>
        <v>0</v>
      </c>
      <c r="AN1619" s="20">
        <f t="shared" ref="AN1619:AN1682" si="483">ROUND((AB1619*$C$6)/$C$7,0)</f>
        <v>0</v>
      </c>
      <c r="AO1619" s="43">
        <f t="shared" ref="AO1619:AO1682" si="484">ROUND((AC1619*$C$6)/$C$7,0)</f>
        <v>0</v>
      </c>
    </row>
    <row r="1620" spans="1:41" hidden="1" x14ac:dyDescent="0.2">
      <c r="A1620" s="96"/>
      <c r="B1620" s="96"/>
      <c r="C1620" s="96"/>
      <c r="D1620" s="96"/>
      <c r="E1620" s="96"/>
      <c r="F1620" s="96"/>
      <c r="G1620" s="96"/>
      <c r="H1620" s="19" t="str">
        <f>IF(E1620="","",VLOOKUP(LEFT(E1620,5),'Technikai cellák'!B:C,2,0))</f>
        <v/>
      </c>
      <c r="I1620" s="19" t="str">
        <f>IF(E1620="","",VLOOKUP(H1620,'Technikai cellák'!$C$1:$D$12,2,0))</f>
        <v/>
      </c>
      <c r="J1620" s="97"/>
      <c r="K1620" s="25" t="str">
        <f t="shared" si="469"/>
        <v/>
      </c>
      <c r="L1620" s="101">
        <f t="shared" si="470"/>
        <v>0</v>
      </c>
      <c r="M1620" s="102">
        <f t="shared" si="471"/>
        <v>0</v>
      </c>
      <c r="N1620" s="105"/>
      <c r="O1620" s="104">
        <f t="shared" si="472"/>
        <v>0</v>
      </c>
      <c r="P1620" s="26">
        <f t="shared" si="468"/>
        <v>0</v>
      </c>
      <c r="Q1620" s="21">
        <f t="shared" ref="Q1620:Q1683" si="485">SUM(AD1620:AO1620)</f>
        <v>0</v>
      </c>
      <c r="R1620" s="98"/>
      <c r="S1620" s="99"/>
      <c r="T1620" s="99"/>
      <c r="U1620" s="99"/>
      <c r="V1620" s="99"/>
      <c r="W1620" s="99"/>
      <c r="X1620" s="99"/>
      <c r="Y1620" s="99"/>
      <c r="Z1620" s="99"/>
      <c r="AA1620" s="99"/>
      <c r="AB1620" s="99"/>
      <c r="AC1620" s="100"/>
      <c r="AD1620" s="22">
        <f t="shared" si="473"/>
        <v>0</v>
      </c>
      <c r="AE1620" s="20">
        <f t="shared" si="474"/>
        <v>0</v>
      </c>
      <c r="AF1620" s="20">
        <f t="shared" si="475"/>
        <v>0</v>
      </c>
      <c r="AG1620" s="20">
        <f t="shared" si="476"/>
        <v>0</v>
      </c>
      <c r="AH1620" s="20">
        <f t="shared" si="477"/>
        <v>0</v>
      </c>
      <c r="AI1620" s="20">
        <f t="shared" si="478"/>
        <v>0</v>
      </c>
      <c r="AJ1620" s="20">
        <f t="shared" si="479"/>
        <v>0</v>
      </c>
      <c r="AK1620" s="20">
        <f t="shared" si="480"/>
        <v>0</v>
      </c>
      <c r="AL1620" s="20">
        <f t="shared" si="481"/>
        <v>0</v>
      </c>
      <c r="AM1620" s="20">
        <f t="shared" si="482"/>
        <v>0</v>
      </c>
      <c r="AN1620" s="20">
        <f t="shared" si="483"/>
        <v>0</v>
      </c>
      <c r="AO1620" s="43">
        <f t="shared" si="484"/>
        <v>0</v>
      </c>
    </row>
    <row r="1621" spans="1:41" hidden="1" x14ac:dyDescent="0.2">
      <c r="A1621" s="96"/>
      <c r="B1621" s="96"/>
      <c r="C1621" s="96"/>
      <c r="D1621" s="96"/>
      <c r="E1621" s="96"/>
      <c r="F1621" s="96"/>
      <c r="G1621" s="96"/>
      <c r="H1621" s="19" t="str">
        <f>IF(E1621="","",VLOOKUP(LEFT(E1621,5),'Technikai cellák'!B:C,2,0))</f>
        <v/>
      </c>
      <c r="I1621" s="19" t="str">
        <f>IF(E1621="","",VLOOKUP(H1621,'Technikai cellák'!$C$1:$D$12,2,0))</f>
        <v/>
      </c>
      <c r="J1621" s="97"/>
      <c r="K1621" s="25" t="str">
        <f t="shared" si="469"/>
        <v/>
      </c>
      <c r="L1621" s="101">
        <f t="shared" si="470"/>
        <v>0</v>
      </c>
      <c r="M1621" s="102">
        <f t="shared" si="471"/>
        <v>0</v>
      </c>
      <c r="N1621" s="105"/>
      <c r="O1621" s="104">
        <f t="shared" si="472"/>
        <v>0</v>
      </c>
      <c r="P1621" s="26">
        <f t="shared" si="468"/>
        <v>0</v>
      </c>
      <c r="Q1621" s="21">
        <f t="shared" si="485"/>
        <v>0</v>
      </c>
      <c r="R1621" s="98"/>
      <c r="S1621" s="99"/>
      <c r="T1621" s="99"/>
      <c r="U1621" s="99"/>
      <c r="V1621" s="99"/>
      <c r="W1621" s="99"/>
      <c r="X1621" s="99"/>
      <c r="Y1621" s="99"/>
      <c r="Z1621" s="99"/>
      <c r="AA1621" s="99"/>
      <c r="AB1621" s="99"/>
      <c r="AC1621" s="100"/>
      <c r="AD1621" s="22">
        <f t="shared" si="473"/>
        <v>0</v>
      </c>
      <c r="AE1621" s="20">
        <f t="shared" si="474"/>
        <v>0</v>
      </c>
      <c r="AF1621" s="20">
        <f t="shared" si="475"/>
        <v>0</v>
      </c>
      <c r="AG1621" s="20">
        <f t="shared" si="476"/>
        <v>0</v>
      </c>
      <c r="AH1621" s="20">
        <f t="shared" si="477"/>
        <v>0</v>
      </c>
      <c r="AI1621" s="20">
        <f t="shared" si="478"/>
        <v>0</v>
      </c>
      <c r="AJ1621" s="20">
        <f t="shared" si="479"/>
        <v>0</v>
      </c>
      <c r="AK1621" s="20">
        <f t="shared" si="480"/>
        <v>0</v>
      </c>
      <c r="AL1621" s="20">
        <f t="shared" si="481"/>
        <v>0</v>
      </c>
      <c r="AM1621" s="20">
        <f t="shared" si="482"/>
        <v>0</v>
      </c>
      <c r="AN1621" s="20">
        <f t="shared" si="483"/>
        <v>0</v>
      </c>
      <c r="AO1621" s="43">
        <f t="shared" si="484"/>
        <v>0</v>
      </c>
    </row>
    <row r="1622" spans="1:41" hidden="1" x14ac:dyDescent="0.2">
      <c r="A1622" s="96"/>
      <c r="B1622" s="96"/>
      <c r="C1622" s="96"/>
      <c r="D1622" s="96"/>
      <c r="E1622" s="96"/>
      <c r="F1622" s="96"/>
      <c r="G1622" s="96"/>
      <c r="H1622" s="19" t="str">
        <f>IF(E1622="","",VLOOKUP(LEFT(E1622,5),'Technikai cellák'!B:C,2,0))</f>
        <v/>
      </c>
      <c r="I1622" s="19" t="str">
        <f>IF(E1622="","",VLOOKUP(H1622,'Technikai cellák'!$C$1:$D$12,2,0))</f>
        <v/>
      </c>
      <c r="J1622" s="97"/>
      <c r="K1622" s="25" t="str">
        <f t="shared" si="469"/>
        <v/>
      </c>
      <c r="L1622" s="101">
        <f t="shared" si="470"/>
        <v>0</v>
      </c>
      <c r="M1622" s="102">
        <f t="shared" si="471"/>
        <v>0</v>
      </c>
      <c r="N1622" s="105"/>
      <c r="O1622" s="104">
        <f t="shared" si="472"/>
        <v>0</v>
      </c>
      <c r="P1622" s="26">
        <f t="shared" si="468"/>
        <v>0</v>
      </c>
      <c r="Q1622" s="21">
        <f t="shared" si="485"/>
        <v>0</v>
      </c>
      <c r="R1622" s="98"/>
      <c r="S1622" s="99"/>
      <c r="T1622" s="99"/>
      <c r="U1622" s="99"/>
      <c r="V1622" s="99"/>
      <c r="W1622" s="99"/>
      <c r="X1622" s="99"/>
      <c r="Y1622" s="99"/>
      <c r="Z1622" s="99"/>
      <c r="AA1622" s="99"/>
      <c r="AB1622" s="99"/>
      <c r="AC1622" s="100"/>
      <c r="AD1622" s="22">
        <f t="shared" si="473"/>
        <v>0</v>
      </c>
      <c r="AE1622" s="20">
        <f t="shared" si="474"/>
        <v>0</v>
      </c>
      <c r="AF1622" s="20">
        <f t="shared" si="475"/>
        <v>0</v>
      </c>
      <c r="AG1622" s="20">
        <f t="shared" si="476"/>
        <v>0</v>
      </c>
      <c r="AH1622" s="20">
        <f t="shared" si="477"/>
        <v>0</v>
      </c>
      <c r="AI1622" s="20">
        <f t="shared" si="478"/>
        <v>0</v>
      </c>
      <c r="AJ1622" s="20">
        <f t="shared" si="479"/>
        <v>0</v>
      </c>
      <c r="AK1622" s="20">
        <f t="shared" si="480"/>
        <v>0</v>
      </c>
      <c r="AL1622" s="20">
        <f t="shared" si="481"/>
        <v>0</v>
      </c>
      <c r="AM1622" s="20">
        <f t="shared" si="482"/>
        <v>0</v>
      </c>
      <c r="AN1622" s="20">
        <f t="shared" si="483"/>
        <v>0</v>
      </c>
      <c r="AO1622" s="43">
        <f t="shared" si="484"/>
        <v>0</v>
      </c>
    </row>
    <row r="1623" spans="1:41" hidden="1" x14ac:dyDescent="0.2">
      <c r="A1623" s="96"/>
      <c r="B1623" s="96"/>
      <c r="C1623" s="96"/>
      <c r="D1623" s="96"/>
      <c r="E1623" s="96"/>
      <c r="F1623" s="96"/>
      <c r="G1623" s="96"/>
      <c r="H1623" s="19" t="str">
        <f>IF(E1623="","",VLOOKUP(LEFT(E1623,5),'Technikai cellák'!B:C,2,0))</f>
        <v/>
      </c>
      <c r="I1623" s="19" t="str">
        <f>IF(E1623="","",VLOOKUP(H1623,'Technikai cellák'!$C$1:$D$12,2,0))</f>
        <v/>
      </c>
      <c r="J1623" s="97"/>
      <c r="K1623" s="25" t="str">
        <f t="shared" si="469"/>
        <v/>
      </c>
      <c r="L1623" s="101">
        <f t="shared" si="470"/>
        <v>0</v>
      </c>
      <c r="M1623" s="102">
        <f t="shared" si="471"/>
        <v>0</v>
      </c>
      <c r="N1623" s="105"/>
      <c r="O1623" s="104">
        <f t="shared" si="472"/>
        <v>0</v>
      </c>
      <c r="P1623" s="26">
        <f t="shared" si="468"/>
        <v>0</v>
      </c>
      <c r="Q1623" s="21">
        <f t="shared" si="485"/>
        <v>0</v>
      </c>
      <c r="R1623" s="98"/>
      <c r="S1623" s="99"/>
      <c r="T1623" s="99"/>
      <c r="U1623" s="99"/>
      <c r="V1623" s="99"/>
      <c r="W1623" s="99"/>
      <c r="X1623" s="99"/>
      <c r="Y1623" s="99"/>
      <c r="Z1623" s="99"/>
      <c r="AA1623" s="99"/>
      <c r="AB1623" s="99"/>
      <c r="AC1623" s="100"/>
      <c r="AD1623" s="22">
        <f t="shared" si="473"/>
        <v>0</v>
      </c>
      <c r="AE1623" s="20">
        <f t="shared" si="474"/>
        <v>0</v>
      </c>
      <c r="AF1623" s="20">
        <f t="shared" si="475"/>
        <v>0</v>
      </c>
      <c r="AG1623" s="20">
        <f t="shared" si="476"/>
        <v>0</v>
      </c>
      <c r="AH1623" s="20">
        <f t="shared" si="477"/>
        <v>0</v>
      </c>
      <c r="AI1623" s="20">
        <f t="shared" si="478"/>
        <v>0</v>
      </c>
      <c r="AJ1623" s="20">
        <f t="shared" si="479"/>
        <v>0</v>
      </c>
      <c r="AK1623" s="20">
        <f t="shared" si="480"/>
        <v>0</v>
      </c>
      <c r="AL1623" s="20">
        <f t="shared" si="481"/>
        <v>0</v>
      </c>
      <c r="AM1623" s="20">
        <f t="shared" si="482"/>
        <v>0</v>
      </c>
      <c r="AN1623" s="20">
        <f t="shared" si="483"/>
        <v>0</v>
      </c>
      <c r="AO1623" s="43">
        <f t="shared" si="484"/>
        <v>0</v>
      </c>
    </row>
    <row r="1624" spans="1:41" hidden="1" x14ac:dyDescent="0.2">
      <c r="A1624" s="96"/>
      <c r="B1624" s="96"/>
      <c r="C1624" s="96"/>
      <c r="D1624" s="96"/>
      <c r="E1624" s="96"/>
      <c r="F1624" s="96"/>
      <c r="G1624" s="96"/>
      <c r="H1624" s="19" t="str">
        <f>IF(E1624="","",VLOOKUP(LEFT(E1624,5),'Technikai cellák'!B:C,2,0))</f>
        <v/>
      </c>
      <c r="I1624" s="19" t="str">
        <f>IF(E1624="","",VLOOKUP(H1624,'Technikai cellák'!$C$1:$D$12,2,0))</f>
        <v/>
      </c>
      <c r="J1624" s="97"/>
      <c r="K1624" s="25" t="str">
        <f t="shared" si="469"/>
        <v/>
      </c>
      <c r="L1624" s="101">
        <f t="shared" si="470"/>
        <v>0</v>
      </c>
      <c r="M1624" s="102">
        <f t="shared" si="471"/>
        <v>0</v>
      </c>
      <c r="N1624" s="105"/>
      <c r="O1624" s="104">
        <f t="shared" si="472"/>
        <v>0</v>
      </c>
      <c r="P1624" s="26">
        <f t="shared" si="468"/>
        <v>0</v>
      </c>
      <c r="Q1624" s="21">
        <f t="shared" si="485"/>
        <v>0</v>
      </c>
      <c r="R1624" s="98"/>
      <c r="S1624" s="99"/>
      <c r="T1624" s="99"/>
      <c r="U1624" s="99"/>
      <c r="V1624" s="99"/>
      <c r="W1624" s="99"/>
      <c r="X1624" s="99"/>
      <c r="Y1624" s="99"/>
      <c r="Z1624" s="99"/>
      <c r="AA1624" s="99"/>
      <c r="AB1624" s="99"/>
      <c r="AC1624" s="100"/>
      <c r="AD1624" s="22">
        <f t="shared" si="473"/>
        <v>0</v>
      </c>
      <c r="AE1624" s="20">
        <f t="shared" si="474"/>
        <v>0</v>
      </c>
      <c r="AF1624" s="20">
        <f t="shared" si="475"/>
        <v>0</v>
      </c>
      <c r="AG1624" s="20">
        <f t="shared" si="476"/>
        <v>0</v>
      </c>
      <c r="AH1624" s="20">
        <f t="shared" si="477"/>
        <v>0</v>
      </c>
      <c r="AI1624" s="20">
        <f t="shared" si="478"/>
        <v>0</v>
      </c>
      <c r="AJ1624" s="20">
        <f t="shared" si="479"/>
        <v>0</v>
      </c>
      <c r="AK1624" s="20">
        <f t="shared" si="480"/>
        <v>0</v>
      </c>
      <c r="AL1624" s="20">
        <f t="shared" si="481"/>
        <v>0</v>
      </c>
      <c r="AM1624" s="20">
        <f t="shared" si="482"/>
        <v>0</v>
      </c>
      <c r="AN1624" s="20">
        <f t="shared" si="483"/>
        <v>0</v>
      </c>
      <c r="AO1624" s="43">
        <f t="shared" si="484"/>
        <v>0</v>
      </c>
    </row>
    <row r="1625" spans="1:41" hidden="1" x14ac:dyDescent="0.2">
      <c r="A1625" s="96"/>
      <c r="B1625" s="96"/>
      <c r="C1625" s="96"/>
      <c r="D1625" s="96"/>
      <c r="E1625" s="96"/>
      <c r="F1625" s="96"/>
      <c r="G1625" s="96"/>
      <c r="H1625" s="19" t="str">
        <f>IF(E1625="","",VLOOKUP(LEFT(E1625,5),'Technikai cellák'!B:C,2,0))</f>
        <v/>
      </c>
      <c r="I1625" s="19" t="str">
        <f>IF(E1625="","",VLOOKUP(H1625,'Technikai cellák'!$C$1:$D$12,2,0))</f>
        <v/>
      </c>
      <c r="J1625" s="97"/>
      <c r="K1625" s="25" t="str">
        <f t="shared" si="469"/>
        <v/>
      </c>
      <c r="L1625" s="101">
        <f t="shared" si="470"/>
        <v>0</v>
      </c>
      <c r="M1625" s="102">
        <f t="shared" si="471"/>
        <v>0</v>
      </c>
      <c r="N1625" s="105"/>
      <c r="O1625" s="104">
        <f t="shared" si="472"/>
        <v>0</v>
      </c>
      <c r="P1625" s="26">
        <f t="shared" si="468"/>
        <v>0</v>
      </c>
      <c r="Q1625" s="21">
        <f t="shared" si="485"/>
        <v>0</v>
      </c>
      <c r="R1625" s="98"/>
      <c r="S1625" s="99"/>
      <c r="T1625" s="99"/>
      <c r="U1625" s="99"/>
      <c r="V1625" s="99"/>
      <c r="W1625" s="99"/>
      <c r="X1625" s="99"/>
      <c r="Y1625" s="99"/>
      <c r="Z1625" s="99"/>
      <c r="AA1625" s="99"/>
      <c r="AB1625" s="99"/>
      <c r="AC1625" s="100"/>
      <c r="AD1625" s="22">
        <f t="shared" si="473"/>
        <v>0</v>
      </c>
      <c r="AE1625" s="20">
        <f t="shared" si="474"/>
        <v>0</v>
      </c>
      <c r="AF1625" s="20">
        <f t="shared" si="475"/>
        <v>0</v>
      </c>
      <c r="AG1625" s="20">
        <f t="shared" si="476"/>
        <v>0</v>
      </c>
      <c r="AH1625" s="20">
        <f t="shared" si="477"/>
        <v>0</v>
      </c>
      <c r="AI1625" s="20">
        <f t="shared" si="478"/>
        <v>0</v>
      </c>
      <c r="AJ1625" s="20">
        <f t="shared" si="479"/>
        <v>0</v>
      </c>
      <c r="AK1625" s="20">
        <f t="shared" si="480"/>
        <v>0</v>
      </c>
      <c r="AL1625" s="20">
        <f t="shared" si="481"/>
        <v>0</v>
      </c>
      <c r="AM1625" s="20">
        <f t="shared" si="482"/>
        <v>0</v>
      </c>
      <c r="AN1625" s="20">
        <f t="shared" si="483"/>
        <v>0</v>
      </c>
      <c r="AO1625" s="43">
        <f t="shared" si="484"/>
        <v>0</v>
      </c>
    </row>
    <row r="1626" spans="1:41" hidden="1" x14ac:dyDescent="0.2">
      <c r="A1626" s="96"/>
      <c r="B1626" s="96"/>
      <c r="C1626" s="96"/>
      <c r="D1626" s="96"/>
      <c r="E1626" s="96"/>
      <c r="F1626" s="96"/>
      <c r="G1626" s="96"/>
      <c r="H1626" s="19" t="str">
        <f>IF(E1626="","",VLOOKUP(LEFT(E1626,5),'Technikai cellák'!B:C,2,0))</f>
        <v/>
      </c>
      <c r="I1626" s="19" t="str">
        <f>IF(E1626="","",VLOOKUP(H1626,'Technikai cellák'!$C$1:$D$12,2,0))</f>
        <v/>
      </c>
      <c r="J1626" s="97"/>
      <c r="K1626" s="25" t="str">
        <f t="shared" si="469"/>
        <v/>
      </c>
      <c r="L1626" s="101">
        <f t="shared" si="470"/>
        <v>0</v>
      </c>
      <c r="M1626" s="102">
        <f t="shared" si="471"/>
        <v>0</v>
      </c>
      <c r="N1626" s="105"/>
      <c r="O1626" s="104">
        <f t="shared" si="472"/>
        <v>0</v>
      </c>
      <c r="P1626" s="26">
        <f t="shared" si="468"/>
        <v>0</v>
      </c>
      <c r="Q1626" s="21">
        <f t="shared" si="485"/>
        <v>0</v>
      </c>
      <c r="R1626" s="98"/>
      <c r="S1626" s="99"/>
      <c r="T1626" s="99"/>
      <c r="U1626" s="99"/>
      <c r="V1626" s="99"/>
      <c r="W1626" s="99"/>
      <c r="X1626" s="99"/>
      <c r="Y1626" s="99"/>
      <c r="Z1626" s="99"/>
      <c r="AA1626" s="99"/>
      <c r="AB1626" s="99"/>
      <c r="AC1626" s="100"/>
      <c r="AD1626" s="22">
        <f t="shared" si="473"/>
        <v>0</v>
      </c>
      <c r="AE1626" s="20">
        <f t="shared" si="474"/>
        <v>0</v>
      </c>
      <c r="AF1626" s="20">
        <f t="shared" si="475"/>
        <v>0</v>
      </c>
      <c r="AG1626" s="20">
        <f t="shared" si="476"/>
        <v>0</v>
      </c>
      <c r="AH1626" s="20">
        <f t="shared" si="477"/>
        <v>0</v>
      </c>
      <c r="AI1626" s="20">
        <f t="shared" si="478"/>
        <v>0</v>
      </c>
      <c r="AJ1626" s="20">
        <f t="shared" si="479"/>
        <v>0</v>
      </c>
      <c r="AK1626" s="20">
        <f t="shared" si="480"/>
        <v>0</v>
      </c>
      <c r="AL1626" s="20">
        <f t="shared" si="481"/>
        <v>0</v>
      </c>
      <c r="AM1626" s="20">
        <f t="shared" si="482"/>
        <v>0</v>
      </c>
      <c r="AN1626" s="20">
        <f t="shared" si="483"/>
        <v>0</v>
      </c>
      <c r="AO1626" s="43">
        <f t="shared" si="484"/>
        <v>0</v>
      </c>
    </row>
    <row r="1627" spans="1:41" hidden="1" x14ac:dyDescent="0.2">
      <c r="A1627" s="96"/>
      <c r="B1627" s="96"/>
      <c r="C1627" s="96"/>
      <c r="D1627" s="96"/>
      <c r="E1627" s="96"/>
      <c r="F1627" s="96"/>
      <c r="G1627" s="96"/>
      <c r="H1627" s="19" t="str">
        <f>IF(E1627="","",VLOOKUP(LEFT(E1627,5),'Technikai cellák'!B:C,2,0))</f>
        <v/>
      </c>
      <c r="I1627" s="19" t="str">
        <f>IF(E1627="","",VLOOKUP(H1627,'Technikai cellák'!$C$1:$D$12,2,0))</f>
        <v/>
      </c>
      <c r="J1627" s="97"/>
      <c r="K1627" s="25" t="str">
        <f t="shared" si="469"/>
        <v/>
      </c>
      <c r="L1627" s="101">
        <f t="shared" si="470"/>
        <v>0</v>
      </c>
      <c r="M1627" s="102">
        <f t="shared" si="471"/>
        <v>0</v>
      </c>
      <c r="N1627" s="105"/>
      <c r="O1627" s="104">
        <f t="shared" si="472"/>
        <v>0</v>
      </c>
      <c r="P1627" s="26">
        <f t="shared" ref="P1627:P1690" si="486">ROUND(Q1627*$G$9,0)</f>
        <v>0</v>
      </c>
      <c r="Q1627" s="21">
        <f t="shared" si="485"/>
        <v>0</v>
      </c>
      <c r="R1627" s="98"/>
      <c r="S1627" s="99"/>
      <c r="T1627" s="99"/>
      <c r="U1627" s="99"/>
      <c r="V1627" s="99"/>
      <c r="W1627" s="99"/>
      <c r="X1627" s="99"/>
      <c r="Y1627" s="99"/>
      <c r="Z1627" s="99"/>
      <c r="AA1627" s="99"/>
      <c r="AB1627" s="99"/>
      <c r="AC1627" s="100"/>
      <c r="AD1627" s="22">
        <f t="shared" si="473"/>
        <v>0</v>
      </c>
      <c r="AE1627" s="20">
        <f t="shared" si="474"/>
        <v>0</v>
      </c>
      <c r="AF1627" s="20">
        <f t="shared" si="475"/>
        <v>0</v>
      </c>
      <c r="AG1627" s="20">
        <f t="shared" si="476"/>
        <v>0</v>
      </c>
      <c r="AH1627" s="20">
        <f t="shared" si="477"/>
        <v>0</v>
      </c>
      <c r="AI1627" s="20">
        <f t="shared" si="478"/>
        <v>0</v>
      </c>
      <c r="AJ1627" s="20">
        <f t="shared" si="479"/>
        <v>0</v>
      </c>
      <c r="AK1627" s="20">
        <f t="shared" si="480"/>
        <v>0</v>
      </c>
      <c r="AL1627" s="20">
        <f t="shared" si="481"/>
        <v>0</v>
      </c>
      <c r="AM1627" s="20">
        <f t="shared" si="482"/>
        <v>0</v>
      </c>
      <c r="AN1627" s="20">
        <f t="shared" si="483"/>
        <v>0</v>
      </c>
      <c r="AO1627" s="43">
        <f t="shared" si="484"/>
        <v>0</v>
      </c>
    </row>
    <row r="1628" spans="1:41" hidden="1" x14ac:dyDescent="0.2">
      <c r="A1628" s="96"/>
      <c r="B1628" s="96"/>
      <c r="C1628" s="96"/>
      <c r="D1628" s="96"/>
      <c r="E1628" s="96"/>
      <c r="F1628" s="96"/>
      <c r="G1628" s="96"/>
      <c r="H1628" s="19" t="str">
        <f>IF(E1628="","",VLOOKUP(LEFT(E1628,5),'Technikai cellák'!B:C,2,0))</f>
        <v/>
      </c>
      <c r="I1628" s="19" t="str">
        <f>IF(E1628="","",VLOOKUP(H1628,'Technikai cellák'!$C$1:$D$12,2,0))</f>
        <v/>
      </c>
      <c r="J1628" s="97"/>
      <c r="K1628" s="25" t="str">
        <f t="shared" si="469"/>
        <v/>
      </c>
      <c r="L1628" s="101">
        <f t="shared" si="470"/>
        <v>0</v>
      </c>
      <c r="M1628" s="102">
        <f t="shared" si="471"/>
        <v>0</v>
      </c>
      <c r="N1628" s="105"/>
      <c r="O1628" s="104">
        <f t="shared" si="472"/>
        <v>0</v>
      </c>
      <c r="P1628" s="26">
        <f t="shared" si="486"/>
        <v>0</v>
      </c>
      <c r="Q1628" s="21">
        <f t="shared" si="485"/>
        <v>0</v>
      </c>
      <c r="R1628" s="98"/>
      <c r="S1628" s="99"/>
      <c r="T1628" s="99"/>
      <c r="U1628" s="99"/>
      <c r="V1628" s="99"/>
      <c r="W1628" s="99"/>
      <c r="X1628" s="99"/>
      <c r="Y1628" s="99"/>
      <c r="Z1628" s="99"/>
      <c r="AA1628" s="99"/>
      <c r="AB1628" s="99"/>
      <c r="AC1628" s="100"/>
      <c r="AD1628" s="22">
        <f t="shared" si="473"/>
        <v>0</v>
      </c>
      <c r="AE1628" s="20">
        <f t="shared" si="474"/>
        <v>0</v>
      </c>
      <c r="AF1628" s="20">
        <f t="shared" si="475"/>
        <v>0</v>
      </c>
      <c r="AG1628" s="20">
        <f t="shared" si="476"/>
        <v>0</v>
      </c>
      <c r="AH1628" s="20">
        <f t="shared" si="477"/>
        <v>0</v>
      </c>
      <c r="AI1628" s="20">
        <f t="shared" si="478"/>
        <v>0</v>
      </c>
      <c r="AJ1628" s="20">
        <f t="shared" si="479"/>
        <v>0</v>
      </c>
      <c r="AK1628" s="20">
        <f t="shared" si="480"/>
        <v>0</v>
      </c>
      <c r="AL1628" s="20">
        <f t="shared" si="481"/>
        <v>0</v>
      </c>
      <c r="AM1628" s="20">
        <f t="shared" si="482"/>
        <v>0</v>
      </c>
      <c r="AN1628" s="20">
        <f t="shared" si="483"/>
        <v>0</v>
      </c>
      <c r="AO1628" s="43">
        <f t="shared" si="484"/>
        <v>0</v>
      </c>
    </row>
    <row r="1629" spans="1:41" hidden="1" x14ac:dyDescent="0.2">
      <c r="A1629" s="96"/>
      <c r="B1629" s="96"/>
      <c r="C1629" s="96"/>
      <c r="D1629" s="96"/>
      <c r="E1629" s="96"/>
      <c r="F1629" s="96"/>
      <c r="G1629" s="96"/>
      <c r="H1629" s="19" t="str">
        <f>IF(E1629="","",VLOOKUP(LEFT(E1629,5),'Technikai cellák'!B:C,2,0))</f>
        <v/>
      </c>
      <c r="I1629" s="19" t="str">
        <f>IF(E1629="","",VLOOKUP(H1629,'Technikai cellák'!$C$1:$D$12,2,0))</f>
        <v/>
      </c>
      <c r="J1629" s="97"/>
      <c r="K1629" s="25" t="str">
        <f t="shared" si="469"/>
        <v/>
      </c>
      <c r="L1629" s="101">
        <f t="shared" si="470"/>
        <v>0</v>
      </c>
      <c r="M1629" s="102">
        <f t="shared" si="471"/>
        <v>0</v>
      </c>
      <c r="N1629" s="105"/>
      <c r="O1629" s="104">
        <f t="shared" si="472"/>
        <v>0</v>
      </c>
      <c r="P1629" s="26">
        <f t="shared" si="486"/>
        <v>0</v>
      </c>
      <c r="Q1629" s="21">
        <f t="shared" si="485"/>
        <v>0</v>
      </c>
      <c r="R1629" s="98"/>
      <c r="S1629" s="99"/>
      <c r="T1629" s="99"/>
      <c r="U1629" s="99"/>
      <c r="V1629" s="99"/>
      <c r="W1629" s="99"/>
      <c r="X1629" s="99"/>
      <c r="Y1629" s="99"/>
      <c r="Z1629" s="99"/>
      <c r="AA1629" s="99"/>
      <c r="AB1629" s="99"/>
      <c r="AC1629" s="100"/>
      <c r="AD1629" s="22">
        <f t="shared" si="473"/>
        <v>0</v>
      </c>
      <c r="AE1629" s="20">
        <f t="shared" si="474"/>
        <v>0</v>
      </c>
      <c r="AF1629" s="20">
        <f t="shared" si="475"/>
        <v>0</v>
      </c>
      <c r="AG1629" s="20">
        <f t="shared" si="476"/>
        <v>0</v>
      </c>
      <c r="AH1629" s="20">
        <f t="shared" si="477"/>
        <v>0</v>
      </c>
      <c r="AI1629" s="20">
        <f t="shared" si="478"/>
        <v>0</v>
      </c>
      <c r="AJ1629" s="20">
        <f t="shared" si="479"/>
        <v>0</v>
      </c>
      <c r="AK1629" s="20">
        <f t="shared" si="480"/>
        <v>0</v>
      </c>
      <c r="AL1629" s="20">
        <f t="shared" si="481"/>
        <v>0</v>
      </c>
      <c r="AM1629" s="20">
        <f t="shared" si="482"/>
        <v>0</v>
      </c>
      <c r="AN1629" s="20">
        <f t="shared" si="483"/>
        <v>0</v>
      </c>
      <c r="AO1629" s="43">
        <f t="shared" si="484"/>
        <v>0</v>
      </c>
    </row>
    <row r="1630" spans="1:41" hidden="1" x14ac:dyDescent="0.2">
      <c r="A1630" s="96"/>
      <c r="B1630" s="96"/>
      <c r="C1630" s="96"/>
      <c r="D1630" s="96"/>
      <c r="E1630" s="96"/>
      <c r="F1630" s="96"/>
      <c r="G1630" s="96"/>
      <c r="H1630" s="19" t="str">
        <f>IF(E1630="","",VLOOKUP(LEFT(E1630,5),'Technikai cellák'!B:C,2,0))</f>
        <v/>
      </c>
      <c r="I1630" s="19" t="str">
        <f>IF(E1630="","",VLOOKUP(H1630,'Technikai cellák'!$C$1:$D$12,2,0))</f>
        <v/>
      </c>
      <c r="J1630" s="97"/>
      <c r="K1630" s="25" t="str">
        <f t="shared" si="469"/>
        <v/>
      </c>
      <c r="L1630" s="101">
        <f t="shared" si="470"/>
        <v>0</v>
      </c>
      <c r="M1630" s="102">
        <f t="shared" si="471"/>
        <v>0</v>
      </c>
      <c r="N1630" s="105"/>
      <c r="O1630" s="104">
        <f t="shared" si="472"/>
        <v>0</v>
      </c>
      <c r="P1630" s="26">
        <f t="shared" si="486"/>
        <v>0</v>
      </c>
      <c r="Q1630" s="21">
        <f t="shared" si="485"/>
        <v>0</v>
      </c>
      <c r="R1630" s="98"/>
      <c r="S1630" s="99"/>
      <c r="T1630" s="99"/>
      <c r="U1630" s="99"/>
      <c r="V1630" s="99"/>
      <c r="W1630" s="99"/>
      <c r="X1630" s="99"/>
      <c r="Y1630" s="99"/>
      <c r="Z1630" s="99"/>
      <c r="AA1630" s="99"/>
      <c r="AB1630" s="99"/>
      <c r="AC1630" s="100"/>
      <c r="AD1630" s="22">
        <f t="shared" si="473"/>
        <v>0</v>
      </c>
      <c r="AE1630" s="20">
        <f t="shared" si="474"/>
        <v>0</v>
      </c>
      <c r="AF1630" s="20">
        <f t="shared" si="475"/>
        <v>0</v>
      </c>
      <c r="AG1630" s="20">
        <f t="shared" si="476"/>
        <v>0</v>
      </c>
      <c r="AH1630" s="20">
        <f t="shared" si="477"/>
        <v>0</v>
      </c>
      <c r="AI1630" s="20">
        <f t="shared" si="478"/>
        <v>0</v>
      </c>
      <c r="AJ1630" s="20">
        <f t="shared" si="479"/>
        <v>0</v>
      </c>
      <c r="AK1630" s="20">
        <f t="shared" si="480"/>
        <v>0</v>
      </c>
      <c r="AL1630" s="20">
        <f t="shared" si="481"/>
        <v>0</v>
      </c>
      <c r="AM1630" s="20">
        <f t="shared" si="482"/>
        <v>0</v>
      </c>
      <c r="AN1630" s="20">
        <f t="shared" si="483"/>
        <v>0</v>
      </c>
      <c r="AO1630" s="43">
        <f t="shared" si="484"/>
        <v>0</v>
      </c>
    </row>
    <row r="1631" spans="1:41" hidden="1" x14ac:dyDescent="0.2">
      <c r="A1631" s="96"/>
      <c r="B1631" s="96"/>
      <c r="C1631" s="96"/>
      <c r="D1631" s="96"/>
      <c r="E1631" s="96"/>
      <c r="F1631" s="96"/>
      <c r="G1631" s="96"/>
      <c r="H1631" s="19" t="str">
        <f>IF(E1631="","",VLOOKUP(LEFT(E1631,5),'Technikai cellák'!B:C,2,0))</f>
        <v/>
      </c>
      <c r="I1631" s="19" t="str">
        <f>IF(E1631="","",VLOOKUP(H1631,'Technikai cellák'!$C$1:$D$12,2,0))</f>
        <v/>
      </c>
      <c r="J1631" s="97"/>
      <c r="K1631" s="25" t="str">
        <f t="shared" si="469"/>
        <v/>
      </c>
      <c r="L1631" s="101">
        <f t="shared" si="470"/>
        <v>0</v>
      </c>
      <c r="M1631" s="102">
        <f t="shared" si="471"/>
        <v>0</v>
      </c>
      <c r="N1631" s="105"/>
      <c r="O1631" s="104">
        <f t="shared" si="472"/>
        <v>0</v>
      </c>
      <c r="P1631" s="26">
        <f t="shared" si="486"/>
        <v>0</v>
      </c>
      <c r="Q1631" s="21">
        <f t="shared" si="485"/>
        <v>0</v>
      </c>
      <c r="R1631" s="98"/>
      <c r="S1631" s="99"/>
      <c r="T1631" s="99"/>
      <c r="U1631" s="99"/>
      <c r="V1631" s="99"/>
      <c r="W1631" s="99"/>
      <c r="X1631" s="99"/>
      <c r="Y1631" s="99"/>
      <c r="Z1631" s="99"/>
      <c r="AA1631" s="99"/>
      <c r="AB1631" s="99"/>
      <c r="AC1631" s="100"/>
      <c r="AD1631" s="22">
        <f t="shared" si="473"/>
        <v>0</v>
      </c>
      <c r="AE1631" s="20">
        <f t="shared" si="474"/>
        <v>0</v>
      </c>
      <c r="AF1631" s="20">
        <f t="shared" si="475"/>
        <v>0</v>
      </c>
      <c r="AG1631" s="20">
        <f t="shared" si="476"/>
        <v>0</v>
      </c>
      <c r="AH1631" s="20">
        <f t="shared" si="477"/>
        <v>0</v>
      </c>
      <c r="AI1631" s="20">
        <f t="shared" si="478"/>
        <v>0</v>
      </c>
      <c r="AJ1631" s="20">
        <f t="shared" si="479"/>
        <v>0</v>
      </c>
      <c r="AK1631" s="20">
        <f t="shared" si="480"/>
        <v>0</v>
      </c>
      <c r="AL1631" s="20">
        <f t="shared" si="481"/>
        <v>0</v>
      </c>
      <c r="AM1631" s="20">
        <f t="shared" si="482"/>
        <v>0</v>
      </c>
      <c r="AN1631" s="20">
        <f t="shared" si="483"/>
        <v>0</v>
      </c>
      <c r="AO1631" s="43">
        <f t="shared" si="484"/>
        <v>0</v>
      </c>
    </row>
    <row r="1632" spans="1:41" hidden="1" x14ac:dyDescent="0.2">
      <c r="A1632" s="96"/>
      <c r="B1632" s="96"/>
      <c r="C1632" s="96"/>
      <c r="D1632" s="96"/>
      <c r="E1632" s="96"/>
      <c r="F1632" s="96"/>
      <c r="G1632" s="96"/>
      <c r="H1632" s="19" t="str">
        <f>IF(E1632="","",VLOOKUP(LEFT(E1632,5),'Technikai cellák'!B:C,2,0))</f>
        <v/>
      </c>
      <c r="I1632" s="19" t="str">
        <f>IF(E1632="","",VLOOKUP(H1632,'Technikai cellák'!$C$1:$D$12,2,0))</f>
        <v/>
      </c>
      <c r="J1632" s="97"/>
      <c r="K1632" s="25" t="str">
        <f t="shared" si="469"/>
        <v/>
      </c>
      <c r="L1632" s="101">
        <f t="shared" si="470"/>
        <v>0</v>
      </c>
      <c r="M1632" s="102">
        <f t="shared" si="471"/>
        <v>0</v>
      </c>
      <c r="N1632" s="105"/>
      <c r="O1632" s="104">
        <f t="shared" si="472"/>
        <v>0</v>
      </c>
      <c r="P1632" s="26">
        <f t="shared" si="486"/>
        <v>0</v>
      </c>
      <c r="Q1632" s="21">
        <f t="shared" si="485"/>
        <v>0</v>
      </c>
      <c r="R1632" s="98"/>
      <c r="S1632" s="99"/>
      <c r="T1632" s="99"/>
      <c r="U1632" s="99"/>
      <c r="V1632" s="99"/>
      <c r="W1632" s="99"/>
      <c r="X1632" s="99"/>
      <c r="Y1632" s="99"/>
      <c r="Z1632" s="99"/>
      <c r="AA1632" s="99"/>
      <c r="AB1632" s="99"/>
      <c r="AC1632" s="100"/>
      <c r="AD1632" s="22">
        <f t="shared" si="473"/>
        <v>0</v>
      </c>
      <c r="AE1632" s="20">
        <f t="shared" si="474"/>
        <v>0</v>
      </c>
      <c r="AF1632" s="20">
        <f t="shared" si="475"/>
        <v>0</v>
      </c>
      <c r="AG1632" s="20">
        <f t="shared" si="476"/>
        <v>0</v>
      </c>
      <c r="AH1632" s="20">
        <f t="shared" si="477"/>
        <v>0</v>
      </c>
      <c r="AI1632" s="20">
        <f t="shared" si="478"/>
        <v>0</v>
      </c>
      <c r="AJ1632" s="20">
        <f t="shared" si="479"/>
        <v>0</v>
      </c>
      <c r="AK1632" s="20">
        <f t="shared" si="480"/>
        <v>0</v>
      </c>
      <c r="AL1632" s="20">
        <f t="shared" si="481"/>
        <v>0</v>
      </c>
      <c r="AM1632" s="20">
        <f t="shared" si="482"/>
        <v>0</v>
      </c>
      <c r="AN1632" s="20">
        <f t="shared" si="483"/>
        <v>0</v>
      </c>
      <c r="AO1632" s="43">
        <f t="shared" si="484"/>
        <v>0</v>
      </c>
    </row>
    <row r="1633" spans="1:41" hidden="1" x14ac:dyDescent="0.2">
      <c r="A1633" s="96"/>
      <c r="B1633" s="96"/>
      <c r="C1633" s="96"/>
      <c r="D1633" s="96"/>
      <c r="E1633" s="96"/>
      <c r="F1633" s="96"/>
      <c r="G1633" s="96"/>
      <c r="H1633" s="19" t="str">
        <f>IF(E1633="","",VLOOKUP(LEFT(E1633,5),'Technikai cellák'!B:C,2,0))</f>
        <v/>
      </c>
      <c r="I1633" s="19" t="str">
        <f>IF(E1633="","",VLOOKUP(H1633,'Technikai cellák'!$C$1:$D$12,2,0))</f>
        <v/>
      </c>
      <c r="J1633" s="97"/>
      <c r="K1633" s="25" t="str">
        <f t="shared" si="469"/>
        <v/>
      </c>
      <c r="L1633" s="101">
        <f t="shared" si="470"/>
        <v>0</v>
      </c>
      <c r="M1633" s="102">
        <f t="shared" si="471"/>
        <v>0</v>
      </c>
      <c r="N1633" s="105"/>
      <c r="O1633" s="104">
        <f t="shared" si="472"/>
        <v>0</v>
      </c>
      <c r="P1633" s="26">
        <f t="shared" si="486"/>
        <v>0</v>
      </c>
      <c r="Q1633" s="21">
        <f t="shared" si="485"/>
        <v>0</v>
      </c>
      <c r="R1633" s="98"/>
      <c r="S1633" s="99"/>
      <c r="T1633" s="99"/>
      <c r="U1633" s="99"/>
      <c r="V1633" s="99"/>
      <c r="W1633" s="99"/>
      <c r="X1633" s="99"/>
      <c r="Y1633" s="99"/>
      <c r="Z1633" s="99"/>
      <c r="AA1633" s="99"/>
      <c r="AB1633" s="99"/>
      <c r="AC1633" s="100"/>
      <c r="AD1633" s="22">
        <f t="shared" si="473"/>
        <v>0</v>
      </c>
      <c r="AE1633" s="20">
        <f t="shared" si="474"/>
        <v>0</v>
      </c>
      <c r="AF1633" s="20">
        <f t="shared" si="475"/>
        <v>0</v>
      </c>
      <c r="AG1633" s="20">
        <f t="shared" si="476"/>
        <v>0</v>
      </c>
      <c r="AH1633" s="20">
        <f t="shared" si="477"/>
        <v>0</v>
      </c>
      <c r="AI1633" s="20">
        <f t="shared" si="478"/>
        <v>0</v>
      </c>
      <c r="AJ1633" s="20">
        <f t="shared" si="479"/>
        <v>0</v>
      </c>
      <c r="AK1633" s="20">
        <f t="shared" si="480"/>
        <v>0</v>
      </c>
      <c r="AL1633" s="20">
        <f t="shared" si="481"/>
        <v>0</v>
      </c>
      <c r="AM1633" s="20">
        <f t="shared" si="482"/>
        <v>0</v>
      </c>
      <c r="AN1633" s="20">
        <f t="shared" si="483"/>
        <v>0</v>
      </c>
      <c r="AO1633" s="43">
        <f t="shared" si="484"/>
        <v>0</v>
      </c>
    </row>
    <row r="1634" spans="1:41" hidden="1" x14ac:dyDescent="0.2">
      <c r="A1634" s="96"/>
      <c r="B1634" s="96"/>
      <c r="C1634" s="96"/>
      <c r="D1634" s="96"/>
      <c r="E1634" s="96"/>
      <c r="F1634" s="96"/>
      <c r="G1634" s="96"/>
      <c r="H1634" s="19" t="str">
        <f>IF(E1634="","",VLOOKUP(LEFT(E1634,5),'Technikai cellák'!B:C,2,0))</f>
        <v/>
      </c>
      <c r="I1634" s="19" t="str">
        <f>IF(E1634="","",VLOOKUP(H1634,'Technikai cellák'!$C$1:$D$12,2,0))</f>
        <v/>
      </c>
      <c r="J1634" s="97"/>
      <c r="K1634" s="25" t="str">
        <f t="shared" si="469"/>
        <v/>
      </c>
      <c r="L1634" s="101">
        <f t="shared" si="470"/>
        <v>0</v>
      </c>
      <c r="M1634" s="102">
        <f t="shared" si="471"/>
        <v>0</v>
      </c>
      <c r="N1634" s="105"/>
      <c r="O1634" s="104">
        <f t="shared" si="472"/>
        <v>0</v>
      </c>
      <c r="P1634" s="26">
        <f t="shared" si="486"/>
        <v>0</v>
      </c>
      <c r="Q1634" s="21">
        <f t="shared" si="485"/>
        <v>0</v>
      </c>
      <c r="R1634" s="98"/>
      <c r="S1634" s="99"/>
      <c r="T1634" s="99"/>
      <c r="U1634" s="99"/>
      <c r="V1634" s="99"/>
      <c r="W1634" s="99"/>
      <c r="X1634" s="99"/>
      <c r="Y1634" s="99"/>
      <c r="Z1634" s="99"/>
      <c r="AA1634" s="99"/>
      <c r="AB1634" s="99"/>
      <c r="AC1634" s="100"/>
      <c r="AD1634" s="22">
        <f t="shared" si="473"/>
        <v>0</v>
      </c>
      <c r="AE1634" s="20">
        <f t="shared" si="474"/>
        <v>0</v>
      </c>
      <c r="AF1634" s="20">
        <f t="shared" si="475"/>
        <v>0</v>
      </c>
      <c r="AG1634" s="20">
        <f t="shared" si="476"/>
        <v>0</v>
      </c>
      <c r="AH1634" s="20">
        <f t="shared" si="477"/>
        <v>0</v>
      </c>
      <c r="AI1634" s="20">
        <f t="shared" si="478"/>
        <v>0</v>
      </c>
      <c r="AJ1634" s="20">
        <f t="shared" si="479"/>
        <v>0</v>
      </c>
      <c r="AK1634" s="20">
        <f t="shared" si="480"/>
        <v>0</v>
      </c>
      <c r="AL1634" s="20">
        <f t="shared" si="481"/>
        <v>0</v>
      </c>
      <c r="AM1634" s="20">
        <f t="shared" si="482"/>
        <v>0</v>
      </c>
      <c r="AN1634" s="20">
        <f t="shared" si="483"/>
        <v>0</v>
      </c>
      <c r="AO1634" s="43">
        <f t="shared" si="484"/>
        <v>0</v>
      </c>
    </row>
    <row r="1635" spans="1:41" hidden="1" x14ac:dyDescent="0.2">
      <c r="A1635" s="96"/>
      <c r="B1635" s="96"/>
      <c r="C1635" s="96"/>
      <c r="D1635" s="96"/>
      <c r="E1635" s="96"/>
      <c r="F1635" s="96"/>
      <c r="G1635" s="96"/>
      <c r="H1635" s="19" t="str">
        <f>IF(E1635="","",VLOOKUP(LEFT(E1635,5),'Technikai cellák'!B:C,2,0))</f>
        <v/>
      </c>
      <c r="I1635" s="19" t="str">
        <f>IF(E1635="","",VLOOKUP(H1635,'Technikai cellák'!$C$1:$D$12,2,0))</f>
        <v/>
      </c>
      <c r="J1635" s="97"/>
      <c r="K1635" s="25" t="str">
        <f t="shared" si="469"/>
        <v/>
      </c>
      <c r="L1635" s="101">
        <f t="shared" si="470"/>
        <v>0</v>
      </c>
      <c r="M1635" s="102">
        <f t="shared" si="471"/>
        <v>0</v>
      </c>
      <c r="N1635" s="105"/>
      <c r="O1635" s="104">
        <f t="shared" si="472"/>
        <v>0</v>
      </c>
      <c r="P1635" s="26">
        <f t="shared" si="486"/>
        <v>0</v>
      </c>
      <c r="Q1635" s="21">
        <f t="shared" si="485"/>
        <v>0</v>
      </c>
      <c r="R1635" s="98"/>
      <c r="S1635" s="99"/>
      <c r="T1635" s="99"/>
      <c r="U1635" s="99"/>
      <c r="V1635" s="99"/>
      <c r="W1635" s="99"/>
      <c r="X1635" s="99"/>
      <c r="Y1635" s="99"/>
      <c r="Z1635" s="99"/>
      <c r="AA1635" s="99"/>
      <c r="AB1635" s="99"/>
      <c r="AC1635" s="100"/>
      <c r="AD1635" s="22">
        <f t="shared" si="473"/>
        <v>0</v>
      </c>
      <c r="AE1635" s="20">
        <f t="shared" si="474"/>
        <v>0</v>
      </c>
      <c r="AF1635" s="20">
        <f t="shared" si="475"/>
        <v>0</v>
      </c>
      <c r="AG1635" s="20">
        <f t="shared" si="476"/>
        <v>0</v>
      </c>
      <c r="AH1635" s="20">
        <f t="shared" si="477"/>
        <v>0</v>
      </c>
      <c r="AI1635" s="20">
        <f t="shared" si="478"/>
        <v>0</v>
      </c>
      <c r="AJ1635" s="20">
        <f t="shared" si="479"/>
        <v>0</v>
      </c>
      <c r="AK1635" s="20">
        <f t="shared" si="480"/>
        <v>0</v>
      </c>
      <c r="AL1635" s="20">
        <f t="shared" si="481"/>
        <v>0</v>
      </c>
      <c r="AM1635" s="20">
        <f t="shared" si="482"/>
        <v>0</v>
      </c>
      <c r="AN1635" s="20">
        <f t="shared" si="483"/>
        <v>0</v>
      </c>
      <c r="AO1635" s="43">
        <f t="shared" si="484"/>
        <v>0</v>
      </c>
    </row>
    <row r="1636" spans="1:41" hidden="1" x14ac:dyDescent="0.2">
      <c r="A1636" s="96"/>
      <c r="B1636" s="96"/>
      <c r="C1636" s="96"/>
      <c r="D1636" s="96"/>
      <c r="E1636" s="96"/>
      <c r="F1636" s="96"/>
      <c r="G1636" s="96"/>
      <c r="H1636" s="19" t="str">
        <f>IF(E1636="","",VLOOKUP(LEFT(E1636,5),'Technikai cellák'!B:C,2,0))</f>
        <v/>
      </c>
      <c r="I1636" s="19" t="str">
        <f>IF(E1636="","",VLOOKUP(H1636,'Technikai cellák'!$C$1:$D$12,2,0))</f>
        <v/>
      </c>
      <c r="J1636" s="97"/>
      <c r="K1636" s="25" t="str">
        <f t="shared" si="469"/>
        <v/>
      </c>
      <c r="L1636" s="101">
        <f t="shared" si="470"/>
        <v>0</v>
      </c>
      <c r="M1636" s="102">
        <f t="shared" si="471"/>
        <v>0</v>
      </c>
      <c r="N1636" s="105"/>
      <c r="O1636" s="104">
        <f t="shared" si="472"/>
        <v>0</v>
      </c>
      <c r="P1636" s="26">
        <f t="shared" si="486"/>
        <v>0</v>
      </c>
      <c r="Q1636" s="21">
        <f t="shared" si="485"/>
        <v>0</v>
      </c>
      <c r="R1636" s="98"/>
      <c r="S1636" s="99"/>
      <c r="T1636" s="99"/>
      <c r="U1636" s="99"/>
      <c r="V1636" s="99"/>
      <c r="W1636" s="99"/>
      <c r="X1636" s="99"/>
      <c r="Y1636" s="99"/>
      <c r="Z1636" s="99"/>
      <c r="AA1636" s="99"/>
      <c r="AB1636" s="99"/>
      <c r="AC1636" s="100"/>
      <c r="AD1636" s="22">
        <f t="shared" si="473"/>
        <v>0</v>
      </c>
      <c r="AE1636" s="20">
        <f t="shared" si="474"/>
        <v>0</v>
      </c>
      <c r="AF1636" s="20">
        <f t="shared" si="475"/>
        <v>0</v>
      </c>
      <c r="AG1636" s="20">
        <f t="shared" si="476"/>
        <v>0</v>
      </c>
      <c r="AH1636" s="20">
        <f t="shared" si="477"/>
        <v>0</v>
      </c>
      <c r="AI1636" s="20">
        <f t="shared" si="478"/>
        <v>0</v>
      </c>
      <c r="AJ1636" s="20">
        <f t="shared" si="479"/>
        <v>0</v>
      </c>
      <c r="AK1636" s="20">
        <f t="shared" si="480"/>
        <v>0</v>
      </c>
      <c r="AL1636" s="20">
        <f t="shared" si="481"/>
        <v>0</v>
      </c>
      <c r="AM1636" s="20">
        <f t="shared" si="482"/>
        <v>0</v>
      </c>
      <c r="AN1636" s="20">
        <f t="shared" si="483"/>
        <v>0</v>
      </c>
      <c r="AO1636" s="43">
        <f t="shared" si="484"/>
        <v>0</v>
      </c>
    </row>
    <row r="1637" spans="1:41" hidden="1" x14ac:dyDescent="0.2">
      <c r="A1637" s="96"/>
      <c r="B1637" s="96"/>
      <c r="C1637" s="96"/>
      <c r="D1637" s="96"/>
      <c r="E1637" s="96"/>
      <c r="F1637" s="96"/>
      <c r="G1637" s="96"/>
      <c r="H1637" s="19" t="str">
        <f>IF(E1637="","",VLOOKUP(LEFT(E1637,5),'Technikai cellák'!B:C,2,0))</f>
        <v/>
      </c>
      <c r="I1637" s="19" t="str">
        <f>IF(E1637="","",VLOOKUP(H1637,'Technikai cellák'!$C$1:$D$12,2,0))</f>
        <v/>
      </c>
      <c r="J1637" s="97"/>
      <c r="K1637" s="25" t="str">
        <f t="shared" si="469"/>
        <v/>
      </c>
      <c r="L1637" s="101">
        <f t="shared" si="470"/>
        <v>0</v>
      </c>
      <c r="M1637" s="102">
        <f t="shared" si="471"/>
        <v>0</v>
      </c>
      <c r="N1637" s="105"/>
      <c r="O1637" s="104">
        <f t="shared" si="472"/>
        <v>0</v>
      </c>
      <c r="P1637" s="26">
        <f t="shared" si="486"/>
        <v>0</v>
      </c>
      <c r="Q1637" s="21">
        <f t="shared" si="485"/>
        <v>0</v>
      </c>
      <c r="R1637" s="98"/>
      <c r="S1637" s="99"/>
      <c r="T1637" s="99"/>
      <c r="U1637" s="99"/>
      <c r="V1637" s="99"/>
      <c r="W1637" s="99"/>
      <c r="X1637" s="99"/>
      <c r="Y1637" s="99"/>
      <c r="Z1637" s="99"/>
      <c r="AA1637" s="99"/>
      <c r="AB1637" s="99"/>
      <c r="AC1637" s="100"/>
      <c r="AD1637" s="22">
        <f t="shared" si="473"/>
        <v>0</v>
      </c>
      <c r="AE1637" s="20">
        <f t="shared" si="474"/>
        <v>0</v>
      </c>
      <c r="AF1637" s="20">
        <f t="shared" si="475"/>
        <v>0</v>
      </c>
      <c r="AG1637" s="20">
        <f t="shared" si="476"/>
        <v>0</v>
      </c>
      <c r="AH1637" s="20">
        <f t="shared" si="477"/>
        <v>0</v>
      </c>
      <c r="AI1637" s="20">
        <f t="shared" si="478"/>
        <v>0</v>
      </c>
      <c r="AJ1637" s="20">
        <f t="shared" si="479"/>
        <v>0</v>
      </c>
      <c r="AK1637" s="20">
        <f t="shared" si="480"/>
        <v>0</v>
      </c>
      <c r="AL1637" s="20">
        <f t="shared" si="481"/>
        <v>0</v>
      </c>
      <c r="AM1637" s="20">
        <f t="shared" si="482"/>
        <v>0</v>
      </c>
      <c r="AN1637" s="20">
        <f t="shared" si="483"/>
        <v>0</v>
      </c>
      <c r="AO1637" s="43">
        <f t="shared" si="484"/>
        <v>0</v>
      </c>
    </row>
    <row r="1638" spans="1:41" hidden="1" x14ac:dyDescent="0.2">
      <c r="A1638" s="96"/>
      <c r="B1638" s="96"/>
      <c r="C1638" s="96"/>
      <c r="D1638" s="96"/>
      <c r="E1638" s="96"/>
      <c r="F1638" s="96"/>
      <c r="G1638" s="96"/>
      <c r="H1638" s="19" t="str">
        <f>IF(E1638="","",VLOOKUP(LEFT(E1638,5),'Technikai cellák'!B:C,2,0))</f>
        <v/>
      </c>
      <c r="I1638" s="19" t="str">
        <f>IF(E1638="","",VLOOKUP(H1638,'Technikai cellák'!$C$1:$D$12,2,0))</f>
        <v/>
      </c>
      <c r="J1638" s="97"/>
      <c r="K1638" s="25" t="str">
        <f t="shared" si="469"/>
        <v/>
      </c>
      <c r="L1638" s="101">
        <f t="shared" si="470"/>
        <v>0</v>
      </c>
      <c r="M1638" s="102">
        <f t="shared" si="471"/>
        <v>0</v>
      </c>
      <c r="N1638" s="105"/>
      <c r="O1638" s="104">
        <f t="shared" si="472"/>
        <v>0</v>
      </c>
      <c r="P1638" s="26">
        <f t="shared" si="486"/>
        <v>0</v>
      </c>
      <c r="Q1638" s="21">
        <f t="shared" si="485"/>
        <v>0</v>
      </c>
      <c r="R1638" s="98"/>
      <c r="S1638" s="99"/>
      <c r="T1638" s="99"/>
      <c r="U1638" s="99"/>
      <c r="V1638" s="99"/>
      <c r="W1638" s="99"/>
      <c r="X1638" s="99"/>
      <c r="Y1638" s="99"/>
      <c r="Z1638" s="99"/>
      <c r="AA1638" s="99"/>
      <c r="AB1638" s="99"/>
      <c r="AC1638" s="100"/>
      <c r="AD1638" s="22">
        <f t="shared" si="473"/>
        <v>0</v>
      </c>
      <c r="AE1638" s="20">
        <f t="shared" si="474"/>
        <v>0</v>
      </c>
      <c r="AF1638" s="20">
        <f t="shared" si="475"/>
        <v>0</v>
      </c>
      <c r="AG1638" s="20">
        <f t="shared" si="476"/>
        <v>0</v>
      </c>
      <c r="AH1638" s="20">
        <f t="shared" si="477"/>
        <v>0</v>
      </c>
      <c r="AI1638" s="20">
        <f t="shared" si="478"/>
        <v>0</v>
      </c>
      <c r="AJ1638" s="20">
        <f t="shared" si="479"/>
        <v>0</v>
      </c>
      <c r="AK1638" s="20">
        <f t="shared" si="480"/>
        <v>0</v>
      </c>
      <c r="AL1638" s="20">
        <f t="shared" si="481"/>
        <v>0</v>
      </c>
      <c r="AM1638" s="20">
        <f t="shared" si="482"/>
        <v>0</v>
      </c>
      <c r="AN1638" s="20">
        <f t="shared" si="483"/>
        <v>0</v>
      </c>
      <c r="AO1638" s="43">
        <f t="shared" si="484"/>
        <v>0</v>
      </c>
    </row>
    <row r="1639" spans="1:41" hidden="1" x14ac:dyDescent="0.2">
      <c r="A1639" s="96"/>
      <c r="B1639" s="96"/>
      <c r="C1639" s="96"/>
      <c r="D1639" s="96"/>
      <c r="E1639" s="96"/>
      <c r="F1639" s="96"/>
      <c r="G1639" s="96"/>
      <c r="H1639" s="19" t="str">
        <f>IF(E1639="","",VLOOKUP(LEFT(E1639,5),'Technikai cellák'!B:C,2,0))</f>
        <v/>
      </c>
      <c r="I1639" s="19" t="str">
        <f>IF(E1639="","",VLOOKUP(H1639,'Technikai cellák'!$C$1:$D$12,2,0))</f>
        <v/>
      </c>
      <c r="J1639" s="97"/>
      <c r="K1639" s="25" t="str">
        <f t="shared" si="469"/>
        <v/>
      </c>
      <c r="L1639" s="101">
        <f t="shared" si="470"/>
        <v>0</v>
      </c>
      <c r="M1639" s="102">
        <f t="shared" si="471"/>
        <v>0</v>
      </c>
      <c r="N1639" s="105"/>
      <c r="O1639" s="104">
        <f t="shared" si="472"/>
        <v>0</v>
      </c>
      <c r="P1639" s="26">
        <f t="shared" si="486"/>
        <v>0</v>
      </c>
      <c r="Q1639" s="21">
        <f t="shared" si="485"/>
        <v>0</v>
      </c>
      <c r="R1639" s="98"/>
      <c r="S1639" s="99"/>
      <c r="T1639" s="99"/>
      <c r="U1639" s="99"/>
      <c r="V1639" s="99"/>
      <c r="W1639" s="99"/>
      <c r="X1639" s="99"/>
      <c r="Y1639" s="99"/>
      <c r="Z1639" s="99"/>
      <c r="AA1639" s="99"/>
      <c r="AB1639" s="99"/>
      <c r="AC1639" s="100"/>
      <c r="AD1639" s="22">
        <f t="shared" si="473"/>
        <v>0</v>
      </c>
      <c r="AE1639" s="20">
        <f t="shared" si="474"/>
        <v>0</v>
      </c>
      <c r="AF1639" s="20">
        <f t="shared" si="475"/>
        <v>0</v>
      </c>
      <c r="AG1639" s="20">
        <f t="shared" si="476"/>
        <v>0</v>
      </c>
      <c r="AH1639" s="20">
        <f t="shared" si="477"/>
        <v>0</v>
      </c>
      <c r="AI1639" s="20">
        <f t="shared" si="478"/>
        <v>0</v>
      </c>
      <c r="AJ1639" s="20">
        <f t="shared" si="479"/>
        <v>0</v>
      </c>
      <c r="AK1639" s="20">
        <f t="shared" si="480"/>
        <v>0</v>
      </c>
      <c r="AL1639" s="20">
        <f t="shared" si="481"/>
        <v>0</v>
      </c>
      <c r="AM1639" s="20">
        <f t="shared" si="482"/>
        <v>0</v>
      </c>
      <c r="AN1639" s="20">
        <f t="shared" si="483"/>
        <v>0</v>
      </c>
      <c r="AO1639" s="43">
        <f t="shared" si="484"/>
        <v>0</v>
      </c>
    </row>
    <row r="1640" spans="1:41" hidden="1" x14ac:dyDescent="0.2">
      <c r="A1640" s="96"/>
      <c r="B1640" s="96"/>
      <c r="C1640" s="96"/>
      <c r="D1640" s="96"/>
      <c r="E1640" s="96"/>
      <c r="F1640" s="96"/>
      <c r="G1640" s="96"/>
      <c r="H1640" s="19" t="str">
        <f>IF(E1640="","",VLOOKUP(LEFT(E1640,5),'Technikai cellák'!B:C,2,0))</f>
        <v/>
      </c>
      <c r="I1640" s="19" t="str">
        <f>IF(E1640="","",VLOOKUP(H1640,'Technikai cellák'!$C$1:$D$12,2,0))</f>
        <v/>
      </c>
      <c r="J1640" s="97"/>
      <c r="K1640" s="25" t="str">
        <f t="shared" si="469"/>
        <v/>
      </c>
      <c r="L1640" s="101">
        <f t="shared" si="470"/>
        <v>0</v>
      </c>
      <c r="M1640" s="102">
        <f t="shared" si="471"/>
        <v>0</v>
      </c>
      <c r="N1640" s="105"/>
      <c r="O1640" s="104">
        <f t="shared" si="472"/>
        <v>0</v>
      </c>
      <c r="P1640" s="26">
        <f t="shared" si="486"/>
        <v>0</v>
      </c>
      <c r="Q1640" s="21">
        <f t="shared" si="485"/>
        <v>0</v>
      </c>
      <c r="R1640" s="98"/>
      <c r="S1640" s="99"/>
      <c r="T1640" s="99"/>
      <c r="U1640" s="99"/>
      <c r="V1640" s="99"/>
      <c r="W1640" s="99"/>
      <c r="X1640" s="99"/>
      <c r="Y1640" s="99"/>
      <c r="Z1640" s="99"/>
      <c r="AA1640" s="99"/>
      <c r="AB1640" s="99"/>
      <c r="AC1640" s="100"/>
      <c r="AD1640" s="22">
        <f t="shared" si="473"/>
        <v>0</v>
      </c>
      <c r="AE1640" s="20">
        <f t="shared" si="474"/>
        <v>0</v>
      </c>
      <c r="AF1640" s="20">
        <f t="shared" si="475"/>
        <v>0</v>
      </c>
      <c r="AG1640" s="20">
        <f t="shared" si="476"/>
        <v>0</v>
      </c>
      <c r="AH1640" s="20">
        <f t="shared" si="477"/>
        <v>0</v>
      </c>
      <c r="AI1640" s="20">
        <f t="shared" si="478"/>
        <v>0</v>
      </c>
      <c r="AJ1640" s="20">
        <f t="shared" si="479"/>
        <v>0</v>
      </c>
      <c r="AK1640" s="20">
        <f t="shared" si="480"/>
        <v>0</v>
      </c>
      <c r="AL1640" s="20">
        <f t="shared" si="481"/>
        <v>0</v>
      </c>
      <c r="AM1640" s="20">
        <f t="shared" si="482"/>
        <v>0</v>
      </c>
      <c r="AN1640" s="20">
        <f t="shared" si="483"/>
        <v>0</v>
      </c>
      <c r="AO1640" s="43">
        <f t="shared" si="484"/>
        <v>0</v>
      </c>
    </row>
    <row r="1641" spans="1:41" hidden="1" x14ac:dyDescent="0.2">
      <c r="A1641" s="96"/>
      <c r="B1641" s="96"/>
      <c r="C1641" s="96"/>
      <c r="D1641" s="96"/>
      <c r="E1641" s="96"/>
      <c r="F1641" s="96"/>
      <c r="G1641" s="96"/>
      <c r="H1641" s="19" t="str">
        <f>IF(E1641="","",VLOOKUP(LEFT(E1641,5),'Technikai cellák'!B:C,2,0))</f>
        <v/>
      </c>
      <c r="I1641" s="19" t="str">
        <f>IF(E1641="","",VLOOKUP(H1641,'Technikai cellák'!$C$1:$D$12,2,0))</f>
        <v/>
      </c>
      <c r="J1641" s="97"/>
      <c r="K1641" s="25" t="str">
        <f t="shared" si="469"/>
        <v/>
      </c>
      <c r="L1641" s="101">
        <f t="shared" si="470"/>
        <v>0</v>
      </c>
      <c r="M1641" s="102">
        <f t="shared" si="471"/>
        <v>0</v>
      </c>
      <c r="N1641" s="105"/>
      <c r="O1641" s="104">
        <f t="shared" si="472"/>
        <v>0</v>
      </c>
      <c r="P1641" s="26">
        <f t="shared" si="486"/>
        <v>0</v>
      </c>
      <c r="Q1641" s="21">
        <f t="shared" si="485"/>
        <v>0</v>
      </c>
      <c r="R1641" s="98"/>
      <c r="S1641" s="99"/>
      <c r="T1641" s="99"/>
      <c r="U1641" s="99"/>
      <c r="V1641" s="99"/>
      <c r="W1641" s="99"/>
      <c r="X1641" s="99"/>
      <c r="Y1641" s="99"/>
      <c r="Z1641" s="99"/>
      <c r="AA1641" s="99"/>
      <c r="AB1641" s="99"/>
      <c r="AC1641" s="100"/>
      <c r="AD1641" s="22">
        <f t="shared" si="473"/>
        <v>0</v>
      </c>
      <c r="AE1641" s="20">
        <f t="shared" si="474"/>
        <v>0</v>
      </c>
      <c r="AF1641" s="20">
        <f t="shared" si="475"/>
        <v>0</v>
      </c>
      <c r="AG1641" s="20">
        <f t="shared" si="476"/>
        <v>0</v>
      </c>
      <c r="AH1641" s="20">
        <f t="shared" si="477"/>
        <v>0</v>
      </c>
      <c r="AI1641" s="20">
        <f t="shared" si="478"/>
        <v>0</v>
      </c>
      <c r="AJ1641" s="20">
        <f t="shared" si="479"/>
        <v>0</v>
      </c>
      <c r="AK1641" s="20">
        <f t="shared" si="480"/>
        <v>0</v>
      </c>
      <c r="AL1641" s="20">
        <f t="shared" si="481"/>
        <v>0</v>
      </c>
      <c r="AM1641" s="20">
        <f t="shared" si="482"/>
        <v>0</v>
      </c>
      <c r="AN1641" s="20">
        <f t="shared" si="483"/>
        <v>0</v>
      </c>
      <c r="AO1641" s="43">
        <f t="shared" si="484"/>
        <v>0</v>
      </c>
    </row>
    <row r="1642" spans="1:41" hidden="1" x14ac:dyDescent="0.2">
      <c r="A1642" s="96"/>
      <c r="B1642" s="96"/>
      <c r="C1642" s="96"/>
      <c r="D1642" s="96"/>
      <c r="E1642" s="96"/>
      <c r="F1642" s="96"/>
      <c r="G1642" s="96"/>
      <c r="H1642" s="19" t="str">
        <f>IF(E1642="","",VLOOKUP(LEFT(E1642,5),'Technikai cellák'!B:C,2,0))</f>
        <v/>
      </c>
      <c r="I1642" s="19" t="str">
        <f>IF(E1642="","",VLOOKUP(H1642,'Technikai cellák'!$C$1:$D$12,2,0))</f>
        <v/>
      </c>
      <c r="J1642" s="97"/>
      <c r="K1642" s="25" t="str">
        <f t="shared" si="469"/>
        <v/>
      </c>
      <c r="L1642" s="101">
        <f t="shared" si="470"/>
        <v>0</v>
      </c>
      <c r="M1642" s="102">
        <f t="shared" si="471"/>
        <v>0</v>
      </c>
      <c r="N1642" s="105"/>
      <c r="O1642" s="104">
        <f t="shared" si="472"/>
        <v>0</v>
      </c>
      <c r="P1642" s="26">
        <f t="shared" si="486"/>
        <v>0</v>
      </c>
      <c r="Q1642" s="21">
        <f t="shared" si="485"/>
        <v>0</v>
      </c>
      <c r="R1642" s="98"/>
      <c r="S1642" s="99"/>
      <c r="T1642" s="99"/>
      <c r="U1642" s="99"/>
      <c r="V1642" s="99"/>
      <c r="W1642" s="99"/>
      <c r="X1642" s="99"/>
      <c r="Y1642" s="99"/>
      <c r="Z1642" s="99"/>
      <c r="AA1642" s="99"/>
      <c r="AB1642" s="99"/>
      <c r="AC1642" s="100"/>
      <c r="AD1642" s="22">
        <f t="shared" si="473"/>
        <v>0</v>
      </c>
      <c r="AE1642" s="20">
        <f t="shared" si="474"/>
        <v>0</v>
      </c>
      <c r="AF1642" s="20">
        <f t="shared" si="475"/>
        <v>0</v>
      </c>
      <c r="AG1642" s="20">
        <f t="shared" si="476"/>
        <v>0</v>
      </c>
      <c r="AH1642" s="20">
        <f t="shared" si="477"/>
        <v>0</v>
      </c>
      <c r="AI1642" s="20">
        <f t="shared" si="478"/>
        <v>0</v>
      </c>
      <c r="AJ1642" s="20">
        <f t="shared" si="479"/>
        <v>0</v>
      </c>
      <c r="AK1642" s="20">
        <f t="shared" si="480"/>
        <v>0</v>
      </c>
      <c r="AL1642" s="20">
        <f t="shared" si="481"/>
        <v>0</v>
      </c>
      <c r="AM1642" s="20">
        <f t="shared" si="482"/>
        <v>0</v>
      </c>
      <c r="AN1642" s="20">
        <f t="shared" si="483"/>
        <v>0</v>
      </c>
      <c r="AO1642" s="43">
        <f t="shared" si="484"/>
        <v>0</v>
      </c>
    </row>
    <row r="1643" spans="1:41" hidden="1" x14ac:dyDescent="0.2">
      <c r="A1643" s="96"/>
      <c r="B1643" s="96"/>
      <c r="C1643" s="96"/>
      <c r="D1643" s="96"/>
      <c r="E1643" s="96"/>
      <c r="F1643" s="96"/>
      <c r="G1643" s="96"/>
      <c r="H1643" s="19" t="str">
        <f>IF(E1643="","",VLOOKUP(LEFT(E1643,5),'Technikai cellák'!B:C,2,0))</f>
        <v/>
      </c>
      <c r="I1643" s="19" t="str">
        <f>IF(E1643="","",VLOOKUP(H1643,'Technikai cellák'!$C$1:$D$12,2,0))</f>
        <v/>
      </c>
      <c r="J1643" s="97"/>
      <c r="K1643" s="25" t="str">
        <f t="shared" si="469"/>
        <v/>
      </c>
      <c r="L1643" s="101">
        <f t="shared" si="470"/>
        <v>0</v>
      </c>
      <c r="M1643" s="102">
        <f t="shared" si="471"/>
        <v>0</v>
      </c>
      <c r="N1643" s="105"/>
      <c r="O1643" s="104">
        <f t="shared" si="472"/>
        <v>0</v>
      </c>
      <c r="P1643" s="26">
        <f t="shared" si="486"/>
        <v>0</v>
      </c>
      <c r="Q1643" s="21">
        <f t="shared" si="485"/>
        <v>0</v>
      </c>
      <c r="R1643" s="98"/>
      <c r="S1643" s="99"/>
      <c r="T1643" s="99"/>
      <c r="U1643" s="99"/>
      <c r="V1643" s="99"/>
      <c r="W1643" s="99"/>
      <c r="X1643" s="99"/>
      <c r="Y1643" s="99"/>
      <c r="Z1643" s="99"/>
      <c r="AA1643" s="99"/>
      <c r="AB1643" s="99"/>
      <c r="AC1643" s="100"/>
      <c r="AD1643" s="22">
        <f t="shared" si="473"/>
        <v>0</v>
      </c>
      <c r="AE1643" s="20">
        <f t="shared" si="474"/>
        <v>0</v>
      </c>
      <c r="AF1643" s="20">
        <f t="shared" si="475"/>
        <v>0</v>
      </c>
      <c r="AG1643" s="20">
        <f t="shared" si="476"/>
        <v>0</v>
      </c>
      <c r="AH1643" s="20">
        <f t="shared" si="477"/>
        <v>0</v>
      </c>
      <c r="AI1643" s="20">
        <f t="shared" si="478"/>
        <v>0</v>
      </c>
      <c r="AJ1643" s="20">
        <f t="shared" si="479"/>
        <v>0</v>
      </c>
      <c r="AK1643" s="20">
        <f t="shared" si="480"/>
        <v>0</v>
      </c>
      <c r="AL1643" s="20">
        <f t="shared" si="481"/>
        <v>0</v>
      </c>
      <c r="AM1643" s="20">
        <f t="shared" si="482"/>
        <v>0</v>
      </c>
      <c r="AN1643" s="20">
        <f t="shared" si="483"/>
        <v>0</v>
      </c>
      <c r="AO1643" s="43">
        <f t="shared" si="484"/>
        <v>0</v>
      </c>
    </row>
    <row r="1644" spans="1:41" hidden="1" x14ac:dyDescent="0.2">
      <c r="A1644" s="96"/>
      <c r="B1644" s="96"/>
      <c r="C1644" s="96"/>
      <c r="D1644" s="96"/>
      <c r="E1644" s="96"/>
      <c r="F1644" s="96"/>
      <c r="G1644" s="96"/>
      <c r="H1644" s="19" t="str">
        <f>IF(E1644="","",VLOOKUP(LEFT(E1644,5),'Technikai cellák'!B:C,2,0))</f>
        <v/>
      </c>
      <c r="I1644" s="19" t="str">
        <f>IF(E1644="","",VLOOKUP(H1644,'Technikai cellák'!$C$1:$D$12,2,0))</f>
        <v/>
      </c>
      <c r="J1644" s="97"/>
      <c r="K1644" s="25" t="str">
        <f t="shared" si="469"/>
        <v/>
      </c>
      <c r="L1644" s="101">
        <f t="shared" si="470"/>
        <v>0</v>
      </c>
      <c r="M1644" s="102">
        <f t="shared" si="471"/>
        <v>0</v>
      </c>
      <c r="N1644" s="105"/>
      <c r="O1644" s="104">
        <f t="shared" si="472"/>
        <v>0</v>
      </c>
      <c r="P1644" s="26">
        <f t="shared" si="486"/>
        <v>0</v>
      </c>
      <c r="Q1644" s="21">
        <f t="shared" si="485"/>
        <v>0</v>
      </c>
      <c r="R1644" s="98"/>
      <c r="S1644" s="99"/>
      <c r="T1644" s="99"/>
      <c r="U1644" s="99"/>
      <c r="V1644" s="99"/>
      <c r="W1644" s="99"/>
      <c r="X1644" s="99"/>
      <c r="Y1644" s="99"/>
      <c r="Z1644" s="99"/>
      <c r="AA1644" s="99"/>
      <c r="AB1644" s="99"/>
      <c r="AC1644" s="100"/>
      <c r="AD1644" s="22">
        <f t="shared" si="473"/>
        <v>0</v>
      </c>
      <c r="AE1644" s="20">
        <f t="shared" si="474"/>
        <v>0</v>
      </c>
      <c r="AF1644" s="20">
        <f t="shared" si="475"/>
        <v>0</v>
      </c>
      <c r="AG1644" s="20">
        <f t="shared" si="476"/>
        <v>0</v>
      </c>
      <c r="AH1644" s="20">
        <f t="shared" si="477"/>
        <v>0</v>
      </c>
      <c r="AI1644" s="20">
        <f t="shared" si="478"/>
        <v>0</v>
      </c>
      <c r="AJ1644" s="20">
        <f t="shared" si="479"/>
        <v>0</v>
      </c>
      <c r="AK1644" s="20">
        <f t="shared" si="480"/>
        <v>0</v>
      </c>
      <c r="AL1644" s="20">
        <f t="shared" si="481"/>
        <v>0</v>
      </c>
      <c r="AM1644" s="20">
        <f t="shared" si="482"/>
        <v>0</v>
      </c>
      <c r="AN1644" s="20">
        <f t="shared" si="483"/>
        <v>0</v>
      </c>
      <c r="AO1644" s="43">
        <f t="shared" si="484"/>
        <v>0</v>
      </c>
    </row>
    <row r="1645" spans="1:41" hidden="1" x14ac:dyDescent="0.2">
      <c r="A1645" s="96"/>
      <c r="B1645" s="96"/>
      <c r="C1645" s="96"/>
      <c r="D1645" s="96"/>
      <c r="E1645" s="96"/>
      <c r="F1645" s="96"/>
      <c r="G1645" s="96"/>
      <c r="H1645" s="19" t="str">
        <f>IF(E1645="","",VLOOKUP(LEFT(E1645,5),'Technikai cellák'!B:C,2,0))</f>
        <v/>
      </c>
      <c r="I1645" s="19" t="str">
        <f>IF(E1645="","",VLOOKUP(H1645,'Technikai cellák'!$C$1:$D$12,2,0))</f>
        <v/>
      </c>
      <c r="J1645" s="97"/>
      <c r="K1645" s="25" t="str">
        <f t="shared" si="469"/>
        <v/>
      </c>
      <c r="L1645" s="101">
        <f t="shared" si="470"/>
        <v>0</v>
      </c>
      <c r="M1645" s="102">
        <f t="shared" si="471"/>
        <v>0</v>
      </c>
      <c r="N1645" s="105"/>
      <c r="O1645" s="104">
        <f t="shared" si="472"/>
        <v>0</v>
      </c>
      <c r="P1645" s="26">
        <f t="shared" si="486"/>
        <v>0</v>
      </c>
      <c r="Q1645" s="21">
        <f t="shared" si="485"/>
        <v>0</v>
      </c>
      <c r="R1645" s="98"/>
      <c r="S1645" s="99"/>
      <c r="T1645" s="99"/>
      <c r="U1645" s="99"/>
      <c r="V1645" s="99"/>
      <c r="W1645" s="99"/>
      <c r="X1645" s="99"/>
      <c r="Y1645" s="99"/>
      <c r="Z1645" s="99"/>
      <c r="AA1645" s="99"/>
      <c r="AB1645" s="99"/>
      <c r="AC1645" s="100"/>
      <c r="AD1645" s="22">
        <f t="shared" si="473"/>
        <v>0</v>
      </c>
      <c r="AE1645" s="20">
        <f t="shared" si="474"/>
        <v>0</v>
      </c>
      <c r="AF1645" s="20">
        <f t="shared" si="475"/>
        <v>0</v>
      </c>
      <c r="AG1645" s="20">
        <f t="shared" si="476"/>
        <v>0</v>
      </c>
      <c r="AH1645" s="20">
        <f t="shared" si="477"/>
        <v>0</v>
      </c>
      <c r="AI1645" s="20">
        <f t="shared" si="478"/>
        <v>0</v>
      </c>
      <c r="AJ1645" s="20">
        <f t="shared" si="479"/>
        <v>0</v>
      </c>
      <c r="AK1645" s="20">
        <f t="shared" si="480"/>
        <v>0</v>
      </c>
      <c r="AL1645" s="20">
        <f t="shared" si="481"/>
        <v>0</v>
      </c>
      <c r="AM1645" s="20">
        <f t="shared" si="482"/>
        <v>0</v>
      </c>
      <c r="AN1645" s="20">
        <f t="shared" si="483"/>
        <v>0</v>
      </c>
      <c r="AO1645" s="43">
        <f t="shared" si="484"/>
        <v>0</v>
      </c>
    </row>
    <row r="1646" spans="1:41" hidden="1" x14ac:dyDescent="0.2">
      <c r="A1646" s="96"/>
      <c r="B1646" s="96"/>
      <c r="C1646" s="96"/>
      <c r="D1646" s="96"/>
      <c r="E1646" s="96"/>
      <c r="F1646" s="96"/>
      <c r="G1646" s="96"/>
      <c r="H1646" s="19" t="str">
        <f>IF(E1646="","",VLOOKUP(LEFT(E1646,5),'Technikai cellák'!B:C,2,0))</f>
        <v/>
      </c>
      <c r="I1646" s="19" t="str">
        <f>IF(E1646="","",VLOOKUP(H1646,'Technikai cellák'!$C$1:$D$12,2,0))</f>
        <v/>
      </c>
      <c r="J1646" s="97"/>
      <c r="K1646" s="25" t="str">
        <f t="shared" si="469"/>
        <v/>
      </c>
      <c r="L1646" s="101">
        <f t="shared" si="470"/>
        <v>0</v>
      </c>
      <c r="M1646" s="102">
        <f t="shared" si="471"/>
        <v>0</v>
      </c>
      <c r="N1646" s="105"/>
      <c r="O1646" s="104">
        <f t="shared" si="472"/>
        <v>0</v>
      </c>
      <c r="P1646" s="26">
        <f t="shared" si="486"/>
        <v>0</v>
      </c>
      <c r="Q1646" s="21">
        <f t="shared" si="485"/>
        <v>0</v>
      </c>
      <c r="R1646" s="98"/>
      <c r="S1646" s="99"/>
      <c r="T1646" s="99"/>
      <c r="U1646" s="99"/>
      <c r="V1646" s="99"/>
      <c r="W1646" s="99"/>
      <c r="X1646" s="99"/>
      <c r="Y1646" s="99"/>
      <c r="Z1646" s="99"/>
      <c r="AA1646" s="99"/>
      <c r="AB1646" s="99"/>
      <c r="AC1646" s="100"/>
      <c r="AD1646" s="22">
        <f t="shared" si="473"/>
        <v>0</v>
      </c>
      <c r="AE1646" s="20">
        <f t="shared" si="474"/>
        <v>0</v>
      </c>
      <c r="AF1646" s="20">
        <f t="shared" si="475"/>
        <v>0</v>
      </c>
      <c r="AG1646" s="20">
        <f t="shared" si="476"/>
        <v>0</v>
      </c>
      <c r="AH1646" s="20">
        <f t="shared" si="477"/>
        <v>0</v>
      </c>
      <c r="AI1646" s="20">
        <f t="shared" si="478"/>
        <v>0</v>
      </c>
      <c r="AJ1646" s="20">
        <f t="shared" si="479"/>
        <v>0</v>
      </c>
      <c r="AK1646" s="20">
        <f t="shared" si="480"/>
        <v>0</v>
      </c>
      <c r="AL1646" s="20">
        <f t="shared" si="481"/>
        <v>0</v>
      </c>
      <c r="AM1646" s="20">
        <f t="shared" si="482"/>
        <v>0</v>
      </c>
      <c r="AN1646" s="20">
        <f t="shared" si="483"/>
        <v>0</v>
      </c>
      <c r="AO1646" s="43">
        <f t="shared" si="484"/>
        <v>0</v>
      </c>
    </row>
    <row r="1647" spans="1:41" hidden="1" x14ac:dyDescent="0.2">
      <c r="A1647" s="96"/>
      <c r="B1647" s="96"/>
      <c r="C1647" s="96"/>
      <c r="D1647" s="96"/>
      <c r="E1647" s="96"/>
      <c r="F1647" s="96"/>
      <c r="G1647" s="96"/>
      <c r="H1647" s="19" t="str">
        <f>IF(E1647="","",VLOOKUP(LEFT(E1647,5),'Technikai cellák'!B:C,2,0))</f>
        <v/>
      </c>
      <c r="I1647" s="19" t="str">
        <f>IF(E1647="","",VLOOKUP(H1647,'Technikai cellák'!$C$1:$D$12,2,0))</f>
        <v/>
      </c>
      <c r="J1647" s="97"/>
      <c r="K1647" s="25" t="str">
        <f t="shared" si="469"/>
        <v/>
      </c>
      <c r="L1647" s="101">
        <f t="shared" si="470"/>
        <v>0</v>
      </c>
      <c r="M1647" s="102">
        <f t="shared" si="471"/>
        <v>0</v>
      </c>
      <c r="N1647" s="105"/>
      <c r="O1647" s="104">
        <f t="shared" si="472"/>
        <v>0</v>
      </c>
      <c r="P1647" s="26">
        <f t="shared" si="486"/>
        <v>0</v>
      </c>
      <c r="Q1647" s="21">
        <f t="shared" si="485"/>
        <v>0</v>
      </c>
      <c r="R1647" s="98"/>
      <c r="S1647" s="99"/>
      <c r="T1647" s="99"/>
      <c r="U1647" s="99"/>
      <c r="V1647" s="99"/>
      <c r="W1647" s="99"/>
      <c r="X1647" s="99"/>
      <c r="Y1647" s="99"/>
      <c r="Z1647" s="99"/>
      <c r="AA1647" s="99"/>
      <c r="AB1647" s="99"/>
      <c r="AC1647" s="100"/>
      <c r="AD1647" s="22">
        <f t="shared" si="473"/>
        <v>0</v>
      </c>
      <c r="AE1647" s="20">
        <f t="shared" si="474"/>
        <v>0</v>
      </c>
      <c r="AF1647" s="20">
        <f t="shared" si="475"/>
        <v>0</v>
      </c>
      <c r="AG1647" s="20">
        <f t="shared" si="476"/>
        <v>0</v>
      </c>
      <c r="AH1647" s="20">
        <f t="shared" si="477"/>
        <v>0</v>
      </c>
      <c r="AI1647" s="20">
        <f t="shared" si="478"/>
        <v>0</v>
      </c>
      <c r="AJ1647" s="20">
        <f t="shared" si="479"/>
        <v>0</v>
      </c>
      <c r="AK1647" s="20">
        <f t="shared" si="480"/>
        <v>0</v>
      </c>
      <c r="AL1647" s="20">
        <f t="shared" si="481"/>
        <v>0</v>
      </c>
      <c r="AM1647" s="20">
        <f t="shared" si="482"/>
        <v>0</v>
      </c>
      <c r="AN1647" s="20">
        <f t="shared" si="483"/>
        <v>0</v>
      </c>
      <c r="AO1647" s="43">
        <f t="shared" si="484"/>
        <v>0</v>
      </c>
    </row>
    <row r="1648" spans="1:41" hidden="1" x14ac:dyDescent="0.2">
      <c r="A1648" s="96"/>
      <c r="B1648" s="96"/>
      <c r="C1648" s="96"/>
      <c r="D1648" s="96"/>
      <c r="E1648" s="96"/>
      <c r="F1648" s="96"/>
      <c r="G1648" s="96"/>
      <c r="H1648" s="19" t="str">
        <f>IF(E1648="","",VLOOKUP(LEFT(E1648,5),'Technikai cellák'!B:C,2,0))</f>
        <v/>
      </c>
      <c r="I1648" s="19" t="str">
        <f>IF(E1648="","",VLOOKUP(H1648,'Technikai cellák'!$C$1:$D$12,2,0))</f>
        <v/>
      </c>
      <c r="J1648" s="97"/>
      <c r="K1648" s="25" t="str">
        <f t="shared" si="469"/>
        <v/>
      </c>
      <c r="L1648" s="101">
        <f t="shared" si="470"/>
        <v>0</v>
      </c>
      <c r="M1648" s="102">
        <f t="shared" si="471"/>
        <v>0</v>
      </c>
      <c r="N1648" s="105"/>
      <c r="O1648" s="104">
        <f t="shared" si="472"/>
        <v>0</v>
      </c>
      <c r="P1648" s="26">
        <f t="shared" si="486"/>
        <v>0</v>
      </c>
      <c r="Q1648" s="21">
        <f t="shared" si="485"/>
        <v>0</v>
      </c>
      <c r="R1648" s="98"/>
      <c r="S1648" s="99"/>
      <c r="T1648" s="99"/>
      <c r="U1648" s="99"/>
      <c r="V1648" s="99"/>
      <c r="W1648" s="99"/>
      <c r="X1648" s="99"/>
      <c r="Y1648" s="99"/>
      <c r="Z1648" s="99"/>
      <c r="AA1648" s="99"/>
      <c r="AB1648" s="99"/>
      <c r="AC1648" s="100"/>
      <c r="AD1648" s="22">
        <f t="shared" si="473"/>
        <v>0</v>
      </c>
      <c r="AE1648" s="20">
        <f t="shared" si="474"/>
        <v>0</v>
      </c>
      <c r="AF1648" s="20">
        <f t="shared" si="475"/>
        <v>0</v>
      </c>
      <c r="AG1648" s="20">
        <f t="shared" si="476"/>
        <v>0</v>
      </c>
      <c r="AH1648" s="20">
        <f t="shared" si="477"/>
        <v>0</v>
      </c>
      <c r="AI1648" s="20">
        <f t="shared" si="478"/>
        <v>0</v>
      </c>
      <c r="AJ1648" s="20">
        <f t="shared" si="479"/>
        <v>0</v>
      </c>
      <c r="AK1648" s="20">
        <f t="shared" si="480"/>
        <v>0</v>
      </c>
      <c r="AL1648" s="20">
        <f t="shared" si="481"/>
        <v>0</v>
      </c>
      <c r="AM1648" s="20">
        <f t="shared" si="482"/>
        <v>0</v>
      </c>
      <c r="AN1648" s="20">
        <f t="shared" si="483"/>
        <v>0</v>
      </c>
      <c r="AO1648" s="43">
        <f t="shared" si="484"/>
        <v>0</v>
      </c>
    </row>
    <row r="1649" spans="1:41" hidden="1" x14ac:dyDescent="0.2">
      <c r="A1649" s="96"/>
      <c r="B1649" s="96"/>
      <c r="C1649" s="96"/>
      <c r="D1649" s="96"/>
      <c r="E1649" s="96"/>
      <c r="F1649" s="96"/>
      <c r="G1649" s="96"/>
      <c r="H1649" s="19" t="str">
        <f>IF(E1649="","",VLOOKUP(LEFT(E1649,5),'Technikai cellák'!B:C,2,0))</f>
        <v/>
      </c>
      <c r="I1649" s="19" t="str">
        <f>IF(E1649="","",VLOOKUP(H1649,'Technikai cellák'!$C$1:$D$12,2,0))</f>
        <v/>
      </c>
      <c r="J1649" s="97"/>
      <c r="K1649" s="25" t="str">
        <f t="shared" si="469"/>
        <v/>
      </c>
      <c r="L1649" s="101">
        <f t="shared" si="470"/>
        <v>0</v>
      </c>
      <c r="M1649" s="102">
        <f t="shared" si="471"/>
        <v>0</v>
      </c>
      <c r="N1649" s="105"/>
      <c r="O1649" s="104">
        <f t="shared" si="472"/>
        <v>0</v>
      </c>
      <c r="P1649" s="26">
        <f t="shared" si="486"/>
        <v>0</v>
      </c>
      <c r="Q1649" s="21">
        <f t="shared" si="485"/>
        <v>0</v>
      </c>
      <c r="R1649" s="98"/>
      <c r="S1649" s="99"/>
      <c r="T1649" s="99"/>
      <c r="U1649" s="99"/>
      <c r="V1649" s="99"/>
      <c r="W1649" s="99"/>
      <c r="X1649" s="99"/>
      <c r="Y1649" s="99"/>
      <c r="Z1649" s="99"/>
      <c r="AA1649" s="99"/>
      <c r="AB1649" s="99"/>
      <c r="AC1649" s="100"/>
      <c r="AD1649" s="22">
        <f t="shared" si="473"/>
        <v>0</v>
      </c>
      <c r="AE1649" s="20">
        <f t="shared" si="474"/>
        <v>0</v>
      </c>
      <c r="AF1649" s="20">
        <f t="shared" si="475"/>
        <v>0</v>
      </c>
      <c r="AG1649" s="20">
        <f t="shared" si="476"/>
        <v>0</v>
      </c>
      <c r="AH1649" s="20">
        <f t="shared" si="477"/>
        <v>0</v>
      </c>
      <c r="AI1649" s="20">
        <f t="shared" si="478"/>
        <v>0</v>
      </c>
      <c r="AJ1649" s="20">
        <f t="shared" si="479"/>
        <v>0</v>
      </c>
      <c r="AK1649" s="20">
        <f t="shared" si="480"/>
        <v>0</v>
      </c>
      <c r="AL1649" s="20">
        <f t="shared" si="481"/>
        <v>0</v>
      </c>
      <c r="AM1649" s="20">
        <f t="shared" si="482"/>
        <v>0</v>
      </c>
      <c r="AN1649" s="20">
        <f t="shared" si="483"/>
        <v>0</v>
      </c>
      <c r="AO1649" s="43">
        <f t="shared" si="484"/>
        <v>0</v>
      </c>
    </row>
    <row r="1650" spans="1:41" hidden="1" x14ac:dyDescent="0.2">
      <c r="A1650" s="96"/>
      <c r="B1650" s="96"/>
      <c r="C1650" s="96"/>
      <c r="D1650" s="96"/>
      <c r="E1650" s="96"/>
      <c r="F1650" s="96"/>
      <c r="G1650" s="96"/>
      <c r="H1650" s="19" t="str">
        <f>IF(E1650="","",VLOOKUP(LEFT(E1650,5),'Technikai cellák'!B:C,2,0))</f>
        <v/>
      </c>
      <c r="I1650" s="19" t="str">
        <f>IF(E1650="","",VLOOKUP(H1650,'Technikai cellák'!$C$1:$D$12,2,0))</f>
        <v/>
      </c>
      <c r="J1650" s="97"/>
      <c r="K1650" s="25" t="str">
        <f t="shared" si="469"/>
        <v/>
      </c>
      <c r="L1650" s="101">
        <f t="shared" si="470"/>
        <v>0</v>
      </c>
      <c r="M1650" s="102">
        <f t="shared" si="471"/>
        <v>0</v>
      </c>
      <c r="N1650" s="105"/>
      <c r="O1650" s="104">
        <f t="shared" si="472"/>
        <v>0</v>
      </c>
      <c r="P1650" s="26">
        <f t="shared" si="486"/>
        <v>0</v>
      </c>
      <c r="Q1650" s="21">
        <f t="shared" si="485"/>
        <v>0</v>
      </c>
      <c r="R1650" s="98"/>
      <c r="S1650" s="99"/>
      <c r="T1650" s="99"/>
      <c r="U1650" s="99"/>
      <c r="V1650" s="99"/>
      <c r="W1650" s="99"/>
      <c r="X1650" s="99"/>
      <c r="Y1650" s="99"/>
      <c r="Z1650" s="99"/>
      <c r="AA1650" s="99"/>
      <c r="AB1650" s="99"/>
      <c r="AC1650" s="100"/>
      <c r="AD1650" s="22">
        <f t="shared" si="473"/>
        <v>0</v>
      </c>
      <c r="AE1650" s="20">
        <f t="shared" si="474"/>
        <v>0</v>
      </c>
      <c r="AF1650" s="20">
        <f t="shared" si="475"/>
        <v>0</v>
      </c>
      <c r="AG1650" s="20">
        <f t="shared" si="476"/>
        <v>0</v>
      </c>
      <c r="AH1650" s="20">
        <f t="shared" si="477"/>
        <v>0</v>
      </c>
      <c r="AI1650" s="20">
        <f t="shared" si="478"/>
        <v>0</v>
      </c>
      <c r="AJ1650" s="20">
        <f t="shared" si="479"/>
        <v>0</v>
      </c>
      <c r="AK1650" s="20">
        <f t="shared" si="480"/>
        <v>0</v>
      </c>
      <c r="AL1650" s="20">
        <f t="shared" si="481"/>
        <v>0</v>
      </c>
      <c r="AM1650" s="20">
        <f t="shared" si="482"/>
        <v>0</v>
      </c>
      <c r="AN1650" s="20">
        <f t="shared" si="483"/>
        <v>0</v>
      </c>
      <c r="AO1650" s="43">
        <f t="shared" si="484"/>
        <v>0</v>
      </c>
    </row>
    <row r="1651" spans="1:41" hidden="1" x14ac:dyDescent="0.2">
      <c r="A1651" s="96"/>
      <c r="B1651" s="96"/>
      <c r="C1651" s="96"/>
      <c r="D1651" s="96"/>
      <c r="E1651" s="96"/>
      <c r="F1651" s="96"/>
      <c r="G1651" s="96"/>
      <c r="H1651" s="19" t="str">
        <f>IF(E1651="","",VLOOKUP(LEFT(E1651,5),'Technikai cellák'!B:C,2,0))</f>
        <v/>
      </c>
      <c r="I1651" s="19" t="str">
        <f>IF(E1651="","",VLOOKUP(H1651,'Technikai cellák'!$C$1:$D$12,2,0))</f>
        <v/>
      </c>
      <c r="J1651" s="97"/>
      <c r="K1651" s="25" t="str">
        <f t="shared" si="469"/>
        <v/>
      </c>
      <c r="L1651" s="101">
        <f t="shared" si="470"/>
        <v>0</v>
      </c>
      <c r="M1651" s="102">
        <f t="shared" si="471"/>
        <v>0</v>
      </c>
      <c r="N1651" s="105"/>
      <c r="O1651" s="104">
        <f t="shared" si="472"/>
        <v>0</v>
      </c>
      <c r="P1651" s="26">
        <f t="shared" si="486"/>
        <v>0</v>
      </c>
      <c r="Q1651" s="21">
        <f t="shared" si="485"/>
        <v>0</v>
      </c>
      <c r="R1651" s="98"/>
      <c r="S1651" s="99"/>
      <c r="T1651" s="99"/>
      <c r="U1651" s="99"/>
      <c r="V1651" s="99"/>
      <c r="W1651" s="99"/>
      <c r="X1651" s="99"/>
      <c r="Y1651" s="99"/>
      <c r="Z1651" s="99"/>
      <c r="AA1651" s="99"/>
      <c r="AB1651" s="99"/>
      <c r="AC1651" s="100"/>
      <c r="AD1651" s="22">
        <f t="shared" si="473"/>
        <v>0</v>
      </c>
      <c r="AE1651" s="20">
        <f t="shared" si="474"/>
        <v>0</v>
      </c>
      <c r="AF1651" s="20">
        <f t="shared" si="475"/>
        <v>0</v>
      </c>
      <c r="AG1651" s="20">
        <f t="shared" si="476"/>
        <v>0</v>
      </c>
      <c r="AH1651" s="20">
        <f t="shared" si="477"/>
        <v>0</v>
      </c>
      <c r="AI1651" s="20">
        <f t="shared" si="478"/>
        <v>0</v>
      </c>
      <c r="AJ1651" s="20">
        <f t="shared" si="479"/>
        <v>0</v>
      </c>
      <c r="AK1651" s="20">
        <f t="shared" si="480"/>
        <v>0</v>
      </c>
      <c r="AL1651" s="20">
        <f t="shared" si="481"/>
        <v>0</v>
      </c>
      <c r="AM1651" s="20">
        <f t="shared" si="482"/>
        <v>0</v>
      </c>
      <c r="AN1651" s="20">
        <f t="shared" si="483"/>
        <v>0</v>
      </c>
      <c r="AO1651" s="43">
        <f t="shared" si="484"/>
        <v>0</v>
      </c>
    </row>
    <row r="1652" spans="1:41" hidden="1" x14ac:dyDescent="0.2">
      <c r="A1652" s="96"/>
      <c r="B1652" s="96"/>
      <c r="C1652" s="96"/>
      <c r="D1652" s="96"/>
      <c r="E1652" s="96"/>
      <c r="F1652" s="96"/>
      <c r="G1652" s="96"/>
      <c r="H1652" s="19" t="str">
        <f>IF(E1652="","",VLOOKUP(LEFT(E1652,5),'Technikai cellák'!B:C,2,0))</f>
        <v/>
      </c>
      <c r="I1652" s="19" t="str">
        <f>IF(E1652="","",VLOOKUP(H1652,'Technikai cellák'!$C$1:$D$12,2,0))</f>
        <v/>
      </c>
      <c r="J1652" s="97"/>
      <c r="K1652" s="25" t="str">
        <f t="shared" si="469"/>
        <v/>
      </c>
      <c r="L1652" s="101">
        <f t="shared" si="470"/>
        <v>0</v>
      </c>
      <c r="M1652" s="102">
        <f t="shared" si="471"/>
        <v>0</v>
      </c>
      <c r="N1652" s="105"/>
      <c r="O1652" s="104">
        <f t="shared" si="472"/>
        <v>0</v>
      </c>
      <c r="P1652" s="26">
        <f t="shared" si="486"/>
        <v>0</v>
      </c>
      <c r="Q1652" s="21">
        <f t="shared" si="485"/>
        <v>0</v>
      </c>
      <c r="R1652" s="98"/>
      <c r="S1652" s="99"/>
      <c r="T1652" s="99"/>
      <c r="U1652" s="99"/>
      <c r="V1652" s="99"/>
      <c r="W1652" s="99"/>
      <c r="X1652" s="99"/>
      <c r="Y1652" s="99"/>
      <c r="Z1652" s="99"/>
      <c r="AA1652" s="99"/>
      <c r="AB1652" s="99"/>
      <c r="AC1652" s="100"/>
      <c r="AD1652" s="22">
        <f t="shared" si="473"/>
        <v>0</v>
      </c>
      <c r="AE1652" s="20">
        <f t="shared" si="474"/>
        <v>0</v>
      </c>
      <c r="AF1652" s="20">
        <f t="shared" si="475"/>
        <v>0</v>
      </c>
      <c r="AG1652" s="20">
        <f t="shared" si="476"/>
        <v>0</v>
      </c>
      <c r="AH1652" s="20">
        <f t="shared" si="477"/>
        <v>0</v>
      </c>
      <c r="AI1652" s="20">
        <f t="shared" si="478"/>
        <v>0</v>
      </c>
      <c r="AJ1652" s="20">
        <f t="shared" si="479"/>
        <v>0</v>
      </c>
      <c r="AK1652" s="20">
        <f t="shared" si="480"/>
        <v>0</v>
      </c>
      <c r="AL1652" s="20">
        <f t="shared" si="481"/>
        <v>0</v>
      </c>
      <c r="AM1652" s="20">
        <f t="shared" si="482"/>
        <v>0</v>
      </c>
      <c r="AN1652" s="20">
        <f t="shared" si="483"/>
        <v>0</v>
      </c>
      <c r="AO1652" s="43">
        <f t="shared" si="484"/>
        <v>0</v>
      </c>
    </row>
    <row r="1653" spans="1:41" hidden="1" x14ac:dyDescent="0.2">
      <c r="A1653" s="96"/>
      <c r="B1653" s="96"/>
      <c r="C1653" s="96"/>
      <c r="D1653" s="96"/>
      <c r="E1653" s="96"/>
      <c r="F1653" s="96"/>
      <c r="G1653" s="96"/>
      <c r="H1653" s="19" t="str">
        <f>IF(E1653="","",VLOOKUP(LEFT(E1653,5),'Technikai cellák'!B:C,2,0))</f>
        <v/>
      </c>
      <c r="I1653" s="19" t="str">
        <f>IF(E1653="","",VLOOKUP(H1653,'Technikai cellák'!$C$1:$D$12,2,0))</f>
        <v/>
      </c>
      <c r="J1653" s="97"/>
      <c r="K1653" s="25" t="str">
        <f t="shared" si="469"/>
        <v/>
      </c>
      <c r="L1653" s="101">
        <f t="shared" si="470"/>
        <v>0</v>
      </c>
      <c r="M1653" s="102">
        <f t="shared" si="471"/>
        <v>0</v>
      </c>
      <c r="N1653" s="105"/>
      <c r="O1653" s="104">
        <f t="shared" si="472"/>
        <v>0</v>
      </c>
      <c r="P1653" s="26">
        <f t="shared" si="486"/>
        <v>0</v>
      </c>
      <c r="Q1653" s="21">
        <f t="shared" si="485"/>
        <v>0</v>
      </c>
      <c r="R1653" s="98"/>
      <c r="S1653" s="99"/>
      <c r="T1653" s="99"/>
      <c r="U1653" s="99"/>
      <c r="V1653" s="99"/>
      <c r="W1653" s="99"/>
      <c r="X1653" s="99"/>
      <c r="Y1653" s="99"/>
      <c r="Z1653" s="99"/>
      <c r="AA1653" s="99"/>
      <c r="AB1653" s="99"/>
      <c r="AC1653" s="100"/>
      <c r="AD1653" s="22">
        <f t="shared" si="473"/>
        <v>0</v>
      </c>
      <c r="AE1653" s="20">
        <f t="shared" si="474"/>
        <v>0</v>
      </c>
      <c r="AF1653" s="20">
        <f t="shared" si="475"/>
        <v>0</v>
      </c>
      <c r="AG1653" s="20">
        <f t="shared" si="476"/>
        <v>0</v>
      </c>
      <c r="AH1653" s="20">
        <f t="shared" si="477"/>
        <v>0</v>
      </c>
      <c r="AI1653" s="20">
        <f t="shared" si="478"/>
        <v>0</v>
      </c>
      <c r="AJ1653" s="20">
        <f t="shared" si="479"/>
        <v>0</v>
      </c>
      <c r="AK1653" s="20">
        <f t="shared" si="480"/>
        <v>0</v>
      </c>
      <c r="AL1653" s="20">
        <f t="shared" si="481"/>
        <v>0</v>
      </c>
      <c r="AM1653" s="20">
        <f t="shared" si="482"/>
        <v>0</v>
      </c>
      <c r="AN1653" s="20">
        <f t="shared" si="483"/>
        <v>0</v>
      </c>
      <c r="AO1653" s="43">
        <f t="shared" si="484"/>
        <v>0</v>
      </c>
    </row>
    <row r="1654" spans="1:41" hidden="1" x14ac:dyDescent="0.2">
      <c r="A1654" s="96"/>
      <c r="B1654" s="96"/>
      <c r="C1654" s="96"/>
      <c r="D1654" s="96"/>
      <c r="E1654" s="96"/>
      <c r="F1654" s="96"/>
      <c r="G1654" s="96"/>
      <c r="H1654" s="19" t="str">
        <f>IF(E1654="","",VLOOKUP(LEFT(E1654,5),'Technikai cellák'!B:C,2,0))</f>
        <v/>
      </c>
      <c r="I1654" s="19" t="str">
        <f>IF(E1654="","",VLOOKUP(H1654,'Technikai cellák'!$C$1:$D$12,2,0))</f>
        <v/>
      </c>
      <c r="J1654" s="97"/>
      <c r="K1654" s="25" t="str">
        <f t="shared" si="469"/>
        <v/>
      </c>
      <c r="L1654" s="101">
        <f t="shared" si="470"/>
        <v>0</v>
      </c>
      <c r="M1654" s="102">
        <f t="shared" si="471"/>
        <v>0</v>
      </c>
      <c r="N1654" s="105"/>
      <c r="O1654" s="104">
        <f t="shared" si="472"/>
        <v>0</v>
      </c>
      <c r="P1654" s="26">
        <f t="shared" si="486"/>
        <v>0</v>
      </c>
      <c r="Q1654" s="21">
        <f t="shared" si="485"/>
        <v>0</v>
      </c>
      <c r="R1654" s="98"/>
      <c r="S1654" s="99"/>
      <c r="T1654" s="99"/>
      <c r="U1654" s="99"/>
      <c r="V1654" s="99"/>
      <c r="W1654" s="99"/>
      <c r="X1654" s="99"/>
      <c r="Y1654" s="99"/>
      <c r="Z1654" s="99"/>
      <c r="AA1654" s="99"/>
      <c r="AB1654" s="99"/>
      <c r="AC1654" s="100"/>
      <c r="AD1654" s="22">
        <f t="shared" si="473"/>
        <v>0</v>
      </c>
      <c r="AE1654" s="20">
        <f t="shared" si="474"/>
        <v>0</v>
      </c>
      <c r="AF1654" s="20">
        <f t="shared" si="475"/>
        <v>0</v>
      </c>
      <c r="AG1654" s="20">
        <f t="shared" si="476"/>
        <v>0</v>
      </c>
      <c r="AH1654" s="20">
        <f t="shared" si="477"/>
        <v>0</v>
      </c>
      <c r="AI1654" s="20">
        <f t="shared" si="478"/>
        <v>0</v>
      </c>
      <c r="AJ1654" s="20">
        <f t="shared" si="479"/>
        <v>0</v>
      </c>
      <c r="AK1654" s="20">
        <f t="shared" si="480"/>
        <v>0</v>
      </c>
      <c r="AL1654" s="20">
        <f t="shared" si="481"/>
        <v>0</v>
      </c>
      <c r="AM1654" s="20">
        <f t="shared" si="482"/>
        <v>0</v>
      </c>
      <c r="AN1654" s="20">
        <f t="shared" si="483"/>
        <v>0</v>
      </c>
      <c r="AO1654" s="43">
        <f t="shared" si="484"/>
        <v>0</v>
      </c>
    </row>
    <row r="1655" spans="1:41" hidden="1" x14ac:dyDescent="0.2">
      <c r="A1655" s="96"/>
      <c r="B1655" s="96"/>
      <c r="C1655" s="96"/>
      <c r="D1655" s="96"/>
      <c r="E1655" s="96"/>
      <c r="F1655" s="96"/>
      <c r="G1655" s="96"/>
      <c r="H1655" s="19" t="str">
        <f>IF(E1655="","",VLOOKUP(LEFT(E1655,5),'Technikai cellák'!B:C,2,0))</f>
        <v/>
      </c>
      <c r="I1655" s="19" t="str">
        <f>IF(E1655="","",VLOOKUP(H1655,'Technikai cellák'!$C$1:$D$12,2,0))</f>
        <v/>
      </c>
      <c r="J1655" s="97"/>
      <c r="K1655" s="25" t="str">
        <f t="shared" si="469"/>
        <v/>
      </c>
      <c r="L1655" s="101">
        <f t="shared" si="470"/>
        <v>0</v>
      </c>
      <c r="M1655" s="102">
        <f t="shared" si="471"/>
        <v>0</v>
      </c>
      <c r="N1655" s="105"/>
      <c r="O1655" s="104">
        <f t="shared" si="472"/>
        <v>0</v>
      </c>
      <c r="P1655" s="26">
        <f t="shared" si="486"/>
        <v>0</v>
      </c>
      <c r="Q1655" s="21">
        <f t="shared" si="485"/>
        <v>0</v>
      </c>
      <c r="R1655" s="98"/>
      <c r="S1655" s="99"/>
      <c r="T1655" s="99"/>
      <c r="U1655" s="99"/>
      <c r="V1655" s="99"/>
      <c r="W1655" s="99"/>
      <c r="X1655" s="99"/>
      <c r="Y1655" s="99"/>
      <c r="Z1655" s="99"/>
      <c r="AA1655" s="99"/>
      <c r="AB1655" s="99"/>
      <c r="AC1655" s="100"/>
      <c r="AD1655" s="22">
        <f t="shared" si="473"/>
        <v>0</v>
      </c>
      <c r="AE1655" s="20">
        <f t="shared" si="474"/>
        <v>0</v>
      </c>
      <c r="AF1655" s="20">
        <f t="shared" si="475"/>
        <v>0</v>
      </c>
      <c r="AG1655" s="20">
        <f t="shared" si="476"/>
        <v>0</v>
      </c>
      <c r="AH1655" s="20">
        <f t="shared" si="477"/>
        <v>0</v>
      </c>
      <c r="AI1655" s="20">
        <f t="shared" si="478"/>
        <v>0</v>
      </c>
      <c r="AJ1655" s="20">
        <f t="shared" si="479"/>
        <v>0</v>
      </c>
      <c r="AK1655" s="20">
        <f t="shared" si="480"/>
        <v>0</v>
      </c>
      <c r="AL1655" s="20">
        <f t="shared" si="481"/>
        <v>0</v>
      </c>
      <c r="AM1655" s="20">
        <f t="shared" si="482"/>
        <v>0</v>
      </c>
      <c r="AN1655" s="20">
        <f t="shared" si="483"/>
        <v>0</v>
      </c>
      <c r="AO1655" s="43">
        <f t="shared" si="484"/>
        <v>0</v>
      </c>
    </row>
    <row r="1656" spans="1:41" hidden="1" x14ac:dyDescent="0.2">
      <c r="A1656" s="96"/>
      <c r="B1656" s="96"/>
      <c r="C1656" s="96"/>
      <c r="D1656" s="96"/>
      <c r="E1656" s="96"/>
      <c r="F1656" s="96"/>
      <c r="G1656" s="96"/>
      <c r="H1656" s="19" t="str">
        <f>IF(E1656="","",VLOOKUP(LEFT(E1656,5),'Technikai cellák'!B:C,2,0))</f>
        <v/>
      </c>
      <c r="I1656" s="19" t="str">
        <f>IF(E1656="","",VLOOKUP(H1656,'Technikai cellák'!$C$1:$D$12,2,0))</f>
        <v/>
      </c>
      <c r="J1656" s="97"/>
      <c r="K1656" s="25" t="str">
        <f t="shared" si="469"/>
        <v/>
      </c>
      <c r="L1656" s="101">
        <f t="shared" si="470"/>
        <v>0</v>
      </c>
      <c r="M1656" s="102">
        <f t="shared" si="471"/>
        <v>0</v>
      </c>
      <c r="N1656" s="105"/>
      <c r="O1656" s="104">
        <f t="shared" si="472"/>
        <v>0</v>
      </c>
      <c r="P1656" s="26">
        <f t="shared" si="486"/>
        <v>0</v>
      </c>
      <c r="Q1656" s="21">
        <f t="shared" si="485"/>
        <v>0</v>
      </c>
      <c r="R1656" s="98"/>
      <c r="S1656" s="99"/>
      <c r="T1656" s="99"/>
      <c r="U1656" s="99"/>
      <c r="V1656" s="99"/>
      <c r="W1656" s="99"/>
      <c r="X1656" s="99"/>
      <c r="Y1656" s="99"/>
      <c r="Z1656" s="99"/>
      <c r="AA1656" s="99"/>
      <c r="AB1656" s="99"/>
      <c r="AC1656" s="100"/>
      <c r="AD1656" s="22">
        <f t="shared" si="473"/>
        <v>0</v>
      </c>
      <c r="AE1656" s="20">
        <f t="shared" si="474"/>
        <v>0</v>
      </c>
      <c r="AF1656" s="20">
        <f t="shared" si="475"/>
        <v>0</v>
      </c>
      <c r="AG1656" s="20">
        <f t="shared" si="476"/>
        <v>0</v>
      </c>
      <c r="AH1656" s="20">
        <f t="shared" si="477"/>
        <v>0</v>
      </c>
      <c r="AI1656" s="20">
        <f t="shared" si="478"/>
        <v>0</v>
      </c>
      <c r="AJ1656" s="20">
        <f t="shared" si="479"/>
        <v>0</v>
      </c>
      <c r="AK1656" s="20">
        <f t="shared" si="480"/>
        <v>0</v>
      </c>
      <c r="AL1656" s="20">
        <f t="shared" si="481"/>
        <v>0</v>
      </c>
      <c r="AM1656" s="20">
        <f t="shared" si="482"/>
        <v>0</v>
      </c>
      <c r="AN1656" s="20">
        <f t="shared" si="483"/>
        <v>0</v>
      </c>
      <c r="AO1656" s="43">
        <f t="shared" si="484"/>
        <v>0</v>
      </c>
    </row>
    <row r="1657" spans="1:41" hidden="1" x14ac:dyDescent="0.2">
      <c r="A1657" s="96"/>
      <c r="B1657" s="96"/>
      <c r="C1657" s="96"/>
      <c r="D1657" s="96"/>
      <c r="E1657" s="96"/>
      <c r="F1657" s="96"/>
      <c r="G1657" s="96"/>
      <c r="H1657" s="19" t="str">
        <f>IF(E1657="","",VLOOKUP(LEFT(E1657,5),'Technikai cellák'!B:C,2,0))</f>
        <v/>
      </c>
      <c r="I1657" s="19" t="str">
        <f>IF(E1657="","",VLOOKUP(H1657,'Technikai cellák'!$C$1:$D$12,2,0))</f>
        <v/>
      </c>
      <c r="J1657" s="97"/>
      <c r="K1657" s="25" t="str">
        <f t="shared" si="469"/>
        <v/>
      </c>
      <c r="L1657" s="101">
        <f t="shared" si="470"/>
        <v>0</v>
      </c>
      <c r="M1657" s="102">
        <f t="shared" si="471"/>
        <v>0</v>
      </c>
      <c r="N1657" s="105"/>
      <c r="O1657" s="104">
        <f t="shared" si="472"/>
        <v>0</v>
      </c>
      <c r="P1657" s="26">
        <f t="shared" si="486"/>
        <v>0</v>
      </c>
      <c r="Q1657" s="21">
        <f t="shared" si="485"/>
        <v>0</v>
      </c>
      <c r="R1657" s="98"/>
      <c r="S1657" s="99"/>
      <c r="T1657" s="99"/>
      <c r="U1657" s="99"/>
      <c r="V1657" s="99"/>
      <c r="W1657" s="99"/>
      <c r="X1657" s="99"/>
      <c r="Y1657" s="99"/>
      <c r="Z1657" s="99"/>
      <c r="AA1657" s="99"/>
      <c r="AB1657" s="99"/>
      <c r="AC1657" s="100"/>
      <c r="AD1657" s="22">
        <f t="shared" si="473"/>
        <v>0</v>
      </c>
      <c r="AE1657" s="20">
        <f t="shared" si="474"/>
        <v>0</v>
      </c>
      <c r="AF1657" s="20">
        <f t="shared" si="475"/>
        <v>0</v>
      </c>
      <c r="AG1657" s="20">
        <f t="shared" si="476"/>
        <v>0</v>
      </c>
      <c r="AH1657" s="20">
        <f t="shared" si="477"/>
        <v>0</v>
      </c>
      <c r="AI1657" s="20">
        <f t="shared" si="478"/>
        <v>0</v>
      </c>
      <c r="AJ1657" s="20">
        <f t="shared" si="479"/>
        <v>0</v>
      </c>
      <c r="AK1657" s="20">
        <f t="shared" si="480"/>
        <v>0</v>
      </c>
      <c r="AL1657" s="20">
        <f t="shared" si="481"/>
        <v>0</v>
      </c>
      <c r="AM1657" s="20">
        <f t="shared" si="482"/>
        <v>0</v>
      </c>
      <c r="AN1657" s="20">
        <f t="shared" si="483"/>
        <v>0</v>
      </c>
      <c r="AO1657" s="43">
        <f t="shared" si="484"/>
        <v>0</v>
      </c>
    </row>
    <row r="1658" spans="1:41" hidden="1" x14ac:dyDescent="0.2">
      <c r="A1658" s="96"/>
      <c r="B1658" s="96"/>
      <c r="C1658" s="96"/>
      <c r="D1658" s="96"/>
      <c r="E1658" s="96"/>
      <c r="F1658" s="96"/>
      <c r="G1658" s="96"/>
      <c r="H1658" s="19" t="str">
        <f>IF(E1658="","",VLOOKUP(LEFT(E1658,5),'Technikai cellák'!B:C,2,0))</f>
        <v/>
      </c>
      <c r="I1658" s="19" t="str">
        <f>IF(E1658="","",VLOOKUP(H1658,'Technikai cellák'!$C$1:$D$12,2,0))</f>
        <v/>
      </c>
      <c r="J1658" s="97"/>
      <c r="K1658" s="25" t="str">
        <f t="shared" si="469"/>
        <v/>
      </c>
      <c r="L1658" s="101">
        <f t="shared" si="470"/>
        <v>0</v>
      </c>
      <c r="M1658" s="102">
        <f t="shared" si="471"/>
        <v>0</v>
      </c>
      <c r="N1658" s="105"/>
      <c r="O1658" s="104">
        <f t="shared" si="472"/>
        <v>0</v>
      </c>
      <c r="P1658" s="26">
        <f t="shared" si="486"/>
        <v>0</v>
      </c>
      <c r="Q1658" s="21">
        <f t="shared" si="485"/>
        <v>0</v>
      </c>
      <c r="R1658" s="98"/>
      <c r="S1658" s="99"/>
      <c r="T1658" s="99"/>
      <c r="U1658" s="99"/>
      <c r="V1658" s="99"/>
      <c r="W1658" s="99"/>
      <c r="X1658" s="99"/>
      <c r="Y1658" s="99"/>
      <c r="Z1658" s="99"/>
      <c r="AA1658" s="99"/>
      <c r="AB1658" s="99"/>
      <c r="AC1658" s="100"/>
      <c r="AD1658" s="22">
        <f t="shared" si="473"/>
        <v>0</v>
      </c>
      <c r="AE1658" s="20">
        <f t="shared" si="474"/>
        <v>0</v>
      </c>
      <c r="AF1658" s="20">
        <f t="shared" si="475"/>
        <v>0</v>
      </c>
      <c r="AG1658" s="20">
        <f t="shared" si="476"/>
        <v>0</v>
      </c>
      <c r="AH1658" s="20">
        <f t="shared" si="477"/>
        <v>0</v>
      </c>
      <c r="AI1658" s="20">
        <f t="shared" si="478"/>
        <v>0</v>
      </c>
      <c r="AJ1658" s="20">
        <f t="shared" si="479"/>
        <v>0</v>
      </c>
      <c r="AK1658" s="20">
        <f t="shared" si="480"/>
        <v>0</v>
      </c>
      <c r="AL1658" s="20">
        <f t="shared" si="481"/>
        <v>0</v>
      </c>
      <c r="AM1658" s="20">
        <f t="shared" si="482"/>
        <v>0</v>
      </c>
      <c r="AN1658" s="20">
        <f t="shared" si="483"/>
        <v>0</v>
      </c>
      <c r="AO1658" s="43">
        <f t="shared" si="484"/>
        <v>0</v>
      </c>
    </row>
    <row r="1659" spans="1:41" hidden="1" x14ac:dyDescent="0.2">
      <c r="A1659" s="96"/>
      <c r="B1659" s="96"/>
      <c r="C1659" s="96"/>
      <c r="D1659" s="96"/>
      <c r="E1659" s="96"/>
      <c r="F1659" s="96"/>
      <c r="G1659" s="96"/>
      <c r="H1659" s="19" t="str">
        <f>IF(E1659="","",VLOOKUP(LEFT(E1659,5),'Technikai cellák'!B:C,2,0))</f>
        <v/>
      </c>
      <c r="I1659" s="19" t="str">
        <f>IF(E1659="","",VLOOKUP(H1659,'Technikai cellák'!$C$1:$D$12,2,0))</f>
        <v/>
      </c>
      <c r="J1659" s="97"/>
      <c r="K1659" s="25" t="str">
        <f t="shared" si="469"/>
        <v/>
      </c>
      <c r="L1659" s="101">
        <f t="shared" si="470"/>
        <v>0</v>
      </c>
      <c r="M1659" s="102">
        <f t="shared" si="471"/>
        <v>0</v>
      </c>
      <c r="N1659" s="105"/>
      <c r="O1659" s="104">
        <f t="shared" si="472"/>
        <v>0</v>
      </c>
      <c r="P1659" s="26">
        <f t="shared" si="486"/>
        <v>0</v>
      </c>
      <c r="Q1659" s="21">
        <f t="shared" si="485"/>
        <v>0</v>
      </c>
      <c r="R1659" s="98"/>
      <c r="S1659" s="99"/>
      <c r="T1659" s="99"/>
      <c r="U1659" s="99"/>
      <c r="V1659" s="99"/>
      <c r="W1659" s="99"/>
      <c r="X1659" s="99"/>
      <c r="Y1659" s="99"/>
      <c r="Z1659" s="99"/>
      <c r="AA1659" s="99"/>
      <c r="AB1659" s="99"/>
      <c r="AC1659" s="100"/>
      <c r="AD1659" s="22">
        <f t="shared" si="473"/>
        <v>0</v>
      </c>
      <c r="AE1659" s="20">
        <f t="shared" si="474"/>
        <v>0</v>
      </c>
      <c r="AF1659" s="20">
        <f t="shared" si="475"/>
        <v>0</v>
      </c>
      <c r="AG1659" s="20">
        <f t="shared" si="476"/>
        <v>0</v>
      </c>
      <c r="AH1659" s="20">
        <f t="shared" si="477"/>
        <v>0</v>
      </c>
      <c r="AI1659" s="20">
        <f t="shared" si="478"/>
        <v>0</v>
      </c>
      <c r="AJ1659" s="20">
        <f t="shared" si="479"/>
        <v>0</v>
      </c>
      <c r="AK1659" s="20">
        <f t="shared" si="480"/>
        <v>0</v>
      </c>
      <c r="AL1659" s="20">
        <f t="shared" si="481"/>
        <v>0</v>
      </c>
      <c r="AM1659" s="20">
        <f t="shared" si="482"/>
        <v>0</v>
      </c>
      <c r="AN1659" s="20">
        <f t="shared" si="483"/>
        <v>0</v>
      </c>
      <c r="AO1659" s="43">
        <f t="shared" si="484"/>
        <v>0</v>
      </c>
    </row>
    <row r="1660" spans="1:41" hidden="1" x14ac:dyDescent="0.2">
      <c r="A1660" s="96"/>
      <c r="B1660" s="96"/>
      <c r="C1660" s="96"/>
      <c r="D1660" s="96"/>
      <c r="E1660" s="96"/>
      <c r="F1660" s="96"/>
      <c r="G1660" s="96"/>
      <c r="H1660" s="19" t="str">
        <f>IF(E1660="","",VLOOKUP(LEFT(E1660,5),'Technikai cellák'!B:C,2,0))</f>
        <v/>
      </c>
      <c r="I1660" s="19" t="str">
        <f>IF(E1660="","",VLOOKUP(H1660,'Technikai cellák'!$C$1:$D$12,2,0))</f>
        <v/>
      </c>
      <c r="J1660" s="97"/>
      <c r="K1660" s="25" t="str">
        <f t="shared" si="469"/>
        <v/>
      </c>
      <c r="L1660" s="101">
        <f t="shared" si="470"/>
        <v>0</v>
      </c>
      <c r="M1660" s="102">
        <f t="shared" si="471"/>
        <v>0</v>
      </c>
      <c r="N1660" s="105"/>
      <c r="O1660" s="104">
        <f t="shared" si="472"/>
        <v>0</v>
      </c>
      <c r="P1660" s="26">
        <f t="shared" si="486"/>
        <v>0</v>
      </c>
      <c r="Q1660" s="21">
        <f t="shared" si="485"/>
        <v>0</v>
      </c>
      <c r="R1660" s="98"/>
      <c r="S1660" s="99"/>
      <c r="T1660" s="99"/>
      <c r="U1660" s="99"/>
      <c r="V1660" s="99"/>
      <c r="W1660" s="99"/>
      <c r="X1660" s="99"/>
      <c r="Y1660" s="99"/>
      <c r="Z1660" s="99"/>
      <c r="AA1660" s="99"/>
      <c r="AB1660" s="99"/>
      <c r="AC1660" s="100"/>
      <c r="AD1660" s="22">
        <f t="shared" si="473"/>
        <v>0</v>
      </c>
      <c r="AE1660" s="20">
        <f t="shared" si="474"/>
        <v>0</v>
      </c>
      <c r="AF1660" s="20">
        <f t="shared" si="475"/>
        <v>0</v>
      </c>
      <c r="AG1660" s="20">
        <f t="shared" si="476"/>
        <v>0</v>
      </c>
      <c r="AH1660" s="20">
        <f t="shared" si="477"/>
        <v>0</v>
      </c>
      <c r="AI1660" s="20">
        <f t="shared" si="478"/>
        <v>0</v>
      </c>
      <c r="AJ1660" s="20">
        <f t="shared" si="479"/>
        <v>0</v>
      </c>
      <c r="AK1660" s="20">
        <f t="shared" si="480"/>
        <v>0</v>
      </c>
      <c r="AL1660" s="20">
        <f t="shared" si="481"/>
        <v>0</v>
      </c>
      <c r="AM1660" s="20">
        <f t="shared" si="482"/>
        <v>0</v>
      </c>
      <c r="AN1660" s="20">
        <f t="shared" si="483"/>
        <v>0</v>
      </c>
      <c r="AO1660" s="43">
        <f t="shared" si="484"/>
        <v>0</v>
      </c>
    </row>
    <row r="1661" spans="1:41" hidden="1" x14ac:dyDescent="0.2">
      <c r="A1661" s="96"/>
      <c r="B1661" s="96"/>
      <c r="C1661" s="96"/>
      <c r="D1661" s="96"/>
      <c r="E1661" s="96"/>
      <c r="F1661" s="96"/>
      <c r="G1661" s="96"/>
      <c r="H1661" s="19" t="str">
        <f>IF(E1661="","",VLOOKUP(LEFT(E1661,5),'Technikai cellák'!B:C,2,0))</f>
        <v/>
      </c>
      <c r="I1661" s="19" t="str">
        <f>IF(E1661="","",VLOOKUP(H1661,'Technikai cellák'!$C$1:$D$12,2,0))</f>
        <v/>
      </c>
      <c r="J1661" s="97"/>
      <c r="K1661" s="25" t="str">
        <f t="shared" si="469"/>
        <v/>
      </c>
      <c r="L1661" s="101">
        <f t="shared" si="470"/>
        <v>0</v>
      </c>
      <c r="M1661" s="102">
        <f t="shared" si="471"/>
        <v>0</v>
      </c>
      <c r="N1661" s="105"/>
      <c r="O1661" s="104">
        <f t="shared" si="472"/>
        <v>0</v>
      </c>
      <c r="P1661" s="26">
        <f t="shared" si="486"/>
        <v>0</v>
      </c>
      <c r="Q1661" s="21">
        <f t="shared" si="485"/>
        <v>0</v>
      </c>
      <c r="R1661" s="98"/>
      <c r="S1661" s="99"/>
      <c r="T1661" s="99"/>
      <c r="U1661" s="99"/>
      <c r="V1661" s="99"/>
      <c r="W1661" s="99"/>
      <c r="X1661" s="99"/>
      <c r="Y1661" s="99"/>
      <c r="Z1661" s="99"/>
      <c r="AA1661" s="99"/>
      <c r="AB1661" s="99"/>
      <c r="AC1661" s="100"/>
      <c r="AD1661" s="22">
        <f t="shared" si="473"/>
        <v>0</v>
      </c>
      <c r="AE1661" s="20">
        <f t="shared" si="474"/>
        <v>0</v>
      </c>
      <c r="AF1661" s="20">
        <f t="shared" si="475"/>
        <v>0</v>
      </c>
      <c r="AG1661" s="20">
        <f t="shared" si="476"/>
        <v>0</v>
      </c>
      <c r="AH1661" s="20">
        <f t="shared" si="477"/>
        <v>0</v>
      </c>
      <c r="AI1661" s="20">
        <f t="shared" si="478"/>
        <v>0</v>
      </c>
      <c r="AJ1661" s="20">
        <f t="shared" si="479"/>
        <v>0</v>
      </c>
      <c r="AK1661" s="20">
        <f t="shared" si="480"/>
        <v>0</v>
      </c>
      <c r="AL1661" s="20">
        <f t="shared" si="481"/>
        <v>0</v>
      </c>
      <c r="AM1661" s="20">
        <f t="shared" si="482"/>
        <v>0</v>
      </c>
      <c r="AN1661" s="20">
        <f t="shared" si="483"/>
        <v>0</v>
      </c>
      <c r="AO1661" s="43">
        <f t="shared" si="484"/>
        <v>0</v>
      </c>
    </row>
    <row r="1662" spans="1:41" hidden="1" x14ac:dyDescent="0.2">
      <c r="A1662" s="96"/>
      <c r="B1662" s="96"/>
      <c r="C1662" s="96"/>
      <c r="D1662" s="96"/>
      <c r="E1662" s="96"/>
      <c r="F1662" s="96"/>
      <c r="G1662" s="96"/>
      <c r="H1662" s="19" t="str">
        <f>IF(E1662="","",VLOOKUP(LEFT(E1662,5),'Technikai cellák'!B:C,2,0))</f>
        <v/>
      </c>
      <c r="I1662" s="19" t="str">
        <f>IF(E1662="","",VLOOKUP(H1662,'Technikai cellák'!$C$1:$D$12,2,0))</f>
        <v/>
      </c>
      <c r="J1662" s="97"/>
      <c r="K1662" s="25" t="str">
        <f t="shared" si="469"/>
        <v/>
      </c>
      <c r="L1662" s="101">
        <f t="shared" si="470"/>
        <v>0</v>
      </c>
      <c r="M1662" s="102">
        <f t="shared" si="471"/>
        <v>0</v>
      </c>
      <c r="N1662" s="105"/>
      <c r="O1662" s="104">
        <f t="shared" si="472"/>
        <v>0</v>
      </c>
      <c r="P1662" s="26">
        <f t="shared" si="486"/>
        <v>0</v>
      </c>
      <c r="Q1662" s="21">
        <f t="shared" si="485"/>
        <v>0</v>
      </c>
      <c r="R1662" s="98"/>
      <c r="S1662" s="99"/>
      <c r="T1662" s="99"/>
      <c r="U1662" s="99"/>
      <c r="V1662" s="99"/>
      <c r="W1662" s="99"/>
      <c r="X1662" s="99"/>
      <c r="Y1662" s="99"/>
      <c r="Z1662" s="99"/>
      <c r="AA1662" s="99"/>
      <c r="AB1662" s="99"/>
      <c r="AC1662" s="100"/>
      <c r="AD1662" s="22">
        <f t="shared" si="473"/>
        <v>0</v>
      </c>
      <c r="AE1662" s="20">
        <f t="shared" si="474"/>
        <v>0</v>
      </c>
      <c r="AF1662" s="20">
        <f t="shared" si="475"/>
        <v>0</v>
      </c>
      <c r="AG1662" s="20">
        <f t="shared" si="476"/>
        <v>0</v>
      </c>
      <c r="AH1662" s="20">
        <f t="shared" si="477"/>
        <v>0</v>
      </c>
      <c r="AI1662" s="20">
        <f t="shared" si="478"/>
        <v>0</v>
      </c>
      <c r="AJ1662" s="20">
        <f t="shared" si="479"/>
        <v>0</v>
      </c>
      <c r="AK1662" s="20">
        <f t="shared" si="480"/>
        <v>0</v>
      </c>
      <c r="AL1662" s="20">
        <f t="shared" si="481"/>
        <v>0</v>
      </c>
      <c r="AM1662" s="20">
        <f t="shared" si="482"/>
        <v>0</v>
      </c>
      <c r="AN1662" s="20">
        <f t="shared" si="483"/>
        <v>0</v>
      </c>
      <c r="AO1662" s="43">
        <f t="shared" si="484"/>
        <v>0</v>
      </c>
    </row>
    <row r="1663" spans="1:41" hidden="1" x14ac:dyDescent="0.2">
      <c r="A1663" s="96"/>
      <c r="B1663" s="96"/>
      <c r="C1663" s="96"/>
      <c r="D1663" s="96"/>
      <c r="E1663" s="96"/>
      <c r="F1663" s="96"/>
      <c r="G1663" s="96"/>
      <c r="H1663" s="19" t="str">
        <f>IF(E1663="","",VLOOKUP(LEFT(E1663,5),'Technikai cellák'!B:C,2,0))</f>
        <v/>
      </c>
      <c r="I1663" s="19" t="str">
        <f>IF(E1663="","",VLOOKUP(H1663,'Technikai cellák'!$C$1:$D$12,2,0))</f>
        <v/>
      </c>
      <c r="J1663" s="97"/>
      <c r="K1663" s="25" t="str">
        <f t="shared" si="469"/>
        <v/>
      </c>
      <c r="L1663" s="101">
        <f t="shared" si="470"/>
        <v>0</v>
      </c>
      <c r="M1663" s="102">
        <f t="shared" si="471"/>
        <v>0</v>
      </c>
      <c r="N1663" s="105"/>
      <c r="O1663" s="104">
        <f t="shared" si="472"/>
        <v>0</v>
      </c>
      <c r="P1663" s="26">
        <f t="shared" si="486"/>
        <v>0</v>
      </c>
      <c r="Q1663" s="21">
        <f t="shared" si="485"/>
        <v>0</v>
      </c>
      <c r="R1663" s="98"/>
      <c r="S1663" s="99"/>
      <c r="T1663" s="99"/>
      <c r="U1663" s="99"/>
      <c r="V1663" s="99"/>
      <c r="W1663" s="99"/>
      <c r="X1663" s="99"/>
      <c r="Y1663" s="99"/>
      <c r="Z1663" s="99"/>
      <c r="AA1663" s="99"/>
      <c r="AB1663" s="99"/>
      <c r="AC1663" s="100"/>
      <c r="AD1663" s="22">
        <f t="shared" si="473"/>
        <v>0</v>
      </c>
      <c r="AE1663" s="20">
        <f t="shared" si="474"/>
        <v>0</v>
      </c>
      <c r="AF1663" s="20">
        <f t="shared" si="475"/>
        <v>0</v>
      </c>
      <c r="AG1663" s="20">
        <f t="shared" si="476"/>
        <v>0</v>
      </c>
      <c r="AH1663" s="20">
        <f t="shared" si="477"/>
        <v>0</v>
      </c>
      <c r="AI1663" s="20">
        <f t="shared" si="478"/>
        <v>0</v>
      </c>
      <c r="AJ1663" s="20">
        <f t="shared" si="479"/>
        <v>0</v>
      </c>
      <c r="AK1663" s="20">
        <f t="shared" si="480"/>
        <v>0</v>
      </c>
      <c r="AL1663" s="20">
        <f t="shared" si="481"/>
        <v>0</v>
      </c>
      <c r="AM1663" s="20">
        <f t="shared" si="482"/>
        <v>0</v>
      </c>
      <c r="AN1663" s="20">
        <f t="shared" si="483"/>
        <v>0</v>
      </c>
      <c r="AO1663" s="43">
        <f t="shared" si="484"/>
        <v>0</v>
      </c>
    </row>
    <row r="1664" spans="1:41" hidden="1" x14ac:dyDescent="0.2">
      <c r="A1664" s="96"/>
      <c r="B1664" s="96"/>
      <c r="C1664" s="96"/>
      <c r="D1664" s="96"/>
      <c r="E1664" s="96"/>
      <c r="F1664" s="96"/>
      <c r="G1664" s="96"/>
      <c r="H1664" s="19" t="str">
        <f>IF(E1664="","",VLOOKUP(LEFT(E1664,5),'Technikai cellák'!B:C,2,0))</f>
        <v/>
      </c>
      <c r="I1664" s="19" t="str">
        <f>IF(E1664="","",VLOOKUP(H1664,'Technikai cellák'!$C$1:$D$12,2,0))</f>
        <v/>
      </c>
      <c r="J1664" s="97"/>
      <c r="K1664" s="25" t="str">
        <f t="shared" si="469"/>
        <v/>
      </c>
      <c r="L1664" s="101">
        <f t="shared" si="470"/>
        <v>0</v>
      </c>
      <c r="M1664" s="102">
        <f t="shared" si="471"/>
        <v>0</v>
      </c>
      <c r="N1664" s="105"/>
      <c r="O1664" s="104">
        <f t="shared" si="472"/>
        <v>0</v>
      </c>
      <c r="P1664" s="26">
        <f t="shared" si="486"/>
        <v>0</v>
      </c>
      <c r="Q1664" s="21">
        <f t="shared" si="485"/>
        <v>0</v>
      </c>
      <c r="R1664" s="98"/>
      <c r="S1664" s="99"/>
      <c r="T1664" s="99"/>
      <c r="U1664" s="99"/>
      <c r="V1664" s="99"/>
      <c r="W1664" s="99"/>
      <c r="X1664" s="99"/>
      <c r="Y1664" s="99"/>
      <c r="Z1664" s="99"/>
      <c r="AA1664" s="99"/>
      <c r="AB1664" s="99"/>
      <c r="AC1664" s="100"/>
      <c r="AD1664" s="22">
        <f t="shared" si="473"/>
        <v>0</v>
      </c>
      <c r="AE1664" s="20">
        <f t="shared" si="474"/>
        <v>0</v>
      </c>
      <c r="AF1664" s="20">
        <f t="shared" si="475"/>
        <v>0</v>
      </c>
      <c r="AG1664" s="20">
        <f t="shared" si="476"/>
        <v>0</v>
      </c>
      <c r="AH1664" s="20">
        <f t="shared" si="477"/>
        <v>0</v>
      </c>
      <c r="AI1664" s="20">
        <f t="shared" si="478"/>
        <v>0</v>
      </c>
      <c r="AJ1664" s="20">
        <f t="shared" si="479"/>
        <v>0</v>
      </c>
      <c r="AK1664" s="20">
        <f t="shared" si="480"/>
        <v>0</v>
      </c>
      <c r="AL1664" s="20">
        <f t="shared" si="481"/>
        <v>0</v>
      </c>
      <c r="AM1664" s="20">
        <f t="shared" si="482"/>
        <v>0</v>
      </c>
      <c r="AN1664" s="20">
        <f t="shared" si="483"/>
        <v>0</v>
      </c>
      <c r="AO1664" s="43">
        <f t="shared" si="484"/>
        <v>0</v>
      </c>
    </row>
    <row r="1665" spans="1:41" hidden="1" x14ac:dyDescent="0.2">
      <c r="A1665" s="96"/>
      <c r="B1665" s="96"/>
      <c r="C1665" s="96"/>
      <c r="D1665" s="96"/>
      <c r="E1665" s="96"/>
      <c r="F1665" s="96"/>
      <c r="G1665" s="96"/>
      <c r="H1665" s="19" t="str">
        <f>IF(E1665="","",VLOOKUP(LEFT(E1665,5),'Technikai cellák'!B:C,2,0))</f>
        <v/>
      </c>
      <c r="I1665" s="19" t="str">
        <f>IF(E1665="","",VLOOKUP(H1665,'Technikai cellák'!$C$1:$D$12,2,0))</f>
        <v/>
      </c>
      <c r="J1665" s="97"/>
      <c r="K1665" s="25" t="str">
        <f t="shared" si="469"/>
        <v/>
      </c>
      <c r="L1665" s="101">
        <f t="shared" si="470"/>
        <v>0</v>
      </c>
      <c r="M1665" s="102">
        <f t="shared" si="471"/>
        <v>0</v>
      </c>
      <c r="N1665" s="105"/>
      <c r="O1665" s="104">
        <f t="shared" si="472"/>
        <v>0</v>
      </c>
      <c r="P1665" s="26">
        <f t="shared" si="486"/>
        <v>0</v>
      </c>
      <c r="Q1665" s="21">
        <f t="shared" si="485"/>
        <v>0</v>
      </c>
      <c r="R1665" s="98"/>
      <c r="S1665" s="99"/>
      <c r="T1665" s="99"/>
      <c r="U1665" s="99"/>
      <c r="V1665" s="99"/>
      <c r="W1665" s="99"/>
      <c r="X1665" s="99"/>
      <c r="Y1665" s="99"/>
      <c r="Z1665" s="99"/>
      <c r="AA1665" s="99"/>
      <c r="AB1665" s="99"/>
      <c r="AC1665" s="100"/>
      <c r="AD1665" s="22">
        <f t="shared" si="473"/>
        <v>0</v>
      </c>
      <c r="AE1665" s="20">
        <f t="shared" si="474"/>
        <v>0</v>
      </c>
      <c r="AF1665" s="20">
        <f t="shared" si="475"/>
        <v>0</v>
      </c>
      <c r="AG1665" s="20">
        <f t="shared" si="476"/>
        <v>0</v>
      </c>
      <c r="AH1665" s="20">
        <f t="shared" si="477"/>
        <v>0</v>
      </c>
      <c r="AI1665" s="20">
        <f t="shared" si="478"/>
        <v>0</v>
      </c>
      <c r="AJ1665" s="20">
        <f t="shared" si="479"/>
        <v>0</v>
      </c>
      <c r="AK1665" s="20">
        <f t="shared" si="480"/>
        <v>0</v>
      </c>
      <c r="AL1665" s="20">
        <f t="shared" si="481"/>
        <v>0</v>
      </c>
      <c r="AM1665" s="20">
        <f t="shared" si="482"/>
        <v>0</v>
      </c>
      <c r="AN1665" s="20">
        <f t="shared" si="483"/>
        <v>0</v>
      </c>
      <c r="AO1665" s="43">
        <f t="shared" si="484"/>
        <v>0</v>
      </c>
    </row>
    <row r="1666" spans="1:41" hidden="1" x14ac:dyDescent="0.2">
      <c r="A1666" s="96"/>
      <c r="B1666" s="96"/>
      <c r="C1666" s="96"/>
      <c r="D1666" s="96"/>
      <c r="E1666" s="96"/>
      <c r="F1666" s="96"/>
      <c r="G1666" s="96"/>
      <c r="H1666" s="19" t="str">
        <f>IF(E1666="","",VLOOKUP(LEFT(E1666,5),'Technikai cellák'!B:C,2,0))</f>
        <v/>
      </c>
      <c r="I1666" s="19" t="str">
        <f>IF(E1666="","",VLOOKUP(H1666,'Technikai cellák'!$C$1:$D$12,2,0))</f>
        <v/>
      </c>
      <c r="J1666" s="97"/>
      <c r="K1666" s="25" t="str">
        <f t="shared" si="469"/>
        <v/>
      </c>
      <c r="L1666" s="101">
        <f t="shared" si="470"/>
        <v>0</v>
      </c>
      <c r="M1666" s="102">
        <f t="shared" si="471"/>
        <v>0</v>
      </c>
      <c r="N1666" s="105"/>
      <c r="O1666" s="104">
        <f t="shared" si="472"/>
        <v>0</v>
      </c>
      <c r="P1666" s="26">
        <f t="shared" si="486"/>
        <v>0</v>
      </c>
      <c r="Q1666" s="21">
        <f t="shared" si="485"/>
        <v>0</v>
      </c>
      <c r="R1666" s="98"/>
      <c r="S1666" s="99"/>
      <c r="T1666" s="99"/>
      <c r="U1666" s="99"/>
      <c r="V1666" s="99"/>
      <c r="W1666" s="99"/>
      <c r="X1666" s="99"/>
      <c r="Y1666" s="99"/>
      <c r="Z1666" s="99"/>
      <c r="AA1666" s="99"/>
      <c r="AB1666" s="99"/>
      <c r="AC1666" s="100"/>
      <c r="AD1666" s="22">
        <f t="shared" si="473"/>
        <v>0</v>
      </c>
      <c r="AE1666" s="20">
        <f t="shared" si="474"/>
        <v>0</v>
      </c>
      <c r="AF1666" s="20">
        <f t="shared" si="475"/>
        <v>0</v>
      </c>
      <c r="AG1666" s="20">
        <f t="shared" si="476"/>
        <v>0</v>
      </c>
      <c r="AH1666" s="20">
        <f t="shared" si="477"/>
        <v>0</v>
      </c>
      <c r="AI1666" s="20">
        <f t="shared" si="478"/>
        <v>0</v>
      </c>
      <c r="AJ1666" s="20">
        <f t="shared" si="479"/>
        <v>0</v>
      </c>
      <c r="AK1666" s="20">
        <f t="shared" si="480"/>
        <v>0</v>
      </c>
      <c r="AL1666" s="20">
        <f t="shared" si="481"/>
        <v>0</v>
      </c>
      <c r="AM1666" s="20">
        <f t="shared" si="482"/>
        <v>0</v>
      </c>
      <c r="AN1666" s="20">
        <f t="shared" si="483"/>
        <v>0</v>
      </c>
      <c r="AO1666" s="43">
        <f t="shared" si="484"/>
        <v>0</v>
      </c>
    </row>
    <row r="1667" spans="1:41" hidden="1" x14ac:dyDescent="0.2">
      <c r="A1667" s="96"/>
      <c r="B1667" s="96"/>
      <c r="C1667" s="96"/>
      <c r="D1667" s="96"/>
      <c r="E1667" s="96"/>
      <c r="F1667" s="96"/>
      <c r="G1667" s="96"/>
      <c r="H1667" s="19" t="str">
        <f>IF(E1667="","",VLOOKUP(LEFT(E1667,5),'Technikai cellák'!B:C,2,0))</f>
        <v/>
      </c>
      <c r="I1667" s="19" t="str">
        <f>IF(E1667="","",VLOOKUP(H1667,'Technikai cellák'!$C$1:$D$12,2,0))</f>
        <v/>
      </c>
      <c r="J1667" s="97"/>
      <c r="K1667" s="25" t="str">
        <f t="shared" ref="K1667:K1730" si="487">IF(J1667="","",IF(J1667&lt;20,"20 alatti",IF(J1667&lt;100,"20-99",IF(J1667&lt;500,"100-500","500-"))))</f>
        <v/>
      </c>
      <c r="L1667" s="101">
        <f t="shared" ref="L1667:L1730" si="488">ROUND(IF(K1667="20 alatti",J1667*1,0),0)</f>
        <v>0</v>
      </c>
      <c r="M1667" s="102">
        <f t="shared" ref="M1667:M1730" si="489">ROUND(IF(K1667="20-99",J1667*10.5,0),0)</f>
        <v>0</v>
      </c>
      <c r="N1667" s="105"/>
      <c r="O1667" s="104">
        <f t="shared" ref="O1667:O1730" si="490">ROUND((IF(J1667&lt;100,0,J1667*$C$6)/$C$7),0)</f>
        <v>0</v>
      </c>
      <c r="P1667" s="26">
        <f t="shared" si="486"/>
        <v>0</v>
      </c>
      <c r="Q1667" s="21">
        <f t="shared" si="485"/>
        <v>0</v>
      </c>
      <c r="R1667" s="98"/>
      <c r="S1667" s="99"/>
      <c r="T1667" s="99"/>
      <c r="U1667" s="99"/>
      <c r="V1667" s="99"/>
      <c r="W1667" s="99"/>
      <c r="X1667" s="99"/>
      <c r="Y1667" s="99"/>
      <c r="Z1667" s="99"/>
      <c r="AA1667" s="99"/>
      <c r="AB1667" s="99"/>
      <c r="AC1667" s="100"/>
      <c r="AD1667" s="22">
        <f t="shared" si="473"/>
        <v>0</v>
      </c>
      <c r="AE1667" s="20">
        <f t="shared" si="474"/>
        <v>0</v>
      </c>
      <c r="AF1667" s="20">
        <f t="shared" si="475"/>
        <v>0</v>
      </c>
      <c r="AG1667" s="20">
        <f t="shared" si="476"/>
        <v>0</v>
      </c>
      <c r="AH1667" s="20">
        <f t="shared" si="477"/>
        <v>0</v>
      </c>
      <c r="AI1667" s="20">
        <f t="shared" si="478"/>
        <v>0</v>
      </c>
      <c r="AJ1667" s="20">
        <f t="shared" si="479"/>
        <v>0</v>
      </c>
      <c r="AK1667" s="20">
        <f t="shared" si="480"/>
        <v>0</v>
      </c>
      <c r="AL1667" s="20">
        <f t="shared" si="481"/>
        <v>0</v>
      </c>
      <c r="AM1667" s="20">
        <f t="shared" si="482"/>
        <v>0</v>
      </c>
      <c r="AN1667" s="20">
        <f t="shared" si="483"/>
        <v>0</v>
      </c>
      <c r="AO1667" s="43">
        <f t="shared" si="484"/>
        <v>0</v>
      </c>
    </row>
    <row r="1668" spans="1:41" hidden="1" x14ac:dyDescent="0.2">
      <c r="A1668" s="96"/>
      <c r="B1668" s="96"/>
      <c r="C1668" s="96"/>
      <c r="D1668" s="96"/>
      <c r="E1668" s="96"/>
      <c r="F1668" s="96"/>
      <c r="G1668" s="96"/>
      <c r="H1668" s="19" t="str">
        <f>IF(E1668="","",VLOOKUP(LEFT(E1668,5),'Technikai cellák'!B:C,2,0))</f>
        <v/>
      </c>
      <c r="I1668" s="19" t="str">
        <f>IF(E1668="","",VLOOKUP(H1668,'Technikai cellák'!$C$1:$D$12,2,0))</f>
        <v/>
      </c>
      <c r="J1668" s="97"/>
      <c r="K1668" s="25" t="str">
        <f t="shared" si="487"/>
        <v/>
      </c>
      <c r="L1668" s="101">
        <f t="shared" si="488"/>
        <v>0</v>
      </c>
      <c r="M1668" s="102">
        <f t="shared" si="489"/>
        <v>0</v>
      </c>
      <c r="N1668" s="105"/>
      <c r="O1668" s="104">
        <f t="shared" si="490"/>
        <v>0</v>
      </c>
      <c r="P1668" s="26">
        <f t="shared" si="486"/>
        <v>0</v>
      </c>
      <c r="Q1668" s="21">
        <f t="shared" si="485"/>
        <v>0</v>
      </c>
      <c r="R1668" s="98"/>
      <c r="S1668" s="99"/>
      <c r="T1668" s="99"/>
      <c r="U1668" s="99"/>
      <c r="V1668" s="99"/>
      <c r="W1668" s="99"/>
      <c r="X1668" s="99"/>
      <c r="Y1668" s="99"/>
      <c r="Z1668" s="99"/>
      <c r="AA1668" s="99"/>
      <c r="AB1668" s="99"/>
      <c r="AC1668" s="100"/>
      <c r="AD1668" s="22">
        <f t="shared" si="473"/>
        <v>0</v>
      </c>
      <c r="AE1668" s="20">
        <f t="shared" si="474"/>
        <v>0</v>
      </c>
      <c r="AF1668" s="20">
        <f t="shared" si="475"/>
        <v>0</v>
      </c>
      <c r="AG1668" s="20">
        <f t="shared" si="476"/>
        <v>0</v>
      </c>
      <c r="AH1668" s="20">
        <f t="shared" si="477"/>
        <v>0</v>
      </c>
      <c r="AI1668" s="20">
        <f t="shared" si="478"/>
        <v>0</v>
      </c>
      <c r="AJ1668" s="20">
        <f t="shared" si="479"/>
        <v>0</v>
      </c>
      <c r="AK1668" s="20">
        <f t="shared" si="480"/>
        <v>0</v>
      </c>
      <c r="AL1668" s="20">
        <f t="shared" si="481"/>
        <v>0</v>
      </c>
      <c r="AM1668" s="20">
        <f t="shared" si="482"/>
        <v>0</v>
      </c>
      <c r="AN1668" s="20">
        <f t="shared" si="483"/>
        <v>0</v>
      </c>
      <c r="AO1668" s="43">
        <f t="shared" si="484"/>
        <v>0</v>
      </c>
    </row>
    <row r="1669" spans="1:41" hidden="1" x14ac:dyDescent="0.2">
      <c r="A1669" s="96"/>
      <c r="B1669" s="96"/>
      <c r="C1669" s="96"/>
      <c r="D1669" s="96"/>
      <c r="E1669" s="96"/>
      <c r="F1669" s="96"/>
      <c r="G1669" s="96"/>
      <c r="H1669" s="19" t="str">
        <f>IF(E1669="","",VLOOKUP(LEFT(E1669,5),'Technikai cellák'!B:C,2,0))</f>
        <v/>
      </c>
      <c r="I1669" s="19" t="str">
        <f>IF(E1669="","",VLOOKUP(H1669,'Technikai cellák'!$C$1:$D$12,2,0))</f>
        <v/>
      </c>
      <c r="J1669" s="97"/>
      <c r="K1669" s="25" t="str">
        <f t="shared" si="487"/>
        <v/>
      </c>
      <c r="L1669" s="101">
        <f t="shared" si="488"/>
        <v>0</v>
      </c>
      <c r="M1669" s="102">
        <f t="shared" si="489"/>
        <v>0</v>
      </c>
      <c r="N1669" s="105"/>
      <c r="O1669" s="104">
        <f t="shared" si="490"/>
        <v>0</v>
      </c>
      <c r="P1669" s="26">
        <f t="shared" si="486"/>
        <v>0</v>
      </c>
      <c r="Q1669" s="21">
        <f t="shared" si="485"/>
        <v>0</v>
      </c>
      <c r="R1669" s="98"/>
      <c r="S1669" s="99"/>
      <c r="T1669" s="99"/>
      <c r="U1669" s="99"/>
      <c r="V1669" s="99"/>
      <c r="W1669" s="99"/>
      <c r="X1669" s="99"/>
      <c r="Y1669" s="99"/>
      <c r="Z1669" s="99"/>
      <c r="AA1669" s="99"/>
      <c r="AB1669" s="99"/>
      <c r="AC1669" s="100"/>
      <c r="AD1669" s="22">
        <f t="shared" si="473"/>
        <v>0</v>
      </c>
      <c r="AE1669" s="20">
        <f t="shared" si="474"/>
        <v>0</v>
      </c>
      <c r="AF1669" s="20">
        <f t="shared" si="475"/>
        <v>0</v>
      </c>
      <c r="AG1669" s="20">
        <f t="shared" si="476"/>
        <v>0</v>
      </c>
      <c r="AH1669" s="20">
        <f t="shared" si="477"/>
        <v>0</v>
      </c>
      <c r="AI1669" s="20">
        <f t="shared" si="478"/>
        <v>0</v>
      </c>
      <c r="AJ1669" s="20">
        <f t="shared" si="479"/>
        <v>0</v>
      </c>
      <c r="AK1669" s="20">
        <f t="shared" si="480"/>
        <v>0</v>
      </c>
      <c r="AL1669" s="20">
        <f t="shared" si="481"/>
        <v>0</v>
      </c>
      <c r="AM1669" s="20">
        <f t="shared" si="482"/>
        <v>0</v>
      </c>
      <c r="AN1669" s="20">
        <f t="shared" si="483"/>
        <v>0</v>
      </c>
      <c r="AO1669" s="43">
        <f t="shared" si="484"/>
        <v>0</v>
      </c>
    </row>
    <row r="1670" spans="1:41" hidden="1" x14ac:dyDescent="0.2">
      <c r="A1670" s="96"/>
      <c r="B1670" s="96"/>
      <c r="C1670" s="96"/>
      <c r="D1670" s="96"/>
      <c r="E1670" s="96"/>
      <c r="F1670" s="96"/>
      <c r="G1670" s="96"/>
      <c r="H1670" s="19" t="str">
        <f>IF(E1670="","",VLOOKUP(LEFT(E1670,5),'Technikai cellák'!B:C,2,0))</f>
        <v/>
      </c>
      <c r="I1670" s="19" t="str">
        <f>IF(E1670="","",VLOOKUP(H1670,'Technikai cellák'!$C$1:$D$12,2,0))</f>
        <v/>
      </c>
      <c r="J1670" s="97"/>
      <c r="K1670" s="25" t="str">
        <f t="shared" si="487"/>
        <v/>
      </c>
      <c r="L1670" s="101">
        <f t="shared" si="488"/>
        <v>0</v>
      </c>
      <c r="M1670" s="102">
        <f t="shared" si="489"/>
        <v>0</v>
      </c>
      <c r="N1670" s="105"/>
      <c r="O1670" s="104">
        <f t="shared" si="490"/>
        <v>0</v>
      </c>
      <c r="P1670" s="26">
        <f t="shared" si="486"/>
        <v>0</v>
      </c>
      <c r="Q1670" s="21">
        <f t="shared" si="485"/>
        <v>0</v>
      </c>
      <c r="R1670" s="98"/>
      <c r="S1670" s="99"/>
      <c r="T1670" s="99"/>
      <c r="U1670" s="99"/>
      <c r="V1670" s="99"/>
      <c r="W1670" s="99"/>
      <c r="X1670" s="99"/>
      <c r="Y1670" s="99"/>
      <c r="Z1670" s="99"/>
      <c r="AA1670" s="99"/>
      <c r="AB1670" s="99"/>
      <c r="AC1670" s="100"/>
      <c r="AD1670" s="22">
        <f t="shared" si="473"/>
        <v>0</v>
      </c>
      <c r="AE1670" s="20">
        <f t="shared" si="474"/>
        <v>0</v>
      </c>
      <c r="AF1670" s="20">
        <f t="shared" si="475"/>
        <v>0</v>
      </c>
      <c r="AG1670" s="20">
        <f t="shared" si="476"/>
        <v>0</v>
      </c>
      <c r="AH1670" s="20">
        <f t="shared" si="477"/>
        <v>0</v>
      </c>
      <c r="AI1670" s="20">
        <f t="shared" si="478"/>
        <v>0</v>
      </c>
      <c r="AJ1670" s="20">
        <f t="shared" si="479"/>
        <v>0</v>
      </c>
      <c r="AK1670" s="20">
        <f t="shared" si="480"/>
        <v>0</v>
      </c>
      <c r="AL1670" s="20">
        <f t="shared" si="481"/>
        <v>0</v>
      </c>
      <c r="AM1670" s="20">
        <f t="shared" si="482"/>
        <v>0</v>
      </c>
      <c r="AN1670" s="20">
        <f t="shared" si="483"/>
        <v>0</v>
      </c>
      <c r="AO1670" s="43">
        <f t="shared" si="484"/>
        <v>0</v>
      </c>
    </row>
    <row r="1671" spans="1:41" hidden="1" x14ac:dyDescent="0.2">
      <c r="A1671" s="96"/>
      <c r="B1671" s="96"/>
      <c r="C1671" s="96"/>
      <c r="D1671" s="96"/>
      <c r="E1671" s="96"/>
      <c r="F1671" s="96"/>
      <c r="G1671" s="96"/>
      <c r="H1671" s="19" t="str">
        <f>IF(E1671="","",VLOOKUP(LEFT(E1671,5),'Technikai cellák'!B:C,2,0))</f>
        <v/>
      </c>
      <c r="I1671" s="19" t="str">
        <f>IF(E1671="","",VLOOKUP(H1671,'Technikai cellák'!$C$1:$D$12,2,0))</f>
        <v/>
      </c>
      <c r="J1671" s="97"/>
      <c r="K1671" s="25" t="str">
        <f t="shared" si="487"/>
        <v/>
      </c>
      <c r="L1671" s="101">
        <f t="shared" si="488"/>
        <v>0</v>
      </c>
      <c r="M1671" s="102">
        <f t="shared" si="489"/>
        <v>0</v>
      </c>
      <c r="N1671" s="105"/>
      <c r="O1671" s="104">
        <f t="shared" si="490"/>
        <v>0</v>
      </c>
      <c r="P1671" s="26">
        <f t="shared" si="486"/>
        <v>0</v>
      </c>
      <c r="Q1671" s="21">
        <f t="shared" si="485"/>
        <v>0</v>
      </c>
      <c r="R1671" s="98"/>
      <c r="S1671" s="99"/>
      <c r="T1671" s="99"/>
      <c r="U1671" s="99"/>
      <c r="V1671" s="99"/>
      <c r="W1671" s="99"/>
      <c r="X1671" s="99"/>
      <c r="Y1671" s="99"/>
      <c r="Z1671" s="99"/>
      <c r="AA1671" s="99"/>
      <c r="AB1671" s="99"/>
      <c r="AC1671" s="100"/>
      <c r="AD1671" s="22">
        <f t="shared" si="473"/>
        <v>0</v>
      </c>
      <c r="AE1671" s="20">
        <f t="shared" si="474"/>
        <v>0</v>
      </c>
      <c r="AF1671" s="20">
        <f t="shared" si="475"/>
        <v>0</v>
      </c>
      <c r="AG1671" s="20">
        <f t="shared" si="476"/>
        <v>0</v>
      </c>
      <c r="AH1671" s="20">
        <f t="shared" si="477"/>
        <v>0</v>
      </c>
      <c r="AI1671" s="20">
        <f t="shared" si="478"/>
        <v>0</v>
      </c>
      <c r="AJ1671" s="20">
        <f t="shared" si="479"/>
        <v>0</v>
      </c>
      <c r="AK1671" s="20">
        <f t="shared" si="480"/>
        <v>0</v>
      </c>
      <c r="AL1671" s="20">
        <f t="shared" si="481"/>
        <v>0</v>
      </c>
      <c r="AM1671" s="20">
        <f t="shared" si="482"/>
        <v>0</v>
      </c>
      <c r="AN1671" s="20">
        <f t="shared" si="483"/>
        <v>0</v>
      </c>
      <c r="AO1671" s="43">
        <f t="shared" si="484"/>
        <v>0</v>
      </c>
    </row>
    <row r="1672" spans="1:41" hidden="1" x14ac:dyDescent="0.2">
      <c r="A1672" s="96"/>
      <c r="B1672" s="96"/>
      <c r="C1672" s="96"/>
      <c r="D1672" s="96"/>
      <c r="E1672" s="96"/>
      <c r="F1672" s="96"/>
      <c r="G1672" s="96"/>
      <c r="H1672" s="19" t="str">
        <f>IF(E1672="","",VLOOKUP(LEFT(E1672,5),'Technikai cellák'!B:C,2,0))</f>
        <v/>
      </c>
      <c r="I1672" s="19" t="str">
        <f>IF(E1672="","",VLOOKUP(H1672,'Technikai cellák'!$C$1:$D$12,2,0))</f>
        <v/>
      </c>
      <c r="J1672" s="97"/>
      <c r="K1672" s="25" t="str">
        <f t="shared" si="487"/>
        <v/>
      </c>
      <c r="L1672" s="101">
        <f t="shared" si="488"/>
        <v>0</v>
      </c>
      <c r="M1672" s="102">
        <f t="shared" si="489"/>
        <v>0</v>
      </c>
      <c r="N1672" s="105"/>
      <c r="O1672" s="104">
        <f t="shared" si="490"/>
        <v>0</v>
      </c>
      <c r="P1672" s="26">
        <f t="shared" si="486"/>
        <v>0</v>
      </c>
      <c r="Q1672" s="21">
        <f t="shared" si="485"/>
        <v>0</v>
      </c>
      <c r="R1672" s="98"/>
      <c r="S1672" s="99"/>
      <c r="T1672" s="99"/>
      <c r="U1672" s="99"/>
      <c r="V1672" s="99"/>
      <c r="W1672" s="99"/>
      <c r="X1672" s="99"/>
      <c r="Y1672" s="99"/>
      <c r="Z1672" s="99"/>
      <c r="AA1672" s="99"/>
      <c r="AB1672" s="99"/>
      <c r="AC1672" s="100"/>
      <c r="AD1672" s="22">
        <f t="shared" si="473"/>
        <v>0</v>
      </c>
      <c r="AE1672" s="20">
        <f t="shared" si="474"/>
        <v>0</v>
      </c>
      <c r="AF1672" s="20">
        <f t="shared" si="475"/>
        <v>0</v>
      </c>
      <c r="AG1672" s="20">
        <f t="shared" si="476"/>
        <v>0</v>
      </c>
      <c r="AH1672" s="20">
        <f t="shared" si="477"/>
        <v>0</v>
      </c>
      <c r="AI1672" s="20">
        <f t="shared" si="478"/>
        <v>0</v>
      </c>
      <c r="AJ1672" s="20">
        <f t="shared" si="479"/>
        <v>0</v>
      </c>
      <c r="AK1672" s="20">
        <f t="shared" si="480"/>
        <v>0</v>
      </c>
      <c r="AL1672" s="20">
        <f t="shared" si="481"/>
        <v>0</v>
      </c>
      <c r="AM1672" s="20">
        <f t="shared" si="482"/>
        <v>0</v>
      </c>
      <c r="AN1672" s="20">
        <f t="shared" si="483"/>
        <v>0</v>
      </c>
      <c r="AO1672" s="43">
        <f t="shared" si="484"/>
        <v>0</v>
      </c>
    </row>
    <row r="1673" spans="1:41" hidden="1" x14ac:dyDescent="0.2">
      <c r="A1673" s="96"/>
      <c r="B1673" s="96"/>
      <c r="C1673" s="96"/>
      <c r="D1673" s="96"/>
      <c r="E1673" s="96"/>
      <c r="F1673" s="96"/>
      <c r="G1673" s="96"/>
      <c r="H1673" s="19" t="str">
        <f>IF(E1673="","",VLOOKUP(LEFT(E1673,5),'Technikai cellák'!B:C,2,0))</f>
        <v/>
      </c>
      <c r="I1673" s="19" t="str">
        <f>IF(E1673="","",VLOOKUP(H1673,'Technikai cellák'!$C$1:$D$12,2,0))</f>
        <v/>
      </c>
      <c r="J1673" s="97"/>
      <c r="K1673" s="25" t="str">
        <f t="shared" si="487"/>
        <v/>
      </c>
      <c r="L1673" s="101">
        <f t="shared" si="488"/>
        <v>0</v>
      </c>
      <c r="M1673" s="102">
        <f t="shared" si="489"/>
        <v>0</v>
      </c>
      <c r="N1673" s="105"/>
      <c r="O1673" s="104">
        <f t="shared" si="490"/>
        <v>0</v>
      </c>
      <c r="P1673" s="26">
        <f t="shared" si="486"/>
        <v>0</v>
      </c>
      <c r="Q1673" s="21">
        <f t="shared" si="485"/>
        <v>0</v>
      </c>
      <c r="R1673" s="98"/>
      <c r="S1673" s="99"/>
      <c r="T1673" s="99"/>
      <c r="U1673" s="99"/>
      <c r="V1673" s="99"/>
      <c r="W1673" s="99"/>
      <c r="X1673" s="99"/>
      <c r="Y1673" s="99"/>
      <c r="Z1673" s="99"/>
      <c r="AA1673" s="99"/>
      <c r="AB1673" s="99"/>
      <c r="AC1673" s="100"/>
      <c r="AD1673" s="22">
        <f t="shared" si="473"/>
        <v>0</v>
      </c>
      <c r="AE1673" s="20">
        <f t="shared" si="474"/>
        <v>0</v>
      </c>
      <c r="AF1673" s="20">
        <f t="shared" si="475"/>
        <v>0</v>
      </c>
      <c r="AG1673" s="20">
        <f t="shared" si="476"/>
        <v>0</v>
      </c>
      <c r="AH1673" s="20">
        <f t="shared" si="477"/>
        <v>0</v>
      </c>
      <c r="AI1673" s="20">
        <f t="shared" si="478"/>
        <v>0</v>
      </c>
      <c r="AJ1673" s="20">
        <f t="shared" si="479"/>
        <v>0</v>
      </c>
      <c r="AK1673" s="20">
        <f t="shared" si="480"/>
        <v>0</v>
      </c>
      <c r="AL1673" s="20">
        <f t="shared" si="481"/>
        <v>0</v>
      </c>
      <c r="AM1673" s="20">
        <f t="shared" si="482"/>
        <v>0</v>
      </c>
      <c r="AN1673" s="20">
        <f t="shared" si="483"/>
        <v>0</v>
      </c>
      <c r="AO1673" s="43">
        <f t="shared" si="484"/>
        <v>0</v>
      </c>
    </row>
    <row r="1674" spans="1:41" hidden="1" x14ac:dyDescent="0.2">
      <c r="A1674" s="96"/>
      <c r="B1674" s="96"/>
      <c r="C1674" s="96"/>
      <c r="D1674" s="96"/>
      <c r="E1674" s="96"/>
      <c r="F1674" s="96"/>
      <c r="G1674" s="96"/>
      <c r="H1674" s="19" t="str">
        <f>IF(E1674="","",VLOOKUP(LEFT(E1674,5),'Technikai cellák'!B:C,2,0))</f>
        <v/>
      </c>
      <c r="I1674" s="19" t="str">
        <f>IF(E1674="","",VLOOKUP(H1674,'Technikai cellák'!$C$1:$D$12,2,0))</f>
        <v/>
      </c>
      <c r="J1674" s="97"/>
      <c r="K1674" s="25" t="str">
        <f t="shared" si="487"/>
        <v/>
      </c>
      <c r="L1674" s="101">
        <f t="shared" si="488"/>
        <v>0</v>
      </c>
      <c r="M1674" s="102">
        <f t="shared" si="489"/>
        <v>0</v>
      </c>
      <c r="N1674" s="105"/>
      <c r="O1674" s="104">
        <f t="shared" si="490"/>
        <v>0</v>
      </c>
      <c r="P1674" s="26">
        <f t="shared" si="486"/>
        <v>0</v>
      </c>
      <c r="Q1674" s="21">
        <f t="shared" si="485"/>
        <v>0</v>
      </c>
      <c r="R1674" s="98"/>
      <c r="S1674" s="99"/>
      <c r="T1674" s="99"/>
      <c r="U1674" s="99"/>
      <c r="V1674" s="99"/>
      <c r="W1674" s="99"/>
      <c r="X1674" s="99"/>
      <c r="Y1674" s="99"/>
      <c r="Z1674" s="99"/>
      <c r="AA1674" s="99"/>
      <c r="AB1674" s="99"/>
      <c r="AC1674" s="100"/>
      <c r="AD1674" s="22">
        <f t="shared" si="473"/>
        <v>0</v>
      </c>
      <c r="AE1674" s="20">
        <f t="shared" si="474"/>
        <v>0</v>
      </c>
      <c r="AF1674" s="20">
        <f t="shared" si="475"/>
        <v>0</v>
      </c>
      <c r="AG1674" s="20">
        <f t="shared" si="476"/>
        <v>0</v>
      </c>
      <c r="AH1674" s="20">
        <f t="shared" si="477"/>
        <v>0</v>
      </c>
      <c r="AI1674" s="20">
        <f t="shared" si="478"/>
        <v>0</v>
      </c>
      <c r="AJ1674" s="20">
        <f t="shared" si="479"/>
        <v>0</v>
      </c>
      <c r="AK1674" s="20">
        <f t="shared" si="480"/>
        <v>0</v>
      </c>
      <c r="AL1674" s="20">
        <f t="shared" si="481"/>
        <v>0</v>
      </c>
      <c r="AM1674" s="20">
        <f t="shared" si="482"/>
        <v>0</v>
      </c>
      <c r="AN1674" s="20">
        <f t="shared" si="483"/>
        <v>0</v>
      </c>
      <c r="AO1674" s="43">
        <f t="shared" si="484"/>
        <v>0</v>
      </c>
    </row>
    <row r="1675" spans="1:41" hidden="1" x14ac:dyDescent="0.2">
      <c r="A1675" s="96"/>
      <c r="B1675" s="96"/>
      <c r="C1675" s="96"/>
      <c r="D1675" s="96"/>
      <c r="E1675" s="96"/>
      <c r="F1675" s="96"/>
      <c r="G1675" s="96"/>
      <c r="H1675" s="19" t="str">
        <f>IF(E1675="","",VLOOKUP(LEFT(E1675,5),'Technikai cellák'!B:C,2,0))</f>
        <v/>
      </c>
      <c r="I1675" s="19" t="str">
        <f>IF(E1675="","",VLOOKUP(H1675,'Technikai cellák'!$C$1:$D$12,2,0))</f>
        <v/>
      </c>
      <c r="J1675" s="97"/>
      <c r="K1675" s="25" t="str">
        <f t="shared" si="487"/>
        <v/>
      </c>
      <c r="L1675" s="101">
        <f t="shared" si="488"/>
        <v>0</v>
      </c>
      <c r="M1675" s="102">
        <f t="shared" si="489"/>
        <v>0</v>
      </c>
      <c r="N1675" s="105"/>
      <c r="O1675" s="104">
        <f t="shared" si="490"/>
        <v>0</v>
      </c>
      <c r="P1675" s="26">
        <f t="shared" si="486"/>
        <v>0</v>
      </c>
      <c r="Q1675" s="21">
        <f t="shared" si="485"/>
        <v>0</v>
      </c>
      <c r="R1675" s="98"/>
      <c r="S1675" s="99"/>
      <c r="T1675" s="99"/>
      <c r="U1675" s="99"/>
      <c r="V1675" s="99"/>
      <c r="W1675" s="99"/>
      <c r="X1675" s="99"/>
      <c r="Y1675" s="99"/>
      <c r="Z1675" s="99"/>
      <c r="AA1675" s="99"/>
      <c r="AB1675" s="99"/>
      <c r="AC1675" s="100"/>
      <c r="AD1675" s="22">
        <f t="shared" si="473"/>
        <v>0</v>
      </c>
      <c r="AE1675" s="20">
        <f t="shared" si="474"/>
        <v>0</v>
      </c>
      <c r="AF1675" s="20">
        <f t="shared" si="475"/>
        <v>0</v>
      </c>
      <c r="AG1675" s="20">
        <f t="shared" si="476"/>
        <v>0</v>
      </c>
      <c r="AH1675" s="20">
        <f t="shared" si="477"/>
        <v>0</v>
      </c>
      <c r="AI1675" s="20">
        <f t="shared" si="478"/>
        <v>0</v>
      </c>
      <c r="AJ1675" s="20">
        <f t="shared" si="479"/>
        <v>0</v>
      </c>
      <c r="AK1675" s="20">
        <f t="shared" si="480"/>
        <v>0</v>
      </c>
      <c r="AL1675" s="20">
        <f t="shared" si="481"/>
        <v>0</v>
      </c>
      <c r="AM1675" s="20">
        <f t="shared" si="482"/>
        <v>0</v>
      </c>
      <c r="AN1675" s="20">
        <f t="shared" si="483"/>
        <v>0</v>
      </c>
      <c r="AO1675" s="43">
        <f t="shared" si="484"/>
        <v>0</v>
      </c>
    </row>
    <row r="1676" spans="1:41" hidden="1" x14ac:dyDescent="0.2">
      <c r="A1676" s="96"/>
      <c r="B1676" s="96"/>
      <c r="C1676" s="96"/>
      <c r="D1676" s="96"/>
      <c r="E1676" s="96"/>
      <c r="F1676" s="96"/>
      <c r="G1676" s="96"/>
      <c r="H1676" s="19" t="str">
        <f>IF(E1676="","",VLOOKUP(LEFT(E1676,5),'Technikai cellák'!B:C,2,0))</f>
        <v/>
      </c>
      <c r="I1676" s="19" t="str">
        <f>IF(E1676="","",VLOOKUP(H1676,'Technikai cellák'!$C$1:$D$12,2,0))</f>
        <v/>
      </c>
      <c r="J1676" s="97"/>
      <c r="K1676" s="25" t="str">
        <f t="shared" si="487"/>
        <v/>
      </c>
      <c r="L1676" s="101">
        <f t="shared" si="488"/>
        <v>0</v>
      </c>
      <c r="M1676" s="102">
        <f t="shared" si="489"/>
        <v>0</v>
      </c>
      <c r="N1676" s="105"/>
      <c r="O1676" s="104">
        <f t="shared" si="490"/>
        <v>0</v>
      </c>
      <c r="P1676" s="26">
        <f t="shared" si="486"/>
        <v>0</v>
      </c>
      <c r="Q1676" s="21">
        <f t="shared" si="485"/>
        <v>0</v>
      </c>
      <c r="R1676" s="98"/>
      <c r="S1676" s="99"/>
      <c r="T1676" s="99"/>
      <c r="U1676" s="99"/>
      <c r="V1676" s="99"/>
      <c r="W1676" s="99"/>
      <c r="X1676" s="99"/>
      <c r="Y1676" s="99"/>
      <c r="Z1676" s="99"/>
      <c r="AA1676" s="99"/>
      <c r="AB1676" s="99"/>
      <c r="AC1676" s="100"/>
      <c r="AD1676" s="22">
        <f t="shared" si="473"/>
        <v>0</v>
      </c>
      <c r="AE1676" s="20">
        <f t="shared" si="474"/>
        <v>0</v>
      </c>
      <c r="AF1676" s="20">
        <f t="shared" si="475"/>
        <v>0</v>
      </c>
      <c r="AG1676" s="20">
        <f t="shared" si="476"/>
        <v>0</v>
      </c>
      <c r="AH1676" s="20">
        <f t="shared" si="477"/>
        <v>0</v>
      </c>
      <c r="AI1676" s="20">
        <f t="shared" si="478"/>
        <v>0</v>
      </c>
      <c r="AJ1676" s="20">
        <f t="shared" si="479"/>
        <v>0</v>
      </c>
      <c r="AK1676" s="20">
        <f t="shared" si="480"/>
        <v>0</v>
      </c>
      <c r="AL1676" s="20">
        <f t="shared" si="481"/>
        <v>0</v>
      </c>
      <c r="AM1676" s="20">
        <f t="shared" si="482"/>
        <v>0</v>
      </c>
      <c r="AN1676" s="20">
        <f t="shared" si="483"/>
        <v>0</v>
      </c>
      <c r="AO1676" s="43">
        <f t="shared" si="484"/>
        <v>0</v>
      </c>
    </row>
    <row r="1677" spans="1:41" hidden="1" x14ac:dyDescent="0.2">
      <c r="A1677" s="96"/>
      <c r="B1677" s="96"/>
      <c r="C1677" s="96"/>
      <c r="D1677" s="96"/>
      <c r="E1677" s="96"/>
      <c r="F1677" s="96"/>
      <c r="G1677" s="96"/>
      <c r="H1677" s="19" t="str">
        <f>IF(E1677="","",VLOOKUP(LEFT(E1677,5),'Technikai cellák'!B:C,2,0))</f>
        <v/>
      </c>
      <c r="I1677" s="19" t="str">
        <f>IF(E1677="","",VLOOKUP(H1677,'Technikai cellák'!$C$1:$D$12,2,0))</f>
        <v/>
      </c>
      <c r="J1677" s="97"/>
      <c r="K1677" s="25" t="str">
        <f t="shared" si="487"/>
        <v/>
      </c>
      <c r="L1677" s="101">
        <f t="shared" si="488"/>
        <v>0</v>
      </c>
      <c r="M1677" s="102">
        <f t="shared" si="489"/>
        <v>0</v>
      </c>
      <c r="N1677" s="105"/>
      <c r="O1677" s="104">
        <f t="shared" si="490"/>
        <v>0</v>
      </c>
      <c r="P1677" s="26">
        <f t="shared" si="486"/>
        <v>0</v>
      </c>
      <c r="Q1677" s="21">
        <f t="shared" si="485"/>
        <v>0</v>
      </c>
      <c r="R1677" s="98"/>
      <c r="S1677" s="99"/>
      <c r="T1677" s="99"/>
      <c r="U1677" s="99"/>
      <c r="V1677" s="99"/>
      <c r="W1677" s="99"/>
      <c r="X1677" s="99"/>
      <c r="Y1677" s="99"/>
      <c r="Z1677" s="99"/>
      <c r="AA1677" s="99"/>
      <c r="AB1677" s="99"/>
      <c r="AC1677" s="100"/>
      <c r="AD1677" s="22">
        <f t="shared" si="473"/>
        <v>0</v>
      </c>
      <c r="AE1677" s="20">
        <f t="shared" si="474"/>
        <v>0</v>
      </c>
      <c r="AF1677" s="20">
        <f t="shared" si="475"/>
        <v>0</v>
      </c>
      <c r="AG1677" s="20">
        <f t="shared" si="476"/>
        <v>0</v>
      </c>
      <c r="AH1677" s="20">
        <f t="shared" si="477"/>
        <v>0</v>
      </c>
      <c r="AI1677" s="20">
        <f t="shared" si="478"/>
        <v>0</v>
      </c>
      <c r="AJ1677" s="20">
        <f t="shared" si="479"/>
        <v>0</v>
      </c>
      <c r="AK1677" s="20">
        <f t="shared" si="480"/>
        <v>0</v>
      </c>
      <c r="AL1677" s="20">
        <f t="shared" si="481"/>
        <v>0</v>
      </c>
      <c r="AM1677" s="20">
        <f t="shared" si="482"/>
        <v>0</v>
      </c>
      <c r="AN1677" s="20">
        <f t="shared" si="483"/>
        <v>0</v>
      </c>
      <c r="AO1677" s="43">
        <f t="shared" si="484"/>
        <v>0</v>
      </c>
    </row>
    <row r="1678" spans="1:41" hidden="1" x14ac:dyDescent="0.2">
      <c r="A1678" s="96"/>
      <c r="B1678" s="96"/>
      <c r="C1678" s="96"/>
      <c r="D1678" s="96"/>
      <c r="E1678" s="96"/>
      <c r="F1678" s="96"/>
      <c r="G1678" s="96"/>
      <c r="H1678" s="19" t="str">
        <f>IF(E1678="","",VLOOKUP(LEFT(E1678,5),'Technikai cellák'!B:C,2,0))</f>
        <v/>
      </c>
      <c r="I1678" s="19" t="str">
        <f>IF(E1678="","",VLOOKUP(H1678,'Technikai cellák'!$C$1:$D$12,2,0))</f>
        <v/>
      </c>
      <c r="J1678" s="97"/>
      <c r="K1678" s="25" t="str">
        <f t="shared" si="487"/>
        <v/>
      </c>
      <c r="L1678" s="101">
        <f t="shared" si="488"/>
        <v>0</v>
      </c>
      <c r="M1678" s="102">
        <f t="shared" si="489"/>
        <v>0</v>
      </c>
      <c r="N1678" s="105"/>
      <c r="O1678" s="104">
        <f t="shared" si="490"/>
        <v>0</v>
      </c>
      <c r="P1678" s="26">
        <f t="shared" si="486"/>
        <v>0</v>
      </c>
      <c r="Q1678" s="21">
        <f t="shared" si="485"/>
        <v>0</v>
      </c>
      <c r="R1678" s="98"/>
      <c r="S1678" s="99"/>
      <c r="T1678" s="99"/>
      <c r="U1678" s="99"/>
      <c r="V1678" s="99"/>
      <c r="W1678" s="99"/>
      <c r="X1678" s="99"/>
      <c r="Y1678" s="99"/>
      <c r="Z1678" s="99"/>
      <c r="AA1678" s="99"/>
      <c r="AB1678" s="99"/>
      <c r="AC1678" s="100"/>
      <c r="AD1678" s="22">
        <f t="shared" si="473"/>
        <v>0</v>
      </c>
      <c r="AE1678" s="20">
        <f t="shared" si="474"/>
        <v>0</v>
      </c>
      <c r="AF1678" s="20">
        <f t="shared" si="475"/>
        <v>0</v>
      </c>
      <c r="AG1678" s="20">
        <f t="shared" si="476"/>
        <v>0</v>
      </c>
      <c r="AH1678" s="20">
        <f t="shared" si="477"/>
        <v>0</v>
      </c>
      <c r="AI1678" s="20">
        <f t="shared" si="478"/>
        <v>0</v>
      </c>
      <c r="AJ1678" s="20">
        <f t="shared" si="479"/>
        <v>0</v>
      </c>
      <c r="AK1678" s="20">
        <f t="shared" si="480"/>
        <v>0</v>
      </c>
      <c r="AL1678" s="20">
        <f t="shared" si="481"/>
        <v>0</v>
      </c>
      <c r="AM1678" s="20">
        <f t="shared" si="482"/>
        <v>0</v>
      </c>
      <c r="AN1678" s="20">
        <f t="shared" si="483"/>
        <v>0</v>
      </c>
      <c r="AO1678" s="43">
        <f t="shared" si="484"/>
        <v>0</v>
      </c>
    </row>
    <row r="1679" spans="1:41" hidden="1" x14ac:dyDescent="0.2">
      <c r="A1679" s="96"/>
      <c r="B1679" s="96"/>
      <c r="C1679" s="96"/>
      <c r="D1679" s="96"/>
      <c r="E1679" s="96"/>
      <c r="F1679" s="96"/>
      <c r="G1679" s="96"/>
      <c r="H1679" s="19" t="str">
        <f>IF(E1679="","",VLOOKUP(LEFT(E1679,5),'Technikai cellák'!B:C,2,0))</f>
        <v/>
      </c>
      <c r="I1679" s="19" t="str">
        <f>IF(E1679="","",VLOOKUP(H1679,'Technikai cellák'!$C$1:$D$12,2,0))</f>
        <v/>
      </c>
      <c r="J1679" s="97"/>
      <c r="K1679" s="25" t="str">
        <f t="shared" si="487"/>
        <v/>
      </c>
      <c r="L1679" s="101">
        <f t="shared" si="488"/>
        <v>0</v>
      </c>
      <c r="M1679" s="102">
        <f t="shared" si="489"/>
        <v>0</v>
      </c>
      <c r="N1679" s="105"/>
      <c r="O1679" s="104">
        <f t="shared" si="490"/>
        <v>0</v>
      </c>
      <c r="P1679" s="26">
        <f t="shared" si="486"/>
        <v>0</v>
      </c>
      <c r="Q1679" s="21">
        <f t="shared" si="485"/>
        <v>0</v>
      </c>
      <c r="R1679" s="98"/>
      <c r="S1679" s="99"/>
      <c r="T1679" s="99"/>
      <c r="U1679" s="99"/>
      <c r="V1679" s="99"/>
      <c r="W1679" s="99"/>
      <c r="X1679" s="99"/>
      <c r="Y1679" s="99"/>
      <c r="Z1679" s="99"/>
      <c r="AA1679" s="99"/>
      <c r="AB1679" s="99"/>
      <c r="AC1679" s="100"/>
      <c r="AD1679" s="22">
        <f t="shared" si="473"/>
        <v>0</v>
      </c>
      <c r="AE1679" s="20">
        <f t="shared" si="474"/>
        <v>0</v>
      </c>
      <c r="AF1679" s="20">
        <f t="shared" si="475"/>
        <v>0</v>
      </c>
      <c r="AG1679" s="20">
        <f t="shared" si="476"/>
        <v>0</v>
      </c>
      <c r="AH1679" s="20">
        <f t="shared" si="477"/>
        <v>0</v>
      </c>
      <c r="AI1679" s="20">
        <f t="shared" si="478"/>
        <v>0</v>
      </c>
      <c r="AJ1679" s="20">
        <f t="shared" si="479"/>
        <v>0</v>
      </c>
      <c r="AK1679" s="20">
        <f t="shared" si="480"/>
        <v>0</v>
      </c>
      <c r="AL1679" s="20">
        <f t="shared" si="481"/>
        <v>0</v>
      </c>
      <c r="AM1679" s="20">
        <f t="shared" si="482"/>
        <v>0</v>
      </c>
      <c r="AN1679" s="20">
        <f t="shared" si="483"/>
        <v>0</v>
      </c>
      <c r="AO1679" s="43">
        <f t="shared" si="484"/>
        <v>0</v>
      </c>
    </row>
    <row r="1680" spans="1:41" hidden="1" x14ac:dyDescent="0.2">
      <c r="A1680" s="96"/>
      <c r="B1680" s="96"/>
      <c r="C1680" s="96"/>
      <c r="D1680" s="96"/>
      <c r="E1680" s="96"/>
      <c r="F1680" s="96"/>
      <c r="G1680" s="96"/>
      <c r="H1680" s="19" t="str">
        <f>IF(E1680="","",VLOOKUP(LEFT(E1680,5),'Technikai cellák'!B:C,2,0))</f>
        <v/>
      </c>
      <c r="I1680" s="19" t="str">
        <f>IF(E1680="","",VLOOKUP(H1680,'Technikai cellák'!$C$1:$D$12,2,0))</f>
        <v/>
      </c>
      <c r="J1680" s="97"/>
      <c r="K1680" s="25" t="str">
        <f t="shared" si="487"/>
        <v/>
      </c>
      <c r="L1680" s="101">
        <f t="shared" si="488"/>
        <v>0</v>
      </c>
      <c r="M1680" s="102">
        <f t="shared" si="489"/>
        <v>0</v>
      </c>
      <c r="N1680" s="105"/>
      <c r="O1680" s="104">
        <f t="shared" si="490"/>
        <v>0</v>
      </c>
      <c r="P1680" s="26">
        <f t="shared" si="486"/>
        <v>0</v>
      </c>
      <c r="Q1680" s="21">
        <f t="shared" si="485"/>
        <v>0</v>
      </c>
      <c r="R1680" s="98"/>
      <c r="S1680" s="99"/>
      <c r="T1680" s="99"/>
      <c r="U1680" s="99"/>
      <c r="V1680" s="99"/>
      <c r="W1680" s="99"/>
      <c r="X1680" s="99"/>
      <c r="Y1680" s="99"/>
      <c r="Z1680" s="99"/>
      <c r="AA1680" s="99"/>
      <c r="AB1680" s="99"/>
      <c r="AC1680" s="100"/>
      <c r="AD1680" s="22">
        <f t="shared" si="473"/>
        <v>0</v>
      </c>
      <c r="AE1680" s="20">
        <f t="shared" si="474"/>
        <v>0</v>
      </c>
      <c r="AF1680" s="20">
        <f t="shared" si="475"/>
        <v>0</v>
      </c>
      <c r="AG1680" s="20">
        <f t="shared" si="476"/>
        <v>0</v>
      </c>
      <c r="AH1680" s="20">
        <f t="shared" si="477"/>
        <v>0</v>
      </c>
      <c r="AI1680" s="20">
        <f t="shared" si="478"/>
        <v>0</v>
      </c>
      <c r="AJ1680" s="20">
        <f t="shared" si="479"/>
        <v>0</v>
      </c>
      <c r="AK1680" s="20">
        <f t="shared" si="480"/>
        <v>0</v>
      </c>
      <c r="AL1680" s="20">
        <f t="shared" si="481"/>
        <v>0</v>
      </c>
      <c r="AM1680" s="20">
        <f t="shared" si="482"/>
        <v>0</v>
      </c>
      <c r="AN1680" s="20">
        <f t="shared" si="483"/>
        <v>0</v>
      </c>
      <c r="AO1680" s="43">
        <f t="shared" si="484"/>
        <v>0</v>
      </c>
    </row>
    <row r="1681" spans="1:41" hidden="1" x14ac:dyDescent="0.2">
      <c r="A1681" s="96"/>
      <c r="B1681" s="96"/>
      <c r="C1681" s="96"/>
      <c r="D1681" s="96"/>
      <c r="E1681" s="96"/>
      <c r="F1681" s="96"/>
      <c r="G1681" s="96"/>
      <c r="H1681" s="19" t="str">
        <f>IF(E1681="","",VLOOKUP(LEFT(E1681,5),'Technikai cellák'!B:C,2,0))</f>
        <v/>
      </c>
      <c r="I1681" s="19" t="str">
        <f>IF(E1681="","",VLOOKUP(H1681,'Technikai cellák'!$C$1:$D$12,2,0))</f>
        <v/>
      </c>
      <c r="J1681" s="97"/>
      <c r="K1681" s="25" t="str">
        <f t="shared" si="487"/>
        <v/>
      </c>
      <c r="L1681" s="101">
        <f t="shared" si="488"/>
        <v>0</v>
      </c>
      <c r="M1681" s="102">
        <f t="shared" si="489"/>
        <v>0</v>
      </c>
      <c r="N1681" s="105"/>
      <c r="O1681" s="104">
        <f t="shared" si="490"/>
        <v>0</v>
      </c>
      <c r="P1681" s="26">
        <f t="shared" si="486"/>
        <v>0</v>
      </c>
      <c r="Q1681" s="21">
        <f t="shared" si="485"/>
        <v>0</v>
      </c>
      <c r="R1681" s="98"/>
      <c r="S1681" s="99"/>
      <c r="T1681" s="99"/>
      <c r="U1681" s="99"/>
      <c r="V1681" s="99"/>
      <c r="W1681" s="99"/>
      <c r="X1681" s="99"/>
      <c r="Y1681" s="99"/>
      <c r="Z1681" s="99"/>
      <c r="AA1681" s="99"/>
      <c r="AB1681" s="99"/>
      <c r="AC1681" s="100"/>
      <c r="AD1681" s="22">
        <f t="shared" si="473"/>
        <v>0</v>
      </c>
      <c r="AE1681" s="20">
        <f t="shared" si="474"/>
        <v>0</v>
      </c>
      <c r="AF1681" s="20">
        <f t="shared" si="475"/>
        <v>0</v>
      </c>
      <c r="AG1681" s="20">
        <f t="shared" si="476"/>
        <v>0</v>
      </c>
      <c r="AH1681" s="20">
        <f t="shared" si="477"/>
        <v>0</v>
      </c>
      <c r="AI1681" s="20">
        <f t="shared" si="478"/>
        <v>0</v>
      </c>
      <c r="AJ1681" s="20">
        <f t="shared" si="479"/>
        <v>0</v>
      </c>
      <c r="AK1681" s="20">
        <f t="shared" si="480"/>
        <v>0</v>
      </c>
      <c r="AL1681" s="20">
        <f t="shared" si="481"/>
        <v>0</v>
      </c>
      <c r="AM1681" s="20">
        <f t="shared" si="482"/>
        <v>0</v>
      </c>
      <c r="AN1681" s="20">
        <f t="shared" si="483"/>
        <v>0</v>
      </c>
      <c r="AO1681" s="43">
        <f t="shared" si="484"/>
        <v>0</v>
      </c>
    </row>
    <row r="1682" spans="1:41" hidden="1" x14ac:dyDescent="0.2">
      <c r="A1682" s="96"/>
      <c r="B1682" s="96"/>
      <c r="C1682" s="96"/>
      <c r="D1682" s="96"/>
      <c r="E1682" s="96"/>
      <c r="F1682" s="96"/>
      <c r="G1682" s="96"/>
      <c r="H1682" s="19" t="str">
        <f>IF(E1682="","",VLOOKUP(LEFT(E1682,5),'Technikai cellák'!B:C,2,0))</f>
        <v/>
      </c>
      <c r="I1682" s="19" t="str">
        <f>IF(E1682="","",VLOOKUP(H1682,'Technikai cellák'!$C$1:$D$12,2,0))</f>
        <v/>
      </c>
      <c r="J1682" s="97"/>
      <c r="K1682" s="25" t="str">
        <f t="shared" si="487"/>
        <v/>
      </c>
      <c r="L1682" s="101">
        <f t="shared" si="488"/>
        <v>0</v>
      </c>
      <c r="M1682" s="102">
        <f t="shared" si="489"/>
        <v>0</v>
      </c>
      <c r="N1682" s="105"/>
      <c r="O1682" s="104">
        <f t="shared" si="490"/>
        <v>0</v>
      </c>
      <c r="P1682" s="26">
        <f t="shared" si="486"/>
        <v>0</v>
      </c>
      <c r="Q1682" s="21">
        <f t="shared" si="485"/>
        <v>0</v>
      </c>
      <c r="R1682" s="98"/>
      <c r="S1682" s="99"/>
      <c r="T1682" s="99"/>
      <c r="U1682" s="99"/>
      <c r="V1682" s="99"/>
      <c r="W1682" s="99"/>
      <c r="X1682" s="99"/>
      <c r="Y1682" s="99"/>
      <c r="Z1682" s="99"/>
      <c r="AA1682" s="99"/>
      <c r="AB1682" s="99"/>
      <c r="AC1682" s="100"/>
      <c r="AD1682" s="22">
        <f t="shared" si="473"/>
        <v>0</v>
      </c>
      <c r="AE1682" s="20">
        <f t="shared" si="474"/>
        <v>0</v>
      </c>
      <c r="AF1682" s="20">
        <f t="shared" si="475"/>
        <v>0</v>
      </c>
      <c r="AG1682" s="20">
        <f t="shared" si="476"/>
        <v>0</v>
      </c>
      <c r="AH1682" s="20">
        <f t="shared" si="477"/>
        <v>0</v>
      </c>
      <c r="AI1682" s="20">
        <f t="shared" si="478"/>
        <v>0</v>
      </c>
      <c r="AJ1682" s="20">
        <f t="shared" si="479"/>
        <v>0</v>
      </c>
      <c r="AK1682" s="20">
        <f t="shared" si="480"/>
        <v>0</v>
      </c>
      <c r="AL1682" s="20">
        <f t="shared" si="481"/>
        <v>0</v>
      </c>
      <c r="AM1682" s="20">
        <f t="shared" si="482"/>
        <v>0</v>
      </c>
      <c r="AN1682" s="20">
        <f t="shared" si="483"/>
        <v>0</v>
      </c>
      <c r="AO1682" s="43">
        <f t="shared" si="484"/>
        <v>0</v>
      </c>
    </row>
    <row r="1683" spans="1:41" hidden="1" x14ac:dyDescent="0.2">
      <c r="A1683" s="96"/>
      <c r="B1683" s="96"/>
      <c r="C1683" s="96"/>
      <c r="D1683" s="96"/>
      <c r="E1683" s="96"/>
      <c r="F1683" s="96"/>
      <c r="G1683" s="96"/>
      <c r="H1683" s="19" t="str">
        <f>IF(E1683="","",VLOOKUP(LEFT(E1683,5),'Technikai cellák'!B:C,2,0))</f>
        <v/>
      </c>
      <c r="I1683" s="19" t="str">
        <f>IF(E1683="","",VLOOKUP(H1683,'Technikai cellák'!$C$1:$D$12,2,0))</f>
        <v/>
      </c>
      <c r="J1683" s="97"/>
      <c r="K1683" s="25" t="str">
        <f t="shared" si="487"/>
        <v/>
      </c>
      <c r="L1683" s="101">
        <f t="shared" si="488"/>
        <v>0</v>
      </c>
      <c r="M1683" s="102">
        <f t="shared" si="489"/>
        <v>0</v>
      </c>
      <c r="N1683" s="105"/>
      <c r="O1683" s="104">
        <f t="shared" si="490"/>
        <v>0</v>
      </c>
      <c r="P1683" s="26">
        <f t="shared" si="486"/>
        <v>0</v>
      </c>
      <c r="Q1683" s="21">
        <f t="shared" si="485"/>
        <v>0</v>
      </c>
      <c r="R1683" s="98"/>
      <c r="S1683" s="99"/>
      <c r="T1683" s="99"/>
      <c r="U1683" s="99"/>
      <c r="V1683" s="99"/>
      <c r="W1683" s="99"/>
      <c r="X1683" s="99"/>
      <c r="Y1683" s="99"/>
      <c r="Z1683" s="99"/>
      <c r="AA1683" s="99"/>
      <c r="AB1683" s="99"/>
      <c r="AC1683" s="100"/>
      <c r="AD1683" s="22">
        <f t="shared" ref="AD1683:AD1746" si="491">ROUND((R1683*$C$6)/$C$7,0)</f>
        <v>0</v>
      </c>
      <c r="AE1683" s="20">
        <f t="shared" ref="AE1683:AE1746" si="492">ROUND((S1683*$C$6)/$C$7,0)</f>
        <v>0</v>
      </c>
      <c r="AF1683" s="20">
        <f t="shared" ref="AF1683:AF1746" si="493">ROUND((T1683*$C$6)/$C$7,0)</f>
        <v>0</v>
      </c>
      <c r="AG1683" s="20">
        <f t="shared" ref="AG1683:AG1746" si="494">ROUND((U1683*$C$6)/$C$7,0)</f>
        <v>0</v>
      </c>
      <c r="AH1683" s="20">
        <f t="shared" ref="AH1683:AH1746" si="495">ROUND((V1683*$C$6)/$C$7,0)</f>
        <v>0</v>
      </c>
      <c r="AI1683" s="20">
        <f t="shared" ref="AI1683:AI1746" si="496">ROUND((W1683*$C$6)/$C$7,0)</f>
        <v>0</v>
      </c>
      <c r="AJ1683" s="20">
        <f t="shared" ref="AJ1683:AJ1746" si="497">ROUND((X1683*$C$6)/$C$7,0)</f>
        <v>0</v>
      </c>
      <c r="AK1683" s="20">
        <f t="shared" ref="AK1683:AK1746" si="498">ROUND((Y1683*$C$6)/$C$7,0)</f>
        <v>0</v>
      </c>
      <c r="AL1683" s="20">
        <f t="shared" ref="AL1683:AL1746" si="499">ROUND((Z1683*$C$6)/$C$7,0)</f>
        <v>0</v>
      </c>
      <c r="AM1683" s="20">
        <f t="shared" ref="AM1683:AM1746" si="500">ROUND((AA1683*$C$6)/$C$7,0)</f>
        <v>0</v>
      </c>
      <c r="AN1683" s="20">
        <f t="shared" ref="AN1683:AN1746" si="501">ROUND((AB1683*$C$6)/$C$7,0)</f>
        <v>0</v>
      </c>
      <c r="AO1683" s="43">
        <f t="shared" ref="AO1683:AO1746" si="502">ROUND((AC1683*$C$6)/$C$7,0)</f>
        <v>0</v>
      </c>
    </row>
    <row r="1684" spans="1:41" hidden="1" x14ac:dyDescent="0.2">
      <c r="A1684" s="96"/>
      <c r="B1684" s="96"/>
      <c r="C1684" s="96"/>
      <c r="D1684" s="96"/>
      <c r="E1684" s="96"/>
      <c r="F1684" s="96"/>
      <c r="G1684" s="96"/>
      <c r="H1684" s="19" t="str">
        <f>IF(E1684="","",VLOOKUP(LEFT(E1684,5),'Technikai cellák'!B:C,2,0))</f>
        <v/>
      </c>
      <c r="I1684" s="19" t="str">
        <f>IF(E1684="","",VLOOKUP(H1684,'Technikai cellák'!$C$1:$D$12,2,0))</f>
        <v/>
      </c>
      <c r="J1684" s="97"/>
      <c r="K1684" s="25" t="str">
        <f t="shared" si="487"/>
        <v/>
      </c>
      <c r="L1684" s="101">
        <f t="shared" si="488"/>
        <v>0</v>
      </c>
      <c r="M1684" s="102">
        <f t="shared" si="489"/>
        <v>0</v>
      </c>
      <c r="N1684" s="105"/>
      <c r="O1684" s="104">
        <f t="shared" si="490"/>
        <v>0</v>
      </c>
      <c r="P1684" s="26">
        <f t="shared" si="486"/>
        <v>0</v>
      </c>
      <c r="Q1684" s="21">
        <f t="shared" ref="Q1684:Q1747" si="503">SUM(AD1684:AO1684)</f>
        <v>0</v>
      </c>
      <c r="R1684" s="98"/>
      <c r="S1684" s="99"/>
      <c r="T1684" s="99"/>
      <c r="U1684" s="99"/>
      <c r="V1684" s="99"/>
      <c r="W1684" s="99"/>
      <c r="X1684" s="99"/>
      <c r="Y1684" s="99"/>
      <c r="Z1684" s="99"/>
      <c r="AA1684" s="99"/>
      <c r="AB1684" s="99"/>
      <c r="AC1684" s="100"/>
      <c r="AD1684" s="22">
        <f t="shared" si="491"/>
        <v>0</v>
      </c>
      <c r="AE1684" s="20">
        <f t="shared" si="492"/>
        <v>0</v>
      </c>
      <c r="AF1684" s="20">
        <f t="shared" si="493"/>
        <v>0</v>
      </c>
      <c r="AG1684" s="20">
        <f t="shared" si="494"/>
        <v>0</v>
      </c>
      <c r="AH1684" s="20">
        <f t="shared" si="495"/>
        <v>0</v>
      </c>
      <c r="AI1684" s="20">
        <f t="shared" si="496"/>
        <v>0</v>
      </c>
      <c r="AJ1684" s="20">
        <f t="shared" si="497"/>
        <v>0</v>
      </c>
      <c r="AK1684" s="20">
        <f t="shared" si="498"/>
        <v>0</v>
      </c>
      <c r="AL1684" s="20">
        <f t="shared" si="499"/>
        <v>0</v>
      </c>
      <c r="AM1684" s="20">
        <f t="shared" si="500"/>
        <v>0</v>
      </c>
      <c r="AN1684" s="20">
        <f t="shared" si="501"/>
        <v>0</v>
      </c>
      <c r="AO1684" s="43">
        <f t="shared" si="502"/>
        <v>0</v>
      </c>
    </row>
    <row r="1685" spans="1:41" hidden="1" x14ac:dyDescent="0.2">
      <c r="A1685" s="96"/>
      <c r="B1685" s="96"/>
      <c r="C1685" s="96"/>
      <c r="D1685" s="96"/>
      <c r="E1685" s="96"/>
      <c r="F1685" s="96"/>
      <c r="G1685" s="96"/>
      <c r="H1685" s="19" t="str">
        <f>IF(E1685="","",VLOOKUP(LEFT(E1685,5),'Technikai cellák'!B:C,2,0))</f>
        <v/>
      </c>
      <c r="I1685" s="19" t="str">
        <f>IF(E1685="","",VLOOKUP(H1685,'Technikai cellák'!$C$1:$D$12,2,0))</f>
        <v/>
      </c>
      <c r="J1685" s="97"/>
      <c r="K1685" s="25" t="str">
        <f t="shared" si="487"/>
        <v/>
      </c>
      <c r="L1685" s="101">
        <f t="shared" si="488"/>
        <v>0</v>
      </c>
      <c r="M1685" s="102">
        <f t="shared" si="489"/>
        <v>0</v>
      </c>
      <c r="N1685" s="105"/>
      <c r="O1685" s="104">
        <f t="shared" si="490"/>
        <v>0</v>
      </c>
      <c r="P1685" s="26">
        <f t="shared" si="486"/>
        <v>0</v>
      </c>
      <c r="Q1685" s="21">
        <f t="shared" si="503"/>
        <v>0</v>
      </c>
      <c r="R1685" s="98"/>
      <c r="S1685" s="99"/>
      <c r="T1685" s="99"/>
      <c r="U1685" s="99"/>
      <c r="V1685" s="99"/>
      <c r="W1685" s="99"/>
      <c r="X1685" s="99"/>
      <c r="Y1685" s="99"/>
      <c r="Z1685" s="99"/>
      <c r="AA1685" s="99"/>
      <c r="AB1685" s="99"/>
      <c r="AC1685" s="100"/>
      <c r="AD1685" s="22">
        <f t="shared" si="491"/>
        <v>0</v>
      </c>
      <c r="AE1685" s="20">
        <f t="shared" si="492"/>
        <v>0</v>
      </c>
      <c r="AF1685" s="20">
        <f t="shared" si="493"/>
        <v>0</v>
      </c>
      <c r="AG1685" s="20">
        <f t="shared" si="494"/>
        <v>0</v>
      </c>
      <c r="AH1685" s="20">
        <f t="shared" si="495"/>
        <v>0</v>
      </c>
      <c r="AI1685" s="20">
        <f t="shared" si="496"/>
        <v>0</v>
      </c>
      <c r="AJ1685" s="20">
        <f t="shared" si="497"/>
        <v>0</v>
      </c>
      <c r="AK1685" s="20">
        <f t="shared" si="498"/>
        <v>0</v>
      </c>
      <c r="AL1685" s="20">
        <f t="shared" si="499"/>
        <v>0</v>
      </c>
      <c r="AM1685" s="20">
        <f t="shared" si="500"/>
        <v>0</v>
      </c>
      <c r="AN1685" s="20">
        <f t="shared" si="501"/>
        <v>0</v>
      </c>
      <c r="AO1685" s="43">
        <f t="shared" si="502"/>
        <v>0</v>
      </c>
    </row>
    <row r="1686" spans="1:41" hidden="1" x14ac:dyDescent="0.2">
      <c r="A1686" s="96"/>
      <c r="B1686" s="96"/>
      <c r="C1686" s="96"/>
      <c r="D1686" s="96"/>
      <c r="E1686" s="96"/>
      <c r="F1686" s="96"/>
      <c r="G1686" s="96"/>
      <c r="H1686" s="19" t="str">
        <f>IF(E1686="","",VLOOKUP(LEFT(E1686,5),'Technikai cellák'!B:C,2,0))</f>
        <v/>
      </c>
      <c r="I1686" s="19" t="str">
        <f>IF(E1686="","",VLOOKUP(H1686,'Technikai cellák'!$C$1:$D$12,2,0))</f>
        <v/>
      </c>
      <c r="J1686" s="97"/>
      <c r="K1686" s="25" t="str">
        <f t="shared" si="487"/>
        <v/>
      </c>
      <c r="L1686" s="101">
        <f t="shared" si="488"/>
        <v>0</v>
      </c>
      <c r="M1686" s="102">
        <f t="shared" si="489"/>
        <v>0</v>
      </c>
      <c r="N1686" s="105"/>
      <c r="O1686" s="104">
        <f t="shared" si="490"/>
        <v>0</v>
      </c>
      <c r="P1686" s="26">
        <f t="shared" si="486"/>
        <v>0</v>
      </c>
      <c r="Q1686" s="21">
        <f t="shared" si="503"/>
        <v>0</v>
      </c>
      <c r="R1686" s="98"/>
      <c r="S1686" s="99"/>
      <c r="T1686" s="99"/>
      <c r="U1686" s="99"/>
      <c r="V1686" s="99"/>
      <c r="W1686" s="99"/>
      <c r="X1686" s="99"/>
      <c r="Y1686" s="99"/>
      <c r="Z1686" s="99"/>
      <c r="AA1686" s="99"/>
      <c r="AB1686" s="99"/>
      <c r="AC1686" s="100"/>
      <c r="AD1686" s="22">
        <f t="shared" si="491"/>
        <v>0</v>
      </c>
      <c r="AE1686" s="20">
        <f t="shared" si="492"/>
        <v>0</v>
      </c>
      <c r="AF1686" s="20">
        <f t="shared" si="493"/>
        <v>0</v>
      </c>
      <c r="AG1686" s="20">
        <f t="shared" si="494"/>
        <v>0</v>
      </c>
      <c r="AH1686" s="20">
        <f t="shared" si="495"/>
        <v>0</v>
      </c>
      <c r="AI1686" s="20">
        <f t="shared" si="496"/>
        <v>0</v>
      </c>
      <c r="AJ1686" s="20">
        <f t="shared" si="497"/>
        <v>0</v>
      </c>
      <c r="AK1686" s="20">
        <f t="shared" si="498"/>
        <v>0</v>
      </c>
      <c r="AL1686" s="20">
        <f t="shared" si="499"/>
        <v>0</v>
      </c>
      <c r="AM1686" s="20">
        <f t="shared" si="500"/>
        <v>0</v>
      </c>
      <c r="AN1686" s="20">
        <f t="shared" si="501"/>
        <v>0</v>
      </c>
      <c r="AO1686" s="43">
        <f t="shared" si="502"/>
        <v>0</v>
      </c>
    </row>
    <row r="1687" spans="1:41" hidden="1" x14ac:dyDescent="0.2">
      <c r="A1687" s="96"/>
      <c r="B1687" s="96"/>
      <c r="C1687" s="96"/>
      <c r="D1687" s="96"/>
      <c r="E1687" s="96"/>
      <c r="F1687" s="96"/>
      <c r="G1687" s="96"/>
      <c r="H1687" s="19" t="str">
        <f>IF(E1687="","",VLOOKUP(LEFT(E1687,5),'Technikai cellák'!B:C,2,0))</f>
        <v/>
      </c>
      <c r="I1687" s="19" t="str">
        <f>IF(E1687="","",VLOOKUP(H1687,'Technikai cellák'!$C$1:$D$12,2,0))</f>
        <v/>
      </c>
      <c r="J1687" s="97"/>
      <c r="K1687" s="25" t="str">
        <f t="shared" si="487"/>
        <v/>
      </c>
      <c r="L1687" s="101">
        <f t="shared" si="488"/>
        <v>0</v>
      </c>
      <c r="M1687" s="102">
        <f t="shared" si="489"/>
        <v>0</v>
      </c>
      <c r="N1687" s="105"/>
      <c r="O1687" s="104">
        <f t="shared" si="490"/>
        <v>0</v>
      </c>
      <c r="P1687" s="26">
        <f t="shared" si="486"/>
        <v>0</v>
      </c>
      <c r="Q1687" s="21">
        <f t="shared" si="503"/>
        <v>0</v>
      </c>
      <c r="R1687" s="98"/>
      <c r="S1687" s="99"/>
      <c r="T1687" s="99"/>
      <c r="U1687" s="99"/>
      <c r="V1687" s="99"/>
      <c r="W1687" s="99"/>
      <c r="X1687" s="99"/>
      <c r="Y1687" s="99"/>
      <c r="Z1687" s="99"/>
      <c r="AA1687" s="99"/>
      <c r="AB1687" s="99"/>
      <c r="AC1687" s="100"/>
      <c r="AD1687" s="22">
        <f t="shared" si="491"/>
        <v>0</v>
      </c>
      <c r="AE1687" s="20">
        <f t="shared" si="492"/>
        <v>0</v>
      </c>
      <c r="AF1687" s="20">
        <f t="shared" si="493"/>
        <v>0</v>
      </c>
      <c r="AG1687" s="20">
        <f t="shared" si="494"/>
        <v>0</v>
      </c>
      <c r="AH1687" s="20">
        <f t="shared" si="495"/>
        <v>0</v>
      </c>
      <c r="AI1687" s="20">
        <f t="shared" si="496"/>
        <v>0</v>
      </c>
      <c r="AJ1687" s="20">
        <f t="shared" si="497"/>
        <v>0</v>
      </c>
      <c r="AK1687" s="20">
        <f t="shared" si="498"/>
        <v>0</v>
      </c>
      <c r="AL1687" s="20">
        <f t="shared" si="499"/>
        <v>0</v>
      </c>
      <c r="AM1687" s="20">
        <f t="shared" si="500"/>
        <v>0</v>
      </c>
      <c r="AN1687" s="20">
        <f t="shared" si="501"/>
        <v>0</v>
      </c>
      <c r="AO1687" s="43">
        <f t="shared" si="502"/>
        <v>0</v>
      </c>
    </row>
    <row r="1688" spans="1:41" hidden="1" x14ac:dyDescent="0.2">
      <c r="A1688" s="96"/>
      <c r="B1688" s="96"/>
      <c r="C1688" s="96"/>
      <c r="D1688" s="96"/>
      <c r="E1688" s="96"/>
      <c r="F1688" s="96"/>
      <c r="G1688" s="96"/>
      <c r="H1688" s="19" t="str">
        <f>IF(E1688="","",VLOOKUP(LEFT(E1688,5),'Technikai cellák'!B:C,2,0))</f>
        <v/>
      </c>
      <c r="I1688" s="19" t="str">
        <f>IF(E1688="","",VLOOKUP(H1688,'Technikai cellák'!$C$1:$D$12,2,0))</f>
        <v/>
      </c>
      <c r="J1688" s="97"/>
      <c r="K1688" s="25" t="str">
        <f t="shared" si="487"/>
        <v/>
      </c>
      <c r="L1688" s="101">
        <f t="shared" si="488"/>
        <v>0</v>
      </c>
      <c r="M1688" s="102">
        <f t="shared" si="489"/>
        <v>0</v>
      </c>
      <c r="N1688" s="105"/>
      <c r="O1688" s="104">
        <f t="shared" si="490"/>
        <v>0</v>
      </c>
      <c r="P1688" s="26">
        <f t="shared" si="486"/>
        <v>0</v>
      </c>
      <c r="Q1688" s="21">
        <f t="shared" si="503"/>
        <v>0</v>
      </c>
      <c r="R1688" s="98"/>
      <c r="S1688" s="99"/>
      <c r="T1688" s="99"/>
      <c r="U1688" s="99"/>
      <c r="V1688" s="99"/>
      <c r="W1688" s="99"/>
      <c r="X1688" s="99"/>
      <c r="Y1688" s="99"/>
      <c r="Z1688" s="99"/>
      <c r="AA1688" s="99"/>
      <c r="AB1688" s="99"/>
      <c r="AC1688" s="100"/>
      <c r="AD1688" s="22">
        <f t="shared" si="491"/>
        <v>0</v>
      </c>
      <c r="AE1688" s="20">
        <f t="shared" si="492"/>
        <v>0</v>
      </c>
      <c r="AF1688" s="20">
        <f t="shared" si="493"/>
        <v>0</v>
      </c>
      <c r="AG1688" s="20">
        <f t="shared" si="494"/>
        <v>0</v>
      </c>
      <c r="AH1688" s="20">
        <f t="shared" si="495"/>
        <v>0</v>
      </c>
      <c r="AI1688" s="20">
        <f t="shared" si="496"/>
        <v>0</v>
      </c>
      <c r="AJ1688" s="20">
        <f t="shared" si="497"/>
        <v>0</v>
      </c>
      <c r="AK1688" s="20">
        <f t="shared" si="498"/>
        <v>0</v>
      </c>
      <c r="AL1688" s="20">
        <f t="shared" si="499"/>
        <v>0</v>
      </c>
      <c r="AM1688" s="20">
        <f t="shared" si="500"/>
        <v>0</v>
      </c>
      <c r="AN1688" s="20">
        <f t="shared" si="501"/>
        <v>0</v>
      </c>
      <c r="AO1688" s="43">
        <f t="shared" si="502"/>
        <v>0</v>
      </c>
    </row>
    <row r="1689" spans="1:41" hidden="1" x14ac:dyDescent="0.2">
      <c r="A1689" s="96"/>
      <c r="B1689" s="96"/>
      <c r="C1689" s="96"/>
      <c r="D1689" s="96"/>
      <c r="E1689" s="96"/>
      <c r="F1689" s="96"/>
      <c r="G1689" s="96"/>
      <c r="H1689" s="19" t="str">
        <f>IF(E1689="","",VLOOKUP(LEFT(E1689,5),'Technikai cellák'!B:C,2,0))</f>
        <v/>
      </c>
      <c r="I1689" s="19" t="str">
        <f>IF(E1689="","",VLOOKUP(H1689,'Technikai cellák'!$C$1:$D$12,2,0))</f>
        <v/>
      </c>
      <c r="J1689" s="97"/>
      <c r="K1689" s="25" t="str">
        <f t="shared" si="487"/>
        <v/>
      </c>
      <c r="L1689" s="101">
        <f t="shared" si="488"/>
        <v>0</v>
      </c>
      <c r="M1689" s="102">
        <f t="shared" si="489"/>
        <v>0</v>
      </c>
      <c r="N1689" s="105"/>
      <c r="O1689" s="104">
        <f t="shared" si="490"/>
        <v>0</v>
      </c>
      <c r="P1689" s="26">
        <f t="shared" si="486"/>
        <v>0</v>
      </c>
      <c r="Q1689" s="21">
        <f t="shared" si="503"/>
        <v>0</v>
      </c>
      <c r="R1689" s="98"/>
      <c r="S1689" s="99"/>
      <c r="T1689" s="99"/>
      <c r="U1689" s="99"/>
      <c r="V1689" s="99"/>
      <c r="W1689" s="99"/>
      <c r="X1689" s="99"/>
      <c r="Y1689" s="99"/>
      <c r="Z1689" s="99"/>
      <c r="AA1689" s="99"/>
      <c r="AB1689" s="99"/>
      <c r="AC1689" s="100"/>
      <c r="AD1689" s="22">
        <f t="shared" si="491"/>
        <v>0</v>
      </c>
      <c r="AE1689" s="20">
        <f t="shared" si="492"/>
        <v>0</v>
      </c>
      <c r="AF1689" s="20">
        <f t="shared" si="493"/>
        <v>0</v>
      </c>
      <c r="AG1689" s="20">
        <f t="shared" si="494"/>
        <v>0</v>
      </c>
      <c r="AH1689" s="20">
        <f t="shared" si="495"/>
        <v>0</v>
      </c>
      <c r="AI1689" s="20">
        <f t="shared" si="496"/>
        <v>0</v>
      </c>
      <c r="AJ1689" s="20">
        <f t="shared" si="497"/>
        <v>0</v>
      </c>
      <c r="AK1689" s="20">
        <f t="shared" si="498"/>
        <v>0</v>
      </c>
      <c r="AL1689" s="20">
        <f t="shared" si="499"/>
        <v>0</v>
      </c>
      <c r="AM1689" s="20">
        <f t="shared" si="500"/>
        <v>0</v>
      </c>
      <c r="AN1689" s="20">
        <f t="shared" si="501"/>
        <v>0</v>
      </c>
      <c r="AO1689" s="43">
        <f t="shared" si="502"/>
        <v>0</v>
      </c>
    </row>
    <row r="1690" spans="1:41" hidden="1" x14ac:dyDescent="0.2">
      <c r="A1690" s="96"/>
      <c r="B1690" s="96"/>
      <c r="C1690" s="96"/>
      <c r="D1690" s="96"/>
      <c r="E1690" s="96"/>
      <c r="F1690" s="96"/>
      <c r="G1690" s="96"/>
      <c r="H1690" s="19" t="str">
        <f>IF(E1690="","",VLOOKUP(LEFT(E1690,5),'Technikai cellák'!B:C,2,0))</f>
        <v/>
      </c>
      <c r="I1690" s="19" t="str">
        <f>IF(E1690="","",VLOOKUP(H1690,'Technikai cellák'!$C$1:$D$12,2,0))</f>
        <v/>
      </c>
      <c r="J1690" s="97"/>
      <c r="K1690" s="25" t="str">
        <f t="shared" si="487"/>
        <v/>
      </c>
      <c r="L1690" s="101">
        <f t="shared" si="488"/>
        <v>0</v>
      </c>
      <c r="M1690" s="102">
        <f t="shared" si="489"/>
        <v>0</v>
      </c>
      <c r="N1690" s="105"/>
      <c r="O1690" s="104">
        <f t="shared" si="490"/>
        <v>0</v>
      </c>
      <c r="P1690" s="26">
        <f t="shared" si="486"/>
        <v>0</v>
      </c>
      <c r="Q1690" s="21">
        <f t="shared" si="503"/>
        <v>0</v>
      </c>
      <c r="R1690" s="98"/>
      <c r="S1690" s="99"/>
      <c r="T1690" s="99"/>
      <c r="U1690" s="99"/>
      <c r="V1690" s="99"/>
      <c r="W1690" s="99"/>
      <c r="X1690" s="99"/>
      <c r="Y1690" s="99"/>
      <c r="Z1690" s="99"/>
      <c r="AA1690" s="99"/>
      <c r="AB1690" s="99"/>
      <c r="AC1690" s="100"/>
      <c r="AD1690" s="22">
        <f t="shared" si="491"/>
        <v>0</v>
      </c>
      <c r="AE1690" s="20">
        <f t="shared" si="492"/>
        <v>0</v>
      </c>
      <c r="AF1690" s="20">
        <f t="shared" si="493"/>
        <v>0</v>
      </c>
      <c r="AG1690" s="20">
        <f t="shared" si="494"/>
        <v>0</v>
      </c>
      <c r="AH1690" s="20">
        <f t="shared" si="495"/>
        <v>0</v>
      </c>
      <c r="AI1690" s="20">
        <f t="shared" si="496"/>
        <v>0</v>
      </c>
      <c r="AJ1690" s="20">
        <f t="shared" si="497"/>
        <v>0</v>
      </c>
      <c r="AK1690" s="20">
        <f t="shared" si="498"/>
        <v>0</v>
      </c>
      <c r="AL1690" s="20">
        <f t="shared" si="499"/>
        <v>0</v>
      </c>
      <c r="AM1690" s="20">
        <f t="shared" si="500"/>
        <v>0</v>
      </c>
      <c r="AN1690" s="20">
        <f t="shared" si="501"/>
        <v>0</v>
      </c>
      <c r="AO1690" s="43">
        <f t="shared" si="502"/>
        <v>0</v>
      </c>
    </row>
    <row r="1691" spans="1:41" hidden="1" x14ac:dyDescent="0.2">
      <c r="A1691" s="96"/>
      <c r="B1691" s="96"/>
      <c r="C1691" s="96"/>
      <c r="D1691" s="96"/>
      <c r="E1691" s="96"/>
      <c r="F1691" s="96"/>
      <c r="G1691" s="96"/>
      <c r="H1691" s="19" t="str">
        <f>IF(E1691="","",VLOOKUP(LEFT(E1691,5),'Technikai cellák'!B:C,2,0))</f>
        <v/>
      </c>
      <c r="I1691" s="19" t="str">
        <f>IF(E1691="","",VLOOKUP(H1691,'Technikai cellák'!$C$1:$D$12,2,0))</f>
        <v/>
      </c>
      <c r="J1691" s="97"/>
      <c r="K1691" s="25" t="str">
        <f t="shared" si="487"/>
        <v/>
      </c>
      <c r="L1691" s="101">
        <f t="shared" si="488"/>
        <v>0</v>
      </c>
      <c r="M1691" s="102">
        <f t="shared" si="489"/>
        <v>0</v>
      </c>
      <c r="N1691" s="105"/>
      <c r="O1691" s="104">
        <f t="shared" si="490"/>
        <v>0</v>
      </c>
      <c r="P1691" s="26">
        <f t="shared" ref="P1691:P1754" si="504">ROUND(Q1691*$G$9,0)</f>
        <v>0</v>
      </c>
      <c r="Q1691" s="21">
        <f t="shared" si="503"/>
        <v>0</v>
      </c>
      <c r="R1691" s="98"/>
      <c r="S1691" s="99"/>
      <c r="T1691" s="99"/>
      <c r="U1691" s="99"/>
      <c r="V1691" s="99"/>
      <c r="W1691" s="99"/>
      <c r="X1691" s="99"/>
      <c r="Y1691" s="99"/>
      <c r="Z1691" s="99"/>
      <c r="AA1691" s="99"/>
      <c r="AB1691" s="99"/>
      <c r="AC1691" s="100"/>
      <c r="AD1691" s="22">
        <f t="shared" si="491"/>
        <v>0</v>
      </c>
      <c r="AE1691" s="20">
        <f t="shared" si="492"/>
        <v>0</v>
      </c>
      <c r="AF1691" s="20">
        <f t="shared" si="493"/>
        <v>0</v>
      </c>
      <c r="AG1691" s="20">
        <f t="shared" si="494"/>
        <v>0</v>
      </c>
      <c r="AH1691" s="20">
        <f t="shared" si="495"/>
        <v>0</v>
      </c>
      <c r="AI1691" s="20">
        <f t="shared" si="496"/>
        <v>0</v>
      </c>
      <c r="AJ1691" s="20">
        <f t="shared" si="497"/>
        <v>0</v>
      </c>
      <c r="AK1691" s="20">
        <f t="shared" si="498"/>
        <v>0</v>
      </c>
      <c r="AL1691" s="20">
        <f t="shared" si="499"/>
        <v>0</v>
      </c>
      <c r="AM1691" s="20">
        <f t="shared" si="500"/>
        <v>0</v>
      </c>
      <c r="AN1691" s="20">
        <f t="shared" si="501"/>
        <v>0</v>
      </c>
      <c r="AO1691" s="43">
        <f t="shared" si="502"/>
        <v>0</v>
      </c>
    </row>
    <row r="1692" spans="1:41" hidden="1" x14ac:dyDescent="0.2">
      <c r="A1692" s="96"/>
      <c r="B1692" s="96"/>
      <c r="C1692" s="96"/>
      <c r="D1692" s="96"/>
      <c r="E1692" s="96"/>
      <c r="F1692" s="96"/>
      <c r="G1692" s="96"/>
      <c r="H1692" s="19" t="str">
        <f>IF(E1692="","",VLOOKUP(LEFT(E1692,5),'Technikai cellák'!B:C,2,0))</f>
        <v/>
      </c>
      <c r="I1692" s="19" t="str">
        <f>IF(E1692="","",VLOOKUP(H1692,'Technikai cellák'!$C$1:$D$12,2,0))</f>
        <v/>
      </c>
      <c r="J1692" s="97"/>
      <c r="K1692" s="25" t="str">
        <f t="shared" si="487"/>
        <v/>
      </c>
      <c r="L1692" s="101">
        <f t="shared" si="488"/>
        <v>0</v>
      </c>
      <c r="M1692" s="102">
        <f t="shared" si="489"/>
        <v>0</v>
      </c>
      <c r="N1692" s="105"/>
      <c r="O1692" s="104">
        <f t="shared" si="490"/>
        <v>0</v>
      </c>
      <c r="P1692" s="26">
        <f t="shared" si="504"/>
        <v>0</v>
      </c>
      <c r="Q1692" s="21">
        <f t="shared" si="503"/>
        <v>0</v>
      </c>
      <c r="R1692" s="98"/>
      <c r="S1692" s="99"/>
      <c r="T1692" s="99"/>
      <c r="U1692" s="99"/>
      <c r="V1692" s="99"/>
      <c r="W1692" s="99"/>
      <c r="X1692" s="99"/>
      <c r="Y1692" s="99"/>
      <c r="Z1692" s="99"/>
      <c r="AA1692" s="99"/>
      <c r="AB1692" s="99"/>
      <c r="AC1692" s="100"/>
      <c r="AD1692" s="22">
        <f t="shared" si="491"/>
        <v>0</v>
      </c>
      <c r="AE1692" s="20">
        <f t="shared" si="492"/>
        <v>0</v>
      </c>
      <c r="AF1692" s="20">
        <f t="shared" si="493"/>
        <v>0</v>
      </c>
      <c r="AG1692" s="20">
        <f t="shared" si="494"/>
        <v>0</v>
      </c>
      <c r="AH1692" s="20">
        <f t="shared" si="495"/>
        <v>0</v>
      </c>
      <c r="AI1692" s="20">
        <f t="shared" si="496"/>
        <v>0</v>
      </c>
      <c r="AJ1692" s="20">
        <f t="shared" si="497"/>
        <v>0</v>
      </c>
      <c r="AK1692" s="20">
        <f t="shared" si="498"/>
        <v>0</v>
      </c>
      <c r="AL1692" s="20">
        <f t="shared" si="499"/>
        <v>0</v>
      </c>
      <c r="AM1692" s="20">
        <f t="shared" si="500"/>
        <v>0</v>
      </c>
      <c r="AN1692" s="20">
        <f t="shared" si="501"/>
        <v>0</v>
      </c>
      <c r="AO1692" s="43">
        <f t="shared" si="502"/>
        <v>0</v>
      </c>
    </row>
    <row r="1693" spans="1:41" hidden="1" x14ac:dyDescent="0.2">
      <c r="A1693" s="96"/>
      <c r="B1693" s="96"/>
      <c r="C1693" s="96"/>
      <c r="D1693" s="96"/>
      <c r="E1693" s="96"/>
      <c r="F1693" s="96"/>
      <c r="G1693" s="96"/>
      <c r="H1693" s="19" t="str">
        <f>IF(E1693="","",VLOOKUP(LEFT(E1693,5),'Technikai cellák'!B:C,2,0))</f>
        <v/>
      </c>
      <c r="I1693" s="19" t="str">
        <f>IF(E1693="","",VLOOKUP(H1693,'Technikai cellák'!$C$1:$D$12,2,0))</f>
        <v/>
      </c>
      <c r="J1693" s="97"/>
      <c r="K1693" s="25" t="str">
        <f t="shared" si="487"/>
        <v/>
      </c>
      <c r="L1693" s="101">
        <f t="shared" si="488"/>
        <v>0</v>
      </c>
      <c r="M1693" s="102">
        <f t="shared" si="489"/>
        <v>0</v>
      </c>
      <c r="N1693" s="105"/>
      <c r="O1693" s="104">
        <f t="shared" si="490"/>
        <v>0</v>
      </c>
      <c r="P1693" s="26">
        <f t="shared" si="504"/>
        <v>0</v>
      </c>
      <c r="Q1693" s="21">
        <f t="shared" si="503"/>
        <v>0</v>
      </c>
      <c r="R1693" s="98"/>
      <c r="S1693" s="99"/>
      <c r="T1693" s="99"/>
      <c r="U1693" s="99"/>
      <c r="V1693" s="99"/>
      <c r="W1693" s="99"/>
      <c r="X1693" s="99"/>
      <c r="Y1693" s="99"/>
      <c r="Z1693" s="99"/>
      <c r="AA1693" s="99"/>
      <c r="AB1693" s="99"/>
      <c r="AC1693" s="100"/>
      <c r="AD1693" s="22">
        <f t="shared" si="491"/>
        <v>0</v>
      </c>
      <c r="AE1693" s="20">
        <f t="shared" si="492"/>
        <v>0</v>
      </c>
      <c r="AF1693" s="20">
        <f t="shared" si="493"/>
        <v>0</v>
      </c>
      <c r="AG1693" s="20">
        <f t="shared" si="494"/>
        <v>0</v>
      </c>
      <c r="AH1693" s="20">
        <f t="shared" si="495"/>
        <v>0</v>
      </c>
      <c r="AI1693" s="20">
        <f t="shared" si="496"/>
        <v>0</v>
      </c>
      <c r="AJ1693" s="20">
        <f t="shared" si="497"/>
        <v>0</v>
      </c>
      <c r="AK1693" s="20">
        <f t="shared" si="498"/>
        <v>0</v>
      </c>
      <c r="AL1693" s="20">
        <f t="shared" si="499"/>
        <v>0</v>
      </c>
      <c r="AM1693" s="20">
        <f t="shared" si="500"/>
        <v>0</v>
      </c>
      <c r="AN1693" s="20">
        <f t="shared" si="501"/>
        <v>0</v>
      </c>
      <c r="AO1693" s="43">
        <f t="shared" si="502"/>
        <v>0</v>
      </c>
    </row>
    <row r="1694" spans="1:41" hidden="1" x14ac:dyDescent="0.2">
      <c r="A1694" s="96"/>
      <c r="B1694" s="96"/>
      <c r="C1694" s="96"/>
      <c r="D1694" s="96"/>
      <c r="E1694" s="96"/>
      <c r="F1694" s="96"/>
      <c r="G1694" s="96"/>
      <c r="H1694" s="19" t="str">
        <f>IF(E1694="","",VLOOKUP(LEFT(E1694,5),'Technikai cellák'!B:C,2,0))</f>
        <v/>
      </c>
      <c r="I1694" s="19" t="str">
        <f>IF(E1694="","",VLOOKUP(H1694,'Technikai cellák'!$C$1:$D$12,2,0))</f>
        <v/>
      </c>
      <c r="J1694" s="97"/>
      <c r="K1694" s="25" t="str">
        <f t="shared" si="487"/>
        <v/>
      </c>
      <c r="L1694" s="101">
        <f t="shared" si="488"/>
        <v>0</v>
      </c>
      <c r="M1694" s="102">
        <f t="shared" si="489"/>
        <v>0</v>
      </c>
      <c r="N1694" s="105"/>
      <c r="O1694" s="104">
        <f t="shared" si="490"/>
        <v>0</v>
      </c>
      <c r="P1694" s="26">
        <f t="shared" si="504"/>
        <v>0</v>
      </c>
      <c r="Q1694" s="21">
        <f t="shared" si="503"/>
        <v>0</v>
      </c>
      <c r="R1694" s="98"/>
      <c r="S1694" s="99"/>
      <c r="T1694" s="99"/>
      <c r="U1694" s="99"/>
      <c r="V1694" s="99"/>
      <c r="W1694" s="99"/>
      <c r="X1694" s="99"/>
      <c r="Y1694" s="99"/>
      <c r="Z1694" s="99"/>
      <c r="AA1694" s="99"/>
      <c r="AB1694" s="99"/>
      <c r="AC1694" s="100"/>
      <c r="AD1694" s="22">
        <f t="shared" si="491"/>
        <v>0</v>
      </c>
      <c r="AE1694" s="20">
        <f t="shared" si="492"/>
        <v>0</v>
      </c>
      <c r="AF1694" s="20">
        <f t="shared" si="493"/>
        <v>0</v>
      </c>
      <c r="AG1694" s="20">
        <f t="shared" si="494"/>
        <v>0</v>
      </c>
      <c r="AH1694" s="20">
        <f t="shared" si="495"/>
        <v>0</v>
      </c>
      <c r="AI1694" s="20">
        <f t="shared" si="496"/>
        <v>0</v>
      </c>
      <c r="AJ1694" s="20">
        <f t="shared" si="497"/>
        <v>0</v>
      </c>
      <c r="AK1694" s="20">
        <f t="shared" si="498"/>
        <v>0</v>
      </c>
      <c r="AL1694" s="20">
        <f t="shared" si="499"/>
        <v>0</v>
      </c>
      <c r="AM1694" s="20">
        <f t="shared" si="500"/>
        <v>0</v>
      </c>
      <c r="AN1694" s="20">
        <f t="shared" si="501"/>
        <v>0</v>
      </c>
      <c r="AO1694" s="43">
        <f t="shared" si="502"/>
        <v>0</v>
      </c>
    </row>
    <row r="1695" spans="1:41" hidden="1" x14ac:dyDescent="0.2">
      <c r="A1695" s="96"/>
      <c r="B1695" s="96"/>
      <c r="C1695" s="96"/>
      <c r="D1695" s="96"/>
      <c r="E1695" s="96"/>
      <c r="F1695" s="96"/>
      <c r="G1695" s="96"/>
      <c r="H1695" s="19" t="str">
        <f>IF(E1695="","",VLOOKUP(LEFT(E1695,5),'Technikai cellák'!B:C,2,0))</f>
        <v/>
      </c>
      <c r="I1695" s="19" t="str">
        <f>IF(E1695="","",VLOOKUP(H1695,'Technikai cellák'!$C$1:$D$12,2,0))</f>
        <v/>
      </c>
      <c r="J1695" s="97"/>
      <c r="K1695" s="25" t="str">
        <f t="shared" si="487"/>
        <v/>
      </c>
      <c r="L1695" s="101">
        <f t="shared" si="488"/>
        <v>0</v>
      </c>
      <c r="M1695" s="102">
        <f t="shared" si="489"/>
        <v>0</v>
      </c>
      <c r="N1695" s="105"/>
      <c r="O1695" s="104">
        <f t="shared" si="490"/>
        <v>0</v>
      </c>
      <c r="P1695" s="26">
        <f t="shared" si="504"/>
        <v>0</v>
      </c>
      <c r="Q1695" s="21">
        <f t="shared" si="503"/>
        <v>0</v>
      </c>
      <c r="R1695" s="98"/>
      <c r="S1695" s="99"/>
      <c r="T1695" s="99"/>
      <c r="U1695" s="99"/>
      <c r="V1695" s="99"/>
      <c r="W1695" s="99"/>
      <c r="X1695" s="99"/>
      <c r="Y1695" s="99"/>
      <c r="Z1695" s="99"/>
      <c r="AA1695" s="99"/>
      <c r="AB1695" s="99"/>
      <c r="AC1695" s="100"/>
      <c r="AD1695" s="22">
        <f t="shared" si="491"/>
        <v>0</v>
      </c>
      <c r="AE1695" s="20">
        <f t="shared" si="492"/>
        <v>0</v>
      </c>
      <c r="AF1695" s="20">
        <f t="shared" si="493"/>
        <v>0</v>
      </c>
      <c r="AG1695" s="20">
        <f t="shared" si="494"/>
        <v>0</v>
      </c>
      <c r="AH1695" s="20">
        <f t="shared" si="495"/>
        <v>0</v>
      </c>
      <c r="AI1695" s="20">
        <f t="shared" si="496"/>
        <v>0</v>
      </c>
      <c r="AJ1695" s="20">
        <f t="shared" si="497"/>
        <v>0</v>
      </c>
      <c r="AK1695" s="20">
        <f t="shared" si="498"/>
        <v>0</v>
      </c>
      <c r="AL1695" s="20">
        <f t="shared" si="499"/>
        <v>0</v>
      </c>
      <c r="AM1695" s="20">
        <f t="shared" si="500"/>
        <v>0</v>
      </c>
      <c r="AN1695" s="20">
        <f t="shared" si="501"/>
        <v>0</v>
      </c>
      <c r="AO1695" s="43">
        <f t="shared" si="502"/>
        <v>0</v>
      </c>
    </row>
    <row r="1696" spans="1:41" hidden="1" x14ac:dyDescent="0.2">
      <c r="A1696" s="96"/>
      <c r="B1696" s="96"/>
      <c r="C1696" s="96"/>
      <c r="D1696" s="96"/>
      <c r="E1696" s="96"/>
      <c r="F1696" s="96"/>
      <c r="G1696" s="96"/>
      <c r="H1696" s="19" t="str">
        <f>IF(E1696="","",VLOOKUP(LEFT(E1696,5),'Technikai cellák'!B:C,2,0))</f>
        <v/>
      </c>
      <c r="I1696" s="19" t="str">
        <f>IF(E1696="","",VLOOKUP(H1696,'Technikai cellák'!$C$1:$D$12,2,0))</f>
        <v/>
      </c>
      <c r="J1696" s="97"/>
      <c r="K1696" s="25" t="str">
        <f t="shared" si="487"/>
        <v/>
      </c>
      <c r="L1696" s="101">
        <f t="shared" si="488"/>
        <v>0</v>
      </c>
      <c r="M1696" s="102">
        <f t="shared" si="489"/>
        <v>0</v>
      </c>
      <c r="N1696" s="105"/>
      <c r="O1696" s="104">
        <f t="shared" si="490"/>
        <v>0</v>
      </c>
      <c r="P1696" s="26">
        <f t="shared" si="504"/>
        <v>0</v>
      </c>
      <c r="Q1696" s="21">
        <f t="shared" si="503"/>
        <v>0</v>
      </c>
      <c r="R1696" s="98"/>
      <c r="S1696" s="99"/>
      <c r="T1696" s="99"/>
      <c r="U1696" s="99"/>
      <c r="V1696" s="99"/>
      <c r="W1696" s="99"/>
      <c r="X1696" s="99"/>
      <c r="Y1696" s="99"/>
      <c r="Z1696" s="99"/>
      <c r="AA1696" s="99"/>
      <c r="AB1696" s="99"/>
      <c r="AC1696" s="100"/>
      <c r="AD1696" s="22">
        <f t="shared" si="491"/>
        <v>0</v>
      </c>
      <c r="AE1696" s="20">
        <f t="shared" si="492"/>
        <v>0</v>
      </c>
      <c r="AF1696" s="20">
        <f t="shared" si="493"/>
        <v>0</v>
      </c>
      <c r="AG1696" s="20">
        <f t="shared" si="494"/>
        <v>0</v>
      </c>
      <c r="AH1696" s="20">
        <f t="shared" si="495"/>
        <v>0</v>
      </c>
      <c r="AI1696" s="20">
        <f t="shared" si="496"/>
        <v>0</v>
      </c>
      <c r="AJ1696" s="20">
        <f t="shared" si="497"/>
        <v>0</v>
      </c>
      <c r="AK1696" s="20">
        <f t="shared" si="498"/>
        <v>0</v>
      </c>
      <c r="AL1696" s="20">
        <f t="shared" si="499"/>
        <v>0</v>
      </c>
      <c r="AM1696" s="20">
        <f t="shared" si="500"/>
        <v>0</v>
      </c>
      <c r="AN1696" s="20">
        <f t="shared" si="501"/>
        <v>0</v>
      </c>
      <c r="AO1696" s="43">
        <f t="shared" si="502"/>
        <v>0</v>
      </c>
    </row>
    <row r="1697" spans="1:41" hidden="1" x14ac:dyDescent="0.2">
      <c r="A1697" s="96"/>
      <c r="B1697" s="96"/>
      <c r="C1697" s="96"/>
      <c r="D1697" s="96"/>
      <c r="E1697" s="96"/>
      <c r="F1697" s="96"/>
      <c r="G1697" s="96"/>
      <c r="H1697" s="19" t="str">
        <f>IF(E1697="","",VLOOKUP(LEFT(E1697,5),'Technikai cellák'!B:C,2,0))</f>
        <v/>
      </c>
      <c r="I1697" s="19" t="str">
        <f>IF(E1697="","",VLOOKUP(H1697,'Technikai cellák'!$C$1:$D$12,2,0))</f>
        <v/>
      </c>
      <c r="J1697" s="97"/>
      <c r="K1697" s="25" t="str">
        <f t="shared" si="487"/>
        <v/>
      </c>
      <c r="L1697" s="101">
        <f t="shared" si="488"/>
        <v>0</v>
      </c>
      <c r="M1697" s="102">
        <f t="shared" si="489"/>
        <v>0</v>
      </c>
      <c r="N1697" s="105"/>
      <c r="O1697" s="104">
        <f t="shared" si="490"/>
        <v>0</v>
      </c>
      <c r="P1697" s="26">
        <f t="shared" si="504"/>
        <v>0</v>
      </c>
      <c r="Q1697" s="21">
        <f t="shared" si="503"/>
        <v>0</v>
      </c>
      <c r="R1697" s="98"/>
      <c r="S1697" s="99"/>
      <c r="T1697" s="99"/>
      <c r="U1697" s="99"/>
      <c r="V1697" s="99"/>
      <c r="W1697" s="99"/>
      <c r="X1697" s="99"/>
      <c r="Y1697" s="99"/>
      <c r="Z1697" s="99"/>
      <c r="AA1697" s="99"/>
      <c r="AB1697" s="99"/>
      <c r="AC1697" s="100"/>
      <c r="AD1697" s="22">
        <f t="shared" si="491"/>
        <v>0</v>
      </c>
      <c r="AE1697" s="20">
        <f t="shared" si="492"/>
        <v>0</v>
      </c>
      <c r="AF1697" s="20">
        <f t="shared" si="493"/>
        <v>0</v>
      </c>
      <c r="AG1697" s="20">
        <f t="shared" si="494"/>
        <v>0</v>
      </c>
      <c r="AH1697" s="20">
        <f t="shared" si="495"/>
        <v>0</v>
      </c>
      <c r="AI1697" s="20">
        <f t="shared" si="496"/>
        <v>0</v>
      </c>
      <c r="AJ1697" s="20">
        <f t="shared" si="497"/>
        <v>0</v>
      </c>
      <c r="AK1697" s="20">
        <f t="shared" si="498"/>
        <v>0</v>
      </c>
      <c r="AL1697" s="20">
        <f t="shared" si="499"/>
        <v>0</v>
      </c>
      <c r="AM1697" s="20">
        <f t="shared" si="500"/>
        <v>0</v>
      </c>
      <c r="AN1697" s="20">
        <f t="shared" si="501"/>
        <v>0</v>
      </c>
      <c r="AO1697" s="43">
        <f t="shared" si="502"/>
        <v>0</v>
      </c>
    </row>
    <row r="1698" spans="1:41" hidden="1" x14ac:dyDescent="0.2">
      <c r="A1698" s="96"/>
      <c r="B1698" s="96"/>
      <c r="C1698" s="96"/>
      <c r="D1698" s="96"/>
      <c r="E1698" s="96"/>
      <c r="F1698" s="96"/>
      <c r="G1698" s="96"/>
      <c r="H1698" s="19" t="str">
        <f>IF(E1698="","",VLOOKUP(LEFT(E1698,5),'Technikai cellák'!B:C,2,0))</f>
        <v/>
      </c>
      <c r="I1698" s="19" t="str">
        <f>IF(E1698="","",VLOOKUP(H1698,'Technikai cellák'!$C$1:$D$12,2,0))</f>
        <v/>
      </c>
      <c r="J1698" s="97"/>
      <c r="K1698" s="25" t="str">
        <f t="shared" si="487"/>
        <v/>
      </c>
      <c r="L1698" s="101">
        <f t="shared" si="488"/>
        <v>0</v>
      </c>
      <c r="M1698" s="102">
        <f t="shared" si="489"/>
        <v>0</v>
      </c>
      <c r="N1698" s="105"/>
      <c r="O1698" s="104">
        <f t="shared" si="490"/>
        <v>0</v>
      </c>
      <c r="P1698" s="26">
        <f t="shared" si="504"/>
        <v>0</v>
      </c>
      <c r="Q1698" s="21">
        <f t="shared" si="503"/>
        <v>0</v>
      </c>
      <c r="R1698" s="98"/>
      <c r="S1698" s="99"/>
      <c r="T1698" s="99"/>
      <c r="U1698" s="99"/>
      <c r="V1698" s="99"/>
      <c r="W1698" s="99"/>
      <c r="X1698" s="99"/>
      <c r="Y1698" s="99"/>
      <c r="Z1698" s="99"/>
      <c r="AA1698" s="99"/>
      <c r="AB1698" s="99"/>
      <c r="AC1698" s="100"/>
      <c r="AD1698" s="22">
        <f t="shared" si="491"/>
        <v>0</v>
      </c>
      <c r="AE1698" s="20">
        <f t="shared" si="492"/>
        <v>0</v>
      </c>
      <c r="AF1698" s="20">
        <f t="shared" si="493"/>
        <v>0</v>
      </c>
      <c r="AG1698" s="20">
        <f t="shared" si="494"/>
        <v>0</v>
      </c>
      <c r="AH1698" s="20">
        <f t="shared" si="495"/>
        <v>0</v>
      </c>
      <c r="AI1698" s="20">
        <f t="shared" si="496"/>
        <v>0</v>
      </c>
      <c r="AJ1698" s="20">
        <f t="shared" si="497"/>
        <v>0</v>
      </c>
      <c r="AK1698" s="20">
        <f t="shared" si="498"/>
        <v>0</v>
      </c>
      <c r="AL1698" s="20">
        <f t="shared" si="499"/>
        <v>0</v>
      </c>
      <c r="AM1698" s="20">
        <f t="shared" si="500"/>
        <v>0</v>
      </c>
      <c r="AN1698" s="20">
        <f t="shared" si="501"/>
        <v>0</v>
      </c>
      <c r="AO1698" s="43">
        <f t="shared" si="502"/>
        <v>0</v>
      </c>
    </row>
    <row r="1699" spans="1:41" hidden="1" x14ac:dyDescent="0.2">
      <c r="A1699" s="96"/>
      <c r="B1699" s="96"/>
      <c r="C1699" s="96"/>
      <c r="D1699" s="96"/>
      <c r="E1699" s="96"/>
      <c r="F1699" s="96"/>
      <c r="G1699" s="96"/>
      <c r="H1699" s="19" t="str">
        <f>IF(E1699="","",VLOOKUP(LEFT(E1699,5),'Technikai cellák'!B:C,2,0))</f>
        <v/>
      </c>
      <c r="I1699" s="19" t="str">
        <f>IF(E1699="","",VLOOKUP(H1699,'Technikai cellák'!$C$1:$D$12,2,0))</f>
        <v/>
      </c>
      <c r="J1699" s="97"/>
      <c r="K1699" s="25" t="str">
        <f t="shared" si="487"/>
        <v/>
      </c>
      <c r="L1699" s="101">
        <f t="shared" si="488"/>
        <v>0</v>
      </c>
      <c r="M1699" s="102">
        <f t="shared" si="489"/>
        <v>0</v>
      </c>
      <c r="N1699" s="105"/>
      <c r="O1699" s="104">
        <f t="shared" si="490"/>
        <v>0</v>
      </c>
      <c r="P1699" s="26">
        <f t="shared" si="504"/>
        <v>0</v>
      </c>
      <c r="Q1699" s="21">
        <f t="shared" si="503"/>
        <v>0</v>
      </c>
      <c r="R1699" s="98"/>
      <c r="S1699" s="99"/>
      <c r="T1699" s="99"/>
      <c r="U1699" s="99"/>
      <c r="V1699" s="99"/>
      <c r="W1699" s="99"/>
      <c r="X1699" s="99"/>
      <c r="Y1699" s="99"/>
      <c r="Z1699" s="99"/>
      <c r="AA1699" s="99"/>
      <c r="AB1699" s="99"/>
      <c r="AC1699" s="100"/>
      <c r="AD1699" s="22">
        <f t="shared" si="491"/>
        <v>0</v>
      </c>
      <c r="AE1699" s="20">
        <f t="shared" si="492"/>
        <v>0</v>
      </c>
      <c r="AF1699" s="20">
        <f t="shared" si="493"/>
        <v>0</v>
      </c>
      <c r="AG1699" s="20">
        <f t="shared" si="494"/>
        <v>0</v>
      </c>
      <c r="AH1699" s="20">
        <f t="shared" si="495"/>
        <v>0</v>
      </c>
      <c r="AI1699" s="20">
        <f t="shared" si="496"/>
        <v>0</v>
      </c>
      <c r="AJ1699" s="20">
        <f t="shared" si="497"/>
        <v>0</v>
      </c>
      <c r="AK1699" s="20">
        <f t="shared" si="498"/>
        <v>0</v>
      </c>
      <c r="AL1699" s="20">
        <f t="shared" si="499"/>
        <v>0</v>
      </c>
      <c r="AM1699" s="20">
        <f t="shared" si="500"/>
        <v>0</v>
      </c>
      <c r="AN1699" s="20">
        <f t="shared" si="501"/>
        <v>0</v>
      </c>
      <c r="AO1699" s="43">
        <f t="shared" si="502"/>
        <v>0</v>
      </c>
    </row>
    <row r="1700" spans="1:41" hidden="1" x14ac:dyDescent="0.2">
      <c r="A1700" s="96"/>
      <c r="B1700" s="96"/>
      <c r="C1700" s="96"/>
      <c r="D1700" s="96"/>
      <c r="E1700" s="96"/>
      <c r="F1700" s="96"/>
      <c r="G1700" s="96"/>
      <c r="H1700" s="19" t="str">
        <f>IF(E1700="","",VLOOKUP(LEFT(E1700,5),'Technikai cellák'!B:C,2,0))</f>
        <v/>
      </c>
      <c r="I1700" s="19" t="str">
        <f>IF(E1700="","",VLOOKUP(H1700,'Technikai cellák'!$C$1:$D$12,2,0))</f>
        <v/>
      </c>
      <c r="J1700" s="97"/>
      <c r="K1700" s="25" t="str">
        <f t="shared" si="487"/>
        <v/>
      </c>
      <c r="L1700" s="101">
        <f t="shared" si="488"/>
        <v>0</v>
      </c>
      <c r="M1700" s="102">
        <f t="shared" si="489"/>
        <v>0</v>
      </c>
      <c r="N1700" s="105"/>
      <c r="O1700" s="104">
        <f t="shared" si="490"/>
        <v>0</v>
      </c>
      <c r="P1700" s="26">
        <f t="shared" si="504"/>
        <v>0</v>
      </c>
      <c r="Q1700" s="21">
        <f t="shared" si="503"/>
        <v>0</v>
      </c>
      <c r="R1700" s="98"/>
      <c r="S1700" s="99"/>
      <c r="T1700" s="99"/>
      <c r="U1700" s="99"/>
      <c r="V1700" s="99"/>
      <c r="W1700" s="99"/>
      <c r="X1700" s="99"/>
      <c r="Y1700" s="99"/>
      <c r="Z1700" s="99"/>
      <c r="AA1700" s="99"/>
      <c r="AB1700" s="99"/>
      <c r="AC1700" s="100"/>
      <c r="AD1700" s="22">
        <f t="shared" si="491"/>
        <v>0</v>
      </c>
      <c r="AE1700" s="20">
        <f t="shared" si="492"/>
        <v>0</v>
      </c>
      <c r="AF1700" s="20">
        <f t="shared" si="493"/>
        <v>0</v>
      </c>
      <c r="AG1700" s="20">
        <f t="shared" si="494"/>
        <v>0</v>
      </c>
      <c r="AH1700" s="20">
        <f t="shared" si="495"/>
        <v>0</v>
      </c>
      <c r="AI1700" s="20">
        <f t="shared" si="496"/>
        <v>0</v>
      </c>
      <c r="AJ1700" s="20">
        <f t="shared" si="497"/>
        <v>0</v>
      </c>
      <c r="AK1700" s="20">
        <f t="shared" si="498"/>
        <v>0</v>
      </c>
      <c r="AL1700" s="20">
        <f t="shared" si="499"/>
        <v>0</v>
      </c>
      <c r="AM1700" s="20">
        <f t="shared" si="500"/>
        <v>0</v>
      </c>
      <c r="AN1700" s="20">
        <f t="shared" si="501"/>
        <v>0</v>
      </c>
      <c r="AO1700" s="43">
        <f t="shared" si="502"/>
        <v>0</v>
      </c>
    </row>
    <row r="1701" spans="1:41" hidden="1" x14ac:dyDescent="0.2">
      <c r="A1701" s="96"/>
      <c r="B1701" s="96"/>
      <c r="C1701" s="96"/>
      <c r="D1701" s="96"/>
      <c r="E1701" s="96"/>
      <c r="F1701" s="96"/>
      <c r="G1701" s="96"/>
      <c r="H1701" s="19" t="str">
        <f>IF(E1701="","",VLOOKUP(LEFT(E1701,5),'Technikai cellák'!B:C,2,0))</f>
        <v/>
      </c>
      <c r="I1701" s="19" t="str">
        <f>IF(E1701="","",VLOOKUP(H1701,'Technikai cellák'!$C$1:$D$12,2,0))</f>
        <v/>
      </c>
      <c r="J1701" s="97"/>
      <c r="K1701" s="25" t="str">
        <f t="shared" si="487"/>
        <v/>
      </c>
      <c r="L1701" s="101">
        <f t="shared" si="488"/>
        <v>0</v>
      </c>
      <c r="M1701" s="102">
        <f t="shared" si="489"/>
        <v>0</v>
      </c>
      <c r="N1701" s="105"/>
      <c r="O1701" s="104">
        <f t="shared" si="490"/>
        <v>0</v>
      </c>
      <c r="P1701" s="26">
        <f t="shared" si="504"/>
        <v>0</v>
      </c>
      <c r="Q1701" s="21">
        <f t="shared" si="503"/>
        <v>0</v>
      </c>
      <c r="R1701" s="98"/>
      <c r="S1701" s="99"/>
      <c r="T1701" s="99"/>
      <c r="U1701" s="99"/>
      <c r="V1701" s="99"/>
      <c r="W1701" s="99"/>
      <c r="X1701" s="99"/>
      <c r="Y1701" s="99"/>
      <c r="Z1701" s="99"/>
      <c r="AA1701" s="99"/>
      <c r="AB1701" s="99"/>
      <c r="AC1701" s="100"/>
      <c r="AD1701" s="22">
        <f t="shared" si="491"/>
        <v>0</v>
      </c>
      <c r="AE1701" s="20">
        <f t="shared" si="492"/>
        <v>0</v>
      </c>
      <c r="AF1701" s="20">
        <f t="shared" si="493"/>
        <v>0</v>
      </c>
      <c r="AG1701" s="20">
        <f t="shared" si="494"/>
        <v>0</v>
      </c>
      <c r="AH1701" s="20">
        <f t="shared" si="495"/>
        <v>0</v>
      </c>
      <c r="AI1701" s="20">
        <f t="shared" si="496"/>
        <v>0</v>
      </c>
      <c r="AJ1701" s="20">
        <f t="shared" si="497"/>
        <v>0</v>
      </c>
      <c r="AK1701" s="20">
        <f t="shared" si="498"/>
        <v>0</v>
      </c>
      <c r="AL1701" s="20">
        <f t="shared" si="499"/>
        <v>0</v>
      </c>
      <c r="AM1701" s="20">
        <f t="shared" si="500"/>
        <v>0</v>
      </c>
      <c r="AN1701" s="20">
        <f t="shared" si="501"/>
        <v>0</v>
      </c>
      <c r="AO1701" s="43">
        <f t="shared" si="502"/>
        <v>0</v>
      </c>
    </row>
    <row r="1702" spans="1:41" hidden="1" x14ac:dyDescent="0.2">
      <c r="A1702" s="96"/>
      <c r="B1702" s="96"/>
      <c r="C1702" s="96"/>
      <c r="D1702" s="96"/>
      <c r="E1702" s="96"/>
      <c r="F1702" s="96"/>
      <c r="G1702" s="96"/>
      <c r="H1702" s="19" t="str">
        <f>IF(E1702="","",VLOOKUP(LEFT(E1702,5),'Technikai cellák'!B:C,2,0))</f>
        <v/>
      </c>
      <c r="I1702" s="19" t="str">
        <f>IF(E1702="","",VLOOKUP(H1702,'Technikai cellák'!$C$1:$D$12,2,0))</f>
        <v/>
      </c>
      <c r="J1702" s="97"/>
      <c r="K1702" s="25" t="str">
        <f t="shared" si="487"/>
        <v/>
      </c>
      <c r="L1702" s="101">
        <f t="shared" si="488"/>
        <v>0</v>
      </c>
      <c r="M1702" s="102">
        <f t="shared" si="489"/>
        <v>0</v>
      </c>
      <c r="N1702" s="105"/>
      <c r="O1702" s="104">
        <f t="shared" si="490"/>
        <v>0</v>
      </c>
      <c r="P1702" s="26">
        <f t="shared" si="504"/>
        <v>0</v>
      </c>
      <c r="Q1702" s="21">
        <f t="shared" si="503"/>
        <v>0</v>
      </c>
      <c r="R1702" s="98"/>
      <c r="S1702" s="99"/>
      <c r="T1702" s="99"/>
      <c r="U1702" s="99"/>
      <c r="V1702" s="99"/>
      <c r="W1702" s="99"/>
      <c r="X1702" s="99"/>
      <c r="Y1702" s="99"/>
      <c r="Z1702" s="99"/>
      <c r="AA1702" s="99"/>
      <c r="AB1702" s="99"/>
      <c r="AC1702" s="100"/>
      <c r="AD1702" s="22">
        <f t="shared" si="491"/>
        <v>0</v>
      </c>
      <c r="AE1702" s="20">
        <f t="shared" si="492"/>
        <v>0</v>
      </c>
      <c r="AF1702" s="20">
        <f t="shared" si="493"/>
        <v>0</v>
      </c>
      <c r="AG1702" s="20">
        <f t="shared" si="494"/>
        <v>0</v>
      </c>
      <c r="AH1702" s="20">
        <f t="shared" si="495"/>
        <v>0</v>
      </c>
      <c r="AI1702" s="20">
        <f t="shared" si="496"/>
        <v>0</v>
      </c>
      <c r="AJ1702" s="20">
        <f t="shared" si="497"/>
        <v>0</v>
      </c>
      <c r="AK1702" s="20">
        <f t="shared" si="498"/>
        <v>0</v>
      </c>
      <c r="AL1702" s="20">
        <f t="shared" si="499"/>
        <v>0</v>
      </c>
      <c r="AM1702" s="20">
        <f t="shared" si="500"/>
        <v>0</v>
      </c>
      <c r="AN1702" s="20">
        <f t="shared" si="501"/>
        <v>0</v>
      </c>
      <c r="AO1702" s="43">
        <f t="shared" si="502"/>
        <v>0</v>
      </c>
    </row>
    <row r="1703" spans="1:41" hidden="1" x14ac:dyDescent="0.2">
      <c r="A1703" s="96"/>
      <c r="B1703" s="96"/>
      <c r="C1703" s="96"/>
      <c r="D1703" s="96"/>
      <c r="E1703" s="96"/>
      <c r="F1703" s="96"/>
      <c r="G1703" s="96"/>
      <c r="H1703" s="19" t="str">
        <f>IF(E1703="","",VLOOKUP(LEFT(E1703,5),'Technikai cellák'!B:C,2,0))</f>
        <v/>
      </c>
      <c r="I1703" s="19" t="str">
        <f>IF(E1703="","",VLOOKUP(H1703,'Technikai cellák'!$C$1:$D$12,2,0))</f>
        <v/>
      </c>
      <c r="J1703" s="97"/>
      <c r="K1703" s="25" t="str">
        <f t="shared" si="487"/>
        <v/>
      </c>
      <c r="L1703" s="101">
        <f t="shared" si="488"/>
        <v>0</v>
      </c>
      <c r="M1703" s="102">
        <f t="shared" si="489"/>
        <v>0</v>
      </c>
      <c r="N1703" s="105"/>
      <c r="O1703" s="104">
        <f t="shared" si="490"/>
        <v>0</v>
      </c>
      <c r="P1703" s="26">
        <f t="shared" si="504"/>
        <v>0</v>
      </c>
      <c r="Q1703" s="21">
        <f t="shared" si="503"/>
        <v>0</v>
      </c>
      <c r="R1703" s="98"/>
      <c r="S1703" s="99"/>
      <c r="T1703" s="99"/>
      <c r="U1703" s="99"/>
      <c r="V1703" s="99"/>
      <c r="W1703" s="99"/>
      <c r="X1703" s="99"/>
      <c r="Y1703" s="99"/>
      <c r="Z1703" s="99"/>
      <c r="AA1703" s="99"/>
      <c r="AB1703" s="99"/>
      <c r="AC1703" s="100"/>
      <c r="AD1703" s="22">
        <f t="shared" si="491"/>
        <v>0</v>
      </c>
      <c r="AE1703" s="20">
        <f t="shared" si="492"/>
        <v>0</v>
      </c>
      <c r="AF1703" s="20">
        <f t="shared" si="493"/>
        <v>0</v>
      </c>
      <c r="AG1703" s="20">
        <f t="shared" si="494"/>
        <v>0</v>
      </c>
      <c r="AH1703" s="20">
        <f t="shared" si="495"/>
        <v>0</v>
      </c>
      <c r="AI1703" s="20">
        <f t="shared" si="496"/>
        <v>0</v>
      </c>
      <c r="AJ1703" s="20">
        <f t="shared" si="497"/>
        <v>0</v>
      </c>
      <c r="AK1703" s="20">
        <f t="shared" si="498"/>
        <v>0</v>
      </c>
      <c r="AL1703" s="20">
        <f t="shared" si="499"/>
        <v>0</v>
      </c>
      <c r="AM1703" s="20">
        <f t="shared" si="500"/>
        <v>0</v>
      </c>
      <c r="AN1703" s="20">
        <f t="shared" si="501"/>
        <v>0</v>
      </c>
      <c r="AO1703" s="43">
        <f t="shared" si="502"/>
        <v>0</v>
      </c>
    </row>
    <row r="1704" spans="1:41" hidden="1" x14ac:dyDescent="0.2">
      <c r="A1704" s="96"/>
      <c r="B1704" s="96"/>
      <c r="C1704" s="96"/>
      <c r="D1704" s="96"/>
      <c r="E1704" s="96"/>
      <c r="F1704" s="96"/>
      <c r="G1704" s="96"/>
      <c r="H1704" s="19" t="str">
        <f>IF(E1704="","",VLOOKUP(LEFT(E1704,5),'Technikai cellák'!B:C,2,0))</f>
        <v/>
      </c>
      <c r="I1704" s="19" t="str">
        <f>IF(E1704="","",VLOOKUP(H1704,'Technikai cellák'!$C$1:$D$12,2,0))</f>
        <v/>
      </c>
      <c r="J1704" s="97"/>
      <c r="K1704" s="25" t="str">
        <f t="shared" si="487"/>
        <v/>
      </c>
      <c r="L1704" s="101">
        <f t="shared" si="488"/>
        <v>0</v>
      </c>
      <c r="M1704" s="102">
        <f t="shared" si="489"/>
        <v>0</v>
      </c>
      <c r="N1704" s="105"/>
      <c r="O1704" s="104">
        <f t="shared" si="490"/>
        <v>0</v>
      </c>
      <c r="P1704" s="26">
        <f t="shared" si="504"/>
        <v>0</v>
      </c>
      <c r="Q1704" s="21">
        <f t="shared" si="503"/>
        <v>0</v>
      </c>
      <c r="R1704" s="98"/>
      <c r="S1704" s="99"/>
      <c r="T1704" s="99"/>
      <c r="U1704" s="99"/>
      <c r="V1704" s="99"/>
      <c r="W1704" s="99"/>
      <c r="X1704" s="99"/>
      <c r="Y1704" s="99"/>
      <c r="Z1704" s="99"/>
      <c r="AA1704" s="99"/>
      <c r="AB1704" s="99"/>
      <c r="AC1704" s="100"/>
      <c r="AD1704" s="22">
        <f t="shared" si="491"/>
        <v>0</v>
      </c>
      <c r="AE1704" s="20">
        <f t="shared" si="492"/>
        <v>0</v>
      </c>
      <c r="AF1704" s="20">
        <f t="shared" si="493"/>
        <v>0</v>
      </c>
      <c r="AG1704" s="20">
        <f t="shared" si="494"/>
        <v>0</v>
      </c>
      <c r="AH1704" s="20">
        <f t="shared" si="495"/>
        <v>0</v>
      </c>
      <c r="AI1704" s="20">
        <f t="shared" si="496"/>
        <v>0</v>
      </c>
      <c r="AJ1704" s="20">
        <f t="shared" si="497"/>
        <v>0</v>
      </c>
      <c r="AK1704" s="20">
        <f t="shared" si="498"/>
        <v>0</v>
      </c>
      <c r="AL1704" s="20">
        <f t="shared" si="499"/>
        <v>0</v>
      </c>
      <c r="AM1704" s="20">
        <f t="shared" si="500"/>
        <v>0</v>
      </c>
      <c r="AN1704" s="20">
        <f t="shared" si="501"/>
        <v>0</v>
      </c>
      <c r="AO1704" s="43">
        <f t="shared" si="502"/>
        <v>0</v>
      </c>
    </row>
    <row r="1705" spans="1:41" hidden="1" x14ac:dyDescent="0.2">
      <c r="A1705" s="96"/>
      <c r="B1705" s="96"/>
      <c r="C1705" s="96"/>
      <c r="D1705" s="96"/>
      <c r="E1705" s="96"/>
      <c r="F1705" s="96"/>
      <c r="G1705" s="96"/>
      <c r="H1705" s="19" t="str">
        <f>IF(E1705="","",VLOOKUP(LEFT(E1705,5),'Technikai cellák'!B:C,2,0))</f>
        <v/>
      </c>
      <c r="I1705" s="19" t="str">
        <f>IF(E1705="","",VLOOKUP(H1705,'Technikai cellák'!$C$1:$D$12,2,0))</f>
        <v/>
      </c>
      <c r="J1705" s="97"/>
      <c r="K1705" s="25" t="str">
        <f t="shared" si="487"/>
        <v/>
      </c>
      <c r="L1705" s="101">
        <f t="shared" si="488"/>
        <v>0</v>
      </c>
      <c r="M1705" s="102">
        <f t="shared" si="489"/>
        <v>0</v>
      </c>
      <c r="N1705" s="105"/>
      <c r="O1705" s="104">
        <f t="shared" si="490"/>
        <v>0</v>
      </c>
      <c r="P1705" s="26">
        <f t="shared" si="504"/>
        <v>0</v>
      </c>
      <c r="Q1705" s="21">
        <f t="shared" si="503"/>
        <v>0</v>
      </c>
      <c r="R1705" s="98"/>
      <c r="S1705" s="99"/>
      <c r="T1705" s="99"/>
      <c r="U1705" s="99"/>
      <c r="V1705" s="99"/>
      <c r="W1705" s="99"/>
      <c r="X1705" s="99"/>
      <c r="Y1705" s="99"/>
      <c r="Z1705" s="99"/>
      <c r="AA1705" s="99"/>
      <c r="AB1705" s="99"/>
      <c r="AC1705" s="100"/>
      <c r="AD1705" s="22">
        <f t="shared" si="491"/>
        <v>0</v>
      </c>
      <c r="AE1705" s="20">
        <f t="shared" si="492"/>
        <v>0</v>
      </c>
      <c r="AF1705" s="20">
        <f t="shared" si="493"/>
        <v>0</v>
      </c>
      <c r="AG1705" s="20">
        <f t="shared" si="494"/>
        <v>0</v>
      </c>
      <c r="AH1705" s="20">
        <f t="shared" si="495"/>
        <v>0</v>
      </c>
      <c r="AI1705" s="20">
        <f t="shared" si="496"/>
        <v>0</v>
      </c>
      <c r="AJ1705" s="20">
        <f t="shared" si="497"/>
        <v>0</v>
      </c>
      <c r="AK1705" s="20">
        <f t="shared" si="498"/>
        <v>0</v>
      </c>
      <c r="AL1705" s="20">
        <f t="shared" si="499"/>
        <v>0</v>
      </c>
      <c r="AM1705" s="20">
        <f t="shared" si="500"/>
        <v>0</v>
      </c>
      <c r="AN1705" s="20">
        <f t="shared" si="501"/>
        <v>0</v>
      </c>
      <c r="AO1705" s="43">
        <f t="shared" si="502"/>
        <v>0</v>
      </c>
    </row>
    <row r="1706" spans="1:41" hidden="1" x14ac:dyDescent="0.2">
      <c r="A1706" s="96"/>
      <c r="B1706" s="96"/>
      <c r="C1706" s="96"/>
      <c r="D1706" s="96"/>
      <c r="E1706" s="96"/>
      <c r="F1706" s="96"/>
      <c r="G1706" s="96"/>
      <c r="H1706" s="19" t="str">
        <f>IF(E1706="","",VLOOKUP(LEFT(E1706,5),'Technikai cellák'!B:C,2,0))</f>
        <v/>
      </c>
      <c r="I1706" s="19" t="str">
        <f>IF(E1706="","",VLOOKUP(H1706,'Technikai cellák'!$C$1:$D$12,2,0))</f>
        <v/>
      </c>
      <c r="J1706" s="97"/>
      <c r="K1706" s="25" t="str">
        <f t="shared" si="487"/>
        <v/>
      </c>
      <c r="L1706" s="101">
        <f t="shared" si="488"/>
        <v>0</v>
      </c>
      <c r="M1706" s="102">
        <f t="shared" si="489"/>
        <v>0</v>
      </c>
      <c r="N1706" s="105"/>
      <c r="O1706" s="104">
        <f t="shared" si="490"/>
        <v>0</v>
      </c>
      <c r="P1706" s="26">
        <f t="shared" si="504"/>
        <v>0</v>
      </c>
      <c r="Q1706" s="21">
        <f t="shared" si="503"/>
        <v>0</v>
      </c>
      <c r="R1706" s="98"/>
      <c r="S1706" s="99"/>
      <c r="T1706" s="99"/>
      <c r="U1706" s="99"/>
      <c r="V1706" s="99"/>
      <c r="W1706" s="99"/>
      <c r="X1706" s="99"/>
      <c r="Y1706" s="99"/>
      <c r="Z1706" s="99"/>
      <c r="AA1706" s="99"/>
      <c r="AB1706" s="99"/>
      <c r="AC1706" s="100"/>
      <c r="AD1706" s="22">
        <f t="shared" si="491"/>
        <v>0</v>
      </c>
      <c r="AE1706" s="20">
        <f t="shared" si="492"/>
        <v>0</v>
      </c>
      <c r="AF1706" s="20">
        <f t="shared" si="493"/>
        <v>0</v>
      </c>
      <c r="AG1706" s="20">
        <f t="shared" si="494"/>
        <v>0</v>
      </c>
      <c r="AH1706" s="20">
        <f t="shared" si="495"/>
        <v>0</v>
      </c>
      <c r="AI1706" s="20">
        <f t="shared" si="496"/>
        <v>0</v>
      </c>
      <c r="AJ1706" s="20">
        <f t="shared" si="497"/>
        <v>0</v>
      </c>
      <c r="AK1706" s="20">
        <f t="shared" si="498"/>
        <v>0</v>
      </c>
      <c r="AL1706" s="20">
        <f t="shared" si="499"/>
        <v>0</v>
      </c>
      <c r="AM1706" s="20">
        <f t="shared" si="500"/>
        <v>0</v>
      </c>
      <c r="AN1706" s="20">
        <f t="shared" si="501"/>
        <v>0</v>
      </c>
      <c r="AO1706" s="43">
        <f t="shared" si="502"/>
        <v>0</v>
      </c>
    </row>
    <row r="1707" spans="1:41" hidden="1" x14ac:dyDescent="0.2">
      <c r="A1707" s="96"/>
      <c r="B1707" s="96"/>
      <c r="C1707" s="96"/>
      <c r="D1707" s="96"/>
      <c r="E1707" s="96"/>
      <c r="F1707" s="96"/>
      <c r="G1707" s="96"/>
      <c r="H1707" s="19" t="str">
        <f>IF(E1707="","",VLOOKUP(LEFT(E1707,5),'Technikai cellák'!B:C,2,0))</f>
        <v/>
      </c>
      <c r="I1707" s="19" t="str">
        <f>IF(E1707="","",VLOOKUP(H1707,'Technikai cellák'!$C$1:$D$12,2,0))</f>
        <v/>
      </c>
      <c r="J1707" s="97"/>
      <c r="K1707" s="25" t="str">
        <f t="shared" si="487"/>
        <v/>
      </c>
      <c r="L1707" s="101">
        <f t="shared" si="488"/>
        <v>0</v>
      </c>
      <c r="M1707" s="102">
        <f t="shared" si="489"/>
        <v>0</v>
      </c>
      <c r="N1707" s="105"/>
      <c r="O1707" s="104">
        <f t="shared" si="490"/>
        <v>0</v>
      </c>
      <c r="P1707" s="26">
        <f t="shared" si="504"/>
        <v>0</v>
      </c>
      <c r="Q1707" s="21">
        <f t="shared" si="503"/>
        <v>0</v>
      </c>
      <c r="R1707" s="98"/>
      <c r="S1707" s="99"/>
      <c r="T1707" s="99"/>
      <c r="U1707" s="99"/>
      <c r="V1707" s="99"/>
      <c r="W1707" s="99"/>
      <c r="X1707" s="99"/>
      <c r="Y1707" s="99"/>
      <c r="Z1707" s="99"/>
      <c r="AA1707" s="99"/>
      <c r="AB1707" s="99"/>
      <c r="AC1707" s="100"/>
      <c r="AD1707" s="22">
        <f t="shared" si="491"/>
        <v>0</v>
      </c>
      <c r="AE1707" s="20">
        <f t="shared" si="492"/>
        <v>0</v>
      </c>
      <c r="AF1707" s="20">
        <f t="shared" si="493"/>
        <v>0</v>
      </c>
      <c r="AG1707" s="20">
        <f t="shared" si="494"/>
        <v>0</v>
      </c>
      <c r="AH1707" s="20">
        <f t="shared" si="495"/>
        <v>0</v>
      </c>
      <c r="AI1707" s="20">
        <f t="shared" si="496"/>
        <v>0</v>
      </c>
      <c r="AJ1707" s="20">
        <f t="shared" si="497"/>
        <v>0</v>
      </c>
      <c r="AK1707" s="20">
        <f t="shared" si="498"/>
        <v>0</v>
      </c>
      <c r="AL1707" s="20">
        <f t="shared" si="499"/>
        <v>0</v>
      </c>
      <c r="AM1707" s="20">
        <f t="shared" si="500"/>
        <v>0</v>
      </c>
      <c r="AN1707" s="20">
        <f t="shared" si="501"/>
        <v>0</v>
      </c>
      <c r="AO1707" s="43">
        <f t="shared" si="502"/>
        <v>0</v>
      </c>
    </row>
    <row r="1708" spans="1:41" hidden="1" x14ac:dyDescent="0.2">
      <c r="A1708" s="96"/>
      <c r="B1708" s="96"/>
      <c r="C1708" s="96"/>
      <c r="D1708" s="96"/>
      <c r="E1708" s="96"/>
      <c r="F1708" s="96"/>
      <c r="G1708" s="96"/>
      <c r="H1708" s="19" t="str">
        <f>IF(E1708="","",VLOOKUP(LEFT(E1708,5),'Technikai cellák'!B:C,2,0))</f>
        <v/>
      </c>
      <c r="I1708" s="19" t="str">
        <f>IF(E1708="","",VLOOKUP(H1708,'Technikai cellák'!$C$1:$D$12,2,0))</f>
        <v/>
      </c>
      <c r="J1708" s="97"/>
      <c r="K1708" s="25" t="str">
        <f t="shared" si="487"/>
        <v/>
      </c>
      <c r="L1708" s="101">
        <f t="shared" si="488"/>
        <v>0</v>
      </c>
      <c r="M1708" s="102">
        <f t="shared" si="489"/>
        <v>0</v>
      </c>
      <c r="N1708" s="105"/>
      <c r="O1708" s="104">
        <f t="shared" si="490"/>
        <v>0</v>
      </c>
      <c r="P1708" s="26">
        <f t="shared" si="504"/>
        <v>0</v>
      </c>
      <c r="Q1708" s="21">
        <f t="shared" si="503"/>
        <v>0</v>
      </c>
      <c r="R1708" s="98"/>
      <c r="S1708" s="99"/>
      <c r="T1708" s="99"/>
      <c r="U1708" s="99"/>
      <c r="V1708" s="99"/>
      <c r="W1708" s="99"/>
      <c r="X1708" s="99"/>
      <c r="Y1708" s="99"/>
      <c r="Z1708" s="99"/>
      <c r="AA1708" s="99"/>
      <c r="AB1708" s="99"/>
      <c r="AC1708" s="100"/>
      <c r="AD1708" s="22">
        <f t="shared" si="491"/>
        <v>0</v>
      </c>
      <c r="AE1708" s="20">
        <f t="shared" si="492"/>
        <v>0</v>
      </c>
      <c r="AF1708" s="20">
        <f t="shared" si="493"/>
        <v>0</v>
      </c>
      <c r="AG1708" s="20">
        <f t="shared" si="494"/>
        <v>0</v>
      </c>
      <c r="AH1708" s="20">
        <f t="shared" si="495"/>
        <v>0</v>
      </c>
      <c r="AI1708" s="20">
        <f t="shared" si="496"/>
        <v>0</v>
      </c>
      <c r="AJ1708" s="20">
        <f t="shared" si="497"/>
        <v>0</v>
      </c>
      <c r="AK1708" s="20">
        <f t="shared" si="498"/>
        <v>0</v>
      </c>
      <c r="AL1708" s="20">
        <f t="shared" si="499"/>
        <v>0</v>
      </c>
      <c r="AM1708" s="20">
        <f t="shared" si="500"/>
        <v>0</v>
      </c>
      <c r="AN1708" s="20">
        <f t="shared" si="501"/>
        <v>0</v>
      </c>
      <c r="AO1708" s="43">
        <f t="shared" si="502"/>
        <v>0</v>
      </c>
    </row>
    <row r="1709" spans="1:41" hidden="1" x14ac:dyDescent="0.2">
      <c r="A1709" s="96"/>
      <c r="B1709" s="96"/>
      <c r="C1709" s="96"/>
      <c r="D1709" s="96"/>
      <c r="E1709" s="96"/>
      <c r="F1709" s="96"/>
      <c r="G1709" s="96"/>
      <c r="H1709" s="19" t="str">
        <f>IF(E1709="","",VLOOKUP(LEFT(E1709,5),'Technikai cellák'!B:C,2,0))</f>
        <v/>
      </c>
      <c r="I1709" s="19" t="str">
        <f>IF(E1709="","",VLOOKUP(H1709,'Technikai cellák'!$C$1:$D$12,2,0))</f>
        <v/>
      </c>
      <c r="J1709" s="97"/>
      <c r="K1709" s="25" t="str">
        <f t="shared" si="487"/>
        <v/>
      </c>
      <c r="L1709" s="101">
        <f t="shared" si="488"/>
        <v>0</v>
      </c>
      <c r="M1709" s="102">
        <f t="shared" si="489"/>
        <v>0</v>
      </c>
      <c r="N1709" s="105"/>
      <c r="O1709" s="104">
        <f t="shared" si="490"/>
        <v>0</v>
      </c>
      <c r="P1709" s="26">
        <f t="shared" si="504"/>
        <v>0</v>
      </c>
      <c r="Q1709" s="21">
        <f t="shared" si="503"/>
        <v>0</v>
      </c>
      <c r="R1709" s="98"/>
      <c r="S1709" s="99"/>
      <c r="T1709" s="99"/>
      <c r="U1709" s="99"/>
      <c r="V1709" s="99"/>
      <c r="W1709" s="99"/>
      <c r="X1709" s="99"/>
      <c r="Y1709" s="99"/>
      <c r="Z1709" s="99"/>
      <c r="AA1709" s="99"/>
      <c r="AB1709" s="99"/>
      <c r="AC1709" s="100"/>
      <c r="AD1709" s="22">
        <f t="shared" si="491"/>
        <v>0</v>
      </c>
      <c r="AE1709" s="20">
        <f t="shared" si="492"/>
        <v>0</v>
      </c>
      <c r="AF1709" s="20">
        <f t="shared" si="493"/>
        <v>0</v>
      </c>
      <c r="AG1709" s="20">
        <f t="shared" si="494"/>
        <v>0</v>
      </c>
      <c r="AH1709" s="20">
        <f t="shared" si="495"/>
        <v>0</v>
      </c>
      <c r="AI1709" s="20">
        <f t="shared" si="496"/>
        <v>0</v>
      </c>
      <c r="AJ1709" s="20">
        <f t="shared" si="497"/>
        <v>0</v>
      </c>
      <c r="AK1709" s="20">
        <f t="shared" si="498"/>
        <v>0</v>
      </c>
      <c r="AL1709" s="20">
        <f t="shared" si="499"/>
        <v>0</v>
      </c>
      <c r="AM1709" s="20">
        <f t="shared" si="500"/>
        <v>0</v>
      </c>
      <c r="AN1709" s="20">
        <f t="shared" si="501"/>
        <v>0</v>
      </c>
      <c r="AO1709" s="43">
        <f t="shared" si="502"/>
        <v>0</v>
      </c>
    </row>
    <row r="1710" spans="1:41" hidden="1" x14ac:dyDescent="0.2">
      <c r="A1710" s="96"/>
      <c r="B1710" s="96"/>
      <c r="C1710" s="96"/>
      <c r="D1710" s="96"/>
      <c r="E1710" s="96"/>
      <c r="F1710" s="96"/>
      <c r="G1710" s="96"/>
      <c r="H1710" s="19" t="str">
        <f>IF(E1710="","",VLOOKUP(LEFT(E1710,5),'Technikai cellák'!B:C,2,0))</f>
        <v/>
      </c>
      <c r="I1710" s="19" t="str">
        <f>IF(E1710="","",VLOOKUP(H1710,'Technikai cellák'!$C$1:$D$12,2,0))</f>
        <v/>
      </c>
      <c r="J1710" s="97"/>
      <c r="K1710" s="25" t="str">
        <f t="shared" si="487"/>
        <v/>
      </c>
      <c r="L1710" s="101">
        <f t="shared" si="488"/>
        <v>0</v>
      </c>
      <c r="M1710" s="102">
        <f t="shared" si="489"/>
        <v>0</v>
      </c>
      <c r="N1710" s="105"/>
      <c r="O1710" s="104">
        <f t="shared" si="490"/>
        <v>0</v>
      </c>
      <c r="P1710" s="26">
        <f t="shared" si="504"/>
        <v>0</v>
      </c>
      <c r="Q1710" s="21">
        <f t="shared" si="503"/>
        <v>0</v>
      </c>
      <c r="R1710" s="98"/>
      <c r="S1710" s="99"/>
      <c r="T1710" s="99"/>
      <c r="U1710" s="99"/>
      <c r="V1710" s="99"/>
      <c r="W1710" s="99"/>
      <c r="X1710" s="99"/>
      <c r="Y1710" s="99"/>
      <c r="Z1710" s="99"/>
      <c r="AA1710" s="99"/>
      <c r="AB1710" s="99"/>
      <c r="AC1710" s="100"/>
      <c r="AD1710" s="22">
        <f t="shared" si="491"/>
        <v>0</v>
      </c>
      <c r="AE1710" s="20">
        <f t="shared" si="492"/>
        <v>0</v>
      </c>
      <c r="AF1710" s="20">
        <f t="shared" si="493"/>
        <v>0</v>
      </c>
      <c r="AG1710" s="20">
        <f t="shared" si="494"/>
        <v>0</v>
      </c>
      <c r="AH1710" s="20">
        <f t="shared" si="495"/>
        <v>0</v>
      </c>
      <c r="AI1710" s="20">
        <f t="shared" si="496"/>
        <v>0</v>
      </c>
      <c r="AJ1710" s="20">
        <f t="shared" si="497"/>
        <v>0</v>
      </c>
      <c r="AK1710" s="20">
        <f t="shared" si="498"/>
        <v>0</v>
      </c>
      <c r="AL1710" s="20">
        <f t="shared" si="499"/>
        <v>0</v>
      </c>
      <c r="AM1710" s="20">
        <f t="shared" si="500"/>
        <v>0</v>
      </c>
      <c r="AN1710" s="20">
        <f t="shared" si="501"/>
        <v>0</v>
      </c>
      <c r="AO1710" s="43">
        <f t="shared" si="502"/>
        <v>0</v>
      </c>
    </row>
    <row r="1711" spans="1:41" hidden="1" x14ac:dyDescent="0.2">
      <c r="A1711" s="96"/>
      <c r="B1711" s="96"/>
      <c r="C1711" s="96"/>
      <c r="D1711" s="96"/>
      <c r="E1711" s="96"/>
      <c r="F1711" s="96"/>
      <c r="G1711" s="96"/>
      <c r="H1711" s="19" t="str">
        <f>IF(E1711="","",VLOOKUP(LEFT(E1711,5),'Technikai cellák'!B:C,2,0))</f>
        <v/>
      </c>
      <c r="I1711" s="19" t="str">
        <f>IF(E1711="","",VLOOKUP(H1711,'Technikai cellák'!$C$1:$D$12,2,0))</f>
        <v/>
      </c>
      <c r="J1711" s="97"/>
      <c r="K1711" s="25" t="str">
        <f t="shared" si="487"/>
        <v/>
      </c>
      <c r="L1711" s="101">
        <f t="shared" si="488"/>
        <v>0</v>
      </c>
      <c r="M1711" s="102">
        <f t="shared" si="489"/>
        <v>0</v>
      </c>
      <c r="N1711" s="105"/>
      <c r="O1711" s="104">
        <f t="shared" si="490"/>
        <v>0</v>
      </c>
      <c r="P1711" s="26">
        <f t="shared" si="504"/>
        <v>0</v>
      </c>
      <c r="Q1711" s="21">
        <f t="shared" si="503"/>
        <v>0</v>
      </c>
      <c r="R1711" s="98"/>
      <c r="S1711" s="99"/>
      <c r="T1711" s="99"/>
      <c r="U1711" s="99"/>
      <c r="V1711" s="99"/>
      <c r="W1711" s="99"/>
      <c r="X1711" s="99"/>
      <c r="Y1711" s="99"/>
      <c r="Z1711" s="99"/>
      <c r="AA1711" s="99"/>
      <c r="AB1711" s="99"/>
      <c r="AC1711" s="100"/>
      <c r="AD1711" s="22">
        <f t="shared" si="491"/>
        <v>0</v>
      </c>
      <c r="AE1711" s="20">
        <f t="shared" si="492"/>
        <v>0</v>
      </c>
      <c r="AF1711" s="20">
        <f t="shared" si="493"/>
        <v>0</v>
      </c>
      <c r="AG1711" s="20">
        <f t="shared" si="494"/>
        <v>0</v>
      </c>
      <c r="AH1711" s="20">
        <f t="shared" si="495"/>
        <v>0</v>
      </c>
      <c r="AI1711" s="20">
        <f t="shared" si="496"/>
        <v>0</v>
      </c>
      <c r="AJ1711" s="20">
        <f t="shared" si="497"/>
        <v>0</v>
      </c>
      <c r="AK1711" s="20">
        <f t="shared" si="498"/>
        <v>0</v>
      </c>
      <c r="AL1711" s="20">
        <f t="shared" si="499"/>
        <v>0</v>
      </c>
      <c r="AM1711" s="20">
        <f t="shared" si="500"/>
        <v>0</v>
      </c>
      <c r="AN1711" s="20">
        <f t="shared" si="501"/>
        <v>0</v>
      </c>
      <c r="AO1711" s="43">
        <f t="shared" si="502"/>
        <v>0</v>
      </c>
    </row>
    <row r="1712" spans="1:41" hidden="1" x14ac:dyDescent="0.2">
      <c r="A1712" s="96"/>
      <c r="B1712" s="96"/>
      <c r="C1712" s="96"/>
      <c r="D1712" s="96"/>
      <c r="E1712" s="96"/>
      <c r="F1712" s="96"/>
      <c r="G1712" s="96"/>
      <c r="H1712" s="19" t="str">
        <f>IF(E1712="","",VLOOKUP(LEFT(E1712,5),'Technikai cellák'!B:C,2,0))</f>
        <v/>
      </c>
      <c r="I1712" s="19" t="str">
        <f>IF(E1712="","",VLOOKUP(H1712,'Technikai cellák'!$C$1:$D$12,2,0))</f>
        <v/>
      </c>
      <c r="J1712" s="97"/>
      <c r="K1712" s="25" t="str">
        <f t="shared" si="487"/>
        <v/>
      </c>
      <c r="L1712" s="101">
        <f t="shared" si="488"/>
        <v>0</v>
      </c>
      <c r="M1712" s="102">
        <f t="shared" si="489"/>
        <v>0</v>
      </c>
      <c r="N1712" s="105"/>
      <c r="O1712" s="104">
        <f t="shared" si="490"/>
        <v>0</v>
      </c>
      <c r="P1712" s="26">
        <f t="shared" si="504"/>
        <v>0</v>
      </c>
      <c r="Q1712" s="21">
        <f t="shared" si="503"/>
        <v>0</v>
      </c>
      <c r="R1712" s="98"/>
      <c r="S1712" s="99"/>
      <c r="T1712" s="99"/>
      <c r="U1712" s="99"/>
      <c r="V1712" s="99"/>
      <c r="W1712" s="99"/>
      <c r="X1712" s="99"/>
      <c r="Y1712" s="99"/>
      <c r="Z1712" s="99"/>
      <c r="AA1712" s="99"/>
      <c r="AB1712" s="99"/>
      <c r="AC1712" s="100"/>
      <c r="AD1712" s="22">
        <f t="shared" si="491"/>
        <v>0</v>
      </c>
      <c r="AE1712" s="20">
        <f t="shared" si="492"/>
        <v>0</v>
      </c>
      <c r="AF1712" s="20">
        <f t="shared" si="493"/>
        <v>0</v>
      </c>
      <c r="AG1712" s="20">
        <f t="shared" si="494"/>
        <v>0</v>
      </c>
      <c r="AH1712" s="20">
        <f t="shared" si="495"/>
        <v>0</v>
      </c>
      <c r="AI1712" s="20">
        <f t="shared" si="496"/>
        <v>0</v>
      </c>
      <c r="AJ1712" s="20">
        <f t="shared" si="497"/>
        <v>0</v>
      </c>
      <c r="AK1712" s="20">
        <f t="shared" si="498"/>
        <v>0</v>
      </c>
      <c r="AL1712" s="20">
        <f t="shared" si="499"/>
        <v>0</v>
      </c>
      <c r="AM1712" s="20">
        <f t="shared" si="500"/>
        <v>0</v>
      </c>
      <c r="AN1712" s="20">
        <f t="shared" si="501"/>
        <v>0</v>
      </c>
      <c r="AO1712" s="43">
        <f t="shared" si="502"/>
        <v>0</v>
      </c>
    </row>
    <row r="1713" spans="1:41" hidden="1" x14ac:dyDescent="0.2">
      <c r="A1713" s="96"/>
      <c r="B1713" s="96"/>
      <c r="C1713" s="96"/>
      <c r="D1713" s="96"/>
      <c r="E1713" s="96"/>
      <c r="F1713" s="96"/>
      <c r="G1713" s="96"/>
      <c r="H1713" s="19" t="str">
        <f>IF(E1713="","",VLOOKUP(LEFT(E1713,5),'Technikai cellák'!B:C,2,0))</f>
        <v/>
      </c>
      <c r="I1713" s="19" t="str">
        <f>IF(E1713="","",VLOOKUP(H1713,'Technikai cellák'!$C$1:$D$12,2,0))</f>
        <v/>
      </c>
      <c r="J1713" s="97"/>
      <c r="K1713" s="25" t="str">
        <f t="shared" si="487"/>
        <v/>
      </c>
      <c r="L1713" s="101">
        <f t="shared" si="488"/>
        <v>0</v>
      </c>
      <c r="M1713" s="102">
        <f t="shared" si="489"/>
        <v>0</v>
      </c>
      <c r="N1713" s="105"/>
      <c r="O1713" s="104">
        <f t="shared" si="490"/>
        <v>0</v>
      </c>
      <c r="P1713" s="26">
        <f t="shared" si="504"/>
        <v>0</v>
      </c>
      <c r="Q1713" s="21">
        <f t="shared" si="503"/>
        <v>0</v>
      </c>
      <c r="R1713" s="98"/>
      <c r="S1713" s="99"/>
      <c r="T1713" s="99"/>
      <c r="U1713" s="99"/>
      <c r="V1713" s="99"/>
      <c r="W1713" s="99"/>
      <c r="X1713" s="99"/>
      <c r="Y1713" s="99"/>
      <c r="Z1713" s="99"/>
      <c r="AA1713" s="99"/>
      <c r="AB1713" s="99"/>
      <c r="AC1713" s="100"/>
      <c r="AD1713" s="22">
        <f t="shared" si="491"/>
        <v>0</v>
      </c>
      <c r="AE1713" s="20">
        <f t="shared" si="492"/>
        <v>0</v>
      </c>
      <c r="AF1713" s="20">
        <f t="shared" si="493"/>
        <v>0</v>
      </c>
      <c r="AG1713" s="20">
        <f t="shared" si="494"/>
        <v>0</v>
      </c>
      <c r="AH1713" s="20">
        <f t="shared" si="495"/>
        <v>0</v>
      </c>
      <c r="AI1713" s="20">
        <f t="shared" si="496"/>
        <v>0</v>
      </c>
      <c r="AJ1713" s="20">
        <f t="shared" si="497"/>
        <v>0</v>
      </c>
      <c r="AK1713" s="20">
        <f t="shared" si="498"/>
        <v>0</v>
      </c>
      <c r="AL1713" s="20">
        <f t="shared" si="499"/>
        <v>0</v>
      </c>
      <c r="AM1713" s="20">
        <f t="shared" si="500"/>
        <v>0</v>
      </c>
      <c r="AN1713" s="20">
        <f t="shared" si="501"/>
        <v>0</v>
      </c>
      <c r="AO1713" s="43">
        <f t="shared" si="502"/>
        <v>0</v>
      </c>
    </row>
    <row r="1714" spans="1:41" hidden="1" x14ac:dyDescent="0.2">
      <c r="A1714" s="96"/>
      <c r="B1714" s="96"/>
      <c r="C1714" s="96"/>
      <c r="D1714" s="96"/>
      <c r="E1714" s="96"/>
      <c r="F1714" s="96"/>
      <c r="G1714" s="96"/>
      <c r="H1714" s="19" t="str">
        <f>IF(E1714="","",VLOOKUP(LEFT(E1714,5),'Technikai cellák'!B:C,2,0))</f>
        <v/>
      </c>
      <c r="I1714" s="19" t="str">
        <f>IF(E1714="","",VLOOKUP(H1714,'Technikai cellák'!$C$1:$D$12,2,0))</f>
        <v/>
      </c>
      <c r="J1714" s="97"/>
      <c r="K1714" s="25" t="str">
        <f t="shared" si="487"/>
        <v/>
      </c>
      <c r="L1714" s="101">
        <f t="shared" si="488"/>
        <v>0</v>
      </c>
      <c r="M1714" s="102">
        <f t="shared" si="489"/>
        <v>0</v>
      </c>
      <c r="N1714" s="105"/>
      <c r="O1714" s="104">
        <f t="shared" si="490"/>
        <v>0</v>
      </c>
      <c r="P1714" s="26">
        <f t="shared" si="504"/>
        <v>0</v>
      </c>
      <c r="Q1714" s="21">
        <f t="shared" si="503"/>
        <v>0</v>
      </c>
      <c r="R1714" s="98"/>
      <c r="S1714" s="99"/>
      <c r="T1714" s="99"/>
      <c r="U1714" s="99"/>
      <c r="V1714" s="99"/>
      <c r="W1714" s="99"/>
      <c r="X1714" s="99"/>
      <c r="Y1714" s="99"/>
      <c r="Z1714" s="99"/>
      <c r="AA1714" s="99"/>
      <c r="AB1714" s="99"/>
      <c r="AC1714" s="100"/>
      <c r="AD1714" s="22">
        <f t="shared" si="491"/>
        <v>0</v>
      </c>
      <c r="AE1714" s="20">
        <f t="shared" si="492"/>
        <v>0</v>
      </c>
      <c r="AF1714" s="20">
        <f t="shared" si="493"/>
        <v>0</v>
      </c>
      <c r="AG1714" s="20">
        <f t="shared" si="494"/>
        <v>0</v>
      </c>
      <c r="AH1714" s="20">
        <f t="shared" si="495"/>
        <v>0</v>
      </c>
      <c r="AI1714" s="20">
        <f t="shared" si="496"/>
        <v>0</v>
      </c>
      <c r="AJ1714" s="20">
        <f t="shared" si="497"/>
        <v>0</v>
      </c>
      <c r="AK1714" s="20">
        <f t="shared" si="498"/>
        <v>0</v>
      </c>
      <c r="AL1714" s="20">
        <f t="shared" si="499"/>
        <v>0</v>
      </c>
      <c r="AM1714" s="20">
        <f t="shared" si="500"/>
        <v>0</v>
      </c>
      <c r="AN1714" s="20">
        <f t="shared" si="501"/>
        <v>0</v>
      </c>
      <c r="AO1714" s="43">
        <f t="shared" si="502"/>
        <v>0</v>
      </c>
    </row>
    <row r="1715" spans="1:41" hidden="1" x14ac:dyDescent="0.2">
      <c r="A1715" s="96"/>
      <c r="B1715" s="96"/>
      <c r="C1715" s="96"/>
      <c r="D1715" s="96"/>
      <c r="E1715" s="96"/>
      <c r="F1715" s="96"/>
      <c r="G1715" s="96"/>
      <c r="H1715" s="19" t="str">
        <f>IF(E1715="","",VLOOKUP(LEFT(E1715,5),'Technikai cellák'!B:C,2,0))</f>
        <v/>
      </c>
      <c r="I1715" s="19" t="str">
        <f>IF(E1715="","",VLOOKUP(H1715,'Technikai cellák'!$C$1:$D$12,2,0))</f>
        <v/>
      </c>
      <c r="J1715" s="97"/>
      <c r="K1715" s="25" t="str">
        <f t="shared" si="487"/>
        <v/>
      </c>
      <c r="L1715" s="101">
        <f t="shared" si="488"/>
        <v>0</v>
      </c>
      <c r="M1715" s="102">
        <f t="shared" si="489"/>
        <v>0</v>
      </c>
      <c r="N1715" s="105"/>
      <c r="O1715" s="104">
        <f t="shared" si="490"/>
        <v>0</v>
      </c>
      <c r="P1715" s="26">
        <f t="shared" si="504"/>
        <v>0</v>
      </c>
      <c r="Q1715" s="21">
        <f t="shared" si="503"/>
        <v>0</v>
      </c>
      <c r="R1715" s="98"/>
      <c r="S1715" s="99"/>
      <c r="T1715" s="99"/>
      <c r="U1715" s="99"/>
      <c r="V1715" s="99"/>
      <c r="W1715" s="99"/>
      <c r="X1715" s="99"/>
      <c r="Y1715" s="99"/>
      <c r="Z1715" s="99"/>
      <c r="AA1715" s="99"/>
      <c r="AB1715" s="99"/>
      <c r="AC1715" s="100"/>
      <c r="AD1715" s="22">
        <f t="shared" si="491"/>
        <v>0</v>
      </c>
      <c r="AE1715" s="20">
        <f t="shared" si="492"/>
        <v>0</v>
      </c>
      <c r="AF1715" s="20">
        <f t="shared" si="493"/>
        <v>0</v>
      </c>
      <c r="AG1715" s="20">
        <f t="shared" si="494"/>
        <v>0</v>
      </c>
      <c r="AH1715" s="20">
        <f t="shared" si="495"/>
        <v>0</v>
      </c>
      <c r="AI1715" s="20">
        <f t="shared" si="496"/>
        <v>0</v>
      </c>
      <c r="AJ1715" s="20">
        <f t="shared" si="497"/>
        <v>0</v>
      </c>
      <c r="AK1715" s="20">
        <f t="shared" si="498"/>
        <v>0</v>
      </c>
      <c r="AL1715" s="20">
        <f t="shared" si="499"/>
        <v>0</v>
      </c>
      <c r="AM1715" s="20">
        <f t="shared" si="500"/>
        <v>0</v>
      </c>
      <c r="AN1715" s="20">
        <f t="shared" si="501"/>
        <v>0</v>
      </c>
      <c r="AO1715" s="43">
        <f t="shared" si="502"/>
        <v>0</v>
      </c>
    </row>
    <row r="1716" spans="1:41" hidden="1" x14ac:dyDescent="0.2">
      <c r="A1716" s="96"/>
      <c r="B1716" s="96"/>
      <c r="C1716" s="96"/>
      <c r="D1716" s="96"/>
      <c r="E1716" s="96"/>
      <c r="F1716" s="96"/>
      <c r="G1716" s="96"/>
      <c r="H1716" s="19" t="str">
        <f>IF(E1716="","",VLOOKUP(LEFT(E1716,5),'Technikai cellák'!B:C,2,0))</f>
        <v/>
      </c>
      <c r="I1716" s="19" t="str">
        <f>IF(E1716="","",VLOOKUP(H1716,'Technikai cellák'!$C$1:$D$12,2,0))</f>
        <v/>
      </c>
      <c r="J1716" s="97"/>
      <c r="K1716" s="25" t="str">
        <f t="shared" si="487"/>
        <v/>
      </c>
      <c r="L1716" s="101">
        <f t="shared" si="488"/>
        <v>0</v>
      </c>
      <c r="M1716" s="102">
        <f t="shared" si="489"/>
        <v>0</v>
      </c>
      <c r="N1716" s="105"/>
      <c r="O1716" s="104">
        <f t="shared" si="490"/>
        <v>0</v>
      </c>
      <c r="P1716" s="26">
        <f t="shared" si="504"/>
        <v>0</v>
      </c>
      <c r="Q1716" s="21">
        <f t="shared" si="503"/>
        <v>0</v>
      </c>
      <c r="R1716" s="98"/>
      <c r="S1716" s="99"/>
      <c r="T1716" s="99"/>
      <c r="U1716" s="99"/>
      <c r="V1716" s="99"/>
      <c r="W1716" s="99"/>
      <c r="X1716" s="99"/>
      <c r="Y1716" s="99"/>
      <c r="Z1716" s="99"/>
      <c r="AA1716" s="99"/>
      <c r="AB1716" s="99"/>
      <c r="AC1716" s="100"/>
      <c r="AD1716" s="22">
        <f t="shared" si="491"/>
        <v>0</v>
      </c>
      <c r="AE1716" s="20">
        <f t="shared" si="492"/>
        <v>0</v>
      </c>
      <c r="AF1716" s="20">
        <f t="shared" si="493"/>
        <v>0</v>
      </c>
      <c r="AG1716" s="20">
        <f t="shared" si="494"/>
        <v>0</v>
      </c>
      <c r="AH1716" s="20">
        <f t="shared" si="495"/>
        <v>0</v>
      </c>
      <c r="AI1716" s="20">
        <f t="shared" si="496"/>
        <v>0</v>
      </c>
      <c r="AJ1716" s="20">
        <f t="shared" si="497"/>
        <v>0</v>
      </c>
      <c r="AK1716" s="20">
        <f t="shared" si="498"/>
        <v>0</v>
      </c>
      <c r="AL1716" s="20">
        <f t="shared" si="499"/>
        <v>0</v>
      </c>
      <c r="AM1716" s="20">
        <f t="shared" si="500"/>
        <v>0</v>
      </c>
      <c r="AN1716" s="20">
        <f t="shared" si="501"/>
        <v>0</v>
      </c>
      <c r="AO1716" s="43">
        <f t="shared" si="502"/>
        <v>0</v>
      </c>
    </row>
    <row r="1717" spans="1:41" hidden="1" x14ac:dyDescent="0.2">
      <c r="A1717" s="96"/>
      <c r="B1717" s="96"/>
      <c r="C1717" s="96"/>
      <c r="D1717" s="96"/>
      <c r="E1717" s="96"/>
      <c r="F1717" s="96"/>
      <c r="G1717" s="96"/>
      <c r="H1717" s="19" t="str">
        <f>IF(E1717="","",VLOOKUP(LEFT(E1717,5),'Technikai cellák'!B:C,2,0))</f>
        <v/>
      </c>
      <c r="I1717" s="19" t="str">
        <f>IF(E1717="","",VLOOKUP(H1717,'Technikai cellák'!$C$1:$D$12,2,0))</f>
        <v/>
      </c>
      <c r="J1717" s="97"/>
      <c r="K1717" s="25" t="str">
        <f t="shared" si="487"/>
        <v/>
      </c>
      <c r="L1717" s="101">
        <f t="shared" si="488"/>
        <v>0</v>
      </c>
      <c r="M1717" s="102">
        <f t="shared" si="489"/>
        <v>0</v>
      </c>
      <c r="N1717" s="105"/>
      <c r="O1717" s="104">
        <f t="shared" si="490"/>
        <v>0</v>
      </c>
      <c r="P1717" s="26">
        <f t="shared" si="504"/>
        <v>0</v>
      </c>
      <c r="Q1717" s="21">
        <f t="shared" si="503"/>
        <v>0</v>
      </c>
      <c r="R1717" s="98"/>
      <c r="S1717" s="99"/>
      <c r="T1717" s="99"/>
      <c r="U1717" s="99"/>
      <c r="V1717" s="99"/>
      <c r="W1717" s="99"/>
      <c r="X1717" s="99"/>
      <c r="Y1717" s="99"/>
      <c r="Z1717" s="99"/>
      <c r="AA1717" s="99"/>
      <c r="AB1717" s="99"/>
      <c r="AC1717" s="100"/>
      <c r="AD1717" s="22">
        <f t="shared" si="491"/>
        <v>0</v>
      </c>
      <c r="AE1717" s="20">
        <f t="shared" si="492"/>
        <v>0</v>
      </c>
      <c r="AF1717" s="20">
        <f t="shared" si="493"/>
        <v>0</v>
      </c>
      <c r="AG1717" s="20">
        <f t="shared" si="494"/>
        <v>0</v>
      </c>
      <c r="AH1717" s="20">
        <f t="shared" si="495"/>
        <v>0</v>
      </c>
      <c r="AI1717" s="20">
        <f t="shared" si="496"/>
        <v>0</v>
      </c>
      <c r="AJ1717" s="20">
        <f t="shared" si="497"/>
        <v>0</v>
      </c>
      <c r="AK1717" s="20">
        <f t="shared" si="498"/>
        <v>0</v>
      </c>
      <c r="AL1717" s="20">
        <f t="shared" si="499"/>
        <v>0</v>
      </c>
      <c r="AM1717" s="20">
        <f t="shared" si="500"/>
        <v>0</v>
      </c>
      <c r="AN1717" s="20">
        <f t="shared" si="501"/>
        <v>0</v>
      </c>
      <c r="AO1717" s="43">
        <f t="shared" si="502"/>
        <v>0</v>
      </c>
    </row>
    <row r="1718" spans="1:41" hidden="1" x14ac:dyDescent="0.2">
      <c r="A1718" s="96"/>
      <c r="B1718" s="96"/>
      <c r="C1718" s="96"/>
      <c r="D1718" s="96"/>
      <c r="E1718" s="96"/>
      <c r="F1718" s="96"/>
      <c r="G1718" s="96"/>
      <c r="H1718" s="19" t="str">
        <f>IF(E1718="","",VLOOKUP(LEFT(E1718,5),'Technikai cellák'!B:C,2,0))</f>
        <v/>
      </c>
      <c r="I1718" s="19" t="str">
        <f>IF(E1718="","",VLOOKUP(H1718,'Technikai cellák'!$C$1:$D$12,2,0))</f>
        <v/>
      </c>
      <c r="J1718" s="97"/>
      <c r="K1718" s="25" t="str">
        <f t="shared" si="487"/>
        <v/>
      </c>
      <c r="L1718" s="101">
        <f t="shared" si="488"/>
        <v>0</v>
      </c>
      <c r="M1718" s="102">
        <f t="shared" si="489"/>
        <v>0</v>
      </c>
      <c r="N1718" s="105"/>
      <c r="O1718" s="104">
        <f t="shared" si="490"/>
        <v>0</v>
      </c>
      <c r="P1718" s="26">
        <f t="shared" si="504"/>
        <v>0</v>
      </c>
      <c r="Q1718" s="21">
        <f t="shared" si="503"/>
        <v>0</v>
      </c>
      <c r="R1718" s="98"/>
      <c r="S1718" s="99"/>
      <c r="T1718" s="99"/>
      <c r="U1718" s="99"/>
      <c r="V1718" s="99"/>
      <c r="W1718" s="99"/>
      <c r="X1718" s="99"/>
      <c r="Y1718" s="99"/>
      <c r="Z1718" s="99"/>
      <c r="AA1718" s="99"/>
      <c r="AB1718" s="99"/>
      <c r="AC1718" s="100"/>
      <c r="AD1718" s="22">
        <f t="shared" si="491"/>
        <v>0</v>
      </c>
      <c r="AE1718" s="20">
        <f t="shared" si="492"/>
        <v>0</v>
      </c>
      <c r="AF1718" s="20">
        <f t="shared" si="493"/>
        <v>0</v>
      </c>
      <c r="AG1718" s="20">
        <f t="shared" si="494"/>
        <v>0</v>
      </c>
      <c r="AH1718" s="20">
        <f t="shared" si="495"/>
        <v>0</v>
      </c>
      <c r="AI1718" s="20">
        <f t="shared" si="496"/>
        <v>0</v>
      </c>
      <c r="AJ1718" s="20">
        <f t="shared" si="497"/>
        <v>0</v>
      </c>
      <c r="AK1718" s="20">
        <f t="shared" si="498"/>
        <v>0</v>
      </c>
      <c r="AL1718" s="20">
        <f t="shared" si="499"/>
        <v>0</v>
      </c>
      <c r="AM1718" s="20">
        <f t="shared" si="500"/>
        <v>0</v>
      </c>
      <c r="AN1718" s="20">
        <f t="shared" si="501"/>
        <v>0</v>
      </c>
      <c r="AO1718" s="43">
        <f t="shared" si="502"/>
        <v>0</v>
      </c>
    </row>
    <row r="1719" spans="1:41" hidden="1" x14ac:dyDescent="0.2">
      <c r="A1719" s="96"/>
      <c r="B1719" s="96"/>
      <c r="C1719" s="96"/>
      <c r="D1719" s="96"/>
      <c r="E1719" s="96"/>
      <c r="F1719" s="96"/>
      <c r="G1719" s="96"/>
      <c r="H1719" s="19" t="str">
        <f>IF(E1719="","",VLOOKUP(LEFT(E1719,5),'Technikai cellák'!B:C,2,0))</f>
        <v/>
      </c>
      <c r="I1719" s="19" t="str">
        <f>IF(E1719="","",VLOOKUP(H1719,'Technikai cellák'!$C$1:$D$12,2,0))</f>
        <v/>
      </c>
      <c r="J1719" s="97"/>
      <c r="K1719" s="25" t="str">
        <f t="shared" si="487"/>
        <v/>
      </c>
      <c r="L1719" s="101">
        <f t="shared" si="488"/>
        <v>0</v>
      </c>
      <c r="M1719" s="102">
        <f t="shared" si="489"/>
        <v>0</v>
      </c>
      <c r="N1719" s="105"/>
      <c r="O1719" s="104">
        <f t="shared" si="490"/>
        <v>0</v>
      </c>
      <c r="P1719" s="26">
        <f t="shared" si="504"/>
        <v>0</v>
      </c>
      <c r="Q1719" s="21">
        <f t="shared" si="503"/>
        <v>0</v>
      </c>
      <c r="R1719" s="98"/>
      <c r="S1719" s="99"/>
      <c r="T1719" s="99"/>
      <c r="U1719" s="99"/>
      <c r="V1719" s="99"/>
      <c r="W1719" s="99"/>
      <c r="X1719" s="99"/>
      <c r="Y1719" s="99"/>
      <c r="Z1719" s="99"/>
      <c r="AA1719" s="99"/>
      <c r="AB1719" s="99"/>
      <c r="AC1719" s="100"/>
      <c r="AD1719" s="22">
        <f t="shared" si="491"/>
        <v>0</v>
      </c>
      <c r="AE1719" s="20">
        <f t="shared" si="492"/>
        <v>0</v>
      </c>
      <c r="AF1719" s="20">
        <f t="shared" si="493"/>
        <v>0</v>
      </c>
      <c r="AG1719" s="20">
        <f t="shared" si="494"/>
        <v>0</v>
      </c>
      <c r="AH1719" s="20">
        <f t="shared" si="495"/>
        <v>0</v>
      </c>
      <c r="AI1719" s="20">
        <f t="shared" si="496"/>
        <v>0</v>
      </c>
      <c r="AJ1719" s="20">
        <f t="shared" si="497"/>
        <v>0</v>
      </c>
      <c r="AK1719" s="20">
        <f t="shared" si="498"/>
        <v>0</v>
      </c>
      <c r="AL1719" s="20">
        <f t="shared" si="499"/>
        <v>0</v>
      </c>
      <c r="AM1719" s="20">
        <f t="shared" si="500"/>
        <v>0</v>
      </c>
      <c r="AN1719" s="20">
        <f t="shared" si="501"/>
        <v>0</v>
      </c>
      <c r="AO1719" s="43">
        <f t="shared" si="502"/>
        <v>0</v>
      </c>
    </row>
    <row r="1720" spans="1:41" hidden="1" x14ac:dyDescent="0.2">
      <c r="A1720" s="96"/>
      <c r="B1720" s="96"/>
      <c r="C1720" s="96"/>
      <c r="D1720" s="96"/>
      <c r="E1720" s="96"/>
      <c r="F1720" s="96"/>
      <c r="G1720" s="96"/>
      <c r="H1720" s="19" t="str">
        <f>IF(E1720="","",VLOOKUP(LEFT(E1720,5),'Technikai cellák'!B:C,2,0))</f>
        <v/>
      </c>
      <c r="I1720" s="19" t="str">
        <f>IF(E1720="","",VLOOKUP(H1720,'Technikai cellák'!$C$1:$D$12,2,0))</f>
        <v/>
      </c>
      <c r="J1720" s="97"/>
      <c r="K1720" s="25" t="str">
        <f t="shared" si="487"/>
        <v/>
      </c>
      <c r="L1720" s="101">
        <f t="shared" si="488"/>
        <v>0</v>
      </c>
      <c r="M1720" s="102">
        <f t="shared" si="489"/>
        <v>0</v>
      </c>
      <c r="N1720" s="105"/>
      <c r="O1720" s="104">
        <f t="shared" si="490"/>
        <v>0</v>
      </c>
      <c r="P1720" s="26">
        <f t="shared" si="504"/>
        <v>0</v>
      </c>
      <c r="Q1720" s="21">
        <f t="shared" si="503"/>
        <v>0</v>
      </c>
      <c r="R1720" s="98"/>
      <c r="S1720" s="99"/>
      <c r="T1720" s="99"/>
      <c r="U1720" s="99"/>
      <c r="V1720" s="99"/>
      <c r="W1720" s="99"/>
      <c r="X1720" s="99"/>
      <c r="Y1720" s="99"/>
      <c r="Z1720" s="99"/>
      <c r="AA1720" s="99"/>
      <c r="AB1720" s="99"/>
      <c r="AC1720" s="100"/>
      <c r="AD1720" s="22">
        <f t="shared" si="491"/>
        <v>0</v>
      </c>
      <c r="AE1720" s="20">
        <f t="shared" si="492"/>
        <v>0</v>
      </c>
      <c r="AF1720" s="20">
        <f t="shared" si="493"/>
        <v>0</v>
      </c>
      <c r="AG1720" s="20">
        <f t="shared" si="494"/>
        <v>0</v>
      </c>
      <c r="AH1720" s="20">
        <f t="shared" si="495"/>
        <v>0</v>
      </c>
      <c r="AI1720" s="20">
        <f t="shared" si="496"/>
        <v>0</v>
      </c>
      <c r="AJ1720" s="20">
        <f t="shared" si="497"/>
        <v>0</v>
      </c>
      <c r="AK1720" s="20">
        <f t="shared" si="498"/>
        <v>0</v>
      </c>
      <c r="AL1720" s="20">
        <f t="shared" si="499"/>
        <v>0</v>
      </c>
      <c r="AM1720" s="20">
        <f t="shared" si="500"/>
        <v>0</v>
      </c>
      <c r="AN1720" s="20">
        <f t="shared" si="501"/>
        <v>0</v>
      </c>
      <c r="AO1720" s="43">
        <f t="shared" si="502"/>
        <v>0</v>
      </c>
    </row>
    <row r="1721" spans="1:41" hidden="1" x14ac:dyDescent="0.2">
      <c r="A1721" s="96"/>
      <c r="B1721" s="96"/>
      <c r="C1721" s="96"/>
      <c r="D1721" s="96"/>
      <c r="E1721" s="96"/>
      <c r="F1721" s="96"/>
      <c r="G1721" s="96"/>
      <c r="H1721" s="19" t="str">
        <f>IF(E1721="","",VLOOKUP(LEFT(E1721,5),'Technikai cellák'!B:C,2,0))</f>
        <v/>
      </c>
      <c r="I1721" s="19" t="str">
        <f>IF(E1721="","",VLOOKUP(H1721,'Technikai cellák'!$C$1:$D$12,2,0))</f>
        <v/>
      </c>
      <c r="J1721" s="97"/>
      <c r="K1721" s="25" t="str">
        <f t="shared" si="487"/>
        <v/>
      </c>
      <c r="L1721" s="101">
        <f t="shared" si="488"/>
        <v>0</v>
      </c>
      <c r="M1721" s="102">
        <f t="shared" si="489"/>
        <v>0</v>
      </c>
      <c r="N1721" s="105"/>
      <c r="O1721" s="104">
        <f t="shared" si="490"/>
        <v>0</v>
      </c>
      <c r="P1721" s="26">
        <f t="shared" si="504"/>
        <v>0</v>
      </c>
      <c r="Q1721" s="21">
        <f t="shared" si="503"/>
        <v>0</v>
      </c>
      <c r="R1721" s="98"/>
      <c r="S1721" s="99"/>
      <c r="T1721" s="99"/>
      <c r="U1721" s="99"/>
      <c r="V1721" s="99"/>
      <c r="W1721" s="99"/>
      <c r="X1721" s="99"/>
      <c r="Y1721" s="99"/>
      <c r="Z1721" s="99"/>
      <c r="AA1721" s="99"/>
      <c r="AB1721" s="99"/>
      <c r="AC1721" s="100"/>
      <c r="AD1721" s="22">
        <f t="shared" si="491"/>
        <v>0</v>
      </c>
      <c r="AE1721" s="20">
        <f t="shared" si="492"/>
        <v>0</v>
      </c>
      <c r="AF1721" s="20">
        <f t="shared" si="493"/>
        <v>0</v>
      </c>
      <c r="AG1721" s="20">
        <f t="shared" si="494"/>
        <v>0</v>
      </c>
      <c r="AH1721" s="20">
        <f t="shared" si="495"/>
        <v>0</v>
      </c>
      <c r="AI1721" s="20">
        <f t="shared" si="496"/>
        <v>0</v>
      </c>
      <c r="AJ1721" s="20">
        <f t="shared" si="497"/>
        <v>0</v>
      </c>
      <c r="AK1721" s="20">
        <f t="shared" si="498"/>
        <v>0</v>
      </c>
      <c r="AL1721" s="20">
        <f t="shared" si="499"/>
        <v>0</v>
      </c>
      <c r="AM1721" s="20">
        <f t="shared" si="500"/>
        <v>0</v>
      </c>
      <c r="AN1721" s="20">
        <f t="shared" si="501"/>
        <v>0</v>
      </c>
      <c r="AO1721" s="43">
        <f t="shared" si="502"/>
        <v>0</v>
      </c>
    </row>
    <row r="1722" spans="1:41" hidden="1" x14ac:dyDescent="0.2">
      <c r="A1722" s="96"/>
      <c r="B1722" s="96"/>
      <c r="C1722" s="96"/>
      <c r="D1722" s="96"/>
      <c r="E1722" s="96"/>
      <c r="F1722" s="96"/>
      <c r="G1722" s="96"/>
      <c r="H1722" s="19" t="str">
        <f>IF(E1722="","",VLOOKUP(LEFT(E1722,5),'Technikai cellák'!B:C,2,0))</f>
        <v/>
      </c>
      <c r="I1722" s="19" t="str">
        <f>IF(E1722="","",VLOOKUP(H1722,'Technikai cellák'!$C$1:$D$12,2,0))</f>
        <v/>
      </c>
      <c r="J1722" s="97"/>
      <c r="K1722" s="25" t="str">
        <f t="shared" si="487"/>
        <v/>
      </c>
      <c r="L1722" s="101">
        <f t="shared" si="488"/>
        <v>0</v>
      </c>
      <c r="M1722" s="102">
        <f t="shared" si="489"/>
        <v>0</v>
      </c>
      <c r="N1722" s="105"/>
      <c r="O1722" s="104">
        <f t="shared" si="490"/>
        <v>0</v>
      </c>
      <c r="P1722" s="26">
        <f t="shared" si="504"/>
        <v>0</v>
      </c>
      <c r="Q1722" s="21">
        <f t="shared" si="503"/>
        <v>0</v>
      </c>
      <c r="R1722" s="98"/>
      <c r="S1722" s="99"/>
      <c r="T1722" s="99"/>
      <c r="U1722" s="99"/>
      <c r="V1722" s="99"/>
      <c r="W1722" s="99"/>
      <c r="X1722" s="99"/>
      <c r="Y1722" s="99"/>
      <c r="Z1722" s="99"/>
      <c r="AA1722" s="99"/>
      <c r="AB1722" s="99"/>
      <c r="AC1722" s="100"/>
      <c r="AD1722" s="22">
        <f t="shared" si="491"/>
        <v>0</v>
      </c>
      <c r="AE1722" s="20">
        <f t="shared" si="492"/>
        <v>0</v>
      </c>
      <c r="AF1722" s="20">
        <f t="shared" si="493"/>
        <v>0</v>
      </c>
      <c r="AG1722" s="20">
        <f t="shared" si="494"/>
        <v>0</v>
      </c>
      <c r="AH1722" s="20">
        <f t="shared" si="495"/>
        <v>0</v>
      </c>
      <c r="AI1722" s="20">
        <f t="shared" si="496"/>
        <v>0</v>
      </c>
      <c r="AJ1722" s="20">
        <f t="shared" si="497"/>
        <v>0</v>
      </c>
      <c r="AK1722" s="20">
        <f t="shared" si="498"/>
        <v>0</v>
      </c>
      <c r="AL1722" s="20">
        <f t="shared" si="499"/>
        <v>0</v>
      </c>
      <c r="AM1722" s="20">
        <f t="shared" si="500"/>
        <v>0</v>
      </c>
      <c r="AN1722" s="20">
        <f t="shared" si="501"/>
        <v>0</v>
      </c>
      <c r="AO1722" s="43">
        <f t="shared" si="502"/>
        <v>0</v>
      </c>
    </row>
    <row r="1723" spans="1:41" hidden="1" x14ac:dyDescent="0.2">
      <c r="A1723" s="96"/>
      <c r="B1723" s="96"/>
      <c r="C1723" s="96"/>
      <c r="D1723" s="96"/>
      <c r="E1723" s="96"/>
      <c r="F1723" s="96"/>
      <c r="G1723" s="96"/>
      <c r="H1723" s="19" t="str">
        <f>IF(E1723="","",VLOOKUP(LEFT(E1723,5),'Technikai cellák'!B:C,2,0))</f>
        <v/>
      </c>
      <c r="I1723" s="19" t="str">
        <f>IF(E1723="","",VLOOKUP(H1723,'Technikai cellák'!$C$1:$D$12,2,0))</f>
        <v/>
      </c>
      <c r="J1723" s="97"/>
      <c r="K1723" s="25" t="str">
        <f t="shared" si="487"/>
        <v/>
      </c>
      <c r="L1723" s="101">
        <f t="shared" si="488"/>
        <v>0</v>
      </c>
      <c r="M1723" s="102">
        <f t="shared" si="489"/>
        <v>0</v>
      </c>
      <c r="N1723" s="105"/>
      <c r="O1723" s="104">
        <f t="shared" si="490"/>
        <v>0</v>
      </c>
      <c r="P1723" s="26">
        <f t="shared" si="504"/>
        <v>0</v>
      </c>
      <c r="Q1723" s="21">
        <f t="shared" si="503"/>
        <v>0</v>
      </c>
      <c r="R1723" s="98"/>
      <c r="S1723" s="99"/>
      <c r="T1723" s="99"/>
      <c r="U1723" s="99"/>
      <c r="V1723" s="99"/>
      <c r="W1723" s="99"/>
      <c r="X1723" s="99"/>
      <c r="Y1723" s="99"/>
      <c r="Z1723" s="99"/>
      <c r="AA1723" s="99"/>
      <c r="AB1723" s="99"/>
      <c r="AC1723" s="100"/>
      <c r="AD1723" s="22">
        <f t="shared" si="491"/>
        <v>0</v>
      </c>
      <c r="AE1723" s="20">
        <f t="shared" si="492"/>
        <v>0</v>
      </c>
      <c r="AF1723" s="20">
        <f t="shared" si="493"/>
        <v>0</v>
      </c>
      <c r="AG1723" s="20">
        <f t="shared" si="494"/>
        <v>0</v>
      </c>
      <c r="AH1723" s="20">
        <f t="shared" si="495"/>
        <v>0</v>
      </c>
      <c r="AI1723" s="20">
        <f t="shared" si="496"/>
        <v>0</v>
      </c>
      <c r="AJ1723" s="20">
        <f t="shared" si="497"/>
        <v>0</v>
      </c>
      <c r="AK1723" s="20">
        <f t="shared" si="498"/>
        <v>0</v>
      </c>
      <c r="AL1723" s="20">
        <f t="shared" si="499"/>
        <v>0</v>
      </c>
      <c r="AM1723" s="20">
        <f t="shared" si="500"/>
        <v>0</v>
      </c>
      <c r="AN1723" s="20">
        <f t="shared" si="501"/>
        <v>0</v>
      </c>
      <c r="AO1723" s="43">
        <f t="shared" si="502"/>
        <v>0</v>
      </c>
    </row>
    <row r="1724" spans="1:41" hidden="1" x14ac:dyDescent="0.2">
      <c r="A1724" s="96"/>
      <c r="B1724" s="96"/>
      <c r="C1724" s="96"/>
      <c r="D1724" s="96"/>
      <c r="E1724" s="96"/>
      <c r="F1724" s="96"/>
      <c r="G1724" s="96"/>
      <c r="H1724" s="19" t="str">
        <f>IF(E1724="","",VLOOKUP(LEFT(E1724,5),'Technikai cellák'!B:C,2,0))</f>
        <v/>
      </c>
      <c r="I1724" s="19" t="str">
        <f>IF(E1724="","",VLOOKUP(H1724,'Technikai cellák'!$C$1:$D$12,2,0))</f>
        <v/>
      </c>
      <c r="J1724" s="97"/>
      <c r="K1724" s="25" t="str">
        <f t="shared" si="487"/>
        <v/>
      </c>
      <c r="L1724" s="101">
        <f t="shared" si="488"/>
        <v>0</v>
      </c>
      <c r="M1724" s="102">
        <f t="shared" si="489"/>
        <v>0</v>
      </c>
      <c r="N1724" s="105"/>
      <c r="O1724" s="104">
        <f t="shared" si="490"/>
        <v>0</v>
      </c>
      <c r="P1724" s="26">
        <f t="shared" si="504"/>
        <v>0</v>
      </c>
      <c r="Q1724" s="21">
        <f t="shared" si="503"/>
        <v>0</v>
      </c>
      <c r="R1724" s="98"/>
      <c r="S1724" s="99"/>
      <c r="T1724" s="99"/>
      <c r="U1724" s="99"/>
      <c r="V1724" s="99"/>
      <c r="W1724" s="99"/>
      <c r="X1724" s="99"/>
      <c r="Y1724" s="99"/>
      <c r="Z1724" s="99"/>
      <c r="AA1724" s="99"/>
      <c r="AB1724" s="99"/>
      <c r="AC1724" s="100"/>
      <c r="AD1724" s="22">
        <f t="shared" si="491"/>
        <v>0</v>
      </c>
      <c r="AE1724" s="20">
        <f t="shared" si="492"/>
        <v>0</v>
      </c>
      <c r="AF1724" s="20">
        <f t="shared" si="493"/>
        <v>0</v>
      </c>
      <c r="AG1724" s="20">
        <f t="shared" si="494"/>
        <v>0</v>
      </c>
      <c r="AH1724" s="20">
        <f t="shared" si="495"/>
        <v>0</v>
      </c>
      <c r="AI1724" s="20">
        <f t="shared" si="496"/>
        <v>0</v>
      </c>
      <c r="AJ1724" s="20">
        <f t="shared" si="497"/>
        <v>0</v>
      </c>
      <c r="AK1724" s="20">
        <f t="shared" si="498"/>
        <v>0</v>
      </c>
      <c r="AL1724" s="20">
        <f t="shared" si="499"/>
        <v>0</v>
      </c>
      <c r="AM1724" s="20">
        <f t="shared" si="500"/>
        <v>0</v>
      </c>
      <c r="AN1724" s="20">
        <f t="shared" si="501"/>
        <v>0</v>
      </c>
      <c r="AO1724" s="43">
        <f t="shared" si="502"/>
        <v>0</v>
      </c>
    </row>
    <row r="1725" spans="1:41" hidden="1" x14ac:dyDescent="0.2">
      <c r="A1725" s="96"/>
      <c r="B1725" s="96"/>
      <c r="C1725" s="96"/>
      <c r="D1725" s="96"/>
      <c r="E1725" s="96"/>
      <c r="F1725" s="96"/>
      <c r="G1725" s="96"/>
      <c r="H1725" s="19" t="str">
        <f>IF(E1725="","",VLOOKUP(LEFT(E1725,5),'Technikai cellák'!B:C,2,0))</f>
        <v/>
      </c>
      <c r="I1725" s="19" t="str">
        <f>IF(E1725="","",VLOOKUP(H1725,'Technikai cellák'!$C$1:$D$12,2,0))</f>
        <v/>
      </c>
      <c r="J1725" s="97"/>
      <c r="K1725" s="25" t="str">
        <f t="shared" si="487"/>
        <v/>
      </c>
      <c r="L1725" s="101">
        <f t="shared" si="488"/>
        <v>0</v>
      </c>
      <c r="M1725" s="102">
        <f t="shared" si="489"/>
        <v>0</v>
      </c>
      <c r="N1725" s="105"/>
      <c r="O1725" s="104">
        <f t="shared" si="490"/>
        <v>0</v>
      </c>
      <c r="P1725" s="26">
        <f t="shared" si="504"/>
        <v>0</v>
      </c>
      <c r="Q1725" s="21">
        <f t="shared" si="503"/>
        <v>0</v>
      </c>
      <c r="R1725" s="98"/>
      <c r="S1725" s="99"/>
      <c r="T1725" s="99"/>
      <c r="U1725" s="99"/>
      <c r="V1725" s="99"/>
      <c r="W1725" s="99"/>
      <c r="X1725" s="99"/>
      <c r="Y1725" s="99"/>
      <c r="Z1725" s="99"/>
      <c r="AA1725" s="99"/>
      <c r="AB1725" s="99"/>
      <c r="AC1725" s="100"/>
      <c r="AD1725" s="22">
        <f t="shared" si="491"/>
        <v>0</v>
      </c>
      <c r="AE1725" s="20">
        <f t="shared" si="492"/>
        <v>0</v>
      </c>
      <c r="AF1725" s="20">
        <f t="shared" si="493"/>
        <v>0</v>
      </c>
      <c r="AG1725" s="20">
        <f t="shared" si="494"/>
        <v>0</v>
      </c>
      <c r="AH1725" s="20">
        <f t="shared" si="495"/>
        <v>0</v>
      </c>
      <c r="AI1725" s="20">
        <f t="shared" si="496"/>
        <v>0</v>
      </c>
      <c r="AJ1725" s="20">
        <f t="shared" si="497"/>
        <v>0</v>
      </c>
      <c r="AK1725" s="20">
        <f t="shared" si="498"/>
        <v>0</v>
      </c>
      <c r="AL1725" s="20">
        <f t="shared" si="499"/>
        <v>0</v>
      </c>
      <c r="AM1725" s="20">
        <f t="shared" si="500"/>
        <v>0</v>
      </c>
      <c r="AN1725" s="20">
        <f t="shared" si="501"/>
        <v>0</v>
      </c>
      <c r="AO1725" s="43">
        <f t="shared" si="502"/>
        <v>0</v>
      </c>
    </row>
    <row r="1726" spans="1:41" hidden="1" x14ac:dyDescent="0.2">
      <c r="A1726" s="96"/>
      <c r="B1726" s="96"/>
      <c r="C1726" s="96"/>
      <c r="D1726" s="96"/>
      <c r="E1726" s="96"/>
      <c r="F1726" s="96"/>
      <c r="G1726" s="96"/>
      <c r="H1726" s="19" t="str">
        <f>IF(E1726="","",VLOOKUP(LEFT(E1726,5),'Technikai cellák'!B:C,2,0))</f>
        <v/>
      </c>
      <c r="I1726" s="19" t="str">
        <f>IF(E1726="","",VLOOKUP(H1726,'Technikai cellák'!$C$1:$D$12,2,0))</f>
        <v/>
      </c>
      <c r="J1726" s="97"/>
      <c r="K1726" s="25" t="str">
        <f t="shared" si="487"/>
        <v/>
      </c>
      <c r="L1726" s="101">
        <f t="shared" si="488"/>
        <v>0</v>
      </c>
      <c r="M1726" s="102">
        <f t="shared" si="489"/>
        <v>0</v>
      </c>
      <c r="N1726" s="105"/>
      <c r="O1726" s="104">
        <f t="shared" si="490"/>
        <v>0</v>
      </c>
      <c r="P1726" s="26">
        <f t="shared" si="504"/>
        <v>0</v>
      </c>
      <c r="Q1726" s="21">
        <f t="shared" si="503"/>
        <v>0</v>
      </c>
      <c r="R1726" s="98"/>
      <c r="S1726" s="99"/>
      <c r="T1726" s="99"/>
      <c r="U1726" s="99"/>
      <c r="V1726" s="99"/>
      <c r="W1726" s="99"/>
      <c r="X1726" s="99"/>
      <c r="Y1726" s="99"/>
      <c r="Z1726" s="99"/>
      <c r="AA1726" s="99"/>
      <c r="AB1726" s="99"/>
      <c r="AC1726" s="100"/>
      <c r="AD1726" s="22">
        <f t="shared" si="491"/>
        <v>0</v>
      </c>
      <c r="AE1726" s="20">
        <f t="shared" si="492"/>
        <v>0</v>
      </c>
      <c r="AF1726" s="20">
        <f t="shared" si="493"/>
        <v>0</v>
      </c>
      <c r="AG1726" s="20">
        <f t="shared" si="494"/>
        <v>0</v>
      </c>
      <c r="AH1726" s="20">
        <f t="shared" si="495"/>
        <v>0</v>
      </c>
      <c r="AI1726" s="20">
        <f t="shared" si="496"/>
        <v>0</v>
      </c>
      <c r="AJ1726" s="20">
        <f t="shared" si="497"/>
        <v>0</v>
      </c>
      <c r="AK1726" s="20">
        <f t="shared" si="498"/>
        <v>0</v>
      </c>
      <c r="AL1726" s="20">
        <f t="shared" si="499"/>
        <v>0</v>
      </c>
      <c r="AM1726" s="20">
        <f t="shared" si="500"/>
        <v>0</v>
      </c>
      <c r="AN1726" s="20">
        <f t="shared" si="501"/>
        <v>0</v>
      </c>
      <c r="AO1726" s="43">
        <f t="shared" si="502"/>
        <v>0</v>
      </c>
    </row>
    <row r="1727" spans="1:41" hidden="1" x14ac:dyDescent="0.2">
      <c r="A1727" s="96"/>
      <c r="B1727" s="96"/>
      <c r="C1727" s="96"/>
      <c r="D1727" s="96"/>
      <c r="E1727" s="96"/>
      <c r="F1727" s="96"/>
      <c r="G1727" s="96"/>
      <c r="H1727" s="19" t="str">
        <f>IF(E1727="","",VLOOKUP(LEFT(E1727,5),'Technikai cellák'!B:C,2,0))</f>
        <v/>
      </c>
      <c r="I1727" s="19" t="str">
        <f>IF(E1727="","",VLOOKUP(H1727,'Technikai cellák'!$C$1:$D$12,2,0))</f>
        <v/>
      </c>
      <c r="J1727" s="97"/>
      <c r="K1727" s="25" t="str">
        <f t="shared" si="487"/>
        <v/>
      </c>
      <c r="L1727" s="101">
        <f t="shared" si="488"/>
        <v>0</v>
      </c>
      <c r="M1727" s="102">
        <f t="shared" si="489"/>
        <v>0</v>
      </c>
      <c r="N1727" s="105"/>
      <c r="O1727" s="104">
        <f t="shared" si="490"/>
        <v>0</v>
      </c>
      <c r="P1727" s="26">
        <f t="shared" si="504"/>
        <v>0</v>
      </c>
      <c r="Q1727" s="21">
        <f t="shared" si="503"/>
        <v>0</v>
      </c>
      <c r="R1727" s="98"/>
      <c r="S1727" s="99"/>
      <c r="T1727" s="99"/>
      <c r="U1727" s="99"/>
      <c r="V1727" s="99"/>
      <c r="W1727" s="99"/>
      <c r="X1727" s="99"/>
      <c r="Y1727" s="99"/>
      <c r="Z1727" s="99"/>
      <c r="AA1727" s="99"/>
      <c r="AB1727" s="99"/>
      <c r="AC1727" s="100"/>
      <c r="AD1727" s="22">
        <f t="shared" si="491"/>
        <v>0</v>
      </c>
      <c r="AE1727" s="20">
        <f t="shared" si="492"/>
        <v>0</v>
      </c>
      <c r="AF1727" s="20">
        <f t="shared" si="493"/>
        <v>0</v>
      </c>
      <c r="AG1727" s="20">
        <f t="shared" si="494"/>
        <v>0</v>
      </c>
      <c r="AH1727" s="20">
        <f t="shared" si="495"/>
        <v>0</v>
      </c>
      <c r="AI1727" s="20">
        <f t="shared" si="496"/>
        <v>0</v>
      </c>
      <c r="AJ1727" s="20">
        <f t="shared" si="497"/>
        <v>0</v>
      </c>
      <c r="AK1727" s="20">
        <f t="shared" si="498"/>
        <v>0</v>
      </c>
      <c r="AL1727" s="20">
        <f t="shared" si="499"/>
        <v>0</v>
      </c>
      <c r="AM1727" s="20">
        <f t="shared" si="500"/>
        <v>0</v>
      </c>
      <c r="AN1727" s="20">
        <f t="shared" si="501"/>
        <v>0</v>
      </c>
      <c r="AO1727" s="43">
        <f t="shared" si="502"/>
        <v>0</v>
      </c>
    </row>
    <row r="1728" spans="1:41" hidden="1" x14ac:dyDescent="0.2">
      <c r="A1728" s="96"/>
      <c r="B1728" s="96"/>
      <c r="C1728" s="96"/>
      <c r="D1728" s="96"/>
      <c r="E1728" s="96"/>
      <c r="F1728" s="96"/>
      <c r="G1728" s="96"/>
      <c r="H1728" s="19" t="str">
        <f>IF(E1728="","",VLOOKUP(LEFT(E1728,5),'Technikai cellák'!B:C,2,0))</f>
        <v/>
      </c>
      <c r="I1728" s="19" t="str">
        <f>IF(E1728="","",VLOOKUP(H1728,'Technikai cellák'!$C$1:$D$12,2,0))</f>
        <v/>
      </c>
      <c r="J1728" s="97"/>
      <c r="K1728" s="25" t="str">
        <f t="shared" si="487"/>
        <v/>
      </c>
      <c r="L1728" s="101">
        <f t="shared" si="488"/>
        <v>0</v>
      </c>
      <c r="M1728" s="102">
        <f t="shared" si="489"/>
        <v>0</v>
      </c>
      <c r="N1728" s="105"/>
      <c r="O1728" s="104">
        <f t="shared" si="490"/>
        <v>0</v>
      </c>
      <c r="P1728" s="26">
        <f t="shared" si="504"/>
        <v>0</v>
      </c>
      <c r="Q1728" s="21">
        <f t="shared" si="503"/>
        <v>0</v>
      </c>
      <c r="R1728" s="98"/>
      <c r="S1728" s="99"/>
      <c r="T1728" s="99"/>
      <c r="U1728" s="99"/>
      <c r="V1728" s="99"/>
      <c r="W1728" s="99"/>
      <c r="X1728" s="99"/>
      <c r="Y1728" s="99"/>
      <c r="Z1728" s="99"/>
      <c r="AA1728" s="99"/>
      <c r="AB1728" s="99"/>
      <c r="AC1728" s="100"/>
      <c r="AD1728" s="22">
        <f t="shared" si="491"/>
        <v>0</v>
      </c>
      <c r="AE1728" s="20">
        <f t="shared" si="492"/>
        <v>0</v>
      </c>
      <c r="AF1728" s="20">
        <f t="shared" si="493"/>
        <v>0</v>
      </c>
      <c r="AG1728" s="20">
        <f t="shared" si="494"/>
        <v>0</v>
      </c>
      <c r="AH1728" s="20">
        <f t="shared" si="495"/>
        <v>0</v>
      </c>
      <c r="AI1728" s="20">
        <f t="shared" si="496"/>
        <v>0</v>
      </c>
      <c r="AJ1728" s="20">
        <f t="shared" si="497"/>
        <v>0</v>
      </c>
      <c r="AK1728" s="20">
        <f t="shared" si="498"/>
        <v>0</v>
      </c>
      <c r="AL1728" s="20">
        <f t="shared" si="499"/>
        <v>0</v>
      </c>
      <c r="AM1728" s="20">
        <f t="shared" si="500"/>
        <v>0</v>
      </c>
      <c r="AN1728" s="20">
        <f t="shared" si="501"/>
        <v>0</v>
      </c>
      <c r="AO1728" s="43">
        <f t="shared" si="502"/>
        <v>0</v>
      </c>
    </row>
    <row r="1729" spans="1:41" hidden="1" x14ac:dyDescent="0.2">
      <c r="A1729" s="96"/>
      <c r="B1729" s="96"/>
      <c r="C1729" s="96"/>
      <c r="D1729" s="96"/>
      <c r="E1729" s="96"/>
      <c r="F1729" s="96"/>
      <c r="G1729" s="96"/>
      <c r="H1729" s="19" t="str">
        <f>IF(E1729="","",VLOOKUP(LEFT(E1729,5),'Technikai cellák'!B:C,2,0))</f>
        <v/>
      </c>
      <c r="I1729" s="19" t="str">
        <f>IF(E1729="","",VLOOKUP(H1729,'Technikai cellák'!$C$1:$D$12,2,0))</f>
        <v/>
      </c>
      <c r="J1729" s="97"/>
      <c r="K1729" s="25" t="str">
        <f t="shared" si="487"/>
        <v/>
      </c>
      <c r="L1729" s="101">
        <f t="shared" si="488"/>
        <v>0</v>
      </c>
      <c r="M1729" s="102">
        <f t="shared" si="489"/>
        <v>0</v>
      </c>
      <c r="N1729" s="105"/>
      <c r="O1729" s="104">
        <f t="shared" si="490"/>
        <v>0</v>
      </c>
      <c r="P1729" s="26">
        <f t="shared" si="504"/>
        <v>0</v>
      </c>
      <c r="Q1729" s="21">
        <f t="shared" si="503"/>
        <v>0</v>
      </c>
      <c r="R1729" s="98"/>
      <c r="S1729" s="99"/>
      <c r="T1729" s="99"/>
      <c r="U1729" s="99"/>
      <c r="V1729" s="99"/>
      <c r="W1729" s="99"/>
      <c r="X1729" s="99"/>
      <c r="Y1729" s="99"/>
      <c r="Z1729" s="99"/>
      <c r="AA1729" s="99"/>
      <c r="AB1729" s="99"/>
      <c r="AC1729" s="100"/>
      <c r="AD1729" s="22">
        <f t="shared" si="491"/>
        <v>0</v>
      </c>
      <c r="AE1729" s="20">
        <f t="shared" si="492"/>
        <v>0</v>
      </c>
      <c r="AF1729" s="20">
        <f t="shared" si="493"/>
        <v>0</v>
      </c>
      <c r="AG1729" s="20">
        <f t="shared" si="494"/>
        <v>0</v>
      </c>
      <c r="AH1729" s="20">
        <f t="shared" si="495"/>
        <v>0</v>
      </c>
      <c r="AI1729" s="20">
        <f t="shared" si="496"/>
        <v>0</v>
      </c>
      <c r="AJ1729" s="20">
        <f t="shared" si="497"/>
        <v>0</v>
      </c>
      <c r="AK1729" s="20">
        <f t="shared" si="498"/>
        <v>0</v>
      </c>
      <c r="AL1729" s="20">
        <f t="shared" si="499"/>
        <v>0</v>
      </c>
      <c r="AM1729" s="20">
        <f t="shared" si="500"/>
        <v>0</v>
      </c>
      <c r="AN1729" s="20">
        <f t="shared" si="501"/>
        <v>0</v>
      </c>
      <c r="AO1729" s="43">
        <f t="shared" si="502"/>
        <v>0</v>
      </c>
    </row>
    <row r="1730" spans="1:41" hidden="1" x14ac:dyDescent="0.2">
      <c r="A1730" s="96"/>
      <c r="B1730" s="96"/>
      <c r="C1730" s="96"/>
      <c r="D1730" s="96"/>
      <c r="E1730" s="96"/>
      <c r="F1730" s="96"/>
      <c r="G1730" s="96"/>
      <c r="H1730" s="19" t="str">
        <f>IF(E1730="","",VLOOKUP(LEFT(E1730,5),'Technikai cellák'!B:C,2,0))</f>
        <v/>
      </c>
      <c r="I1730" s="19" t="str">
        <f>IF(E1730="","",VLOOKUP(H1730,'Technikai cellák'!$C$1:$D$12,2,0))</f>
        <v/>
      </c>
      <c r="J1730" s="97"/>
      <c r="K1730" s="25" t="str">
        <f t="shared" si="487"/>
        <v/>
      </c>
      <c r="L1730" s="101">
        <f t="shared" si="488"/>
        <v>0</v>
      </c>
      <c r="M1730" s="102">
        <f t="shared" si="489"/>
        <v>0</v>
      </c>
      <c r="N1730" s="105"/>
      <c r="O1730" s="104">
        <f t="shared" si="490"/>
        <v>0</v>
      </c>
      <c r="P1730" s="26">
        <f t="shared" si="504"/>
        <v>0</v>
      </c>
      <c r="Q1730" s="21">
        <f t="shared" si="503"/>
        <v>0</v>
      </c>
      <c r="R1730" s="98"/>
      <c r="S1730" s="99"/>
      <c r="T1730" s="99"/>
      <c r="U1730" s="99"/>
      <c r="V1730" s="99"/>
      <c r="W1730" s="99"/>
      <c r="X1730" s="99"/>
      <c r="Y1730" s="99"/>
      <c r="Z1730" s="99"/>
      <c r="AA1730" s="99"/>
      <c r="AB1730" s="99"/>
      <c r="AC1730" s="100"/>
      <c r="AD1730" s="22">
        <f t="shared" si="491"/>
        <v>0</v>
      </c>
      <c r="AE1730" s="20">
        <f t="shared" si="492"/>
        <v>0</v>
      </c>
      <c r="AF1730" s="20">
        <f t="shared" si="493"/>
        <v>0</v>
      </c>
      <c r="AG1730" s="20">
        <f t="shared" si="494"/>
        <v>0</v>
      </c>
      <c r="AH1730" s="20">
        <f t="shared" si="495"/>
        <v>0</v>
      </c>
      <c r="AI1730" s="20">
        <f t="shared" si="496"/>
        <v>0</v>
      </c>
      <c r="AJ1730" s="20">
        <f t="shared" si="497"/>
        <v>0</v>
      </c>
      <c r="AK1730" s="20">
        <f t="shared" si="498"/>
        <v>0</v>
      </c>
      <c r="AL1730" s="20">
        <f t="shared" si="499"/>
        <v>0</v>
      </c>
      <c r="AM1730" s="20">
        <f t="shared" si="500"/>
        <v>0</v>
      </c>
      <c r="AN1730" s="20">
        <f t="shared" si="501"/>
        <v>0</v>
      </c>
      <c r="AO1730" s="43">
        <f t="shared" si="502"/>
        <v>0</v>
      </c>
    </row>
    <row r="1731" spans="1:41" hidden="1" x14ac:dyDescent="0.2">
      <c r="A1731" s="96"/>
      <c r="B1731" s="96"/>
      <c r="C1731" s="96"/>
      <c r="D1731" s="96"/>
      <c r="E1731" s="96"/>
      <c r="F1731" s="96"/>
      <c r="G1731" s="96"/>
      <c r="H1731" s="19" t="str">
        <f>IF(E1731="","",VLOOKUP(LEFT(E1731,5),'Technikai cellák'!B:C,2,0))</f>
        <v/>
      </c>
      <c r="I1731" s="19" t="str">
        <f>IF(E1731="","",VLOOKUP(H1731,'Technikai cellák'!$C$1:$D$12,2,0))</f>
        <v/>
      </c>
      <c r="J1731" s="97"/>
      <c r="K1731" s="25" t="str">
        <f t="shared" ref="K1731:K1794" si="505">IF(J1731="","",IF(J1731&lt;20,"20 alatti",IF(J1731&lt;100,"20-99",IF(J1731&lt;500,"100-500","500-"))))</f>
        <v/>
      </c>
      <c r="L1731" s="101">
        <f t="shared" ref="L1731:L1794" si="506">ROUND(IF(K1731="20 alatti",J1731*1,0),0)</f>
        <v>0</v>
      </c>
      <c r="M1731" s="102">
        <f t="shared" ref="M1731:M1794" si="507">ROUND(IF(K1731="20-99",J1731*10.5,0),0)</f>
        <v>0</v>
      </c>
      <c r="N1731" s="105"/>
      <c r="O1731" s="104">
        <f t="shared" ref="O1731:O1794" si="508">ROUND((IF(J1731&lt;100,0,J1731*$C$6)/$C$7),0)</f>
        <v>0</v>
      </c>
      <c r="P1731" s="26">
        <f t="shared" si="504"/>
        <v>0</v>
      </c>
      <c r="Q1731" s="21">
        <f t="shared" si="503"/>
        <v>0</v>
      </c>
      <c r="R1731" s="98"/>
      <c r="S1731" s="99"/>
      <c r="T1731" s="99"/>
      <c r="U1731" s="99"/>
      <c r="V1731" s="99"/>
      <c r="W1731" s="99"/>
      <c r="X1731" s="99"/>
      <c r="Y1731" s="99"/>
      <c r="Z1731" s="99"/>
      <c r="AA1731" s="99"/>
      <c r="AB1731" s="99"/>
      <c r="AC1731" s="100"/>
      <c r="AD1731" s="22">
        <f t="shared" si="491"/>
        <v>0</v>
      </c>
      <c r="AE1731" s="20">
        <f t="shared" si="492"/>
        <v>0</v>
      </c>
      <c r="AF1731" s="20">
        <f t="shared" si="493"/>
        <v>0</v>
      </c>
      <c r="AG1731" s="20">
        <f t="shared" si="494"/>
        <v>0</v>
      </c>
      <c r="AH1731" s="20">
        <f t="shared" si="495"/>
        <v>0</v>
      </c>
      <c r="AI1731" s="20">
        <f t="shared" si="496"/>
        <v>0</v>
      </c>
      <c r="AJ1731" s="20">
        <f t="shared" si="497"/>
        <v>0</v>
      </c>
      <c r="AK1731" s="20">
        <f t="shared" si="498"/>
        <v>0</v>
      </c>
      <c r="AL1731" s="20">
        <f t="shared" si="499"/>
        <v>0</v>
      </c>
      <c r="AM1731" s="20">
        <f t="shared" si="500"/>
        <v>0</v>
      </c>
      <c r="AN1731" s="20">
        <f t="shared" si="501"/>
        <v>0</v>
      </c>
      <c r="AO1731" s="43">
        <f t="shared" si="502"/>
        <v>0</v>
      </c>
    </row>
    <row r="1732" spans="1:41" hidden="1" x14ac:dyDescent="0.2">
      <c r="A1732" s="96"/>
      <c r="B1732" s="96"/>
      <c r="C1732" s="96"/>
      <c r="D1732" s="96"/>
      <c r="E1732" s="96"/>
      <c r="F1732" s="96"/>
      <c r="G1732" s="96"/>
      <c r="H1732" s="19" t="str">
        <f>IF(E1732="","",VLOOKUP(LEFT(E1732,5),'Technikai cellák'!B:C,2,0))</f>
        <v/>
      </c>
      <c r="I1732" s="19" t="str">
        <f>IF(E1732="","",VLOOKUP(H1732,'Technikai cellák'!$C$1:$D$12,2,0))</f>
        <v/>
      </c>
      <c r="J1732" s="97"/>
      <c r="K1732" s="25" t="str">
        <f t="shared" si="505"/>
        <v/>
      </c>
      <c r="L1732" s="101">
        <f t="shared" si="506"/>
        <v>0</v>
      </c>
      <c r="M1732" s="102">
        <f t="shared" si="507"/>
        <v>0</v>
      </c>
      <c r="N1732" s="105"/>
      <c r="O1732" s="104">
        <f t="shared" si="508"/>
        <v>0</v>
      </c>
      <c r="P1732" s="26">
        <f t="shared" si="504"/>
        <v>0</v>
      </c>
      <c r="Q1732" s="21">
        <f t="shared" si="503"/>
        <v>0</v>
      </c>
      <c r="R1732" s="98"/>
      <c r="S1732" s="99"/>
      <c r="T1732" s="99"/>
      <c r="U1732" s="99"/>
      <c r="V1732" s="99"/>
      <c r="W1732" s="99"/>
      <c r="X1732" s="99"/>
      <c r="Y1732" s="99"/>
      <c r="Z1732" s="99"/>
      <c r="AA1732" s="99"/>
      <c r="AB1732" s="99"/>
      <c r="AC1732" s="100"/>
      <c r="AD1732" s="22">
        <f t="shared" si="491"/>
        <v>0</v>
      </c>
      <c r="AE1732" s="20">
        <f t="shared" si="492"/>
        <v>0</v>
      </c>
      <c r="AF1732" s="20">
        <f t="shared" si="493"/>
        <v>0</v>
      </c>
      <c r="AG1732" s="20">
        <f t="shared" si="494"/>
        <v>0</v>
      </c>
      <c r="AH1732" s="20">
        <f t="shared" si="495"/>
        <v>0</v>
      </c>
      <c r="AI1732" s="20">
        <f t="shared" si="496"/>
        <v>0</v>
      </c>
      <c r="AJ1732" s="20">
        <f t="shared" si="497"/>
        <v>0</v>
      </c>
      <c r="AK1732" s="20">
        <f t="shared" si="498"/>
        <v>0</v>
      </c>
      <c r="AL1732" s="20">
        <f t="shared" si="499"/>
        <v>0</v>
      </c>
      <c r="AM1732" s="20">
        <f t="shared" si="500"/>
        <v>0</v>
      </c>
      <c r="AN1732" s="20">
        <f t="shared" si="501"/>
        <v>0</v>
      </c>
      <c r="AO1732" s="43">
        <f t="shared" si="502"/>
        <v>0</v>
      </c>
    </row>
    <row r="1733" spans="1:41" hidden="1" x14ac:dyDescent="0.2">
      <c r="A1733" s="96"/>
      <c r="B1733" s="96"/>
      <c r="C1733" s="96"/>
      <c r="D1733" s="96"/>
      <c r="E1733" s="96"/>
      <c r="F1733" s="96"/>
      <c r="G1733" s="96"/>
      <c r="H1733" s="19" t="str">
        <f>IF(E1733="","",VLOOKUP(LEFT(E1733,5),'Technikai cellák'!B:C,2,0))</f>
        <v/>
      </c>
      <c r="I1733" s="19" t="str">
        <f>IF(E1733="","",VLOOKUP(H1733,'Technikai cellák'!$C$1:$D$12,2,0))</f>
        <v/>
      </c>
      <c r="J1733" s="97"/>
      <c r="K1733" s="25" t="str">
        <f t="shared" si="505"/>
        <v/>
      </c>
      <c r="L1733" s="101">
        <f t="shared" si="506"/>
        <v>0</v>
      </c>
      <c r="M1733" s="102">
        <f t="shared" si="507"/>
        <v>0</v>
      </c>
      <c r="N1733" s="105"/>
      <c r="O1733" s="104">
        <f t="shared" si="508"/>
        <v>0</v>
      </c>
      <c r="P1733" s="26">
        <f t="shared" si="504"/>
        <v>0</v>
      </c>
      <c r="Q1733" s="21">
        <f t="shared" si="503"/>
        <v>0</v>
      </c>
      <c r="R1733" s="98"/>
      <c r="S1733" s="99"/>
      <c r="T1733" s="99"/>
      <c r="U1733" s="99"/>
      <c r="V1733" s="99"/>
      <c r="W1733" s="99"/>
      <c r="X1733" s="99"/>
      <c r="Y1733" s="99"/>
      <c r="Z1733" s="99"/>
      <c r="AA1733" s="99"/>
      <c r="AB1733" s="99"/>
      <c r="AC1733" s="100"/>
      <c r="AD1733" s="22">
        <f t="shared" si="491"/>
        <v>0</v>
      </c>
      <c r="AE1733" s="20">
        <f t="shared" si="492"/>
        <v>0</v>
      </c>
      <c r="AF1733" s="20">
        <f t="shared" si="493"/>
        <v>0</v>
      </c>
      <c r="AG1733" s="20">
        <f t="shared" si="494"/>
        <v>0</v>
      </c>
      <c r="AH1733" s="20">
        <f t="shared" si="495"/>
        <v>0</v>
      </c>
      <c r="AI1733" s="20">
        <f t="shared" si="496"/>
        <v>0</v>
      </c>
      <c r="AJ1733" s="20">
        <f t="shared" si="497"/>
        <v>0</v>
      </c>
      <c r="AK1733" s="20">
        <f t="shared" si="498"/>
        <v>0</v>
      </c>
      <c r="AL1733" s="20">
        <f t="shared" si="499"/>
        <v>0</v>
      </c>
      <c r="AM1733" s="20">
        <f t="shared" si="500"/>
        <v>0</v>
      </c>
      <c r="AN1733" s="20">
        <f t="shared" si="501"/>
        <v>0</v>
      </c>
      <c r="AO1733" s="43">
        <f t="shared" si="502"/>
        <v>0</v>
      </c>
    </row>
    <row r="1734" spans="1:41" hidden="1" x14ac:dyDescent="0.2">
      <c r="A1734" s="96"/>
      <c r="B1734" s="96"/>
      <c r="C1734" s="96"/>
      <c r="D1734" s="96"/>
      <c r="E1734" s="96"/>
      <c r="F1734" s="96"/>
      <c r="G1734" s="96"/>
      <c r="H1734" s="19" t="str">
        <f>IF(E1734="","",VLOOKUP(LEFT(E1734,5),'Technikai cellák'!B:C,2,0))</f>
        <v/>
      </c>
      <c r="I1734" s="19" t="str">
        <f>IF(E1734="","",VLOOKUP(H1734,'Technikai cellák'!$C$1:$D$12,2,0))</f>
        <v/>
      </c>
      <c r="J1734" s="97"/>
      <c r="K1734" s="25" t="str">
        <f t="shared" si="505"/>
        <v/>
      </c>
      <c r="L1734" s="101">
        <f t="shared" si="506"/>
        <v>0</v>
      </c>
      <c r="M1734" s="102">
        <f t="shared" si="507"/>
        <v>0</v>
      </c>
      <c r="N1734" s="105"/>
      <c r="O1734" s="104">
        <f t="shared" si="508"/>
        <v>0</v>
      </c>
      <c r="P1734" s="26">
        <f t="shared" si="504"/>
        <v>0</v>
      </c>
      <c r="Q1734" s="21">
        <f t="shared" si="503"/>
        <v>0</v>
      </c>
      <c r="R1734" s="98"/>
      <c r="S1734" s="99"/>
      <c r="T1734" s="99"/>
      <c r="U1734" s="99"/>
      <c r="V1734" s="99"/>
      <c r="W1734" s="99"/>
      <c r="X1734" s="99"/>
      <c r="Y1734" s="99"/>
      <c r="Z1734" s="99"/>
      <c r="AA1734" s="99"/>
      <c r="AB1734" s="99"/>
      <c r="AC1734" s="100"/>
      <c r="AD1734" s="22">
        <f t="shared" si="491"/>
        <v>0</v>
      </c>
      <c r="AE1734" s="20">
        <f t="shared" si="492"/>
        <v>0</v>
      </c>
      <c r="AF1734" s="20">
        <f t="shared" si="493"/>
        <v>0</v>
      </c>
      <c r="AG1734" s="20">
        <f t="shared" si="494"/>
        <v>0</v>
      </c>
      <c r="AH1734" s="20">
        <f t="shared" si="495"/>
        <v>0</v>
      </c>
      <c r="AI1734" s="20">
        <f t="shared" si="496"/>
        <v>0</v>
      </c>
      <c r="AJ1734" s="20">
        <f t="shared" si="497"/>
        <v>0</v>
      </c>
      <c r="AK1734" s="20">
        <f t="shared" si="498"/>
        <v>0</v>
      </c>
      <c r="AL1734" s="20">
        <f t="shared" si="499"/>
        <v>0</v>
      </c>
      <c r="AM1734" s="20">
        <f t="shared" si="500"/>
        <v>0</v>
      </c>
      <c r="AN1734" s="20">
        <f t="shared" si="501"/>
        <v>0</v>
      </c>
      <c r="AO1734" s="43">
        <f t="shared" si="502"/>
        <v>0</v>
      </c>
    </row>
    <row r="1735" spans="1:41" hidden="1" x14ac:dyDescent="0.2">
      <c r="A1735" s="96"/>
      <c r="B1735" s="96"/>
      <c r="C1735" s="96"/>
      <c r="D1735" s="96"/>
      <c r="E1735" s="96"/>
      <c r="F1735" s="96"/>
      <c r="G1735" s="96"/>
      <c r="H1735" s="19" t="str">
        <f>IF(E1735="","",VLOOKUP(LEFT(E1735,5),'Technikai cellák'!B:C,2,0))</f>
        <v/>
      </c>
      <c r="I1735" s="19" t="str">
        <f>IF(E1735="","",VLOOKUP(H1735,'Technikai cellák'!$C$1:$D$12,2,0))</f>
        <v/>
      </c>
      <c r="J1735" s="97"/>
      <c r="K1735" s="25" t="str">
        <f t="shared" si="505"/>
        <v/>
      </c>
      <c r="L1735" s="101">
        <f t="shared" si="506"/>
        <v>0</v>
      </c>
      <c r="M1735" s="102">
        <f t="shared" si="507"/>
        <v>0</v>
      </c>
      <c r="N1735" s="105"/>
      <c r="O1735" s="104">
        <f t="shared" si="508"/>
        <v>0</v>
      </c>
      <c r="P1735" s="26">
        <f t="shared" si="504"/>
        <v>0</v>
      </c>
      <c r="Q1735" s="21">
        <f t="shared" si="503"/>
        <v>0</v>
      </c>
      <c r="R1735" s="98"/>
      <c r="S1735" s="99"/>
      <c r="T1735" s="99"/>
      <c r="U1735" s="99"/>
      <c r="V1735" s="99"/>
      <c r="W1735" s="99"/>
      <c r="X1735" s="99"/>
      <c r="Y1735" s="99"/>
      <c r="Z1735" s="99"/>
      <c r="AA1735" s="99"/>
      <c r="AB1735" s="99"/>
      <c r="AC1735" s="100"/>
      <c r="AD1735" s="22">
        <f t="shared" si="491"/>
        <v>0</v>
      </c>
      <c r="AE1735" s="20">
        <f t="shared" si="492"/>
        <v>0</v>
      </c>
      <c r="AF1735" s="20">
        <f t="shared" si="493"/>
        <v>0</v>
      </c>
      <c r="AG1735" s="20">
        <f t="shared" si="494"/>
        <v>0</v>
      </c>
      <c r="AH1735" s="20">
        <f t="shared" si="495"/>
        <v>0</v>
      </c>
      <c r="AI1735" s="20">
        <f t="shared" si="496"/>
        <v>0</v>
      </c>
      <c r="AJ1735" s="20">
        <f t="shared" si="497"/>
        <v>0</v>
      </c>
      <c r="AK1735" s="20">
        <f t="shared" si="498"/>
        <v>0</v>
      </c>
      <c r="AL1735" s="20">
        <f t="shared" si="499"/>
        <v>0</v>
      </c>
      <c r="AM1735" s="20">
        <f t="shared" si="500"/>
        <v>0</v>
      </c>
      <c r="AN1735" s="20">
        <f t="shared" si="501"/>
        <v>0</v>
      </c>
      <c r="AO1735" s="43">
        <f t="shared" si="502"/>
        <v>0</v>
      </c>
    </row>
    <row r="1736" spans="1:41" hidden="1" x14ac:dyDescent="0.2">
      <c r="A1736" s="96"/>
      <c r="B1736" s="96"/>
      <c r="C1736" s="96"/>
      <c r="D1736" s="96"/>
      <c r="E1736" s="96"/>
      <c r="F1736" s="96"/>
      <c r="G1736" s="96"/>
      <c r="H1736" s="19" t="str">
        <f>IF(E1736="","",VLOOKUP(LEFT(E1736,5),'Technikai cellák'!B:C,2,0))</f>
        <v/>
      </c>
      <c r="I1736" s="19" t="str">
        <f>IF(E1736="","",VLOOKUP(H1736,'Technikai cellák'!$C$1:$D$12,2,0))</f>
        <v/>
      </c>
      <c r="J1736" s="97"/>
      <c r="K1736" s="25" t="str">
        <f t="shared" si="505"/>
        <v/>
      </c>
      <c r="L1736" s="101">
        <f t="shared" si="506"/>
        <v>0</v>
      </c>
      <c r="M1736" s="102">
        <f t="shared" si="507"/>
        <v>0</v>
      </c>
      <c r="N1736" s="105"/>
      <c r="O1736" s="104">
        <f t="shared" si="508"/>
        <v>0</v>
      </c>
      <c r="P1736" s="26">
        <f t="shared" si="504"/>
        <v>0</v>
      </c>
      <c r="Q1736" s="21">
        <f t="shared" si="503"/>
        <v>0</v>
      </c>
      <c r="R1736" s="98"/>
      <c r="S1736" s="99"/>
      <c r="T1736" s="99"/>
      <c r="U1736" s="99"/>
      <c r="V1736" s="99"/>
      <c r="W1736" s="99"/>
      <c r="X1736" s="99"/>
      <c r="Y1736" s="99"/>
      <c r="Z1736" s="99"/>
      <c r="AA1736" s="99"/>
      <c r="AB1736" s="99"/>
      <c r="AC1736" s="100"/>
      <c r="AD1736" s="22">
        <f t="shared" si="491"/>
        <v>0</v>
      </c>
      <c r="AE1736" s="20">
        <f t="shared" si="492"/>
        <v>0</v>
      </c>
      <c r="AF1736" s="20">
        <f t="shared" si="493"/>
        <v>0</v>
      </c>
      <c r="AG1736" s="20">
        <f t="shared" si="494"/>
        <v>0</v>
      </c>
      <c r="AH1736" s="20">
        <f t="shared" si="495"/>
        <v>0</v>
      </c>
      <c r="AI1736" s="20">
        <f t="shared" si="496"/>
        <v>0</v>
      </c>
      <c r="AJ1736" s="20">
        <f t="shared" si="497"/>
        <v>0</v>
      </c>
      <c r="AK1736" s="20">
        <f t="shared" si="498"/>
        <v>0</v>
      </c>
      <c r="AL1736" s="20">
        <f t="shared" si="499"/>
        <v>0</v>
      </c>
      <c r="AM1736" s="20">
        <f t="shared" si="500"/>
        <v>0</v>
      </c>
      <c r="AN1736" s="20">
        <f t="shared" si="501"/>
        <v>0</v>
      </c>
      <c r="AO1736" s="43">
        <f t="shared" si="502"/>
        <v>0</v>
      </c>
    </row>
    <row r="1737" spans="1:41" hidden="1" x14ac:dyDescent="0.2">
      <c r="A1737" s="96"/>
      <c r="B1737" s="96"/>
      <c r="C1737" s="96"/>
      <c r="D1737" s="96"/>
      <c r="E1737" s="96"/>
      <c r="F1737" s="96"/>
      <c r="G1737" s="96"/>
      <c r="H1737" s="19" t="str">
        <f>IF(E1737="","",VLOOKUP(LEFT(E1737,5),'Technikai cellák'!B:C,2,0))</f>
        <v/>
      </c>
      <c r="I1737" s="19" t="str">
        <f>IF(E1737="","",VLOOKUP(H1737,'Technikai cellák'!$C$1:$D$12,2,0))</f>
        <v/>
      </c>
      <c r="J1737" s="97"/>
      <c r="K1737" s="25" t="str">
        <f t="shared" si="505"/>
        <v/>
      </c>
      <c r="L1737" s="101">
        <f t="shared" si="506"/>
        <v>0</v>
      </c>
      <c r="M1737" s="102">
        <f t="shared" si="507"/>
        <v>0</v>
      </c>
      <c r="N1737" s="105"/>
      <c r="O1737" s="104">
        <f t="shared" si="508"/>
        <v>0</v>
      </c>
      <c r="P1737" s="26">
        <f t="shared" si="504"/>
        <v>0</v>
      </c>
      <c r="Q1737" s="21">
        <f t="shared" si="503"/>
        <v>0</v>
      </c>
      <c r="R1737" s="98"/>
      <c r="S1737" s="99"/>
      <c r="T1737" s="99"/>
      <c r="U1737" s="99"/>
      <c r="V1737" s="99"/>
      <c r="W1737" s="99"/>
      <c r="X1737" s="99"/>
      <c r="Y1737" s="99"/>
      <c r="Z1737" s="99"/>
      <c r="AA1737" s="99"/>
      <c r="AB1737" s="99"/>
      <c r="AC1737" s="100"/>
      <c r="AD1737" s="22">
        <f t="shared" si="491"/>
        <v>0</v>
      </c>
      <c r="AE1737" s="20">
        <f t="shared" si="492"/>
        <v>0</v>
      </c>
      <c r="AF1737" s="20">
        <f t="shared" si="493"/>
        <v>0</v>
      </c>
      <c r="AG1737" s="20">
        <f t="shared" si="494"/>
        <v>0</v>
      </c>
      <c r="AH1737" s="20">
        <f t="shared" si="495"/>
        <v>0</v>
      </c>
      <c r="AI1737" s="20">
        <f t="shared" si="496"/>
        <v>0</v>
      </c>
      <c r="AJ1737" s="20">
        <f t="shared" si="497"/>
        <v>0</v>
      </c>
      <c r="AK1737" s="20">
        <f t="shared" si="498"/>
        <v>0</v>
      </c>
      <c r="AL1737" s="20">
        <f t="shared" si="499"/>
        <v>0</v>
      </c>
      <c r="AM1737" s="20">
        <f t="shared" si="500"/>
        <v>0</v>
      </c>
      <c r="AN1737" s="20">
        <f t="shared" si="501"/>
        <v>0</v>
      </c>
      <c r="AO1737" s="43">
        <f t="shared" si="502"/>
        <v>0</v>
      </c>
    </row>
    <row r="1738" spans="1:41" hidden="1" x14ac:dyDescent="0.2">
      <c r="A1738" s="96"/>
      <c r="B1738" s="96"/>
      <c r="C1738" s="96"/>
      <c r="D1738" s="96"/>
      <c r="E1738" s="96"/>
      <c r="F1738" s="96"/>
      <c r="G1738" s="96"/>
      <c r="H1738" s="19" t="str">
        <f>IF(E1738="","",VLOOKUP(LEFT(E1738,5),'Technikai cellák'!B:C,2,0))</f>
        <v/>
      </c>
      <c r="I1738" s="19" t="str">
        <f>IF(E1738="","",VLOOKUP(H1738,'Technikai cellák'!$C$1:$D$12,2,0))</f>
        <v/>
      </c>
      <c r="J1738" s="97"/>
      <c r="K1738" s="25" t="str">
        <f t="shared" si="505"/>
        <v/>
      </c>
      <c r="L1738" s="101">
        <f t="shared" si="506"/>
        <v>0</v>
      </c>
      <c r="M1738" s="102">
        <f t="shared" si="507"/>
        <v>0</v>
      </c>
      <c r="N1738" s="105"/>
      <c r="O1738" s="104">
        <f t="shared" si="508"/>
        <v>0</v>
      </c>
      <c r="P1738" s="26">
        <f t="shared" si="504"/>
        <v>0</v>
      </c>
      <c r="Q1738" s="21">
        <f t="shared" si="503"/>
        <v>0</v>
      </c>
      <c r="R1738" s="98"/>
      <c r="S1738" s="99"/>
      <c r="T1738" s="99"/>
      <c r="U1738" s="99"/>
      <c r="V1738" s="99"/>
      <c r="W1738" s="99"/>
      <c r="X1738" s="99"/>
      <c r="Y1738" s="99"/>
      <c r="Z1738" s="99"/>
      <c r="AA1738" s="99"/>
      <c r="AB1738" s="99"/>
      <c r="AC1738" s="100"/>
      <c r="AD1738" s="22">
        <f t="shared" si="491"/>
        <v>0</v>
      </c>
      <c r="AE1738" s="20">
        <f t="shared" si="492"/>
        <v>0</v>
      </c>
      <c r="AF1738" s="20">
        <f t="shared" si="493"/>
        <v>0</v>
      </c>
      <c r="AG1738" s="20">
        <f t="shared" si="494"/>
        <v>0</v>
      </c>
      <c r="AH1738" s="20">
        <f t="shared" si="495"/>
        <v>0</v>
      </c>
      <c r="AI1738" s="20">
        <f t="shared" si="496"/>
        <v>0</v>
      </c>
      <c r="AJ1738" s="20">
        <f t="shared" si="497"/>
        <v>0</v>
      </c>
      <c r="AK1738" s="20">
        <f t="shared" si="498"/>
        <v>0</v>
      </c>
      <c r="AL1738" s="20">
        <f t="shared" si="499"/>
        <v>0</v>
      </c>
      <c r="AM1738" s="20">
        <f t="shared" si="500"/>
        <v>0</v>
      </c>
      <c r="AN1738" s="20">
        <f t="shared" si="501"/>
        <v>0</v>
      </c>
      <c r="AO1738" s="43">
        <f t="shared" si="502"/>
        <v>0</v>
      </c>
    </row>
    <row r="1739" spans="1:41" hidden="1" x14ac:dyDescent="0.2">
      <c r="A1739" s="96"/>
      <c r="B1739" s="96"/>
      <c r="C1739" s="96"/>
      <c r="D1739" s="96"/>
      <c r="E1739" s="96"/>
      <c r="F1739" s="96"/>
      <c r="G1739" s="96"/>
      <c r="H1739" s="19" t="str">
        <f>IF(E1739="","",VLOOKUP(LEFT(E1739,5),'Technikai cellák'!B:C,2,0))</f>
        <v/>
      </c>
      <c r="I1739" s="19" t="str">
        <f>IF(E1739="","",VLOOKUP(H1739,'Technikai cellák'!$C$1:$D$12,2,0))</f>
        <v/>
      </c>
      <c r="J1739" s="97"/>
      <c r="K1739" s="25" t="str">
        <f t="shared" si="505"/>
        <v/>
      </c>
      <c r="L1739" s="101">
        <f t="shared" si="506"/>
        <v>0</v>
      </c>
      <c r="M1739" s="102">
        <f t="shared" si="507"/>
        <v>0</v>
      </c>
      <c r="N1739" s="105"/>
      <c r="O1739" s="104">
        <f t="shared" si="508"/>
        <v>0</v>
      </c>
      <c r="P1739" s="26">
        <f t="shared" si="504"/>
        <v>0</v>
      </c>
      <c r="Q1739" s="21">
        <f t="shared" si="503"/>
        <v>0</v>
      </c>
      <c r="R1739" s="98"/>
      <c r="S1739" s="99"/>
      <c r="T1739" s="99"/>
      <c r="U1739" s="99"/>
      <c r="V1739" s="99"/>
      <c r="W1739" s="99"/>
      <c r="X1739" s="99"/>
      <c r="Y1739" s="99"/>
      <c r="Z1739" s="99"/>
      <c r="AA1739" s="99"/>
      <c r="AB1739" s="99"/>
      <c r="AC1739" s="100"/>
      <c r="AD1739" s="22">
        <f t="shared" si="491"/>
        <v>0</v>
      </c>
      <c r="AE1739" s="20">
        <f t="shared" si="492"/>
        <v>0</v>
      </c>
      <c r="AF1739" s="20">
        <f t="shared" si="493"/>
        <v>0</v>
      </c>
      <c r="AG1739" s="20">
        <f t="shared" si="494"/>
        <v>0</v>
      </c>
      <c r="AH1739" s="20">
        <f t="shared" si="495"/>
        <v>0</v>
      </c>
      <c r="AI1739" s="20">
        <f t="shared" si="496"/>
        <v>0</v>
      </c>
      <c r="AJ1739" s="20">
        <f t="shared" si="497"/>
        <v>0</v>
      </c>
      <c r="AK1739" s="20">
        <f t="shared" si="498"/>
        <v>0</v>
      </c>
      <c r="AL1739" s="20">
        <f t="shared" si="499"/>
        <v>0</v>
      </c>
      <c r="AM1739" s="20">
        <f t="shared" si="500"/>
        <v>0</v>
      </c>
      <c r="AN1739" s="20">
        <f t="shared" si="501"/>
        <v>0</v>
      </c>
      <c r="AO1739" s="43">
        <f t="shared" si="502"/>
        <v>0</v>
      </c>
    </row>
    <row r="1740" spans="1:41" hidden="1" x14ac:dyDescent="0.2">
      <c r="A1740" s="96"/>
      <c r="B1740" s="96"/>
      <c r="C1740" s="96"/>
      <c r="D1740" s="96"/>
      <c r="E1740" s="96"/>
      <c r="F1740" s="96"/>
      <c r="G1740" s="96"/>
      <c r="H1740" s="19" t="str">
        <f>IF(E1740="","",VLOOKUP(LEFT(E1740,5),'Technikai cellák'!B:C,2,0))</f>
        <v/>
      </c>
      <c r="I1740" s="19" t="str">
        <f>IF(E1740="","",VLOOKUP(H1740,'Technikai cellák'!$C$1:$D$12,2,0))</f>
        <v/>
      </c>
      <c r="J1740" s="97"/>
      <c r="K1740" s="25" t="str">
        <f t="shared" si="505"/>
        <v/>
      </c>
      <c r="L1740" s="101">
        <f t="shared" si="506"/>
        <v>0</v>
      </c>
      <c r="M1740" s="102">
        <f t="shared" si="507"/>
        <v>0</v>
      </c>
      <c r="N1740" s="105"/>
      <c r="O1740" s="104">
        <f t="shared" si="508"/>
        <v>0</v>
      </c>
      <c r="P1740" s="26">
        <f t="shared" si="504"/>
        <v>0</v>
      </c>
      <c r="Q1740" s="21">
        <f t="shared" si="503"/>
        <v>0</v>
      </c>
      <c r="R1740" s="98"/>
      <c r="S1740" s="99"/>
      <c r="T1740" s="99"/>
      <c r="U1740" s="99"/>
      <c r="V1740" s="99"/>
      <c r="W1740" s="99"/>
      <c r="X1740" s="99"/>
      <c r="Y1740" s="99"/>
      <c r="Z1740" s="99"/>
      <c r="AA1740" s="99"/>
      <c r="AB1740" s="99"/>
      <c r="AC1740" s="100"/>
      <c r="AD1740" s="22">
        <f t="shared" si="491"/>
        <v>0</v>
      </c>
      <c r="AE1740" s="20">
        <f t="shared" si="492"/>
        <v>0</v>
      </c>
      <c r="AF1740" s="20">
        <f t="shared" si="493"/>
        <v>0</v>
      </c>
      <c r="AG1740" s="20">
        <f t="shared" si="494"/>
        <v>0</v>
      </c>
      <c r="AH1740" s="20">
        <f t="shared" si="495"/>
        <v>0</v>
      </c>
      <c r="AI1740" s="20">
        <f t="shared" si="496"/>
        <v>0</v>
      </c>
      <c r="AJ1740" s="20">
        <f t="shared" si="497"/>
        <v>0</v>
      </c>
      <c r="AK1740" s="20">
        <f t="shared" si="498"/>
        <v>0</v>
      </c>
      <c r="AL1740" s="20">
        <f t="shared" si="499"/>
        <v>0</v>
      </c>
      <c r="AM1740" s="20">
        <f t="shared" si="500"/>
        <v>0</v>
      </c>
      <c r="AN1740" s="20">
        <f t="shared" si="501"/>
        <v>0</v>
      </c>
      <c r="AO1740" s="43">
        <f t="shared" si="502"/>
        <v>0</v>
      </c>
    </row>
    <row r="1741" spans="1:41" hidden="1" x14ac:dyDescent="0.2">
      <c r="A1741" s="96"/>
      <c r="B1741" s="96"/>
      <c r="C1741" s="96"/>
      <c r="D1741" s="96"/>
      <c r="E1741" s="96"/>
      <c r="F1741" s="96"/>
      <c r="G1741" s="96"/>
      <c r="H1741" s="19" t="str">
        <f>IF(E1741="","",VLOOKUP(LEFT(E1741,5),'Technikai cellák'!B:C,2,0))</f>
        <v/>
      </c>
      <c r="I1741" s="19" t="str">
        <f>IF(E1741="","",VLOOKUP(H1741,'Technikai cellák'!$C$1:$D$12,2,0))</f>
        <v/>
      </c>
      <c r="J1741" s="97"/>
      <c r="K1741" s="25" t="str">
        <f t="shared" si="505"/>
        <v/>
      </c>
      <c r="L1741" s="101">
        <f t="shared" si="506"/>
        <v>0</v>
      </c>
      <c r="M1741" s="102">
        <f t="shared" si="507"/>
        <v>0</v>
      </c>
      <c r="N1741" s="105"/>
      <c r="O1741" s="104">
        <f t="shared" si="508"/>
        <v>0</v>
      </c>
      <c r="P1741" s="26">
        <f t="shared" si="504"/>
        <v>0</v>
      </c>
      <c r="Q1741" s="21">
        <f t="shared" si="503"/>
        <v>0</v>
      </c>
      <c r="R1741" s="98"/>
      <c r="S1741" s="99"/>
      <c r="T1741" s="99"/>
      <c r="U1741" s="99"/>
      <c r="V1741" s="99"/>
      <c r="W1741" s="99"/>
      <c r="X1741" s="99"/>
      <c r="Y1741" s="99"/>
      <c r="Z1741" s="99"/>
      <c r="AA1741" s="99"/>
      <c r="AB1741" s="99"/>
      <c r="AC1741" s="100"/>
      <c r="AD1741" s="22">
        <f t="shared" si="491"/>
        <v>0</v>
      </c>
      <c r="AE1741" s="20">
        <f t="shared" si="492"/>
        <v>0</v>
      </c>
      <c r="AF1741" s="20">
        <f t="shared" si="493"/>
        <v>0</v>
      </c>
      <c r="AG1741" s="20">
        <f t="shared" si="494"/>
        <v>0</v>
      </c>
      <c r="AH1741" s="20">
        <f t="shared" si="495"/>
        <v>0</v>
      </c>
      <c r="AI1741" s="20">
        <f t="shared" si="496"/>
        <v>0</v>
      </c>
      <c r="AJ1741" s="20">
        <f t="shared" si="497"/>
        <v>0</v>
      </c>
      <c r="AK1741" s="20">
        <f t="shared" si="498"/>
        <v>0</v>
      </c>
      <c r="AL1741" s="20">
        <f t="shared" si="499"/>
        <v>0</v>
      </c>
      <c r="AM1741" s="20">
        <f t="shared" si="500"/>
        <v>0</v>
      </c>
      <c r="AN1741" s="20">
        <f t="shared" si="501"/>
        <v>0</v>
      </c>
      <c r="AO1741" s="43">
        <f t="shared" si="502"/>
        <v>0</v>
      </c>
    </row>
    <row r="1742" spans="1:41" hidden="1" x14ac:dyDescent="0.2">
      <c r="A1742" s="96"/>
      <c r="B1742" s="96"/>
      <c r="C1742" s="96"/>
      <c r="D1742" s="96"/>
      <c r="E1742" s="96"/>
      <c r="F1742" s="96"/>
      <c r="G1742" s="96"/>
      <c r="H1742" s="19" t="str">
        <f>IF(E1742="","",VLOOKUP(LEFT(E1742,5),'Technikai cellák'!B:C,2,0))</f>
        <v/>
      </c>
      <c r="I1742" s="19" t="str">
        <f>IF(E1742="","",VLOOKUP(H1742,'Technikai cellák'!$C$1:$D$12,2,0))</f>
        <v/>
      </c>
      <c r="J1742" s="97"/>
      <c r="K1742" s="25" t="str">
        <f t="shared" si="505"/>
        <v/>
      </c>
      <c r="L1742" s="101">
        <f t="shared" si="506"/>
        <v>0</v>
      </c>
      <c r="M1742" s="102">
        <f t="shared" si="507"/>
        <v>0</v>
      </c>
      <c r="N1742" s="105"/>
      <c r="O1742" s="104">
        <f t="shared" si="508"/>
        <v>0</v>
      </c>
      <c r="P1742" s="26">
        <f t="shared" si="504"/>
        <v>0</v>
      </c>
      <c r="Q1742" s="21">
        <f t="shared" si="503"/>
        <v>0</v>
      </c>
      <c r="R1742" s="98"/>
      <c r="S1742" s="99"/>
      <c r="T1742" s="99"/>
      <c r="U1742" s="99"/>
      <c r="V1742" s="99"/>
      <c r="W1742" s="99"/>
      <c r="X1742" s="99"/>
      <c r="Y1742" s="99"/>
      <c r="Z1742" s="99"/>
      <c r="AA1742" s="99"/>
      <c r="AB1742" s="99"/>
      <c r="AC1742" s="100"/>
      <c r="AD1742" s="22">
        <f t="shared" si="491"/>
        <v>0</v>
      </c>
      <c r="AE1742" s="20">
        <f t="shared" si="492"/>
        <v>0</v>
      </c>
      <c r="AF1742" s="20">
        <f t="shared" si="493"/>
        <v>0</v>
      </c>
      <c r="AG1742" s="20">
        <f t="shared" si="494"/>
        <v>0</v>
      </c>
      <c r="AH1742" s="20">
        <f t="shared" si="495"/>
        <v>0</v>
      </c>
      <c r="AI1742" s="20">
        <f t="shared" si="496"/>
        <v>0</v>
      </c>
      <c r="AJ1742" s="20">
        <f t="shared" si="497"/>
        <v>0</v>
      </c>
      <c r="AK1742" s="20">
        <f t="shared" si="498"/>
        <v>0</v>
      </c>
      <c r="AL1742" s="20">
        <f t="shared" si="499"/>
        <v>0</v>
      </c>
      <c r="AM1742" s="20">
        <f t="shared" si="500"/>
        <v>0</v>
      </c>
      <c r="AN1742" s="20">
        <f t="shared" si="501"/>
        <v>0</v>
      </c>
      <c r="AO1742" s="43">
        <f t="shared" si="502"/>
        <v>0</v>
      </c>
    </row>
    <row r="1743" spans="1:41" hidden="1" x14ac:dyDescent="0.2">
      <c r="A1743" s="96"/>
      <c r="B1743" s="96"/>
      <c r="C1743" s="96"/>
      <c r="D1743" s="96"/>
      <c r="E1743" s="96"/>
      <c r="F1743" s="96"/>
      <c r="G1743" s="96"/>
      <c r="H1743" s="19" t="str">
        <f>IF(E1743="","",VLOOKUP(LEFT(E1743,5),'Technikai cellák'!B:C,2,0))</f>
        <v/>
      </c>
      <c r="I1743" s="19" t="str">
        <f>IF(E1743="","",VLOOKUP(H1743,'Technikai cellák'!$C$1:$D$12,2,0))</f>
        <v/>
      </c>
      <c r="J1743" s="97"/>
      <c r="K1743" s="25" t="str">
        <f t="shared" si="505"/>
        <v/>
      </c>
      <c r="L1743" s="101">
        <f t="shared" si="506"/>
        <v>0</v>
      </c>
      <c r="M1743" s="102">
        <f t="shared" si="507"/>
        <v>0</v>
      </c>
      <c r="N1743" s="105"/>
      <c r="O1743" s="104">
        <f t="shared" si="508"/>
        <v>0</v>
      </c>
      <c r="P1743" s="26">
        <f t="shared" si="504"/>
        <v>0</v>
      </c>
      <c r="Q1743" s="21">
        <f t="shared" si="503"/>
        <v>0</v>
      </c>
      <c r="R1743" s="98"/>
      <c r="S1743" s="99"/>
      <c r="T1743" s="99"/>
      <c r="U1743" s="99"/>
      <c r="V1743" s="99"/>
      <c r="W1743" s="99"/>
      <c r="X1743" s="99"/>
      <c r="Y1743" s="99"/>
      <c r="Z1743" s="99"/>
      <c r="AA1743" s="99"/>
      <c r="AB1743" s="99"/>
      <c r="AC1743" s="100"/>
      <c r="AD1743" s="22">
        <f t="shared" si="491"/>
        <v>0</v>
      </c>
      <c r="AE1743" s="20">
        <f t="shared" si="492"/>
        <v>0</v>
      </c>
      <c r="AF1743" s="20">
        <f t="shared" si="493"/>
        <v>0</v>
      </c>
      <c r="AG1743" s="20">
        <f t="shared" si="494"/>
        <v>0</v>
      </c>
      <c r="AH1743" s="20">
        <f t="shared" si="495"/>
        <v>0</v>
      </c>
      <c r="AI1743" s="20">
        <f t="shared" si="496"/>
        <v>0</v>
      </c>
      <c r="AJ1743" s="20">
        <f t="shared" si="497"/>
        <v>0</v>
      </c>
      <c r="AK1743" s="20">
        <f t="shared" si="498"/>
        <v>0</v>
      </c>
      <c r="AL1743" s="20">
        <f t="shared" si="499"/>
        <v>0</v>
      </c>
      <c r="AM1743" s="20">
        <f t="shared" si="500"/>
        <v>0</v>
      </c>
      <c r="AN1743" s="20">
        <f t="shared" si="501"/>
        <v>0</v>
      </c>
      <c r="AO1743" s="43">
        <f t="shared" si="502"/>
        <v>0</v>
      </c>
    </row>
    <row r="1744" spans="1:41" hidden="1" x14ac:dyDescent="0.2">
      <c r="A1744" s="96"/>
      <c r="B1744" s="96"/>
      <c r="C1744" s="96"/>
      <c r="D1744" s="96"/>
      <c r="E1744" s="96"/>
      <c r="F1744" s="96"/>
      <c r="G1744" s="96"/>
      <c r="H1744" s="19" t="str">
        <f>IF(E1744="","",VLOOKUP(LEFT(E1744,5),'Technikai cellák'!B:C,2,0))</f>
        <v/>
      </c>
      <c r="I1744" s="19" t="str">
        <f>IF(E1744="","",VLOOKUP(H1744,'Technikai cellák'!$C$1:$D$12,2,0))</f>
        <v/>
      </c>
      <c r="J1744" s="97"/>
      <c r="K1744" s="25" t="str">
        <f t="shared" si="505"/>
        <v/>
      </c>
      <c r="L1744" s="101">
        <f t="shared" si="506"/>
        <v>0</v>
      </c>
      <c r="M1744" s="102">
        <f t="shared" si="507"/>
        <v>0</v>
      </c>
      <c r="N1744" s="105"/>
      <c r="O1744" s="104">
        <f t="shared" si="508"/>
        <v>0</v>
      </c>
      <c r="P1744" s="26">
        <f t="shared" si="504"/>
        <v>0</v>
      </c>
      <c r="Q1744" s="21">
        <f t="shared" si="503"/>
        <v>0</v>
      </c>
      <c r="R1744" s="98"/>
      <c r="S1744" s="99"/>
      <c r="T1744" s="99"/>
      <c r="U1744" s="99"/>
      <c r="V1744" s="99"/>
      <c r="W1744" s="99"/>
      <c r="X1744" s="99"/>
      <c r="Y1744" s="99"/>
      <c r="Z1744" s="99"/>
      <c r="AA1744" s="99"/>
      <c r="AB1744" s="99"/>
      <c r="AC1744" s="100"/>
      <c r="AD1744" s="22">
        <f t="shared" si="491"/>
        <v>0</v>
      </c>
      <c r="AE1744" s="20">
        <f t="shared" si="492"/>
        <v>0</v>
      </c>
      <c r="AF1744" s="20">
        <f t="shared" si="493"/>
        <v>0</v>
      </c>
      <c r="AG1744" s="20">
        <f t="shared" si="494"/>
        <v>0</v>
      </c>
      <c r="AH1744" s="20">
        <f t="shared" si="495"/>
        <v>0</v>
      </c>
      <c r="AI1744" s="20">
        <f t="shared" si="496"/>
        <v>0</v>
      </c>
      <c r="AJ1744" s="20">
        <f t="shared" si="497"/>
        <v>0</v>
      </c>
      <c r="AK1744" s="20">
        <f t="shared" si="498"/>
        <v>0</v>
      </c>
      <c r="AL1744" s="20">
        <f t="shared" si="499"/>
        <v>0</v>
      </c>
      <c r="AM1744" s="20">
        <f t="shared" si="500"/>
        <v>0</v>
      </c>
      <c r="AN1744" s="20">
        <f t="shared" si="501"/>
        <v>0</v>
      </c>
      <c r="AO1744" s="43">
        <f t="shared" si="502"/>
        <v>0</v>
      </c>
    </row>
    <row r="1745" spans="1:41" hidden="1" x14ac:dyDescent="0.2">
      <c r="A1745" s="96"/>
      <c r="B1745" s="96"/>
      <c r="C1745" s="96"/>
      <c r="D1745" s="96"/>
      <c r="E1745" s="96"/>
      <c r="F1745" s="96"/>
      <c r="G1745" s="96"/>
      <c r="H1745" s="19" t="str">
        <f>IF(E1745="","",VLOOKUP(LEFT(E1745,5),'Technikai cellák'!B:C,2,0))</f>
        <v/>
      </c>
      <c r="I1745" s="19" t="str">
        <f>IF(E1745="","",VLOOKUP(H1745,'Technikai cellák'!$C$1:$D$12,2,0))</f>
        <v/>
      </c>
      <c r="J1745" s="97"/>
      <c r="K1745" s="25" t="str">
        <f t="shared" si="505"/>
        <v/>
      </c>
      <c r="L1745" s="101">
        <f t="shared" si="506"/>
        <v>0</v>
      </c>
      <c r="M1745" s="102">
        <f t="shared" si="507"/>
        <v>0</v>
      </c>
      <c r="N1745" s="105"/>
      <c r="O1745" s="104">
        <f t="shared" si="508"/>
        <v>0</v>
      </c>
      <c r="P1745" s="26">
        <f t="shared" si="504"/>
        <v>0</v>
      </c>
      <c r="Q1745" s="21">
        <f t="shared" si="503"/>
        <v>0</v>
      </c>
      <c r="R1745" s="98"/>
      <c r="S1745" s="99"/>
      <c r="T1745" s="99"/>
      <c r="U1745" s="99"/>
      <c r="V1745" s="99"/>
      <c r="W1745" s="99"/>
      <c r="X1745" s="99"/>
      <c r="Y1745" s="99"/>
      <c r="Z1745" s="99"/>
      <c r="AA1745" s="99"/>
      <c r="AB1745" s="99"/>
      <c r="AC1745" s="100"/>
      <c r="AD1745" s="22">
        <f t="shared" si="491"/>
        <v>0</v>
      </c>
      <c r="AE1745" s="20">
        <f t="shared" si="492"/>
        <v>0</v>
      </c>
      <c r="AF1745" s="20">
        <f t="shared" si="493"/>
        <v>0</v>
      </c>
      <c r="AG1745" s="20">
        <f t="shared" si="494"/>
        <v>0</v>
      </c>
      <c r="AH1745" s="20">
        <f t="shared" si="495"/>
        <v>0</v>
      </c>
      <c r="AI1745" s="20">
        <f t="shared" si="496"/>
        <v>0</v>
      </c>
      <c r="AJ1745" s="20">
        <f t="shared" si="497"/>
        <v>0</v>
      </c>
      <c r="AK1745" s="20">
        <f t="shared" si="498"/>
        <v>0</v>
      </c>
      <c r="AL1745" s="20">
        <f t="shared" si="499"/>
        <v>0</v>
      </c>
      <c r="AM1745" s="20">
        <f t="shared" si="500"/>
        <v>0</v>
      </c>
      <c r="AN1745" s="20">
        <f t="shared" si="501"/>
        <v>0</v>
      </c>
      <c r="AO1745" s="43">
        <f t="shared" si="502"/>
        <v>0</v>
      </c>
    </row>
    <row r="1746" spans="1:41" hidden="1" x14ac:dyDescent="0.2">
      <c r="A1746" s="96"/>
      <c r="B1746" s="96"/>
      <c r="C1746" s="96"/>
      <c r="D1746" s="96"/>
      <c r="E1746" s="96"/>
      <c r="F1746" s="96"/>
      <c r="G1746" s="96"/>
      <c r="H1746" s="19" t="str">
        <f>IF(E1746="","",VLOOKUP(LEFT(E1746,5),'Technikai cellák'!B:C,2,0))</f>
        <v/>
      </c>
      <c r="I1746" s="19" t="str">
        <f>IF(E1746="","",VLOOKUP(H1746,'Technikai cellák'!$C$1:$D$12,2,0))</f>
        <v/>
      </c>
      <c r="J1746" s="97"/>
      <c r="K1746" s="25" t="str">
        <f t="shared" si="505"/>
        <v/>
      </c>
      <c r="L1746" s="101">
        <f t="shared" si="506"/>
        <v>0</v>
      </c>
      <c r="M1746" s="102">
        <f t="shared" si="507"/>
        <v>0</v>
      </c>
      <c r="N1746" s="105"/>
      <c r="O1746" s="104">
        <f t="shared" si="508"/>
        <v>0</v>
      </c>
      <c r="P1746" s="26">
        <f t="shared" si="504"/>
        <v>0</v>
      </c>
      <c r="Q1746" s="21">
        <f t="shared" si="503"/>
        <v>0</v>
      </c>
      <c r="R1746" s="98"/>
      <c r="S1746" s="99"/>
      <c r="T1746" s="99"/>
      <c r="U1746" s="99"/>
      <c r="V1746" s="99"/>
      <c r="W1746" s="99"/>
      <c r="X1746" s="99"/>
      <c r="Y1746" s="99"/>
      <c r="Z1746" s="99"/>
      <c r="AA1746" s="99"/>
      <c r="AB1746" s="99"/>
      <c r="AC1746" s="100"/>
      <c r="AD1746" s="22">
        <f t="shared" si="491"/>
        <v>0</v>
      </c>
      <c r="AE1746" s="20">
        <f t="shared" si="492"/>
        <v>0</v>
      </c>
      <c r="AF1746" s="20">
        <f t="shared" si="493"/>
        <v>0</v>
      </c>
      <c r="AG1746" s="20">
        <f t="shared" si="494"/>
        <v>0</v>
      </c>
      <c r="AH1746" s="20">
        <f t="shared" si="495"/>
        <v>0</v>
      </c>
      <c r="AI1746" s="20">
        <f t="shared" si="496"/>
        <v>0</v>
      </c>
      <c r="AJ1746" s="20">
        <f t="shared" si="497"/>
        <v>0</v>
      </c>
      <c r="AK1746" s="20">
        <f t="shared" si="498"/>
        <v>0</v>
      </c>
      <c r="AL1746" s="20">
        <f t="shared" si="499"/>
        <v>0</v>
      </c>
      <c r="AM1746" s="20">
        <f t="shared" si="500"/>
        <v>0</v>
      </c>
      <c r="AN1746" s="20">
        <f t="shared" si="501"/>
        <v>0</v>
      </c>
      <c r="AO1746" s="43">
        <f t="shared" si="502"/>
        <v>0</v>
      </c>
    </row>
    <row r="1747" spans="1:41" hidden="1" x14ac:dyDescent="0.2">
      <c r="A1747" s="96"/>
      <c r="B1747" s="96"/>
      <c r="C1747" s="96"/>
      <c r="D1747" s="96"/>
      <c r="E1747" s="96"/>
      <c r="F1747" s="96"/>
      <c r="G1747" s="96"/>
      <c r="H1747" s="19" t="str">
        <f>IF(E1747="","",VLOOKUP(LEFT(E1747,5),'Technikai cellák'!B:C,2,0))</f>
        <v/>
      </c>
      <c r="I1747" s="19" t="str">
        <f>IF(E1747="","",VLOOKUP(H1747,'Technikai cellák'!$C$1:$D$12,2,0))</f>
        <v/>
      </c>
      <c r="J1747" s="97"/>
      <c r="K1747" s="25" t="str">
        <f t="shared" si="505"/>
        <v/>
      </c>
      <c r="L1747" s="101">
        <f t="shared" si="506"/>
        <v>0</v>
      </c>
      <c r="M1747" s="102">
        <f t="shared" si="507"/>
        <v>0</v>
      </c>
      <c r="N1747" s="105"/>
      <c r="O1747" s="104">
        <f t="shared" si="508"/>
        <v>0</v>
      </c>
      <c r="P1747" s="26">
        <f t="shared" si="504"/>
        <v>0</v>
      </c>
      <c r="Q1747" s="21">
        <f t="shared" si="503"/>
        <v>0</v>
      </c>
      <c r="R1747" s="98"/>
      <c r="S1747" s="99"/>
      <c r="T1747" s="99"/>
      <c r="U1747" s="99"/>
      <c r="V1747" s="99"/>
      <c r="W1747" s="99"/>
      <c r="X1747" s="99"/>
      <c r="Y1747" s="99"/>
      <c r="Z1747" s="99"/>
      <c r="AA1747" s="99"/>
      <c r="AB1747" s="99"/>
      <c r="AC1747" s="100"/>
      <c r="AD1747" s="22">
        <f t="shared" ref="AD1747:AD1810" si="509">ROUND((R1747*$C$6)/$C$7,0)</f>
        <v>0</v>
      </c>
      <c r="AE1747" s="20">
        <f t="shared" ref="AE1747:AE1810" si="510">ROUND((S1747*$C$6)/$C$7,0)</f>
        <v>0</v>
      </c>
      <c r="AF1747" s="20">
        <f t="shared" ref="AF1747:AF1810" si="511">ROUND((T1747*$C$6)/$C$7,0)</f>
        <v>0</v>
      </c>
      <c r="AG1747" s="20">
        <f t="shared" ref="AG1747:AG1810" si="512">ROUND((U1747*$C$6)/$C$7,0)</f>
        <v>0</v>
      </c>
      <c r="AH1747" s="20">
        <f t="shared" ref="AH1747:AH1810" si="513">ROUND((V1747*$C$6)/$C$7,0)</f>
        <v>0</v>
      </c>
      <c r="AI1747" s="20">
        <f t="shared" ref="AI1747:AI1810" si="514">ROUND((W1747*$C$6)/$C$7,0)</f>
        <v>0</v>
      </c>
      <c r="AJ1747" s="20">
        <f t="shared" ref="AJ1747:AJ1810" si="515">ROUND((X1747*$C$6)/$C$7,0)</f>
        <v>0</v>
      </c>
      <c r="AK1747" s="20">
        <f t="shared" ref="AK1747:AK1810" si="516">ROUND((Y1747*$C$6)/$C$7,0)</f>
        <v>0</v>
      </c>
      <c r="AL1747" s="20">
        <f t="shared" ref="AL1747:AL1810" si="517">ROUND((Z1747*$C$6)/$C$7,0)</f>
        <v>0</v>
      </c>
      <c r="AM1747" s="20">
        <f t="shared" ref="AM1747:AM1810" si="518">ROUND((AA1747*$C$6)/$C$7,0)</f>
        <v>0</v>
      </c>
      <c r="AN1747" s="20">
        <f t="shared" ref="AN1747:AN1810" si="519">ROUND((AB1747*$C$6)/$C$7,0)</f>
        <v>0</v>
      </c>
      <c r="AO1747" s="43">
        <f t="shared" ref="AO1747:AO1810" si="520">ROUND((AC1747*$C$6)/$C$7,0)</f>
        <v>0</v>
      </c>
    </row>
    <row r="1748" spans="1:41" hidden="1" x14ac:dyDescent="0.2">
      <c r="A1748" s="96"/>
      <c r="B1748" s="96"/>
      <c r="C1748" s="96"/>
      <c r="D1748" s="96"/>
      <c r="E1748" s="96"/>
      <c r="F1748" s="96"/>
      <c r="G1748" s="96"/>
      <c r="H1748" s="19" t="str">
        <f>IF(E1748="","",VLOOKUP(LEFT(E1748,5),'Technikai cellák'!B:C,2,0))</f>
        <v/>
      </c>
      <c r="I1748" s="19" t="str">
        <f>IF(E1748="","",VLOOKUP(H1748,'Technikai cellák'!$C$1:$D$12,2,0))</f>
        <v/>
      </c>
      <c r="J1748" s="97"/>
      <c r="K1748" s="25" t="str">
        <f t="shared" si="505"/>
        <v/>
      </c>
      <c r="L1748" s="101">
        <f t="shared" si="506"/>
        <v>0</v>
      </c>
      <c r="M1748" s="102">
        <f t="shared" si="507"/>
        <v>0</v>
      </c>
      <c r="N1748" s="105"/>
      <c r="O1748" s="104">
        <f t="shared" si="508"/>
        <v>0</v>
      </c>
      <c r="P1748" s="26">
        <f t="shared" si="504"/>
        <v>0</v>
      </c>
      <c r="Q1748" s="21">
        <f t="shared" ref="Q1748:Q1811" si="521">SUM(AD1748:AO1748)</f>
        <v>0</v>
      </c>
      <c r="R1748" s="98"/>
      <c r="S1748" s="99"/>
      <c r="T1748" s="99"/>
      <c r="U1748" s="99"/>
      <c r="V1748" s="99"/>
      <c r="W1748" s="99"/>
      <c r="X1748" s="99"/>
      <c r="Y1748" s="99"/>
      <c r="Z1748" s="99"/>
      <c r="AA1748" s="99"/>
      <c r="AB1748" s="99"/>
      <c r="AC1748" s="100"/>
      <c r="AD1748" s="22">
        <f t="shared" si="509"/>
        <v>0</v>
      </c>
      <c r="AE1748" s="20">
        <f t="shared" si="510"/>
        <v>0</v>
      </c>
      <c r="AF1748" s="20">
        <f t="shared" si="511"/>
        <v>0</v>
      </c>
      <c r="AG1748" s="20">
        <f t="shared" si="512"/>
        <v>0</v>
      </c>
      <c r="AH1748" s="20">
        <f t="shared" si="513"/>
        <v>0</v>
      </c>
      <c r="AI1748" s="20">
        <f t="shared" si="514"/>
        <v>0</v>
      </c>
      <c r="AJ1748" s="20">
        <f t="shared" si="515"/>
        <v>0</v>
      </c>
      <c r="AK1748" s="20">
        <f t="shared" si="516"/>
        <v>0</v>
      </c>
      <c r="AL1748" s="20">
        <f t="shared" si="517"/>
        <v>0</v>
      </c>
      <c r="AM1748" s="20">
        <f t="shared" si="518"/>
        <v>0</v>
      </c>
      <c r="AN1748" s="20">
        <f t="shared" si="519"/>
        <v>0</v>
      </c>
      <c r="AO1748" s="43">
        <f t="shared" si="520"/>
        <v>0</v>
      </c>
    </row>
    <row r="1749" spans="1:41" hidden="1" x14ac:dyDescent="0.2">
      <c r="A1749" s="96"/>
      <c r="B1749" s="96"/>
      <c r="C1749" s="96"/>
      <c r="D1749" s="96"/>
      <c r="E1749" s="96"/>
      <c r="F1749" s="96"/>
      <c r="G1749" s="96"/>
      <c r="H1749" s="19" t="str">
        <f>IF(E1749="","",VLOOKUP(LEFT(E1749,5),'Technikai cellák'!B:C,2,0))</f>
        <v/>
      </c>
      <c r="I1749" s="19" t="str">
        <f>IF(E1749="","",VLOOKUP(H1749,'Technikai cellák'!$C$1:$D$12,2,0))</f>
        <v/>
      </c>
      <c r="J1749" s="97"/>
      <c r="K1749" s="25" t="str">
        <f t="shared" si="505"/>
        <v/>
      </c>
      <c r="L1749" s="101">
        <f t="shared" si="506"/>
        <v>0</v>
      </c>
      <c r="M1749" s="102">
        <f t="shared" si="507"/>
        <v>0</v>
      </c>
      <c r="N1749" s="105"/>
      <c r="O1749" s="104">
        <f t="shared" si="508"/>
        <v>0</v>
      </c>
      <c r="P1749" s="26">
        <f t="shared" si="504"/>
        <v>0</v>
      </c>
      <c r="Q1749" s="21">
        <f t="shared" si="521"/>
        <v>0</v>
      </c>
      <c r="R1749" s="98"/>
      <c r="S1749" s="99"/>
      <c r="T1749" s="99"/>
      <c r="U1749" s="99"/>
      <c r="V1749" s="99"/>
      <c r="W1749" s="99"/>
      <c r="X1749" s="99"/>
      <c r="Y1749" s="99"/>
      <c r="Z1749" s="99"/>
      <c r="AA1749" s="99"/>
      <c r="AB1749" s="99"/>
      <c r="AC1749" s="100"/>
      <c r="AD1749" s="22">
        <f t="shared" si="509"/>
        <v>0</v>
      </c>
      <c r="AE1749" s="20">
        <f t="shared" si="510"/>
        <v>0</v>
      </c>
      <c r="AF1749" s="20">
        <f t="shared" si="511"/>
        <v>0</v>
      </c>
      <c r="AG1749" s="20">
        <f t="shared" si="512"/>
        <v>0</v>
      </c>
      <c r="AH1749" s="20">
        <f t="shared" si="513"/>
        <v>0</v>
      </c>
      <c r="AI1749" s="20">
        <f t="shared" si="514"/>
        <v>0</v>
      </c>
      <c r="AJ1749" s="20">
        <f t="shared" si="515"/>
        <v>0</v>
      </c>
      <c r="AK1749" s="20">
        <f t="shared" si="516"/>
        <v>0</v>
      </c>
      <c r="AL1749" s="20">
        <f t="shared" si="517"/>
        <v>0</v>
      </c>
      <c r="AM1749" s="20">
        <f t="shared" si="518"/>
        <v>0</v>
      </c>
      <c r="AN1749" s="20">
        <f t="shared" si="519"/>
        <v>0</v>
      </c>
      <c r="AO1749" s="43">
        <f t="shared" si="520"/>
        <v>0</v>
      </c>
    </row>
    <row r="1750" spans="1:41" hidden="1" x14ac:dyDescent="0.2">
      <c r="A1750" s="96"/>
      <c r="B1750" s="96"/>
      <c r="C1750" s="96"/>
      <c r="D1750" s="96"/>
      <c r="E1750" s="96"/>
      <c r="F1750" s="96"/>
      <c r="G1750" s="96"/>
      <c r="H1750" s="19" t="str">
        <f>IF(E1750="","",VLOOKUP(LEFT(E1750,5),'Technikai cellák'!B:C,2,0))</f>
        <v/>
      </c>
      <c r="I1750" s="19" t="str">
        <f>IF(E1750="","",VLOOKUP(H1750,'Technikai cellák'!$C$1:$D$12,2,0))</f>
        <v/>
      </c>
      <c r="J1750" s="97"/>
      <c r="K1750" s="25" t="str">
        <f t="shared" si="505"/>
        <v/>
      </c>
      <c r="L1750" s="101">
        <f t="shared" si="506"/>
        <v>0</v>
      </c>
      <c r="M1750" s="102">
        <f t="shared" si="507"/>
        <v>0</v>
      </c>
      <c r="N1750" s="105"/>
      <c r="O1750" s="104">
        <f t="shared" si="508"/>
        <v>0</v>
      </c>
      <c r="P1750" s="26">
        <f t="shared" si="504"/>
        <v>0</v>
      </c>
      <c r="Q1750" s="21">
        <f t="shared" si="521"/>
        <v>0</v>
      </c>
      <c r="R1750" s="98"/>
      <c r="S1750" s="99"/>
      <c r="T1750" s="99"/>
      <c r="U1750" s="99"/>
      <c r="V1750" s="99"/>
      <c r="W1750" s="99"/>
      <c r="X1750" s="99"/>
      <c r="Y1750" s="99"/>
      <c r="Z1750" s="99"/>
      <c r="AA1750" s="99"/>
      <c r="AB1750" s="99"/>
      <c r="AC1750" s="100"/>
      <c r="AD1750" s="22">
        <f t="shared" si="509"/>
        <v>0</v>
      </c>
      <c r="AE1750" s="20">
        <f t="shared" si="510"/>
        <v>0</v>
      </c>
      <c r="AF1750" s="20">
        <f t="shared" si="511"/>
        <v>0</v>
      </c>
      <c r="AG1750" s="20">
        <f t="shared" si="512"/>
        <v>0</v>
      </c>
      <c r="AH1750" s="20">
        <f t="shared" si="513"/>
        <v>0</v>
      </c>
      <c r="AI1750" s="20">
        <f t="shared" si="514"/>
        <v>0</v>
      </c>
      <c r="AJ1750" s="20">
        <f t="shared" si="515"/>
        <v>0</v>
      </c>
      <c r="AK1750" s="20">
        <f t="shared" si="516"/>
        <v>0</v>
      </c>
      <c r="AL1750" s="20">
        <f t="shared" si="517"/>
        <v>0</v>
      </c>
      <c r="AM1750" s="20">
        <f t="shared" si="518"/>
        <v>0</v>
      </c>
      <c r="AN1750" s="20">
        <f t="shared" si="519"/>
        <v>0</v>
      </c>
      <c r="AO1750" s="43">
        <f t="shared" si="520"/>
        <v>0</v>
      </c>
    </row>
    <row r="1751" spans="1:41" hidden="1" x14ac:dyDescent="0.2">
      <c r="A1751" s="96"/>
      <c r="B1751" s="96"/>
      <c r="C1751" s="96"/>
      <c r="D1751" s="96"/>
      <c r="E1751" s="96"/>
      <c r="F1751" s="96"/>
      <c r="G1751" s="96"/>
      <c r="H1751" s="19" t="str">
        <f>IF(E1751="","",VLOOKUP(LEFT(E1751,5),'Technikai cellák'!B:C,2,0))</f>
        <v/>
      </c>
      <c r="I1751" s="19" t="str">
        <f>IF(E1751="","",VLOOKUP(H1751,'Technikai cellák'!$C$1:$D$12,2,0))</f>
        <v/>
      </c>
      <c r="J1751" s="97"/>
      <c r="K1751" s="25" t="str">
        <f t="shared" si="505"/>
        <v/>
      </c>
      <c r="L1751" s="101">
        <f t="shared" si="506"/>
        <v>0</v>
      </c>
      <c r="M1751" s="102">
        <f t="shared" si="507"/>
        <v>0</v>
      </c>
      <c r="N1751" s="105"/>
      <c r="O1751" s="104">
        <f t="shared" si="508"/>
        <v>0</v>
      </c>
      <c r="P1751" s="26">
        <f t="shared" si="504"/>
        <v>0</v>
      </c>
      <c r="Q1751" s="21">
        <f t="shared" si="521"/>
        <v>0</v>
      </c>
      <c r="R1751" s="98"/>
      <c r="S1751" s="99"/>
      <c r="T1751" s="99"/>
      <c r="U1751" s="99"/>
      <c r="V1751" s="99"/>
      <c r="W1751" s="99"/>
      <c r="X1751" s="99"/>
      <c r="Y1751" s="99"/>
      <c r="Z1751" s="99"/>
      <c r="AA1751" s="99"/>
      <c r="AB1751" s="99"/>
      <c r="AC1751" s="100"/>
      <c r="AD1751" s="22">
        <f t="shared" si="509"/>
        <v>0</v>
      </c>
      <c r="AE1751" s="20">
        <f t="shared" si="510"/>
        <v>0</v>
      </c>
      <c r="AF1751" s="20">
        <f t="shared" si="511"/>
        <v>0</v>
      </c>
      <c r="AG1751" s="20">
        <f t="shared" si="512"/>
        <v>0</v>
      </c>
      <c r="AH1751" s="20">
        <f t="shared" si="513"/>
        <v>0</v>
      </c>
      <c r="AI1751" s="20">
        <f t="shared" si="514"/>
        <v>0</v>
      </c>
      <c r="AJ1751" s="20">
        <f t="shared" si="515"/>
        <v>0</v>
      </c>
      <c r="AK1751" s="20">
        <f t="shared" si="516"/>
        <v>0</v>
      </c>
      <c r="AL1751" s="20">
        <f t="shared" si="517"/>
        <v>0</v>
      </c>
      <c r="AM1751" s="20">
        <f t="shared" si="518"/>
        <v>0</v>
      </c>
      <c r="AN1751" s="20">
        <f t="shared" si="519"/>
        <v>0</v>
      </c>
      <c r="AO1751" s="43">
        <f t="shared" si="520"/>
        <v>0</v>
      </c>
    </row>
    <row r="1752" spans="1:41" hidden="1" x14ac:dyDescent="0.2">
      <c r="A1752" s="96"/>
      <c r="B1752" s="96"/>
      <c r="C1752" s="96"/>
      <c r="D1752" s="96"/>
      <c r="E1752" s="96"/>
      <c r="F1752" s="96"/>
      <c r="G1752" s="96"/>
      <c r="H1752" s="19" t="str">
        <f>IF(E1752="","",VLOOKUP(LEFT(E1752,5),'Technikai cellák'!B:C,2,0))</f>
        <v/>
      </c>
      <c r="I1752" s="19" t="str">
        <f>IF(E1752="","",VLOOKUP(H1752,'Technikai cellák'!$C$1:$D$12,2,0))</f>
        <v/>
      </c>
      <c r="J1752" s="97"/>
      <c r="K1752" s="25" t="str">
        <f t="shared" si="505"/>
        <v/>
      </c>
      <c r="L1752" s="101">
        <f t="shared" si="506"/>
        <v>0</v>
      </c>
      <c r="M1752" s="102">
        <f t="shared" si="507"/>
        <v>0</v>
      </c>
      <c r="N1752" s="105"/>
      <c r="O1752" s="104">
        <f t="shared" si="508"/>
        <v>0</v>
      </c>
      <c r="P1752" s="26">
        <f t="shared" si="504"/>
        <v>0</v>
      </c>
      <c r="Q1752" s="21">
        <f t="shared" si="521"/>
        <v>0</v>
      </c>
      <c r="R1752" s="98"/>
      <c r="S1752" s="99"/>
      <c r="T1752" s="99"/>
      <c r="U1752" s="99"/>
      <c r="V1752" s="99"/>
      <c r="W1752" s="99"/>
      <c r="X1752" s="99"/>
      <c r="Y1752" s="99"/>
      <c r="Z1752" s="99"/>
      <c r="AA1752" s="99"/>
      <c r="AB1752" s="99"/>
      <c r="AC1752" s="100"/>
      <c r="AD1752" s="22">
        <f t="shared" si="509"/>
        <v>0</v>
      </c>
      <c r="AE1752" s="20">
        <f t="shared" si="510"/>
        <v>0</v>
      </c>
      <c r="AF1752" s="20">
        <f t="shared" si="511"/>
        <v>0</v>
      </c>
      <c r="AG1752" s="20">
        <f t="shared" si="512"/>
        <v>0</v>
      </c>
      <c r="AH1752" s="20">
        <f t="shared" si="513"/>
        <v>0</v>
      </c>
      <c r="AI1752" s="20">
        <f t="shared" si="514"/>
        <v>0</v>
      </c>
      <c r="AJ1752" s="20">
        <f t="shared" si="515"/>
        <v>0</v>
      </c>
      <c r="AK1752" s="20">
        <f t="shared" si="516"/>
        <v>0</v>
      </c>
      <c r="AL1752" s="20">
        <f t="shared" si="517"/>
        <v>0</v>
      </c>
      <c r="AM1752" s="20">
        <f t="shared" si="518"/>
        <v>0</v>
      </c>
      <c r="AN1752" s="20">
        <f t="shared" si="519"/>
        <v>0</v>
      </c>
      <c r="AO1752" s="43">
        <f t="shared" si="520"/>
        <v>0</v>
      </c>
    </row>
    <row r="1753" spans="1:41" hidden="1" x14ac:dyDescent="0.2">
      <c r="A1753" s="96"/>
      <c r="B1753" s="96"/>
      <c r="C1753" s="96"/>
      <c r="D1753" s="96"/>
      <c r="E1753" s="96"/>
      <c r="F1753" s="96"/>
      <c r="G1753" s="96"/>
      <c r="H1753" s="19" t="str">
        <f>IF(E1753="","",VLOOKUP(LEFT(E1753,5),'Technikai cellák'!B:C,2,0))</f>
        <v/>
      </c>
      <c r="I1753" s="19" t="str">
        <f>IF(E1753="","",VLOOKUP(H1753,'Technikai cellák'!$C$1:$D$12,2,0))</f>
        <v/>
      </c>
      <c r="J1753" s="97"/>
      <c r="K1753" s="25" t="str">
        <f t="shared" si="505"/>
        <v/>
      </c>
      <c r="L1753" s="101">
        <f t="shared" si="506"/>
        <v>0</v>
      </c>
      <c r="M1753" s="102">
        <f t="shared" si="507"/>
        <v>0</v>
      </c>
      <c r="N1753" s="105"/>
      <c r="O1753" s="104">
        <f t="shared" si="508"/>
        <v>0</v>
      </c>
      <c r="P1753" s="26">
        <f t="shared" si="504"/>
        <v>0</v>
      </c>
      <c r="Q1753" s="21">
        <f t="shared" si="521"/>
        <v>0</v>
      </c>
      <c r="R1753" s="98"/>
      <c r="S1753" s="99"/>
      <c r="T1753" s="99"/>
      <c r="U1753" s="99"/>
      <c r="V1753" s="99"/>
      <c r="W1753" s="99"/>
      <c r="X1753" s="99"/>
      <c r="Y1753" s="99"/>
      <c r="Z1753" s="99"/>
      <c r="AA1753" s="99"/>
      <c r="AB1753" s="99"/>
      <c r="AC1753" s="100"/>
      <c r="AD1753" s="22">
        <f t="shared" si="509"/>
        <v>0</v>
      </c>
      <c r="AE1753" s="20">
        <f t="shared" si="510"/>
        <v>0</v>
      </c>
      <c r="AF1753" s="20">
        <f t="shared" si="511"/>
        <v>0</v>
      </c>
      <c r="AG1753" s="20">
        <f t="shared" si="512"/>
        <v>0</v>
      </c>
      <c r="AH1753" s="20">
        <f t="shared" si="513"/>
        <v>0</v>
      </c>
      <c r="AI1753" s="20">
        <f t="shared" si="514"/>
        <v>0</v>
      </c>
      <c r="AJ1753" s="20">
        <f t="shared" si="515"/>
        <v>0</v>
      </c>
      <c r="AK1753" s="20">
        <f t="shared" si="516"/>
        <v>0</v>
      </c>
      <c r="AL1753" s="20">
        <f t="shared" si="517"/>
        <v>0</v>
      </c>
      <c r="AM1753" s="20">
        <f t="shared" si="518"/>
        <v>0</v>
      </c>
      <c r="AN1753" s="20">
        <f t="shared" si="519"/>
        <v>0</v>
      </c>
      <c r="AO1753" s="43">
        <f t="shared" si="520"/>
        <v>0</v>
      </c>
    </row>
    <row r="1754" spans="1:41" hidden="1" x14ac:dyDescent="0.2">
      <c r="A1754" s="96"/>
      <c r="B1754" s="96"/>
      <c r="C1754" s="96"/>
      <c r="D1754" s="96"/>
      <c r="E1754" s="96"/>
      <c r="F1754" s="96"/>
      <c r="G1754" s="96"/>
      <c r="H1754" s="19" t="str">
        <f>IF(E1754="","",VLOOKUP(LEFT(E1754,5),'Technikai cellák'!B:C,2,0))</f>
        <v/>
      </c>
      <c r="I1754" s="19" t="str">
        <f>IF(E1754="","",VLOOKUP(H1754,'Technikai cellák'!$C$1:$D$12,2,0))</f>
        <v/>
      </c>
      <c r="J1754" s="97"/>
      <c r="K1754" s="25" t="str">
        <f t="shared" si="505"/>
        <v/>
      </c>
      <c r="L1754" s="101">
        <f t="shared" si="506"/>
        <v>0</v>
      </c>
      <c r="M1754" s="102">
        <f t="shared" si="507"/>
        <v>0</v>
      </c>
      <c r="N1754" s="105"/>
      <c r="O1754" s="104">
        <f t="shared" si="508"/>
        <v>0</v>
      </c>
      <c r="P1754" s="26">
        <f t="shared" si="504"/>
        <v>0</v>
      </c>
      <c r="Q1754" s="21">
        <f t="shared" si="521"/>
        <v>0</v>
      </c>
      <c r="R1754" s="98"/>
      <c r="S1754" s="99"/>
      <c r="T1754" s="99"/>
      <c r="U1754" s="99"/>
      <c r="V1754" s="99"/>
      <c r="W1754" s="99"/>
      <c r="X1754" s="99"/>
      <c r="Y1754" s="99"/>
      <c r="Z1754" s="99"/>
      <c r="AA1754" s="99"/>
      <c r="AB1754" s="99"/>
      <c r="AC1754" s="100"/>
      <c r="AD1754" s="22">
        <f t="shared" si="509"/>
        <v>0</v>
      </c>
      <c r="AE1754" s="20">
        <f t="shared" si="510"/>
        <v>0</v>
      </c>
      <c r="AF1754" s="20">
        <f t="shared" si="511"/>
        <v>0</v>
      </c>
      <c r="AG1754" s="20">
        <f t="shared" si="512"/>
        <v>0</v>
      </c>
      <c r="AH1754" s="20">
        <f t="shared" si="513"/>
        <v>0</v>
      </c>
      <c r="AI1754" s="20">
        <f t="shared" si="514"/>
        <v>0</v>
      </c>
      <c r="AJ1754" s="20">
        <f t="shared" si="515"/>
        <v>0</v>
      </c>
      <c r="AK1754" s="20">
        <f t="shared" si="516"/>
        <v>0</v>
      </c>
      <c r="AL1754" s="20">
        <f t="shared" si="517"/>
        <v>0</v>
      </c>
      <c r="AM1754" s="20">
        <f t="shared" si="518"/>
        <v>0</v>
      </c>
      <c r="AN1754" s="20">
        <f t="shared" si="519"/>
        <v>0</v>
      </c>
      <c r="AO1754" s="43">
        <f t="shared" si="520"/>
        <v>0</v>
      </c>
    </row>
    <row r="1755" spans="1:41" hidden="1" x14ac:dyDescent="0.2">
      <c r="A1755" s="96"/>
      <c r="B1755" s="96"/>
      <c r="C1755" s="96"/>
      <c r="D1755" s="96"/>
      <c r="E1755" s="96"/>
      <c r="F1755" s="96"/>
      <c r="G1755" s="96"/>
      <c r="H1755" s="19" t="str">
        <f>IF(E1755="","",VLOOKUP(LEFT(E1755,5),'Technikai cellák'!B:C,2,0))</f>
        <v/>
      </c>
      <c r="I1755" s="19" t="str">
        <f>IF(E1755="","",VLOOKUP(H1755,'Technikai cellák'!$C$1:$D$12,2,0))</f>
        <v/>
      </c>
      <c r="J1755" s="97"/>
      <c r="K1755" s="25" t="str">
        <f t="shared" si="505"/>
        <v/>
      </c>
      <c r="L1755" s="101">
        <f t="shared" si="506"/>
        <v>0</v>
      </c>
      <c r="M1755" s="102">
        <f t="shared" si="507"/>
        <v>0</v>
      </c>
      <c r="N1755" s="105"/>
      <c r="O1755" s="104">
        <f t="shared" si="508"/>
        <v>0</v>
      </c>
      <c r="P1755" s="26">
        <f t="shared" ref="P1755:P1818" si="522">ROUND(Q1755*$G$9,0)</f>
        <v>0</v>
      </c>
      <c r="Q1755" s="21">
        <f t="shared" si="521"/>
        <v>0</v>
      </c>
      <c r="R1755" s="98"/>
      <c r="S1755" s="99"/>
      <c r="T1755" s="99"/>
      <c r="U1755" s="99"/>
      <c r="V1755" s="99"/>
      <c r="W1755" s="99"/>
      <c r="X1755" s="99"/>
      <c r="Y1755" s="99"/>
      <c r="Z1755" s="99"/>
      <c r="AA1755" s="99"/>
      <c r="AB1755" s="99"/>
      <c r="AC1755" s="100"/>
      <c r="AD1755" s="22">
        <f t="shared" si="509"/>
        <v>0</v>
      </c>
      <c r="AE1755" s="20">
        <f t="shared" si="510"/>
        <v>0</v>
      </c>
      <c r="AF1755" s="20">
        <f t="shared" si="511"/>
        <v>0</v>
      </c>
      <c r="AG1755" s="20">
        <f t="shared" si="512"/>
        <v>0</v>
      </c>
      <c r="AH1755" s="20">
        <f t="shared" si="513"/>
        <v>0</v>
      </c>
      <c r="AI1755" s="20">
        <f t="shared" si="514"/>
        <v>0</v>
      </c>
      <c r="AJ1755" s="20">
        <f t="shared" si="515"/>
        <v>0</v>
      </c>
      <c r="AK1755" s="20">
        <f t="shared" si="516"/>
        <v>0</v>
      </c>
      <c r="AL1755" s="20">
        <f t="shared" si="517"/>
        <v>0</v>
      </c>
      <c r="AM1755" s="20">
        <f t="shared" si="518"/>
        <v>0</v>
      </c>
      <c r="AN1755" s="20">
        <f t="shared" si="519"/>
        <v>0</v>
      </c>
      <c r="AO1755" s="43">
        <f t="shared" si="520"/>
        <v>0</v>
      </c>
    </row>
    <row r="1756" spans="1:41" hidden="1" x14ac:dyDescent="0.2">
      <c r="A1756" s="96"/>
      <c r="B1756" s="96"/>
      <c r="C1756" s="96"/>
      <c r="D1756" s="96"/>
      <c r="E1756" s="96"/>
      <c r="F1756" s="96"/>
      <c r="G1756" s="96"/>
      <c r="H1756" s="19" t="str">
        <f>IF(E1756="","",VLOOKUP(LEFT(E1756,5),'Technikai cellák'!B:C,2,0))</f>
        <v/>
      </c>
      <c r="I1756" s="19" t="str">
        <f>IF(E1756="","",VLOOKUP(H1756,'Technikai cellák'!$C$1:$D$12,2,0))</f>
        <v/>
      </c>
      <c r="J1756" s="97"/>
      <c r="K1756" s="25" t="str">
        <f t="shared" si="505"/>
        <v/>
      </c>
      <c r="L1756" s="101">
        <f t="shared" si="506"/>
        <v>0</v>
      </c>
      <c r="M1756" s="102">
        <f t="shared" si="507"/>
        <v>0</v>
      </c>
      <c r="N1756" s="105"/>
      <c r="O1756" s="104">
        <f t="shared" si="508"/>
        <v>0</v>
      </c>
      <c r="P1756" s="26">
        <f t="shared" si="522"/>
        <v>0</v>
      </c>
      <c r="Q1756" s="21">
        <f t="shared" si="521"/>
        <v>0</v>
      </c>
      <c r="R1756" s="98"/>
      <c r="S1756" s="99"/>
      <c r="T1756" s="99"/>
      <c r="U1756" s="99"/>
      <c r="V1756" s="99"/>
      <c r="W1756" s="99"/>
      <c r="X1756" s="99"/>
      <c r="Y1756" s="99"/>
      <c r="Z1756" s="99"/>
      <c r="AA1756" s="99"/>
      <c r="AB1756" s="99"/>
      <c r="AC1756" s="100"/>
      <c r="AD1756" s="22">
        <f t="shared" si="509"/>
        <v>0</v>
      </c>
      <c r="AE1756" s="20">
        <f t="shared" si="510"/>
        <v>0</v>
      </c>
      <c r="AF1756" s="20">
        <f t="shared" si="511"/>
        <v>0</v>
      </c>
      <c r="AG1756" s="20">
        <f t="shared" si="512"/>
        <v>0</v>
      </c>
      <c r="AH1756" s="20">
        <f t="shared" si="513"/>
        <v>0</v>
      </c>
      <c r="AI1756" s="20">
        <f t="shared" si="514"/>
        <v>0</v>
      </c>
      <c r="AJ1756" s="20">
        <f t="shared" si="515"/>
        <v>0</v>
      </c>
      <c r="AK1756" s="20">
        <f t="shared" si="516"/>
        <v>0</v>
      </c>
      <c r="AL1756" s="20">
        <f t="shared" si="517"/>
        <v>0</v>
      </c>
      <c r="AM1756" s="20">
        <f t="shared" si="518"/>
        <v>0</v>
      </c>
      <c r="AN1756" s="20">
        <f t="shared" si="519"/>
        <v>0</v>
      </c>
      <c r="AO1756" s="43">
        <f t="shared" si="520"/>
        <v>0</v>
      </c>
    </row>
    <row r="1757" spans="1:41" hidden="1" x14ac:dyDescent="0.2">
      <c r="A1757" s="96"/>
      <c r="B1757" s="96"/>
      <c r="C1757" s="96"/>
      <c r="D1757" s="96"/>
      <c r="E1757" s="96"/>
      <c r="F1757" s="96"/>
      <c r="G1757" s="96"/>
      <c r="H1757" s="19" t="str">
        <f>IF(E1757="","",VLOOKUP(LEFT(E1757,5),'Technikai cellák'!B:C,2,0))</f>
        <v/>
      </c>
      <c r="I1757" s="19" t="str">
        <f>IF(E1757="","",VLOOKUP(H1757,'Technikai cellák'!$C$1:$D$12,2,0))</f>
        <v/>
      </c>
      <c r="J1757" s="97"/>
      <c r="K1757" s="25" t="str">
        <f t="shared" si="505"/>
        <v/>
      </c>
      <c r="L1757" s="101">
        <f t="shared" si="506"/>
        <v>0</v>
      </c>
      <c r="M1757" s="102">
        <f t="shared" si="507"/>
        <v>0</v>
      </c>
      <c r="N1757" s="105"/>
      <c r="O1757" s="104">
        <f t="shared" si="508"/>
        <v>0</v>
      </c>
      <c r="P1757" s="26">
        <f t="shared" si="522"/>
        <v>0</v>
      </c>
      <c r="Q1757" s="21">
        <f t="shared" si="521"/>
        <v>0</v>
      </c>
      <c r="R1757" s="98"/>
      <c r="S1757" s="99"/>
      <c r="T1757" s="99"/>
      <c r="U1757" s="99"/>
      <c r="V1757" s="99"/>
      <c r="W1757" s="99"/>
      <c r="X1757" s="99"/>
      <c r="Y1757" s="99"/>
      <c r="Z1757" s="99"/>
      <c r="AA1757" s="99"/>
      <c r="AB1757" s="99"/>
      <c r="AC1757" s="100"/>
      <c r="AD1757" s="22">
        <f t="shared" si="509"/>
        <v>0</v>
      </c>
      <c r="AE1757" s="20">
        <f t="shared" si="510"/>
        <v>0</v>
      </c>
      <c r="AF1757" s="20">
        <f t="shared" si="511"/>
        <v>0</v>
      </c>
      <c r="AG1757" s="20">
        <f t="shared" si="512"/>
        <v>0</v>
      </c>
      <c r="AH1757" s="20">
        <f t="shared" si="513"/>
        <v>0</v>
      </c>
      <c r="AI1757" s="20">
        <f t="shared" si="514"/>
        <v>0</v>
      </c>
      <c r="AJ1757" s="20">
        <f t="shared" si="515"/>
        <v>0</v>
      </c>
      <c r="AK1757" s="20">
        <f t="shared" si="516"/>
        <v>0</v>
      </c>
      <c r="AL1757" s="20">
        <f t="shared" si="517"/>
        <v>0</v>
      </c>
      <c r="AM1757" s="20">
        <f t="shared" si="518"/>
        <v>0</v>
      </c>
      <c r="AN1757" s="20">
        <f t="shared" si="519"/>
        <v>0</v>
      </c>
      <c r="AO1757" s="43">
        <f t="shared" si="520"/>
        <v>0</v>
      </c>
    </row>
    <row r="1758" spans="1:41" hidden="1" x14ac:dyDescent="0.2">
      <c r="A1758" s="96"/>
      <c r="B1758" s="96"/>
      <c r="C1758" s="96"/>
      <c r="D1758" s="96"/>
      <c r="E1758" s="96"/>
      <c r="F1758" s="96"/>
      <c r="G1758" s="96"/>
      <c r="H1758" s="19" t="str">
        <f>IF(E1758="","",VLOOKUP(LEFT(E1758,5),'Technikai cellák'!B:C,2,0))</f>
        <v/>
      </c>
      <c r="I1758" s="19" t="str">
        <f>IF(E1758="","",VLOOKUP(H1758,'Technikai cellák'!$C$1:$D$12,2,0))</f>
        <v/>
      </c>
      <c r="J1758" s="97"/>
      <c r="K1758" s="25" t="str">
        <f t="shared" si="505"/>
        <v/>
      </c>
      <c r="L1758" s="101">
        <f t="shared" si="506"/>
        <v>0</v>
      </c>
      <c r="M1758" s="102">
        <f t="shared" si="507"/>
        <v>0</v>
      </c>
      <c r="N1758" s="105"/>
      <c r="O1758" s="104">
        <f t="shared" si="508"/>
        <v>0</v>
      </c>
      <c r="P1758" s="26">
        <f t="shared" si="522"/>
        <v>0</v>
      </c>
      <c r="Q1758" s="21">
        <f t="shared" si="521"/>
        <v>0</v>
      </c>
      <c r="R1758" s="98"/>
      <c r="S1758" s="99"/>
      <c r="T1758" s="99"/>
      <c r="U1758" s="99"/>
      <c r="V1758" s="99"/>
      <c r="W1758" s="99"/>
      <c r="X1758" s="99"/>
      <c r="Y1758" s="99"/>
      <c r="Z1758" s="99"/>
      <c r="AA1758" s="99"/>
      <c r="AB1758" s="99"/>
      <c r="AC1758" s="100"/>
      <c r="AD1758" s="22">
        <f t="shared" si="509"/>
        <v>0</v>
      </c>
      <c r="AE1758" s="20">
        <f t="shared" si="510"/>
        <v>0</v>
      </c>
      <c r="AF1758" s="20">
        <f t="shared" si="511"/>
        <v>0</v>
      </c>
      <c r="AG1758" s="20">
        <f t="shared" si="512"/>
        <v>0</v>
      </c>
      <c r="AH1758" s="20">
        <f t="shared" si="513"/>
        <v>0</v>
      </c>
      <c r="AI1758" s="20">
        <f t="shared" si="514"/>
        <v>0</v>
      </c>
      <c r="AJ1758" s="20">
        <f t="shared" si="515"/>
        <v>0</v>
      </c>
      <c r="AK1758" s="20">
        <f t="shared" si="516"/>
        <v>0</v>
      </c>
      <c r="AL1758" s="20">
        <f t="shared" si="517"/>
        <v>0</v>
      </c>
      <c r="AM1758" s="20">
        <f t="shared" si="518"/>
        <v>0</v>
      </c>
      <c r="AN1758" s="20">
        <f t="shared" si="519"/>
        <v>0</v>
      </c>
      <c r="AO1758" s="43">
        <f t="shared" si="520"/>
        <v>0</v>
      </c>
    </row>
    <row r="1759" spans="1:41" hidden="1" x14ac:dyDescent="0.2">
      <c r="A1759" s="96"/>
      <c r="B1759" s="96"/>
      <c r="C1759" s="96"/>
      <c r="D1759" s="96"/>
      <c r="E1759" s="96"/>
      <c r="F1759" s="96"/>
      <c r="G1759" s="96"/>
      <c r="H1759" s="19" t="str">
        <f>IF(E1759="","",VLOOKUP(LEFT(E1759,5),'Technikai cellák'!B:C,2,0))</f>
        <v/>
      </c>
      <c r="I1759" s="19" t="str">
        <f>IF(E1759="","",VLOOKUP(H1759,'Technikai cellák'!$C$1:$D$12,2,0))</f>
        <v/>
      </c>
      <c r="J1759" s="97"/>
      <c r="K1759" s="25" t="str">
        <f t="shared" si="505"/>
        <v/>
      </c>
      <c r="L1759" s="101">
        <f t="shared" si="506"/>
        <v>0</v>
      </c>
      <c r="M1759" s="102">
        <f t="shared" si="507"/>
        <v>0</v>
      </c>
      <c r="N1759" s="105"/>
      <c r="O1759" s="104">
        <f t="shared" si="508"/>
        <v>0</v>
      </c>
      <c r="P1759" s="26">
        <f t="shared" si="522"/>
        <v>0</v>
      </c>
      <c r="Q1759" s="21">
        <f t="shared" si="521"/>
        <v>0</v>
      </c>
      <c r="R1759" s="98"/>
      <c r="S1759" s="99"/>
      <c r="T1759" s="99"/>
      <c r="U1759" s="99"/>
      <c r="V1759" s="99"/>
      <c r="W1759" s="99"/>
      <c r="X1759" s="99"/>
      <c r="Y1759" s="99"/>
      <c r="Z1759" s="99"/>
      <c r="AA1759" s="99"/>
      <c r="AB1759" s="99"/>
      <c r="AC1759" s="100"/>
      <c r="AD1759" s="22">
        <f t="shared" si="509"/>
        <v>0</v>
      </c>
      <c r="AE1759" s="20">
        <f t="shared" si="510"/>
        <v>0</v>
      </c>
      <c r="AF1759" s="20">
        <f t="shared" si="511"/>
        <v>0</v>
      </c>
      <c r="AG1759" s="20">
        <f t="shared" si="512"/>
        <v>0</v>
      </c>
      <c r="AH1759" s="20">
        <f t="shared" si="513"/>
        <v>0</v>
      </c>
      <c r="AI1759" s="20">
        <f t="shared" si="514"/>
        <v>0</v>
      </c>
      <c r="AJ1759" s="20">
        <f t="shared" si="515"/>
        <v>0</v>
      </c>
      <c r="AK1759" s="20">
        <f t="shared" si="516"/>
        <v>0</v>
      </c>
      <c r="AL1759" s="20">
        <f t="shared" si="517"/>
        <v>0</v>
      </c>
      <c r="AM1759" s="20">
        <f t="shared" si="518"/>
        <v>0</v>
      </c>
      <c r="AN1759" s="20">
        <f t="shared" si="519"/>
        <v>0</v>
      </c>
      <c r="AO1759" s="43">
        <f t="shared" si="520"/>
        <v>0</v>
      </c>
    </row>
    <row r="1760" spans="1:41" hidden="1" x14ac:dyDescent="0.2">
      <c r="A1760" s="96"/>
      <c r="B1760" s="96"/>
      <c r="C1760" s="96"/>
      <c r="D1760" s="96"/>
      <c r="E1760" s="96"/>
      <c r="F1760" s="96"/>
      <c r="G1760" s="96"/>
      <c r="H1760" s="19" t="str">
        <f>IF(E1760="","",VLOOKUP(LEFT(E1760,5),'Technikai cellák'!B:C,2,0))</f>
        <v/>
      </c>
      <c r="I1760" s="19" t="str">
        <f>IF(E1760="","",VLOOKUP(H1760,'Technikai cellák'!$C$1:$D$12,2,0))</f>
        <v/>
      </c>
      <c r="J1760" s="97"/>
      <c r="K1760" s="25" t="str">
        <f t="shared" si="505"/>
        <v/>
      </c>
      <c r="L1760" s="101">
        <f t="shared" si="506"/>
        <v>0</v>
      </c>
      <c r="M1760" s="102">
        <f t="shared" si="507"/>
        <v>0</v>
      </c>
      <c r="N1760" s="105"/>
      <c r="O1760" s="104">
        <f t="shared" si="508"/>
        <v>0</v>
      </c>
      <c r="P1760" s="26">
        <f t="shared" si="522"/>
        <v>0</v>
      </c>
      <c r="Q1760" s="21">
        <f t="shared" si="521"/>
        <v>0</v>
      </c>
      <c r="R1760" s="98"/>
      <c r="S1760" s="99"/>
      <c r="T1760" s="99"/>
      <c r="U1760" s="99"/>
      <c r="V1760" s="99"/>
      <c r="W1760" s="99"/>
      <c r="X1760" s="99"/>
      <c r="Y1760" s="99"/>
      <c r="Z1760" s="99"/>
      <c r="AA1760" s="99"/>
      <c r="AB1760" s="99"/>
      <c r="AC1760" s="100"/>
      <c r="AD1760" s="22">
        <f t="shared" si="509"/>
        <v>0</v>
      </c>
      <c r="AE1760" s="20">
        <f t="shared" si="510"/>
        <v>0</v>
      </c>
      <c r="AF1760" s="20">
        <f t="shared" si="511"/>
        <v>0</v>
      </c>
      <c r="AG1760" s="20">
        <f t="shared" si="512"/>
        <v>0</v>
      </c>
      <c r="AH1760" s="20">
        <f t="shared" si="513"/>
        <v>0</v>
      </c>
      <c r="AI1760" s="20">
        <f t="shared" si="514"/>
        <v>0</v>
      </c>
      <c r="AJ1760" s="20">
        <f t="shared" si="515"/>
        <v>0</v>
      </c>
      <c r="AK1760" s="20">
        <f t="shared" si="516"/>
        <v>0</v>
      </c>
      <c r="AL1760" s="20">
        <f t="shared" si="517"/>
        <v>0</v>
      </c>
      <c r="AM1760" s="20">
        <f t="shared" si="518"/>
        <v>0</v>
      </c>
      <c r="AN1760" s="20">
        <f t="shared" si="519"/>
        <v>0</v>
      </c>
      <c r="AO1760" s="43">
        <f t="shared" si="520"/>
        <v>0</v>
      </c>
    </row>
    <row r="1761" spans="1:41" hidden="1" x14ac:dyDescent="0.2">
      <c r="A1761" s="96"/>
      <c r="B1761" s="96"/>
      <c r="C1761" s="96"/>
      <c r="D1761" s="96"/>
      <c r="E1761" s="96"/>
      <c r="F1761" s="96"/>
      <c r="G1761" s="96"/>
      <c r="H1761" s="19" t="str">
        <f>IF(E1761="","",VLOOKUP(LEFT(E1761,5),'Technikai cellák'!B:C,2,0))</f>
        <v/>
      </c>
      <c r="I1761" s="19" t="str">
        <f>IF(E1761="","",VLOOKUP(H1761,'Technikai cellák'!$C$1:$D$12,2,0))</f>
        <v/>
      </c>
      <c r="J1761" s="97"/>
      <c r="K1761" s="25" t="str">
        <f t="shared" si="505"/>
        <v/>
      </c>
      <c r="L1761" s="101">
        <f t="shared" si="506"/>
        <v>0</v>
      </c>
      <c r="M1761" s="102">
        <f t="shared" si="507"/>
        <v>0</v>
      </c>
      <c r="N1761" s="105"/>
      <c r="O1761" s="104">
        <f t="shared" si="508"/>
        <v>0</v>
      </c>
      <c r="P1761" s="26">
        <f t="shared" si="522"/>
        <v>0</v>
      </c>
      <c r="Q1761" s="21">
        <f t="shared" si="521"/>
        <v>0</v>
      </c>
      <c r="R1761" s="98"/>
      <c r="S1761" s="99"/>
      <c r="T1761" s="99"/>
      <c r="U1761" s="99"/>
      <c r="V1761" s="99"/>
      <c r="W1761" s="99"/>
      <c r="X1761" s="99"/>
      <c r="Y1761" s="99"/>
      <c r="Z1761" s="99"/>
      <c r="AA1761" s="99"/>
      <c r="AB1761" s="99"/>
      <c r="AC1761" s="100"/>
      <c r="AD1761" s="22">
        <f t="shared" si="509"/>
        <v>0</v>
      </c>
      <c r="AE1761" s="20">
        <f t="shared" si="510"/>
        <v>0</v>
      </c>
      <c r="AF1761" s="20">
        <f t="shared" si="511"/>
        <v>0</v>
      </c>
      <c r="AG1761" s="20">
        <f t="shared" si="512"/>
        <v>0</v>
      </c>
      <c r="AH1761" s="20">
        <f t="shared" si="513"/>
        <v>0</v>
      </c>
      <c r="AI1761" s="20">
        <f t="shared" si="514"/>
        <v>0</v>
      </c>
      <c r="AJ1761" s="20">
        <f t="shared" si="515"/>
        <v>0</v>
      </c>
      <c r="AK1761" s="20">
        <f t="shared" si="516"/>
        <v>0</v>
      </c>
      <c r="AL1761" s="20">
        <f t="shared" si="517"/>
        <v>0</v>
      </c>
      <c r="AM1761" s="20">
        <f t="shared" si="518"/>
        <v>0</v>
      </c>
      <c r="AN1761" s="20">
        <f t="shared" si="519"/>
        <v>0</v>
      </c>
      <c r="AO1761" s="43">
        <f t="shared" si="520"/>
        <v>0</v>
      </c>
    </row>
    <row r="1762" spans="1:41" hidden="1" x14ac:dyDescent="0.2">
      <c r="A1762" s="96"/>
      <c r="B1762" s="96"/>
      <c r="C1762" s="96"/>
      <c r="D1762" s="96"/>
      <c r="E1762" s="96"/>
      <c r="F1762" s="96"/>
      <c r="G1762" s="96"/>
      <c r="H1762" s="19" t="str">
        <f>IF(E1762="","",VLOOKUP(LEFT(E1762,5),'Technikai cellák'!B:C,2,0))</f>
        <v/>
      </c>
      <c r="I1762" s="19" t="str">
        <f>IF(E1762="","",VLOOKUP(H1762,'Technikai cellák'!$C$1:$D$12,2,0))</f>
        <v/>
      </c>
      <c r="J1762" s="97"/>
      <c r="K1762" s="25" t="str">
        <f t="shared" si="505"/>
        <v/>
      </c>
      <c r="L1762" s="101">
        <f t="shared" si="506"/>
        <v>0</v>
      </c>
      <c r="M1762" s="102">
        <f t="shared" si="507"/>
        <v>0</v>
      </c>
      <c r="N1762" s="105"/>
      <c r="O1762" s="104">
        <f t="shared" si="508"/>
        <v>0</v>
      </c>
      <c r="P1762" s="26">
        <f t="shared" si="522"/>
        <v>0</v>
      </c>
      <c r="Q1762" s="21">
        <f t="shared" si="521"/>
        <v>0</v>
      </c>
      <c r="R1762" s="98"/>
      <c r="S1762" s="99"/>
      <c r="T1762" s="99"/>
      <c r="U1762" s="99"/>
      <c r="V1762" s="99"/>
      <c r="W1762" s="99"/>
      <c r="X1762" s="99"/>
      <c r="Y1762" s="99"/>
      <c r="Z1762" s="99"/>
      <c r="AA1762" s="99"/>
      <c r="AB1762" s="99"/>
      <c r="AC1762" s="100"/>
      <c r="AD1762" s="22">
        <f t="shared" si="509"/>
        <v>0</v>
      </c>
      <c r="AE1762" s="20">
        <f t="shared" si="510"/>
        <v>0</v>
      </c>
      <c r="AF1762" s="20">
        <f t="shared" si="511"/>
        <v>0</v>
      </c>
      <c r="AG1762" s="20">
        <f t="shared" si="512"/>
        <v>0</v>
      </c>
      <c r="AH1762" s="20">
        <f t="shared" si="513"/>
        <v>0</v>
      </c>
      <c r="AI1762" s="20">
        <f t="shared" si="514"/>
        <v>0</v>
      </c>
      <c r="AJ1762" s="20">
        <f t="shared" si="515"/>
        <v>0</v>
      </c>
      <c r="AK1762" s="20">
        <f t="shared" si="516"/>
        <v>0</v>
      </c>
      <c r="AL1762" s="20">
        <f t="shared" si="517"/>
        <v>0</v>
      </c>
      <c r="AM1762" s="20">
        <f t="shared" si="518"/>
        <v>0</v>
      </c>
      <c r="AN1762" s="20">
        <f t="shared" si="519"/>
        <v>0</v>
      </c>
      <c r="AO1762" s="43">
        <f t="shared" si="520"/>
        <v>0</v>
      </c>
    </row>
    <row r="1763" spans="1:41" hidden="1" x14ac:dyDescent="0.2">
      <c r="A1763" s="96"/>
      <c r="B1763" s="96"/>
      <c r="C1763" s="96"/>
      <c r="D1763" s="96"/>
      <c r="E1763" s="96"/>
      <c r="F1763" s="96"/>
      <c r="G1763" s="96"/>
      <c r="H1763" s="19" t="str">
        <f>IF(E1763="","",VLOOKUP(LEFT(E1763,5),'Technikai cellák'!B:C,2,0))</f>
        <v/>
      </c>
      <c r="I1763" s="19" t="str">
        <f>IF(E1763="","",VLOOKUP(H1763,'Technikai cellák'!$C$1:$D$12,2,0))</f>
        <v/>
      </c>
      <c r="J1763" s="97"/>
      <c r="K1763" s="25" t="str">
        <f t="shared" si="505"/>
        <v/>
      </c>
      <c r="L1763" s="101">
        <f t="shared" si="506"/>
        <v>0</v>
      </c>
      <c r="M1763" s="102">
        <f t="shared" si="507"/>
        <v>0</v>
      </c>
      <c r="N1763" s="105"/>
      <c r="O1763" s="104">
        <f t="shared" si="508"/>
        <v>0</v>
      </c>
      <c r="P1763" s="26">
        <f t="shared" si="522"/>
        <v>0</v>
      </c>
      <c r="Q1763" s="21">
        <f t="shared" si="521"/>
        <v>0</v>
      </c>
      <c r="R1763" s="98"/>
      <c r="S1763" s="99"/>
      <c r="T1763" s="99"/>
      <c r="U1763" s="99"/>
      <c r="V1763" s="99"/>
      <c r="W1763" s="99"/>
      <c r="X1763" s="99"/>
      <c r="Y1763" s="99"/>
      <c r="Z1763" s="99"/>
      <c r="AA1763" s="99"/>
      <c r="AB1763" s="99"/>
      <c r="AC1763" s="100"/>
      <c r="AD1763" s="22">
        <f t="shared" si="509"/>
        <v>0</v>
      </c>
      <c r="AE1763" s="20">
        <f t="shared" si="510"/>
        <v>0</v>
      </c>
      <c r="AF1763" s="20">
        <f t="shared" si="511"/>
        <v>0</v>
      </c>
      <c r="AG1763" s="20">
        <f t="shared" si="512"/>
        <v>0</v>
      </c>
      <c r="AH1763" s="20">
        <f t="shared" si="513"/>
        <v>0</v>
      </c>
      <c r="AI1763" s="20">
        <f t="shared" si="514"/>
        <v>0</v>
      </c>
      <c r="AJ1763" s="20">
        <f t="shared" si="515"/>
        <v>0</v>
      </c>
      <c r="AK1763" s="20">
        <f t="shared" si="516"/>
        <v>0</v>
      </c>
      <c r="AL1763" s="20">
        <f t="shared" si="517"/>
        <v>0</v>
      </c>
      <c r="AM1763" s="20">
        <f t="shared" si="518"/>
        <v>0</v>
      </c>
      <c r="AN1763" s="20">
        <f t="shared" si="519"/>
        <v>0</v>
      </c>
      <c r="AO1763" s="43">
        <f t="shared" si="520"/>
        <v>0</v>
      </c>
    </row>
    <row r="1764" spans="1:41" hidden="1" x14ac:dyDescent="0.2">
      <c r="A1764" s="96"/>
      <c r="B1764" s="96"/>
      <c r="C1764" s="96"/>
      <c r="D1764" s="96"/>
      <c r="E1764" s="96"/>
      <c r="F1764" s="96"/>
      <c r="G1764" s="96"/>
      <c r="H1764" s="19" t="str">
        <f>IF(E1764="","",VLOOKUP(LEFT(E1764,5),'Technikai cellák'!B:C,2,0))</f>
        <v/>
      </c>
      <c r="I1764" s="19" t="str">
        <f>IF(E1764="","",VLOOKUP(H1764,'Technikai cellák'!$C$1:$D$12,2,0))</f>
        <v/>
      </c>
      <c r="J1764" s="97"/>
      <c r="K1764" s="25" t="str">
        <f t="shared" si="505"/>
        <v/>
      </c>
      <c r="L1764" s="101">
        <f t="shared" si="506"/>
        <v>0</v>
      </c>
      <c r="M1764" s="102">
        <f t="shared" si="507"/>
        <v>0</v>
      </c>
      <c r="N1764" s="105"/>
      <c r="O1764" s="104">
        <f t="shared" si="508"/>
        <v>0</v>
      </c>
      <c r="P1764" s="26">
        <f t="shared" si="522"/>
        <v>0</v>
      </c>
      <c r="Q1764" s="21">
        <f t="shared" si="521"/>
        <v>0</v>
      </c>
      <c r="R1764" s="98"/>
      <c r="S1764" s="99"/>
      <c r="T1764" s="99"/>
      <c r="U1764" s="99"/>
      <c r="V1764" s="99"/>
      <c r="W1764" s="99"/>
      <c r="X1764" s="99"/>
      <c r="Y1764" s="99"/>
      <c r="Z1764" s="99"/>
      <c r="AA1764" s="99"/>
      <c r="AB1764" s="99"/>
      <c r="AC1764" s="100"/>
      <c r="AD1764" s="22">
        <f t="shared" si="509"/>
        <v>0</v>
      </c>
      <c r="AE1764" s="20">
        <f t="shared" si="510"/>
        <v>0</v>
      </c>
      <c r="AF1764" s="20">
        <f t="shared" si="511"/>
        <v>0</v>
      </c>
      <c r="AG1764" s="20">
        <f t="shared" si="512"/>
        <v>0</v>
      </c>
      <c r="AH1764" s="20">
        <f t="shared" si="513"/>
        <v>0</v>
      </c>
      <c r="AI1764" s="20">
        <f t="shared" si="514"/>
        <v>0</v>
      </c>
      <c r="AJ1764" s="20">
        <f t="shared" si="515"/>
        <v>0</v>
      </c>
      <c r="AK1764" s="20">
        <f t="shared" si="516"/>
        <v>0</v>
      </c>
      <c r="AL1764" s="20">
        <f t="shared" si="517"/>
        <v>0</v>
      </c>
      <c r="AM1764" s="20">
        <f t="shared" si="518"/>
        <v>0</v>
      </c>
      <c r="AN1764" s="20">
        <f t="shared" si="519"/>
        <v>0</v>
      </c>
      <c r="AO1764" s="43">
        <f t="shared" si="520"/>
        <v>0</v>
      </c>
    </row>
    <row r="1765" spans="1:41" hidden="1" x14ac:dyDescent="0.2">
      <c r="A1765" s="96"/>
      <c r="B1765" s="96"/>
      <c r="C1765" s="96"/>
      <c r="D1765" s="96"/>
      <c r="E1765" s="96"/>
      <c r="F1765" s="96"/>
      <c r="G1765" s="96"/>
      <c r="H1765" s="19" t="str">
        <f>IF(E1765="","",VLOOKUP(LEFT(E1765,5),'Technikai cellák'!B:C,2,0))</f>
        <v/>
      </c>
      <c r="I1765" s="19" t="str">
        <f>IF(E1765="","",VLOOKUP(H1765,'Technikai cellák'!$C$1:$D$12,2,0))</f>
        <v/>
      </c>
      <c r="J1765" s="97"/>
      <c r="K1765" s="25" t="str">
        <f t="shared" si="505"/>
        <v/>
      </c>
      <c r="L1765" s="101">
        <f t="shared" si="506"/>
        <v>0</v>
      </c>
      <c r="M1765" s="102">
        <f t="shared" si="507"/>
        <v>0</v>
      </c>
      <c r="N1765" s="105"/>
      <c r="O1765" s="104">
        <f t="shared" si="508"/>
        <v>0</v>
      </c>
      <c r="P1765" s="26">
        <f t="shared" si="522"/>
        <v>0</v>
      </c>
      <c r="Q1765" s="21">
        <f t="shared" si="521"/>
        <v>0</v>
      </c>
      <c r="R1765" s="98"/>
      <c r="S1765" s="99"/>
      <c r="T1765" s="99"/>
      <c r="U1765" s="99"/>
      <c r="V1765" s="99"/>
      <c r="W1765" s="99"/>
      <c r="X1765" s="99"/>
      <c r="Y1765" s="99"/>
      <c r="Z1765" s="99"/>
      <c r="AA1765" s="99"/>
      <c r="AB1765" s="99"/>
      <c r="AC1765" s="100"/>
      <c r="AD1765" s="22">
        <f t="shared" si="509"/>
        <v>0</v>
      </c>
      <c r="AE1765" s="20">
        <f t="shared" si="510"/>
        <v>0</v>
      </c>
      <c r="AF1765" s="20">
        <f t="shared" si="511"/>
        <v>0</v>
      </c>
      <c r="AG1765" s="20">
        <f t="shared" si="512"/>
        <v>0</v>
      </c>
      <c r="AH1765" s="20">
        <f t="shared" si="513"/>
        <v>0</v>
      </c>
      <c r="AI1765" s="20">
        <f t="shared" si="514"/>
        <v>0</v>
      </c>
      <c r="AJ1765" s="20">
        <f t="shared" si="515"/>
        <v>0</v>
      </c>
      <c r="AK1765" s="20">
        <f t="shared" si="516"/>
        <v>0</v>
      </c>
      <c r="AL1765" s="20">
        <f t="shared" si="517"/>
        <v>0</v>
      </c>
      <c r="AM1765" s="20">
        <f t="shared" si="518"/>
        <v>0</v>
      </c>
      <c r="AN1765" s="20">
        <f t="shared" si="519"/>
        <v>0</v>
      </c>
      <c r="AO1765" s="43">
        <f t="shared" si="520"/>
        <v>0</v>
      </c>
    </row>
    <row r="1766" spans="1:41" hidden="1" x14ac:dyDescent="0.2">
      <c r="A1766" s="96"/>
      <c r="B1766" s="96"/>
      <c r="C1766" s="96"/>
      <c r="D1766" s="96"/>
      <c r="E1766" s="96"/>
      <c r="F1766" s="96"/>
      <c r="G1766" s="96"/>
      <c r="H1766" s="19" t="str">
        <f>IF(E1766="","",VLOOKUP(LEFT(E1766,5),'Technikai cellák'!B:C,2,0))</f>
        <v/>
      </c>
      <c r="I1766" s="19" t="str">
        <f>IF(E1766="","",VLOOKUP(H1766,'Technikai cellák'!$C$1:$D$12,2,0))</f>
        <v/>
      </c>
      <c r="J1766" s="97"/>
      <c r="K1766" s="25" t="str">
        <f t="shared" si="505"/>
        <v/>
      </c>
      <c r="L1766" s="101">
        <f t="shared" si="506"/>
        <v>0</v>
      </c>
      <c r="M1766" s="102">
        <f t="shared" si="507"/>
        <v>0</v>
      </c>
      <c r="N1766" s="105"/>
      <c r="O1766" s="104">
        <f t="shared" si="508"/>
        <v>0</v>
      </c>
      <c r="P1766" s="26">
        <f t="shared" si="522"/>
        <v>0</v>
      </c>
      <c r="Q1766" s="21">
        <f t="shared" si="521"/>
        <v>0</v>
      </c>
      <c r="R1766" s="98"/>
      <c r="S1766" s="99"/>
      <c r="T1766" s="99"/>
      <c r="U1766" s="99"/>
      <c r="V1766" s="99"/>
      <c r="W1766" s="99"/>
      <c r="X1766" s="99"/>
      <c r="Y1766" s="99"/>
      <c r="Z1766" s="99"/>
      <c r="AA1766" s="99"/>
      <c r="AB1766" s="99"/>
      <c r="AC1766" s="100"/>
      <c r="AD1766" s="22">
        <f t="shared" si="509"/>
        <v>0</v>
      </c>
      <c r="AE1766" s="20">
        <f t="shared" si="510"/>
        <v>0</v>
      </c>
      <c r="AF1766" s="20">
        <f t="shared" si="511"/>
        <v>0</v>
      </c>
      <c r="AG1766" s="20">
        <f t="shared" si="512"/>
        <v>0</v>
      </c>
      <c r="AH1766" s="20">
        <f t="shared" si="513"/>
        <v>0</v>
      </c>
      <c r="AI1766" s="20">
        <f t="shared" si="514"/>
        <v>0</v>
      </c>
      <c r="AJ1766" s="20">
        <f t="shared" si="515"/>
        <v>0</v>
      </c>
      <c r="AK1766" s="20">
        <f t="shared" si="516"/>
        <v>0</v>
      </c>
      <c r="AL1766" s="20">
        <f t="shared" si="517"/>
        <v>0</v>
      </c>
      <c r="AM1766" s="20">
        <f t="shared" si="518"/>
        <v>0</v>
      </c>
      <c r="AN1766" s="20">
        <f t="shared" si="519"/>
        <v>0</v>
      </c>
      <c r="AO1766" s="43">
        <f t="shared" si="520"/>
        <v>0</v>
      </c>
    </row>
    <row r="1767" spans="1:41" hidden="1" x14ac:dyDescent="0.2">
      <c r="A1767" s="96"/>
      <c r="B1767" s="96"/>
      <c r="C1767" s="96"/>
      <c r="D1767" s="96"/>
      <c r="E1767" s="96"/>
      <c r="F1767" s="96"/>
      <c r="G1767" s="96"/>
      <c r="H1767" s="19" t="str">
        <f>IF(E1767="","",VLOOKUP(LEFT(E1767,5),'Technikai cellák'!B:C,2,0))</f>
        <v/>
      </c>
      <c r="I1767" s="19" t="str">
        <f>IF(E1767="","",VLOOKUP(H1767,'Technikai cellák'!$C$1:$D$12,2,0))</f>
        <v/>
      </c>
      <c r="J1767" s="97"/>
      <c r="K1767" s="25" t="str">
        <f t="shared" si="505"/>
        <v/>
      </c>
      <c r="L1767" s="101">
        <f t="shared" si="506"/>
        <v>0</v>
      </c>
      <c r="M1767" s="102">
        <f t="shared" si="507"/>
        <v>0</v>
      </c>
      <c r="N1767" s="105"/>
      <c r="O1767" s="104">
        <f t="shared" si="508"/>
        <v>0</v>
      </c>
      <c r="P1767" s="26">
        <f t="shared" si="522"/>
        <v>0</v>
      </c>
      <c r="Q1767" s="21">
        <f t="shared" si="521"/>
        <v>0</v>
      </c>
      <c r="R1767" s="98"/>
      <c r="S1767" s="99"/>
      <c r="T1767" s="99"/>
      <c r="U1767" s="99"/>
      <c r="V1767" s="99"/>
      <c r="W1767" s="99"/>
      <c r="X1767" s="99"/>
      <c r="Y1767" s="99"/>
      <c r="Z1767" s="99"/>
      <c r="AA1767" s="99"/>
      <c r="AB1767" s="99"/>
      <c r="AC1767" s="100"/>
      <c r="AD1767" s="22">
        <f t="shared" si="509"/>
        <v>0</v>
      </c>
      <c r="AE1767" s="20">
        <f t="shared" si="510"/>
        <v>0</v>
      </c>
      <c r="AF1767" s="20">
        <f t="shared" si="511"/>
        <v>0</v>
      </c>
      <c r="AG1767" s="20">
        <f t="shared" si="512"/>
        <v>0</v>
      </c>
      <c r="AH1767" s="20">
        <f t="shared" si="513"/>
        <v>0</v>
      </c>
      <c r="AI1767" s="20">
        <f t="shared" si="514"/>
        <v>0</v>
      </c>
      <c r="AJ1767" s="20">
        <f t="shared" si="515"/>
        <v>0</v>
      </c>
      <c r="AK1767" s="20">
        <f t="shared" si="516"/>
        <v>0</v>
      </c>
      <c r="AL1767" s="20">
        <f t="shared" si="517"/>
        <v>0</v>
      </c>
      <c r="AM1767" s="20">
        <f t="shared" si="518"/>
        <v>0</v>
      </c>
      <c r="AN1767" s="20">
        <f t="shared" si="519"/>
        <v>0</v>
      </c>
      <c r="AO1767" s="43">
        <f t="shared" si="520"/>
        <v>0</v>
      </c>
    </row>
    <row r="1768" spans="1:41" hidden="1" x14ac:dyDescent="0.2">
      <c r="A1768" s="96"/>
      <c r="B1768" s="96"/>
      <c r="C1768" s="96"/>
      <c r="D1768" s="96"/>
      <c r="E1768" s="96"/>
      <c r="F1768" s="96"/>
      <c r="G1768" s="96"/>
      <c r="H1768" s="19" t="str">
        <f>IF(E1768="","",VLOOKUP(LEFT(E1768,5),'Technikai cellák'!B:C,2,0))</f>
        <v/>
      </c>
      <c r="I1768" s="19" t="str">
        <f>IF(E1768="","",VLOOKUP(H1768,'Technikai cellák'!$C$1:$D$12,2,0))</f>
        <v/>
      </c>
      <c r="J1768" s="97"/>
      <c r="K1768" s="25" t="str">
        <f t="shared" si="505"/>
        <v/>
      </c>
      <c r="L1768" s="101">
        <f t="shared" si="506"/>
        <v>0</v>
      </c>
      <c r="M1768" s="102">
        <f t="shared" si="507"/>
        <v>0</v>
      </c>
      <c r="N1768" s="105"/>
      <c r="O1768" s="104">
        <f t="shared" si="508"/>
        <v>0</v>
      </c>
      <c r="P1768" s="26">
        <f t="shared" si="522"/>
        <v>0</v>
      </c>
      <c r="Q1768" s="21">
        <f t="shared" si="521"/>
        <v>0</v>
      </c>
      <c r="R1768" s="98"/>
      <c r="S1768" s="99"/>
      <c r="T1768" s="99"/>
      <c r="U1768" s="99"/>
      <c r="V1768" s="99"/>
      <c r="W1768" s="99"/>
      <c r="X1768" s="99"/>
      <c r="Y1768" s="99"/>
      <c r="Z1768" s="99"/>
      <c r="AA1768" s="99"/>
      <c r="AB1768" s="99"/>
      <c r="AC1768" s="100"/>
      <c r="AD1768" s="22">
        <f t="shared" si="509"/>
        <v>0</v>
      </c>
      <c r="AE1768" s="20">
        <f t="shared" si="510"/>
        <v>0</v>
      </c>
      <c r="AF1768" s="20">
        <f t="shared" si="511"/>
        <v>0</v>
      </c>
      <c r="AG1768" s="20">
        <f t="shared" si="512"/>
        <v>0</v>
      </c>
      <c r="AH1768" s="20">
        <f t="shared" si="513"/>
        <v>0</v>
      </c>
      <c r="AI1768" s="20">
        <f t="shared" si="514"/>
        <v>0</v>
      </c>
      <c r="AJ1768" s="20">
        <f t="shared" si="515"/>
        <v>0</v>
      </c>
      <c r="AK1768" s="20">
        <f t="shared" si="516"/>
        <v>0</v>
      </c>
      <c r="AL1768" s="20">
        <f t="shared" si="517"/>
        <v>0</v>
      </c>
      <c r="AM1768" s="20">
        <f t="shared" si="518"/>
        <v>0</v>
      </c>
      <c r="AN1768" s="20">
        <f t="shared" si="519"/>
        <v>0</v>
      </c>
      <c r="AO1768" s="43">
        <f t="shared" si="520"/>
        <v>0</v>
      </c>
    </row>
    <row r="1769" spans="1:41" hidden="1" x14ac:dyDescent="0.2">
      <c r="A1769" s="96"/>
      <c r="B1769" s="96"/>
      <c r="C1769" s="96"/>
      <c r="D1769" s="96"/>
      <c r="E1769" s="96"/>
      <c r="F1769" s="96"/>
      <c r="G1769" s="96"/>
      <c r="H1769" s="19" t="str">
        <f>IF(E1769="","",VLOOKUP(LEFT(E1769,5),'Technikai cellák'!B:C,2,0))</f>
        <v/>
      </c>
      <c r="I1769" s="19" t="str">
        <f>IF(E1769="","",VLOOKUP(H1769,'Technikai cellák'!$C$1:$D$12,2,0))</f>
        <v/>
      </c>
      <c r="J1769" s="97"/>
      <c r="K1769" s="25" t="str">
        <f t="shared" si="505"/>
        <v/>
      </c>
      <c r="L1769" s="101">
        <f t="shared" si="506"/>
        <v>0</v>
      </c>
      <c r="M1769" s="102">
        <f t="shared" si="507"/>
        <v>0</v>
      </c>
      <c r="N1769" s="105"/>
      <c r="O1769" s="104">
        <f t="shared" si="508"/>
        <v>0</v>
      </c>
      <c r="P1769" s="26">
        <f t="shared" si="522"/>
        <v>0</v>
      </c>
      <c r="Q1769" s="21">
        <f t="shared" si="521"/>
        <v>0</v>
      </c>
      <c r="R1769" s="98"/>
      <c r="S1769" s="99"/>
      <c r="T1769" s="99"/>
      <c r="U1769" s="99"/>
      <c r="V1769" s="99"/>
      <c r="W1769" s="99"/>
      <c r="X1769" s="99"/>
      <c r="Y1769" s="99"/>
      <c r="Z1769" s="99"/>
      <c r="AA1769" s="99"/>
      <c r="AB1769" s="99"/>
      <c r="AC1769" s="100"/>
      <c r="AD1769" s="22">
        <f t="shared" si="509"/>
        <v>0</v>
      </c>
      <c r="AE1769" s="20">
        <f t="shared" si="510"/>
        <v>0</v>
      </c>
      <c r="AF1769" s="20">
        <f t="shared" si="511"/>
        <v>0</v>
      </c>
      <c r="AG1769" s="20">
        <f t="shared" si="512"/>
        <v>0</v>
      </c>
      <c r="AH1769" s="20">
        <f t="shared" si="513"/>
        <v>0</v>
      </c>
      <c r="AI1769" s="20">
        <f t="shared" si="514"/>
        <v>0</v>
      </c>
      <c r="AJ1769" s="20">
        <f t="shared" si="515"/>
        <v>0</v>
      </c>
      <c r="AK1769" s="20">
        <f t="shared" si="516"/>
        <v>0</v>
      </c>
      <c r="AL1769" s="20">
        <f t="shared" si="517"/>
        <v>0</v>
      </c>
      <c r="AM1769" s="20">
        <f t="shared" si="518"/>
        <v>0</v>
      </c>
      <c r="AN1769" s="20">
        <f t="shared" si="519"/>
        <v>0</v>
      </c>
      <c r="AO1769" s="43">
        <f t="shared" si="520"/>
        <v>0</v>
      </c>
    </row>
    <row r="1770" spans="1:41" hidden="1" x14ac:dyDescent="0.2">
      <c r="A1770" s="96"/>
      <c r="B1770" s="96"/>
      <c r="C1770" s="96"/>
      <c r="D1770" s="96"/>
      <c r="E1770" s="96"/>
      <c r="F1770" s="96"/>
      <c r="G1770" s="96"/>
      <c r="H1770" s="19" t="str">
        <f>IF(E1770="","",VLOOKUP(LEFT(E1770,5),'Technikai cellák'!B:C,2,0))</f>
        <v/>
      </c>
      <c r="I1770" s="19" t="str">
        <f>IF(E1770="","",VLOOKUP(H1770,'Technikai cellák'!$C$1:$D$12,2,0))</f>
        <v/>
      </c>
      <c r="J1770" s="97"/>
      <c r="K1770" s="25" t="str">
        <f t="shared" si="505"/>
        <v/>
      </c>
      <c r="L1770" s="101">
        <f t="shared" si="506"/>
        <v>0</v>
      </c>
      <c r="M1770" s="102">
        <f t="shared" si="507"/>
        <v>0</v>
      </c>
      <c r="N1770" s="105"/>
      <c r="O1770" s="104">
        <f t="shared" si="508"/>
        <v>0</v>
      </c>
      <c r="P1770" s="26">
        <f t="shared" si="522"/>
        <v>0</v>
      </c>
      <c r="Q1770" s="21">
        <f t="shared" si="521"/>
        <v>0</v>
      </c>
      <c r="R1770" s="98"/>
      <c r="S1770" s="99"/>
      <c r="T1770" s="99"/>
      <c r="U1770" s="99"/>
      <c r="V1770" s="99"/>
      <c r="W1770" s="99"/>
      <c r="X1770" s="99"/>
      <c r="Y1770" s="99"/>
      <c r="Z1770" s="99"/>
      <c r="AA1770" s="99"/>
      <c r="AB1770" s="99"/>
      <c r="AC1770" s="100"/>
      <c r="AD1770" s="22">
        <f t="shared" si="509"/>
        <v>0</v>
      </c>
      <c r="AE1770" s="20">
        <f t="shared" si="510"/>
        <v>0</v>
      </c>
      <c r="AF1770" s="20">
        <f t="shared" si="511"/>
        <v>0</v>
      </c>
      <c r="AG1770" s="20">
        <f t="shared" si="512"/>
        <v>0</v>
      </c>
      <c r="AH1770" s="20">
        <f t="shared" si="513"/>
        <v>0</v>
      </c>
      <c r="AI1770" s="20">
        <f t="shared" si="514"/>
        <v>0</v>
      </c>
      <c r="AJ1770" s="20">
        <f t="shared" si="515"/>
        <v>0</v>
      </c>
      <c r="AK1770" s="20">
        <f t="shared" si="516"/>
        <v>0</v>
      </c>
      <c r="AL1770" s="20">
        <f t="shared" si="517"/>
        <v>0</v>
      </c>
      <c r="AM1770" s="20">
        <f t="shared" si="518"/>
        <v>0</v>
      </c>
      <c r="AN1770" s="20">
        <f t="shared" si="519"/>
        <v>0</v>
      </c>
      <c r="AO1770" s="43">
        <f t="shared" si="520"/>
        <v>0</v>
      </c>
    </row>
    <row r="1771" spans="1:41" hidden="1" x14ac:dyDescent="0.2">
      <c r="A1771" s="96"/>
      <c r="B1771" s="96"/>
      <c r="C1771" s="96"/>
      <c r="D1771" s="96"/>
      <c r="E1771" s="96"/>
      <c r="F1771" s="96"/>
      <c r="G1771" s="96"/>
      <c r="H1771" s="19" t="str">
        <f>IF(E1771="","",VLOOKUP(LEFT(E1771,5),'Technikai cellák'!B:C,2,0))</f>
        <v/>
      </c>
      <c r="I1771" s="19" t="str">
        <f>IF(E1771="","",VLOOKUP(H1771,'Technikai cellák'!$C$1:$D$12,2,0))</f>
        <v/>
      </c>
      <c r="J1771" s="97"/>
      <c r="K1771" s="25" t="str">
        <f t="shared" si="505"/>
        <v/>
      </c>
      <c r="L1771" s="101">
        <f t="shared" si="506"/>
        <v>0</v>
      </c>
      <c r="M1771" s="102">
        <f t="shared" si="507"/>
        <v>0</v>
      </c>
      <c r="N1771" s="105"/>
      <c r="O1771" s="104">
        <f t="shared" si="508"/>
        <v>0</v>
      </c>
      <c r="P1771" s="26">
        <f t="shared" si="522"/>
        <v>0</v>
      </c>
      <c r="Q1771" s="21">
        <f t="shared" si="521"/>
        <v>0</v>
      </c>
      <c r="R1771" s="98"/>
      <c r="S1771" s="99"/>
      <c r="T1771" s="99"/>
      <c r="U1771" s="99"/>
      <c r="V1771" s="99"/>
      <c r="W1771" s="99"/>
      <c r="X1771" s="99"/>
      <c r="Y1771" s="99"/>
      <c r="Z1771" s="99"/>
      <c r="AA1771" s="99"/>
      <c r="AB1771" s="99"/>
      <c r="AC1771" s="100"/>
      <c r="AD1771" s="22">
        <f t="shared" si="509"/>
        <v>0</v>
      </c>
      <c r="AE1771" s="20">
        <f t="shared" si="510"/>
        <v>0</v>
      </c>
      <c r="AF1771" s="20">
        <f t="shared" si="511"/>
        <v>0</v>
      </c>
      <c r="AG1771" s="20">
        <f t="shared" si="512"/>
        <v>0</v>
      </c>
      <c r="AH1771" s="20">
        <f t="shared" si="513"/>
        <v>0</v>
      </c>
      <c r="AI1771" s="20">
        <f t="shared" si="514"/>
        <v>0</v>
      </c>
      <c r="AJ1771" s="20">
        <f t="shared" si="515"/>
        <v>0</v>
      </c>
      <c r="AK1771" s="20">
        <f t="shared" si="516"/>
        <v>0</v>
      </c>
      <c r="AL1771" s="20">
        <f t="shared" si="517"/>
        <v>0</v>
      </c>
      <c r="AM1771" s="20">
        <f t="shared" si="518"/>
        <v>0</v>
      </c>
      <c r="AN1771" s="20">
        <f t="shared" si="519"/>
        <v>0</v>
      </c>
      <c r="AO1771" s="43">
        <f t="shared" si="520"/>
        <v>0</v>
      </c>
    </row>
    <row r="1772" spans="1:41" hidden="1" x14ac:dyDescent="0.2">
      <c r="A1772" s="96"/>
      <c r="B1772" s="96"/>
      <c r="C1772" s="96"/>
      <c r="D1772" s="96"/>
      <c r="E1772" s="96"/>
      <c r="F1772" s="96"/>
      <c r="G1772" s="96"/>
      <c r="H1772" s="19" t="str">
        <f>IF(E1772="","",VLOOKUP(LEFT(E1772,5),'Technikai cellák'!B:C,2,0))</f>
        <v/>
      </c>
      <c r="I1772" s="19" t="str">
        <f>IF(E1772="","",VLOOKUP(H1772,'Technikai cellák'!$C$1:$D$12,2,0))</f>
        <v/>
      </c>
      <c r="J1772" s="97"/>
      <c r="K1772" s="25" t="str">
        <f t="shared" si="505"/>
        <v/>
      </c>
      <c r="L1772" s="101">
        <f t="shared" si="506"/>
        <v>0</v>
      </c>
      <c r="M1772" s="102">
        <f t="shared" si="507"/>
        <v>0</v>
      </c>
      <c r="N1772" s="105"/>
      <c r="O1772" s="104">
        <f t="shared" si="508"/>
        <v>0</v>
      </c>
      <c r="P1772" s="26">
        <f t="shared" si="522"/>
        <v>0</v>
      </c>
      <c r="Q1772" s="21">
        <f t="shared" si="521"/>
        <v>0</v>
      </c>
      <c r="R1772" s="98"/>
      <c r="S1772" s="99"/>
      <c r="T1772" s="99"/>
      <c r="U1772" s="99"/>
      <c r="V1772" s="99"/>
      <c r="W1772" s="99"/>
      <c r="X1772" s="99"/>
      <c r="Y1772" s="99"/>
      <c r="Z1772" s="99"/>
      <c r="AA1772" s="99"/>
      <c r="AB1772" s="99"/>
      <c r="AC1772" s="100"/>
      <c r="AD1772" s="22">
        <f t="shared" si="509"/>
        <v>0</v>
      </c>
      <c r="AE1772" s="20">
        <f t="shared" si="510"/>
        <v>0</v>
      </c>
      <c r="AF1772" s="20">
        <f t="shared" si="511"/>
        <v>0</v>
      </c>
      <c r="AG1772" s="20">
        <f t="shared" si="512"/>
        <v>0</v>
      </c>
      <c r="AH1772" s="20">
        <f t="shared" si="513"/>
        <v>0</v>
      </c>
      <c r="AI1772" s="20">
        <f t="shared" si="514"/>
        <v>0</v>
      </c>
      <c r="AJ1772" s="20">
        <f t="shared" si="515"/>
        <v>0</v>
      </c>
      <c r="AK1772" s="20">
        <f t="shared" si="516"/>
        <v>0</v>
      </c>
      <c r="AL1772" s="20">
        <f t="shared" si="517"/>
        <v>0</v>
      </c>
      <c r="AM1772" s="20">
        <f t="shared" si="518"/>
        <v>0</v>
      </c>
      <c r="AN1772" s="20">
        <f t="shared" si="519"/>
        <v>0</v>
      </c>
      <c r="AO1772" s="43">
        <f t="shared" si="520"/>
        <v>0</v>
      </c>
    </row>
    <row r="1773" spans="1:41" hidden="1" x14ac:dyDescent="0.2">
      <c r="A1773" s="96"/>
      <c r="B1773" s="96"/>
      <c r="C1773" s="96"/>
      <c r="D1773" s="96"/>
      <c r="E1773" s="96"/>
      <c r="F1773" s="96"/>
      <c r="G1773" s="96"/>
      <c r="H1773" s="19" t="str">
        <f>IF(E1773="","",VLOOKUP(LEFT(E1773,5),'Technikai cellák'!B:C,2,0))</f>
        <v/>
      </c>
      <c r="I1773" s="19" t="str">
        <f>IF(E1773="","",VLOOKUP(H1773,'Technikai cellák'!$C$1:$D$12,2,0))</f>
        <v/>
      </c>
      <c r="J1773" s="97"/>
      <c r="K1773" s="25" t="str">
        <f t="shared" si="505"/>
        <v/>
      </c>
      <c r="L1773" s="101">
        <f t="shared" si="506"/>
        <v>0</v>
      </c>
      <c r="M1773" s="102">
        <f t="shared" si="507"/>
        <v>0</v>
      </c>
      <c r="N1773" s="105"/>
      <c r="O1773" s="104">
        <f t="shared" si="508"/>
        <v>0</v>
      </c>
      <c r="P1773" s="26">
        <f t="shared" si="522"/>
        <v>0</v>
      </c>
      <c r="Q1773" s="21">
        <f t="shared" si="521"/>
        <v>0</v>
      </c>
      <c r="R1773" s="98"/>
      <c r="S1773" s="99"/>
      <c r="T1773" s="99"/>
      <c r="U1773" s="99"/>
      <c r="V1773" s="99"/>
      <c r="W1773" s="99"/>
      <c r="X1773" s="99"/>
      <c r="Y1773" s="99"/>
      <c r="Z1773" s="99"/>
      <c r="AA1773" s="99"/>
      <c r="AB1773" s="99"/>
      <c r="AC1773" s="100"/>
      <c r="AD1773" s="22">
        <f t="shared" si="509"/>
        <v>0</v>
      </c>
      <c r="AE1773" s="20">
        <f t="shared" si="510"/>
        <v>0</v>
      </c>
      <c r="AF1773" s="20">
        <f t="shared" si="511"/>
        <v>0</v>
      </c>
      <c r="AG1773" s="20">
        <f t="shared" si="512"/>
        <v>0</v>
      </c>
      <c r="AH1773" s="20">
        <f t="shared" si="513"/>
        <v>0</v>
      </c>
      <c r="AI1773" s="20">
        <f t="shared" si="514"/>
        <v>0</v>
      </c>
      <c r="AJ1773" s="20">
        <f t="shared" si="515"/>
        <v>0</v>
      </c>
      <c r="AK1773" s="20">
        <f t="shared" si="516"/>
        <v>0</v>
      </c>
      <c r="AL1773" s="20">
        <f t="shared" si="517"/>
        <v>0</v>
      </c>
      <c r="AM1773" s="20">
        <f t="shared" si="518"/>
        <v>0</v>
      </c>
      <c r="AN1773" s="20">
        <f t="shared" si="519"/>
        <v>0</v>
      </c>
      <c r="AO1773" s="43">
        <f t="shared" si="520"/>
        <v>0</v>
      </c>
    </row>
    <row r="1774" spans="1:41" hidden="1" x14ac:dyDescent="0.2">
      <c r="A1774" s="96"/>
      <c r="B1774" s="96"/>
      <c r="C1774" s="96"/>
      <c r="D1774" s="96"/>
      <c r="E1774" s="96"/>
      <c r="F1774" s="96"/>
      <c r="G1774" s="96"/>
      <c r="H1774" s="19" t="str">
        <f>IF(E1774="","",VLOOKUP(LEFT(E1774,5),'Technikai cellák'!B:C,2,0))</f>
        <v/>
      </c>
      <c r="I1774" s="19" t="str">
        <f>IF(E1774="","",VLOOKUP(H1774,'Technikai cellák'!$C$1:$D$12,2,0))</f>
        <v/>
      </c>
      <c r="J1774" s="97"/>
      <c r="K1774" s="25" t="str">
        <f t="shared" si="505"/>
        <v/>
      </c>
      <c r="L1774" s="101">
        <f t="shared" si="506"/>
        <v>0</v>
      </c>
      <c r="M1774" s="102">
        <f t="shared" si="507"/>
        <v>0</v>
      </c>
      <c r="N1774" s="105"/>
      <c r="O1774" s="104">
        <f t="shared" si="508"/>
        <v>0</v>
      </c>
      <c r="P1774" s="26">
        <f t="shared" si="522"/>
        <v>0</v>
      </c>
      <c r="Q1774" s="21">
        <f t="shared" si="521"/>
        <v>0</v>
      </c>
      <c r="R1774" s="98"/>
      <c r="S1774" s="99"/>
      <c r="T1774" s="99"/>
      <c r="U1774" s="99"/>
      <c r="V1774" s="99"/>
      <c r="W1774" s="99"/>
      <c r="X1774" s="99"/>
      <c r="Y1774" s="99"/>
      <c r="Z1774" s="99"/>
      <c r="AA1774" s="99"/>
      <c r="AB1774" s="99"/>
      <c r="AC1774" s="100"/>
      <c r="AD1774" s="22">
        <f t="shared" si="509"/>
        <v>0</v>
      </c>
      <c r="AE1774" s="20">
        <f t="shared" si="510"/>
        <v>0</v>
      </c>
      <c r="AF1774" s="20">
        <f t="shared" si="511"/>
        <v>0</v>
      </c>
      <c r="AG1774" s="20">
        <f t="shared" si="512"/>
        <v>0</v>
      </c>
      <c r="AH1774" s="20">
        <f t="shared" si="513"/>
        <v>0</v>
      </c>
      <c r="AI1774" s="20">
        <f t="shared" si="514"/>
        <v>0</v>
      </c>
      <c r="AJ1774" s="20">
        <f t="shared" si="515"/>
        <v>0</v>
      </c>
      <c r="AK1774" s="20">
        <f t="shared" si="516"/>
        <v>0</v>
      </c>
      <c r="AL1774" s="20">
        <f t="shared" si="517"/>
        <v>0</v>
      </c>
      <c r="AM1774" s="20">
        <f t="shared" si="518"/>
        <v>0</v>
      </c>
      <c r="AN1774" s="20">
        <f t="shared" si="519"/>
        <v>0</v>
      </c>
      <c r="AO1774" s="43">
        <f t="shared" si="520"/>
        <v>0</v>
      </c>
    </row>
    <row r="1775" spans="1:41" hidden="1" x14ac:dyDescent="0.2">
      <c r="A1775" s="96"/>
      <c r="B1775" s="96"/>
      <c r="C1775" s="96"/>
      <c r="D1775" s="96"/>
      <c r="E1775" s="96"/>
      <c r="F1775" s="96"/>
      <c r="G1775" s="96"/>
      <c r="H1775" s="19" t="str">
        <f>IF(E1775="","",VLOOKUP(LEFT(E1775,5),'Technikai cellák'!B:C,2,0))</f>
        <v/>
      </c>
      <c r="I1775" s="19" t="str">
        <f>IF(E1775="","",VLOOKUP(H1775,'Technikai cellák'!$C$1:$D$12,2,0))</f>
        <v/>
      </c>
      <c r="J1775" s="97"/>
      <c r="K1775" s="25" t="str">
        <f t="shared" si="505"/>
        <v/>
      </c>
      <c r="L1775" s="101">
        <f t="shared" si="506"/>
        <v>0</v>
      </c>
      <c r="M1775" s="102">
        <f t="shared" si="507"/>
        <v>0</v>
      </c>
      <c r="N1775" s="105"/>
      <c r="O1775" s="104">
        <f t="shared" si="508"/>
        <v>0</v>
      </c>
      <c r="P1775" s="26">
        <f t="shared" si="522"/>
        <v>0</v>
      </c>
      <c r="Q1775" s="21">
        <f t="shared" si="521"/>
        <v>0</v>
      </c>
      <c r="R1775" s="98"/>
      <c r="S1775" s="99"/>
      <c r="T1775" s="99"/>
      <c r="U1775" s="99"/>
      <c r="V1775" s="99"/>
      <c r="W1775" s="99"/>
      <c r="X1775" s="99"/>
      <c r="Y1775" s="99"/>
      <c r="Z1775" s="99"/>
      <c r="AA1775" s="99"/>
      <c r="AB1775" s="99"/>
      <c r="AC1775" s="100"/>
      <c r="AD1775" s="22">
        <f t="shared" si="509"/>
        <v>0</v>
      </c>
      <c r="AE1775" s="20">
        <f t="shared" si="510"/>
        <v>0</v>
      </c>
      <c r="AF1775" s="20">
        <f t="shared" si="511"/>
        <v>0</v>
      </c>
      <c r="AG1775" s="20">
        <f t="shared" si="512"/>
        <v>0</v>
      </c>
      <c r="AH1775" s="20">
        <f t="shared" si="513"/>
        <v>0</v>
      </c>
      <c r="AI1775" s="20">
        <f t="shared" si="514"/>
        <v>0</v>
      </c>
      <c r="AJ1775" s="20">
        <f t="shared" si="515"/>
        <v>0</v>
      </c>
      <c r="AK1775" s="20">
        <f t="shared" si="516"/>
        <v>0</v>
      </c>
      <c r="AL1775" s="20">
        <f t="shared" si="517"/>
        <v>0</v>
      </c>
      <c r="AM1775" s="20">
        <f t="shared" si="518"/>
        <v>0</v>
      </c>
      <c r="AN1775" s="20">
        <f t="shared" si="519"/>
        <v>0</v>
      </c>
      <c r="AO1775" s="43">
        <f t="shared" si="520"/>
        <v>0</v>
      </c>
    </row>
    <row r="1776" spans="1:41" hidden="1" x14ac:dyDescent="0.2">
      <c r="A1776" s="96"/>
      <c r="B1776" s="96"/>
      <c r="C1776" s="96"/>
      <c r="D1776" s="96"/>
      <c r="E1776" s="96"/>
      <c r="F1776" s="96"/>
      <c r="G1776" s="96"/>
      <c r="H1776" s="19" t="str">
        <f>IF(E1776="","",VLOOKUP(LEFT(E1776,5),'Technikai cellák'!B:C,2,0))</f>
        <v/>
      </c>
      <c r="I1776" s="19" t="str">
        <f>IF(E1776="","",VLOOKUP(H1776,'Technikai cellák'!$C$1:$D$12,2,0))</f>
        <v/>
      </c>
      <c r="J1776" s="97"/>
      <c r="K1776" s="25" t="str">
        <f t="shared" si="505"/>
        <v/>
      </c>
      <c r="L1776" s="101">
        <f t="shared" si="506"/>
        <v>0</v>
      </c>
      <c r="M1776" s="102">
        <f t="shared" si="507"/>
        <v>0</v>
      </c>
      <c r="N1776" s="105"/>
      <c r="O1776" s="104">
        <f t="shared" si="508"/>
        <v>0</v>
      </c>
      <c r="P1776" s="26">
        <f t="shared" si="522"/>
        <v>0</v>
      </c>
      <c r="Q1776" s="21">
        <f t="shared" si="521"/>
        <v>0</v>
      </c>
      <c r="R1776" s="98"/>
      <c r="S1776" s="99"/>
      <c r="T1776" s="99"/>
      <c r="U1776" s="99"/>
      <c r="V1776" s="99"/>
      <c r="W1776" s="99"/>
      <c r="X1776" s="99"/>
      <c r="Y1776" s="99"/>
      <c r="Z1776" s="99"/>
      <c r="AA1776" s="99"/>
      <c r="AB1776" s="99"/>
      <c r="AC1776" s="100"/>
      <c r="AD1776" s="22">
        <f t="shared" si="509"/>
        <v>0</v>
      </c>
      <c r="AE1776" s="20">
        <f t="shared" si="510"/>
        <v>0</v>
      </c>
      <c r="AF1776" s="20">
        <f t="shared" si="511"/>
        <v>0</v>
      </c>
      <c r="AG1776" s="20">
        <f t="shared" si="512"/>
        <v>0</v>
      </c>
      <c r="AH1776" s="20">
        <f t="shared" si="513"/>
        <v>0</v>
      </c>
      <c r="AI1776" s="20">
        <f t="shared" si="514"/>
        <v>0</v>
      </c>
      <c r="AJ1776" s="20">
        <f t="shared" si="515"/>
        <v>0</v>
      </c>
      <c r="AK1776" s="20">
        <f t="shared" si="516"/>
        <v>0</v>
      </c>
      <c r="AL1776" s="20">
        <f t="shared" si="517"/>
        <v>0</v>
      </c>
      <c r="AM1776" s="20">
        <f t="shared" si="518"/>
        <v>0</v>
      </c>
      <c r="AN1776" s="20">
        <f t="shared" si="519"/>
        <v>0</v>
      </c>
      <c r="AO1776" s="43">
        <f t="shared" si="520"/>
        <v>0</v>
      </c>
    </row>
    <row r="1777" spans="1:41" hidden="1" x14ac:dyDescent="0.2">
      <c r="A1777" s="96"/>
      <c r="B1777" s="96"/>
      <c r="C1777" s="96"/>
      <c r="D1777" s="96"/>
      <c r="E1777" s="96"/>
      <c r="F1777" s="96"/>
      <c r="G1777" s="96"/>
      <c r="H1777" s="19" t="str">
        <f>IF(E1777="","",VLOOKUP(LEFT(E1777,5),'Technikai cellák'!B:C,2,0))</f>
        <v/>
      </c>
      <c r="I1777" s="19" t="str">
        <f>IF(E1777="","",VLOOKUP(H1777,'Technikai cellák'!$C$1:$D$12,2,0))</f>
        <v/>
      </c>
      <c r="J1777" s="97"/>
      <c r="K1777" s="25" t="str">
        <f t="shared" si="505"/>
        <v/>
      </c>
      <c r="L1777" s="101">
        <f t="shared" si="506"/>
        <v>0</v>
      </c>
      <c r="M1777" s="102">
        <f t="shared" si="507"/>
        <v>0</v>
      </c>
      <c r="N1777" s="105"/>
      <c r="O1777" s="104">
        <f t="shared" si="508"/>
        <v>0</v>
      </c>
      <c r="P1777" s="26">
        <f t="shared" si="522"/>
        <v>0</v>
      </c>
      <c r="Q1777" s="21">
        <f t="shared" si="521"/>
        <v>0</v>
      </c>
      <c r="R1777" s="98"/>
      <c r="S1777" s="99"/>
      <c r="T1777" s="99"/>
      <c r="U1777" s="99"/>
      <c r="V1777" s="99"/>
      <c r="W1777" s="99"/>
      <c r="X1777" s="99"/>
      <c r="Y1777" s="99"/>
      <c r="Z1777" s="99"/>
      <c r="AA1777" s="99"/>
      <c r="AB1777" s="99"/>
      <c r="AC1777" s="100"/>
      <c r="AD1777" s="22">
        <f t="shared" si="509"/>
        <v>0</v>
      </c>
      <c r="AE1777" s="20">
        <f t="shared" si="510"/>
        <v>0</v>
      </c>
      <c r="AF1777" s="20">
        <f t="shared" si="511"/>
        <v>0</v>
      </c>
      <c r="AG1777" s="20">
        <f t="shared" si="512"/>
        <v>0</v>
      </c>
      <c r="AH1777" s="20">
        <f t="shared" si="513"/>
        <v>0</v>
      </c>
      <c r="AI1777" s="20">
        <f t="shared" si="514"/>
        <v>0</v>
      </c>
      <c r="AJ1777" s="20">
        <f t="shared" si="515"/>
        <v>0</v>
      </c>
      <c r="AK1777" s="20">
        <f t="shared" si="516"/>
        <v>0</v>
      </c>
      <c r="AL1777" s="20">
        <f t="shared" si="517"/>
        <v>0</v>
      </c>
      <c r="AM1777" s="20">
        <f t="shared" si="518"/>
        <v>0</v>
      </c>
      <c r="AN1777" s="20">
        <f t="shared" si="519"/>
        <v>0</v>
      </c>
      <c r="AO1777" s="43">
        <f t="shared" si="520"/>
        <v>0</v>
      </c>
    </row>
    <row r="1778" spans="1:41" hidden="1" x14ac:dyDescent="0.2">
      <c r="A1778" s="96"/>
      <c r="B1778" s="96"/>
      <c r="C1778" s="96"/>
      <c r="D1778" s="96"/>
      <c r="E1778" s="96"/>
      <c r="F1778" s="96"/>
      <c r="G1778" s="96"/>
      <c r="H1778" s="19" t="str">
        <f>IF(E1778="","",VLOOKUP(LEFT(E1778,5),'Technikai cellák'!B:C,2,0))</f>
        <v/>
      </c>
      <c r="I1778" s="19" t="str">
        <f>IF(E1778="","",VLOOKUP(H1778,'Technikai cellák'!$C$1:$D$12,2,0))</f>
        <v/>
      </c>
      <c r="J1778" s="97"/>
      <c r="K1778" s="25" t="str">
        <f t="shared" si="505"/>
        <v/>
      </c>
      <c r="L1778" s="101">
        <f t="shared" si="506"/>
        <v>0</v>
      </c>
      <c r="M1778" s="102">
        <f t="shared" si="507"/>
        <v>0</v>
      </c>
      <c r="N1778" s="105"/>
      <c r="O1778" s="104">
        <f t="shared" si="508"/>
        <v>0</v>
      </c>
      <c r="P1778" s="26">
        <f t="shared" si="522"/>
        <v>0</v>
      </c>
      <c r="Q1778" s="21">
        <f t="shared" si="521"/>
        <v>0</v>
      </c>
      <c r="R1778" s="98"/>
      <c r="S1778" s="99"/>
      <c r="T1778" s="99"/>
      <c r="U1778" s="99"/>
      <c r="V1778" s="99"/>
      <c r="W1778" s="99"/>
      <c r="X1778" s="99"/>
      <c r="Y1778" s="99"/>
      <c r="Z1778" s="99"/>
      <c r="AA1778" s="99"/>
      <c r="AB1778" s="99"/>
      <c r="AC1778" s="100"/>
      <c r="AD1778" s="22">
        <f t="shared" si="509"/>
        <v>0</v>
      </c>
      <c r="AE1778" s="20">
        <f t="shared" si="510"/>
        <v>0</v>
      </c>
      <c r="AF1778" s="20">
        <f t="shared" si="511"/>
        <v>0</v>
      </c>
      <c r="AG1778" s="20">
        <f t="shared" si="512"/>
        <v>0</v>
      </c>
      <c r="AH1778" s="20">
        <f t="shared" si="513"/>
        <v>0</v>
      </c>
      <c r="AI1778" s="20">
        <f t="shared" si="514"/>
        <v>0</v>
      </c>
      <c r="AJ1778" s="20">
        <f t="shared" si="515"/>
        <v>0</v>
      </c>
      <c r="AK1778" s="20">
        <f t="shared" si="516"/>
        <v>0</v>
      </c>
      <c r="AL1778" s="20">
        <f t="shared" si="517"/>
        <v>0</v>
      </c>
      <c r="AM1778" s="20">
        <f t="shared" si="518"/>
        <v>0</v>
      </c>
      <c r="AN1778" s="20">
        <f t="shared" si="519"/>
        <v>0</v>
      </c>
      <c r="AO1778" s="43">
        <f t="shared" si="520"/>
        <v>0</v>
      </c>
    </row>
    <row r="1779" spans="1:41" hidden="1" x14ac:dyDescent="0.2">
      <c r="A1779" s="96"/>
      <c r="B1779" s="96"/>
      <c r="C1779" s="96"/>
      <c r="D1779" s="96"/>
      <c r="E1779" s="96"/>
      <c r="F1779" s="96"/>
      <c r="G1779" s="96"/>
      <c r="H1779" s="19" t="str">
        <f>IF(E1779="","",VLOOKUP(LEFT(E1779,5),'Technikai cellák'!B:C,2,0))</f>
        <v/>
      </c>
      <c r="I1779" s="19" t="str">
        <f>IF(E1779="","",VLOOKUP(H1779,'Technikai cellák'!$C$1:$D$12,2,0))</f>
        <v/>
      </c>
      <c r="J1779" s="97"/>
      <c r="K1779" s="25" t="str">
        <f t="shared" si="505"/>
        <v/>
      </c>
      <c r="L1779" s="101">
        <f t="shared" si="506"/>
        <v>0</v>
      </c>
      <c r="M1779" s="102">
        <f t="shared" si="507"/>
        <v>0</v>
      </c>
      <c r="N1779" s="105"/>
      <c r="O1779" s="104">
        <f t="shared" si="508"/>
        <v>0</v>
      </c>
      <c r="P1779" s="26">
        <f t="shared" si="522"/>
        <v>0</v>
      </c>
      <c r="Q1779" s="21">
        <f t="shared" si="521"/>
        <v>0</v>
      </c>
      <c r="R1779" s="98"/>
      <c r="S1779" s="99"/>
      <c r="T1779" s="99"/>
      <c r="U1779" s="99"/>
      <c r="V1779" s="99"/>
      <c r="W1779" s="99"/>
      <c r="X1779" s="99"/>
      <c r="Y1779" s="99"/>
      <c r="Z1779" s="99"/>
      <c r="AA1779" s="99"/>
      <c r="AB1779" s="99"/>
      <c r="AC1779" s="100"/>
      <c r="AD1779" s="22">
        <f t="shared" si="509"/>
        <v>0</v>
      </c>
      <c r="AE1779" s="20">
        <f t="shared" si="510"/>
        <v>0</v>
      </c>
      <c r="AF1779" s="20">
        <f t="shared" si="511"/>
        <v>0</v>
      </c>
      <c r="AG1779" s="20">
        <f t="shared" si="512"/>
        <v>0</v>
      </c>
      <c r="AH1779" s="20">
        <f t="shared" si="513"/>
        <v>0</v>
      </c>
      <c r="AI1779" s="20">
        <f t="shared" si="514"/>
        <v>0</v>
      </c>
      <c r="AJ1779" s="20">
        <f t="shared" si="515"/>
        <v>0</v>
      </c>
      <c r="AK1779" s="20">
        <f t="shared" si="516"/>
        <v>0</v>
      </c>
      <c r="AL1779" s="20">
        <f t="shared" si="517"/>
        <v>0</v>
      </c>
      <c r="AM1779" s="20">
        <f t="shared" si="518"/>
        <v>0</v>
      </c>
      <c r="AN1779" s="20">
        <f t="shared" si="519"/>
        <v>0</v>
      </c>
      <c r="AO1779" s="43">
        <f t="shared" si="520"/>
        <v>0</v>
      </c>
    </row>
    <row r="1780" spans="1:41" hidden="1" x14ac:dyDescent="0.2">
      <c r="A1780" s="96"/>
      <c r="B1780" s="96"/>
      <c r="C1780" s="96"/>
      <c r="D1780" s="96"/>
      <c r="E1780" s="96"/>
      <c r="F1780" s="96"/>
      <c r="G1780" s="96"/>
      <c r="H1780" s="19" t="str">
        <f>IF(E1780="","",VLOOKUP(LEFT(E1780,5),'Technikai cellák'!B:C,2,0))</f>
        <v/>
      </c>
      <c r="I1780" s="19" t="str">
        <f>IF(E1780="","",VLOOKUP(H1780,'Technikai cellák'!$C$1:$D$12,2,0))</f>
        <v/>
      </c>
      <c r="J1780" s="97"/>
      <c r="K1780" s="25" t="str">
        <f t="shared" si="505"/>
        <v/>
      </c>
      <c r="L1780" s="101">
        <f t="shared" si="506"/>
        <v>0</v>
      </c>
      <c r="M1780" s="102">
        <f t="shared" si="507"/>
        <v>0</v>
      </c>
      <c r="N1780" s="105"/>
      <c r="O1780" s="104">
        <f t="shared" si="508"/>
        <v>0</v>
      </c>
      <c r="P1780" s="26">
        <f t="shared" si="522"/>
        <v>0</v>
      </c>
      <c r="Q1780" s="21">
        <f t="shared" si="521"/>
        <v>0</v>
      </c>
      <c r="R1780" s="98"/>
      <c r="S1780" s="99"/>
      <c r="T1780" s="99"/>
      <c r="U1780" s="99"/>
      <c r="V1780" s="99"/>
      <c r="W1780" s="99"/>
      <c r="X1780" s="99"/>
      <c r="Y1780" s="99"/>
      <c r="Z1780" s="99"/>
      <c r="AA1780" s="99"/>
      <c r="AB1780" s="99"/>
      <c r="AC1780" s="100"/>
      <c r="AD1780" s="22">
        <f t="shared" si="509"/>
        <v>0</v>
      </c>
      <c r="AE1780" s="20">
        <f t="shared" si="510"/>
        <v>0</v>
      </c>
      <c r="AF1780" s="20">
        <f t="shared" si="511"/>
        <v>0</v>
      </c>
      <c r="AG1780" s="20">
        <f t="shared" si="512"/>
        <v>0</v>
      </c>
      <c r="AH1780" s="20">
        <f t="shared" si="513"/>
        <v>0</v>
      </c>
      <c r="AI1780" s="20">
        <f t="shared" si="514"/>
        <v>0</v>
      </c>
      <c r="AJ1780" s="20">
        <f t="shared" si="515"/>
        <v>0</v>
      </c>
      <c r="AK1780" s="20">
        <f t="shared" si="516"/>
        <v>0</v>
      </c>
      <c r="AL1780" s="20">
        <f t="shared" si="517"/>
        <v>0</v>
      </c>
      <c r="AM1780" s="20">
        <f t="shared" si="518"/>
        <v>0</v>
      </c>
      <c r="AN1780" s="20">
        <f t="shared" si="519"/>
        <v>0</v>
      </c>
      <c r="AO1780" s="43">
        <f t="shared" si="520"/>
        <v>0</v>
      </c>
    </row>
    <row r="1781" spans="1:41" hidden="1" x14ac:dyDescent="0.2">
      <c r="A1781" s="96"/>
      <c r="B1781" s="96"/>
      <c r="C1781" s="96"/>
      <c r="D1781" s="96"/>
      <c r="E1781" s="96"/>
      <c r="F1781" s="96"/>
      <c r="G1781" s="96"/>
      <c r="H1781" s="19" t="str">
        <f>IF(E1781="","",VLOOKUP(LEFT(E1781,5),'Technikai cellák'!B:C,2,0))</f>
        <v/>
      </c>
      <c r="I1781" s="19" t="str">
        <f>IF(E1781="","",VLOOKUP(H1781,'Technikai cellák'!$C$1:$D$12,2,0))</f>
        <v/>
      </c>
      <c r="J1781" s="97"/>
      <c r="K1781" s="25" t="str">
        <f t="shared" si="505"/>
        <v/>
      </c>
      <c r="L1781" s="101">
        <f t="shared" si="506"/>
        <v>0</v>
      </c>
      <c r="M1781" s="102">
        <f t="shared" si="507"/>
        <v>0</v>
      </c>
      <c r="N1781" s="105"/>
      <c r="O1781" s="104">
        <f t="shared" si="508"/>
        <v>0</v>
      </c>
      <c r="P1781" s="26">
        <f t="shared" si="522"/>
        <v>0</v>
      </c>
      <c r="Q1781" s="21">
        <f t="shared" si="521"/>
        <v>0</v>
      </c>
      <c r="R1781" s="98"/>
      <c r="S1781" s="99"/>
      <c r="T1781" s="99"/>
      <c r="U1781" s="99"/>
      <c r="V1781" s="99"/>
      <c r="W1781" s="99"/>
      <c r="X1781" s="99"/>
      <c r="Y1781" s="99"/>
      <c r="Z1781" s="99"/>
      <c r="AA1781" s="99"/>
      <c r="AB1781" s="99"/>
      <c r="AC1781" s="100"/>
      <c r="AD1781" s="22">
        <f t="shared" si="509"/>
        <v>0</v>
      </c>
      <c r="AE1781" s="20">
        <f t="shared" si="510"/>
        <v>0</v>
      </c>
      <c r="AF1781" s="20">
        <f t="shared" si="511"/>
        <v>0</v>
      </c>
      <c r="AG1781" s="20">
        <f t="shared" si="512"/>
        <v>0</v>
      </c>
      <c r="AH1781" s="20">
        <f t="shared" si="513"/>
        <v>0</v>
      </c>
      <c r="AI1781" s="20">
        <f t="shared" si="514"/>
        <v>0</v>
      </c>
      <c r="AJ1781" s="20">
        <f t="shared" si="515"/>
        <v>0</v>
      </c>
      <c r="AK1781" s="20">
        <f t="shared" si="516"/>
        <v>0</v>
      </c>
      <c r="AL1781" s="20">
        <f t="shared" si="517"/>
        <v>0</v>
      </c>
      <c r="AM1781" s="20">
        <f t="shared" si="518"/>
        <v>0</v>
      </c>
      <c r="AN1781" s="20">
        <f t="shared" si="519"/>
        <v>0</v>
      </c>
      <c r="AO1781" s="43">
        <f t="shared" si="520"/>
        <v>0</v>
      </c>
    </row>
    <row r="1782" spans="1:41" hidden="1" x14ac:dyDescent="0.2">
      <c r="A1782" s="96"/>
      <c r="B1782" s="96"/>
      <c r="C1782" s="96"/>
      <c r="D1782" s="96"/>
      <c r="E1782" s="96"/>
      <c r="F1782" s="96"/>
      <c r="G1782" s="96"/>
      <c r="H1782" s="19" t="str">
        <f>IF(E1782="","",VLOOKUP(LEFT(E1782,5),'Technikai cellák'!B:C,2,0))</f>
        <v/>
      </c>
      <c r="I1782" s="19" t="str">
        <f>IF(E1782="","",VLOOKUP(H1782,'Technikai cellák'!$C$1:$D$12,2,0))</f>
        <v/>
      </c>
      <c r="J1782" s="97"/>
      <c r="K1782" s="25" t="str">
        <f t="shared" si="505"/>
        <v/>
      </c>
      <c r="L1782" s="101">
        <f t="shared" si="506"/>
        <v>0</v>
      </c>
      <c r="M1782" s="102">
        <f t="shared" si="507"/>
        <v>0</v>
      </c>
      <c r="N1782" s="105"/>
      <c r="O1782" s="104">
        <f t="shared" si="508"/>
        <v>0</v>
      </c>
      <c r="P1782" s="26">
        <f t="shared" si="522"/>
        <v>0</v>
      </c>
      <c r="Q1782" s="21">
        <f t="shared" si="521"/>
        <v>0</v>
      </c>
      <c r="R1782" s="98"/>
      <c r="S1782" s="99"/>
      <c r="T1782" s="99"/>
      <c r="U1782" s="99"/>
      <c r="V1782" s="99"/>
      <c r="W1782" s="99"/>
      <c r="X1782" s="99"/>
      <c r="Y1782" s="99"/>
      <c r="Z1782" s="99"/>
      <c r="AA1782" s="99"/>
      <c r="AB1782" s="99"/>
      <c r="AC1782" s="100"/>
      <c r="AD1782" s="22">
        <f t="shared" si="509"/>
        <v>0</v>
      </c>
      <c r="AE1782" s="20">
        <f t="shared" si="510"/>
        <v>0</v>
      </c>
      <c r="AF1782" s="20">
        <f t="shared" si="511"/>
        <v>0</v>
      </c>
      <c r="AG1782" s="20">
        <f t="shared" si="512"/>
        <v>0</v>
      </c>
      <c r="AH1782" s="20">
        <f t="shared" si="513"/>
        <v>0</v>
      </c>
      <c r="AI1782" s="20">
        <f t="shared" si="514"/>
        <v>0</v>
      </c>
      <c r="AJ1782" s="20">
        <f t="shared" si="515"/>
        <v>0</v>
      </c>
      <c r="AK1782" s="20">
        <f t="shared" si="516"/>
        <v>0</v>
      </c>
      <c r="AL1782" s="20">
        <f t="shared" si="517"/>
        <v>0</v>
      </c>
      <c r="AM1782" s="20">
        <f t="shared" si="518"/>
        <v>0</v>
      </c>
      <c r="AN1782" s="20">
        <f t="shared" si="519"/>
        <v>0</v>
      </c>
      <c r="AO1782" s="43">
        <f t="shared" si="520"/>
        <v>0</v>
      </c>
    </row>
    <row r="1783" spans="1:41" hidden="1" x14ac:dyDescent="0.2">
      <c r="A1783" s="96"/>
      <c r="B1783" s="96"/>
      <c r="C1783" s="96"/>
      <c r="D1783" s="96"/>
      <c r="E1783" s="96"/>
      <c r="F1783" s="96"/>
      <c r="G1783" s="96"/>
      <c r="H1783" s="19" t="str">
        <f>IF(E1783="","",VLOOKUP(LEFT(E1783,5),'Technikai cellák'!B:C,2,0))</f>
        <v/>
      </c>
      <c r="I1783" s="19" t="str">
        <f>IF(E1783="","",VLOOKUP(H1783,'Technikai cellák'!$C$1:$D$12,2,0))</f>
        <v/>
      </c>
      <c r="J1783" s="97"/>
      <c r="K1783" s="25" t="str">
        <f t="shared" si="505"/>
        <v/>
      </c>
      <c r="L1783" s="101">
        <f t="shared" si="506"/>
        <v>0</v>
      </c>
      <c r="M1783" s="102">
        <f t="shared" si="507"/>
        <v>0</v>
      </c>
      <c r="N1783" s="105"/>
      <c r="O1783" s="104">
        <f t="shared" si="508"/>
        <v>0</v>
      </c>
      <c r="P1783" s="26">
        <f t="shared" si="522"/>
        <v>0</v>
      </c>
      <c r="Q1783" s="21">
        <f t="shared" si="521"/>
        <v>0</v>
      </c>
      <c r="R1783" s="98"/>
      <c r="S1783" s="99"/>
      <c r="T1783" s="99"/>
      <c r="U1783" s="99"/>
      <c r="V1783" s="99"/>
      <c r="W1783" s="99"/>
      <c r="X1783" s="99"/>
      <c r="Y1783" s="99"/>
      <c r="Z1783" s="99"/>
      <c r="AA1783" s="99"/>
      <c r="AB1783" s="99"/>
      <c r="AC1783" s="100"/>
      <c r="AD1783" s="22">
        <f t="shared" si="509"/>
        <v>0</v>
      </c>
      <c r="AE1783" s="20">
        <f t="shared" si="510"/>
        <v>0</v>
      </c>
      <c r="AF1783" s="20">
        <f t="shared" si="511"/>
        <v>0</v>
      </c>
      <c r="AG1783" s="20">
        <f t="shared" si="512"/>
        <v>0</v>
      </c>
      <c r="AH1783" s="20">
        <f t="shared" si="513"/>
        <v>0</v>
      </c>
      <c r="AI1783" s="20">
        <f t="shared" si="514"/>
        <v>0</v>
      </c>
      <c r="AJ1783" s="20">
        <f t="shared" si="515"/>
        <v>0</v>
      </c>
      <c r="AK1783" s="20">
        <f t="shared" si="516"/>
        <v>0</v>
      </c>
      <c r="AL1783" s="20">
        <f t="shared" si="517"/>
        <v>0</v>
      </c>
      <c r="AM1783" s="20">
        <f t="shared" si="518"/>
        <v>0</v>
      </c>
      <c r="AN1783" s="20">
        <f t="shared" si="519"/>
        <v>0</v>
      </c>
      <c r="AO1783" s="43">
        <f t="shared" si="520"/>
        <v>0</v>
      </c>
    </row>
    <row r="1784" spans="1:41" hidden="1" x14ac:dyDescent="0.2">
      <c r="A1784" s="96"/>
      <c r="B1784" s="96"/>
      <c r="C1784" s="96"/>
      <c r="D1784" s="96"/>
      <c r="E1784" s="96"/>
      <c r="F1784" s="96"/>
      <c r="G1784" s="96"/>
      <c r="H1784" s="19" t="str">
        <f>IF(E1784="","",VLOOKUP(LEFT(E1784,5),'Technikai cellák'!B:C,2,0))</f>
        <v/>
      </c>
      <c r="I1784" s="19" t="str">
        <f>IF(E1784="","",VLOOKUP(H1784,'Technikai cellák'!$C$1:$D$12,2,0))</f>
        <v/>
      </c>
      <c r="J1784" s="97"/>
      <c r="K1784" s="25" t="str">
        <f t="shared" si="505"/>
        <v/>
      </c>
      <c r="L1784" s="101">
        <f t="shared" si="506"/>
        <v>0</v>
      </c>
      <c r="M1784" s="102">
        <f t="shared" si="507"/>
        <v>0</v>
      </c>
      <c r="N1784" s="105"/>
      <c r="O1784" s="104">
        <f t="shared" si="508"/>
        <v>0</v>
      </c>
      <c r="P1784" s="26">
        <f t="shared" si="522"/>
        <v>0</v>
      </c>
      <c r="Q1784" s="21">
        <f t="shared" si="521"/>
        <v>0</v>
      </c>
      <c r="R1784" s="98"/>
      <c r="S1784" s="99"/>
      <c r="T1784" s="99"/>
      <c r="U1784" s="99"/>
      <c r="V1784" s="99"/>
      <c r="W1784" s="99"/>
      <c r="X1784" s="99"/>
      <c r="Y1784" s="99"/>
      <c r="Z1784" s="99"/>
      <c r="AA1784" s="99"/>
      <c r="AB1784" s="99"/>
      <c r="AC1784" s="100"/>
      <c r="AD1784" s="22">
        <f t="shared" si="509"/>
        <v>0</v>
      </c>
      <c r="AE1784" s="20">
        <f t="shared" si="510"/>
        <v>0</v>
      </c>
      <c r="AF1784" s="20">
        <f t="shared" si="511"/>
        <v>0</v>
      </c>
      <c r="AG1784" s="20">
        <f t="shared" si="512"/>
        <v>0</v>
      </c>
      <c r="AH1784" s="20">
        <f t="shared" si="513"/>
        <v>0</v>
      </c>
      <c r="AI1784" s="20">
        <f t="shared" si="514"/>
        <v>0</v>
      </c>
      <c r="AJ1784" s="20">
        <f t="shared" si="515"/>
        <v>0</v>
      </c>
      <c r="AK1784" s="20">
        <f t="shared" si="516"/>
        <v>0</v>
      </c>
      <c r="AL1784" s="20">
        <f t="shared" si="517"/>
        <v>0</v>
      </c>
      <c r="AM1784" s="20">
        <f t="shared" si="518"/>
        <v>0</v>
      </c>
      <c r="AN1784" s="20">
        <f t="shared" si="519"/>
        <v>0</v>
      </c>
      <c r="AO1784" s="43">
        <f t="shared" si="520"/>
        <v>0</v>
      </c>
    </row>
    <row r="1785" spans="1:41" hidden="1" x14ac:dyDescent="0.2">
      <c r="A1785" s="96"/>
      <c r="B1785" s="96"/>
      <c r="C1785" s="96"/>
      <c r="D1785" s="96"/>
      <c r="E1785" s="96"/>
      <c r="F1785" s="96"/>
      <c r="G1785" s="96"/>
      <c r="H1785" s="19" t="str">
        <f>IF(E1785="","",VLOOKUP(LEFT(E1785,5),'Technikai cellák'!B:C,2,0))</f>
        <v/>
      </c>
      <c r="I1785" s="19" t="str">
        <f>IF(E1785="","",VLOOKUP(H1785,'Technikai cellák'!$C$1:$D$12,2,0))</f>
        <v/>
      </c>
      <c r="J1785" s="97"/>
      <c r="K1785" s="25" t="str">
        <f t="shared" si="505"/>
        <v/>
      </c>
      <c r="L1785" s="101">
        <f t="shared" si="506"/>
        <v>0</v>
      </c>
      <c r="M1785" s="102">
        <f t="shared" si="507"/>
        <v>0</v>
      </c>
      <c r="N1785" s="105"/>
      <c r="O1785" s="104">
        <f t="shared" si="508"/>
        <v>0</v>
      </c>
      <c r="P1785" s="26">
        <f t="shared" si="522"/>
        <v>0</v>
      </c>
      <c r="Q1785" s="21">
        <f t="shared" si="521"/>
        <v>0</v>
      </c>
      <c r="R1785" s="98"/>
      <c r="S1785" s="99"/>
      <c r="T1785" s="99"/>
      <c r="U1785" s="99"/>
      <c r="V1785" s="99"/>
      <c r="W1785" s="99"/>
      <c r="X1785" s="99"/>
      <c r="Y1785" s="99"/>
      <c r="Z1785" s="99"/>
      <c r="AA1785" s="99"/>
      <c r="AB1785" s="99"/>
      <c r="AC1785" s="100"/>
      <c r="AD1785" s="22">
        <f t="shared" si="509"/>
        <v>0</v>
      </c>
      <c r="AE1785" s="20">
        <f t="shared" si="510"/>
        <v>0</v>
      </c>
      <c r="AF1785" s="20">
        <f t="shared" si="511"/>
        <v>0</v>
      </c>
      <c r="AG1785" s="20">
        <f t="shared" si="512"/>
        <v>0</v>
      </c>
      <c r="AH1785" s="20">
        <f t="shared" si="513"/>
        <v>0</v>
      </c>
      <c r="AI1785" s="20">
        <f t="shared" si="514"/>
        <v>0</v>
      </c>
      <c r="AJ1785" s="20">
        <f t="shared" si="515"/>
        <v>0</v>
      </c>
      <c r="AK1785" s="20">
        <f t="shared" si="516"/>
        <v>0</v>
      </c>
      <c r="AL1785" s="20">
        <f t="shared" si="517"/>
        <v>0</v>
      </c>
      <c r="AM1785" s="20">
        <f t="shared" si="518"/>
        <v>0</v>
      </c>
      <c r="AN1785" s="20">
        <f t="shared" si="519"/>
        <v>0</v>
      </c>
      <c r="AO1785" s="43">
        <f t="shared" si="520"/>
        <v>0</v>
      </c>
    </row>
    <row r="1786" spans="1:41" hidden="1" x14ac:dyDescent="0.2">
      <c r="A1786" s="96"/>
      <c r="B1786" s="96"/>
      <c r="C1786" s="96"/>
      <c r="D1786" s="96"/>
      <c r="E1786" s="96"/>
      <c r="F1786" s="96"/>
      <c r="G1786" s="96"/>
      <c r="H1786" s="19" t="str">
        <f>IF(E1786="","",VLOOKUP(LEFT(E1786,5),'Technikai cellák'!B:C,2,0))</f>
        <v/>
      </c>
      <c r="I1786" s="19" t="str">
        <f>IF(E1786="","",VLOOKUP(H1786,'Technikai cellák'!$C$1:$D$12,2,0))</f>
        <v/>
      </c>
      <c r="J1786" s="97"/>
      <c r="K1786" s="25" t="str">
        <f t="shared" si="505"/>
        <v/>
      </c>
      <c r="L1786" s="101">
        <f t="shared" si="506"/>
        <v>0</v>
      </c>
      <c r="M1786" s="102">
        <f t="shared" si="507"/>
        <v>0</v>
      </c>
      <c r="N1786" s="105"/>
      <c r="O1786" s="104">
        <f t="shared" si="508"/>
        <v>0</v>
      </c>
      <c r="P1786" s="26">
        <f t="shared" si="522"/>
        <v>0</v>
      </c>
      <c r="Q1786" s="21">
        <f t="shared" si="521"/>
        <v>0</v>
      </c>
      <c r="R1786" s="98"/>
      <c r="S1786" s="99"/>
      <c r="T1786" s="99"/>
      <c r="U1786" s="99"/>
      <c r="V1786" s="99"/>
      <c r="W1786" s="99"/>
      <c r="X1786" s="99"/>
      <c r="Y1786" s="99"/>
      <c r="Z1786" s="99"/>
      <c r="AA1786" s="99"/>
      <c r="AB1786" s="99"/>
      <c r="AC1786" s="100"/>
      <c r="AD1786" s="22">
        <f t="shared" si="509"/>
        <v>0</v>
      </c>
      <c r="AE1786" s="20">
        <f t="shared" si="510"/>
        <v>0</v>
      </c>
      <c r="AF1786" s="20">
        <f t="shared" si="511"/>
        <v>0</v>
      </c>
      <c r="AG1786" s="20">
        <f t="shared" si="512"/>
        <v>0</v>
      </c>
      <c r="AH1786" s="20">
        <f t="shared" si="513"/>
        <v>0</v>
      </c>
      <c r="AI1786" s="20">
        <f t="shared" si="514"/>
        <v>0</v>
      </c>
      <c r="AJ1786" s="20">
        <f t="shared" si="515"/>
        <v>0</v>
      </c>
      <c r="AK1786" s="20">
        <f t="shared" si="516"/>
        <v>0</v>
      </c>
      <c r="AL1786" s="20">
        <f t="shared" si="517"/>
        <v>0</v>
      </c>
      <c r="AM1786" s="20">
        <f t="shared" si="518"/>
        <v>0</v>
      </c>
      <c r="AN1786" s="20">
        <f t="shared" si="519"/>
        <v>0</v>
      </c>
      <c r="AO1786" s="43">
        <f t="shared" si="520"/>
        <v>0</v>
      </c>
    </row>
    <row r="1787" spans="1:41" hidden="1" x14ac:dyDescent="0.2">
      <c r="A1787" s="96"/>
      <c r="B1787" s="96"/>
      <c r="C1787" s="96"/>
      <c r="D1787" s="96"/>
      <c r="E1787" s="96"/>
      <c r="F1787" s="96"/>
      <c r="G1787" s="96"/>
      <c r="H1787" s="19" t="str">
        <f>IF(E1787="","",VLOOKUP(LEFT(E1787,5),'Technikai cellák'!B:C,2,0))</f>
        <v/>
      </c>
      <c r="I1787" s="19" t="str">
        <f>IF(E1787="","",VLOOKUP(H1787,'Technikai cellák'!$C$1:$D$12,2,0))</f>
        <v/>
      </c>
      <c r="J1787" s="97"/>
      <c r="K1787" s="25" t="str">
        <f t="shared" si="505"/>
        <v/>
      </c>
      <c r="L1787" s="101">
        <f t="shared" si="506"/>
        <v>0</v>
      </c>
      <c r="M1787" s="102">
        <f t="shared" si="507"/>
        <v>0</v>
      </c>
      <c r="N1787" s="105"/>
      <c r="O1787" s="104">
        <f t="shared" si="508"/>
        <v>0</v>
      </c>
      <c r="P1787" s="26">
        <f t="shared" si="522"/>
        <v>0</v>
      </c>
      <c r="Q1787" s="21">
        <f t="shared" si="521"/>
        <v>0</v>
      </c>
      <c r="R1787" s="98"/>
      <c r="S1787" s="99"/>
      <c r="T1787" s="99"/>
      <c r="U1787" s="99"/>
      <c r="V1787" s="99"/>
      <c r="W1787" s="99"/>
      <c r="X1787" s="99"/>
      <c r="Y1787" s="99"/>
      <c r="Z1787" s="99"/>
      <c r="AA1787" s="99"/>
      <c r="AB1787" s="99"/>
      <c r="AC1787" s="100"/>
      <c r="AD1787" s="22">
        <f t="shared" si="509"/>
        <v>0</v>
      </c>
      <c r="AE1787" s="20">
        <f t="shared" si="510"/>
        <v>0</v>
      </c>
      <c r="AF1787" s="20">
        <f t="shared" si="511"/>
        <v>0</v>
      </c>
      <c r="AG1787" s="20">
        <f t="shared" si="512"/>
        <v>0</v>
      </c>
      <c r="AH1787" s="20">
        <f t="shared" si="513"/>
        <v>0</v>
      </c>
      <c r="AI1787" s="20">
        <f t="shared" si="514"/>
        <v>0</v>
      </c>
      <c r="AJ1787" s="20">
        <f t="shared" si="515"/>
        <v>0</v>
      </c>
      <c r="AK1787" s="20">
        <f t="shared" si="516"/>
        <v>0</v>
      </c>
      <c r="AL1787" s="20">
        <f t="shared" si="517"/>
        <v>0</v>
      </c>
      <c r="AM1787" s="20">
        <f t="shared" si="518"/>
        <v>0</v>
      </c>
      <c r="AN1787" s="20">
        <f t="shared" si="519"/>
        <v>0</v>
      </c>
      <c r="AO1787" s="43">
        <f t="shared" si="520"/>
        <v>0</v>
      </c>
    </row>
    <row r="1788" spans="1:41" hidden="1" x14ac:dyDescent="0.2">
      <c r="A1788" s="96"/>
      <c r="B1788" s="96"/>
      <c r="C1788" s="96"/>
      <c r="D1788" s="96"/>
      <c r="E1788" s="96"/>
      <c r="F1788" s="96"/>
      <c r="G1788" s="96"/>
      <c r="H1788" s="19" t="str">
        <f>IF(E1788="","",VLOOKUP(LEFT(E1788,5),'Technikai cellák'!B:C,2,0))</f>
        <v/>
      </c>
      <c r="I1788" s="19" t="str">
        <f>IF(E1788="","",VLOOKUP(H1788,'Technikai cellák'!$C$1:$D$12,2,0))</f>
        <v/>
      </c>
      <c r="J1788" s="97"/>
      <c r="K1788" s="25" t="str">
        <f t="shared" si="505"/>
        <v/>
      </c>
      <c r="L1788" s="101">
        <f t="shared" si="506"/>
        <v>0</v>
      </c>
      <c r="M1788" s="102">
        <f t="shared" si="507"/>
        <v>0</v>
      </c>
      <c r="N1788" s="105"/>
      <c r="O1788" s="104">
        <f t="shared" si="508"/>
        <v>0</v>
      </c>
      <c r="P1788" s="26">
        <f t="shared" si="522"/>
        <v>0</v>
      </c>
      <c r="Q1788" s="21">
        <f t="shared" si="521"/>
        <v>0</v>
      </c>
      <c r="R1788" s="98"/>
      <c r="S1788" s="99"/>
      <c r="T1788" s="99"/>
      <c r="U1788" s="99"/>
      <c r="V1788" s="99"/>
      <c r="W1788" s="99"/>
      <c r="X1788" s="99"/>
      <c r="Y1788" s="99"/>
      <c r="Z1788" s="99"/>
      <c r="AA1788" s="99"/>
      <c r="AB1788" s="99"/>
      <c r="AC1788" s="100"/>
      <c r="AD1788" s="22">
        <f t="shared" si="509"/>
        <v>0</v>
      </c>
      <c r="AE1788" s="20">
        <f t="shared" si="510"/>
        <v>0</v>
      </c>
      <c r="AF1788" s="20">
        <f t="shared" si="511"/>
        <v>0</v>
      </c>
      <c r="AG1788" s="20">
        <f t="shared" si="512"/>
        <v>0</v>
      </c>
      <c r="AH1788" s="20">
        <f t="shared" si="513"/>
        <v>0</v>
      </c>
      <c r="AI1788" s="20">
        <f t="shared" si="514"/>
        <v>0</v>
      </c>
      <c r="AJ1788" s="20">
        <f t="shared" si="515"/>
        <v>0</v>
      </c>
      <c r="AK1788" s="20">
        <f t="shared" si="516"/>
        <v>0</v>
      </c>
      <c r="AL1788" s="20">
        <f t="shared" si="517"/>
        <v>0</v>
      </c>
      <c r="AM1788" s="20">
        <f t="shared" si="518"/>
        <v>0</v>
      </c>
      <c r="AN1788" s="20">
        <f t="shared" si="519"/>
        <v>0</v>
      </c>
      <c r="AO1788" s="43">
        <f t="shared" si="520"/>
        <v>0</v>
      </c>
    </row>
    <row r="1789" spans="1:41" hidden="1" x14ac:dyDescent="0.2">
      <c r="A1789" s="96"/>
      <c r="B1789" s="96"/>
      <c r="C1789" s="96"/>
      <c r="D1789" s="96"/>
      <c r="E1789" s="96"/>
      <c r="F1789" s="96"/>
      <c r="G1789" s="96"/>
      <c r="H1789" s="19" t="str">
        <f>IF(E1789="","",VLOOKUP(LEFT(E1789,5),'Technikai cellák'!B:C,2,0))</f>
        <v/>
      </c>
      <c r="I1789" s="19" t="str">
        <f>IF(E1789="","",VLOOKUP(H1789,'Technikai cellák'!$C$1:$D$12,2,0))</f>
        <v/>
      </c>
      <c r="J1789" s="97"/>
      <c r="K1789" s="25" t="str">
        <f t="shared" si="505"/>
        <v/>
      </c>
      <c r="L1789" s="101">
        <f t="shared" si="506"/>
        <v>0</v>
      </c>
      <c r="M1789" s="102">
        <f t="shared" si="507"/>
        <v>0</v>
      </c>
      <c r="N1789" s="105"/>
      <c r="O1789" s="104">
        <f t="shared" si="508"/>
        <v>0</v>
      </c>
      <c r="P1789" s="26">
        <f t="shared" si="522"/>
        <v>0</v>
      </c>
      <c r="Q1789" s="21">
        <f t="shared" si="521"/>
        <v>0</v>
      </c>
      <c r="R1789" s="98"/>
      <c r="S1789" s="99"/>
      <c r="T1789" s="99"/>
      <c r="U1789" s="99"/>
      <c r="V1789" s="99"/>
      <c r="W1789" s="99"/>
      <c r="X1789" s="99"/>
      <c r="Y1789" s="99"/>
      <c r="Z1789" s="99"/>
      <c r="AA1789" s="99"/>
      <c r="AB1789" s="99"/>
      <c r="AC1789" s="100"/>
      <c r="AD1789" s="22">
        <f t="shared" si="509"/>
        <v>0</v>
      </c>
      <c r="AE1789" s="20">
        <f t="shared" si="510"/>
        <v>0</v>
      </c>
      <c r="AF1789" s="20">
        <f t="shared" si="511"/>
        <v>0</v>
      </c>
      <c r="AG1789" s="20">
        <f t="shared" si="512"/>
        <v>0</v>
      </c>
      <c r="AH1789" s="20">
        <f t="shared" si="513"/>
        <v>0</v>
      </c>
      <c r="AI1789" s="20">
        <f t="shared" si="514"/>
        <v>0</v>
      </c>
      <c r="AJ1789" s="20">
        <f t="shared" si="515"/>
        <v>0</v>
      </c>
      <c r="AK1789" s="20">
        <f t="shared" si="516"/>
        <v>0</v>
      </c>
      <c r="AL1789" s="20">
        <f t="shared" si="517"/>
        <v>0</v>
      </c>
      <c r="AM1789" s="20">
        <f t="shared" si="518"/>
        <v>0</v>
      </c>
      <c r="AN1789" s="20">
        <f t="shared" si="519"/>
        <v>0</v>
      </c>
      <c r="AO1789" s="43">
        <f t="shared" si="520"/>
        <v>0</v>
      </c>
    </row>
    <row r="1790" spans="1:41" hidden="1" x14ac:dyDescent="0.2">
      <c r="A1790" s="96"/>
      <c r="B1790" s="96"/>
      <c r="C1790" s="96"/>
      <c r="D1790" s="96"/>
      <c r="E1790" s="96"/>
      <c r="F1790" s="96"/>
      <c r="G1790" s="96"/>
      <c r="H1790" s="19" t="str">
        <f>IF(E1790="","",VLOOKUP(LEFT(E1790,5),'Technikai cellák'!B:C,2,0))</f>
        <v/>
      </c>
      <c r="I1790" s="19" t="str">
        <f>IF(E1790="","",VLOOKUP(H1790,'Technikai cellák'!$C$1:$D$12,2,0))</f>
        <v/>
      </c>
      <c r="J1790" s="97"/>
      <c r="K1790" s="25" t="str">
        <f t="shared" si="505"/>
        <v/>
      </c>
      <c r="L1790" s="101">
        <f t="shared" si="506"/>
        <v>0</v>
      </c>
      <c r="M1790" s="102">
        <f t="shared" si="507"/>
        <v>0</v>
      </c>
      <c r="N1790" s="105"/>
      <c r="O1790" s="104">
        <f t="shared" si="508"/>
        <v>0</v>
      </c>
      <c r="P1790" s="26">
        <f t="shared" si="522"/>
        <v>0</v>
      </c>
      <c r="Q1790" s="21">
        <f t="shared" si="521"/>
        <v>0</v>
      </c>
      <c r="R1790" s="98"/>
      <c r="S1790" s="99"/>
      <c r="T1790" s="99"/>
      <c r="U1790" s="99"/>
      <c r="V1790" s="99"/>
      <c r="W1790" s="99"/>
      <c r="X1790" s="99"/>
      <c r="Y1790" s="99"/>
      <c r="Z1790" s="99"/>
      <c r="AA1790" s="99"/>
      <c r="AB1790" s="99"/>
      <c r="AC1790" s="100"/>
      <c r="AD1790" s="22">
        <f t="shared" si="509"/>
        <v>0</v>
      </c>
      <c r="AE1790" s="20">
        <f t="shared" si="510"/>
        <v>0</v>
      </c>
      <c r="AF1790" s="20">
        <f t="shared" si="511"/>
        <v>0</v>
      </c>
      <c r="AG1790" s="20">
        <f t="shared" si="512"/>
        <v>0</v>
      </c>
      <c r="AH1790" s="20">
        <f t="shared" si="513"/>
        <v>0</v>
      </c>
      <c r="AI1790" s="20">
        <f t="shared" si="514"/>
        <v>0</v>
      </c>
      <c r="AJ1790" s="20">
        <f t="shared" si="515"/>
        <v>0</v>
      </c>
      <c r="AK1790" s="20">
        <f t="shared" si="516"/>
        <v>0</v>
      </c>
      <c r="AL1790" s="20">
        <f t="shared" si="517"/>
        <v>0</v>
      </c>
      <c r="AM1790" s="20">
        <f t="shared" si="518"/>
        <v>0</v>
      </c>
      <c r="AN1790" s="20">
        <f t="shared" si="519"/>
        <v>0</v>
      </c>
      <c r="AO1790" s="43">
        <f t="shared" si="520"/>
        <v>0</v>
      </c>
    </row>
    <row r="1791" spans="1:41" hidden="1" x14ac:dyDescent="0.2">
      <c r="A1791" s="96"/>
      <c r="B1791" s="96"/>
      <c r="C1791" s="96"/>
      <c r="D1791" s="96"/>
      <c r="E1791" s="96"/>
      <c r="F1791" s="96"/>
      <c r="G1791" s="96"/>
      <c r="H1791" s="19" t="str">
        <f>IF(E1791="","",VLOOKUP(LEFT(E1791,5),'Technikai cellák'!B:C,2,0))</f>
        <v/>
      </c>
      <c r="I1791" s="19" t="str">
        <f>IF(E1791="","",VLOOKUP(H1791,'Technikai cellák'!$C$1:$D$12,2,0))</f>
        <v/>
      </c>
      <c r="J1791" s="97"/>
      <c r="K1791" s="25" t="str">
        <f t="shared" si="505"/>
        <v/>
      </c>
      <c r="L1791" s="101">
        <f t="shared" si="506"/>
        <v>0</v>
      </c>
      <c r="M1791" s="102">
        <f t="shared" si="507"/>
        <v>0</v>
      </c>
      <c r="N1791" s="105"/>
      <c r="O1791" s="104">
        <f t="shared" si="508"/>
        <v>0</v>
      </c>
      <c r="P1791" s="26">
        <f t="shared" si="522"/>
        <v>0</v>
      </c>
      <c r="Q1791" s="21">
        <f t="shared" si="521"/>
        <v>0</v>
      </c>
      <c r="R1791" s="98"/>
      <c r="S1791" s="99"/>
      <c r="T1791" s="99"/>
      <c r="U1791" s="99"/>
      <c r="V1791" s="99"/>
      <c r="W1791" s="99"/>
      <c r="X1791" s="99"/>
      <c r="Y1791" s="99"/>
      <c r="Z1791" s="99"/>
      <c r="AA1791" s="99"/>
      <c r="AB1791" s="99"/>
      <c r="AC1791" s="100"/>
      <c r="AD1791" s="22">
        <f t="shared" si="509"/>
        <v>0</v>
      </c>
      <c r="AE1791" s="20">
        <f t="shared" si="510"/>
        <v>0</v>
      </c>
      <c r="AF1791" s="20">
        <f t="shared" si="511"/>
        <v>0</v>
      </c>
      <c r="AG1791" s="20">
        <f t="shared" si="512"/>
        <v>0</v>
      </c>
      <c r="AH1791" s="20">
        <f t="shared" si="513"/>
        <v>0</v>
      </c>
      <c r="AI1791" s="20">
        <f t="shared" si="514"/>
        <v>0</v>
      </c>
      <c r="AJ1791" s="20">
        <f t="shared" si="515"/>
        <v>0</v>
      </c>
      <c r="AK1791" s="20">
        <f t="shared" si="516"/>
        <v>0</v>
      </c>
      <c r="AL1791" s="20">
        <f t="shared" si="517"/>
        <v>0</v>
      </c>
      <c r="AM1791" s="20">
        <f t="shared" si="518"/>
        <v>0</v>
      </c>
      <c r="AN1791" s="20">
        <f t="shared" si="519"/>
        <v>0</v>
      </c>
      <c r="AO1791" s="43">
        <f t="shared" si="520"/>
        <v>0</v>
      </c>
    </row>
    <row r="1792" spans="1:41" hidden="1" x14ac:dyDescent="0.2">
      <c r="A1792" s="96"/>
      <c r="B1792" s="96"/>
      <c r="C1792" s="96"/>
      <c r="D1792" s="96"/>
      <c r="E1792" s="96"/>
      <c r="F1792" s="96"/>
      <c r="G1792" s="96"/>
      <c r="H1792" s="19" t="str">
        <f>IF(E1792="","",VLOOKUP(LEFT(E1792,5),'Technikai cellák'!B:C,2,0))</f>
        <v/>
      </c>
      <c r="I1792" s="19" t="str">
        <f>IF(E1792="","",VLOOKUP(H1792,'Technikai cellák'!$C$1:$D$12,2,0))</f>
        <v/>
      </c>
      <c r="J1792" s="97"/>
      <c r="K1792" s="25" t="str">
        <f t="shared" si="505"/>
        <v/>
      </c>
      <c r="L1792" s="101">
        <f t="shared" si="506"/>
        <v>0</v>
      </c>
      <c r="M1792" s="102">
        <f t="shared" si="507"/>
        <v>0</v>
      </c>
      <c r="N1792" s="105"/>
      <c r="O1792" s="104">
        <f t="shared" si="508"/>
        <v>0</v>
      </c>
      <c r="P1792" s="26">
        <f t="shared" si="522"/>
        <v>0</v>
      </c>
      <c r="Q1792" s="21">
        <f t="shared" si="521"/>
        <v>0</v>
      </c>
      <c r="R1792" s="98"/>
      <c r="S1792" s="99"/>
      <c r="T1792" s="99"/>
      <c r="U1792" s="99"/>
      <c r="V1792" s="99"/>
      <c r="W1792" s="99"/>
      <c r="X1792" s="99"/>
      <c r="Y1792" s="99"/>
      <c r="Z1792" s="99"/>
      <c r="AA1792" s="99"/>
      <c r="AB1792" s="99"/>
      <c r="AC1792" s="100"/>
      <c r="AD1792" s="22">
        <f t="shared" si="509"/>
        <v>0</v>
      </c>
      <c r="AE1792" s="20">
        <f t="shared" si="510"/>
        <v>0</v>
      </c>
      <c r="AF1792" s="20">
        <f t="shared" si="511"/>
        <v>0</v>
      </c>
      <c r="AG1792" s="20">
        <f t="shared" si="512"/>
        <v>0</v>
      </c>
      <c r="AH1792" s="20">
        <f t="shared" si="513"/>
        <v>0</v>
      </c>
      <c r="AI1792" s="20">
        <f t="shared" si="514"/>
        <v>0</v>
      </c>
      <c r="AJ1792" s="20">
        <f t="shared" si="515"/>
        <v>0</v>
      </c>
      <c r="AK1792" s="20">
        <f t="shared" si="516"/>
        <v>0</v>
      </c>
      <c r="AL1792" s="20">
        <f t="shared" si="517"/>
        <v>0</v>
      </c>
      <c r="AM1792" s="20">
        <f t="shared" si="518"/>
        <v>0</v>
      </c>
      <c r="AN1792" s="20">
        <f t="shared" si="519"/>
        <v>0</v>
      </c>
      <c r="AO1792" s="43">
        <f t="shared" si="520"/>
        <v>0</v>
      </c>
    </row>
    <row r="1793" spans="1:41" hidden="1" x14ac:dyDescent="0.2">
      <c r="A1793" s="96"/>
      <c r="B1793" s="96"/>
      <c r="C1793" s="96"/>
      <c r="D1793" s="96"/>
      <c r="E1793" s="96"/>
      <c r="F1793" s="96"/>
      <c r="G1793" s="96"/>
      <c r="H1793" s="19" t="str">
        <f>IF(E1793="","",VLOOKUP(LEFT(E1793,5),'Technikai cellák'!B:C,2,0))</f>
        <v/>
      </c>
      <c r="I1793" s="19" t="str">
        <f>IF(E1793="","",VLOOKUP(H1793,'Technikai cellák'!$C$1:$D$12,2,0))</f>
        <v/>
      </c>
      <c r="J1793" s="97"/>
      <c r="K1793" s="25" t="str">
        <f t="shared" si="505"/>
        <v/>
      </c>
      <c r="L1793" s="101">
        <f t="shared" si="506"/>
        <v>0</v>
      </c>
      <c r="M1793" s="102">
        <f t="shared" si="507"/>
        <v>0</v>
      </c>
      <c r="N1793" s="105"/>
      <c r="O1793" s="104">
        <f t="shared" si="508"/>
        <v>0</v>
      </c>
      <c r="P1793" s="26">
        <f t="shared" si="522"/>
        <v>0</v>
      </c>
      <c r="Q1793" s="21">
        <f t="shared" si="521"/>
        <v>0</v>
      </c>
      <c r="R1793" s="98"/>
      <c r="S1793" s="99"/>
      <c r="T1793" s="99"/>
      <c r="U1793" s="99"/>
      <c r="V1793" s="99"/>
      <c r="W1793" s="99"/>
      <c r="X1793" s="99"/>
      <c r="Y1793" s="99"/>
      <c r="Z1793" s="99"/>
      <c r="AA1793" s="99"/>
      <c r="AB1793" s="99"/>
      <c r="AC1793" s="100"/>
      <c r="AD1793" s="22">
        <f t="shared" si="509"/>
        <v>0</v>
      </c>
      <c r="AE1793" s="20">
        <f t="shared" si="510"/>
        <v>0</v>
      </c>
      <c r="AF1793" s="20">
        <f t="shared" si="511"/>
        <v>0</v>
      </c>
      <c r="AG1793" s="20">
        <f t="shared" si="512"/>
        <v>0</v>
      </c>
      <c r="AH1793" s="20">
        <f t="shared" si="513"/>
        <v>0</v>
      </c>
      <c r="AI1793" s="20">
        <f t="shared" si="514"/>
        <v>0</v>
      </c>
      <c r="AJ1793" s="20">
        <f t="shared" si="515"/>
        <v>0</v>
      </c>
      <c r="AK1793" s="20">
        <f t="shared" si="516"/>
        <v>0</v>
      </c>
      <c r="AL1793" s="20">
        <f t="shared" si="517"/>
        <v>0</v>
      </c>
      <c r="AM1793" s="20">
        <f t="shared" si="518"/>
        <v>0</v>
      </c>
      <c r="AN1793" s="20">
        <f t="shared" si="519"/>
        <v>0</v>
      </c>
      <c r="AO1793" s="43">
        <f t="shared" si="520"/>
        <v>0</v>
      </c>
    </row>
    <row r="1794" spans="1:41" hidden="1" x14ac:dyDescent="0.2">
      <c r="A1794" s="96"/>
      <c r="B1794" s="96"/>
      <c r="C1794" s="96"/>
      <c r="D1794" s="96"/>
      <c r="E1794" s="96"/>
      <c r="F1794" s="96"/>
      <c r="G1794" s="96"/>
      <c r="H1794" s="19" t="str">
        <f>IF(E1794="","",VLOOKUP(LEFT(E1794,5),'Technikai cellák'!B:C,2,0))</f>
        <v/>
      </c>
      <c r="I1794" s="19" t="str">
        <f>IF(E1794="","",VLOOKUP(H1794,'Technikai cellák'!$C$1:$D$12,2,0))</f>
        <v/>
      </c>
      <c r="J1794" s="97"/>
      <c r="K1794" s="25" t="str">
        <f t="shared" si="505"/>
        <v/>
      </c>
      <c r="L1794" s="101">
        <f t="shared" si="506"/>
        <v>0</v>
      </c>
      <c r="M1794" s="102">
        <f t="shared" si="507"/>
        <v>0</v>
      </c>
      <c r="N1794" s="105"/>
      <c r="O1794" s="104">
        <f t="shared" si="508"/>
        <v>0</v>
      </c>
      <c r="P1794" s="26">
        <f t="shared" si="522"/>
        <v>0</v>
      </c>
      <c r="Q1794" s="21">
        <f t="shared" si="521"/>
        <v>0</v>
      </c>
      <c r="R1794" s="98"/>
      <c r="S1794" s="99"/>
      <c r="T1794" s="99"/>
      <c r="U1794" s="99"/>
      <c r="V1794" s="99"/>
      <c r="W1794" s="99"/>
      <c r="X1794" s="99"/>
      <c r="Y1794" s="99"/>
      <c r="Z1794" s="99"/>
      <c r="AA1794" s="99"/>
      <c r="AB1794" s="99"/>
      <c r="AC1794" s="100"/>
      <c r="AD1794" s="22">
        <f t="shared" si="509"/>
        <v>0</v>
      </c>
      <c r="AE1794" s="20">
        <f t="shared" si="510"/>
        <v>0</v>
      </c>
      <c r="AF1794" s="20">
        <f t="shared" si="511"/>
        <v>0</v>
      </c>
      <c r="AG1794" s="20">
        <f t="shared" si="512"/>
        <v>0</v>
      </c>
      <c r="AH1794" s="20">
        <f t="shared" si="513"/>
        <v>0</v>
      </c>
      <c r="AI1794" s="20">
        <f t="shared" si="514"/>
        <v>0</v>
      </c>
      <c r="AJ1794" s="20">
        <f t="shared" si="515"/>
        <v>0</v>
      </c>
      <c r="AK1794" s="20">
        <f t="shared" si="516"/>
        <v>0</v>
      </c>
      <c r="AL1794" s="20">
        <f t="shared" si="517"/>
        <v>0</v>
      </c>
      <c r="AM1794" s="20">
        <f t="shared" si="518"/>
        <v>0</v>
      </c>
      <c r="AN1794" s="20">
        <f t="shared" si="519"/>
        <v>0</v>
      </c>
      <c r="AO1794" s="43">
        <f t="shared" si="520"/>
        <v>0</v>
      </c>
    </row>
    <row r="1795" spans="1:41" hidden="1" x14ac:dyDescent="0.2">
      <c r="A1795" s="96"/>
      <c r="B1795" s="96"/>
      <c r="C1795" s="96"/>
      <c r="D1795" s="96"/>
      <c r="E1795" s="96"/>
      <c r="F1795" s="96"/>
      <c r="G1795" s="96"/>
      <c r="H1795" s="19" t="str">
        <f>IF(E1795="","",VLOOKUP(LEFT(E1795,5),'Technikai cellák'!B:C,2,0))</f>
        <v/>
      </c>
      <c r="I1795" s="19" t="str">
        <f>IF(E1795="","",VLOOKUP(H1795,'Technikai cellák'!$C$1:$D$12,2,0))</f>
        <v/>
      </c>
      <c r="J1795" s="97"/>
      <c r="K1795" s="25" t="str">
        <f t="shared" ref="K1795:K1858" si="523">IF(J1795="","",IF(J1795&lt;20,"20 alatti",IF(J1795&lt;100,"20-99",IF(J1795&lt;500,"100-500","500-"))))</f>
        <v/>
      </c>
      <c r="L1795" s="101">
        <f t="shared" ref="L1795:L1858" si="524">ROUND(IF(K1795="20 alatti",J1795*1,0),0)</f>
        <v>0</v>
      </c>
      <c r="M1795" s="102">
        <f t="shared" ref="M1795:M1858" si="525">ROUND(IF(K1795="20-99",J1795*10.5,0),0)</f>
        <v>0</v>
      </c>
      <c r="N1795" s="105"/>
      <c r="O1795" s="104">
        <f t="shared" ref="O1795:O1858" si="526">ROUND((IF(J1795&lt;100,0,J1795*$C$6)/$C$7),0)</f>
        <v>0</v>
      </c>
      <c r="P1795" s="26">
        <f t="shared" si="522"/>
        <v>0</v>
      </c>
      <c r="Q1795" s="21">
        <f t="shared" si="521"/>
        <v>0</v>
      </c>
      <c r="R1795" s="98"/>
      <c r="S1795" s="99"/>
      <c r="T1795" s="99"/>
      <c r="U1795" s="99"/>
      <c r="V1795" s="99"/>
      <c r="W1795" s="99"/>
      <c r="X1795" s="99"/>
      <c r="Y1795" s="99"/>
      <c r="Z1795" s="99"/>
      <c r="AA1795" s="99"/>
      <c r="AB1795" s="99"/>
      <c r="AC1795" s="100"/>
      <c r="AD1795" s="22">
        <f t="shared" si="509"/>
        <v>0</v>
      </c>
      <c r="AE1795" s="20">
        <f t="shared" si="510"/>
        <v>0</v>
      </c>
      <c r="AF1795" s="20">
        <f t="shared" si="511"/>
        <v>0</v>
      </c>
      <c r="AG1795" s="20">
        <f t="shared" si="512"/>
        <v>0</v>
      </c>
      <c r="AH1795" s="20">
        <f t="shared" si="513"/>
        <v>0</v>
      </c>
      <c r="AI1795" s="20">
        <f t="shared" si="514"/>
        <v>0</v>
      </c>
      <c r="AJ1795" s="20">
        <f t="shared" si="515"/>
        <v>0</v>
      </c>
      <c r="AK1795" s="20">
        <f t="shared" si="516"/>
        <v>0</v>
      </c>
      <c r="AL1795" s="20">
        <f t="shared" si="517"/>
        <v>0</v>
      </c>
      <c r="AM1795" s="20">
        <f t="shared" si="518"/>
        <v>0</v>
      </c>
      <c r="AN1795" s="20">
        <f t="shared" si="519"/>
        <v>0</v>
      </c>
      <c r="AO1795" s="43">
        <f t="shared" si="520"/>
        <v>0</v>
      </c>
    </row>
    <row r="1796" spans="1:41" hidden="1" x14ac:dyDescent="0.2">
      <c r="A1796" s="96"/>
      <c r="B1796" s="96"/>
      <c r="C1796" s="96"/>
      <c r="D1796" s="96"/>
      <c r="E1796" s="96"/>
      <c r="F1796" s="96"/>
      <c r="G1796" s="96"/>
      <c r="H1796" s="19" t="str">
        <f>IF(E1796="","",VLOOKUP(LEFT(E1796,5),'Technikai cellák'!B:C,2,0))</f>
        <v/>
      </c>
      <c r="I1796" s="19" t="str">
        <f>IF(E1796="","",VLOOKUP(H1796,'Technikai cellák'!$C$1:$D$12,2,0))</f>
        <v/>
      </c>
      <c r="J1796" s="97"/>
      <c r="K1796" s="25" t="str">
        <f t="shared" si="523"/>
        <v/>
      </c>
      <c r="L1796" s="101">
        <f t="shared" si="524"/>
        <v>0</v>
      </c>
      <c r="M1796" s="102">
        <f t="shared" si="525"/>
        <v>0</v>
      </c>
      <c r="N1796" s="105"/>
      <c r="O1796" s="104">
        <f t="shared" si="526"/>
        <v>0</v>
      </c>
      <c r="P1796" s="26">
        <f t="shared" si="522"/>
        <v>0</v>
      </c>
      <c r="Q1796" s="21">
        <f t="shared" si="521"/>
        <v>0</v>
      </c>
      <c r="R1796" s="98"/>
      <c r="S1796" s="99"/>
      <c r="T1796" s="99"/>
      <c r="U1796" s="99"/>
      <c r="V1796" s="99"/>
      <c r="W1796" s="99"/>
      <c r="X1796" s="99"/>
      <c r="Y1796" s="99"/>
      <c r="Z1796" s="99"/>
      <c r="AA1796" s="99"/>
      <c r="AB1796" s="99"/>
      <c r="AC1796" s="100"/>
      <c r="AD1796" s="22">
        <f t="shared" si="509"/>
        <v>0</v>
      </c>
      <c r="AE1796" s="20">
        <f t="shared" si="510"/>
        <v>0</v>
      </c>
      <c r="AF1796" s="20">
        <f t="shared" si="511"/>
        <v>0</v>
      </c>
      <c r="AG1796" s="20">
        <f t="shared" si="512"/>
        <v>0</v>
      </c>
      <c r="AH1796" s="20">
        <f t="shared" si="513"/>
        <v>0</v>
      </c>
      <c r="AI1796" s="20">
        <f t="shared" si="514"/>
        <v>0</v>
      </c>
      <c r="AJ1796" s="20">
        <f t="shared" si="515"/>
        <v>0</v>
      </c>
      <c r="AK1796" s="20">
        <f t="shared" si="516"/>
        <v>0</v>
      </c>
      <c r="AL1796" s="20">
        <f t="shared" si="517"/>
        <v>0</v>
      </c>
      <c r="AM1796" s="20">
        <f t="shared" si="518"/>
        <v>0</v>
      </c>
      <c r="AN1796" s="20">
        <f t="shared" si="519"/>
        <v>0</v>
      </c>
      <c r="AO1796" s="43">
        <f t="shared" si="520"/>
        <v>0</v>
      </c>
    </row>
    <row r="1797" spans="1:41" hidden="1" x14ac:dyDescent="0.2">
      <c r="A1797" s="96"/>
      <c r="B1797" s="96"/>
      <c r="C1797" s="96"/>
      <c r="D1797" s="96"/>
      <c r="E1797" s="96"/>
      <c r="F1797" s="96"/>
      <c r="G1797" s="96"/>
      <c r="H1797" s="19" t="str">
        <f>IF(E1797="","",VLOOKUP(LEFT(E1797,5),'Technikai cellák'!B:C,2,0))</f>
        <v/>
      </c>
      <c r="I1797" s="19" t="str">
        <f>IF(E1797="","",VLOOKUP(H1797,'Technikai cellák'!$C$1:$D$12,2,0))</f>
        <v/>
      </c>
      <c r="J1797" s="97"/>
      <c r="K1797" s="25" t="str">
        <f t="shared" si="523"/>
        <v/>
      </c>
      <c r="L1797" s="101">
        <f t="shared" si="524"/>
        <v>0</v>
      </c>
      <c r="M1797" s="102">
        <f t="shared" si="525"/>
        <v>0</v>
      </c>
      <c r="N1797" s="105"/>
      <c r="O1797" s="104">
        <f t="shared" si="526"/>
        <v>0</v>
      </c>
      <c r="P1797" s="26">
        <f t="shared" si="522"/>
        <v>0</v>
      </c>
      <c r="Q1797" s="21">
        <f t="shared" si="521"/>
        <v>0</v>
      </c>
      <c r="R1797" s="98"/>
      <c r="S1797" s="99"/>
      <c r="T1797" s="99"/>
      <c r="U1797" s="99"/>
      <c r="V1797" s="99"/>
      <c r="W1797" s="99"/>
      <c r="X1797" s="99"/>
      <c r="Y1797" s="99"/>
      <c r="Z1797" s="99"/>
      <c r="AA1797" s="99"/>
      <c r="AB1797" s="99"/>
      <c r="AC1797" s="100"/>
      <c r="AD1797" s="22">
        <f t="shared" si="509"/>
        <v>0</v>
      </c>
      <c r="AE1797" s="20">
        <f t="shared" si="510"/>
        <v>0</v>
      </c>
      <c r="AF1797" s="20">
        <f t="shared" si="511"/>
        <v>0</v>
      </c>
      <c r="AG1797" s="20">
        <f t="shared" si="512"/>
        <v>0</v>
      </c>
      <c r="AH1797" s="20">
        <f t="shared" si="513"/>
        <v>0</v>
      </c>
      <c r="AI1797" s="20">
        <f t="shared" si="514"/>
        <v>0</v>
      </c>
      <c r="AJ1797" s="20">
        <f t="shared" si="515"/>
        <v>0</v>
      </c>
      <c r="AK1797" s="20">
        <f t="shared" si="516"/>
        <v>0</v>
      </c>
      <c r="AL1797" s="20">
        <f t="shared" si="517"/>
        <v>0</v>
      </c>
      <c r="AM1797" s="20">
        <f t="shared" si="518"/>
        <v>0</v>
      </c>
      <c r="AN1797" s="20">
        <f t="shared" si="519"/>
        <v>0</v>
      </c>
      <c r="AO1797" s="43">
        <f t="shared" si="520"/>
        <v>0</v>
      </c>
    </row>
    <row r="1798" spans="1:41" hidden="1" x14ac:dyDescent="0.2">
      <c r="A1798" s="96"/>
      <c r="B1798" s="96"/>
      <c r="C1798" s="96"/>
      <c r="D1798" s="96"/>
      <c r="E1798" s="96"/>
      <c r="F1798" s="96"/>
      <c r="G1798" s="96"/>
      <c r="H1798" s="19" t="str">
        <f>IF(E1798="","",VLOOKUP(LEFT(E1798,5),'Technikai cellák'!B:C,2,0))</f>
        <v/>
      </c>
      <c r="I1798" s="19" t="str">
        <f>IF(E1798="","",VLOOKUP(H1798,'Technikai cellák'!$C$1:$D$12,2,0))</f>
        <v/>
      </c>
      <c r="J1798" s="97"/>
      <c r="K1798" s="25" t="str">
        <f t="shared" si="523"/>
        <v/>
      </c>
      <c r="L1798" s="101">
        <f t="shared" si="524"/>
        <v>0</v>
      </c>
      <c r="M1798" s="102">
        <f t="shared" si="525"/>
        <v>0</v>
      </c>
      <c r="N1798" s="105"/>
      <c r="O1798" s="104">
        <f t="shared" si="526"/>
        <v>0</v>
      </c>
      <c r="P1798" s="26">
        <f t="shared" si="522"/>
        <v>0</v>
      </c>
      <c r="Q1798" s="21">
        <f t="shared" si="521"/>
        <v>0</v>
      </c>
      <c r="R1798" s="98"/>
      <c r="S1798" s="99"/>
      <c r="T1798" s="99"/>
      <c r="U1798" s="99"/>
      <c r="V1798" s="99"/>
      <c r="W1798" s="99"/>
      <c r="X1798" s="99"/>
      <c r="Y1798" s="99"/>
      <c r="Z1798" s="99"/>
      <c r="AA1798" s="99"/>
      <c r="AB1798" s="99"/>
      <c r="AC1798" s="100"/>
      <c r="AD1798" s="22">
        <f t="shared" si="509"/>
        <v>0</v>
      </c>
      <c r="AE1798" s="20">
        <f t="shared" si="510"/>
        <v>0</v>
      </c>
      <c r="AF1798" s="20">
        <f t="shared" si="511"/>
        <v>0</v>
      </c>
      <c r="AG1798" s="20">
        <f t="shared" si="512"/>
        <v>0</v>
      </c>
      <c r="AH1798" s="20">
        <f t="shared" si="513"/>
        <v>0</v>
      </c>
      <c r="AI1798" s="20">
        <f t="shared" si="514"/>
        <v>0</v>
      </c>
      <c r="AJ1798" s="20">
        <f t="shared" si="515"/>
        <v>0</v>
      </c>
      <c r="AK1798" s="20">
        <f t="shared" si="516"/>
        <v>0</v>
      </c>
      <c r="AL1798" s="20">
        <f t="shared" si="517"/>
        <v>0</v>
      </c>
      <c r="AM1798" s="20">
        <f t="shared" si="518"/>
        <v>0</v>
      </c>
      <c r="AN1798" s="20">
        <f t="shared" si="519"/>
        <v>0</v>
      </c>
      <c r="AO1798" s="43">
        <f t="shared" si="520"/>
        <v>0</v>
      </c>
    </row>
    <row r="1799" spans="1:41" hidden="1" x14ac:dyDescent="0.2">
      <c r="A1799" s="96"/>
      <c r="B1799" s="96"/>
      <c r="C1799" s="96"/>
      <c r="D1799" s="96"/>
      <c r="E1799" s="96"/>
      <c r="F1799" s="96"/>
      <c r="G1799" s="96"/>
      <c r="H1799" s="19" t="str">
        <f>IF(E1799="","",VLOOKUP(LEFT(E1799,5),'Technikai cellák'!B:C,2,0))</f>
        <v/>
      </c>
      <c r="I1799" s="19" t="str">
        <f>IF(E1799="","",VLOOKUP(H1799,'Technikai cellák'!$C$1:$D$12,2,0))</f>
        <v/>
      </c>
      <c r="J1799" s="97"/>
      <c r="K1799" s="25" t="str">
        <f t="shared" si="523"/>
        <v/>
      </c>
      <c r="L1799" s="101">
        <f t="shared" si="524"/>
        <v>0</v>
      </c>
      <c r="M1799" s="102">
        <f t="shared" si="525"/>
        <v>0</v>
      </c>
      <c r="N1799" s="105"/>
      <c r="O1799" s="104">
        <f t="shared" si="526"/>
        <v>0</v>
      </c>
      <c r="P1799" s="26">
        <f t="shared" si="522"/>
        <v>0</v>
      </c>
      <c r="Q1799" s="21">
        <f t="shared" si="521"/>
        <v>0</v>
      </c>
      <c r="R1799" s="98"/>
      <c r="S1799" s="99"/>
      <c r="T1799" s="99"/>
      <c r="U1799" s="99"/>
      <c r="V1799" s="99"/>
      <c r="W1799" s="99"/>
      <c r="X1799" s="99"/>
      <c r="Y1799" s="99"/>
      <c r="Z1799" s="99"/>
      <c r="AA1799" s="99"/>
      <c r="AB1799" s="99"/>
      <c r="AC1799" s="100"/>
      <c r="AD1799" s="22">
        <f t="shared" si="509"/>
        <v>0</v>
      </c>
      <c r="AE1799" s="20">
        <f t="shared" si="510"/>
        <v>0</v>
      </c>
      <c r="AF1799" s="20">
        <f t="shared" si="511"/>
        <v>0</v>
      </c>
      <c r="AG1799" s="20">
        <f t="shared" si="512"/>
        <v>0</v>
      </c>
      <c r="AH1799" s="20">
        <f t="shared" si="513"/>
        <v>0</v>
      </c>
      <c r="AI1799" s="20">
        <f t="shared" si="514"/>
        <v>0</v>
      </c>
      <c r="AJ1799" s="20">
        <f t="shared" si="515"/>
        <v>0</v>
      </c>
      <c r="AK1799" s="20">
        <f t="shared" si="516"/>
        <v>0</v>
      </c>
      <c r="AL1799" s="20">
        <f t="shared" si="517"/>
        <v>0</v>
      </c>
      <c r="AM1799" s="20">
        <f t="shared" si="518"/>
        <v>0</v>
      </c>
      <c r="AN1799" s="20">
        <f t="shared" si="519"/>
        <v>0</v>
      </c>
      <c r="AO1799" s="43">
        <f t="shared" si="520"/>
        <v>0</v>
      </c>
    </row>
    <row r="1800" spans="1:41" hidden="1" x14ac:dyDescent="0.2">
      <c r="A1800" s="96"/>
      <c r="B1800" s="96"/>
      <c r="C1800" s="96"/>
      <c r="D1800" s="96"/>
      <c r="E1800" s="96"/>
      <c r="F1800" s="96"/>
      <c r="G1800" s="96"/>
      <c r="H1800" s="19" t="str">
        <f>IF(E1800="","",VLOOKUP(LEFT(E1800,5),'Technikai cellák'!B:C,2,0))</f>
        <v/>
      </c>
      <c r="I1800" s="19" t="str">
        <f>IF(E1800="","",VLOOKUP(H1800,'Technikai cellák'!$C$1:$D$12,2,0))</f>
        <v/>
      </c>
      <c r="J1800" s="97"/>
      <c r="K1800" s="25" t="str">
        <f t="shared" si="523"/>
        <v/>
      </c>
      <c r="L1800" s="101">
        <f t="shared" si="524"/>
        <v>0</v>
      </c>
      <c r="M1800" s="102">
        <f t="shared" si="525"/>
        <v>0</v>
      </c>
      <c r="N1800" s="105"/>
      <c r="O1800" s="104">
        <f t="shared" si="526"/>
        <v>0</v>
      </c>
      <c r="P1800" s="26">
        <f t="shared" si="522"/>
        <v>0</v>
      </c>
      <c r="Q1800" s="21">
        <f t="shared" si="521"/>
        <v>0</v>
      </c>
      <c r="R1800" s="98"/>
      <c r="S1800" s="99"/>
      <c r="T1800" s="99"/>
      <c r="U1800" s="99"/>
      <c r="V1800" s="99"/>
      <c r="W1800" s="99"/>
      <c r="X1800" s="99"/>
      <c r="Y1800" s="99"/>
      <c r="Z1800" s="99"/>
      <c r="AA1800" s="99"/>
      <c r="AB1800" s="99"/>
      <c r="AC1800" s="100"/>
      <c r="AD1800" s="22">
        <f t="shared" si="509"/>
        <v>0</v>
      </c>
      <c r="AE1800" s="20">
        <f t="shared" si="510"/>
        <v>0</v>
      </c>
      <c r="AF1800" s="20">
        <f t="shared" si="511"/>
        <v>0</v>
      </c>
      <c r="AG1800" s="20">
        <f t="shared" si="512"/>
        <v>0</v>
      </c>
      <c r="AH1800" s="20">
        <f t="shared" si="513"/>
        <v>0</v>
      </c>
      <c r="AI1800" s="20">
        <f t="shared" si="514"/>
        <v>0</v>
      </c>
      <c r="AJ1800" s="20">
        <f t="shared" si="515"/>
        <v>0</v>
      </c>
      <c r="AK1800" s="20">
        <f t="shared" si="516"/>
        <v>0</v>
      </c>
      <c r="AL1800" s="20">
        <f t="shared" si="517"/>
        <v>0</v>
      </c>
      <c r="AM1800" s="20">
        <f t="shared" si="518"/>
        <v>0</v>
      </c>
      <c r="AN1800" s="20">
        <f t="shared" si="519"/>
        <v>0</v>
      </c>
      <c r="AO1800" s="43">
        <f t="shared" si="520"/>
        <v>0</v>
      </c>
    </row>
    <row r="1801" spans="1:41" hidden="1" x14ac:dyDescent="0.2">
      <c r="A1801" s="96"/>
      <c r="B1801" s="96"/>
      <c r="C1801" s="96"/>
      <c r="D1801" s="96"/>
      <c r="E1801" s="96"/>
      <c r="F1801" s="96"/>
      <c r="G1801" s="96"/>
      <c r="H1801" s="19" t="str">
        <f>IF(E1801="","",VLOOKUP(LEFT(E1801,5),'Technikai cellák'!B:C,2,0))</f>
        <v/>
      </c>
      <c r="I1801" s="19" t="str">
        <f>IF(E1801="","",VLOOKUP(H1801,'Technikai cellák'!$C$1:$D$12,2,0))</f>
        <v/>
      </c>
      <c r="J1801" s="97"/>
      <c r="K1801" s="25" t="str">
        <f t="shared" si="523"/>
        <v/>
      </c>
      <c r="L1801" s="101">
        <f t="shared" si="524"/>
        <v>0</v>
      </c>
      <c r="M1801" s="102">
        <f t="shared" si="525"/>
        <v>0</v>
      </c>
      <c r="N1801" s="105"/>
      <c r="O1801" s="104">
        <f t="shared" si="526"/>
        <v>0</v>
      </c>
      <c r="P1801" s="26">
        <f t="shared" si="522"/>
        <v>0</v>
      </c>
      <c r="Q1801" s="21">
        <f t="shared" si="521"/>
        <v>0</v>
      </c>
      <c r="R1801" s="98"/>
      <c r="S1801" s="99"/>
      <c r="T1801" s="99"/>
      <c r="U1801" s="99"/>
      <c r="V1801" s="99"/>
      <c r="W1801" s="99"/>
      <c r="X1801" s="99"/>
      <c r="Y1801" s="99"/>
      <c r="Z1801" s="99"/>
      <c r="AA1801" s="99"/>
      <c r="AB1801" s="99"/>
      <c r="AC1801" s="100"/>
      <c r="AD1801" s="22">
        <f t="shared" si="509"/>
        <v>0</v>
      </c>
      <c r="AE1801" s="20">
        <f t="shared" si="510"/>
        <v>0</v>
      </c>
      <c r="AF1801" s="20">
        <f t="shared" si="511"/>
        <v>0</v>
      </c>
      <c r="AG1801" s="20">
        <f t="shared" si="512"/>
        <v>0</v>
      </c>
      <c r="AH1801" s="20">
        <f t="shared" si="513"/>
        <v>0</v>
      </c>
      <c r="AI1801" s="20">
        <f t="shared" si="514"/>
        <v>0</v>
      </c>
      <c r="AJ1801" s="20">
        <f t="shared" si="515"/>
        <v>0</v>
      </c>
      <c r="AK1801" s="20">
        <f t="shared" si="516"/>
        <v>0</v>
      </c>
      <c r="AL1801" s="20">
        <f t="shared" si="517"/>
        <v>0</v>
      </c>
      <c r="AM1801" s="20">
        <f t="shared" si="518"/>
        <v>0</v>
      </c>
      <c r="AN1801" s="20">
        <f t="shared" si="519"/>
        <v>0</v>
      </c>
      <c r="AO1801" s="43">
        <f t="shared" si="520"/>
        <v>0</v>
      </c>
    </row>
    <row r="1802" spans="1:41" hidden="1" x14ac:dyDescent="0.2">
      <c r="A1802" s="96"/>
      <c r="B1802" s="96"/>
      <c r="C1802" s="96"/>
      <c r="D1802" s="96"/>
      <c r="E1802" s="96"/>
      <c r="F1802" s="96"/>
      <c r="G1802" s="96"/>
      <c r="H1802" s="19" t="str">
        <f>IF(E1802="","",VLOOKUP(LEFT(E1802,5),'Technikai cellák'!B:C,2,0))</f>
        <v/>
      </c>
      <c r="I1802" s="19" t="str">
        <f>IF(E1802="","",VLOOKUP(H1802,'Technikai cellák'!$C$1:$D$12,2,0))</f>
        <v/>
      </c>
      <c r="J1802" s="97"/>
      <c r="K1802" s="25" t="str">
        <f t="shared" si="523"/>
        <v/>
      </c>
      <c r="L1802" s="101">
        <f t="shared" si="524"/>
        <v>0</v>
      </c>
      <c r="M1802" s="102">
        <f t="shared" si="525"/>
        <v>0</v>
      </c>
      <c r="N1802" s="105"/>
      <c r="O1802" s="104">
        <f t="shared" si="526"/>
        <v>0</v>
      </c>
      <c r="P1802" s="26">
        <f t="shared" si="522"/>
        <v>0</v>
      </c>
      <c r="Q1802" s="21">
        <f t="shared" si="521"/>
        <v>0</v>
      </c>
      <c r="R1802" s="98"/>
      <c r="S1802" s="99"/>
      <c r="T1802" s="99"/>
      <c r="U1802" s="99"/>
      <c r="V1802" s="99"/>
      <c r="W1802" s="99"/>
      <c r="X1802" s="99"/>
      <c r="Y1802" s="99"/>
      <c r="Z1802" s="99"/>
      <c r="AA1802" s="99"/>
      <c r="AB1802" s="99"/>
      <c r="AC1802" s="100"/>
      <c r="AD1802" s="22">
        <f t="shared" si="509"/>
        <v>0</v>
      </c>
      <c r="AE1802" s="20">
        <f t="shared" si="510"/>
        <v>0</v>
      </c>
      <c r="AF1802" s="20">
        <f t="shared" si="511"/>
        <v>0</v>
      </c>
      <c r="AG1802" s="20">
        <f t="shared" si="512"/>
        <v>0</v>
      </c>
      <c r="AH1802" s="20">
        <f t="shared" si="513"/>
        <v>0</v>
      </c>
      <c r="AI1802" s="20">
        <f t="shared" si="514"/>
        <v>0</v>
      </c>
      <c r="AJ1802" s="20">
        <f t="shared" si="515"/>
        <v>0</v>
      </c>
      <c r="AK1802" s="20">
        <f t="shared" si="516"/>
        <v>0</v>
      </c>
      <c r="AL1802" s="20">
        <f t="shared" si="517"/>
        <v>0</v>
      </c>
      <c r="AM1802" s="20">
        <f t="shared" si="518"/>
        <v>0</v>
      </c>
      <c r="AN1802" s="20">
        <f t="shared" si="519"/>
        <v>0</v>
      </c>
      <c r="AO1802" s="43">
        <f t="shared" si="520"/>
        <v>0</v>
      </c>
    </row>
    <row r="1803" spans="1:41" hidden="1" x14ac:dyDescent="0.2">
      <c r="A1803" s="96"/>
      <c r="B1803" s="96"/>
      <c r="C1803" s="96"/>
      <c r="D1803" s="96"/>
      <c r="E1803" s="96"/>
      <c r="F1803" s="96"/>
      <c r="G1803" s="96"/>
      <c r="H1803" s="19" t="str">
        <f>IF(E1803="","",VLOOKUP(LEFT(E1803,5),'Technikai cellák'!B:C,2,0))</f>
        <v/>
      </c>
      <c r="I1803" s="19" t="str">
        <f>IF(E1803="","",VLOOKUP(H1803,'Technikai cellák'!$C$1:$D$12,2,0))</f>
        <v/>
      </c>
      <c r="J1803" s="97"/>
      <c r="K1803" s="25" t="str">
        <f t="shared" si="523"/>
        <v/>
      </c>
      <c r="L1803" s="101">
        <f t="shared" si="524"/>
        <v>0</v>
      </c>
      <c r="M1803" s="102">
        <f t="shared" si="525"/>
        <v>0</v>
      </c>
      <c r="N1803" s="105"/>
      <c r="O1803" s="104">
        <f t="shared" si="526"/>
        <v>0</v>
      </c>
      <c r="P1803" s="26">
        <f t="shared" si="522"/>
        <v>0</v>
      </c>
      <c r="Q1803" s="21">
        <f t="shared" si="521"/>
        <v>0</v>
      </c>
      <c r="R1803" s="98"/>
      <c r="S1803" s="99"/>
      <c r="T1803" s="99"/>
      <c r="U1803" s="99"/>
      <c r="V1803" s="99"/>
      <c r="W1803" s="99"/>
      <c r="X1803" s="99"/>
      <c r="Y1803" s="99"/>
      <c r="Z1803" s="99"/>
      <c r="AA1803" s="99"/>
      <c r="AB1803" s="99"/>
      <c r="AC1803" s="100"/>
      <c r="AD1803" s="22">
        <f t="shared" si="509"/>
        <v>0</v>
      </c>
      <c r="AE1803" s="20">
        <f t="shared" si="510"/>
        <v>0</v>
      </c>
      <c r="AF1803" s="20">
        <f t="shared" si="511"/>
        <v>0</v>
      </c>
      <c r="AG1803" s="20">
        <f t="shared" si="512"/>
        <v>0</v>
      </c>
      <c r="AH1803" s="20">
        <f t="shared" si="513"/>
        <v>0</v>
      </c>
      <c r="AI1803" s="20">
        <f t="shared" si="514"/>
        <v>0</v>
      </c>
      <c r="AJ1803" s="20">
        <f t="shared" si="515"/>
        <v>0</v>
      </c>
      <c r="AK1803" s="20">
        <f t="shared" si="516"/>
        <v>0</v>
      </c>
      <c r="AL1803" s="20">
        <f t="shared" si="517"/>
        <v>0</v>
      </c>
      <c r="AM1803" s="20">
        <f t="shared" si="518"/>
        <v>0</v>
      </c>
      <c r="AN1803" s="20">
        <f t="shared" si="519"/>
        <v>0</v>
      </c>
      <c r="AO1803" s="43">
        <f t="shared" si="520"/>
        <v>0</v>
      </c>
    </row>
    <row r="1804" spans="1:41" hidden="1" x14ac:dyDescent="0.2">
      <c r="A1804" s="96"/>
      <c r="B1804" s="96"/>
      <c r="C1804" s="96"/>
      <c r="D1804" s="96"/>
      <c r="E1804" s="96"/>
      <c r="F1804" s="96"/>
      <c r="G1804" s="96"/>
      <c r="H1804" s="19" t="str">
        <f>IF(E1804="","",VLOOKUP(LEFT(E1804,5),'Technikai cellák'!B:C,2,0))</f>
        <v/>
      </c>
      <c r="I1804" s="19" t="str">
        <f>IF(E1804="","",VLOOKUP(H1804,'Technikai cellák'!$C$1:$D$12,2,0))</f>
        <v/>
      </c>
      <c r="J1804" s="97"/>
      <c r="K1804" s="25" t="str">
        <f t="shared" si="523"/>
        <v/>
      </c>
      <c r="L1804" s="101">
        <f t="shared" si="524"/>
        <v>0</v>
      </c>
      <c r="M1804" s="102">
        <f t="shared" si="525"/>
        <v>0</v>
      </c>
      <c r="N1804" s="105"/>
      <c r="O1804" s="104">
        <f t="shared" si="526"/>
        <v>0</v>
      </c>
      <c r="P1804" s="26">
        <f t="shared" si="522"/>
        <v>0</v>
      </c>
      <c r="Q1804" s="21">
        <f t="shared" si="521"/>
        <v>0</v>
      </c>
      <c r="R1804" s="98"/>
      <c r="S1804" s="99"/>
      <c r="T1804" s="99"/>
      <c r="U1804" s="99"/>
      <c r="V1804" s="99"/>
      <c r="W1804" s="99"/>
      <c r="X1804" s="99"/>
      <c r="Y1804" s="99"/>
      <c r="Z1804" s="99"/>
      <c r="AA1804" s="99"/>
      <c r="AB1804" s="99"/>
      <c r="AC1804" s="100"/>
      <c r="AD1804" s="22">
        <f t="shared" si="509"/>
        <v>0</v>
      </c>
      <c r="AE1804" s="20">
        <f t="shared" si="510"/>
        <v>0</v>
      </c>
      <c r="AF1804" s="20">
        <f t="shared" si="511"/>
        <v>0</v>
      </c>
      <c r="AG1804" s="20">
        <f t="shared" si="512"/>
        <v>0</v>
      </c>
      <c r="AH1804" s="20">
        <f t="shared" si="513"/>
        <v>0</v>
      </c>
      <c r="AI1804" s="20">
        <f t="shared" si="514"/>
        <v>0</v>
      </c>
      <c r="AJ1804" s="20">
        <f t="shared" si="515"/>
        <v>0</v>
      </c>
      <c r="AK1804" s="20">
        <f t="shared" si="516"/>
        <v>0</v>
      </c>
      <c r="AL1804" s="20">
        <f t="shared" si="517"/>
        <v>0</v>
      </c>
      <c r="AM1804" s="20">
        <f t="shared" si="518"/>
        <v>0</v>
      </c>
      <c r="AN1804" s="20">
        <f t="shared" si="519"/>
        <v>0</v>
      </c>
      <c r="AO1804" s="43">
        <f t="shared" si="520"/>
        <v>0</v>
      </c>
    </row>
    <row r="1805" spans="1:41" hidden="1" x14ac:dyDescent="0.2">
      <c r="A1805" s="96"/>
      <c r="B1805" s="96"/>
      <c r="C1805" s="96"/>
      <c r="D1805" s="96"/>
      <c r="E1805" s="96"/>
      <c r="F1805" s="96"/>
      <c r="G1805" s="96"/>
      <c r="H1805" s="19" t="str">
        <f>IF(E1805="","",VLOOKUP(LEFT(E1805,5),'Technikai cellák'!B:C,2,0))</f>
        <v/>
      </c>
      <c r="I1805" s="19" t="str">
        <f>IF(E1805="","",VLOOKUP(H1805,'Technikai cellák'!$C$1:$D$12,2,0))</f>
        <v/>
      </c>
      <c r="J1805" s="97"/>
      <c r="K1805" s="25" t="str">
        <f t="shared" si="523"/>
        <v/>
      </c>
      <c r="L1805" s="101">
        <f t="shared" si="524"/>
        <v>0</v>
      </c>
      <c r="M1805" s="102">
        <f t="shared" si="525"/>
        <v>0</v>
      </c>
      <c r="N1805" s="105"/>
      <c r="O1805" s="104">
        <f t="shared" si="526"/>
        <v>0</v>
      </c>
      <c r="P1805" s="26">
        <f t="shared" si="522"/>
        <v>0</v>
      </c>
      <c r="Q1805" s="21">
        <f t="shared" si="521"/>
        <v>0</v>
      </c>
      <c r="R1805" s="98"/>
      <c r="S1805" s="99"/>
      <c r="T1805" s="99"/>
      <c r="U1805" s="99"/>
      <c r="V1805" s="99"/>
      <c r="W1805" s="99"/>
      <c r="X1805" s="99"/>
      <c r="Y1805" s="99"/>
      <c r="Z1805" s="99"/>
      <c r="AA1805" s="99"/>
      <c r="AB1805" s="99"/>
      <c r="AC1805" s="100"/>
      <c r="AD1805" s="22">
        <f t="shared" si="509"/>
        <v>0</v>
      </c>
      <c r="AE1805" s="20">
        <f t="shared" si="510"/>
        <v>0</v>
      </c>
      <c r="AF1805" s="20">
        <f t="shared" si="511"/>
        <v>0</v>
      </c>
      <c r="AG1805" s="20">
        <f t="shared" si="512"/>
        <v>0</v>
      </c>
      <c r="AH1805" s="20">
        <f t="shared" si="513"/>
        <v>0</v>
      </c>
      <c r="AI1805" s="20">
        <f t="shared" si="514"/>
        <v>0</v>
      </c>
      <c r="AJ1805" s="20">
        <f t="shared" si="515"/>
        <v>0</v>
      </c>
      <c r="AK1805" s="20">
        <f t="shared" si="516"/>
        <v>0</v>
      </c>
      <c r="AL1805" s="20">
        <f t="shared" si="517"/>
        <v>0</v>
      </c>
      <c r="AM1805" s="20">
        <f t="shared" si="518"/>
        <v>0</v>
      </c>
      <c r="AN1805" s="20">
        <f t="shared" si="519"/>
        <v>0</v>
      </c>
      <c r="AO1805" s="43">
        <f t="shared" si="520"/>
        <v>0</v>
      </c>
    </row>
    <row r="1806" spans="1:41" hidden="1" x14ac:dyDescent="0.2">
      <c r="A1806" s="96"/>
      <c r="B1806" s="96"/>
      <c r="C1806" s="96"/>
      <c r="D1806" s="96"/>
      <c r="E1806" s="96"/>
      <c r="F1806" s="96"/>
      <c r="G1806" s="96"/>
      <c r="H1806" s="19" t="str">
        <f>IF(E1806="","",VLOOKUP(LEFT(E1806,5),'Technikai cellák'!B:C,2,0))</f>
        <v/>
      </c>
      <c r="I1806" s="19" t="str">
        <f>IF(E1806="","",VLOOKUP(H1806,'Technikai cellák'!$C$1:$D$12,2,0))</f>
        <v/>
      </c>
      <c r="J1806" s="97"/>
      <c r="K1806" s="25" t="str">
        <f t="shared" si="523"/>
        <v/>
      </c>
      <c r="L1806" s="101">
        <f t="shared" si="524"/>
        <v>0</v>
      </c>
      <c r="M1806" s="102">
        <f t="shared" si="525"/>
        <v>0</v>
      </c>
      <c r="N1806" s="105"/>
      <c r="O1806" s="104">
        <f t="shared" si="526"/>
        <v>0</v>
      </c>
      <c r="P1806" s="26">
        <f t="shared" si="522"/>
        <v>0</v>
      </c>
      <c r="Q1806" s="21">
        <f t="shared" si="521"/>
        <v>0</v>
      </c>
      <c r="R1806" s="98"/>
      <c r="S1806" s="99"/>
      <c r="T1806" s="99"/>
      <c r="U1806" s="99"/>
      <c r="V1806" s="99"/>
      <c r="W1806" s="99"/>
      <c r="X1806" s="99"/>
      <c r="Y1806" s="99"/>
      <c r="Z1806" s="99"/>
      <c r="AA1806" s="99"/>
      <c r="AB1806" s="99"/>
      <c r="AC1806" s="100"/>
      <c r="AD1806" s="22">
        <f t="shared" si="509"/>
        <v>0</v>
      </c>
      <c r="AE1806" s="20">
        <f t="shared" si="510"/>
        <v>0</v>
      </c>
      <c r="AF1806" s="20">
        <f t="shared" si="511"/>
        <v>0</v>
      </c>
      <c r="AG1806" s="20">
        <f t="shared" si="512"/>
        <v>0</v>
      </c>
      <c r="AH1806" s="20">
        <f t="shared" si="513"/>
        <v>0</v>
      </c>
      <c r="AI1806" s="20">
        <f t="shared" si="514"/>
        <v>0</v>
      </c>
      <c r="AJ1806" s="20">
        <f t="shared" si="515"/>
        <v>0</v>
      </c>
      <c r="AK1806" s="20">
        <f t="shared" si="516"/>
        <v>0</v>
      </c>
      <c r="AL1806" s="20">
        <f t="shared" si="517"/>
        <v>0</v>
      </c>
      <c r="AM1806" s="20">
        <f t="shared" si="518"/>
        <v>0</v>
      </c>
      <c r="AN1806" s="20">
        <f t="shared" si="519"/>
        <v>0</v>
      </c>
      <c r="AO1806" s="43">
        <f t="shared" si="520"/>
        <v>0</v>
      </c>
    </row>
    <row r="1807" spans="1:41" hidden="1" x14ac:dyDescent="0.2">
      <c r="A1807" s="96"/>
      <c r="B1807" s="96"/>
      <c r="C1807" s="96"/>
      <c r="D1807" s="96"/>
      <c r="E1807" s="96"/>
      <c r="F1807" s="96"/>
      <c r="G1807" s="96"/>
      <c r="H1807" s="19" t="str">
        <f>IF(E1807="","",VLOOKUP(LEFT(E1807,5),'Technikai cellák'!B:C,2,0))</f>
        <v/>
      </c>
      <c r="I1807" s="19" t="str">
        <f>IF(E1807="","",VLOOKUP(H1807,'Technikai cellák'!$C$1:$D$12,2,0))</f>
        <v/>
      </c>
      <c r="J1807" s="97"/>
      <c r="K1807" s="25" t="str">
        <f t="shared" si="523"/>
        <v/>
      </c>
      <c r="L1807" s="101">
        <f t="shared" si="524"/>
        <v>0</v>
      </c>
      <c r="M1807" s="102">
        <f t="shared" si="525"/>
        <v>0</v>
      </c>
      <c r="N1807" s="105"/>
      <c r="O1807" s="104">
        <f t="shared" si="526"/>
        <v>0</v>
      </c>
      <c r="P1807" s="26">
        <f t="shared" si="522"/>
        <v>0</v>
      </c>
      <c r="Q1807" s="21">
        <f t="shared" si="521"/>
        <v>0</v>
      </c>
      <c r="R1807" s="98"/>
      <c r="S1807" s="99"/>
      <c r="T1807" s="99"/>
      <c r="U1807" s="99"/>
      <c r="V1807" s="99"/>
      <c r="W1807" s="99"/>
      <c r="X1807" s="99"/>
      <c r="Y1807" s="99"/>
      <c r="Z1807" s="99"/>
      <c r="AA1807" s="99"/>
      <c r="AB1807" s="99"/>
      <c r="AC1807" s="100"/>
      <c r="AD1807" s="22">
        <f t="shared" si="509"/>
        <v>0</v>
      </c>
      <c r="AE1807" s="20">
        <f t="shared" si="510"/>
        <v>0</v>
      </c>
      <c r="AF1807" s="20">
        <f t="shared" si="511"/>
        <v>0</v>
      </c>
      <c r="AG1807" s="20">
        <f t="shared" si="512"/>
        <v>0</v>
      </c>
      <c r="AH1807" s="20">
        <f t="shared" si="513"/>
        <v>0</v>
      </c>
      <c r="AI1807" s="20">
        <f t="shared" si="514"/>
        <v>0</v>
      </c>
      <c r="AJ1807" s="20">
        <f t="shared" si="515"/>
        <v>0</v>
      </c>
      <c r="AK1807" s="20">
        <f t="shared" si="516"/>
        <v>0</v>
      </c>
      <c r="AL1807" s="20">
        <f t="shared" si="517"/>
        <v>0</v>
      </c>
      <c r="AM1807" s="20">
        <f t="shared" si="518"/>
        <v>0</v>
      </c>
      <c r="AN1807" s="20">
        <f t="shared" si="519"/>
        <v>0</v>
      </c>
      <c r="AO1807" s="43">
        <f t="shared" si="520"/>
        <v>0</v>
      </c>
    </row>
    <row r="1808" spans="1:41" hidden="1" x14ac:dyDescent="0.2">
      <c r="A1808" s="96"/>
      <c r="B1808" s="96"/>
      <c r="C1808" s="96"/>
      <c r="D1808" s="96"/>
      <c r="E1808" s="96"/>
      <c r="F1808" s="96"/>
      <c r="G1808" s="96"/>
      <c r="H1808" s="19" t="str">
        <f>IF(E1808="","",VLOOKUP(LEFT(E1808,5),'Technikai cellák'!B:C,2,0))</f>
        <v/>
      </c>
      <c r="I1808" s="19" t="str">
        <f>IF(E1808="","",VLOOKUP(H1808,'Technikai cellák'!$C$1:$D$12,2,0))</f>
        <v/>
      </c>
      <c r="J1808" s="97"/>
      <c r="K1808" s="25" t="str">
        <f t="shared" si="523"/>
        <v/>
      </c>
      <c r="L1808" s="101">
        <f t="shared" si="524"/>
        <v>0</v>
      </c>
      <c r="M1808" s="102">
        <f t="shared" si="525"/>
        <v>0</v>
      </c>
      <c r="N1808" s="105"/>
      <c r="O1808" s="104">
        <f t="shared" si="526"/>
        <v>0</v>
      </c>
      <c r="P1808" s="26">
        <f t="shared" si="522"/>
        <v>0</v>
      </c>
      <c r="Q1808" s="21">
        <f t="shared" si="521"/>
        <v>0</v>
      </c>
      <c r="R1808" s="98"/>
      <c r="S1808" s="99"/>
      <c r="T1808" s="99"/>
      <c r="U1808" s="99"/>
      <c r="V1808" s="99"/>
      <c r="W1808" s="99"/>
      <c r="X1808" s="99"/>
      <c r="Y1808" s="99"/>
      <c r="Z1808" s="99"/>
      <c r="AA1808" s="99"/>
      <c r="AB1808" s="99"/>
      <c r="AC1808" s="100"/>
      <c r="AD1808" s="22">
        <f t="shared" si="509"/>
        <v>0</v>
      </c>
      <c r="AE1808" s="20">
        <f t="shared" si="510"/>
        <v>0</v>
      </c>
      <c r="AF1808" s="20">
        <f t="shared" si="511"/>
        <v>0</v>
      </c>
      <c r="AG1808" s="20">
        <f t="shared" si="512"/>
        <v>0</v>
      </c>
      <c r="AH1808" s="20">
        <f t="shared" si="513"/>
        <v>0</v>
      </c>
      <c r="AI1808" s="20">
        <f t="shared" si="514"/>
        <v>0</v>
      </c>
      <c r="AJ1808" s="20">
        <f t="shared" si="515"/>
        <v>0</v>
      </c>
      <c r="AK1808" s="20">
        <f t="shared" si="516"/>
        <v>0</v>
      </c>
      <c r="AL1808" s="20">
        <f t="shared" si="517"/>
        <v>0</v>
      </c>
      <c r="AM1808" s="20">
        <f t="shared" si="518"/>
        <v>0</v>
      </c>
      <c r="AN1808" s="20">
        <f t="shared" si="519"/>
        <v>0</v>
      </c>
      <c r="AO1808" s="43">
        <f t="shared" si="520"/>
        <v>0</v>
      </c>
    </row>
    <row r="1809" spans="1:41" hidden="1" x14ac:dyDescent="0.2">
      <c r="A1809" s="96"/>
      <c r="B1809" s="96"/>
      <c r="C1809" s="96"/>
      <c r="D1809" s="96"/>
      <c r="E1809" s="96"/>
      <c r="F1809" s="96"/>
      <c r="G1809" s="96"/>
      <c r="H1809" s="19" t="str">
        <f>IF(E1809="","",VLOOKUP(LEFT(E1809,5),'Technikai cellák'!B:C,2,0))</f>
        <v/>
      </c>
      <c r="I1809" s="19" t="str">
        <f>IF(E1809="","",VLOOKUP(H1809,'Technikai cellák'!$C$1:$D$12,2,0))</f>
        <v/>
      </c>
      <c r="J1809" s="97"/>
      <c r="K1809" s="25" t="str">
        <f t="shared" si="523"/>
        <v/>
      </c>
      <c r="L1809" s="101">
        <f t="shared" si="524"/>
        <v>0</v>
      </c>
      <c r="M1809" s="102">
        <f t="shared" si="525"/>
        <v>0</v>
      </c>
      <c r="N1809" s="105"/>
      <c r="O1809" s="104">
        <f t="shared" si="526"/>
        <v>0</v>
      </c>
      <c r="P1809" s="26">
        <f t="shared" si="522"/>
        <v>0</v>
      </c>
      <c r="Q1809" s="21">
        <f t="shared" si="521"/>
        <v>0</v>
      </c>
      <c r="R1809" s="98"/>
      <c r="S1809" s="99"/>
      <c r="T1809" s="99"/>
      <c r="U1809" s="99"/>
      <c r="V1809" s="99"/>
      <c r="W1809" s="99"/>
      <c r="X1809" s="99"/>
      <c r="Y1809" s="99"/>
      <c r="Z1809" s="99"/>
      <c r="AA1809" s="99"/>
      <c r="AB1809" s="99"/>
      <c r="AC1809" s="100"/>
      <c r="AD1809" s="22">
        <f t="shared" si="509"/>
        <v>0</v>
      </c>
      <c r="AE1809" s="20">
        <f t="shared" si="510"/>
        <v>0</v>
      </c>
      <c r="AF1809" s="20">
        <f t="shared" si="511"/>
        <v>0</v>
      </c>
      <c r="AG1809" s="20">
        <f t="shared" si="512"/>
        <v>0</v>
      </c>
      <c r="AH1809" s="20">
        <f t="shared" si="513"/>
        <v>0</v>
      </c>
      <c r="AI1809" s="20">
        <f t="shared" si="514"/>
        <v>0</v>
      </c>
      <c r="AJ1809" s="20">
        <f t="shared" si="515"/>
        <v>0</v>
      </c>
      <c r="AK1809" s="20">
        <f t="shared" si="516"/>
        <v>0</v>
      </c>
      <c r="AL1809" s="20">
        <f t="shared" si="517"/>
        <v>0</v>
      </c>
      <c r="AM1809" s="20">
        <f t="shared" si="518"/>
        <v>0</v>
      </c>
      <c r="AN1809" s="20">
        <f t="shared" si="519"/>
        <v>0</v>
      </c>
      <c r="AO1809" s="43">
        <f t="shared" si="520"/>
        <v>0</v>
      </c>
    </row>
    <row r="1810" spans="1:41" hidden="1" x14ac:dyDescent="0.2">
      <c r="A1810" s="96"/>
      <c r="B1810" s="96"/>
      <c r="C1810" s="96"/>
      <c r="D1810" s="96"/>
      <c r="E1810" s="96"/>
      <c r="F1810" s="96"/>
      <c r="G1810" s="96"/>
      <c r="H1810" s="19" t="str">
        <f>IF(E1810="","",VLOOKUP(LEFT(E1810,5),'Technikai cellák'!B:C,2,0))</f>
        <v/>
      </c>
      <c r="I1810" s="19" t="str">
        <f>IF(E1810="","",VLOOKUP(H1810,'Technikai cellák'!$C$1:$D$12,2,0))</f>
        <v/>
      </c>
      <c r="J1810" s="97"/>
      <c r="K1810" s="25" t="str">
        <f t="shared" si="523"/>
        <v/>
      </c>
      <c r="L1810" s="101">
        <f t="shared" si="524"/>
        <v>0</v>
      </c>
      <c r="M1810" s="102">
        <f t="shared" si="525"/>
        <v>0</v>
      </c>
      <c r="N1810" s="105"/>
      <c r="O1810" s="104">
        <f t="shared" si="526"/>
        <v>0</v>
      </c>
      <c r="P1810" s="26">
        <f t="shared" si="522"/>
        <v>0</v>
      </c>
      <c r="Q1810" s="21">
        <f t="shared" si="521"/>
        <v>0</v>
      </c>
      <c r="R1810" s="98"/>
      <c r="S1810" s="99"/>
      <c r="T1810" s="99"/>
      <c r="U1810" s="99"/>
      <c r="V1810" s="99"/>
      <c r="W1810" s="99"/>
      <c r="X1810" s="99"/>
      <c r="Y1810" s="99"/>
      <c r="Z1810" s="99"/>
      <c r="AA1810" s="99"/>
      <c r="AB1810" s="99"/>
      <c r="AC1810" s="100"/>
      <c r="AD1810" s="22">
        <f t="shared" si="509"/>
        <v>0</v>
      </c>
      <c r="AE1810" s="20">
        <f t="shared" si="510"/>
        <v>0</v>
      </c>
      <c r="AF1810" s="20">
        <f t="shared" si="511"/>
        <v>0</v>
      </c>
      <c r="AG1810" s="20">
        <f t="shared" si="512"/>
        <v>0</v>
      </c>
      <c r="AH1810" s="20">
        <f t="shared" si="513"/>
        <v>0</v>
      </c>
      <c r="AI1810" s="20">
        <f t="shared" si="514"/>
        <v>0</v>
      </c>
      <c r="AJ1810" s="20">
        <f t="shared" si="515"/>
        <v>0</v>
      </c>
      <c r="AK1810" s="20">
        <f t="shared" si="516"/>
        <v>0</v>
      </c>
      <c r="AL1810" s="20">
        <f t="shared" si="517"/>
        <v>0</v>
      </c>
      <c r="AM1810" s="20">
        <f t="shared" si="518"/>
        <v>0</v>
      </c>
      <c r="AN1810" s="20">
        <f t="shared" si="519"/>
        <v>0</v>
      </c>
      <c r="AO1810" s="43">
        <f t="shared" si="520"/>
        <v>0</v>
      </c>
    </row>
    <row r="1811" spans="1:41" hidden="1" x14ac:dyDescent="0.2">
      <c r="A1811" s="96"/>
      <c r="B1811" s="96"/>
      <c r="C1811" s="96"/>
      <c r="D1811" s="96"/>
      <c r="E1811" s="96"/>
      <c r="F1811" s="96"/>
      <c r="G1811" s="96"/>
      <c r="H1811" s="19" t="str">
        <f>IF(E1811="","",VLOOKUP(LEFT(E1811,5),'Technikai cellák'!B:C,2,0))</f>
        <v/>
      </c>
      <c r="I1811" s="19" t="str">
        <f>IF(E1811="","",VLOOKUP(H1811,'Technikai cellák'!$C$1:$D$12,2,0))</f>
        <v/>
      </c>
      <c r="J1811" s="97"/>
      <c r="K1811" s="25" t="str">
        <f t="shared" si="523"/>
        <v/>
      </c>
      <c r="L1811" s="101">
        <f t="shared" si="524"/>
        <v>0</v>
      </c>
      <c r="M1811" s="102">
        <f t="shared" si="525"/>
        <v>0</v>
      </c>
      <c r="N1811" s="105"/>
      <c r="O1811" s="104">
        <f t="shared" si="526"/>
        <v>0</v>
      </c>
      <c r="P1811" s="26">
        <f t="shared" si="522"/>
        <v>0</v>
      </c>
      <c r="Q1811" s="21">
        <f t="shared" si="521"/>
        <v>0</v>
      </c>
      <c r="R1811" s="98"/>
      <c r="S1811" s="99"/>
      <c r="T1811" s="99"/>
      <c r="U1811" s="99"/>
      <c r="V1811" s="99"/>
      <c r="W1811" s="99"/>
      <c r="X1811" s="99"/>
      <c r="Y1811" s="99"/>
      <c r="Z1811" s="99"/>
      <c r="AA1811" s="99"/>
      <c r="AB1811" s="99"/>
      <c r="AC1811" s="100"/>
      <c r="AD1811" s="22">
        <f t="shared" ref="AD1811:AD1874" si="527">ROUND((R1811*$C$6)/$C$7,0)</f>
        <v>0</v>
      </c>
      <c r="AE1811" s="20">
        <f t="shared" ref="AE1811:AE1874" si="528">ROUND((S1811*$C$6)/$C$7,0)</f>
        <v>0</v>
      </c>
      <c r="AF1811" s="20">
        <f t="shared" ref="AF1811:AF1874" si="529">ROUND((T1811*$C$6)/$C$7,0)</f>
        <v>0</v>
      </c>
      <c r="AG1811" s="20">
        <f t="shared" ref="AG1811:AG1874" si="530">ROUND((U1811*$C$6)/$C$7,0)</f>
        <v>0</v>
      </c>
      <c r="AH1811" s="20">
        <f t="shared" ref="AH1811:AH1874" si="531">ROUND((V1811*$C$6)/$C$7,0)</f>
        <v>0</v>
      </c>
      <c r="AI1811" s="20">
        <f t="shared" ref="AI1811:AI1874" si="532">ROUND((W1811*$C$6)/$C$7,0)</f>
        <v>0</v>
      </c>
      <c r="AJ1811" s="20">
        <f t="shared" ref="AJ1811:AJ1874" si="533">ROUND((X1811*$C$6)/$C$7,0)</f>
        <v>0</v>
      </c>
      <c r="AK1811" s="20">
        <f t="shared" ref="AK1811:AK1874" si="534">ROUND((Y1811*$C$6)/$C$7,0)</f>
        <v>0</v>
      </c>
      <c r="AL1811" s="20">
        <f t="shared" ref="AL1811:AL1874" si="535">ROUND((Z1811*$C$6)/$C$7,0)</f>
        <v>0</v>
      </c>
      <c r="AM1811" s="20">
        <f t="shared" ref="AM1811:AM1874" si="536">ROUND((AA1811*$C$6)/$C$7,0)</f>
        <v>0</v>
      </c>
      <c r="AN1811" s="20">
        <f t="shared" ref="AN1811:AN1874" si="537">ROUND((AB1811*$C$6)/$C$7,0)</f>
        <v>0</v>
      </c>
      <c r="AO1811" s="43">
        <f t="shared" ref="AO1811:AO1874" si="538">ROUND((AC1811*$C$6)/$C$7,0)</f>
        <v>0</v>
      </c>
    </row>
    <row r="1812" spans="1:41" hidden="1" x14ac:dyDescent="0.2">
      <c r="A1812" s="96"/>
      <c r="B1812" s="96"/>
      <c r="C1812" s="96"/>
      <c r="D1812" s="96"/>
      <c r="E1812" s="96"/>
      <c r="F1812" s="96"/>
      <c r="G1812" s="96"/>
      <c r="H1812" s="19" t="str">
        <f>IF(E1812="","",VLOOKUP(LEFT(E1812,5),'Technikai cellák'!B:C,2,0))</f>
        <v/>
      </c>
      <c r="I1812" s="19" t="str">
        <f>IF(E1812="","",VLOOKUP(H1812,'Technikai cellák'!$C$1:$D$12,2,0))</f>
        <v/>
      </c>
      <c r="J1812" s="97"/>
      <c r="K1812" s="25" t="str">
        <f t="shared" si="523"/>
        <v/>
      </c>
      <c r="L1812" s="101">
        <f t="shared" si="524"/>
        <v>0</v>
      </c>
      <c r="M1812" s="102">
        <f t="shared" si="525"/>
        <v>0</v>
      </c>
      <c r="N1812" s="105"/>
      <c r="O1812" s="104">
        <f t="shared" si="526"/>
        <v>0</v>
      </c>
      <c r="P1812" s="26">
        <f t="shared" si="522"/>
        <v>0</v>
      </c>
      <c r="Q1812" s="21">
        <f t="shared" ref="Q1812:Q1875" si="539">SUM(AD1812:AO1812)</f>
        <v>0</v>
      </c>
      <c r="R1812" s="98"/>
      <c r="S1812" s="99"/>
      <c r="T1812" s="99"/>
      <c r="U1812" s="99"/>
      <c r="V1812" s="99"/>
      <c r="W1812" s="99"/>
      <c r="X1812" s="99"/>
      <c r="Y1812" s="99"/>
      <c r="Z1812" s="99"/>
      <c r="AA1812" s="99"/>
      <c r="AB1812" s="99"/>
      <c r="AC1812" s="100"/>
      <c r="AD1812" s="22">
        <f t="shared" si="527"/>
        <v>0</v>
      </c>
      <c r="AE1812" s="20">
        <f t="shared" si="528"/>
        <v>0</v>
      </c>
      <c r="AF1812" s="20">
        <f t="shared" si="529"/>
        <v>0</v>
      </c>
      <c r="AG1812" s="20">
        <f t="shared" si="530"/>
        <v>0</v>
      </c>
      <c r="AH1812" s="20">
        <f t="shared" si="531"/>
        <v>0</v>
      </c>
      <c r="AI1812" s="20">
        <f t="shared" si="532"/>
        <v>0</v>
      </c>
      <c r="AJ1812" s="20">
        <f t="shared" si="533"/>
        <v>0</v>
      </c>
      <c r="AK1812" s="20">
        <f t="shared" si="534"/>
        <v>0</v>
      </c>
      <c r="AL1812" s="20">
        <f t="shared" si="535"/>
        <v>0</v>
      </c>
      <c r="AM1812" s="20">
        <f t="shared" si="536"/>
        <v>0</v>
      </c>
      <c r="AN1812" s="20">
        <f t="shared" si="537"/>
        <v>0</v>
      </c>
      <c r="AO1812" s="43">
        <f t="shared" si="538"/>
        <v>0</v>
      </c>
    </row>
    <row r="1813" spans="1:41" hidden="1" x14ac:dyDescent="0.2">
      <c r="A1813" s="96"/>
      <c r="B1813" s="96"/>
      <c r="C1813" s="96"/>
      <c r="D1813" s="96"/>
      <c r="E1813" s="96"/>
      <c r="F1813" s="96"/>
      <c r="G1813" s="96"/>
      <c r="H1813" s="19" t="str">
        <f>IF(E1813="","",VLOOKUP(LEFT(E1813,5),'Technikai cellák'!B:C,2,0))</f>
        <v/>
      </c>
      <c r="I1813" s="19" t="str">
        <f>IF(E1813="","",VLOOKUP(H1813,'Technikai cellák'!$C$1:$D$12,2,0))</f>
        <v/>
      </c>
      <c r="J1813" s="97"/>
      <c r="K1813" s="25" t="str">
        <f t="shared" si="523"/>
        <v/>
      </c>
      <c r="L1813" s="101">
        <f t="shared" si="524"/>
        <v>0</v>
      </c>
      <c r="M1813" s="102">
        <f t="shared" si="525"/>
        <v>0</v>
      </c>
      <c r="N1813" s="105"/>
      <c r="O1813" s="104">
        <f t="shared" si="526"/>
        <v>0</v>
      </c>
      <c r="P1813" s="26">
        <f t="shared" si="522"/>
        <v>0</v>
      </c>
      <c r="Q1813" s="21">
        <f t="shared" si="539"/>
        <v>0</v>
      </c>
      <c r="R1813" s="98"/>
      <c r="S1813" s="99"/>
      <c r="T1813" s="99"/>
      <c r="U1813" s="99"/>
      <c r="V1813" s="99"/>
      <c r="W1813" s="99"/>
      <c r="X1813" s="99"/>
      <c r="Y1813" s="99"/>
      <c r="Z1813" s="99"/>
      <c r="AA1813" s="99"/>
      <c r="AB1813" s="99"/>
      <c r="AC1813" s="100"/>
      <c r="AD1813" s="22">
        <f t="shared" si="527"/>
        <v>0</v>
      </c>
      <c r="AE1813" s="20">
        <f t="shared" si="528"/>
        <v>0</v>
      </c>
      <c r="AF1813" s="20">
        <f t="shared" si="529"/>
        <v>0</v>
      </c>
      <c r="AG1813" s="20">
        <f t="shared" si="530"/>
        <v>0</v>
      </c>
      <c r="AH1813" s="20">
        <f t="shared" si="531"/>
        <v>0</v>
      </c>
      <c r="AI1813" s="20">
        <f t="shared" si="532"/>
        <v>0</v>
      </c>
      <c r="AJ1813" s="20">
        <f t="shared" si="533"/>
        <v>0</v>
      </c>
      <c r="AK1813" s="20">
        <f t="shared" si="534"/>
        <v>0</v>
      </c>
      <c r="AL1813" s="20">
        <f t="shared" si="535"/>
        <v>0</v>
      </c>
      <c r="AM1813" s="20">
        <f t="shared" si="536"/>
        <v>0</v>
      </c>
      <c r="AN1813" s="20">
        <f t="shared" si="537"/>
        <v>0</v>
      </c>
      <c r="AO1813" s="43">
        <f t="shared" si="538"/>
        <v>0</v>
      </c>
    </row>
    <row r="1814" spans="1:41" hidden="1" x14ac:dyDescent="0.2">
      <c r="A1814" s="96"/>
      <c r="B1814" s="96"/>
      <c r="C1814" s="96"/>
      <c r="D1814" s="96"/>
      <c r="E1814" s="96"/>
      <c r="F1814" s="96"/>
      <c r="G1814" s="96"/>
      <c r="H1814" s="19" t="str">
        <f>IF(E1814="","",VLOOKUP(LEFT(E1814,5),'Technikai cellák'!B:C,2,0))</f>
        <v/>
      </c>
      <c r="I1814" s="19" t="str">
        <f>IF(E1814="","",VLOOKUP(H1814,'Technikai cellák'!$C$1:$D$12,2,0))</f>
        <v/>
      </c>
      <c r="J1814" s="97"/>
      <c r="K1814" s="25" t="str">
        <f t="shared" si="523"/>
        <v/>
      </c>
      <c r="L1814" s="101">
        <f t="shared" si="524"/>
        <v>0</v>
      </c>
      <c r="M1814" s="102">
        <f t="shared" si="525"/>
        <v>0</v>
      </c>
      <c r="N1814" s="105"/>
      <c r="O1814" s="104">
        <f t="shared" si="526"/>
        <v>0</v>
      </c>
      <c r="P1814" s="26">
        <f t="shared" si="522"/>
        <v>0</v>
      </c>
      <c r="Q1814" s="21">
        <f t="shared" si="539"/>
        <v>0</v>
      </c>
      <c r="R1814" s="98"/>
      <c r="S1814" s="99"/>
      <c r="T1814" s="99"/>
      <c r="U1814" s="99"/>
      <c r="V1814" s="99"/>
      <c r="W1814" s="99"/>
      <c r="X1814" s="99"/>
      <c r="Y1814" s="99"/>
      <c r="Z1814" s="99"/>
      <c r="AA1814" s="99"/>
      <c r="AB1814" s="99"/>
      <c r="AC1814" s="100"/>
      <c r="AD1814" s="22">
        <f t="shared" si="527"/>
        <v>0</v>
      </c>
      <c r="AE1814" s="20">
        <f t="shared" si="528"/>
        <v>0</v>
      </c>
      <c r="AF1814" s="20">
        <f t="shared" si="529"/>
        <v>0</v>
      </c>
      <c r="AG1814" s="20">
        <f t="shared" si="530"/>
        <v>0</v>
      </c>
      <c r="AH1814" s="20">
        <f t="shared" si="531"/>
        <v>0</v>
      </c>
      <c r="AI1814" s="20">
        <f t="shared" si="532"/>
        <v>0</v>
      </c>
      <c r="AJ1814" s="20">
        <f t="shared" si="533"/>
        <v>0</v>
      </c>
      <c r="AK1814" s="20">
        <f t="shared" si="534"/>
        <v>0</v>
      </c>
      <c r="AL1814" s="20">
        <f t="shared" si="535"/>
        <v>0</v>
      </c>
      <c r="AM1814" s="20">
        <f t="shared" si="536"/>
        <v>0</v>
      </c>
      <c r="AN1814" s="20">
        <f t="shared" si="537"/>
        <v>0</v>
      </c>
      <c r="AO1814" s="43">
        <f t="shared" si="538"/>
        <v>0</v>
      </c>
    </row>
    <row r="1815" spans="1:41" hidden="1" x14ac:dyDescent="0.2">
      <c r="A1815" s="96"/>
      <c r="B1815" s="96"/>
      <c r="C1815" s="96"/>
      <c r="D1815" s="96"/>
      <c r="E1815" s="96"/>
      <c r="F1815" s="96"/>
      <c r="G1815" s="96"/>
      <c r="H1815" s="19" t="str">
        <f>IF(E1815="","",VLOOKUP(LEFT(E1815,5),'Technikai cellák'!B:C,2,0))</f>
        <v/>
      </c>
      <c r="I1815" s="19" t="str">
        <f>IF(E1815="","",VLOOKUP(H1815,'Technikai cellák'!$C$1:$D$12,2,0))</f>
        <v/>
      </c>
      <c r="J1815" s="97"/>
      <c r="K1815" s="25" t="str">
        <f t="shared" si="523"/>
        <v/>
      </c>
      <c r="L1815" s="101">
        <f t="shared" si="524"/>
        <v>0</v>
      </c>
      <c r="M1815" s="102">
        <f t="shared" si="525"/>
        <v>0</v>
      </c>
      <c r="N1815" s="105"/>
      <c r="O1815" s="104">
        <f t="shared" si="526"/>
        <v>0</v>
      </c>
      <c r="P1815" s="26">
        <f t="shared" si="522"/>
        <v>0</v>
      </c>
      <c r="Q1815" s="21">
        <f t="shared" si="539"/>
        <v>0</v>
      </c>
      <c r="R1815" s="98"/>
      <c r="S1815" s="99"/>
      <c r="T1815" s="99"/>
      <c r="U1815" s="99"/>
      <c r="V1815" s="99"/>
      <c r="W1815" s="99"/>
      <c r="X1815" s="99"/>
      <c r="Y1815" s="99"/>
      <c r="Z1815" s="99"/>
      <c r="AA1815" s="99"/>
      <c r="AB1815" s="99"/>
      <c r="AC1815" s="100"/>
      <c r="AD1815" s="22">
        <f t="shared" si="527"/>
        <v>0</v>
      </c>
      <c r="AE1815" s="20">
        <f t="shared" si="528"/>
        <v>0</v>
      </c>
      <c r="AF1815" s="20">
        <f t="shared" si="529"/>
        <v>0</v>
      </c>
      <c r="AG1815" s="20">
        <f t="shared" si="530"/>
        <v>0</v>
      </c>
      <c r="AH1815" s="20">
        <f t="shared" si="531"/>
        <v>0</v>
      </c>
      <c r="AI1815" s="20">
        <f t="shared" si="532"/>
        <v>0</v>
      </c>
      <c r="AJ1815" s="20">
        <f t="shared" si="533"/>
        <v>0</v>
      </c>
      <c r="AK1815" s="20">
        <f t="shared" si="534"/>
        <v>0</v>
      </c>
      <c r="AL1815" s="20">
        <f t="shared" si="535"/>
        <v>0</v>
      </c>
      <c r="AM1815" s="20">
        <f t="shared" si="536"/>
        <v>0</v>
      </c>
      <c r="AN1815" s="20">
        <f t="shared" si="537"/>
        <v>0</v>
      </c>
      <c r="AO1815" s="43">
        <f t="shared" si="538"/>
        <v>0</v>
      </c>
    </row>
    <row r="1816" spans="1:41" hidden="1" x14ac:dyDescent="0.2">
      <c r="A1816" s="96"/>
      <c r="B1816" s="96"/>
      <c r="C1816" s="96"/>
      <c r="D1816" s="96"/>
      <c r="E1816" s="96"/>
      <c r="F1816" s="96"/>
      <c r="G1816" s="96"/>
      <c r="H1816" s="19" t="str">
        <f>IF(E1816="","",VLOOKUP(LEFT(E1816,5),'Technikai cellák'!B:C,2,0))</f>
        <v/>
      </c>
      <c r="I1816" s="19" t="str">
        <f>IF(E1816="","",VLOOKUP(H1816,'Technikai cellák'!$C$1:$D$12,2,0))</f>
        <v/>
      </c>
      <c r="J1816" s="97"/>
      <c r="K1816" s="25" t="str">
        <f t="shared" si="523"/>
        <v/>
      </c>
      <c r="L1816" s="101">
        <f t="shared" si="524"/>
        <v>0</v>
      </c>
      <c r="M1816" s="102">
        <f t="shared" si="525"/>
        <v>0</v>
      </c>
      <c r="N1816" s="105"/>
      <c r="O1816" s="104">
        <f t="shared" si="526"/>
        <v>0</v>
      </c>
      <c r="P1816" s="26">
        <f t="shared" si="522"/>
        <v>0</v>
      </c>
      <c r="Q1816" s="21">
        <f t="shared" si="539"/>
        <v>0</v>
      </c>
      <c r="R1816" s="98"/>
      <c r="S1816" s="99"/>
      <c r="T1816" s="99"/>
      <c r="U1816" s="99"/>
      <c r="V1816" s="99"/>
      <c r="W1816" s="99"/>
      <c r="X1816" s="99"/>
      <c r="Y1816" s="99"/>
      <c r="Z1816" s="99"/>
      <c r="AA1816" s="99"/>
      <c r="AB1816" s="99"/>
      <c r="AC1816" s="100"/>
      <c r="AD1816" s="22">
        <f t="shared" si="527"/>
        <v>0</v>
      </c>
      <c r="AE1816" s="20">
        <f t="shared" si="528"/>
        <v>0</v>
      </c>
      <c r="AF1816" s="20">
        <f t="shared" si="529"/>
        <v>0</v>
      </c>
      <c r="AG1816" s="20">
        <f t="shared" si="530"/>
        <v>0</v>
      </c>
      <c r="AH1816" s="20">
        <f t="shared" si="531"/>
        <v>0</v>
      </c>
      <c r="AI1816" s="20">
        <f t="shared" si="532"/>
        <v>0</v>
      </c>
      <c r="AJ1816" s="20">
        <f t="shared" si="533"/>
        <v>0</v>
      </c>
      <c r="AK1816" s="20">
        <f t="shared" si="534"/>
        <v>0</v>
      </c>
      <c r="AL1816" s="20">
        <f t="shared" si="535"/>
        <v>0</v>
      </c>
      <c r="AM1816" s="20">
        <f t="shared" si="536"/>
        <v>0</v>
      </c>
      <c r="AN1816" s="20">
        <f t="shared" si="537"/>
        <v>0</v>
      </c>
      <c r="AO1816" s="43">
        <f t="shared" si="538"/>
        <v>0</v>
      </c>
    </row>
    <row r="1817" spans="1:41" hidden="1" x14ac:dyDescent="0.2">
      <c r="A1817" s="96"/>
      <c r="B1817" s="96"/>
      <c r="C1817" s="96"/>
      <c r="D1817" s="96"/>
      <c r="E1817" s="96"/>
      <c r="F1817" s="96"/>
      <c r="G1817" s="96"/>
      <c r="H1817" s="19" t="str">
        <f>IF(E1817="","",VLOOKUP(LEFT(E1817,5),'Technikai cellák'!B:C,2,0))</f>
        <v/>
      </c>
      <c r="I1817" s="19" t="str">
        <f>IF(E1817="","",VLOOKUP(H1817,'Technikai cellák'!$C$1:$D$12,2,0))</f>
        <v/>
      </c>
      <c r="J1817" s="97"/>
      <c r="K1817" s="25" t="str">
        <f t="shared" si="523"/>
        <v/>
      </c>
      <c r="L1817" s="101">
        <f t="shared" si="524"/>
        <v>0</v>
      </c>
      <c r="M1817" s="102">
        <f t="shared" si="525"/>
        <v>0</v>
      </c>
      <c r="N1817" s="105"/>
      <c r="O1817" s="104">
        <f t="shared" si="526"/>
        <v>0</v>
      </c>
      <c r="P1817" s="26">
        <f t="shared" si="522"/>
        <v>0</v>
      </c>
      <c r="Q1817" s="21">
        <f t="shared" si="539"/>
        <v>0</v>
      </c>
      <c r="R1817" s="98"/>
      <c r="S1817" s="99"/>
      <c r="T1817" s="99"/>
      <c r="U1817" s="99"/>
      <c r="V1817" s="99"/>
      <c r="W1817" s="99"/>
      <c r="X1817" s="99"/>
      <c r="Y1817" s="99"/>
      <c r="Z1817" s="99"/>
      <c r="AA1817" s="99"/>
      <c r="AB1817" s="99"/>
      <c r="AC1817" s="100"/>
      <c r="AD1817" s="22">
        <f t="shared" si="527"/>
        <v>0</v>
      </c>
      <c r="AE1817" s="20">
        <f t="shared" si="528"/>
        <v>0</v>
      </c>
      <c r="AF1817" s="20">
        <f t="shared" si="529"/>
        <v>0</v>
      </c>
      <c r="AG1817" s="20">
        <f t="shared" si="530"/>
        <v>0</v>
      </c>
      <c r="AH1817" s="20">
        <f t="shared" si="531"/>
        <v>0</v>
      </c>
      <c r="AI1817" s="20">
        <f t="shared" si="532"/>
        <v>0</v>
      </c>
      <c r="AJ1817" s="20">
        <f t="shared" si="533"/>
        <v>0</v>
      </c>
      <c r="AK1817" s="20">
        <f t="shared" si="534"/>
        <v>0</v>
      </c>
      <c r="AL1817" s="20">
        <f t="shared" si="535"/>
        <v>0</v>
      </c>
      <c r="AM1817" s="20">
        <f t="shared" si="536"/>
        <v>0</v>
      </c>
      <c r="AN1817" s="20">
        <f t="shared" si="537"/>
        <v>0</v>
      </c>
      <c r="AO1817" s="43">
        <f t="shared" si="538"/>
        <v>0</v>
      </c>
    </row>
    <row r="1818" spans="1:41" hidden="1" x14ac:dyDescent="0.2">
      <c r="A1818" s="96"/>
      <c r="B1818" s="96"/>
      <c r="C1818" s="96"/>
      <c r="D1818" s="96"/>
      <c r="E1818" s="96"/>
      <c r="F1818" s="96"/>
      <c r="G1818" s="96"/>
      <c r="H1818" s="19" t="str">
        <f>IF(E1818="","",VLOOKUP(LEFT(E1818,5),'Technikai cellák'!B:C,2,0))</f>
        <v/>
      </c>
      <c r="I1818" s="19" t="str">
        <f>IF(E1818="","",VLOOKUP(H1818,'Technikai cellák'!$C$1:$D$12,2,0))</f>
        <v/>
      </c>
      <c r="J1818" s="97"/>
      <c r="K1818" s="25" t="str">
        <f t="shared" si="523"/>
        <v/>
      </c>
      <c r="L1818" s="101">
        <f t="shared" si="524"/>
        <v>0</v>
      </c>
      <c r="M1818" s="102">
        <f t="shared" si="525"/>
        <v>0</v>
      </c>
      <c r="N1818" s="105"/>
      <c r="O1818" s="104">
        <f t="shared" si="526"/>
        <v>0</v>
      </c>
      <c r="P1818" s="26">
        <f t="shared" si="522"/>
        <v>0</v>
      </c>
      <c r="Q1818" s="21">
        <f t="shared" si="539"/>
        <v>0</v>
      </c>
      <c r="R1818" s="98"/>
      <c r="S1818" s="99"/>
      <c r="T1818" s="99"/>
      <c r="U1818" s="99"/>
      <c r="V1818" s="99"/>
      <c r="W1818" s="99"/>
      <c r="X1818" s="99"/>
      <c r="Y1818" s="99"/>
      <c r="Z1818" s="99"/>
      <c r="AA1818" s="99"/>
      <c r="AB1818" s="99"/>
      <c r="AC1818" s="100"/>
      <c r="AD1818" s="22">
        <f t="shared" si="527"/>
        <v>0</v>
      </c>
      <c r="AE1818" s="20">
        <f t="shared" si="528"/>
        <v>0</v>
      </c>
      <c r="AF1818" s="20">
        <f t="shared" si="529"/>
        <v>0</v>
      </c>
      <c r="AG1818" s="20">
        <f t="shared" si="530"/>
        <v>0</v>
      </c>
      <c r="AH1818" s="20">
        <f t="shared" si="531"/>
        <v>0</v>
      </c>
      <c r="AI1818" s="20">
        <f t="shared" si="532"/>
        <v>0</v>
      </c>
      <c r="AJ1818" s="20">
        <f t="shared" si="533"/>
        <v>0</v>
      </c>
      <c r="AK1818" s="20">
        <f t="shared" si="534"/>
        <v>0</v>
      </c>
      <c r="AL1818" s="20">
        <f t="shared" si="535"/>
        <v>0</v>
      </c>
      <c r="AM1818" s="20">
        <f t="shared" si="536"/>
        <v>0</v>
      </c>
      <c r="AN1818" s="20">
        <f t="shared" si="537"/>
        <v>0</v>
      </c>
      <c r="AO1818" s="43">
        <f t="shared" si="538"/>
        <v>0</v>
      </c>
    </row>
    <row r="1819" spans="1:41" hidden="1" x14ac:dyDescent="0.2">
      <c r="A1819" s="96"/>
      <c r="B1819" s="96"/>
      <c r="C1819" s="96"/>
      <c r="D1819" s="96"/>
      <c r="E1819" s="96"/>
      <c r="F1819" s="96"/>
      <c r="G1819" s="96"/>
      <c r="H1819" s="19" t="str">
        <f>IF(E1819="","",VLOOKUP(LEFT(E1819,5),'Technikai cellák'!B:C,2,0))</f>
        <v/>
      </c>
      <c r="I1819" s="19" t="str">
        <f>IF(E1819="","",VLOOKUP(H1819,'Technikai cellák'!$C$1:$D$12,2,0))</f>
        <v/>
      </c>
      <c r="J1819" s="97"/>
      <c r="K1819" s="25" t="str">
        <f t="shared" si="523"/>
        <v/>
      </c>
      <c r="L1819" s="101">
        <f t="shared" si="524"/>
        <v>0</v>
      </c>
      <c r="M1819" s="102">
        <f t="shared" si="525"/>
        <v>0</v>
      </c>
      <c r="N1819" s="105"/>
      <c r="O1819" s="104">
        <f t="shared" si="526"/>
        <v>0</v>
      </c>
      <c r="P1819" s="26">
        <f t="shared" ref="P1819:P1882" si="540">ROUND(Q1819*$G$9,0)</f>
        <v>0</v>
      </c>
      <c r="Q1819" s="21">
        <f t="shared" si="539"/>
        <v>0</v>
      </c>
      <c r="R1819" s="98"/>
      <c r="S1819" s="99"/>
      <c r="T1819" s="99"/>
      <c r="U1819" s="99"/>
      <c r="V1819" s="99"/>
      <c r="W1819" s="99"/>
      <c r="X1819" s="99"/>
      <c r="Y1819" s="99"/>
      <c r="Z1819" s="99"/>
      <c r="AA1819" s="99"/>
      <c r="AB1819" s="99"/>
      <c r="AC1819" s="100"/>
      <c r="AD1819" s="22">
        <f t="shared" si="527"/>
        <v>0</v>
      </c>
      <c r="AE1819" s="20">
        <f t="shared" si="528"/>
        <v>0</v>
      </c>
      <c r="AF1819" s="20">
        <f t="shared" si="529"/>
        <v>0</v>
      </c>
      <c r="AG1819" s="20">
        <f t="shared" si="530"/>
        <v>0</v>
      </c>
      <c r="AH1819" s="20">
        <f t="shared" si="531"/>
        <v>0</v>
      </c>
      <c r="AI1819" s="20">
        <f t="shared" si="532"/>
        <v>0</v>
      </c>
      <c r="AJ1819" s="20">
        <f t="shared" si="533"/>
        <v>0</v>
      </c>
      <c r="AK1819" s="20">
        <f t="shared" si="534"/>
        <v>0</v>
      </c>
      <c r="AL1819" s="20">
        <f t="shared" si="535"/>
        <v>0</v>
      </c>
      <c r="AM1819" s="20">
        <f t="shared" si="536"/>
        <v>0</v>
      </c>
      <c r="AN1819" s="20">
        <f t="shared" si="537"/>
        <v>0</v>
      </c>
      <c r="AO1819" s="43">
        <f t="shared" si="538"/>
        <v>0</v>
      </c>
    </row>
    <row r="1820" spans="1:41" hidden="1" x14ac:dyDescent="0.2">
      <c r="A1820" s="96"/>
      <c r="B1820" s="96"/>
      <c r="C1820" s="96"/>
      <c r="D1820" s="96"/>
      <c r="E1820" s="96"/>
      <c r="F1820" s="96"/>
      <c r="G1820" s="96"/>
      <c r="H1820" s="19" t="str">
        <f>IF(E1820="","",VLOOKUP(LEFT(E1820,5),'Technikai cellák'!B:C,2,0))</f>
        <v/>
      </c>
      <c r="I1820" s="19" t="str">
        <f>IF(E1820="","",VLOOKUP(H1820,'Technikai cellák'!$C$1:$D$12,2,0))</f>
        <v/>
      </c>
      <c r="J1820" s="97"/>
      <c r="K1820" s="25" t="str">
        <f t="shared" si="523"/>
        <v/>
      </c>
      <c r="L1820" s="101">
        <f t="shared" si="524"/>
        <v>0</v>
      </c>
      <c r="M1820" s="102">
        <f t="shared" si="525"/>
        <v>0</v>
      </c>
      <c r="N1820" s="105"/>
      <c r="O1820" s="104">
        <f t="shared" si="526"/>
        <v>0</v>
      </c>
      <c r="P1820" s="26">
        <f t="shared" si="540"/>
        <v>0</v>
      </c>
      <c r="Q1820" s="21">
        <f t="shared" si="539"/>
        <v>0</v>
      </c>
      <c r="R1820" s="98"/>
      <c r="S1820" s="99"/>
      <c r="T1820" s="99"/>
      <c r="U1820" s="99"/>
      <c r="V1820" s="99"/>
      <c r="W1820" s="99"/>
      <c r="X1820" s="99"/>
      <c r="Y1820" s="99"/>
      <c r="Z1820" s="99"/>
      <c r="AA1820" s="99"/>
      <c r="AB1820" s="99"/>
      <c r="AC1820" s="100"/>
      <c r="AD1820" s="22">
        <f t="shared" si="527"/>
        <v>0</v>
      </c>
      <c r="AE1820" s="20">
        <f t="shared" si="528"/>
        <v>0</v>
      </c>
      <c r="AF1820" s="20">
        <f t="shared" si="529"/>
        <v>0</v>
      </c>
      <c r="AG1820" s="20">
        <f t="shared" si="530"/>
        <v>0</v>
      </c>
      <c r="AH1820" s="20">
        <f t="shared" si="531"/>
        <v>0</v>
      </c>
      <c r="AI1820" s="20">
        <f t="shared" si="532"/>
        <v>0</v>
      </c>
      <c r="AJ1820" s="20">
        <f t="shared" si="533"/>
        <v>0</v>
      </c>
      <c r="AK1820" s="20">
        <f t="shared" si="534"/>
        <v>0</v>
      </c>
      <c r="AL1820" s="20">
        <f t="shared" si="535"/>
        <v>0</v>
      </c>
      <c r="AM1820" s="20">
        <f t="shared" si="536"/>
        <v>0</v>
      </c>
      <c r="AN1820" s="20">
        <f t="shared" si="537"/>
        <v>0</v>
      </c>
      <c r="AO1820" s="43">
        <f t="shared" si="538"/>
        <v>0</v>
      </c>
    </row>
    <row r="1821" spans="1:41" hidden="1" x14ac:dyDescent="0.2">
      <c r="A1821" s="96"/>
      <c r="B1821" s="96"/>
      <c r="C1821" s="96"/>
      <c r="D1821" s="96"/>
      <c r="E1821" s="96"/>
      <c r="F1821" s="96"/>
      <c r="G1821" s="96"/>
      <c r="H1821" s="19" t="str">
        <f>IF(E1821="","",VLOOKUP(LEFT(E1821,5),'Technikai cellák'!B:C,2,0))</f>
        <v/>
      </c>
      <c r="I1821" s="19" t="str">
        <f>IF(E1821="","",VLOOKUP(H1821,'Technikai cellák'!$C$1:$D$12,2,0))</f>
        <v/>
      </c>
      <c r="J1821" s="97"/>
      <c r="K1821" s="25" t="str">
        <f t="shared" si="523"/>
        <v/>
      </c>
      <c r="L1821" s="101">
        <f t="shared" si="524"/>
        <v>0</v>
      </c>
      <c r="M1821" s="102">
        <f t="shared" si="525"/>
        <v>0</v>
      </c>
      <c r="N1821" s="105"/>
      <c r="O1821" s="104">
        <f t="shared" si="526"/>
        <v>0</v>
      </c>
      <c r="P1821" s="26">
        <f t="shared" si="540"/>
        <v>0</v>
      </c>
      <c r="Q1821" s="21">
        <f t="shared" si="539"/>
        <v>0</v>
      </c>
      <c r="R1821" s="98"/>
      <c r="S1821" s="99"/>
      <c r="T1821" s="99"/>
      <c r="U1821" s="99"/>
      <c r="V1821" s="99"/>
      <c r="W1821" s="99"/>
      <c r="X1821" s="99"/>
      <c r="Y1821" s="99"/>
      <c r="Z1821" s="99"/>
      <c r="AA1821" s="99"/>
      <c r="AB1821" s="99"/>
      <c r="AC1821" s="100"/>
      <c r="AD1821" s="22">
        <f t="shared" si="527"/>
        <v>0</v>
      </c>
      <c r="AE1821" s="20">
        <f t="shared" si="528"/>
        <v>0</v>
      </c>
      <c r="AF1821" s="20">
        <f t="shared" si="529"/>
        <v>0</v>
      </c>
      <c r="AG1821" s="20">
        <f t="shared" si="530"/>
        <v>0</v>
      </c>
      <c r="AH1821" s="20">
        <f t="shared" si="531"/>
        <v>0</v>
      </c>
      <c r="AI1821" s="20">
        <f t="shared" si="532"/>
        <v>0</v>
      </c>
      <c r="AJ1821" s="20">
        <f t="shared" si="533"/>
        <v>0</v>
      </c>
      <c r="AK1821" s="20">
        <f t="shared" si="534"/>
        <v>0</v>
      </c>
      <c r="AL1821" s="20">
        <f t="shared" si="535"/>
        <v>0</v>
      </c>
      <c r="AM1821" s="20">
        <f t="shared" si="536"/>
        <v>0</v>
      </c>
      <c r="AN1821" s="20">
        <f t="shared" si="537"/>
        <v>0</v>
      </c>
      <c r="AO1821" s="43">
        <f t="shared" si="538"/>
        <v>0</v>
      </c>
    </row>
    <row r="1822" spans="1:41" hidden="1" x14ac:dyDescent="0.2">
      <c r="A1822" s="96"/>
      <c r="B1822" s="96"/>
      <c r="C1822" s="96"/>
      <c r="D1822" s="96"/>
      <c r="E1822" s="96"/>
      <c r="F1822" s="96"/>
      <c r="G1822" s="96"/>
      <c r="H1822" s="19" t="str">
        <f>IF(E1822="","",VLOOKUP(LEFT(E1822,5),'Technikai cellák'!B:C,2,0))</f>
        <v/>
      </c>
      <c r="I1822" s="19" t="str">
        <f>IF(E1822="","",VLOOKUP(H1822,'Technikai cellák'!$C$1:$D$12,2,0))</f>
        <v/>
      </c>
      <c r="J1822" s="97"/>
      <c r="K1822" s="25" t="str">
        <f t="shared" si="523"/>
        <v/>
      </c>
      <c r="L1822" s="101">
        <f t="shared" si="524"/>
        <v>0</v>
      </c>
      <c r="M1822" s="102">
        <f t="shared" si="525"/>
        <v>0</v>
      </c>
      <c r="N1822" s="105"/>
      <c r="O1822" s="104">
        <f t="shared" si="526"/>
        <v>0</v>
      </c>
      <c r="P1822" s="26">
        <f t="shared" si="540"/>
        <v>0</v>
      </c>
      <c r="Q1822" s="21">
        <f t="shared" si="539"/>
        <v>0</v>
      </c>
      <c r="R1822" s="98"/>
      <c r="S1822" s="99"/>
      <c r="T1822" s="99"/>
      <c r="U1822" s="99"/>
      <c r="V1822" s="99"/>
      <c r="W1822" s="99"/>
      <c r="X1822" s="99"/>
      <c r="Y1822" s="99"/>
      <c r="Z1822" s="99"/>
      <c r="AA1822" s="99"/>
      <c r="AB1822" s="99"/>
      <c r="AC1822" s="100"/>
      <c r="AD1822" s="22">
        <f t="shared" si="527"/>
        <v>0</v>
      </c>
      <c r="AE1822" s="20">
        <f t="shared" si="528"/>
        <v>0</v>
      </c>
      <c r="AF1822" s="20">
        <f t="shared" si="529"/>
        <v>0</v>
      </c>
      <c r="AG1822" s="20">
        <f t="shared" si="530"/>
        <v>0</v>
      </c>
      <c r="AH1822" s="20">
        <f t="shared" si="531"/>
        <v>0</v>
      </c>
      <c r="AI1822" s="20">
        <f t="shared" si="532"/>
        <v>0</v>
      </c>
      <c r="AJ1822" s="20">
        <f t="shared" si="533"/>
        <v>0</v>
      </c>
      <c r="AK1822" s="20">
        <f t="shared" si="534"/>
        <v>0</v>
      </c>
      <c r="AL1822" s="20">
        <f t="shared" si="535"/>
        <v>0</v>
      </c>
      <c r="AM1822" s="20">
        <f t="shared" si="536"/>
        <v>0</v>
      </c>
      <c r="AN1822" s="20">
        <f t="shared" si="537"/>
        <v>0</v>
      </c>
      <c r="AO1822" s="43">
        <f t="shared" si="538"/>
        <v>0</v>
      </c>
    </row>
    <row r="1823" spans="1:41" hidden="1" x14ac:dyDescent="0.2">
      <c r="A1823" s="96"/>
      <c r="B1823" s="96"/>
      <c r="C1823" s="96"/>
      <c r="D1823" s="96"/>
      <c r="E1823" s="96"/>
      <c r="F1823" s="96"/>
      <c r="G1823" s="96"/>
      <c r="H1823" s="19" t="str">
        <f>IF(E1823="","",VLOOKUP(LEFT(E1823,5),'Technikai cellák'!B:C,2,0))</f>
        <v/>
      </c>
      <c r="I1823" s="19" t="str">
        <f>IF(E1823="","",VLOOKUP(H1823,'Technikai cellák'!$C$1:$D$12,2,0))</f>
        <v/>
      </c>
      <c r="J1823" s="97"/>
      <c r="K1823" s="25" t="str">
        <f t="shared" si="523"/>
        <v/>
      </c>
      <c r="L1823" s="101">
        <f t="shared" si="524"/>
        <v>0</v>
      </c>
      <c r="M1823" s="102">
        <f t="shared" si="525"/>
        <v>0</v>
      </c>
      <c r="N1823" s="105"/>
      <c r="O1823" s="104">
        <f t="shared" si="526"/>
        <v>0</v>
      </c>
      <c r="P1823" s="26">
        <f t="shared" si="540"/>
        <v>0</v>
      </c>
      <c r="Q1823" s="21">
        <f t="shared" si="539"/>
        <v>0</v>
      </c>
      <c r="R1823" s="98"/>
      <c r="S1823" s="99"/>
      <c r="T1823" s="99"/>
      <c r="U1823" s="99"/>
      <c r="V1823" s="99"/>
      <c r="W1823" s="99"/>
      <c r="X1823" s="99"/>
      <c r="Y1823" s="99"/>
      <c r="Z1823" s="99"/>
      <c r="AA1823" s="99"/>
      <c r="AB1823" s="99"/>
      <c r="AC1823" s="100"/>
      <c r="AD1823" s="22">
        <f t="shared" si="527"/>
        <v>0</v>
      </c>
      <c r="AE1823" s="20">
        <f t="shared" si="528"/>
        <v>0</v>
      </c>
      <c r="AF1823" s="20">
        <f t="shared" si="529"/>
        <v>0</v>
      </c>
      <c r="AG1823" s="20">
        <f t="shared" si="530"/>
        <v>0</v>
      </c>
      <c r="AH1823" s="20">
        <f t="shared" si="531"/>
        <v>0</v>
      </c>
      <c r="AI1823" s="20">
        <f t="shared" si="532"/>
        <v>0</v>
      </c>
      <c r="AJ1823" s="20">
        <f t="shared" si="533"/>
        <v>0</v>
      </c>
      <c r="AK1823" s="20">
        <f t="shared" si="534"/>
        <v>0</v>
      </c>
      <c r="AL1823" s="20">
        <f t="shared" si="535"/>
        <v>0</v>
      </c>
      <c r="AM1823" s="20">
        <f t="shared" si="536"/>
        <v>0</v>
      </c>
      <c r="AN1823" s="20">
        <f t="shared" si="537"/>
        <v>0</v>
      </c>
      <c r="AO1823" s="43">
        <f t="shared" si="538"/>
        <v>0</v>
      </c>
    </row>
    <row r="1824" spans="1:41" hidden="1" x14ac:dyDescent="0.2">
      <c r="A1824" s="96"/>
      <c r="B1824" s="96"/>
      <c r="C1824" s="96"/>
      <c r="D1824" s="96"/>
      <c r="E1824" s="96"/>
      <c r="F1824" s="96"/>
      <c r="G1824" s="96"/>
      <c r="H1824" s="19" t="str">
        <f>IF(E1824="","",VLOOKUP(LEFT(E1824,5),'Technikai cellák'!B:C,2,0))</f>
        <v/>
      </c>
      <c r="I1824" s="19" t="str">
        <f>IF(E1824="","",VLOOKUP(H1824,'Technikai cellák'!$C$1:$D$12,2,0))</f>
        <v/>
      </c>
      <c r="J1824" s="97"/>
      <c r="K1824" s="25" t="str">
        <f t="shared" si="523"/>
        <v/>
      </c>
      <c r="L1824" s="101">
        <f t="shared" si="524"/>
        <v>0</v>
      </c>
      <c r="M1824" s="102">
        <f t="shared" si="525"/>
        <v>0</v>
      </c>
      <c r="N1824" s="105"/>
      <c r="O1824" s="104">
        <f t="shared" si="526"/>
        <v>0</v>
      </c>
      <c r="P1824" s="26">
        <f t="shared" si="540"/>
        <v>0</v>
      </c>
      <c r="Q1824" s="21">
        <f t="shared" si="539"/>
        <v>0</v>
      </c>
      <c r="R1824" s="98"/>
      <c r="S1824" s="99"/>
      <c r="T1824" s="99"/>
      <c r="U1824" s="99"/>
      <c r="V1824" s="99"/>
      <c r="W1824" s="99"/>
      <c r="X1824" s="99"/>
      <c r="Y1824" s="99"/>
      <c r="Z1824" s="99"/>
      <c r="AA1824" s="99"/>
      <c r="AB1824" s="99"/>
      <c r="AC1824" s="100"/>
      <c r="AD1824" s="22">
        <f t="shared" si="527"/>
        <v>0</v>
      </c>
      <c r="AE1824" s="20">
        <f t="shared" si="528"/>
        <v>0</v>
      </c>
      <c r="AF1824" s="20">
        <f t="shared" si="529"/>
        <v>0</v>
      </c>
      <c r="AG1824" s="20">
        <f t="shared" si="530"/>
        <v>0</v>
      </c>
      <c r="AH1824" s="20">
        <f t="shared" si="531"/>
        <v>0</v>
      </c>
      <c r="AI1824" s="20">
        <f t="shared" si="532"/>
        <v>0</v>
      </c>
      <c r="AJ1824" s="20">
        <f t="shared" si="533"/>
        <v>0</v>
      </c>
      <c r="AK1824" s="20">
        <f t="shared" si="534"/>
        <v>0</v>
      </c>
      <c r="AL1824" s="20">
        <f t="shared" si="535"/>
        <v>0</v>
      </c>
      <c r="AM1824" s="20">
        <f t="shared" si="536"/>
        <v>0</v>
      </c>
      <c r="AN1824" s="20">
        <f t="shared" si="537"/>
        <v>0</v>
      </c>
      <c r="AO1824" s="43">
        <f t="shared" si="538"/>
        <v>0</v>
      </c>
    </row>
    <row r="1825" spans="1:41" hidden="1" x14ac:dyDescent="0.2">
      <c r="A1825" s="96"/>
      <c r="B1825" s="96"/>
      <c r="C1825" s="96"/>
      <c r="D1825" s="96"/>
      <c r="E1825" s="96"/>
      <c r="F1825" s="96"/>
      <c r="G1825" s="96"/>
      <c r="H1825" s="19" t="str">
        <f>IF(E1825="","",VLOOKUP(LEFT(E1825,5),'Technikai cellák'!B:C,2,0))</f>
        <v/>
      </c>
      <c r="I1825" s="19" t="str">
        <f>IF(E1825="","",VLOOKUP(H1825,'Technikai cellák'!$C$1:$D$12,2,0))</f>
        <v/>
      </c>
      <c r="J1825" s="97"/>
      <c r="K1825" s="25" t="str">
        <f t="shared" si="523"/>
        <v/>
      </c>
      <c r="L1825" s="101">
        <f t="shared" si="524"/>
        <v>0</v>
      </c>
      <c r="M1825" s="102">
        <f t="shared" si="525"/>
        <v>0</v>
      </c>
      <c r="N1825" s="105"/>
      <c r="O1825" s="104">
        <f t="shared" si="526"/>
        <v>0</v>
      </c>
      <c r="P1825" s="26">
        <f t="shared" si="540"/>
        <v>0</v>
      </c>
      <c r="Q1825" s="21">
        <f t="shared" si="539"/>
        <v>0</v>
      </c>
      <c r="R1825" s="98"/>
      <c r="S1825" s="99"/>
      <c r="T1825" s="99"/>
      <c r="U1825" s="99"/>
      <c r="V1825" s="99"/>
      <c r="W1825" s="99"/>
      <c r="X1825" s="99"/>
      <c r="Y1825" s="99"/>
      <c r="Z1825" s="99"/>
      <c r="AA1825" s="99"/>
      <c r="AB1825" s="99"/>
      <c r="AC1825" s="100"/>
      <c r="AD1825" s="22">
        <f t="shared" si="527"/>
        <v>0</v>
      </c>
      <c r="AE1825" s="20">
        <f t="shared" si="528"/>
        <v>0</v>
      </c>
      <c r="AF1825" s="20">
        <f t="shared" si="529"/>
        <v>0</v>
      </c>
      <c r="AG1825" s="20">
        <f t="shared" si="530"/>
        <v>0</v>
      </c>
      <c r="AH1825" s="20">
        <f t="shared" si="531"/>
        <v>0</v>
      </c>
      <c r="AI1825" s="20">
        <f t="shared" si="532"/>
        <v>0</v>
      </c>
      <c r="AJ1825" s="20">
        <f t="shared" si="533"/>
        <v>0</v>
      </c>
      <c r="AK1825" s="20">
        <f t="shared" si="534"/>
        <v>0</v>
      </c>
      <c r="AL1825" s="20">
        <f t="shared" si="535"/>
        <v>0</v>
      </c>
      <c r="AM1825" s="20">
        <f t="shared" si="536"/>
        <v>0</v>
      </c>
      <c r="AN1825" s="20">
        <f t="shared" si="537"/>
        <v>0</v>
      </c>
      <c r="AO1825" s="43">
        <f t="shared" si="538"/>
        <v>0</v>
      </c>
    </row>
    <row r="1826" spans="1:41" hidden="1" x14ac:dyDescent="0.2">
      <c r="A1826" s="96"/>
      <c r="B1826" s="96"/>
      <c r="C1826" s="96"/>
      <c r="D1826" s="96"/>
      <c r="E1826" s="96"/>
      <c r="F1826" s="96"/>
      <c r="G1826" s="96"/>
      <c r="H1826" s="19" t="str">
        <f>IF(E1826="","",VLOOKUP(LEFT(E1826,5),'Technikai cellák'!B:C,2,0))</f>
        <v/>
      </c>
      <c r="I1826" s="19" t="str">
        <f>IF(E1826="","",VLOOKUP(H1826,'Technikai cellák'!$C$1:$D$12,2,0))</f>
        <v/>
      </c>
      <c r="J1826" s="97"/>
      <c r="K1826" s="25" t="str">
        <f t="shared" si="523"/>
        <v/>
      </c>
      <c r="L1826" s="101">
        <f t="shared" si="524"/>
        <v>0</v>
      </c>
      <c r="M1826" s="102">
        <f t="shared" si="525"/>
        <v>0</v>
      </c>
      <c r="N1826" s="105"/>
      <c r="O1826" s="104">
        <f t="shared" si="526"/>
        <v>0</v>
      </c>
      <c r="P1826" s="26">
        <f t="shared" si="540"/>
        <v>0</v>
      </c>
      <c r="Q1826" s="21">
        <f t="shared" si="539"/>
        <v>0</v>
      </c>
      <c r="R1826" s="98"/>
      <c r="S1826" s="99"/>
      <c r="T1826" s="99"/>
      <c r="U1826" s="99"/>
      <c r="V1826" s="99"/>
      <c r="W1826" s="99"/>
      <c r="X1826" s="99"/>
      <c r="Y1826" s="99"/>
      <c r="Z1826" s="99"/>
      <c r="AA1826" s="99"/>
      <c r="AB1826" s="99"/>
      <c r="AC1826" s="100"/>
      <c r="AD1826" s="22">
        <f t="shared" si="527"/>
        <v>0</v>
      </c>
      <c r="AE1826" s="20">
        <f t="shared" si="528"/>
        <v>0</v>
      </c>
      <c r="AF1826" s="20">
        <f t="shared" si="529"/>
        <v>0</v>
      </c>
      <c r="AG1826" s="20">
        <f t="shared" si="530"/>
        <v>0</v>
      </c>
      <c r="AH1826" s="20">
        <f t="shared" si="531"/>
        <v>0</v>
      </c>
      <c r="AI1826" s="20">
        <f t="shared" si="532"/>
        <v>0</v>
      </c>
      <c r="AJ1826" s="20">
        <f t="shared" si="533"/>
        <v>0</v>
      </c>
      <c r="AK1826" s="20">
        <f t="shared" si="534"/>
        <v>0</v>
      </c>
      <c r="AL1826" s="20">
        <f t="shared" si="535"/>
        <v>0</v>
      </c>
      <c r="AM1826" s="20">
        <f t="shared" si="536"/>
        <v>0</v>
      </c>
      <c r="AN1826" s="20">
        <f t="shared" si="537"/>
        <v>0</v>
      </c>
      <c r="AO1826" s="43">
        <f t="shared" si="538"/>
        <v>0</v>
      </c>
    </row>
    <row r="1827" spans="1:41" hidden="1" x14ac:dyDescent="0.2">
      <c r="A1827" s="96"/>
      <c r="B1827" s="96"/>
      <c r="C1827" s="96"/>
      <c r="D1827" s="96"/>
      <c r="E1827" s="96"/>
      <c r="F1827" s="96"/>
      <c r="G1827" s="96"/>
      <c r="H1827" s="19" t="str">
        <f>IF(E1827="","",VLOOKUP(LEFT(E1827,5),'Technikai cellák'!B:C,2,0))</f>
        <v/>
      </c>
      <c r="I1827" s="19" t="str">
        <f>IF(E1827="","",VLOOKUP(H1827,'Technikai cellák'!$C$1:$D$12,2,0))</f>
        <v/>
      </c>
      <c r="J1827" s="97"/>
      <c r="K1827" s="25" t="str">
        <f t="shared" si="523"/>
        <v/>
      </c>
      <c r="L1827" s="101">
        <f t="shared" si="524"/>
        <v>0</v>
      </c>
      <c r="M1827" s="102">
        <f t="shared" si="525"/>
        <v>0</v>
      </c>
      <c r="N1827" s="105"/>
      <c r="O1827" s="104">
        <f t="shared" si="526"/>
        <v>0</v>
      </c>
      <c r="P1827" s="26">
        <f t="shared" si="540"/>
        <v>0</v>
      </c>
      <c r="Q1827" s="21">
        <f t="shared" si="539"/>
        <v>0</v>
      </c>
      <c r="R1827" s="98"/>
      <c r="S1827" s="99"/>
      <c r="T1827" s="99"/>
      <c r="U1827" s="99"/>
      <c r="V1827" s="99"/>
      <c r="W1827" s="99"/>
      <c r="X1827" s="99"/>
      <c r="Y1827" s="99"/>
      <c r="Z1827" s="99"/>
      <c r="AA1827" s="99"/>
      <c r="AB1827" s="99"/>
      <c r="AC1827" s="100"/>
      <c r="AD1827" s="22">
        <f t="shared" si="527"/>
        <v>0</v>
      </c>
      <c r="AE1827" s="20">
        <f t="shared" si="528"/>
        <v>0</v>
      </c>
      <c r="AF1827" s="20">
        <f t="shared" si="529"/>
        <v>0</v>
      </c>
      <c r="AG1827" s="20">
        <f t="shared" si="530"/>
        <v>0</v>
      </c>
      <c r="AH1827" s="20">
        <f t="shared" si="531"/>
        <v>0</v>
      </c>
      <c r="AI1827" s="20">
        <f t="shared" si="532"/>
        <v>0</v>
      </c>
      <c r="AJ1827" s="20">
        <f t="shared" si="533"/>
        <v>0</v>
      </c>
      <c r="AK1827" s="20">
        <f t="shared" si="534"/>
        <v>0</v>
      </c>
      <c r="AL1827" s="20">
        <f t="shared" si="535"/>
        <v>0</v>
      </c>
      <c r="AM1827" s="20">
        <f t="shared" si="536"/>
        <v>0</v>
      </c>
      <c r="AN1827" s="20">
        <f t="shared" si="537"/>
        <v>0</v>
      </c>
      <c r="AO1827" s="43">
        <f t="shared" si="538"/>
        <v>0</v>
      </c>
    </row>
    <row r="1828" spans="1:41" hidden="1" x14ac:dyDescent="0.2">
      <c r="A1828" s="96"/>
      <c r="B1828" s="96"/>
      <c r="C1828" s="96"/>
      <c r="D1828" s="96"/>
      <c r="E1828" s="96"/>
      <c r="F1828" s="96"/>
      <c r="G1828" s="96"/>
      <c r="H1828" s="19" t="str">
        <f>IF(E1828="","",VLOOKUP(LEFT(E1828,5),'Technikai cellák'!B:C,2,0))</f>
        <v/>
      </c>
      <c r="I1828" s="19" t="str">
        <f>IF(E1828="","",VLOOKUP(H1828,'Technikai cellák'!$C$1:$D$12,2,0))</f>
        <v/>
      </c>
      <c r="J1828" s="97"/>
      <c r="K1828" s="25" t="str">
        <f t="shared" si="523"/>
        <v/>
      </c>
      <c r="L1828" s="101">
        <f t="shared" si="524"/>
        <v>0</v>
      </c>
      <c r="M1828" s="102">
        <f t="shared" si="525"/>
        <v>0</v>
      </c>
      <c r="N1828" s="105"/>
      <c r="O1828" s="104">
        <f t="shared" si="526"/>
        <v>0</v>
      </c>
      <c r="P1828" s="26">
        <f t="shared" si="540"/>
        <v>0</v>
      </c>
      <c r="Q1828" s="21">
        <f t="shared" si="539"/>
        <v>0</v>
      </c>
      <c r="R1828" s="98"/>
      <c r="S1828" s="99"/>
      <c r="T1828" s="99"/>
      <c r="U1828" s="99"/>
      <c r="V1828" s="99"/>
      <c r="W1828" s="99"/>
      <c r="X1828" s="99"/>
      <c r="Y1828" s="99"/>
      <c r="Z1828" s="99"/>
      <c r="AA1828" s="99"/>
      <c r="AB1828" s="99"/>
      <c r="AC1828" s="100"/>
      <c r="AD1828" s="22">
        <f t="shared" si="527"/>
        <v>0</v>
      </c>
      <c r="AE1828" s="20">
        <f t="shared" si="528"/>
        <v>0</v>
      </c>
      <c r="AF1828" s="20">
        <f t="shared" si="529"/>
        <v>0</v>
      </c>
      <c r="AG1828" s="20">
        <f t="shared" si="530"/>
        <v>0</v>
      </c>
      <c r="AH1828" s="20">
        <f t="shared" si="531"/>
        <v>0</v>
      </c>
      <c r="AI1828" s="20">
        <f t="shared" si="532"/>
        <v>0</v>
      </c>
      <c r="AJ1828" s="20">
        <f t="shared" si="533"/>
        <v>0</v>
      </c>
      <c r="AK1828" s="20">
        <f t="shared" si="534"/>
        <v>0</v>
      </c>
      <c r="AL1828" s="20">
        <f t="shared" si="535"/>
        <v>0</v>
      </c>
      <c r="AM1828" s="20">
        <f t="shared" si="536"/>
        <v>0</v>
      </c>
      <c r="AN1828" s="20">
        <f t="shared" si="537"/>
        <v>0</v>
      </c>
      <c r="AO1828" s="43">
        <f t="shared" si="538"/>
        <v>0</v>
      </c>
    </row>
    <row r="1829" spans="1:41" hidden="1" x14ac:dyDescent="0.2">
      <c r="A1829" s="96"/>
      <c r="B1829" s="96"/>
      <c r="C1829" s="96"/>
      <c r="D1829" s="96"/>
      <c r="E1829" s="96"/>
      <c r="F1829" s="96"/>
      <c r="G1829" s="96"/>
      <c r="H1829" s="19" t="str">
        <f>IF(E1829="","",VLOOKUP(LEFT(E1829,5),'Technikai cellák'!B:C,2,0))</f>
        <v/>
      </c>
      <c r="I1829" s="19" t="str">
        <f>IF(E1829="","",VLOOKUP(H1829,'Technikai cellák'!$C$1:$D$12,2,0))</f>
        <v/>
      </c>
      <c r="J1829" s="97"/>
      <c r="K1829" s="25" t="str">
        <f t="shared" si="523"/>
        <v/>
      </c>
      <c r="L1829" s="101">
        <f t="shared" si="524"/>
        <v>0</v>
      </c>
      <c r="M1829" s="102">
        <f t="shared" si="525"/>
        <v>0</v>
      </c>
      <c r="N1829" s="105"/>
      <c r="O1829" s="104">
        <f t="shared" si="526"/>
        <v>0</v>
      </c>
      <c r="P1829" s="26">
        <f t="shared" si="540"/>
        <v>0</v>
      </c>
      <c r="Q1829" s="21">
        <f t="shared" si="539"/>
        <v>0</v>
      </c>
      <c r="R1829" s="98"/>
      <c r="S1829" s="99"/>
      <c r="T1829" s="99"/>
      <c r="U1829" s="99"/>
      <c r="V1829" s="99"/>
      <c r="W1829" s="99"/>
      <c r="X1829" s="99"/>
      <c r="Y1829" s="99"/>
      <c r="Z1829" s="99"/>
      <c r="AA1829" s="99"/>
      <c r="AB1829" s="99"/>
      <c r="AC1829" s="100"/>
      <c r="AD1829" s="22">
        <f t="shared" si="527"/>
        <v>0</v>
      </c>
      <c r="AE1829" s="20">
        <f t="shared" si="528"/>
        <v>0</v>
      </c>
      <c r="AF1829" s="20">
        <f t="shared" si="529"/>
        <v>0</v>
      </c>
      <c r="AG1829" s="20">
        <f t="shared" si="530"/>
        <v>0</v>
      </c>
      <c r="AH1829" s="20">
        <f t="shared" si="531"/>
        <v>0</v>
      </c>
      <c r="AI1829" s="20">
        <f t="shared" si="532"/>
        <v>0</v>
      </c>
      <c r="AJ1829" s="20">
        <f t="shared" si="533"/>
        <v>0</v>
      </c>
      <c r="AK1829" s="20">
        <f t="shared" si="534"/>
        <v>0</v>
      </c>
      <c r="AL1829" s="20">
        <f t="shared" si="535"/>
        <v>0</v>
      </c>
      <c r="AM1829" s="20">
        <f t="shared" si="536"/>
        <v>0</v>
      </c>
      <c r="AN1829" s="20">
        <f t="shared" si="537"/>
        <v>0</v>
      </c>
      <c r="AO1829" s="43">
        <f t="shared" si="538"/>
        <v>0</v>
      </c>
    </row>
    <row r="1830" spans="1:41" hidden="1" x14ac:dyDescent="0.2">
      <c r="A1830" s="96"/>
      <c r="B1830" s="96"/>
      <c r="C1830" s="96"/>
      <c r="D1830" s="96"/>
      <c r="E1830" s="96"/>
      <c r="F1830" s="96"/>
      <c r="G1830" s="96"/>
      <c r="H1830" s="19" t="str">
        <f>IF(E1830="","",VLOOKUP(LEFT(E1830,5),'Technikai cellák'!B:C,2,0))</f>
        <v/>
      </c>
      <c r="I1830" s="19" t="str">
        <f>IF(E1830="","",VLOOKUP(H1830,'Technikai cellák'!$C$1:$D$12,2,0))</f>
        <v/>
      </c>
      <c r="J1830" s="97"/>
      <c r="K1830" s="25" t="str">
        <f t="shared" si="523"/>
        <v/>
      </c>
      <c r="L1830" s="101">
        <f t="shared" si="524"/>
        <v>0</v>
      </c>
      <c r="M1830" s="102">
        <f t="shared" si="525"/>
        <v>0</v>
      </c>
      <c r="N1830" s="105"/>
      <c r="O1830" s="104">
        <f t="shared" si="526"/>
        <v>0</v>
      </c>
      <c r="P1830" s="26">
        <f t="shared" si="540"/>
        <v>0</v>
      </c>
      <c r="Q1830" s="21">
        <f t="shared" si="539"/>
        <v>0</v>
      </c>
      <c r="R1830" s="98"/>
      <c r="S1830" s="99"/>
      <c r="T1830" s="99"/>
      <c r="U1830" s="99"/>
      <c r="V1830" s="99"/>
      <c r="W1830" s="99"/>
      <c r="X1830" s="99"/>
      <c r="Y1830" s="99"/>
      <c r="Z1830" s="99"/>
      <c r="AA1830" s="99"/>
      <c r="AB1830" s="99"/>
      <c r="AC1830" s="100"/>
      <c r="AD1830" s="22">
        <f t="shared" si="527"/>
        <v>0</v>
      </c>
      <c r="AE1830" s="20">
        <f t="shared" si="528"/>
        <v>0</v>
      </c>
      <c r="AF1830" s="20">
        <f t="shared" si="529"/>
        <v>0</v>
      </c>
      <c r="AG1830" s="20">
        <f t="shared" si="530"/>
        <v>0</v>
      </c>
      <c r="AH1830" s="20">
        <f t="shared" si="531"/>
        <v>0</v>
      </c>
      <c r="AI1830" s="20">
        <f t="shared" si="532"/>
        <v>0</v>
      </c>
      <c r="AJ1830" s="20">
        <f t="shared" si="533"/>
        <v>0</v>
      </c>
      <c r="AK1830" s="20">
        <f t="shared" si="534"/>
        <v>0</v>
      </c>
      <c r="AL1830" s="20">
        <f t="shared" si="535"/>
        <v>0</v>
      </c>
      <c r="AM1830" s="20">
        <f t="shared" si="536"/>
        <v>0</v>
      </c>
      <c r="AN1830" s="20">
        <f t="shared" si="537"/>
        <v>0</v>
      </c>
      <c r="AO1830" s="43">
        <f t="shared" si="538"/>
        <v>0</v>
      </c>
    </row>
    <row r="1831" spans="1:41" hidden="1" x14ac:dyDescent="0.2">
      <c r="A1831" s="96"/>
      <c r="B1831" s="96"/>
      <c r="C1831" s="96"/>
      <c r="D1831" s="96"/>
      <c r="E1831" s="96"/>
      <c r="F1831" s="96"/>
      <c r="G1831" s="96"/>
      <c r="H1831" s="19" t="str">
        <f>IF(E1831="","",VLOOKUP(LEFT(E1831,5),'Technikai cellák'!B:C,2,0))</f>
        <v/>
      </c>
      <c r="I1831" s="19" t="str">
        <f>IF(E1831="","",VLOOKUP(H1831,'Technikai cellák'!$C$1:$D$12,2,0))</f>
        <v/>
      </c>
      <c r="J1831" s="97"/>
      <c r="K1831" s="25" t="str">
        <f t="shared" si="523"/>
        <v/>
      </c>
      <c r="L1831" s="101">
        <f t="shared" si="524"/>
        <v>0</v>
      </c>
      <c r="M1831" s="102">
        <f t="shared" si="525"/>
        <v>0</v>
      </c>
      <c r="N1831" s="105"/>
      <c r="O1831" s="104">
        <f t="shared" si="526"/>
        <v>0</v>
      </c>
      <c r="P1831" s="26">
        <f t="shared" si="540"/>
        <v>0</v>
      </c>
      <c r="Q1831" s="21">
        <f t="shared" si="539"/>
        <v>0</v>
      </c>
      <c r="R1831" s="98"/>
      <c r="S1831" s="99"/>
      <c r="T1831" s="99"/>
      <c r="U1831" s="99"/>
      <c r="V1831" s="99"/>
      <c r="W1831" s="99"/>
      <c r="X1831" s="99"/>
      <c r="Y1831" s="99"/>
      <c r="Z1831" s="99"/>
      <c r="AA1831" s="99"/>
      <c r="AB1831" s="99"/>
      <c r="AC1831" s="100"/>
      <c r="AD1831" s="22">
        <f t="shared" si="527"/>
        <v>0</v>
      </c>
      <c r="AE1831" s="20">
        <f t="shared" si="528"/>
        <v>0</v>
      </c>
      <c r="AF1831" s="20">
        <f t="shared" si="529"/>
        <v>0</v>
      </c>
      <c r="AG1831" s="20">
        <f t="shared" si="530"/>
        <v>0</v>
      </c>
      <c r="AH1831" s="20">
        <f t="shared" si="531"/>
        <v>0</v>
      </c>
      <c r="AI1831" s="20">
        <f t="shared" si="532"/>
        <v>0</v>
      </c>
      <c r="AJ1831" s="20">
        <f t="shared" si="533"/>
        <v>0</v>
      </c>
      <c r="AK1831" s="20">
        <f t="shared" si="534"/>
        <v>0</v>
      </c>
      <c r="AL1831" s="20">
        <f t="shared" si="535"/>
        <v>0</v>
      </c>
      <c r="AM1831" s="20">
        <f t="shared" si="536"/>
        <v>0</v>
      </c>
      <c r="AN1831" s="20">
        <f t="shared" si="537"/>
        <v>0</v>
      </c>
      <c r="AO1831" s="43">
        <f t="shared" si="538"/>
        <v>0</v>
      </c>
    </row>
    <row r="1832" spans="1:41" hidden="1" x14ac:dyDescent="0.2">
      <c r="A1832" s="96"/>
      <c r="B1832" s="96"/>
      <c r="C1832" s="96"/>
      <c r="D1832" s="96"/>
      <c r="E1832" s="96"/>
      <c r="F1832" s="96"/>
      <c r="G1832" s="96"/>
      <c r="H1832" s="19" t="str">
        <f>IF(E1832="","",VLOOKUP(LEFT(E1832,5),'Technikai cellák'!B:C,2,0))</f>
        <v/>
      </c>
      <c r="I1832" s="19" t="str">
        <f>IF(E1832="","",VLOOKUP(H1832,'Technikai cellák'!$C$1:$D$12,2,0))</f>
        <v/>
      </c>
      <c r="J1832" s="97"/>
      <c r="K1832" s="25" t="str">
        <f t="shared" si="523"/>
        <v/>
      </c>
      <c r="L1832" s="101">
        <f t="shared" si="524"/>
        <v>0</v>
      </c>
      <c r="M1832" s="102">
        <f t="shared" si="525"/>
        <v>0</v>
      </c>
      <c r="N1832" s="105"/>
      <c r="O1832" s="104">
        <f t="shared" si="526"/>
        <v>0</v>
      </c>
      <c r="P1832" s="26">
        <f t="shared" si="540"/>
        <v>0</v>
      </c>
      <c r="Q1832" s="21">
        <f t="shared" si="539"/>
        <v>0</v>
      </c>
      <c r="R1832" s="98"/>
      <c r="S1832" s="99"/>
      <c r="T1832" s="99"/>
      <c r="U1832" s="99"/>
      <c r="V1832" s="99"/>
      <c r="W1832" s="99"/>
      <c r="X1832" s="99"/>
      <c r="Y1832" s="99"/>
      <c r="Z1832" s="99"/>
      <c r="AA1832" s="99"/>
      <c r="AB1832" s="99"/>
      <c r="AC1832" s="100"/>
      <c r="AD1832" s="22">
        <f t="shared" si="527"/>
        <v>0</v>
      </c>
      <c r="AE1832" s="20">
        <f t="shared" si="528"/>
        <v>0</v>
      </c>
      <c r="AF1832" s="20">
        <f t="shared" si="529"/>
        <v>0</v>
      </c>
      <c r="AG1832" s="20">
        <f t="shared" si="530"/>
        <v>0</v>
      </c>
      <c r="AH1832" s="20">
        <f t="shared" si="531"/>
        <v>0</v>
      </c>
      <c r="AI1832" s="20">
        <f t="shared" si="532"/>
        <v>0</v>
      </c>
      <c r="AJ1832" s="20">
        <f t="shared" si="533"/>
        <v>0</v>
      </c>
      <c r="AK1832" s="20">
        <f t="shared" si="534"/>
        <v>0</v>
      </c>
      <c r="AL1832" s="20">
        <f t="shared" si="535"/>
        <v>0</v>
      </c>
      <c r="AM1832" s="20">
        <f t="shared" si="536"/>
        <v>0</v>
      </c>
      <c r="AN1832" s="20">
        <f t="shared" si="537"/>
        <v>0</v>
      </c>
      <c r="AO1832" s="43">
        <f t="shared" si="538"/>
        <v>0</v>
      </c>
    </row>
    <row r="1833" spans="1:41" hidden="1" x14ac:dyDescent="0.2">
      <c r="A1833" s="96"/>
      <c r="B1833" s="96"/>
      <c r="C1833" s="96"/>
      <c r="D1833" s="96"/>
      <c r="E1833" s="96"/>
      <c r="F1833" s="96"/>
      <c r="G1833" s="96"/>
      <c r="H1833" s="19" t="str">
        <f>IF(E1833="","",VLOOKUP(LEFT(E1833,5),'Technikai cellák'!B:C,2,0))</f>
        <v/>
      </c>
      <c r="I1833" s="19" t="str">
        <f>IF(E1833="","",VLOOKUP(H1833,'Technikai cellák'!$C$1:$D$12,2,0))</f>
        <v/>
      </c>
      <c r="J1833" s="97"/>
      <c r="K1833" s="25" t="str">
        <f t="shared" si="523"/>
        <v/>
      </c>
      <c r="L1833" s="101">
        <f t="shared" si="524"/>
        <v>0</v>
      </c>
      <c r="M1833" s="102">
        <f t="shared" si="525"/>
        <v>0</v>
      </c>
      <c r="N1833" s="105"/>
      <c r="O1833" s="104">
        <f t="shared" si="526"/>
        <v>0</v>
      </c>
      <c r="P1833" s="26">
        <f t="shared" si="540"/>
        <v>0</v>
      </c>
      <c r="Q1833" s="21">
        <f t="shared" si="539"/>
        <v>0</v>
      </c>
      <c r="R1833" s="98"/>
      <c r="S1833" s="99"/>
      <c r="T1833" s="99"/>
      <c r="U1833" s="99"/>
      <c r="V1833" s="99"/>
      <c r="W1833" s="99"/>
      <c r="X1833" s="99"/>
      <c r="Y1833" s="99"/>
      <c r="Z1833" s="99"/>
      <c r="AA1833" s="99"/>
      <c r="AB1833" s="99"/>
      <c r="AC1833" s="100"/>
      <c r="AD1833" s="22">
        <f t="shared" si="527"/>
        <v>0</v>
      </c>
      <c r="AE1833" s="20">
        <f t="shared" si="528"/>
        <v>0</v>
      </c>
      <c r="AF1833" s="20">
        <f t="shared" si="529"/>
        <v>0</v>
      </c>
      <c r="AG1833" s="20">
        <f t="shared" si="530"/>
        <v>0</v>
      </c>
      <c r="AH1833" s="20">
        <f t="shared" si="531"/>
        <v>0</v>
      </c>
      <c r="AI1833" s="20">
        <f t="shared" si="532"/>
        <v>0</v>
      </c>
      <c r="AJ1833" s="20">
        <f t="shared" si="533"/>
        <v>0</v>
      </c>
      <c r="AK1833" s="20">
        <f t="shared" si="534"/>
        <v>0</v>
      </c>
      <c r="AL1833" s="20">
        <f t="shared" si="535"/>
        <v>0</v>
      </c>
      <c r="AM1833" s="20">
        <f t="shared" si="536"/>
        <v>0</v>
      </c>
      <c r="AN1833" s="20">
        <f t="shared" si="537"/>
        <v>0</v>
      </c>
      <c r="AO1833" s="43">
        <f t="shared" si="538"/>
        <v>0</v>
      </c>
    </row>
    <row r="1834" spans="1:41" hidden="1" x14ac:dyDescent="0.2">
      <c r="A1834" s="96"/>
      <c r="B1834" s="96"/>
      <c r="C1834" s="96"/>
      <c r="D1834" s="96"/>
      <c r="E1834" s="96"/>
      <c r="F1834" s="96"/>
      <c r="G1834" s="96"/>
      <c r="H1834" s="19" t="str">
        <f>IF(E1834="","",VLOOKUP(LEFT(E1834,5),'Technikai cellák'!B:C,2,0))</f>
        <v/>
      </c>
      <c r="I1834" s="19" t="str">
        <f>IF(E1834="","",VLOOKUP(H1834,'Technikai cellák'!$C$1:$D$12,2,0))</f>
        <v/>
      </c>
      <c r="J1834" s="97"/>
      <c r="K1834" s="25" t="str">
        <f t="shared" si="523"/>
        <v/>
      </c>
      <c r="L1834" s="101">
        <f t="shared" si="524"/>
        <v>0</v>
      </c>
      <c r="M1834" s="102">
        <f t="shared" si="525"/>
        <v>0</v>
      </c>
      <c r="N1834" s="105"/>
      <c r="O1834" s="104">
        <f t="shared" si="526"/>
        <v>0</v>
      </c>
      <c r="P1834" s="26">
        <f t="shared" si="540"/>
        <v>0</v>
      </c>
      <c r="Q1834" s="21">
        <f t="shared" si="539"/>
        <v>0</v>
      </c>
      <c r="R1834" s="98"/>
      <c r="S1834" s="99"/>
      <c r="T1834" s="99"/>
      <c r="U1834" s="99"/>
      <c r="V1834" s="99"/>
      <c r="W1834" s="99"/>
      <c r="X1834" s="99"/>
      <c r="Y1834" s="99"/>
      <c r="Z1834" s="99"/>
      <c r="AA1834" s="99"/>
      <c r="AB1834" s="99"/>
      <c r="AC1834" s="100"/>
      <c r="AD1834" s="22">
        <f t="shared" si="527"/>
        <v>0</v>
      </c>
      <c r="AE1834" s="20">
        <f t="shared" si="528"/>
        <v>0</v>
      </c>
      <c r="AF1834" s="20">
        <f t="shared" si="529"/>
        <v>0</v>
      </c>
      <c r="AG1834" s="20">
        <f t="shared" si="530"/>
        <v>0</v>
      </c>
      <c r="AH1834" s="20">
        <f t="shared" si="531"/>
        <v>0</v>
      </c>
      <c r="AI1834" s="20">
        <f t="shared" si="532"/>
        <v>0</v>
      </c>
      <c r="AJ1834" s="20">
        <f t="shared" si="533"/>
        <v>0</v>
      </c>
      <c r="AK1834" s="20">
        <f t="shared" si="534"/>
        <v>0</v>
      </c>
      <c r="AL1834" s="20">
        <f t="shared" si="535"/>
        <v>0</v>
      </c>
      <c r="AM1834" s="20">
        <f t="shared" si="536"/>
        <v>0</v>
      </c>
      <c r="AN1834" s="20">
        <f t="shared" si="537"/>
        <v>0</v>
      </c>
      <c r="AO1834" s="43">
        <f t="shared" si="538"/>
        <v>0</v>
      </c>
    </row>
    <row r="1835" spans="1:41" hidden="1" x14ac:dyDescent="0.2">
      <c r="A1835" s="96"/>
      <c r="B1835" s="96"/>
      <c r="C1835" s="96"/>
      <c r="D1835" s="96"/>
      <c r="E1835" s="96"/>
      <c r="F1835" s="96"/>
      <c r="G1835" s="96"/>
      <c r="H1835" s="19" t="str">
        <f>IF(E1835="","",VLOOKUP(LEFT(E1835,5),'Technikai cellák'!B:C,2,0))</f>
        <v/>
      </c>
      <c r="I1835" s="19" t="str">
        <f>IF(E1835="","",VLOOKUP(H1835,'Technikai cellák'!$C$1:$D$12,2,0))</f>
        <v/>
      </c>
      <c r="J1835" s="97"/>
      <c r="K1835" s="25" t="str">
        <f t="shared" si="523"/>
        <v/>
      </c>
      <c r="L1835" s="101">
        <f t="shared" si="524"/>
        <v>0</v>
      </c>
      <c r="M1835" s="102">
        <f t="shared" si="525"/>
        <v>0</v>
      </c>
      <c r="N1835" s="105"/>
      <c r="O1835" s="104">
        <f t="shared" si="526"/>
        <v>0</v>
      </c>
      <c r="P1835" s="26">
        <f t="shared" si="540"/>
        <v>0</v>
      </c>
      <c r="Q1835" s="21">
        <f t="shared" si="539"/>
        <v>0</v>
      </c>
      <c r="R1835" s="98"/>
      <c r="S1835" s="99"/>
      <c r="T1835" s="99"/>
      <c r="U1835" s="99"/>
      <c r="V1835" s="99"/>
      <c r="W1835" s="99"/>
      <c r="X1835" s="99"/>
      <c r="Y1835" s="99"/>
      <c r="Z1835" s="99"/>
      <c r="AA1835" s="99"/>
      <c r="AB1835" s="99"/>
      <c r="AC1835" s="100"/>
      <c r="AD1835" s="22">
        <f t="shared" si="527"/>
        <v>0</v>
      </c>
      <c r="AE1835" s="20">
        <f t="shared" si="528"/>
        <v>0</v>
      </c>
      <c r="AF1835" s="20">
        <f t="shared" si="529"/>
        <v>0</v>
      </c>
      <c r="AG1835" s="20">
        <f t="shared" si="530"/>
        <v>0</v>
      </c>
      <c r="AH1835" s="20">
        <f t="shared" si="531"/>
        <v>0</v>
      </c>
      <c r="AI1835" s="20">
        <f t="shared" si="532"/>
        <v>0</v>
      </c>
      <c r="AJ1835" s="20">
        <f t="shared" si="533"/>
        <v>0</v>
      </c>
      <c r="AK1835" s="20">
        <f t="shared" si="534"/>
        <v>0</v>
      </c>
      <c r="AL1835" s="20">
        <f t="shared" si="535"/>
        <v>0</v>
      </c>
      <c r="AM1835" s="20">
        <f t="shared" si="536"/>
        <v>0</v>
      </c>
      <c r="AN1835" s="20">
        <f t="shared" si="537"/>
        <v>0</v>
      </c>
      <c r="AO1835" s="43">
        <f t="shared" si="538"/>
        <v>0</v>
      </c>
    </row>
    <row r="1836" spans="1:41" hidden="1" x14ac:dyDescent="0.2">
      <c r="A1836" s="96"/>
      <c r="B1836" s="96"/>
      <c r="C1836" s="96"/>
      <c r="D1836" s="96"/>
      <c r="E1836" s="96"/>
      <c r="F1836" s="96"/>
      <c r="G1836" s="96"/>
      <c r="H1836" s="19" t="str">
        <f>IF(E1836="","",VLOOKUP(LEFT(E1836,5),'Technikai cellák'!B:C,2,0))</f>
        <v/>
      </c>
      <c r="I1836" s="19" t="str">
        <f>IF(E1836="","",VLOOKUP(H1836,'Technikai cellák'!$C$1:$D$12,2,0))</f>
        <v/>
      </c>
      <c r="J1836" s="97"/>
      <c r="K1836" s="25" t="str">
        <f t="shared" si="523"/>
        <v/>
      </c>
      <c r="L1836" s="101">
        <f t="shared" si="524"/>
        <v>0</v>
      </c>
      <c r="M1836" s="102">
        <f t="shared" si="525"/>
        <v>0</v>
      </c>
      <c r="N1836" s="105"/>
      <c r="O1836" s="104">
        <f t="shared" si="526"/>
        <v>0</v>
      </c>
      <c r="P1836" s="26">
        <f t="shared" si="540"/>
        <v>0</v>
      </c>
      <c r="Q1836" s="21">
        <f t="shared" si="539"/>
        <v>0</v>
      </c>
      <c r="R1836" s="98"/>
      <c r="S1836" s="99"/>
      <c r="T1836" s="99"/>
      <c r="U1836" s="99"/>
      <c r="V1836" s="99"/>
      <c r="W1836" s="99"/>
      <c r="X1836" s="99"/>
      <c r="Y1836" s="99"/>
      <c r="Z1836" s="99"/>
      <c r="AA1836" s="99"/>
      <c r="AB1836" s="99"/>
      <c r="AC1836" s="100"/>
      <c r="AD1836" s="22">
        <f t="shared" si="527"/>
        <v>0</v>
      </c>
      <c r="AE1836" s="20">
        <f t="shared" si="528"/>
        <v>0</v>
      </c>
      <c r="AF1836" s="20">
        <f t="shared" si="529"/>
        <v>0</v>
      </c>
      <c r="AG1836" s="20">
        <f t="shared" si="530"/>
        <v>0</v>
      </c>
      <c r="AH1836" s="20">
        <f t="shared" si="531"/>
        <v>0</v>
      </c>
      <c r="AI1836" s="20">
        <f t="shared" si="532"/>
        <v>0</v>
      </c>
      <c r="AJ1836" s="20">
        <f t="shared" si="533"/>
        <v>0</v>
      </c>
      <c r="AK1836" s="20">
        <f t="shared" si="534"/>
        <v>0</v>
      </c>
      <c r="AL1836" s="20">
        <f t="shared" si="535"/>
        <v>0</v>
      </c>
      <c r="AM1836" s="20">
        <f t="shared" si="536"/>
        <v>0</v>
      </c>
      <c r="AN1836" s="20">
        <f t="shared" si="537"/>
        <v>0</v>
      </c>
      <c r="AO1836" s="43">
        <f t="shared" si="538"/>
        <v>0</v>
      </c>
    </row>
    <row r="1837" spans="1:41" hidden="1" x14ac:dyDescent="0.2">
      <c r="A1837" s="96"/>
      <c r="B1837" s="96"/>
      <c r="C1837" s="96"/>
      <c r="D1837" s="96"/>
      <c r="E1837" s="96"/>
      <c r="F1837" s="96"/>
      <c r="G1837" s="96"/>
      <c r="H1837" s="19" t="str">
        <f>IF(E1837="","",VLOOKUP(LEFT(E1837,5),'Technikai cellák'!B:C,2,0))</f>
        <v/>
      </c>
      <c r="I1837" s="19" t="str">
        <f>IF(E1837="","",VLOOKUP(H1837,'Technikai cellák'!$C$1:$D$12,2,0))</f>
        <v/>
      </c>
      <c r="J1837" s="97"/>
      <c r="K1837" s="25" t="str">
        <f t="shared" si="523"/>
        <v/>
      </c>
      <c r="L1837" s="101">
        <f t="shared" si="524"/>
        <v>0</v>
      </c>
      <c r="M1837" s="102">
        <f t="shared" si="525"/>
        <v>0</v>
      </c>
      <c r="N1837" s="105"/>
      <c r="O1837" s="104">
        <f t="shared" si="526"/>
        <v>0</v>
      </c>
      <c r="P1837" s="26">
        <f t="shared" si="540"/>
        <v>0</v>
      </c>
      <c r="Q1837" s="21">
        <f t="shared" si="539"/>
        <v>0</v>
      </c>
      <c r="R1837" s="98"/>
      <c r="S1837" s="99"/>
      <c r="T1837" s="99"/>
      <c r="U1837" s="99"/>
      <c r="V1837" s="99"/>
      <c r="W1837" s="99"/>
      <c r="X1837" s="99"/>
      <c r="Y1837" s="99"/>
      <c r="Z1837" s="99"/>
      <c r="AA1837" s="99"/>
      <c r="AB1837" s="99"/>
      <c r="AC1837" s="100"/>
      <c r="AD1837" s="22">
        <f t="shared" si="527"/>
        <v>0</v>
      </c>
      <c r="AE1837" s="20">
        <f t="shared" si="528"/>
        <v>0</v>
      </c>
      <c r="AF1837" s="20">
        <f t="shared" si="529"/>
        <v>0</v>
      </c>
      <c r="AG1837" s="20">
        <f t="shared" si="530"/>
        <v>0</v>
      </c>
      <c r="AH1837" s="20">
        <f t="shared" si="531"/>
        <v>0</v>
      </c>
      <c r="AI1837" s="20">
        <f t="shared" si="532"/>
        <v>0</v>
      </c>
      <c r="AJ1837" s="20">
        <f t="shared" si="533"/>
        <v>0</v>
      </c>
      <c r="AK1837" s="20">
        <f t="shared" si="534"/>
        <v>0</v>
      </c>
      <c r="AL1837" s="20">
        <f t="shared" si="535"/>
        <v>0</v>
      </c>
      <c r="AM1837" s="20">
        <f t="shared" si="536"/>
        <v>0</v>
      </c>
      <c r="AN1837" s="20">
        <f t="shared" si="537"/>
        <v>0</v>
      </c>
      <c r="AO1837" s="43">
        <f t="shared" si="538"/>
        <v>0</v>
      </c>
    </row>
    <row r="1838" spans="1:41" hidden="1" x14ac:dyDescent="0.2">
      <c r="A1838" s="96"/>
      <c r="B1838" s="96"/>
      <c r="C1838" s="96"/>
      <c r="D1838" s="96"/>
      <c r="E1838" s="96"/>
      <c r="F1838" s="96"/>
      <c r="G1838" s="96"/>
      <c r="H1838" s="19" t="str">
        <f>IF(E1838="","",VLOOKUP(LEFT(E1838,5),'Technikai cellák'!B:C,2,0))</f>
        <v/>
      </c>
      <c r="I1838" s="19" t="str">
        <f>IF(E1838="","",VLOOKUP(H1838,'Technikai cellák'!$C$1:$D$12,2,0))</f>
        <v/>
      </c>
      <c r="J1838" s="97"/>
      <c r="K1838" s="25" t="str">
        <f t="shared" si="523"/>
        <v/>
      </c>
      <c r="L1838" s="101">
        <f t="shared" si="524"/>
        <v>0</v>
      </c>
      <c r="M1838" s="102">
        <f t="shared" si="525"/>
        <v>0</v>
      </c>
      <c r="N1838" s="105"/>
      <c r="O1838" s="104">
        <f t="shared" si="526"/>
        <v>0</v>
      </c>
      <c r="P1838" s="26">
        <f t="shared" si="540"/>
        <v>0</v>
      </c>
      <c r="Q1838" s="21">
        <f t="shared" si="539"/>
        <v>0</v>
      </c>
      <c r="R1838" s="98"/>
      <c r="S1838" s="99"/>
      <c r="T1838" s="99"/>
      <c r="U1838" s="99"/>
      <c r="V1838" s="99"/>
      <c r="W1838" s="99"/>
      <c r="X1838" s="99"/>
      <c r="Y1838" s="99"/>
      <c r="Z1838" s="99"/>
      <c r="AA1838" s="99"/>
      <c r="AB1838" s="99"/>
      <c r="AC1838" s="100"/>
      <c r="AD1838" s="22">
        <f t="shared" si="527"/>
        <v>0</v>
      </c>
      <c r="AE1838" s="20">
        <f t="shared" si="528"/>
        <v>0</v>
      </c>
      <c r="AF1838" s="20">
        <f t="shared" si="529"/>
        <v>0</v>
      </c>
      <c r="AG1838" s="20">
        <f t="shared" si="530"/>
        <v>0</v>
      </c>
      <c r="AH1838" s="20">
        <f t="shared" si="531"/>
        <v>0</v>
      </c>
      <c r="AI1838" s="20">
        <f t="shared" si="532"/>
        <v>0</v>
      </c>
      <c r="AJ1838" s="20">
        <f t="shared" si="533"/>
        <v>0</v>
      </c>
      <c r="AK1838" s="20">
        <f t="shared" si="534"/>
        <v>0</v>
      </c>
      <c r="AL1838" s="20">
        <f t="shared" si="535"/>
        <v>0</v>
      </c>
      <c r="AM1838" s="20">
        <f t="shared" si="536"/>
        <v>0</v>
      </c>
      <c r="AN1838" s="20">
        <f t="shared" si="537"/>
        <v>0</v>
      </c>
      <c r="AO1838" s="43">
        <f t="shared" si="538"/>
        <v>0</v>
      </c>
    </row>
    <row r="1839" spans="1:41" hidden="1" x14ac:dyDescent="0.2">
      <c r="A1839" s="96"/>
      <c r="B1839" s="96"/>
      <c r="C1839" s="96"/>
      <c r="D1839" s="96"/>
      <c r="E1839" s="96"/>
      <c r="F1839" s="96"/>
      <c r="G1839" s="96"/>
      <c r="H1839" s="19" t="str">
        <f>IF(E1839="","",VLOOKUP(LEFT(E1839,5),'Technikai cellák'!B:C,2,0))</f>
        <v/>
      </c>
      <c r="I1839" s="19" t="str">
        <f>IF(E1839="","",VLOOKUP(H1839,'Technikai cellák'!$C$1:$D$12,2,0))</f>
        <v/>
      </c>
      <c r="J1839" s="97"/>
      <c r="K1839" s="25" t="str">
        <f t="shared" si="523"/>
        <v/>
      </c>
      <c r="L1839" s="101">
        <f t="shared" si="524"/>
        <v>0</v>
      </c>
      <c r="M1839" s="102">
        <f t="shared" si="525"/>
        <v>0</v>
      </c>
      <c r="N1839" s="105"/>
      <c r="O1839" s="104">
        <f t="shared" si="526"/>
        <v>0</v>
      </c>
      <c r="P1839" s="26">
        <f t="shared" si="540"/>
        <v>0</v>
      </c>
      <c r="Q1839" s="21">
        <f t="shared" si="539"/>
        <v>0</v>
      </c>
      <c r="R1839" s="98"/>
      <c r="S1839" s="99"/>
      <c r="T1839" s="99"/>
      <c r="U1839" s="99"/>
      <c r="V1839" s="99"/>
      <c r="W1839" s="99"/>
      <c r="X1839" s="99"/>
      <c r="Y1839" s="99"/>
      <c r="Z1839" s="99"/>
      <c r="AA1839" s="99"/>
      <c r="AB1839" s="99"/>
      <c r="AC1839" s="100"/>
      <c r="AD1839" s="22">
        <f t="shared" si="527"/>
        <v>0</v>
      </c>
      <c r="AE1839" s="20">
        <f t="shared" si="528"/>
        <v>0</v>
      </c>
      <c r="AF1839" s="20">
        <f t="shared" si="529"/>
        <v>0</v>
      </c>
      <c r="AG1839" s="20">
        <f t="shared" si="530"/>
        <v>0</v>
      </c>
      <c r="AH1839" s="20">
        <f t="shared" si="531"/>
        <v>0</v>
      </c>
      <c r="AI1839" s="20">
        <f t="shared" si="532"/>
        <v>0</v>
      </c>
      <c r="AJ1839" s="20">
        <f t="shared" si="533"/>
        <v>0</v>
      </c>
      <c r="AK1839" s="20">
        <f t="shared" si="534"/>
        <v>0</v>
      </c>
      <c r="AL1839" s="20">
        <f t="shared" si="535"/>
        <v>0</v>
      </c>
      <c r="AM1839" s="20">
        <f t="shared" si="536"/>
        <v>0</v>
      </c>
      <c r="AN1839" s="20">
        <f t="shared" si="537"/>
        <v>0</v>
      </c>
      <c r="AO1839" s="43">
        <f t="shared" si="538"/>
        <v>0</v>
      </c>
    </row>
    <row r="1840" spans="1:41" hidden="1" x14ac:dyDescent="0.2">
      <c r="A1840" s="96"/>
      <c r="B1840" s="96"/>
      <c r="C1840" s="96"/>
      <c r="D1840" s="96"/>
      <c r="E1840" s="96"/>
      <c r="F1840" s="96"/>
      <c r="G1840" s="96"/>
      <c r="H1840" s="19" t="str">
        <f>IF(E1840="","",VLOOKUP(LEFT(E1840,5),'Technikai cellák'!B:C,2,0))</f>
        <v/>
      </c>
      <c r="I1840" s="19" t="str">
        <f>IF(E1840="","",VLOOKUP(H1840,'Technikai cellák'!$C$1:$D$12,2,0))</f>
        <v/>
      </c>
      <c r="J1840" s="97"/>
      <c r="K1840" s="25" t="str">
        <f t="shared" si="523"/>
        <v/>
      </c>
      <c r="L1840" s="101">
        <f t="shared" si="524"/>
        <v>0</v>
      </c>
      <c r="M1840" s="102">
        <f t="shared" si="525"/>
        <v>0</v>
      </c>
      <c r="N1840" s="105"/>
      <c r="O1840" s="104">
        <f t="shared" si="526"/>
        <v>0</v>
      </c>
      <c r="P1840" s="26">
        <f t="shared" si="540"/>
        <v>0</v>
      </c>
      <c r="Q1840" s="21">
        <f t="shared" si="539"/>
        <v>0</v>
      </c>
      <c r="R1840" s="98"/>
      <c r="S1840" s="99"/>
      <c r="T1840" s="99"/>
      <c r="U1840" s="99"/>
      <c r="V1840" s="99"/>
      <c r="W1840" s="99"/>
      <c r="X1840" s="99"/>
      <c r="Y1840" s="99"/>
      <c r="Z1840" s="99"/>
      <c r="AA1840" s="99"/>
      <c r="AB1840" s="99"/>
      <c r="AC1840" s="100"/>
      <c r="AD1840" s="22">
        <f t="shared" si="527"/>
        <v>0</v>
      </c>
      <c r="AE1840" s="20">
        <f t="shared" si="528"/>
        <v>0</v>
      </c>
      <c r="AF1840" s="20">
        <f t="shared" si="529"/>
        <v>0</v>
      </c>
      <c r="AG1840" s="20">
        <f t="shared" si="530"/>
        <v>0</v>
      </c>
      <c r="AH1840" s="20">
        <f t="shared" si="531"/>
        <v>0</v>
      </c>
      <c r="AI1840" s="20">
        <f t="shared" si="532"/>
        <v>0</v>
      </c>
      <c r="AJ1840" s="20">
        <f t="shared" si="533"/>
        <v>0</v>
      </c>
      <c r="AK1840" s="20">
        <f t="shared" si="534"/>
        <v>0</v>
      </c>
      <c r="AL1840" s="20">
        <f t="shared" si="535"/>
        <v>0</v>
      </c>
      <c r="AM1840" s="20">
        <f t="shared" si="536"/>
        <v>0</v>
      </c>
      <c r="AN1840" s="20">
        <f t="shared" si="537"/>
        <v>0</v>
      </c>
      <c r="AO1840" s="43">
        <f t="shared" si="538"/>
        <v>0</v>
      </c>
    </row>
    <row r="1841" spans="1:41" hidden="1" x14ac:dyDescent="0.2">
      <c r="A1841" s="96"/>
      <c r="B1841" s="96"/>
      <c r="C1841" s="96"/>
      <c r="D1841" s="96"/>
      <c r="E1841" s="96"/>
      <c r="F1841" s="96"/>
      <c r="G1841" s="96"/>
      <c r="H1841" s="19" t="str">
        <f>IF(E1841="","",VLOOKUP(LEFT(E1841,5),'Technikai cellák'!B:C,2,0))</f>
        <v/>
      </c>
      <c r="I1841" s="19" t="str">
        <f>IF(E1841="","",VLOOKUP(H1841,'Technikai cellák'!$C$1:$D$12,2,0))</f>
        <v/>
      </c>
      <c r="J1841" s="97"/>
      <c r="K1841" s="25" t="str">
        <f t="shared" si="523"/>
        <v/>
      </c>
      <c r="L1841" s="101">
        <f t="shared" si="524"/>
        <v>0</v>
      </c>
      <c r="M1841" s="102">
        <f t="shared" si="525"/>
        <v>0</v>
      </c>
      <c r="N1841" s="105"/>
      <c r="O1841" s="104">
        <f t="shared" si="526"/>
        <v>0</v>
      </c>
      <c r="P1841" s="26">
        <f t="shared" si="540"/>
        <v>0</v>
      </c>
      <c r="Q1841" s="21">
        <f t="shared" si="539"/>
        <v>0</v>
      </c>
      <c r="R1841" s="98"/>
      <c r="S1841" s="99"/>
      <c r="T1841" s="99"/>
      <c r="U1841" s="99"/>
      <c r="V1841" s="99"/>
      <c r="W1841" s="99"/>
      <c r="X1841" s="99"/>
      <c r="Y1841" s="99"/>
      <c r="Z1841" s="99"/>
      <c r="AA1841" s="99"/>
      <c r="AB1841" s="99"/>
      <c r="AC1841" s="100"/>
      <c r="AD1841" s="22">
        <f t="shared" si="527"/>
        <v>0</v>
      </c>
      <c r="AE1841" s="20">
        <f t="shared" si="528"/>
        <v>0</v>
      </c>
      <c r="AF1841" s="20">
        <f t="shared" si="529"/>
        <v>0</v>
      </c>
      <c r="AG1841" s="20">
        <f t="shared" si="530"/>
        <v>0</v>
      </c>
      <c r="AH1841" s="20">
        <f t="shared" si="531"/>
        <v>0</v>
      </c>
      <c r="AI1841" s="20">
        <f t="shared" si="532"/>
        <v>0</v>
      </c>
      <c r="AJ1841" s="20">
        <f t="shared" si="533"/>
        <v>0</v>
      </c>
      <c r="AK1841" s="20">
        <f t="shared" si="534"/>
        <v>0</v>
      </c>
      <c r="AL1841" s="20">
        <f t="shared" si="535"/>
        <v>0</v>
      </c>
      <c r="AM1841" s="20">
        <f t="shared" si="536"/>
        <v>0</v>
      </c>
      <c r="AN1841" s="20">
        <f t="shared" si="537"/>
        <v>0</v>
      </c>
      <c r="AO1841" s="43">
        <f t="shared" si="538"/>
        <v>0</v>
      </c>
    </row>
    <row r="1842" spans="1:41" hidden="1" x14ac:dyDescent="0.2">
      <c r="A1842" s="96"/>
      <c r="B1842" s="96"/>
      <c r="C1842" s="96"/>
      <c r="D1842" s="96"/>
      <c r="E1842" s="96"/>
      <c r="F1842" s="96"/>
      <c r="G1842" s="96"/>
      <c r="H1842" s="19" t="str">
        <f>IF(E1842="","",VLOOKUP(LEFT(E1842,5),'Technikai cellák'!B:C,2,0))</f>
        <v/>
      </c>
      <c r="I1842" s="19" t="str">
        <f>IF(E1842="","",VLOOKUP(H1842,'Technikai cellák'!$C$1:$D$12,2,0))</f>
        <v/>
      </c>
      <c r="J1842" s="97"/>
      <c r="K1842" s="25" t="str">
        <f t="shared" si="523"/>
        <v/>
      </c>
      <c r="L1842" s="101">
        <f t="shared" si="524"/>
        <v>0</v>
      </c>
      <c r="M1842" s="102">
        <f t="shared" si="525"/>
        <v>0</v>
      </c>
      <c r="N1842" s="105"/>
      <c r="O1842" s="104">
        <f t="shared" si="526"/>
        <v>0</v>
      </c>
      <c r="P1842" s="26">
        <f t="shared" si="540"/>
        <v>0</v>
      </c>
      <c r="Q1842" s="21">
        <f t="shared" si="539"/>
        <v>0</v>
      </c>
      <c r="R1842" s="98"/>
      <c r="S1842" s="99"/>
      <c r="T1842" s="99"/>
      <c r="U1842" s="99"/>
      <c r="V1842" s="99"/>
      <c r="W1842" s="99"/>
      <c r="X1842" s="99"/>
      <c r="Y1842" s="99"/>
      <c r="Z1842" s="99"/>
      <c r="AA1842" s="99"/>
      <c r="AB1842" s="99"/>
      <c r="AC1842" s="100"/>
      <c r="AD1842" s="22">
        <f t="shared" si="527"/>
        <v>0</v>
      </c>
      <c r="AE1842" s="20">
        <f t="shared" si="528"/>
        <v>0</v>
      </c>
      <c r="AF1842" s="20">
        <f t="shared" si="529"/>
        <v>0</v>
      </c>
      <c r="AG1842" s="20">
        <f t="shared" si="530"/>
        <v>0</v>
      </c>
      <c r="AH1842" s="20">
        <f t="shared" si="531"/>
        <v>0</v>
      </c>
      <c r="AI1842" s="20">
        <f t="shared" si="532"/>
        <v>0</v>
      </c>
      <c r="AJ1842" s="20">
        <f t="shared" si="533"/>
        <v>0</v>
      </c>
      <c r="AK1842" s="20">
        <f t="shared" si="534"/>
        <v>0</v>
      </c>
      <c r="AL1842" s="20">
        <f t="shared" si="535"/>
        <v>0</v>
      </c>
      <c r="AM1842" s="20">
        <f t="shared" si="536"/>
        <v>0</v>
      </c>
      <c r="AN1842" s="20">
        <f t="shared" si="537"/>
        <v>0</v>
      </c>
      <c r="AO1842" s="43">
        <f t="shared" si="538"/>
        <v>0</v>
      </c>
    </row>
    <row r="1843" spans="1:41" hidden="1" x14ac:dyDescent="0.2">
      <c r="A1843" s="96"/>
      <c r="B1843" s="96"/>
      <c r="C1843" s="96"/>
      <c r="D1843" s="96"/>
      <c r="E1843" s="96"/>
      <c r="F1843" s="96"/>
      <c r="G1843" s="96"/>
      <c r="H1843" s="19" t="str">
        <f>IF(E1843="","",VLOOKUP(LEFT(E1843,5),'Technikai cellák'!B:C,2,0))</f>
        <v/>
      </c>
      <c r="I1843" s="19" t="str">
        <f>IF(E1843="","",VLOOKUP(H1843,'Technikai cellák'!$C$1:$D$12,2,0))</f>
        <v/>
      </c>
      <c r="J1843" s="97"/>
      <c r="K1843" s="25" t="str">
        <f t="shared" si="523"/>
        <v/>
      </c>
      <c r="L1843" s="101">
        <f t="shared" si="524"/>
        <v>0</v>
      </c>
      <c r="M1843" s="102">
        <f t="shared" si="525"/>
        <v>0</v>
      </c>
      <c r="N1843" s="105"/>
      <c r="O1843" s="104">
        <f t="shared" si="526"/>
        <v>0</v>
      </c>
      <c r="P1843" s="26">
        <f t="shared" si="540"/>
        <v>0</v>
      </c>
      <c r="Q1843" s="21">
        <f t="shared" si="539"/>
        <v>0</v>
      </c>
      <c r="R1843" s="98"/>
      <c r="S1843" s="99"/>
      <c r="T1843" s="99"/>
      <c r="U1843" s="99"/>
      <c r="V1843" s="99"/>
      <c r="W1843" s="99"/>
      <c r="X1843" s="99"/>
      <c r="Y1843" s="99"/>
      <c r="Z1843" s="99"/>
      <c r="AA1843" s="99"/>
      <c r="AB1843" s="99"/>
      <c r="AC1843" s="100"/>
      <c r="AD1843" s="22">
        <f t="shared" si="527"/>
        <v>0</v>
      </c>
      <c r="AE1843" s="20">
        <f t="shared" si="528"/>
        <v>0</v>
      </c>
      <c r="AF1843" s="20">
        <f t="shared" si="529"/>
        <v>0</v>
      </c>
      <c r="AG1843" s="20">
        <f t="shared" si="530"/>
        <v>0</v>
      </c>
      <c r="AH1843" s="20">
        <f t="shared" si="531"/>
        <v>0</v>
      </c>
      <c r="AI1843" s="20">
        <f t="shared" si="532"/>
        <v>0</v>
      </c>
      <c r="AJ1843" s="20">
        <f t="shared" si="533"/>
        <v>0</v>
      </c>
      <c r="AK1843" s="20">
        <f t="shared" si="534"/>
        <v>0</v>
      </c>
      <c r="AL1843" s="20">
        <f t="shared" si="535"/>
        <v>0</v>
      </c>
      <c r="AM1843" s="20">
        <f t="shared" si="536"/>
        <v>0</v>
      </c>
      <c r="AN1843" s="20">
        <f t="shared" si="537"/>
        <v>0</v>
      </c>
      <c r="AO1843" s="43">
        <f t="shared" si="538"/>
        <v>0</v>
      </c>
    </row>
    <row r="1844" spans="1:41" hidden="1" x14ac:dyDescent="0.2">
      <c r="A1844" s="96"/>
      <c r="B1844" s="96"/>
      <c r="C1844" s="96"/>
      <c r="D1844" s="96"/>
      <c r="E1844" s="96"/>
      <c r="F1844" s="96"/>
      <c r="G1844" s="96"/>
      <c r="H1844" s="19" t="str">
        <f>IF(E1844="","",VLOOKUP(LEFT(E1844,5),'Technikai cellák'!B:C,2,0))</f>
        <v/>
      </c>
      <c r="I1844" s="19" t="str">
        <f>IF(E1844="","",VLOOKUP(H1844,'Technikai cellák'!$C$1:$D$12,2,0))</f>
        <v/>
      </c>
      <c r="J1844" s="97"/>
      <c r="K1844" s="25" t="str">
        <f t="shared" si="523"/>
        <v/>
      </c>
      <c r="L1844" s="101">
        <f t="shared" si="524"/>
        <v>0</v>
      </c>
      <c r="M1844" s="102">
        <f t="shared" si="525"/>
        <v>0</v>
      </c>
      <c r="N1844" s="105"/>
      <c r="O1844" s="104">
        <f t="shared" si="526"/>
        <v>0</v>
      </c>
      <c r="P1844" s="26">
        <f t="shared" si="540"/>
        <v>0</v>
      </c>
      <c r="Q1844" s="21">
        <f t="shared" si="539"/>
        <v>0</v>
      </c>
      <c r="R1844" s="98"/>
      <c r="S1844" s="99"/>
      <c r="T1844" s="99"/>
      <c r="U1844" s="99"/>
      <c r="V1844" s="99"/>
      <c r="W1844" s="99"/>
      <c r="X1844" s="99"/>
      <c r="Y1844" s="99"/>
      <c r="Z1844" s="99"/>
      <c r="AA1844" s="99"/>
      <c r="AB1844" s="99"/>
      <c r="AC1844" s="100"/>
      <c r="AD1844" s="22">
        <f t="shared" si="527"/>
        <v>0</v>
      </c>
      <c r="AE1844" s="20">
        <f t="shared" si="528"/>
        <v>0</v>
      </c>
      <c r="AF1844" s="20">
        <f t="shared" si="529"/>
        <v>0</v>
      </c>
      <c r="AG1844" s="20">
        <f t="shared" si="530"/>
        <v>0</v>
      </c>
      <c r="AH1844" s="20">
        <f t="shared" si="531"/>
        <v>0</v>
      </c>
      <c r="AI1844" s="20">
        <f t="shared" si="532"/>
        <v>0</v>
      </c>
      <c r="AJ1844" s="20">
        <f t="shared" si="533"/>
        <v>0</v>
      </c>
      <c r="AK1844" s="20">
        <f t="shared" si="534"/>
        <v>0</v>
      </c>
      <c r="AL1844" s="20">
        <f t="shared" si="535"/>
        <v>0</v>
      </c>
      <c r="AM1844" s="20">
        <f t="shared" si="536"/>
        <v>0</v>
      </c>
      <c r="AN1844" s="20">
        <f t="shared" si="537"/>
        <v>0</v>
      </c>
      <c r="AO1844" s="43">
        <f t="shared" si="538"/>
        <v>0</v>
      </c>
    </row>
    <row r="1845" spans="1:41" hidden="1" x14ac:dyDescent="0.2">
      <c r="A1845" s="96"/>
      <c r="B1845" s="96"/>
      <c r="C1845" s="96"/>
      <c r="D1845" s="96"/>
      <c r="E1845" s="96"/>
      <c r="F1845" s="96"/>
      <c r="G1845" s="96"/>
      <c r="H1845" s="19" t="str">
        <f>IF(E1845="","",VLOOKUP(LEFT(E1845,5),'Technikai cellák'!B:C,2,0))</f>
        <v/>
      </c>
      <c r="I1845" s="19" t="str">
        <f>IF(E1845="","",VLOOKUP(H1845,'Technikai cellák'!$C$1:$D$12,2,0))</f>
        <v/>
      </c>
      <c r="J1845" s="97"/>
      <c r="K1845" s="25" t="str">
        <f t="shared" si="523"/>
        <v/>
      </c>
      <c r="L1845" s="101">
        <f t="shared" si="524"/>
        <v>0</v>
      </c>
      <c r="M1845" s="102">
        <f t="shared" si="525"/>
        <v>0</v>
      </c>
      <c r="N1845" s="105"/>
      <c r="O1845" s="104">
        <f t="shared" si="526"/>
        <v>0</v>
      </c>
      <c r="P1845" s="26">
        <f t="shared" si="540"/>
        <v>0</v>
      </c>
      <c r="Q1845" s="21">
        <f t="shared" si="539"/>
        <v>0</v>
      </c>
      <c r="R1845" s="98"/>
      <c r="S1845" s="99"/>
      <c r="T1845" s="99"/>
      <c r="U1845" s="99"/>
      <c r="V1845" s="99"/>
      <c r="W1845" s="99"/>
      <c r="X1845" s="99"/>
      <c r="Y1845" s="99"/>
      <c r="Z1845" s="99"/>
      <c r="AA1845" s="99"/>
      <c r="AB1845" s="99"/>
      <c r="AC1845" s="100"/>
      <c r="AD1845" s="22">
        <f t="shared" si="527"/>
        <v>0</v>
      </c>
      <c r="AE1845" s="20">
        <f t="shared" si="528"/>
        <v>0</v>
      </c>
      <c r="AF1845" s="20">
        <f t="shared" si="529"/>
        <v>0</v>
      </c>
      <c r="AG1845" s="20">
        <f t="shared" si="530"/>
        <v>0</v>
      </c>
      <c r="AH1845" s="20">
        <f t="shared" si="531"/>
        <v>0</v>
      </c>
      <c r="AI1845" s="20">
        <f t="shared" si="532"/>
        <v>0</v>
      </c>
      <c r="AJ1845" s="20">
        <f t="shared" si="533"/>
        <v>0</v>
      </c>
      <c r="AK1845" s="20">
        <f t="shared" si="534"/>
        <v>0</v>
      </c>
      <c r="AL1845" s="20">
        <f t="shared" si="535"/>
        <v>0</v>
      </c>
      <c r="AM1845" s="20">
        <f t="shared" si="536"/>
        <v>0</v>
      </c>
      <c r="AN1845" s="20">
        <f t="shared" si="537"/>
        <v>0</v>
      </c>
      <c r="AO1845" s="43">
        <f t="shared" si="538"/>
        <v>0</v>
      </c>
    </row>
    <row r="1846" spans="1:41" hidden="1" x14ac:dyDescent="0.2">
      <c r="A1846" s="96"/>
      <c r="B1846" s="96"/>
      <c r="C1846" s="96"/>
      <c r="D1846" s="96"/>
      <c r="E1846" s="96"/>
      <c r="F1846" s="96"/>
      <c r="G1846" s="96"/>
      <c r="H1846" s="19" t="str">
        <f>IF(E1846="","",VLOOKUP(LEFT(E1846,5),'Technikai cellák'!B:C,2,0))</f>
        <v/>
      </c>
      <c r="I1846" s="19" t="str">
        <f>IF(E1846="","",VLOOKUP(H1846,'Technikai cellák'!$C$1:$D$12,2,0))</f>
        <v/>
      </c>
      <c r="J1846" s="97"/>
      <c r="K1846" s="25" t="str">
        <f t="shared" si="523"/>
        <v/>
      </c>
      <c r="L1846" s="101">
        <f t="shared" si="524"/>
        <v>0</v>
      </c>
      <c r="M1846" s="102">
        <f t="shared" si="525"/>
        <v>0</v>
      </c>
      <c r="N1846" s="105"/>
      <c r="O1846" s="104">
        <f t="shared" si="526"/>
        <v>0</v>
      </c>
      <c r="P1846" s="26">
        <f t="shared" si="540"/>
        <v>0</v>
      </c>
      <c r="Q1846" s="21">
        <f t="shared" si="539"/>
        <v>0</v>
      </c>
      <c r="R1846" s="98"/>
      <c r="S1846" s="99"/>
      <c r="T1846" s="99"/>
      <c r="U1846" s="99"/>
      <c r="V1846" s="99"/>
      <c r="W1846" s="99"/>
      <c r="X1846" s="99"/>
      <c r="Y1846" s="99"/>
      <c r="Z1846" s="99"/>
      <c r="AA1846" s="99"/>
      <c r="AB1846" s="99"/>
      <c r="AC1846" s="100"/>
      <c r="AD1846" s="22">
        <f t="shared" si="527"/>
        <v>0</v>
      </c>
      <c r="AE1846" s="20">
        <f t="shared" si="528"/>
        <v>0</v>
      </c>
      <c r="AF1846" s="20">
        <f t="shared" si="529"/>
        <v>0</v>
      </c>
      <c r="AG1846" s="20">
        <f t="shared" si="530"/>
        <v>0</v>
      </c>
      <c r="AH1846" s="20">
        <f t="shared" si="531"/>
        <v>0</v>
      </c>
      <c r="AI1846" s="20">
        <f t="shared" si="532"/>
        <v>0</v>
      </c>
      <c r="AJ1846" s="20">
        <f t="shared" si="533"/>
        <v>0</v>
      </c>
      <c r="AK1846" s="20">
        <f t="shared" si="534"/>
        <v>0</v>
      </c>
      <c r="AL1846" s="20">
        <f t="shared" si="535"/>
        <v>0</v>
      </c>
      <c r="AM1846" s="20">
        <f t="shared" si="536"/>
        <v>0</v>
      </c>
      <c r="AN1846" s="20">
        <f t="shared" si="537"/>
        <v>0</v>
      </c>
      <c r="AO1846" s="43">
        <f t="shared" si="538"/>
        <v>0</v>
      </c>
    </row>
    <row r="1847" spans="1:41" hidden="1" x14ac:dyDescent="0.2">
      <c r="A1847" s="96"/>
      <c r="B1847" s="96"/>
      <c r="C1847" s="96"/>
      <c r="D1847" s="96"/>
      <c r="E1847" s="96"/>
      <c r="F1847" s="96"/>
      <c r="G1847" s="96"/>
      <c r="H1847" s="19" t="str">
        <f>IF(E1847="","",VLOOKUP(LEFT(E1847,5),'Technikai cellák'!B:C,2,0))</f>
        <v/>
      </c>
      <c r="I1847" s="19" t="str">
        <f>IF(E1847="","",VLOOKUP(H1847,'Technikai cellák'!$C$1:$D$12,2,0))</f>
        <v/>
      </c>
      <c r="J1847" s="97"/>
      <c r="K1847" s="25" t="str">
        <f t="shared" si="523"/>
        <v/>
      </c>
      <c r="L1847" s="101">
        <f t="shared" si="524"/>
        <v>0</v>
      </c>
      <c r="M1847" s="102">
        <f t="shared" si="525"/>
        <v>0</v>
      </c>
      <c r="N1847" s="105"/>
      <c r="O1847" s="104">
        <f t="shared" si="526"/>
        <v>0</v>
      </c>
      <c r="P1847" s="26">
        <f t="shared" si="540"/>
        <v>0</v>
      </c>
      <c r="Q1847" s="21">
        <f t="shared" si="539"/>
        <v>0</v>
      </c>
      <c r="R1847" s="98"/>
      <c r="S1847" s="99"/>
      <c r="T1847" s="99"/>
      <c r="U1847" s="99"/>
      <c r="V1847" s="99"/>
      <c r="W1847" s="99"/>
      <c r="X1847" s="99"/>
      <c r="Y1847" s="99"/>
      <c r="Z1847" s="99"/>
      <c r="AA1847" s="99"/>
      <c r="AB1847" s="99"/>
      <c r="AC1847" s="100"/>
      <c r="AD1847" s="22">
        <f t="shared" si="527"/>
        <v>0</v>
      </c>
      <c r="AE1847" s="20">
        <f t="shared" si="528"/>
        <v>0</v>
      </c>
      <c r="AF1847" s="20">
        <f t="shared" si="529"/>
        <v>0</v>
      </c>
      <c r="AG1847" s="20">
        <f t="shared" si="530"/>
        <v>0</v>
      </c>
      <c r="AH1847" s="20">
        <f t="shared" si="531"/>
        <v>0</v>
      </c>
      <c r="AI1847" s="20">
        <f t="shared" si="532"/>
        <v>0</v>
      </c>
      <c r="AJ1847" s="20">
        <f t="shared" si="533"/>
        <v>0</v>
      </c>
      <c r="AK1847" s="20">
        <f t="shared" si="534"/>
        <v>0</v>
      </c>
      <c r="AL1847" s="20">
        <f t="shared" si="535"/>
        <v>0</v>
      </c>
      <c r="AM1847" s="20">
        <f t="shared" si="536"/>
        <v>0</v>
      </c>
      <c r="AN1847" s="20">
        <f t="shared" si="537"/>
        <v>0</v>
      </c>
      <c r="AO1847" s="43">
        <f t="shared" si="538"/>
        <v>0</v>
      </c>
    </row>
    <row r="1848" spans="1:41" hidden="1" x14ac:dyDescent="0.2">
      <c r="A1848" s="96"/>
      <c r="B1848" s="96"/>
      <c r="C1848" s="96"/>
      <c r="D1848" s="96"/>
      <c r="E1848" s="96"/>
      <c r="F1848" s="96"/>
      <c r="G1848" s="96"/>
      <c r="H1848" s="19" t="str">
        <f>IF(E1848="","",VLOOKUP(LEFT(E1848,5),'Technikai cellák'!B:C,2,0))</f>
        <v/>
      </c>
      <c r="I1848" s="19" t="str">
        <f>IF(E1848="","",VLOOKUP(H1848,'Technikai cellák'!$C$1:$D$12,2,0))</f>
        <v/>
      </c>
      <c r="J1848" s="97"/>
      <c r="K1848" s="25" t="str">
        <f t="shared" si="523"/>
        <v/>
      </c>
      <c r="L1848" s="101">
        <f t="shared" si="524"/>
        <v>0</v>
      </c>
      <c r="M1848" s="102">
        <f t="shared" si="525"/>
        <v>0</v>
      </c>
      <c r="N1848" s="105"/>
      <c r="O1848" s="104">
        <f t="shared" si="526"/>
        <v>0</v>
      </c>
      <c r="P1848" s="26">
        <f t="shared" si="540"/>
        <v>0</v>
      </c>
      <c r="Q1848" s="21">
        <f t="shared" si="539"/>
        <v>0</v>
      </c>
      <c r="R1848" s="98"/>
      <c r="S1848" s="99"/>
      <c r="T1848" s="99"/>
      <c r="U1848" s="99"/>
      <c r="V1848" s="99"/>
      <c r="W1848" s="99"/>
      <c r="X1848" s="99"/>
      <c r="Y1848" s="99"/>
      <c r="Z1848" s="99"/>
      <c r="AA1848" s="99"/>
      <c r="AB1848" s="99"/>
      <c r="AC1848" s="100"/>
      <c r="AD1848" s="22">
        <f t="shared" si="527"/>
        <v>0</v>
      </c>
      <c r="AE1848" s="20">
        <f t="shared" si="528"/>
        <v>0</v>
      </c>
      <c r="AF1848" s="20">
        <f t="shared" si="529"/>
        <v>0</v>
      </c>
      <c r="AG1848" s="20">
        <f t="shared" si="530"/>
        <v>0</v>
      </c>
      <c r="AH1848" s="20">
        <f t="shared" si="531"/>
        <v>0</v>
      </c>
      <c r="AI1848" s="20">
        <f t="shared" si="532"/>
        <v>0</v>
      </c>
      <c r="AJ1848" s="20">
        <f t="shared" si="533"/>
        <v>0</v>
      </c>
      <c r="AK1848" s="20">
        <f t="shared" si="534"/>
        <v>0</v>
      </c>
      <c r="AL1848" s="20">
        <f t="shared" si="535"/>
        <v>0</v>
      </c>
      <c r="AM1848" s="20">
        <f t="shared" si="536"/>
        <v>0</v>
      </c>
      <c r="AN1848" s="20">
        <f t="shared" si="537"/>
        <v>0</v>
      </c>
      <c r="AO1848" s="43">
        <f t="shared" si="538"/>
        <v>0</v>
      </c>
    </row>
    <row r="1849" spans="1:41" hidden="1" x14ac:dyDescent="0.2">
      <c r="A1849" s="96"/>
      <c r="B1849" s="96"/>
      <c r="C1849" s="96"/>
      <c r="D1849" s="96"/>
      <c r="E1849" s="96"/>
      <c r="F1849" s="96"/>
      <c r="G1849" s="96"/>
      <c r="H1849" s="19" t="str">
        <f>IF(E1849="","",VLOOKUP(LEFT(E1849,5),'Technikai cellák'!B:C,2,0))</f>
        <v/>
      </c>
      <c r="I1849" s="19" t="str">
        <f>IF(E1849="","",VLOOKUP(H1849,'Technikai cellák'!$C$1:$D$12,2,0))</f>
        <v/>
      </c>
      <c r="J1849" s="97"/>
      <c r="K1849" s="25" t="str">
        <f t="shared" si="523"/>
        <v/>
      </c>
      <c r="L1849" s="101">
        <f t="shared" si="524"/>
        <v>0</v>
      </c>
      <c r="M1849" s="102">
        <f t="shared" si="525"/>
        <v>0</v>
      </c>
      <c r="N1849" s="105"/>
      <c r="O1849" s="104">
        <f t="shared" si="526"/>
        <v>0</v>
      </c>
      <c r="P1849" s="26">
        <f t="shared" si="540"/>
        <v>0</v>
      </c>
      <c r="Q1849" s="21">
        <f t="shared" si="539"/>
        <v>0</v>
      </c>
      <c r="R1849" s="98"/>
      <c r="S1849" s="99"/>
      <c r="T1849" s="99"/>
      <c r="U1849" s="99"/>
      <c r="V1849" s="99"/>
      <c r="W1849" s="99"/>
      <c r="X1849" s="99"/>
      <c r="Y1849" s="99"/>
      <c r="Z1849" s="99"/>
      <c r="AA1849" s="99"/>
      <c r="AB1849" s="99"/>
      <c r="AC1849" s="100"/>
      <c r="AD1849" s="22">
        <f t="shared" si="527"/>
        <v>0</v>
      </c>
      <c r="AE1849" s="20">
        <f t="shared" si="528"/>
        <v>0</v>
      </c>
      <c r="AF1849" s="20">
        <f t="shared" si="529"/>
        <v>0</v>
      </c>
      <c r="AG1849" s="20">
        <f t="shared" si="530"/>
        <v>0</v>
      </c>
      <c r="AH1849" s="20">
        <f t="shared" si="531"/>
        <v>0</v>
      </c>
      <c r="AI1849" s="20">
        <f t="shared" si="532"/>
        <v>0</v>
      </c>
      <c r="AJ1849" s="20">
        <f t="shared" si="533"/>
        <v>0</v>
      </c>
      <c r="AK1849" s="20">
        <f t="shared" si="534"/>
        <v>0</v>
      </c>
      <c r="AL1849" s="20">
        <f t="shared" si="535"/>
        <v>0</v>
      </c>
      <c r="AM1849" s="20">
        <f t="shared" si="536"/>
        <v>0</v>
      </c>
      <c r="AN1849" s="20">
        <f t="shared" si="537"/>
        <v>0</v>
      </c>
      <c r="AO1849" s="43">
        <f t="shared" si="538"/>
        <v>0</v>
      </c>
    </row>
    <row r="1850" spans="1:41" hidden="1" x14ac:dyDescent="0.2">
      <c r="A1850" s="96"/>
      <c r="B1850" s="96"/>
      <c r="C1850" s="96"/>
      <c r="D1850" s="96"/>
      <c r="E1850" s="96"/>
      <c r="F1850" s="96"/>
      <c r="G1850" s="96"/>
      <c r="H1850" s="19" t="str">
        <f>IF(E1850="","",VLOOKUP(LEFT(E1850,5),'Technikai cellák'!B:C,2,0))</f>
        <v/>
      </c>
      <c r="I1850" s="19" t="str">
        <f>IF(E1850="","",VLOOKUP(H1850,'Technikai cellák'!$C$1:$D$12,2,0))</f>
        <v/>
      </c>
      <c r="J1850" s="97"/>
      <c r="K1850" s="25" t="str">
        <f t="shared" si="523"/>
        <v/>
      </c>
      <c r="L1850" s="101">
        <f t="shared" si="524"/>
        <v>0</v>
      </c>
      <c r="M1850" s="102">
        <f t="shared" si="525"/>
        <v>0</v>
      </c>
      <c r="N1850" s="105"/>
      <c r="O1850" s="104">
        <f t="shared" si="526"/>
        <v>0</v>
      </c>
      <c r="P1850" s="26">
        <f t="shared" si="540"/>
        <v>0</v>
      </c>
      <c r="Q1850" s="21">
        <f t="shared" si="539"/>
        <v>0</v>
      </c>
      <c r="R1850" s="98"/>
      <c r="S1850" s="99"/>
      <c r="T1850" s="99"/>
      <c r="U1850" s="99"/>
      <c r="V1850" s="99"/>
      <c r="W1850" s="99"/>
      <c r="X1850" s="99"/>
      <c r="Y1850" s="99"/>
      <c r="Z1850" s="99"/>
      <c r="AA1850" s="99"/>
      <c r="AB1850" s="99"/>
      <c r="AC1850" s="100"/>
      <c r="AD1850" s="22">
        <f t="shared" si="527"/>
        <v>0</v>
      </c>
      <c r="AE1850" s="20">
        <f t="shared" si="528"/>
        <v>0</v>
      </c>
      <c r="AF1850" s="20">
        <f t="shared" si="529"/>
        <v>0</v>
      </c>
      <c r="AG1850" s="20">
        <f t="shared" si="530"/>
        <v>0</v>
      </c>
      <c r="AH1850" s="20">
        <f t="shared" si="531"/>
        <v>0</v>
      </c>
      <c r="AI1850" s="20">
        <f t="shared" si="532"/>
        <v>0</v>
      </c>
      <c r="AJ1850" s="20">
        <f t="shared" si="533"/>
        <v>0</v>
      </c>
      <c r="AK1850" s="20">
        <f t="shared" si="534"/>
        <v>0</v>
      </c>
      <c r="AL1850" s="20">
        <f t="shared" si="535"/>
        <v>0</v>
      </c>
      <c r="AM1850" s="20">
        <f t="shared" si="536"/>
        <v>0</v>
      </c>
      <c r="AN1850" s="20">
        <f t="shared" si="537"/>
        <v>0</v>
      </c>
      <c r="AO1850" s="43">
        <f t="shared" si="538"/>
        <v>0</v>
      </c>
    </row>
    <row r="1851" spans="1:41" hidden="1" x14ac:dyDescent="0.2">
      <c r="A1851" s="96"/>
      <c r="B1851" s="96"/>
      <c r="C1851" s="96"/>
      <c r="D1851" s="96"/>
      <c r="E1851" s="96"/>
      <c r="F1851" s="96"/>
      <c r="G1851" s="96"/>
      <c r="H1851" s="19" t="str">
        <f>IF(E1851="","",VLOOKUP(LEFT(E1851,5),'Technikai cellák'!B:C,2,0))</f>
        <v/>
      </c>
      <c r="I1851" s="19" t="str">
        <f>IF(E1851="","",VLOOKUP(H1851,'Technikai cellák'!$C$1:$D$12,2,0))</f>
        <v/>
      </c>
      <c r="J1851" s="97"/>
      <c r="K1851" s="25" t="str">
        <f t="shared" si="523"/>
        <v/>
      </c>
      <c r="L1851" s="101">
        <f t="shared" si="524"/>
        <v>0</v>
      </c>
      <c r="M1851" s="102">
        <f t="shared" si="525"/>
        <v>0</v>
      </c>
      <c r="N1851" s="105"/>
      <c r="O1851" s="104">
        <f t="shared" si="526"/>
        <v>0</v>
      </c>
      <c r="P1851" s="26">
        <f t="shared" si="540"/>
        <v>0</v>
      </c>
      <c r="Q1851" s="21">
        <f t="shared" si="539"/>
        <v>0</v>
      </c>
      <c r="R1851" s="98"/>
      <c r="S1851" s="99"/>
      <c r="T1851" s="99"/>
      <c r="U1851" s="99"/>
      <c r="V1851" s="99"/>
      <c r="W1851" s="99"/>
      <c r="X1851" s="99"/>
      <c r="Y1851" s="99"/>
      <c r="Z1851" s="99"/>
      <c r="AA1851" s="99"/>
      <c r="AB1851" s="99"/>
      <c r="AC1851" s="100"/>
      <c r="AD1851" s="22">
        <f t="shared" si="527"/>
        <v>0</v>
      </c>
      <c r="AE1851" s="20">
        <f t="shared" si="528"/>
        <v>0</v>
      </c>
      <c r="AF1851" s="20">
        <f t="shared" si="529"/>
        <v>0</v>
      </c>
      <c r="AG1851" s="20">
        <f t="shared" si="530"/>
        <v>0</v>
      </c>
      <c r="AH1851" s="20">
        <f t="shared" si="531"/>
        <v>0</v>
      </c>
      <c r="AI1851" s="20">
        <f t="shared" si="532"/>
        <v>0</v>
      </c>
      <c r="AJ1851" s="20">
        <f t="shared" si="533"/>
        <v>0</v>
      </c>
      <c r="AK1851" s="20">
        <f t="shared" si="534"/>
        <v>0</v>
      </c>
      <c r="AL1851" s="20">
        <f t="shared" si="535"/>
        <v>0</v>
      </c>
      <c r="AM1851" s="20">
        <f t="shared" si="536"/>
        <v>0</v>
      </c>
      <c r="AN1851" s="20">
        <f t="shared" si="537"/>
        <v>0</v>
      </c>
      <c r="AO1851" s="43">
        <f t="shared" si="538"/>
        <v>0</v>
      </c>
    </row>
    <row r="1852" spans="1:41" hidden="1" x14ac:dyDescent="0.2">
      <c r="A1852" s="96"/>
      <c r="B1852" s="96"/>
      <c r="C1852" s="96"/>
      <c r="D1852" s="96"/>
      <c r="E1852" s="96"/>
      <c r="F1852" s="96"/>
      <c r="G1852" s="96"/>
      <c r="H1852" s="19" t="str">
        <f>IF(E1852="","",VLOOKUP(LEFT(E1852,5),'Technikai cellák'!B:C,2,0))</f>
        <v/>
      </c>
      <c r="I1852" s="19" t="str">
        <f>IF(E1852="","",VLOOKUP(H1852,'Technikai cellák'!$C$1:$D$12,2,0))</f>
        <v/>
      </c>
      <c r="J1852" s="97"/>
      <c r="K1852" s="25" t="str">
        <f t="shared" si="523"/>
        <v/>
      </c>
      <c r="L1852" s="101">
        <f t="shared" si="524"/>
        <v>0</v>
      </c>
      <c r="M1852" s="102">
        <f t="shared" si="525"/>
        <v>0</v>
      </c>
      <c r="N1852" s="105"/>
      <c r="O1852" s="104">
        <f t="shared" si="526"/>
        <v>0</v>
      </c>
      <c r="P1852" s="26">
        <f t="shared" si="540"/>
        <v>0</v>
      </c>
      <c r="Q1852" s="21">
        <f t="shared" si="539"/>
        <v>0</v>
      </c>
      <c r="R1852" s="98"/>
      <c r="S1852" s="99"/>
      <c r="T1852" s="99"/>
      <c r="U1852" s="99"/>
      <c r="V1852" s="99"/>
      <c r="W1852" s="99"/>
      <c r="X1852" s="99"/>
      <c r="Y1852" s="99"/>
      <c r="Z1852" s="99"/>
      <c r="AA1852" s="99"/>
      <c r="AB1852" s="99"/>
      <c r="AC1852" s="100"/>
      <c r="AD1852" s="22">
        <f t="shared" si="527"/>
        <v>0</v>
      </c>
      <c r="AE1852" s="20">
        <f t="shared" si="528"/>
        <v>0</v>
      </c>
      <c r="AF1852" s="20">
        <f t="shared" si="529"/>
        <v>0</v>
      </c>
      <c r="AG1852" s="20">
        <f t="shared" si="530"/>
        <v>0</v>
      </c>
      <c r="AH1852" s="20">
        <f t="shared" si="531"/>
        <v>0</v>
      </c>
      <c r="AI1852" s="20">
        <f t="shared" si="532"/>
        <v>0</v>
      </c>
      <c r="AJ1852" s="20">
        <f t="shared" si="533"/>
        <v>0</v>
      </c>
      <c r="AK1852" s="20">
        <f t="shared" si="534"/>
        <v>0</v>
      </c>
      <c r="AL1852" s="20">
        <f t="shared" si="535"/>
        <v>0</v>
      </c>
      <c r="AM1852" s="20">
        <f t="shared" si="536"/>
        <v>0</v>
      </c>
      <c r="AN1852" s="20">
        <f t="shared" si="537"/>
        <v>0</v>
      </c>
      <c r="AO1852" s="43">
        <f t="shared" si="538"/>
        <v>0</v>
      </c>
    </row>
    <row r="1853" spans="1:41" hidden="1" x14ac:dyDescent="0.2">
      <c r="A1853" s="96"/>
      <c r="B1853" s="96"/>
      <c r="C1853" s="96"/>
      <c r="D1853" s="96"/>
      <c r="E1853" s="96"/>
      <c r="F1853" s="96"/>
      <c r="G1853" s="96"/>
      <c r="H1853" s="19" t="str">
        <f>IF(E1853="","",VLOOKUP(LEFT(E1853,5),'Technikai cellák'!B:C,2,0))</f>
        <v/>
      </c>
      <c r="I1853" s="19" t="str">
        <f>IF(E1853="","",VLOOKUP(H1853,'Technikai cellák'!$C$1:$D$12,2,0))</f>
        <v/>
      </c>
      <c r="J1853" s="97"/>
      <c r="K1853" s="25" t="str">
        <f t="shared" si="523"/>
        <v/>
      </c>
      <c r="L1853" s="101">
        <f t="shared" si="524"/>
        <v>0</v>
      </c>
      <c r="M1853" s="102">
        <f t="shared" si="525"/>
        <v>0</v>
      </c>
      <c r="N1853" s="105"/>
      <c r="O1853" s="104">
        <f t="shared" si="526"/>
        <v>0</v>
      </c>
      <c r="P1853" s="26">
        <f t="shared" si="540"/>
        <v>0</v>
      </c>
      <c r="Q1853" s="21">
        <f t="shared" si="539"/>
        <v>0</v>
      </c>
      <c r="R1853" s="98"/>
      <c r="S1853" s="99"/>
      <c r="T1853" s="99"/>
      <c r="U1853" s="99"/>
      <c r="V1853" s="99"/>
      <c r="W1853" s="99"/>
      <c r="X1853" s="99"/>
      <c r="Y1853" s="99"/>
      <c r="Z1853" s="99"/>
      <c r="AA1853" s="99"/>
      <c r="AB1853" s="99"/>
      <c r="AC1853" s="100"/>
      <c r="AD1853" s="22">
        <f t="shared" si="527"/>
        <v>0</v>
      </c>
      <c r="AE1853" s="20">
        <f t="shared" si="528"/>
        <v>0</v>
      </c>
      <c r="AF1853" s="20">
        <f t="shared" si="529"/>
        <v>0</v>
      </c>
      <c r="AG1853" s="20">
        <f t="shared" si="530"/>
        <v>0</v>
      </c>
      <c r="AH1853" s="20">
        <f t="shared" si="531"/>
        <v>0</v>
      </c>
      <c r="AI1853" s="20">
        <f t="shared" si="532"/>
        <v>0</v>
      </c>
      <c r="AJ1853" s="20">
        <f t="shared" si="533"/>
        <v>0</v>
      </c>
      <c r="AK1853" s="20">
        <f t="shared" si="534"/>
        <v>0</v>
      </c>
      <c r="AL1853" s="20">
        <f t="shared" si="535"/>
        <v>0</v>
      </c>
      <c r="AM1853" s="20">
        <f t="shared" si="536"/>
        <v>0</v>
      </c>
      <c r="AN1853" s="20">
        <f t="shared" si="537"/>
        <v>0</v>
      </c>
      <c r="AO1853" s="43">
        <f t="shared" si="538"/>
        <v>0</v>
      </c>
    </row>
    <row r="1854" spans="1:41" hidden="1" x14ac:dyDescent="0.2">
      <c r="A1854" s="96"/>
      <c r="B1854" s="96"/>
      <c r="C1854" s="96"/>
      <c r="D1854" s="96"/>
      <c r="E1854" s="96"/>
      <c r="F1854" s="96"/>
      <c r="G1854" s="96"/>
      <c r="H1854" s="19" t="str">
        <f>IF(E1854="","",VLOOKUP(LEFT(E1854,5),'Technikai cellák'!B:C,2,0))</f>
        <v/>
      </c>
      <c r="I1854" s="19" t="str">
        <f>IF(E1854="","",VLOOKUP(H1854,'Technikai cellák'!$C$1:$D$12,2,0))</f>
        <v/>
      </c>
      <c r="J1854" s="97"/>
      <c r="K1854" s="25" t="str">
        <f t="shared" si="523"/>
        <v/>
      </c>
      <c r="L1854" s="101">
        <f t="shared" si="524"/>
        <v>0</v>
      </c>
      <c r="M1854" s="102">
        <f t="shared" si="525"/>
        <v>0</v>
      </c>
      <c r="N1854" s="105"/>
      <c r="O1854" s="104">
        <f t="shared" si="526"/>
        <v>0</v>
      </c>
      <c r="P1854" s="26">
        <f t="shared" si="540"/>
        <v>0</v>
      </c>
      <c r="Q1854" s="21">
        <f t="shared" si="539"/>
        <v>0</v>
      </c>
      <c r="R1854" s="98"/>
      <c r="S1854" s="99"/>
      <c r="T1854" s="99"/>
      <c r="U1854" s="99"/>
      <c r="V1854" s="99"/>
      <c r="W1854" s="99"/>
      <c r="X1854" s="99"/>
      <c r="Y1854" s="99"/>
      <c r="Z1854" s="99"/>
      <c r="AA1854" s="99"/>
      <c r="AB1854" s="99"/>
      <c r="AC1854" s="100"/>
      <c r="AD1854" s="22">
        <f t="shared" si="527"/>
        <v>0</v>
      </c>
      <c r="AE1854" s="20">
        <f t="shared" si="528"/>
        <v>0</v>
      </c>
      <c r="AF1854" s="20">
        <f t="shared" si="529"/>
        <v>0</v>
      </c>
      <c r="AG1854" s="20">
        <f t="shared" si="530"/>
        <v>0</v>
      </c>
      <c r="AH1854" s="20">
        <f t="shared" si="531"/>
        <v>0</v>
      </c>
      <c r="AI1854" s="20">
        <f t="shared" si="532"/>
        <v>0</v>
      </c>
      <c r="AJ1854" s="20">
        <f t="shared" si="533"/>
        <v>0</v>
      </c>
      <c r="AK1854" s="20">
        <f t="shared" si="534"/>
        <v>0</v>
      </c>
      <c r="AL1854" s="20">
        <f t="shared" si="535"/>
        <v>0</v>
      </c>
      <c r="AM1854" s="20">
        <f t="shared" si="536"/>
        <v>0</v>
      </c>
      <c r="AN1854" s="20">
        <f t="shared" si="537"/>
        <v>0</v>
      </c>
      <c r="AO1854" s="43">
        <f t="shared" si="538"/>
        <v>0</v>
      </c>
    </row>
    <row r="1855" spans="1:41" hidden="1" x14ac:dyDescent="0.2">
      <c r="A1855" s="96"/>
      <c r="B1855" s="96"/>
      <c r="C1855" s="96"/>
      <c r="D1855" s="96"/>
      <c r="E1855" s="96"/>
      <c r="F1855" s="96"/>
      <c r="G1855" s="96"/>
      <c r="H1855" s="19" t="str">
        <f>IF(E1855="","",VLOOKUP(LEFT(E1855,5),'Technikai cellák'!B:C,2,0))</f>
        <v/>
      </c>
      <c r="I1855" s="19" t="str">
        <f>IF(E1855="","",VLOOKUP(H1855,'Technikai cellák'!$C$1:$D$12,2,0))</f>
        <v/>
      </c>
      <c r="J1855" s="97"/>
      <c r="K1855" s="25" t="str">
        <f t="shared" si="523"/>
        <v/>
      </c>
      <c r="L1855" s="101">
        <f t="shared" si="524"/>
        <v>0</v>
      </c>
      <c r="M1855" s="102">
        <f t="shared" si="525"/>
        <v>0</v>
      </c>
      <c r="N1855" s="105"/>
      <c r="O1855" s="104">
        <f t="shared" si="526"/>
        <v>0</v>
      </c>
      <c r="P1855" s="26">
        <f t="shared" si="540"/>
        <v>0</v>
      </c>
      <c r="Q1855" s="21">
        <f t="shared" si="539"/>
        <v>0</v>
      </c>
      <c r="R1855" s="98"/>
      <c r="S1855" s="99"/>
      <c r="T1855" s="99"/>
      <c r="U1855" s="99"/>
      <c r="V1855" s="99"/>
      <c r="W1855" s="99"/>
      <c r="X1855" s="99"/>
      <c r="Y1855" s="99"/>
      <c r="Z1855" s="99"/>
      <c r="AA1855" s="99"/>
      <c r="AB1855" s="99"/>
      <c r="AC1855" s="100"/>
      <c r="AD1855" s="22">
        <f t="shared" si="527"/>
        <v>0</v>
      </c>
      <c r="AE1855" s="20">
        <f t="shared" si="528"/>
        <v>0</v>
      </c>
      <c r="AF1855" s="20">
        <f t="shared" si="529"/>
        <v>0</v>
      </c>
      <c r="AG1855" s="20">
        <f t="shared" si="530"/>
        <v>0</v>
      </c>
      <c r="AH1855" s="20">
        <f t="shared" si="531"/>
        <v>0</v>
      </c>
      <c r="AI1855" s="20">
        <f t="shared" si="532"/>
        <v>0</v>
      </c>
      <c r="AJ1855" s="20">
        <f t="shared" si="533"/>
        <v>0</v>
      </c>
      <c r="AK1855" s="20">
        <f t="shared" si="534"/>
        <v>0</v>
      </c>
      <c r="AL1855" s="20">
        <f t="shared" si="535"/>
        <v>0</v>
      </c>
      <c r="AM1855" s="20">
        <f t="shared" si="536"/>
        <v>0</v>
      </c>
      <c r="AN1855" s="20">
        <f t="shared" si="537"/>
        <v>0</v>
      </c>
      <c r="AO1855" s="43">
        <f t="shared" si="538"/>
        <v>0</v>
      </c>
    </row>
    <row r="1856" spans="1:41" hidden="1" x14ac:dyDescent="0.2">
      <c r="A1856" s="96"/>
      <c r="B1856" s="96"/>
      <c r="C1856" s="96"/>
      <c r="D1856" s="96"/>
      <c r="E1856" s="96"/>
      <c r="F1856" s="96"/>
      <c r="G1856" s="96"/>
      <c r="H1856" s="19" t="str">
        <f>IF(E1856="","",VLOOKUP(LEFT(E1856,5),'Technikai cellák'!B:C,2,0))</f>
        <v/>
      </c>
      <c r="I1856" s="19" t="str">
        <f>IF(E1856="","",VLOOKUP(H1856,'Technikai cellák'!$C$1:$D$12,2,0))</f>
        <v/>
      </c>
      <c r="J1856" s="97"/>
      <c r="K1856" s="25" t="str">
        <f t="shared" si="523"/>
        <v/>
      </c>
      <c r="L1856" s="101">
        <f t="shared" si="524"/>
        <v>0</v>
      </c>
      <c r="M1856" s="102">
        <f t="shared" si="525"/>
        <v>0</v>
      </c>
      <c r="N1856" s="105"/>
      <c r="O1856" s="104">
        <f t="shared" si="526"/>
        <v>0</v>
      </c>
      <c r="P1856" s="26">
        <f t="shared" si="540"/>
        <v>0</v>
      </c>
      <c r="Q1856" s="21">
        <f t="shared" si="539"/>
        <v>0</v>
      </c>
      <c r="R1856" s="98"/>
      <c r="S1856" s="99"/>
      <c r="T1856" s="99"/>
      <c r="U1856" s="99"/>
      <c r="V1856" s="99"/>
      <c r="W1856" s="99"/>
      <c r="X1856" s="99"/>
      <c r="Y1856" s="99"/>
      <c r="Z1856" s="99"/>
      <c r="AA1856" s="99"/>
      <c r="AB1856" s="99"/>
      <c r="AC1856" s="100"/>
      <c r="AD1856" s="22">
        <f t="shared" si="527"/>
        <v>0</v>
      </c>
      <c r="AE1856" s="20">
        <f t="shared" si="528"/>
        <v>0</v>
      </c>
      <c r="AF1856" s="20">
        <f t="shared" si="529"/>
        <v>0</v>
      </c>
      <c r="AG1856" s="20">
        <f t="shared" si="530"/>
        <v>0</v>
      </c>
      <c r="AH1856" s="20">
        <f t="shared" si="531"/>
        <v>0</v>
      </c>
      <c r="AI1856" s="20">
        <f t="shared" si="532"/>
        <v>0</v>
      </c>
      <c r="AJ1856" s="20">
        <f t="shared" si="533"/>
        <v>0</v>
      </c>
      <c r="AK1856" s="20">
        <f t="shared" si="534"/>
        <v>0</v>
      </c>
      <c r="AL1856" s="20">
        <f t="shared" si="535"/>
        <v>0</v>
      </c>
      <c r="AM1856" s="20">
        <f t="shared" si="536"/>
        <v>0</v>
      </c>
      <c r="AN1856" s="20">
        <f t="shared" si="537"/>
        <v>0</v>
      </c>
      <c r="AO1856" s="43">
        <f t="shared" si="538"/>
        <v>0</v>
      </c>
    </row>
    <row r="1857" spans="1:41" hidden="1" x14ac:dyDescent="0.2">
      <c r="A1857" s="96"/>
      <c r="B1857" s="96"/>
      <c r="C1857" s="96"/>
      <c r="D1857" s="96"/>
      <c r="E1857" s="96"/>
      <c r="F1857" s="96"/>
      <c r="G1857" s="96"/>
      <c r="H1857" s="19" t="str">
        <f>IF(E1857="","",VLOOKUP(LEFT(E1857,5),'Technikai cellák'!B:C,2,0))</f>
        <v/>
      </c>
      <c r="I1857" s="19" t="str">
        <f>IF(E1857="","",VLOOKUP(H1857,'Technikai cellák'!$C$1:$D$12,2,0))</f>
        <v/>
      </c>
      <c r="J1857" s="97"/>
      <c r="K1857" s="25" t="str">
        <f t="shared" si="523"/>
        <v/>
      </c>
      <c r="L1857" s="101">
        <f t="shared" si="524"/>
        <v>0</v>
      </c>
      <c r="M1857" s="102">
        <f t="shared" si="525"/>
        <v>0</v>
      </c>
      <c r="N1857" s="105"/>
      <c r="O1857" s="104">
        <f t="shared" si="526"/>
        <v>0</v>
      </c>
      <c r="P1857" s="26">
        <f t="shared" si="540"/>
        <v>0</v>
      </c>
      <c r="Q1857" s="21">
        <f t="shared" si="539"/>
        <v>0</v>
      </c>
      <c r="R1857" s="98"/>
      <c r="S1857" s="99"/>
      <c r="T1857" s="99"/>
      <c r="U1857" s="99"/>
      <c r="V1857" s="99"/>
      <c r="W1857" s="99"/>
      <c r="X1857" s="99"/>
      <c r="Y1857" s="99"/>
      <c r="Z1857" s="99"/>
      <c r="AA1857" s="99"/>
      <c r="AB1857" s="99"/>
      <c r="AC1857" s="100"/>
      <c r="AD1857" s="22">
        <f t="shared" si="527"/>
        <v>0</v>
      </c>
      <c r="AE1857" s="20">
        <f t="shared" si="528"/>
        <v>0</v>
      </c>
      <c r="AF1857" s="20">
        <f t="shared" si="529"/>
        <v>0</v>
      </c>
      <c r="AG1857" s="20">
        <f t="shared" si="530"/>
        <v>0</v>
      </c>
      <c r="AH1857" s="20">
        <f t="shared" si="531"/>
        <v>0</v>
      </c>
      <c r="AI1857" s="20">
        <f t="shared" si="532"/>
        <v>0</v>
      </c>
      <c r="AJ1857" s="20">
        <f t="shared" si="533"/>
        <v>0</v>
      </c>
      <c r="AK1857" s="20">
        <f t="shared" si="534"/>
        <v>0</v>
      </c>
      <c r="AL1857" s="20">
        <f t="shared" si="535"/>
        <v>0</v>
      </c>
      <c r="AM1857" s="20">
        <f t="shared" si="536"/>
        <v>0</v>
      </c>
      <c r="AN1857" s="20">
        <f t="shared" si="537"/>
        <v>0</v>
      </c>
      <c r="AO1857" s="43">
        <f t="shared" si="538"/>
        <v>0</v>
      </c>
    </row>
    <row r="1858" spans="1:41" hidden="1" x14ac:dyDescent="0.2">
      <c r="A1858" s="96"/>
      <c r="B1858" s="96"/>
      <c r="C1858" s="96"/>
      <c r="D1858" s="96"/>
      <c r="E1858" s="96"/>
      <c r="F1858" s="96"/>
      <c r="G1858" s="96"/>
      <c r="H1858" s="19" t="str">
        <f>IF(E1858="","",VLOOKUP(LEFT(E1858,5),'Technikai cellák'!B:C,2,0))</f>
        <v/>
      </c>
      <c r="I1858" s="19" t="str">
        <f>IF(E1858="","",VLOOKUP(H1858,'Technikai cellák'!$C$1:$D$12,2,0))</f>
        <v/>
      </c>
      <c r="J1858" s="97"/>
      <c r="K1858" s="25" t="str">
        <f t="shared" si="523"/>
        <v/>
      </c>
      <c r="L1858" s="101">
        <f t="shared" si="524"/>
        <v>0</v>
      </c>
      <c r="M1858" s="102">
        <f t="shared" si="525"/>
        <v>0</v>
      </c>
      <c r="N1858" s="105"/>
      <c r="O1858" s="104">
        <f t="shared" si="526"/>
        <v>0</v>
      </c>
      <c r="P1858" s="26">
        <f t="shared" si="540"/>
        <v>0</v>
      </c>
      <c r="Q1858" s="21">
        <f t="shared" si="539"/>
        <v>0</v>
      </c>
      <c r="R1858" s="98"/>
      <c r="S1858" s="99"/>
      <c r="T1858" s="99"/>
      <c r="U1858" s="99"/>
      <c r="V1858" s="99"/>
      <c r="W1858" s="99"/>
      <c r="X1858" s="99"/>
      <c r="Y1858" s="99"/>
      <c r="Z1858" s="99"/>
      <c r="AA1858" s="99"/>
      <c r="AB1858" s="99"/>
      <c r="AC1858" s="100"/>
      <c r="AD1858" s="22">
        <f t="shared" si="527"/>
        <v>0</v>
      </c>
      <c r="AE1858" s="20">
        <f t="shared" si="528"/>
        <v>0</v>
      </c>
      <c r="AF1858" s="20">
        <f t="shared" si="529"/>
        <v>0</v>
      </c>
      <c r="AG1858" s="20">
        <f t="shared" si="530"/>
        <v>0</v>
      </c>
      <c r="AH1858" s="20">
        <f t="shared" si="531"/>
        <v>0</v>
      </c>
      <c r="AI1858" s="20">
        <f t="shared" si="532"/>
        <v>0</v>
      </c>
      <c r="AJ1858" s="20">
        <f t="shared" si="533"/>
        <v>0</v>
      </c>
      <c r="AK1858" s="20">
        <f t="shared" si="534"/>
        <v>0</v>
      </c>
      <c r="AL1858" s="20">
        <f t="shared" si="535"/>
        <v>0</v>
      </c>
      <c r="AM1858" s="20">
        <f t="shared" si="536"/>
        <v>0</v>
      </c>
      <c r="AN1858" s="20">
        <f t="shared" si="537"/>
        <v>0</v>
      </c>
      <c r="AO1858" s="43">
        <f t="shared" si="538"/>
        <v>0</v>
      </c>
    </row>
    <row r="1859" spans="1:41" hidden="1" x14ac:dyDescent="0.2">
      <c r="A1859" s="96"/>
      <c r="B1859" s="96"/>
      <c r="C1859" s="96"/>
      <c r="D1859" s="96"/>
      <c r="E1859" s="96"/>
      <c r="F1859" s="96"/>
      <c r="G1859" s="96"/>
      <c r="H1859" s="19" t="str">
        <f>IF(E1859="","",VLOOKUP(LEFT(E1859,5),'Technikai cellák'!B:C,2,0))</f>
        <v/>
      </c>
      <c r="I1859" s="19" t="str">
        <f>IF(E1859="","",VLOOKUP(H1859,'Technikai cellák'!$C$1:$D$12,2,0))</f>
        <v/>
      </c>
      <c r="J1859" s="97"/>
      <c r="K1859" s="25" t="str">
        <f t="shared" ref="K1859:K1922" si="541">IF(J1859="","",IF(J1859&lt;20,"20 alatti",IF(J1859&lt;100,"20-99",IF(J1859&lt;500,"100-500","500-"))))</f>
        <v/>
      </c>
      <c r="L1859" s="101">
        <f t="shared" ref="L1859:L1922" si="542">ROUND(IF(K1859="20 alatti",J1859*1,0),0)</f>
        <v>0</v>
      </c>
      <c r="M1859" s="102">
        <f t="shared" ref="M1859:M1922" si="543">ROUND(IF(K1859="20-99",J1859*10.5,0),0)</f>
        <v>0</v>
      </c>
      <c r="N1859" s="105"/>
      <c r="O1859" s="104">
        <f t="shared" ref="O1859:O1922" si="544">ROUND((IF(J1859&lt;100,0,J1859*$C$6)/$C$7),0)</f>
        <v>0</v>
      </c>
      <c r="P1859" s="26">
        <f t="shared" si="540"/>
        <v>0</v>
      </c>
      <c r="Q1859" s="21">
        <f t="shared" si="539"/>
        <v>0</v>
      </c>
      <c r="R1859" s="98"/>
      <c r="S1859" s="99"/>
      <c r="T1859" s="99"/>
      <c r="U1859" s="99"/>
      <c r="V1859" s="99"/>
      <c r="W1859" s="99"/>
      <c r="X1859" s="99"/>
      <c r="Y1859" s="99"/>
      <c r="Z1859" s="99"/>
      <c r="AA1859" s="99"/>
      <c r="AB1859" s="99"/>
      <c r="AC1859" s="100"/>
      <c r="AD1859" s="22">
        <f t="shared" si="527"/>
        <v>0</v>
      </c>
      <c r="AE1859" s="20">
        <f t="shared" si="528"/>
        <v>0</v>
      </c>
      <c r="AF1859" s="20">
        <f t="shared" si="529"/>
        <v>0</v>
      </c>
      <c r="AG1859" s="20">
        <f t="shared" si="530"/>
        <v>0</v>
      </c>
      <c r="AH1859" s="20">
        <f t="shared" si="531"/>
        <v>0</v>
      </c>
      <c r="AI1859" s="20">
        <f t="shared" si="532"/>
        <v>0</v>
      </c>
      <c r="AJ1859" s="20">
        <f t="shared" si="533"/>
        <v>0</v>
      </c>
      <c r="AK1859" s="20">
        <f t="shared" si="534"/>
        <v>0</v>
      </c>
      <c r="AL1859" s="20">
        <f t="shared" si="535"/>
        <v>0</v>
      </c>
      <c r="AM1859" s="20">
        <f t="shared" si="536"/>
        <v>0</v>
      </c>
      <c r="AN1859" s="20">
        <f t="shared" si="537"/>
        <v>0</v>
      </c>
      <c r="AO1859" s="43">
        <f t="shared" si="538"/>
        <v>0</v>
      </c>
    </row>
    <row r="1860" spans="1:41" hidden="1" x14ac:dyDescent="0.2">
      <c r="A1860" s="96"/>
      <c r="B1860" s="96"/>
      <c r="C1860" s="96"/>
      <c r="D1860" s="96"/>
      <c r="E1860" s="96"/>
      <c r="F1860" s="96"/>
      <c r="G1860" s="96"/>
      <c r="H1860" s="19" t="str">
        <f>IF(E1860="","",VLOOKUP(LEFT(E1860,5),'Technikai cellák'!B:C,2,0))</f>
        <v/>
      </c>
      <c r="I1860" s="19" t="str">
        <f>IF(E1860="","",VLOOKUP(H1860,'Technikai cellák'!$C$1:$D$12,2,0))</f>
        <v/>
      </c>
      <c r="J1860" s="97"/>
      <c r="K1860" s="25" t="str">
        <f t="shared" si="541"/>
        <v/>
      </c>
      <c r="L1860" s="101">
        <f t="shared" si="542"/>
        <v>0</v>
      </c>
      <c r="M1860" s="102">
        <f t="shared" si="543"/>
        <v>0</v>
      </c>
      <c r="N1860" s="105"/>
      <c r="O1860" s="104">
        <f t="shared" si="544"/>
        <v>0</v>
      </c>
      <c r="P1860" s="26">
        <f t="shared" si="540"/>
        <v>0</v>
      </c>
      <c r="Q1860" s="21">
        <f t="shared" si="539"/>
        <v>0</v>
      </c>
      <c r="R1860" s="98"/>
      <c r="S1860" s="99"/>
      <c r="T1860" s="99"/>
      <c r="U1860" s="99"/>
      <c r="V1860" s="99"/>
      <c r="W1860" s="99"/>
      <c r="X1860" s="99"/>
      <c r="Y1860" s="99"/>
      <c r="Z1860" s="99"/>
      <c r="AA1860" s="99"/>
      <c r="AB1860" s="99"/>
      <c r="AC1860" s="100"/>
      <c r="AD1860" s="22">
        <f t="shared" si="527"/>
        <v>0</v>
      </c>
      <c r="AE1860" s="20">
        <f t="shared" si="528"/>
        <v>0</v>
      </c>
      <c r="AF1860" s="20">
        <f t="shared" si="529"/>
        <v>0</v>
      </c>
      <c r="AG1860" s="20">
        <f t="shared" si="530"/>
        <v>0</v>
      </c>
      <c r="AH1860" s="20">
        <f t="shared" si="531"/>
        <v>0</v>
      </c>
      <c r="AI1860" s="20">
        <f t="shared" si="532"/>
        <v>0</v>
      </c>
      <c r="AJ1860" s="20">
        <f t="shared" si="533"/>
        <v>0</v>
      </c>
      <c r="AK1860" s="20">
        <f t="shared" si="534"/>
        <v>0</v>
      </c>
      <c r="AL1860" s="20">
        <f t="shared" si="535"/>
        <v>0</v>
      </c>
      <c r="AM1860" s="20">
        <f t="shared" si="536"/>
        <v>0</v>
      </c>
      <c r="AN1860" s="20">
        <f t="shared" si="537"/>
        <v>0</v>
      </c>
      <c r="AO1860" s="43">
        <f t="shared" si="538"/>
        <v>0</v>
      </c>
    </row>
    <row r="1861" spans="1:41" hidden="1" x14ac:dyDescent="0.2">
      <c r="A1861" s="96"/>
      <c r="B1861" s="96"/>
      <c r="C1861" s="96"/>
      <c r="D1861" s="96"/>
      <c r="E1861" s="96"/>
      <c r="F1861" s="96"/>
      <c r="G1861" s="96"/>
      <c r="H1861" s="19" t="str">
        <f>IF(E1861="","",VLOOKUP(LEFT(E1861,5),'Technikai cellák'!B:C,2,0))</f>
        <v/>
      </c>
      <c r="I1861" s="19" t="str">
        <f>IF(E1861="","",VLOOKUP(H1861,'Technikai cellák'!$C$1:$D$12,2,0))</f>
        <v/>
      </c>
      <c r="J1861" s="97"/>
      <c r="K1861" s="25" t="str">
        <f t="shared" si="541"/>
        <v/>
      </c>
      <c r="L1861" s="101">
        <f t="shared" si="542"/>
        <v>0</v>
      </c>
      <c r="M1861" s="102">
        <f t="shared" si="543"/>
        <v>0</v>
      </c>
      <c r="N1861" s="105"/>
      <c r="O1861" s="104">
        <f t="shared" si="544"/>
        <v>0</v>
      </c>
      <c r="P1861" s="26">
        <f t="shared" si="540"/>
        <v>0</v>
      </c>
      <c r="Q1861" s="21">
        <f t="shared" si="539"/>
        <v>0</v>
      </c>
      <c r="R1861" s="98"/>
      <c r="S1861" s="99"/>
      <c r="T1861" s="99"/>
      <c r="U1861" s="99"/>
      <c r="V1861" s="99"/>
      <c r="W1861" s="99"/>
      <c r="X1861" s="99"/>
      <c r="Y1861" s="99"/>
      <c r="Z1861" s="99"/>
      <c r="AA1861" s="99"/>
      <c r="AB1861" s="99"/>
      <c r="AC1861" s="100"/>
      <c r="AD1861" s="22">
        <f t="shared" si="527"/>
        <v>0</v>
      </c>
      <c r="AE1861" s="20">
        <f t="shared" si="528"/>
        <v>0</v>
      </c>
      <c r="AF1861" s="20">
        <f t="shared" si="529"/>
        <v>0</v>
      </c>
      <c r="AG1861" s="20">
        <f t="shared" si="530"/>
        <v>0</v>
      </c>
      <c r="AH1861" s="20">
        <f t="shared" si="531"/>
        <v>0</v>
      </c>
      <c r="AI1861" s="20">
        <f t="shared" si="532"/>
        <v>0</v>
      </c>
      <c r="AJ1861" s="20">
        <f t="shared" si="533"/>
        <v>0</v>
      </c>
      <c r="AK1861" s="20">
        <f t="shared" si="534"/>
        <v>0</v>
      </c>
      <c r="AL1861" s="20">
        <f t="shared" si="535"/>
        <v>0</v>
      </c>
      <c r="AM1861" s="20">
        <f t="shared" si="536"/>
        <v>0</v>
      </c>
      <c r="AN1861" s="20">
        <f t="shared" si="537"/>
        <v>0</v>
      </c>
      <c r="AO1861" s="43">
        <f t="shared" si="538"/>
        <v>0</v>
      </c>
    </row>
    <row r="1862" spans="1:41" hidden="1" x14ac:dyDescent="0.2">
      <c r="A1862" s="96"/>
      <c r="B1862" s="96"/>
      <c r="C1862" s="96"/>
      <c r="D1862" s="96"/>
      <c r="E1862" s="96"/>
      <c r="F1862" s="96"/>
      <c r="G1862" s="96"/>
      <c r="H1862" s="19" t="str">
        <f>IF(E1862="","",VLOOKUP(LEFT(E1862,5),'Technikai cellák'!B:C,2,0))</f>
        <v/>
      </c>
      <c r="I1862" s="19" t="str">
        <f>IF(E1862="","",VLOOKUP(H1862,'Technikai cellák'!$C$1:$D$12,2,0))</f>
        <v/>
      </c>
      <c r="J1862" s="97"/>
      <c r="K1862" s="25" t="str">
        <f t="shared" si="541"/>
        <v/>
      </c>
      <c r="L1862" s="101">
        <f t="shared" si="542"/>
        <v>0</v>
      </c>
      <c r="M1862" s="102">
        <f t="shared" si="543"/>
        <v>0</v>
      </c>
      <c r="N1862" s="105"/>
      <c r="O1862" s="104">
        <f t="shared" si="544"/>
        <v>0</v>
      </c>
      <c r="P1862" s="26">
        <f t="shared" si="540"/>
        <v>0</v>
      </c>
      <c r="Q1862" s="21">
        <f t="shared" si="539"/>
        <v>0</v>
      </c>
      <c r="R1862" s="98"/>
      <c r="S1862" s="99"/>
      <c r="T1862" s="99"/>
      <c r="U1862" s="99"/>
      <c r="V1862" s="99"/>
      <c r="W1862" s="99"/>
      <c r="X1862" s="99"/>
      <c r="Y1862" s="99"/>
      <c r="Z1862" s="99"/>
      <c r="AA1862" s="99"/>
      <c r="AB1862" s="99"/>
      <c r="AC1862" s="100"/>
      <c r="AD1862" s="22">
        <f t="shared" si="527"/>
        <v>0</v>
      </c>
      <c r="AE1862" s="20">
        <f t="shared" si="528"/>
        <v>0</v>
      </c>
      <c r="AF1862" s="20">
        <f t="shared" si="529"/>
        <v>0</v>
      </c>
      <c r="AG1862" s="20">
        <f t="shared" si="530"/>
        <v>0</v>
      </c>
      <c r="AH1862" s="20">
        <f t="shared" si="531"/>
        <v>0</v>
      </c>
      <c r="AI1862" s="20">
        <f t="shared" si="532"/>
        <v>0</v>
      </c>
      <c r="AJ1862" s="20">
        <f t="shared" si="533"/>
        <v>0</v>
      </c>
      <c r="AK1862" s="20">
        <f t="shared" si="534"/>
        <v>0</v>
      </c>
      <c r="AL1862" s="20">
        <f t="shared" si="535"/>
        <v>0</v>
      </c>
      <c r="AM1862" s="20">
        <f t="shared" si="536"/>
        <v>0</v>
      </c>
      <c r="AN1862" s="20">
        <f t="shared" si="537"/>
        <v>0</v>
      </c>
      <c r="AO1862" s="43">
        <f t="shared" si="538"/>
        <v>0</v>
      </c>
    </row>
    <row r="1863" spans="1:41" hidden="1" x14ac:dyDescent="0.2">
      <c r="A1863" s="96"/>
      <c r="B1863" s="96"/>
      <c r="C1863" s="96"/>
      <c r="D1863" s="96"/>
      <c r="E1863" s="96"/>
      <c r="F1863" s="96"/>
      <c r="G1863" s="96"/>
      <c r="H1863" s="19" t="str">
        <f>IF(E1863="","",VLOOKUP(LEFT(E1863,5),'Technikai cellák'!B:C,2,0))</f>
        <v/>
      </c>
      <c r="I1863" s="19" t="str">
        <f>IF(E1863="","",VLOOKUP(H1863,'Technikai cellák'!$C$1:$D$12,2,0))</f>
        <v/>
      </c>
      <c r="J1863" s="97"/>
      <c r="K1863" s="25" t="str">
        <f t="shared" si="541"/>
        <v/>
      </c>
      <c r="L1863" s="101">
        <f t="shared" si="542"/>
        <v>0</v>
      </c>
      <c r="M1863" s="102">
        <f t="shared" si="543"/>
        <v>0</v>
      </c>
      <c r="N1863" s="105"/>
      <c r="O1863" s="104">
        <f t="shared" si="544"/>
        <v>0</v>
      </c>
      <c r="P1863" s="26">
        <f t="shared" si="540"/>
        <v>0</v>
      </c>
      <c r="Q1863" s="21">
        <f t="shared" si="539"/>
        <v>0</v>
      </c>
      <c r="R1863" s="98"/>
      <c r="S1863" s="99"/>
      <c r="T1863" s="99"/>
      <c r="U1863" s="99"/>
      <c r="V1863" s="99"/>
      <c r="W1863" s="99"/>
      <c r="X1863" s="99"/>
      <c r="Y1863" s="99"/>
      <c r="Z1863" s="99"/>
      <c r="AA1863" s="99"/>
      <c r="AB1863" s="99"/>
      <c r="AC1863" s="100"/>
      <c r="AD1863" s="22">
        <f t="shared" si="527"/>
        <v>0</v>
      </c>
      <c r="AE1863" s="20">
        <f t="shared" si="528"/>
        <v>0</v>
      </c>
      <c r="AF1863" s="20">
        <f t="shared" si="529"/>
        <v>0</v>
      </c>
      <c r="AG1863" s="20">
        <f t="shared" si="530"/>
        <v>0</v>
      </c>
      <c r="AH1863" s="20">
        <f t="shared" si="531"/>
        <v>0</v>
      </c>
      <c r="AI1863" s="20">
        <f t="shared" si="532"/>
        <v>0</v>
      </c>
      <c r="AJ1863" s="20">
        <f t="shared" si="533"/>
        <v>0</v>
      </c>
      <c r="AK1863" s="20">
        <f t="shared" si="534"/>
        <v>0</v>
      </c>
      <c r="AL1863" s="20">
        <f t="shared" si="535"/>
        <v>0</v>
      </c>
      <c r="AM1863" s="20">
        <f t="shared" si="536"/>
        <v>0</v>
      </c>
      <c r="AN1863" s="20">
        <f t="shared" si="537"/>
        <v>0</v>
      </c>
      <c r="AO1863" s="43">
        <f t="shared" si="538"/>
        <v>0</v>
      </c>
    </row>
    <row r="1864" spans="1:41" hidden="1" x14ac:dyDescent="0.2">
      <c r="A1864" s="96"/>
      <c r="B1864" s="96"/>
      <c r="C1864" s="96"/>
      <c r="D1864" s="96"/>
      <c r="E1864" s="96"/>
      <c r="F1864" s="96"/>
      <c r="G1864" s="96"/>
      <c r="H1864" s="19" t="str">
        <f>IF(E1864="","",VLOOKUP(LEFT(E1864,5),'Technikai cellák'!B:C,2,0))</f>
        <v/>
      </c>
      <c r="I1864" s="19" t="str">
        <f>IF(E1864="","",VLOOKUP(H1864,'Technikai cellák'!$C$1:$D$12,2,0))</f>
        <v/>
      </c>
      <c r="J1864" s="97"/>
      <c r="K1864" s="25" t="str">
        <f t="shared" si="541"/>
        <v/>
      </c>
      <c r="L1864" s="101">
        <f t="shared" si="542"/>
        <v>0</v>
      </c>
      <c r="M1864" s="102">
        <f t="shared" si="543"/>
        <v>0</v>
      </c>
      <c r="N1864" s="105"/>
      <c r="O1864" s="104">
        <f t="shared" si="544"/>
        <v>0</v>
      </c>
      <c r="P1864" s="26">
        <f t="shared" si="540"/>
        <v>0</v>
      </c>
      <c r="Q1864" s="21">
        <f t="shared" si="539"/>
        <v>0</v>
      </c>
      <c r="R1864" s="98"/>
      <c r="S1864" s="99"/>
      <c r="T1864" s="99"/>
      <c r="U1864" s="99"/>
      <c r="V1864" s="99"/>
      <c r="W1864" s="99"/>
      <c r="X1864" s="99"/>
      <c r="Y1864" s="99"/>
      <c r="Z1864" s="99"/>
      <c r="AA1864" s="99"/>
      <c r="AB1864" s="99"/>
      <c r="AC1864" s="100"/>
      <c r="AD1864" s="22">
        <f t="shared" si="527"/>
        <v>0</v>
      </c>
      <c r="AE1864" s="20">
        <f t="shared" si="528"/>
        <v>0</v>
      </c>
      <c r="AF1864" s="20">
        <f t="shared" si="529"/>
        <v>0</v>
      </c>
      <c r="AG1864" s="20">
        <f t="shared" si="530"/>
        <v>0</v>
      </c>
      <c r="AH1864" s="20">
        <f t="shared" si="531"/>
        <v>0</v>
      </c>
      <c r="AI1864" s="20">
        <f t="shared" si="532"/>
        <v>0</v>
      </c>
      <c r="AJ1864" s="20">
        <f t="shared" si="533"/>
        <v>0</v>
      </c>
      <c r="AK1864" s="20">
        <f t="shared" si="534"/>
        <v>0</v>
      </c>
      <c r="AL1864" s="20">
        <f t="shared" si="535"/>
        <v>0</v>
      </c>
      <c r="AM1864" s="20">
        <f t="shared" si="536"/>
        <v>0</v>
      </c>
      <c r="AN1864" s="20">
        <f t="shared" si="537"/>
        <v>0</v>
      </c>
      <c r="AO1864" s="43">
        <f t="shared" si="538"/>
        <v>0</v>
      </c>
    </row>
    <row r="1865" spans="1:41" hidden="1" x14ac:dyDescent="0.2">
      <c r="A1865" s="96"/>
      <c r="B1865" s="96"/>
      <c r="C1865" s="96"/>
      <c r="D1865" s="96"/>
      <c r="E1865" s="96"/>
      <c r="F1865" s="96"/>
      <c r="G1865" s="96"/>
      <c r="H1865" s="19" t="str">
        <f>IF(E1865="","",VLOOKUP(LEFT(E1865,5),'Technikai cellák'!B:C,2,0))</f>
        <v/>
      </c>
      <c r="I1865" s="19" t="str">
        <f>IF(E1865="","",VLOOKUP(H1865,'Technikai cellák'!$C$1:$D$12,2,0))</f>
        <v/>
      </c>
      <c r="J1865" s="97"/>
      <c r="K1865" s="25" t="str">
        <f t="shared" si="541"/>
        <v/>
      </c>
      <c r="L1865" s="101">
        <f t="shared" si="542"/>
        <v>0</v>
      </c>
      <c r="M1865" s="102">
        <f t="shared" si="543"/>
        <v>0</v>
      </c>
      <c r="N1865" s="105"/>
      <c r="O1865" s="104">
        <f t="shared" si="544"/>
        <v>0</v>
      </c>
      <c r="P1865" s="26">
        <f t="shared" si="540"/>
        <v>0</v>
      </c>
      <c r="Q1865" s="21">
        <f t="shared" si="539"/>
        <v>0</v>
      </c>
      <c r="R1865" s="98"/>
      <c r="S1865" s="99"/>
      <c r="T1865" s="99"/>
      <c r="U1865" s="99"/>
      <c r="V1865" s="99"/>
      <c r="W1865" s="99"/>
      <c r="X1865" s="99"/>
      <c r="Y1865" s="99"/>
      <c r="Z1865" s="99"/>
      <c r="AA1865" s="99"/>
      <c r="AB1865" s="99"/>
      <c r="AC1865" s="100"/>
      <c r="AD1865" s="22">
        <f t="shared" si="527"/>
        <v>0</v>
      </c>
      <c r="AE1865" s="20">
        <f t="shared" si="528"/>
        <v>0</v>
      </c>
      <c r="AF1865" s="20">
        <f t="shared" si="529"/>
        <v>0</v>
      </c>
      <c r="AG1865" s="20">
        <f t="shared" si="530"/>
        <v>0</v>
      </c>
      <c r="AH1865" s="20">
        <f t="shared" si="531"/>
        <v>0</v>
      </c>
      <c r="AI1865" s="20">
        <f t="shared" si="532"/>
        <v>0</v>
      </c>
      <c r="AJ1865" s="20">
        <f t="shared" si="533"/>
        <v>0</v>
      </c>
      <c r="AK1865" s="20">
        <f t="shared" si="534"/>
        <v>0</v>
      </c>
      <c r="AL1865" s="20">
        <f t="shared" si="535"/>
        <v>0</v>
      </c>
      <c r="AM1865" s="20">
        <f t="shared" si="536"/>
        <v>0</v>
      </c>
      <c r="AN1865" s="20">
        <f t="shared" si="537"/>
        <v>0</v>
      </c>
      <c r="AO1865" s="43">
        <f t="shared" si="538"/>
        <v>0</v>
      </c>
    </row>
    <row r="1866" spans="1:41" hidden="1" x14ac:dyDescent="0.2">
      <c r="A1866" s="96"/>
      <c r="B1866" s="96"/>
      <c r="C1866" s="96"/>
      <c r="D1866" s="96"/>
      <c r="E1866" s="96"/>
      <c r="F1866" s="96"/>
      <c r="G1866" s="96"/>
      <c r="H1866" s="19" t="str">
        <f>IF(E1866="","",VLOOKUP(LEFT(E1866,5),'Technikai cellák'!B:C,2,0))</f>
        <v/>
      </c>
      <c r="I1866" s="19" t="str">
        <f>IF(E1866="","",VLOOKUP(H1866,'Technikai cellák'!$C$1:$D$12,2,0))</f>
        <v/>
      </c>
      <c r="J1866" s="97"/>
      <c r="K1866" s="25" t="str">
        <f t="shared" si="541"/>
        <v/>
      </c>
      <c r="L1866" s="101">
        <f t="shared" si="542"/>
        <v>0</v>
      </c>
      <c r="M1866" s="102">
        <f t="shared" si="543"/>
        <v>0</v>
      </c>
      <c r="N1866" s="105"/>
      <c r="O1866" s="104">
        <f t="shared" si="544"/>
        <v>0</v>
      </c>
      <c r="P1866" s="26">
        <f t="shared" si="540"/>
        <v>0</v>
      </c>
      <c r="Q1866" s="21">
        <f t="shared" si="539"/>
        <v>0</v>
      </c>
      <c r="R1866" s="98"/>
      <c r="S1866" s="99"/>
      <c r="T1866" s="99"/>
      <c r="U1866" s="99"/>
      <c r="V1866" s="99"/>
      <c r="W1866" s="99"/>
      <c r="X1866" s="99"/>
      <c r="Y1866" s="99"/>
      <c r="Z1866" s="99"/>
      <c r="AA1866" s="99"/>
      <c r="AB1866" s="99"/>
      <c r="AC1866" s="100"/>
      <c r="AD1866" s="22">
        <f t="shared" si="527"/>
        <v>0</v>
      </c>
      <c r="AE1866" s="20">
        <f t="shared" si="528"/>
        <v>0</v>
      </c>
      <c r="AF1866" s="20">
        <f t="shared" si="529"/>
        <v>0</v>
      </c>
      <c r="AG1866" s="20">
        <f t="shared" si="530"/>
        <v>0</v>
      </c>
      <c r="AH1866" s="20">
        <f t="shared" si="531"/>
        <v>0</v>
      </c>
      <c r="AI1866" s="20">
        <f t="shared" si="532"/>
        <v>0</v>
      </c>
      <c r="AJ1866" s="20">
        <f t="shared" si="533"/>
        <v>0</v>
      </c>
      <c r="AK1866" s="20">
        <f t="shared" si="534"/>
        <v>0</v>
      </c>
      <c r="AL1866" s="20">
        <f t="shared" si="535"/>
        <v>0</v>
      </c>
      <c r="AM1866" s="20">
        <f t="shared" si="536"/>
        <v>0</v>
      </c>
      <c r="AN1866" s="20">
        <f t="shared" si="537"/>
        <v>0</v>
      </c>
      <c r="AO1866" s="43">
        <f t="shared" si="538"/>
        <v>0</v>
      </c>
    </row>
    <row r="1867" spans="1:41" hidden="1" x14ac:dyDescent="0.2">
      <c r="A1867" s="96"/>
      <c r="B1867" s="96"/>
      <c r="C1867" s="96"/>
      <c r="D1867" s="96"/>
      <c r="E1867" s="96"/>
      <c r="F1867" s="96"/>
      <c r="G1867" s="96"/>
      <c r="H1867" s="19" t="str">
        <f>IF(E1867="","",VLOOKUP(LEFT(E1867,5),'Technikai cellák'!B:C,2,0))</f>
        <v/>
      </c>
      <c r="I1867" s="19" t="str">
        <f>IF(E1867="","",VLOOKUP(H1867,'Technikai cellák'!$C$1:$D$12,2,0))</f>
        <v/>
      </c>
      <c r="J1867" s="97"/>
      <c r="K1867" s="25" t="str">
        <f t="shared" si="541"/>
        <v/>
      </c>
      <c r="L1867" s="101">
        <f t="shared" si="542"/>
        <v>0</v>
      </c>
      <c r="M1867" s="102">
        <f t="shared" si="543"/>
        <v>0</v>
      </c>
      <c r="N1867" s="105"/>
      <c r="O1867" s="104">
        <f t="shared" si="544"/>
        <v>0</v>
      </c>
      <c r="P1867" s="26">
        <f t="shared" si="540"/>
        <v>0</v>
      </c>
      <c r="Q1867" s="21">
        <f t="shared" si="539"/>
        <v>0</v>
      </c>
      <c r="R1867" s="98"/>
      <c r="S1867" s="99"/>
      <c r="T1867" s="99"/>
      <c r="U1867" s="99"/>
      <c r="V1867" s="99"/>
      <c r="W1867" s="99"/>
      <c r="X1867" s="99"/>
      <c r="Y1867" s="99"/>
      <c r="Z1867" s="99"/>
      <c r="AA1867" s="99"/>
      <c r="AB1867" s="99"/>
      <c r="AC1867" s="100"/>
      <c r="AD1867" s="22">
        <f t="shared" si="527"/>
        <v>0</v>
      </c>
      <c r="AE1867" s="20">
        <f t="shared" si="528"/>
        <v>0</v>
      </c>
      <c r="AF1867" s="20">
        <f t="shared" si="529"/>
        <v>0</v>
      </c>
      <c r="AG1867" s="20">
        <f t="shared" si="530"/>
        <v>0</v>
      </c>
      <c r="AH1867" s="20">
        <f t="shared" si="531"/>
        <v>0</v>
      </c>
      <c r="AI1867" s="20">
        <f t="shared" si="532"/>
        <v>0</v>
      </c>
      <c r="AJ1867" s="20">
        <f t="shared" si="533"/>
        <v>0</v>
      </c>
      <c r="AK1867" s="20">
        <f t="shared" si="534"/>
        <v>0</v>
      </c>
      <c r="AL1867" s="20">
        <f t="shared" si="535"/>
        <v>0</v>
      </c>
      <c r="AM1867" s="20">
        <f t="shared" si="536"/>
        <v>0</v>
      </c>
      <c r="AN1867" s="20">
        <f t="shared" si="537"/>
        <v>0</v>
      </c>
      <c r="AO1867" s="43">
        <f t="shared" si="538"/>
        <v>0</v>
      </c>
    </row>
    <row r="1868" spans="1:41" hidden="1" x14ac:dyDescent="0.2">
      <c r="A1868" s="96"/>
      <c r="B1868" s="96"/>
      <c r="C1868" s="96"/>
      <c r="D1868" s="96"/>
      <c r="E1868" s="96"/>
      <c r="F1868" s="96"/>
      <c r="G1868" s="96"/>
      <c r="H1868" s="19" t="str">
        <f>IF(E1868="","",VLOOKUP(LEFT(E1868,5),'Technikai cellák'!B:C,2,0))</f>
        <v/>
      </c>
      <c r="I1868" s="19" t="str">
        <f>IF(E1868="","",VLOOKUP(H1868,'Technikai cellák'!$C$1:$D$12,2,0))</f>
        <v/>
      </c>
      <c r="J1868" s="97"/>
      <c r="K1868" s="25" t="str">
        <f t="shared" si="541"/>
        <v/>
      </c>
      <c r="L1868" s="101">
        <f t="shared" si="542"/>
        <v>0</v>
      </c>
      <c r="M1868" s="102">
        <f t="shared" si="543"/>
        <v>0</v>
      </c>
      <c r="N1868" s="105"/>
      <c r="O1868" s="104">
        <f t="shared" si="544"/>
        <v>0</v>
      </c>
      <c r="P1868" s="26">
        <f t="shared" si="540"/>
        <v>0</v>
      </c>
      <c r="Q1868" s="21">
        <f t="shared" si="539"/>
        <v>0</v>
      </c>
      <c r="R1868" s="98"/>
      <c r="S1868" s="99"/>
      <c r="T1868" s="99"/>
      <c r="U1868" s="99"/>
      <c r="V1868" s="99"/>
      <c r="W1868" s="99"/>
      <c r="X1868" s="99"/>
      <c r="Y1868" s="99"/>
      <c r="Z1868" s="99"/>
      <c r="AA1868" s="99"/>
      <c r="AB1868" s="99"/>
      <c r="AC1868" s="100"/>
      <c r="AD1868" s="22">
        <f t="shared" si="527"/>
        <v>0</v>
      </c>
      <c r="AE1868" s="20">
        <f t="shared" si="528"/>
        <v>0</v>
      </c>
      <c r="AF1868" s="20">
        <f t="shared" si="529"/>
        <v>0</v>
      </c>
      <c r="AG1868" s="20">
        <f t="shared" si="530"/>
        <v>0</v>
      </c>
      <c r="AH1868" s="20">
        <f t="shared" si="531"/>
        <v>0</v>
      </c>
      <c r="AI1868" s="20">
        <f t="shared" si="532"/>
        <v>0</v>
      </c>
      <c r="AJ1868" s="20">
        <f t="shared" si="533"/>
        <v>0</v>
      </c>
      <c r="AK1868" s="20">
        <f t="shared" si="534"/>
        <v>0</v>
      </c>
      <c r="AL1868" s="20">
        <f t="shared" si="535"/>
        <v>0</v>
      </c>
      <c r="AM1868" s="20">
        <f t="shared" si="536"/>
        <v>0</v>
      </c>
      <c r="AN1868" s="20">
        <f t="shared" si="537"/>
        <v>0</v>
      </c>
      <c r="AO1868" s="43">
        <f t="shared" si="538"/>
        <v>0</v>
      </c>
    </row>
    <row r="1869" spans="1:41" hidden="1" x14ac:dyDescent="0.2">
      <c r="A1869" s="96"/>
      <c r="B1869" s="96"/>
      <c r="C1869" s="96"/>
      <c r="D1869" s="96"/>
      <c r="E1869" s="96"/>
      <c r="F1869" s="96"/>
      <c r="G1869" s="96"/>
      <c r="H1869" s="19" t="str">
        <f>IF(E1869="","",VLOOKUP(LEFT(E1869,5),'Technikai cellák'!B:C,2,0))</f>
        <v/>
      </c>
      <c r="I1869" s="19" t="str">
        <f>IF(E1869="","",VLOOKUP(H1869,'Technikai cellák'!$C$1:$D$12,2,0))</f>
        <v/>
      </c>
      <c r="J1869" s="97"/>
      <c r="K1869" s="25" t="str">
        <f t="shared" si="541"/>
        <v/>
      </c>
      <c r="L1869" s="101">
        <f t="shared" si="542"/>
        <v>0</v>
      </c>
      <c r="M1869" s="102">
        <f t="shared" si="543"/>
        <v>0</v>
      </c>
      <c r="N1869" s="105"/>
      <c r="O1869" s="104">
        <f t="shared" si="544"/>
        <v>0</v>
      </c>
      <c r="P1869" s="26">
        <f t="shared" si="540"/>
        <v>0</v>
      </c>
      <c r="Q1869" s="21">
        <f t="shared" si="539"/>
        <v>0</v>
      </c>
      <c r="R1869" s="98"/>
      <c r="S1869" s="99"/>
      <c r="T1869" s="99"/>
      <c r="U1869" s="99"/>
      <c r="V1869" s="99"/>
      <c r="W1869" s="99"/>
      <c r="X1869" s="99"/>
      <c r="Y1869" s="99"/>
      <c r="Z1869" s="99"/>
      <c r="AA1869" s="99"/>
      <c r="AB1869" s="99"/>
      <c r="AC1869" s="100"/>
      <c r="AD1869" s="22">
        <f t="shared" si="527"/>
        <v>0</v>
      </c>
      <c r="AE1869" s="20">
        <f t="shared" si="528"/>
        <v>0</v>
      </c>
      <c r="AF1869" s="20">
        <f t="shared" si="529"/>
        <v>0</v>
      </c>
      <c r="AG1869" s="20">
        <f t="shared" si="530"/>
        <v>0</v>
      </c>
      <c r="AH1869" s="20">
        <f t="shared" si="531"/>
        <v>0</v>
      </c>
      <c r="AI1869" s="20">
        <f t="shared" si="532"/>
        <v>0</v>
      </c>
      <c r="AJ1869" s="20">
        <f t="shared" si="533"/>
        <v>0</v>
      </c>
      <c r="AK1869" s="20">
        <f t="shared" si="534"/>
        <v>0</v>
      </c>
      <c r="AL1869" s="20">
        <f t="shared" si="535"/>
        <v>0</v>
      </c>
      <c r="AM1869" s="20">
        <f t="shared" si="536"/>
        <v>0</v>
      </c>
      <c r="AN1869" s="20">
        <f t="shared" si="537"/>
        <v>0</v>
      </c>
      <c r="AO1869" s="43">
        <f t="shared" si="538"/>
        <v>0</v>
      </c>
    </row>
    <row r="1870" spans="1:41" hidden="1" x14ac:dyDescent="0.2">
      <c r="A1870" s="96"/>
      <c r="B1870" s="96"/>
      <c r="C1870" s="96"/>
      <c r="D1870" s="96"/>
      <c r="E1870" s="96"/>
      <c r="F1870" s="96"/>
      <c r="G1870" s="96"/>
      <c r="H1870" s="19" t="str">
        <f>IF(E1870="","",VLOOKUP(LEFT(E1870,5),'Technikai cellák'!B:C,2,0))</f>
        <v/>
      </c>
      <c r="I1870" s="19" t="str">
        <f>IF(E1870="","",VLOOKUP(H1870,'Technikai cellák'!$C$1:$D$12,2,0))</f>
        <v/>
      </c>
      <c r="J1870" s="97"/>
      <c r="K1870" s="25" t="str">
        <f t="shared" si="541"/>
        <v/>
      </c>
      <c r="L1870" s="101">
        <f t="shared" si="542"/>
        <v>0</v>
      </c>
      <c r="M1870" s="102">
        <f t="shared" si="543"/>
        <v>0</v>
      </c>
      <c r="N1870" s="105"/>
      <c r="O1870" s="104">
        <f t="shared" si="544"/>
        <v>0</v>
      </c>
      <c r="P1870" s="26">
        <f t="shared" si="540"/>
        <v>0</v>
      </c>
      <c r="Q1870" s="21">
        <f t="shared" si="539"/>
        <v>0</v>
      </c>
      <c r="R1870" s="98"/>
      <c r="S1870" s="99"/>
      <c r="T1870" s="99"/>
      <c r="U1870" s="99"/>
      <c r="V1870" s="99"/>
      <c r="W1870" s="99"/>
      <c r="X1870" s="99"/>
      <c r="Y1870" s="99"/>
      <c r="Z1870" s="99"/>
      <c r="AA1870" s="99"/>
      <c r="AB1870" s="99"/>
      <c r="AC1870" s="100"/>
      <c r="AD1870" s="22">
        <f t="shared" si="527"/>
        <v>0</v>
      </c>
      <c r="AE1870" s="20">
        <f t="shared" si="528"/>
        <v>0</v>
      </c>
      <c r="AF1870" s="20">
        <f t="shared" si="529"/>
        <v>0</v>
      </c>
      <c r="AG1870" s="20">
        <f t="shared" si="530"/>
        <v>0</v>
      </c>
      <c r="AH1870" s="20">
        <f t="shared" si="531"/>
        <v>0</v>
      </c>
      <c r="AI1870" s="20">
        <f t="shared" si="532"/>
        <v>0</v>
      </c>
      <c r="AJ1870" s="20">
        <f t="shared" si="533"/>
        <v>0</v>
      </c>
      <c r="AK1870" s="20">
        <f t="shared" si="534"/>
        <v>0</v>
      </c>
      <c r="AL1870" s="20">
        <f t="shared" si="535"/>
        <v>0</v>
      </c>
      <c r="AM1870" s="20">
        <f t="shared" si="536"/>
        <v>0</v>
      </c>
      <c r="AN1870" s="20">
        <f t="shared" si="537"/>
        <v>0</v>
      </c>
      <c r="AO1870" s="43">
        <f t="shared" si="538"/>
        <v>0</v>
      </c>
    </row>
    <row r="1871" spans="1:41" hidden="1" x14ac:dyDescent="0.2">
      <c r="A1871" s="96"/>
      <c r="B1871" s="96"/>
      <c r="C1871" s="96"/>
      <c r="D1871" s="96"/>
      <c r="E1871" s="96"/>
      <c r="F1871" s="96"/>
      <c r="G1871" s="96"/>
      <c r="H1871" s="19" t="str">
        <f>IF(E1871="","",VLOOKUP(LEFT(E1871,5),'Technikai cellák'!B:C,2,0))</f>
        <v/>
      </c>
      <c r="I1871" s="19" t="str">
        <f>IF(E1871="","",VLOOKUP(H1871,'Technikai cellák'!$C$1:$D$12,2,0))</f>
        <v/>
      </c>
      <c r="J1871" s="97"/>
      <c r="K1871" s="25" t="str">
        <f t="shared" si="541"/>
        <v/>
      </c>
      <c r="L1871" s="101">
        <f t="shared" si="542"/>
        <v>0</v>
      </c>
      <c r="M1871" s="102">
        <f t="shared" si="543"/>
        <v>0</v>
      </c>
      <c r="N1871" s="105"/>
      <c r="O1871" s="104">
        <f t="shared" si="544"/>
        <v>0</v>
      </c>
      <c r="P1871" s="26">
        <f t="shared" si="540"/>
        <v>0</v>
      </c>
      <c r="Q1871" s="21">
        <f t="shared" si="539"/>
        <v>0</v>
      </c>
      <c r="R1871" s="98"/>
      <c r="S1871" s="99"/>
      <c r="T1871" s="99"/>
      <c r="U1871" s="99"/>
      <c r="V1871" s="99"/>
      <c r="W1871" s="99"/>
      <c r="X1871" s="99"/>
      <c r="Y1871" s="99"/>
      <c r="Z1871" s="99"/>
      <c r="AA1871" s="99"/>
      <c r="AB1871" s="99"/>
      <c r="AC1871" s="100"/>
      <c r="AD1871" s="22">
        <f t="shared" si="527"/>
        <v>0</v>
      </c>
      <c r="AE1871" s="20">
        <f t="shared" si="528"/>
        <v>0</v>
      </c>
      <c r="AF1871" s="20">
        <f t="shared" si="529"/>
        <v>0</v>
      </c>
      <c r="AG1871" s="20">
        <f t="shared" si="530"/>
        <v>0</v>
      </c>
      <c r="AH1871" s="20">
        <f t="shared" si="531"/>
        <v>0</v>
      </c>
      <c r="AI1871" s="20">
        <f t="shared" si="532"/>
        <v>0</v>
      </c>
      <c r="AJ1871" s="20">
        <f t="shared" si="533"/>
        <v>0</v>
      </c>
      <c r="AK1871" s="20">
        <f t="shared" si="534"/>
        <v>0</v>
      </c>
      <c r="AL1871" s="20">
        <f t="shared" si="535"/>
        <v>0</v>
      </c>
      <c r="AM1871" s="20">
        <f t="shared" si="536"/>
        <v>0</v>
      </c>
      <c r="AN1871" s="20">
        <f t="shared" si="537"/>
        <v>0</v>
      </c>
      <c r="AO1871" s="43">
        <f t="shared" si="538"/>
        <v>0</v>
      </c>
    </row>
    <row r="1872" spans="1:41" hidden="1" x14ac:dyDescent="0.2">
      <c r="A1872" s="96"/>
      <c r="B1872" s="96"/>
      <c r="C1872" s="96"/>
      <c r="D1872" s="96"/>
      <c r="E1872" s="96"/>
      <c r="F1872" s="96"/>
      <c r="G1872" s="96"/>
      <c r="H1872" s="19" t="str">
        <f>IF(E1872="","",VLOOKUP(LEFT(E1872,5),'Technikai cellák'!B:C,2,0))</f>
        <v/>
      </c>
      <c r="I1872" s="19" t="str">
        <f>IF(E1872="","",VLOOKUP(H1872,'Technikai cellák'!$C$1:$D$12,2,0))</f>
        <v/>
      </c>
      <c r="J1872" s="97"/>
      <c r="K1872" s="25" t="str">
        <f t="shared" si="541"/>
        <v/>
      </c>
      <c r="L1872" s="101">
        <f t="shared" si="542"/>
        <v>0</v>
      </c>
      <c r="M1872" s="102">
        <f t="shared" si="543"/>
        <v>0</v>
      </c>
      <c r="N1872" s="105"/>
      <c r="O1872" s="104">
        <f t="shared" si="544"/>
        <v>0</v>
      </c>
      <c r="P1872" s="26">
        <f t="shared" si="540"/>
        <v>0</v>
      </c>
      <c r="Q1872" s="21">
        <f t="shared" si="539"/>
        <v>0</v>
      </c>
      <c r="R1872" s="98"/>
      <c r="S1872" s="99"/>
      <c r="T1872" s="99"/>
      <c r="U1872" s="99"/>
      <c r="V1872" s="99"/>
      <c r="W1872" s="99"/>
      <c r="X1872" s="99"/>
      <c r="Y1872" s="99"/>
      <c r="Z1872" s="99"/>
      <c r="AA1872" s="99"/>
      <c r="AB1872" s="99"/>
      <c r="AC1872" s="100"/>
      <c r="AD1872" s="22">
        <f t="shared" si="527"/>
        <v>0</v>
      </c>
      <c r="AE1872" s="20">
        <f t="shared" si="528"/>
        <v>0</v>
      </c>
      <c r="AF1872" s="20">
        <f t="shared" si="529"/>
        <v>0</v>
      </c>
      <c r="AG1872" s="20">
        <f t="shared" si="530"/>
        <v>0</v>
      </c>
      <c r="AH1872" s="20">
        <f t="shared" si="531"/>
        <v>0</v>
      </c>
      <c r="AI1872" s="20">
        <f t="shared" si="532"/>
        <v>0</v>
      </c>
      <c r="AJ1872" s="20">
        <f t="shared" si="533"/>
        <v>0</v>
      </c>
      <c r="AK1872" s="20">
        <f t="shared" si="534"/>
        <v>0</v>
      </c>
      <c r="AL1872" s="20">
        <f t="shared" si="535"/>
        <v>0</v>
      </c>
      <c r="AM1872" s="20">
        <f t="shared" si="536"/>
        <v>0</v>
      </c>
      <c r="AN1872" s="20">
        <f t="shared" si="537"/>
        <v>0</v>
      </c>
      <c r="AO1872" s="43">
        <f t="shared" si="538"/>
        <v>0</v>
      </c>
    </row>
    <row r="1873" spans="1:41" hidden="1" x14ac:dyDescent="0.2">
      <c r="A1873" s="96"/>
      <c r="B1873" s="96"/>
      <c r="C1873" s="96"/>
      <c r="D1873" s="96"/>
      <c r="E1873" s="96"/>
      <c r="F1873" s="96"/>
      <c r="G1873" s="96"/>
      <c r="H1873" s="19" t="str">
        <f>IF(E1873="","",VLOOKUP(LEFT(E1873,5),'Technikai cellák'!B:C,2,0))</f>
        <v/>
      </c>
      <c r="I1873" s="19" t="str">
        <f>IF(E1873="","",VLOOKUP(H1873,'Technikai cellák'!$C$1:$D$12,2,0))</f>
        <v/>
      </c>
      <c r="J1873" s="97"/>
      <c r="K1873" s="25" t="str">
        <f t="shared" si="541"/>
        <v/>
      </c>
      <c r="L1873" s="101">
        <f t="shared" si="542"/>
        <v>0</v>
      </c>
      <c r="M1873" s="102">
        <f t="shared" si="543"/>
        <v>0</v>
      </c>
      <c r="N1873" s="105"/>
      <c r="O1873" s="104">
        <f t="shared" si="544"/>
        <v>0</v>
      </c>
      <c r="P1873" s="26">
        <f t="shared" si="540"/>
        <v>0</v>
      </c>
      <c r="Q1873" s="21">
        <f t="shared" si="539"/>
        <v>0</v>
      </c>
      <c r="R1873" s="98"/>
      <c r="S1873" s="99"/>
      <c r="T1873" s="99"/>
      <c r="U1873" s="99"/>
      <c r="V1873" s="99"/>
      <c r="W1873" s="99"/>
      <c r="X1873" s="99"/>
      <c r="Y1873" s="99"/>
      <c r="Z1873" s="99"/>
      <c r="AA1873" s="99"/>
      <c r="AB1873" s="99"/>
      <c r="AC1873" s="100"/>
      <c r="AD1873" s="22">
        <f t="shared" si="527"/>
        <v>0</v>
      </c>
      <c r="AE1873" s="20">
        <f t="shared" si="528"/>
        <v>0</v>
      </c>
      <c r="AF1873" s="20">
        <f t="shared" si="529"/>
        <v>0</v>
      </c>
      <c r="AG1873" s="20">
        <f t="shared" si="530"/>
        <v>0</v>
      </c>
      <c r="AH1873" s="20">
        <f t="shared" si="531"/>
        <v>0</v>
      </c>
      <c r="AI1873" s="20">
        <f t="shared" si="532"/>
        <v>0</v>
      </c>
      <c r="AJ1873" s="20">
        <f t="shared" si="533"/>
        <v>0</v>
      </c>
      <c r="AK1873" s="20">
        <f t="shared" si="534"/>
        <v>0</v>
      </c>
      <c r="AL1873" s="20">
        <f t="shared" si="535"/>
        <v>0</v>
      </c>
      <c r="AM1873" s="20">
        <f t="shared" si="536"/>
        <v>0</v>
      </c>
      <c r="AN1873" s="20">
        <f t="shared" si="537"/>
        <v>0</v>
      </c>
      <c r="AO1873" s="43">
        <f t="shared" si="538"/>
        <v>0</v>
      </c>
    </row>
    <row r="1874" spans="1:41" hidden="1" x14ac:dyDescent="0.2">
      <c r="A1874" s="96"/>
      <c r="B1874" s="96"/>
      <c r="C1874" s="96"/>
      <c r="D1874" s="96"/>
      <c r="E1874" s="96"/>
      <c r="F1874" s="96"/>
      <c r="G1874" s="96"/>
      <c r="H1874" s="19" t="str">
        <f>IF(E1874="","",VLOOKUP(LEFT(E1874,5),'Technikai cellák'!B:C,2,0))</f>
        <v/>
      </c>
      <c r="I1874" s="19" t="str">
        <f>IF(E1874="","",VLOOKUP(H1874,'Technikai cellák'!$C$1:$D$12,2,0))</f>
        <v/>
      </c>
      <c r="J1874" s="97"/>
      <c r="K1874" s="25" t="str">
        <f t="shared" si="541"/>
        <v/>
      </c>
      <c r="L1874" s="101">
        <f t="shared" si="542"/>
        <v>0</v>
      </c>
      <c r="M1874" s="102">
        <f t="shared" si="543"/>
        <v>0</v>
      </c>
      <c r="N1874" s="105"/>
      <c r="O1874" s="104">
        <f t="shared" si="544"/>
        <v>0</v>
      </c>
      <c r="P1874" s="26">
        <f t="shared" si="540"/>
        <v>0</v>
      </c>
      <c r="Q1874" s="21">
        <f t="shared" si="539"/>
        <v>0</v>
      </c>
      <c r="R1874" s="98"/>
      <c r="S1874" s="99"/>
      <c r="T1874" s="99"/>
      <c r="U1874" s="99"/>
      <c r="V1874" s="99"/>
      <c r="W1874" s="99"/>
      <c r="X1874" s="99"/>
      <c r="Y1874" s="99"/>
      <c r="Z1874" s="99"/>
      <c r="AA1874" s="99"/>
      <c r="AB1874" s="99"/>
      <c r="AC1874" s="100"/>
      <c r="AD1874" s="22">
        <f t="shared" si="527"/>
        <v>0</v>
      </c>
      <c r="AE1874" s="20">
        <f t="shared" si="528"/>
        <v>0</v>
      </c>
      <c r="AF1874" s="20">
        <f t="shared" si="529"/>
        <v>0</v>
      </c>
      <c r="AG1874" s="20">
        <f t="shared" si="530"/>
        <v>0</v>
      </c>
      <c r="AH1874" s="20">
        <f t="shared" si="531"/>
        <v>0</v>
      </c>
      <c r="AI1874" s="20">
        <f t="shared" si="532"/>
        <v>0</v>
      </c>
      <c r="AJ1874" s="20">
        <f t="shared" si="533"/>
        <v>0</v>
      </c>
      <c r="AK1874" s="20">
        <f t="shared" si="534"/>
        <v>0</v>
      </c>
      <c r="AL1874" s="20">
        <f t="shared" si="535"/>
        <v>0</v>
      </c>
      <c r="AM1874" s="20">
        <f t="shared" si="536"/>
        <v>0</v>
      </c>
      <c r="AN1874" s="20">
        <f t="shared" si="537"/>
        <v>0</v>
      </c>
      <c r="AO1874" s="43">
        <f t="shared" si="538"/>
        <v>0</v>
      </c>
    </row>
    <row r="1875" spans="1:41" hidden="1" x14ac:dyDescent="0.2">
      <c r="A1875" s="96"/>
      <c r="B1875" s="96"/>
      <c r="C1875" s="96"/>
      <c r="D1875" s="96"/>
      <c r="E1875" s="96"/>
      <c r="F1875" s="96"/>
      <c r="G1875" s="96"/>
      <c r="H1875" s="19" t="str">
        <f>IF(E1875="","",VLOOKUP(LEFT(E1875,5),'Technikai cellák'!B:C,2,0))</f>
        <v/>
      </c>
      <c r="I1875" s="19" t="str">
        <f>IF(E1875="","",VLOOKUP(H1875,'Technikai cellák'!$C$1:$D$12,2,0))</f>
        <v/>
      </c>
      <c r="J1875" s="97"/>
      <c r="K1875" s="25" t="str">
        <f t="shared" si="541"/>
        <v/>
      </c>
      <c r="L1875" s="101">
        <f t="shared" si="542"/>
        <v>0</v>
      </c>
      <c r="M1875" s="102">
        <f t="shared" si="543"/>
        <v>0</v>
      </c>
      <c r="N1875" s="105"/>
      <c r="O1875" s="104">
        <f t="shared" si="544"/>
        <v>0</v>
      </c>
      <c r="P1875" s="26">
        <f t="shared" si="540"/>
        <v>0</v>
      </c>
      <c r="Q1875" s="21">
        <f t="shared" si="539"/>
        <v>0</v>
      </c>
      <c r="R1875" s="98"/>
      <c r="S1875" s="99"/>
      <c r="T1875" s="99"/>
      <c r="U1875" s="99"/>
      <c r="V1875" s="99"/>
      <c r="W1875" s="99"/>
      <c r="X1875" s="99"/>
      <c r="Y1875" s="99"/>
      <c r="Z1875" s="99"/>
      <c r="AA1875" s="99"/>
      <c r="AB1875" s="99"/>
      <c r="AC1875" s="100"/>
      <c r="AD1875" s="22">
        <f t="shared" ref="AD1875:AD1938" si="545">ROUND((R1875*$C$6)/$C$7,0)</f>
        <v>0</v>
      </c>
      <c r="AE1875" s="20">
        <f t="shared" ref="AE1875:AE1938" si="546">ROUND((S1875*$C$6)/$C$7,0)</f>
        <v>0</v>
      </c>
      <c r="AF1875" s="20">
        <f t="shared" ref="AF1875:AF1938" si="547">ROUND((T1875*$C$6)/$C$7,0)</f>
        <v>0</v>
      </c>
      <c r="AG1875" s="20">
        <f t="shared" ref="AG1875:AG1938" si="548">ROUND((U1875*$C$6)/$C$7,0)</f>
        <v>0</v>
      </c>
      <c r="AH1875" s="20">
        <f t="shared" ref="AH1875:AH1938" si="549">ROUND((V1875*$C$6)/$C$7,0)</f>
        <v>0</v>
      </c>
      <c r="AI1875" s="20">
        <f t="shared" ref="AI1875:AI1938" si="550">ROUND((W1875*$C$6)/$C$7,0)</f>
        <v>0</v>
      </c>
      <c r="AJ1875" s="20">
        <f t="shared" ref="AJ1875:AJ1938" si="551">ROUND((X1875*$C$6)/$C$7,0)</f>
        <v>0</v>
      </c>
      <c r="AK1875" s="20">
        <f t="shared" ref="AK1875:AK1938" si="552">ROUND((Y1875*$C$6)/$C$7,0)</f>
        <v>0</v>
      </c>
      <c r="AL1875" s="20">
        <f t="shared" ref="AL1875:AL1938" si="553">ROUND((Z1875*$C$6)/$C$7,0)</f>
        <v>0</v>
      </c>
      <c r="AM1875" s="20">
        <f t="shared" ref="AM1875:AM1938" si="554">ROUND((AA1875*$C$6)/$C$7,0)</f>
        <v>0</v>
      </c>
      <c r="AN1875" s="20">
        <f t="shared" ref="AN1875:AN1938" si="555">ROUND((AB1875*$C$6)/$C$7,0)</f>
        <v>0</v>
      </c>
      <c r="AO1875" s="43">
        <f t="shared" ref="AO1875:AO1938" si="556">ROUND((AC1875*$C$6)/$C$7,0)</f>
        <v>0</v>
      </c>
    </row>
    <row r="1876" spans="1:41" hidden="1" x14ac:dyDescent="0.2">
      <c r="A1876" s="96"/>
      <c r="B1876" s="96"/>
      <c r="C1876" s="96"/>
      <c r="D1876" s="96"/>
      <c r="E1876" s="96"/>
      <c r="F1876" s="96"/>
      <c r="G1876" s="96"/>
      <c r="H1876" s="19" t="str">
        <f>IF(E1876="","",VLOOKUP(LEFT(E1876,5),'Technikai cellák'!B:C,2,0))</f>
        <v/>
      </c>
      <c r="I1876" s="19" t="str">
        <f>IF(E1876="","",VLOOKUP(H1876,'Technikai cellák'!$C$1:$D$12,2,0))</f>
        <v/>
      </c>
      <c r="J1876" s="97"/>
      <c r="K1876" s="25" t="str">
        <f t="shared" si="541"/>
        <v/>
      </c>
      <c r="L1876" s="101">
        <f t="shared" si="542"/>
        <v>0</v>
      </c>
      <c r="M1876" s="102">
        <f t="shared" si="543"/>
        <v>0</v>
      </c>
      <c r="N1876" s="105"/>
      <c r="O1876" s="104">
        <f t="shared" si="544"/>
        <v>0</v>
      </c>
      <c r="P1876" s="26">
        <f t="shared" si="540"/>
        <v>0</v>
      </c>
      <c r="Q1876" s="21">
        <f t="shared" ref="Q1876:Q1939" si="557">SUM(AD1876:AO1876)</f>
        <v>0</v>
      </c>
      <c r="R1876" s="98"/>
      <c r="S1876" s="99"/>
      <c r="T1876" s="99"/>
      <c r="U1876" s="99"/>
      <c r="V1876" s="99"/>
      <c r="W1876" s="99"/>
      <c r="X1876" s="99"/>
      <c r="Y1876" s="99"/>
      <c r="Z1876" s="99"/>
      <c r="AA1876" s="99"/>
      <c r="AB1876" s="99"/>
      <c r="AC1876" s="100"/>
      <c r="AD1876" s="22">
        <f t="shared" si="545"/>
        <v>0</v>
      </c>
      <c r="AE1876" s="20">
        <f t="shared" si="546"/>
        <v>0</v>
      </c>
      <c r="AF1876" s="20">
        <f t="shared" si="547"/>
        <v>0</v>
      </c>
      <c r="AG1876" s="20">
        <f t="shared" si="548"/>
        <v>0</v>
      </c>
      <c r="AH1876" s="20">
        <f t="shared" si="549"/>
        <v>0</v>
      </c>
      <c r="AI1876" s="20">
        <f t="shared" si="550"/>
        <v>0</v>
      </c>
      <c r="AJ1876" s="20">
        <f t="shared" si="551"/>
        <v>0</v>
      </c>
      <c r="AK1876" s="20">
        <f t="shared" si="552"/>
        <v>0</v>
      </c>
      <c r="AL1876" s="20">
        <f t="shared" si="553"/>
        <v>0</v>
      </c>
      <c r="AM1876" s="20">
        <f t="shared" si="554"/>
        <v>0</v>
      </c>
      <c r="AN1876" s="20">
        <f t="shared" si="555"/>
        <v>0</v>
      </c>
      <c r="AO1876" s="43">
        <f t="shared" si="556"/>
        <v>0</v>
      </c>
    </row>
    <row r="1877" spans="1:41" hidden="1" x14ac:dyDescent="0.2">
      <c r="A1877" s="96"/>
      <c r="B1877" s="96"/>
      <c r="C1877" s="96"/>
      <c r="D1877" s="96"/>
      <c r="E1877" s="96"/>
      <c r="F1877" s="96"/>
      <c r="G1877" s="96"/>
      <c r="H1877" s="19" t="str">
        <f>IF(E1877="","",VLOOKUP(LEFT(E1877,5),'Technikai cellák'!B:C,2,0))</f>
        <v/>
      </c>
      <c r="I1877" s="19" t="str">
        <f>IF(E1877="","",VLOOKUP(H1877,'Technikai cellák'!$C$1:$D$12,2,0))</f>
        <v/>
      </c>
      <c r="J1877" s="97"/>
      <c r="K1877" s="25" t="str">
        <f t="shared" si="541"/>
        <v/>
      </c>
      <c r="L1877" s="101">
        <f t="shared" si="542"/>
        <v>0</v>
      </c>
      <c r="M1877" s="102">
        <f t="shared" si="543"/>
        <v>0</v>
      </c>
      <c r="N1877" s="105"/>
      <c r="O1877" s="104">
        <f t="shared" si="544"/>
        <v>0</v>
      </c>
      <c r="P1877" s="26">
        <f t="shared" si="540"/>
        <v>0</v>
      </c>
      <c r="Q1877" s="21">
        <f t="shared" si="557"/>
        <v>0</v>
      </c>
      <c r="R1877" s="98"/>
      <c r="S1877" s="99"/>
      <c r="T1877" s="99"/>
      <c r="U1877" s="99"/>
      <c r="V1877" s="99"/>
      <c r="W1877" s="99"/>
      <c r="X1877" s="99"/>
      <c r="Y1877" s="99"/>
      <c r="Z1877" s="99"/>
      <c r="AA1877" s="99"/>
      <c r="AB1877" s="99"/>
      <c r="AC1877" s="100"/>
      <c r="AD1877" s="22">
        <f t="shared" si="545"/>
        <v>0</v>
      </c>
      <c r="AE1877" s="20">
        <f t="shared" si="546"/>
        <v>0</v>
      </c>
      <c r="AF1877" s="20">
        <f t="shared" si="547"/>
        <v>0</v>
      </c>
      <c r="AG1877" s="20">
        <f t="shared" si="548"/>
        <v>0</v>
      </c>
      <c r="AH1877" s="20">
        <f t="shared" si="549"/>
        <v>0</v>
      </c>
      <c r="AI1877" s="20">
        <f t="shared" si="550"/>
        <v>0</v>
      </c>
      <c r="AJ1877" s="20">
        <f t="shared" si="551"/>
        <v>0</v>
      </c>
      <c r="AK1877" s="20">
        <f t="shared" si="552"/>
        <v>0</v>
      </c>
      <c r="AL1877" s="20">
        <f t="shared" si="553"/>
        <v>0</v>
      </c>
      <c r="AM1877" s="20">
        <f t="shared" si="554"/>
        <v>0</v>
      </c>
      <c r="AN1877" s="20">
        <f t="shared" si="555"/>
        <v>0</v>
      </c>
      <c r="AO1877" s="43">
        <f t="shared" si="556"/>
        <v>0</v>
      </c>
    </row>
    <row r="1878" spans="1:41" hidden="1" x14ac:dyDescent="0.2">
      <c r="A1878" s="96"/>
      <c r="B1878" s="96"/>
      <c r="C1878" s="96"/>
      <c r="D1878" s="96"/>
      <c r="E1878" s="96"/>
      <c r="F1878" s="96"/>
      <c r="G1878" s="96"/>
      <c r="H1878" s="19" t="str">
        <f>IF(E1878="","",VLOOKUP(LEFT(E1878,5),'Technikai cellák'!B:C,2,0))</f>
        <v/>
      </c>
      <c r="I1878" s="19" t="str">
        <f>IF(E1878="","",VLOOKUP(H1878,'Technikai cellák'!$C$1:$D$12,2,0))</f>
        <v/>
      </c>
      <c r="J1878" s="97"/>
      <c r="K1878" s="25" t="str">
        <f t="shared" si="541"/>
        <v/>
      </c>
      <c r="L1878" s="101">
        <f t="shared" si="542"/>
        <v>0</v>
      </c>
      <c r="M1878" s="102">
        <f t="shared" si="543"/>
        <v>0</v>
      </c>
      <c r="N1878" s="105"/>
      <c r="O1878" s="104">
        <f t="shared" si="544"/>
        <v>0</v>
      </c>
      <c r="P1878" s="26">
        <f t="shared" si="540"/>
        <v>0</v>
      </c>
      <c r="Q1878" s="21">
        <f t="shared" si="557"/>
        <v>0</v>
      </c>
      <c r="R1878" s="98"/>
      <c r="S1878" s="99"/>
      <c r="T1878" s="99"/>
      <c r="U1878" s="99"/>
      <c r="V1878" s="99"/>
      <c r="W1878" s="99"/>
      <c r="X1878" s="99"/>
      <c r="Y1878" s="99"/>
      <c r="Z1878" s="99"/>
      <c r="AA1878" s="99"/>
      <c r="AB1878" s="99"/>
      <c r="AC1878" s="100"/>
      <c r="AD1878" s="22">
        <f t="shared" si="545"/>
        <v>0</v>
      </c>
      <c r="AE1878" s="20">
        <f t="shared" si="546"/>
        <v>0</v>
      </c>
      <c r="AF1878" s="20">
        <f t="shared" si="547"/>
        <v>0</v>
      </c>
      <c r="AG1878" s="20">
        <f t="shared" si="548"/>
        <v>0</v>
      </c>
      <c r="AH1878" s="20">
        <f t="shared" si="549"/>
        <v>0</v>
      </c>
      <c r="AI1878" s="20">
        <f t="shared" si="550"/>
        <v>0</v>
      </c>
      <c r="AJ1878" s="20">
        <f t="shared" si="551"/>
        <v>0</v>
      </c>
      <c r="AK1878" s="20">
        <f t="shared" si="552"/>
        <v>0</v>
      </c>
      <c r="AL1878" s="20">
        <f t="shared" si="553"/>
        <v>0</v>
      </c>
      <c r="AM1878" s="20">
        <f t="shared" si="554"/>
        <v>0</v>
      </c>
      <c r="AN1878" s="20">
        <f t="shared" si="555"/>
        <v>0</v>
      </c>
      <c r="AO1878" s="43">
        <f t="shared" si="556"/>
        <v>0</v>
      </c>
    </row>
    <row r="1879" spans="1:41" hidden="1" x14ac:dyDescent="0.2">
      <c r="A1879" s="96"/>
      <c r="B1879" s="96"/>
      <c r="C1879" s="96"/>
      <c r="D1879" s="96"/>
      <c r="E1879" s="96"/>
      <c r="F1879" s="96"/>
      <c r="G1879" s="96"/>
      <c r="H1879" s="19" t="str">
        <f>IF(E1879="","",VLOOKUP(LEFT(E1879,5),'Technikai cellák'!B:C,2,0))</f>
        <v/>
      </c>
      <c r="I1879" s="19" t="str">
        <f>IF(E1879="","",VLOOKUP(H1879,'Technikai cellák'!$C$1:$D$12,2,0))</f>
        <v/>
      </c>
      <c r="J1879" s="97"/>
      <c r="K1879" s="25" t="str">
        <f t="shared" si="541"/>
        <v/>
      </c>
      <c r="L1879" s="101">
        <f t="shared" si="542"/>
        <v>0</v>
      </c>
      <c r="M1879" s="102">
        <f t="shared" si="543"/>
        <v>0</v>
      </c>
      <c r="N1879" s="105"/>
      <c r="O1879" s="104">
        <f t="shared" si="544"/>
        <v>0</v>
      </c>
      <c r="P1879" s="26">
        <f t="shared" si="540"/>
        <v>0</v>
      </c>
      <c r="Q1879" s="21">
        <f t="shared" si="557"/>
        <v>0</v>
      </c>
      <c r="R1879" s="98"/>
      <c r="S1879" s="99"/>
      <c r="T1879" s="99"/>
      <c r="U1879" s="99"/>
      <c r="V1879" s="99"/>
      <c r="W1879" s="99"/>
      <c r="X1879" s="99"/>
      <c r="Y1879" s="99"/>
      <c r="Z1879" s="99"/>
      <c r="AA1879" s="99"/>
      <c r="AB1879" s="99"/>
      <c r="AC1879" s="100"/>
      <c r="AD1879" s="22">
        <f t="shared" si="545"/>
        <v>0</v>
      </c>
      <c r="AE1879" s="20">
        <f t="shared" si="546"/>
        <v>0</v>
      </c>
      <c r="AF1879" s="20">
        <f t="shared" si="547"/>
        <v>0</v>
      </c>
      <c r="AG1879" s="20">
        <f t="shared" si="548"/>
        <v>0</v>
      </c>
      <c r="AH1879" s="20">
        <f t="shared" si="549"/>
        <v>0</v>
      </c>
      <c r="AI1879" s="20">
        <f t="shared" si="550"/>
        <v>0</v>
      </c>
      <c r="AJ1879" s="20">
        <f t="shared" si="551"/>
        <v>0</v>
      </c>
      <c r="AK1879" s="20">
        <f t="shared" si="552"/>
        <v>0</v>
      </c>
      <c r="AL1879" s="20">
        <f t="shared" si="553"/>
        <v>0</v>
      </c>
      <c r="AM1879" s="20">
        <f t="shared" si="554"/>
        <v>0</v>
      </c>
      <c r="AN1879" s="20">
        <f t="shared" si="555"/>
        <v>0</v>
      </c>
      <c r="AO1879" s="43">
        <f t="shared" si="556"/>
        <v>0</v>
      </c>
    </row>
    <row r="1880" spans="1:41" hidden="1" x14ac:dyDescent="0.2">
      <c r="A1880" s="96"/>
      <c r="B1880" s="96"/>
      <c r="C1880" s="96"/>
      <c r="D1880" s="96"/>
      <c r="E1880" s="96"/>
      <c r="F1880" s="96"/>
      <c r="G1880" s="96"/>
      <c r="H1880" s="19" t="str">
        <f>IF(E1880="","",VLOOKUP(LEFT(E1880,5),'Technikai cellák'!B:C,2,0))</f>
        <v/>
      </c>
      <c r="I1880" s="19" t="str">
        <f>IF(E1880="","",VLOOKUP(H1880,'Technikai cellák'!$C$1:$D$12,2,0))</f>
        <v/>
      </c>
      <c r="J1880" s="97"/>
      <c r="K1880" s="25" t="str">
        <f t="shared" si="541"/>
        <v/>
      </c>
      <c r="L1880" s="101">
        <f t="shared" si="542"/>
        <v>0</v>
      </c>
      <c r="M1880" s="102">
        <f t="shared" si="543"/>
        <v>0</v>
      </c>
      <c r="N1880" s="105"/>
      <c r="O1880" s="104">
        <f t="shared" si="544"/>
        <v>0</v>
      </c>
      <c r="P1880" s="26">
        <f t="shared" si="540"/>
        <v>0</v>
      </c>
      <c r="Q1880" s="21">
        <f t="shared" si="557"/>
        <v>0</v>
      </c>
      <c r="R1880" s="98"/>
      <c r="S1880" s="99"/>
      <c r="T1880" s="99"/>
      <c r="U1880" s="99"/>
      <c r="V1880" s="99"/>
      <c r="W1880" s="99"/>
      <c r="X1880" s="99"/>
      <c r="Y1880" s="99"/>
      <c r="Z1880" s="99"/>
      <c r="AA1880" s="99"/>
      <c r="AB1880" s="99"/>
      <c r="AC1880" s="100"/>
      <c r="AD1880" s="22">
        <f t="shared" si="545"/>
        <v>0</v>
      </c>
      <c r="AE1880" s="20">
        <f t="shared" si="546"/>
        <v>0</v>
      </c>
      <c r="AF1880" s="20">
        <f t="shared" si="547"/>
        <v>0</v>
      </c>
      <c r="AG1880" s="20">
        <f t="shared" si="548"/>
        <v>0</v>
      </c>
      <c r="AH1880" s="20">
        <f t="shared" si="549"/>
        <v>0</v>
      </c>
      <c r="AI1880" s="20">
        <f t="shared" si="550"/>
        <v>0</v>
      </c>
      <c r="AJ1880" s="20">
        <f t="shared" si="551"/>
        <v>0</v>
      </c>
      <c r="AK1880" s="20">
        <f t="shared" si="552"/>
        <v>0</v>
      </c>
      <c r="AL1880" s="20">
        <f t="shared" si="553"/>
        <v>0</v>
      </c>
      <c r="AM1880" s="20">
        <f t="shared" si="554"/>
        <v>0</v>
      </c>
      <c r="AN1880" s="20">
        <f t="shared" si="555"/>
        <v>0</v>
      </c>
      <c r="AO1880" s="43">
        <f t="shared" si="556"/>
        <v>0</v>
      </c>
    </row>
    <row r="1881" spans="1:41" hidden="1" x14ac:dyDescent="0.2">
      <c r="A1881" s="96"/>
      <c r="B1881" s="96"/>
      <c r="C1881" s="96"/>
      <c r="D1881" s="96"/>
      <c r="E1881" s="96"/>
      <c r="F1881" s="96"/>
      <c r="G1881" s="96"/>
      <c r="H1881" s="19" t="str">
        <f>IF(E1881="","",VLOOKUP(LEFT(E1881,5),'Technikai cellák'!B:C,2,0))</f>
        <v/>
      </c>
      <c r="I1881" s="19" t="str">
        <f>IF(E1881="","",VLOOKUP(H1881,'Technikai cellák'!$C$1:$D$12,2,0))</f>
        <v/>
      </c>
      <c r="J1881" s="97"/>
      <c r="K1881" s="25" t="str">
        <f t="shared" si="541"/>
        <v/>
      </c>
      <c r="L1881" s="101">
        <f t="shared" si="542"/>
        <v>0</v>
      </c>
      <c r="M1881" s="102">
        <f t="shared" si="543"/>
        <v>0</v>
      </c>
      <c r="N1881" s="105"/>
      <c r="O1881" s="104">
        <f t="shared" si="544"/>
        <v>0</v>
      </c>
      <c r="P1881" s="26">
        <f t="shared" si="540"/>
        <v>0</v>
      </c>
      <c r="Q1881" s="21">
        <f t="shared" si="557"/>
        <v>0</v>
      </c>
      <c r="R1881" s="98"/>
      <c r="S1881" s="99"/>
      <c r="T1881" s="99"/>
      <c r="U1881" s="99"/>
      <c r="V1881" s="99"/>
      <c r="W1881" s="99"/>
      <c r="X1881" s="99"/>
      <c r="Y1881" s="99"/>
      <c r="Z1881" s="99"/>
      <c r="AA1881" s="99"/>
      <c r="AB1881" s="99"/>
      <c r="AC1881" s="100"/>
      <c r="AD1881" s="22">
        <f t="shared" si="545"/>
        <v>0</v>
      </c>
      <c r="AE1881" s="20">
        <f t="shared" si="546"/>
        <v>0</v>
      </c>
      <c r="AF1881" s="20">
        <f t="shared" si="547"/>
        <v>0</v>
      </c>
      <c r="AG1881" s="20">
        <f t="shared" si="548"/>
        <v>0</v>
      </c>
      <c r="AH1881" s="20">
        <f t="shared" si="549"/>
        <v>0</v>
      </c>
      <c r="AI1881" s="20">
        <f t="shared" si="550"/>
        <v>0</v>
      </c>
      <c r="AJ1881" s="20">
        <f t="shared" si="551"/>
        <v>0</v>
      </c>
      <c r="AK1881" s="20">
        <f t="shared" si="552"/>
        <v>0</v>
      </c>
      <c r="AL1881" s="20">
        <f t="shared" si="553"/>
        <v>0</v>
      </c>
      <c r="AM1881" s="20">
        <f t="shared" si="554"/>
        <v>0</v>
      </c>
      <c r="AN1881" s="20">
        <f t="shared" si="555"/>
        <v>0</v>
      </c>
      <c r="AO1881" s="43">
        <f t="shared" si="556"/>
        <v>0</v>
      </c>
    </row>
    <row r="1882" spans="1:41" hidden="1" x14ac:dyDescent="0.2">
      <c r="A1882" s="96"/>
      <c r="B1882" s="96"/>
      <c r="C1882" s="96"/>
      <c r="D1882" s="96"/>
      <c r="E1882" s="96"/>
      <c r="F1882" s="96"/>
      <c r="G1882" s="96"/>
      <c r="H1882" s="19" t="str">
        <f>IF(E1882="","",VLOOKUP(LEFT(E1882,5),'Technikai cellák'!B:C,2,0))</f>
        <v/>
      </c>
      <c r="I1882" s="19" t="str">
        <f>IF(E1882="","",VLOOKUP(H1882,'Technikai cellák'!$C$1:$D$12,2,0))</f>
        <v/>
      </c>
      <c r="J1882" s="97"/>
      <c r="K1882" s="25" t="str">
        <f t="shared" si="541"/>
        <v/>
      </c>
      <c r="L1882" s="101">
        <f t="shared" si="542"/>
        <v>0</v>
      </c>
      <c r="M1882" s="102">
        <f t="shared" si="543"/>
        <v>0</v>
      </c>
      <c r="N1882" s="105"/>
      <c r="O1882" s="104">
        <f t="shared" si="544"/>
        <v>0</v>
      </c>
      <c r="P1882" s="26">
        <f t="shared" si="540"/>
        <v>0</v>
      </c>
      <c r="Q1882" s="21">
        <f t="shared" si="557"/>
        <v>0</v>
      </c>
      <c r="R1882" s="98"/>
      <c r="S1882" s="99"/>
      <c r="T1882" s="99"/>
      <c r="U1882" s="99"/>
      <c r="V1882" s="99"/>
      <c r="W1882" s="99"/>
      <c r="X1882" s="99"/>
      <c r="Y1882" s="99"/>
      <c r="Z1882" s="99"/>
      <c r="AA1882" s="99"/>
      <c r="AB1882" s="99"/>
      <c r="AC1882" s="100"/>
      <c r="AD1882" s="22">
        <f t="shared" si="545"/>
        <v>0</v>
      </c>
      <c r="AE1882" s="20">
        <f t="shared" si="546"/>
        <v>0</v>
      </c>
      <c r="AF1882" s="20">
        <f t="shared" si="547"/>
        <v>0</v>
      </c>
      <c r="AG1882" s="20">
        <f t="shared" si="548"/>
        <v>0</v>
      </c>
      <c r="AH1882" s="20">
        <f t="shared" si="549"/>
        <v>0</v>
      </c>
      <c r="AI1882" s="20">
        <f t="shared" si="550"/>
        <v>0</v>
      </c>
      <c r="AJ1882" s="20">
        <f t="shared" si="551"/>
        <v>0</v>
      </c>
      <c r="AK1882" s="20">
        <f t="shared" si="552"/>
        <v>0</v>
      </c>
      <c r="AL1882" s="20">
        <f t="shared" si="553"/>
        <v>0</v>
      </c>
      <c r="AM1882" s="20">
        <f t="shared" si="554"/>
        <v>0</v>
      </c>
      <c r="AN1882" s="20">
        <f t="shared" si="555"/>
        <v>0</v>
      </c>
      <c r="AO1882" s="43">
        <f t="shared" si="556"/>
        <v>0</v>
      </c>
    </row>
    <row r="1883" spans="1:41" hidden="1" x14ac:dyDescent="0.2">
      <c r="A1883" s="96"/>
      <c r="B1883" s="96"/>
      <c r="C1883" s="96"/>
      <c r="D1883" s="96"/>
      <c r="E1883" s="96"/>
      <c r="F1883" s="96"/>
      <c r="G1883" s="96"/>
      <c r="H1883" s="19" t="str">
        <f>IF(E1883="","",VLOOKUP(LEFT(E1883,5),'Technikai cellák'!B:C,2,0))</f>
        <v/>
      </c>
      <c r="I1883" s="19" t="str">
        <f>IF(E1883="","",VLOOKUP(H1883,'Technikai cellák'!$C$1:$D$12,2,0))</f>
        <v/>
      </c>
      <c r="J1883" s="97"/>
      <c r="K1883" s="25" t="str">
        <f t="shared" si="541"/>
        <v/>
      </c>
      <c r="L1883" s="101">
        <f t="shared" si="542"/>
        <v>0</v>
      </c>
      <c r="M1883" s="102">
        <f t="shared" si="543"/>
        <v>0</v>
      </c>
      <c r="N1883" s="105"/>
      <c r="O1883" s="104">
        <f t="shared" si="544"/>
        <v>0</v>
      </c>
      <c r="P1883" s="26">
        <f t="shared" ref="P1883:P1946" si="558">ROUND(Q1883*$G$9,0)</f>
        <v>0</v>
      </c>
      <c r="Q1883" s="21">
        <f t="shared" si="557"/>
        <v>0</v>
      </c>
      <c r="R1883" s="98"/>
      <c r="S1883" s="99"/>
      <c r="T1883" s="99"/>
      <c r="U1883" s="99"/>
      <c r="V1883" s="99"/>
      <c r="W1883" s="99"/>
      <c r="X1883" s="99"/>
      <c r="Y1883" s="99"/>
      <c r="Z1883" s="99"/>
      <c r="AA1883" s="99"/>
      <c r="AB1883" s="99"/>
      <c r="AC1883" s="100"/>
      <c r="AD1883" s="22">
        <f t="shared" si="545"/>
        <v>0</v>
      </c>
      <c r="AE1883" s="20">
        <f t="shared" si="546"/>
        <v>0</v>
      </c>
      <c r="AF1883" s="20">
        <f t="shared" si="547"/>
        <v>0</v>
      </c>
      <c r="AG1883" s="20">
        <f t="shared" si="548"/>
        <v>0</v>
      </c>
      <c r="AH1883" s="20">
        <f t="shared" si="549"/>
        <v>0</v>
      </c>
      <c r="AI1883" s="20">
        <f t="shared" si="550"/>
        <v>0</v>
      </c>
      <c r="AJ1883" s="20">
        <f t="shared" si="551"/>
        <v>0</v>
      </c>
      <c r="AK1883" s="20">
        <f t="shared" si="552"/>
        <v>0</v>
      </c>
      <c r="AL1883" s="20">
        <f t="shared" si="553"/>
        <v>0</v>
      </c>
      <c r="AM1883" s="20">
        <f t="shared" si="554"/>
        <v>0</v>
      </c>
      <c r="AN1883" s="20">
        <f t="shared" si="555"/>
        <v>0</v>
      </c>
      <c r="AO1883" s="43">
        <f t="shared" si="556"/>
        <v>0</v>
      </c>
    </row>
    <row r="1884" spans="1:41" hidden="1" x14ac:dyDescent="0.2">
      <c r="A1884" s="96"/>
      <c r="B1884" s="96"/>
      <c r="C1884" s="96"/>
      <c r="D1884" s="96"/>
      <c r="E1884" s="96"/>
      <c r="F1884" s="96"/>
      <c r="G1884" s="96"/>
      <c r="H1884" s="19" t="str">
        <f>IF(E1884="","",VLOOKUP(LEFT(E1884,5),'Technikai cellák'!B:C,2,0))</f>
        <v/>
      </c>
      <c r="I1884" s="19" t="str">
        <f>IF(E1884="","",VLOOKUP(H1884,'Technikai cellák'!$C$1:$D$12,2,0))</f>
        <v/>
      </c>
      <c r="J1884" s="97"/>
      <c r="K1884" s="25" t="str">
        <f t="shared" si="541"/>
        <v/>
      </c>
      <c r="L1884" s="101">
        <f t="shared" si="542"/>
        <v>0</v>
      </c>
      <c r="M1884" s="102">
        <f t="shared" si="543"/>
        <v>0</v>
      </c>
      <c r="N1884" s="105"/>
      <c r="O1884" s="104">
        <f t="shared" si="544"/>
        <v>0</v>
      </c>
      <c r="P1884" s="26">
        <f t="shared" si="558"/>
        <v>0</v>
      </c>
      <c r="Q1884" s="21">
        <f t="shared" si="557"/>
        <v>0</v>
      </c>
      <c r="R1884" s="98"/>
      <c r="S1884" s="99"/>
      <c r="T1884" s="99"/>
      <c r="U1884" s="99"/>
      <c r="V1884" s="99"/>
      <c r="W1884" s="99"/>
      <c r="X1884" s="99"/>
      <c r="Y1884" s="99"/>
      <c r="Z1884" s="99"/>
      <c r="AA1884" s="99"/>
      <c r="AB1884" s="99"/>
      <c r="AC1884" s="100"/>
      <c r="AD1884" s="22">
        <f t="shared" si="545"/>
        <v>0</v>
      </c>
      <c r="AE1884" s="20">
        <f t="shared" si="546"/>
        <v>0</v>
      </c>
      <c r="AF1884" s="20">
        <f t="shared" si="547"/>
        <v>0</v>
      </c>
      <c r="AG1884" s="20">
        <f t="shared" si="548"/>
        <v>0</v>
      </c>
      <c r="AH1884" s="20">
        <f t="shared" si="549"/>
        <v>0</v>
      </c>
      <c r="AI1884" s="20">
        <f t="shared" si="550"/>
        <v>0</v>
      </c>
      <c r="AJ1884" s="20">
        <f t="shared" si="551"/>
        <v>0</v>
      </c>
      <c r="AK1884" s="20">
        <f t="shared" si="552"/>
        <v>0</v>
      </c>
      <c r="AL1884" s="20">
        <f t="shared" si="553"/>
        <v>0</v>
      </c>
      <c r="AM1884" s="20">
        <f t="shared" si="554"/>
        <v>0</v>
      </c>
      <c r="AN1884" s="20">
        <f t="shared" si="555"/>
        <v>0</v>
      </c>
      <c r="AO1884" s="43">
        <f t="shared" si="556"/>
        <v>0</v>
      </c>
    </row>
    <row r="1885" spans="1:41" hidden="1" x14ac:dyDescent="0.2">
      <c r="A1885" s="96"/>
      <c r="B1885" s="96"/>
      <c r="C1885" s="96"/>
      <c r="D1885" s="96"/>
      <c r="E1885" s="96"/>
      <c r="F1885" s="96"/>
      <c r="G1885" s="96"/>
      <c r="H1885" s="19" t="str">
        <f>IF(E1885="","",VLOOKUP(LEFT(E1885,5),'Technikai cellák'!B:C,2,0))</f>
        <v/>
      </c>
      <c r="I1885" s="19" t="str">
        <f>IF(E1885="","",VLOOKUP(H1885,'Technikai cellák'!$C$1:$D$12,2,0))</f>
        <v/>
      </c>
      <c r="J1885" s="97"/>
      <c r="K1885" s="25" t="str">
        <f t="shared" si="541"/>
        <v/>
      </c>
      <c r="L1885" s="101">
        <f t="shared" si="542"/>
        <v>0</v>
      </c>
      <c r="M1885" s="102">
        <f t="shared" si="543"/>
        <v>0</v>
      </c>
      <c r="N1885" s="105"/>
      <c r="O1885" s="104">
        <f t="shared" si="544"/>
        <v>0</v>
      </c>
      <c r="P1885" s="26">
        <f t="shared" si="558"/>
        <v>0</v>
      </c>
      <c r="Q1885" s="21">
        <f t="shared" si="557"/>
        <v>0</v>
      </c>
      <c r="R1885" s="98"/>
      <c r="S1885" s="99"/>
      <c r="T1885" s="99"/>
      <c r="U1885" s="99"/>
      <c r="V1885" s="99"/>
      <c r="W1885" s="99"/>
      <c r="X1885" s="99"/>
      <c r="Y1885" s="99"/>
      <c r="Z1885" s="99"/>
      <c r="AA1885" s="99"/>
      <c r="AB1885" s="99"/>
      <c r="AC1885" s="100"/>
      <c r="AD1885" s="22">
        <f t="shared" si="545"/>
        <v>0</v>
      </c>
      <c r="AE1885" s="20">
        <f t="shared" si="546"/>
        <v>0</v>
      </c>
      <c r="AF1885" s="20">
        <f t="shared" si="547"/>
        <v>0</v>
      </c>
      <c r="AG1885" s="20">
        <f t="shared" si="548"/>
        <v>0</v>
      </c>
      <c r="AH1885" s="20">
        <f t="shared" si="549"/>
        <v>0</v>
      </c>
      <c r="AI1885" s="20">
        <f t="shared" si="550"/>
        <v>0</v>
      </c>
      <c r="AJ1885" s="20">
        <f t="shared" si="551"/>
        <v>0</v>
      </c>
      <c r="AK1885" s="20">
        <f t="shared" si="552"/>
        <v>0</v>
      </c>
      <c r="AL1885" s="20">
        <f t="shared" si="553"/>
        <v>0</v>
      </c>
      <c r="AM1885" s="20">
        <f t="shared" si="554"/>
        <v>0</v>
      </c>
      <c r="AN1885" s="20">
        <f t="shared" si="555"/>
        <v>0</v>
      </c>
      <c r="AO1885" s="43">
        <f t="shared" si="556"/>
        <v>0</v>
      </c>
    </row>
    <row r="1886" spans="1:41" hidden="1" x14ac:dyDescent="0.2">
      <c r="A1886" s="96"/>
      <c r="B1886" s="96"/>
      <c r="C1886" s="96"/>
      <c r="D1886" s="96"/>
      <c r="E1886" s="96"/>
      <c r="F1886" s="96"/>
      <c r="G1886" s="96"/>
      <c r="H1886" s="19" t="str">
        <f>IF(E1886="","",VLOOKUP(LEFT(E1886,5),'Technikai cellák'!B:C,2,0))</f>
        <v/>
      </c>
      <c r="I1886" s="19" t="str">
        <f>IF(E1886="","",VLOOKUP(H1886,'Technikai cellák'!$C$1:$D$12,2,0))</f>
        <v/>
      </c>
      <c r="J1886" s="97"/>
      <c r="K1886" s="25" t="str">
        <f t="shared" si="541"/>
        <v/>
      </c>
      <c r="L1886" s="101">
        <f t="shared" si="542"/>
        <v>0</v>
      </c>
      <c r="M1886" s="102">
        <f t="shared" si="543"/>
        <v>0</v>
      </c>
      <c r="N1886" s="105"/>
      <c r="O1886" s="104">
        <f t="shared" si="544"/>
        <v>0</v>
      </c>
      <c r="P1886" s="26">
        <f t="shared" si="558"/>
        <v>0</v>
      </c>
      <c r="Q1886" s="21">
        <f t="shared" si="557"/>
        <v>0</v>
      </c>
      <c r="R1886" s="98"/>
      <c r="S1886" s="99"/>
      <c r="T1886" s="99"/>
      <c r="U1886" s="99"/>
      <c r="V1886" s="99"/>
      <c r="W1886" s="99"/>
      <c r="X1886" s="99"/>
      <c r="Y1886" s="99"/>
      <c r="Z1886" s="99"/>
      <c r="AA1886" s="99"/>
      <c r="AB1886" s="99"/>
      <c r="AC1886" s="100"/>
      <c r="AD1886" s="22">
        <f t="shared" si="545"/>
        <v>0</v>
      </c>
      <c r="AE1886" s="20">
        <f t="shared" si="546"/>
        <v>0</v>
      </c>
      <c r="AF1886" s="20">
        <f t="shared" si="547"/>
        <v>0</v>
      </c>
      <c r="AG1886" s="20">
        <f t="shared" si="548"/>
        <v>0</v>
      </c>
      <c r="AH1886" s="20">
        <f t="shared" si="549"/>
        <v>0</v>
      </c>
      <c r="AI1886" s="20">
        <f t="shared" si="550"/>
        <v>0</v>
      </c>
      <c r="AJ1886" s="20">
        <f t="shared" si="551"/>
        <v>0</v>
      </c>
      <c r="AK1886" s="20">
        <f t="shared" si="552"/>
        <v>0</v>
      </c>
      <c r="AL1886" s="20">
        <f t="shared" si="553"/>
        <v>0</v>
      </c>
      <c r="AM1886" s="20">
        <f t="shared" si="554"/>
        <v>0</v>
      </c>
      <c r="AN1886" s="20">
        <f t="shared" si="555"/>
        <v>0</v>
      </c>
      <c r="AO1886" s="43">
        <f t="shared" si="556"/>
        <v>0</v>
      </c>
    </row>
    <row r="1887" spans="1:41" hidden="1" x14ac:dyDescent="0.2">
      <c r="A1887" s="96"/>
      <c r="B1887" s="96"/>
      <c r="C1887" s="96"/>
      <c r="D1887" s="96"/>
      <c r="E1887" s="96"/>
      <c r="F1887" s="96"/>
      <c r="G1887" s="96"/>
      <c r="H1887" s="19" t="str">
        <f>IF(E1887="","",VLOOKUP(LEFT(E1887,5),'Technikai cellák'!B:C,2,0))</f>
        <v/>
      </c>
      <c r="I1887" s="19" t="str">
        <f>IF(E1887="","",VLOOKUP(H1887,'Technikai cellák'!$C$1:$D$12,2,0))</f>
        <v/>
      </c>
      <c r="J1887" s="97"/>
      <c r="K1887" s="25" t="str">
        <f t="shared" si="541"/>
        <v/>
      </c>
      <c r="L1887" s="101">
        <f t="shared" si="542"/>
        <v>0</v>
      </c>
      <c r="M1887" s="102">
        <f t="shared" si="543"/>
        <v>0</v>
      </c>
      <c r="N1887" s="105"/>
      <c r="O1887" s="104">
        <f t="shared" si="544"/>
        <v>0</v>
      </c>
      <c r="P1887" s="26">
        <f t="shared" si="558"/>
        <v>0</v>
      </c>
      <c r="Q1887" s="21">
        <f t="shared" si="557"/>
        <v>0</v>
      </c>
      <c r="R1887" s="98"/>
      <c r="S1887" s="99"/>
      <c r="T1887" s="99"/>
      <c r="U1887" s="99"/>
      <c r="V1887" s="99"/>
      <c r="W1887" s="99"/>
      <c r="X1887" s="99"/>
      <c r="Y1887" s="99"/>
      <c r="Z1887" s="99"/>
      <c r="AA1887" s="99"/>
      <c r="AB1887" s="99"/>
      <c r="AC1887" s="100"/>
      <c r="AD1887" s="22">
        <f t="shared" si="545"/>
        <v>0</v>
      </c>
      <c r="AE1887" s="20">
        <f t="shared" si="546"/>
        <v>0</v>
      </c>
      <c r="AF1887" s="20">
        <f t="shared" si="547"/>
        <v>0</v>
      </c>
      <c r="AG1887" s="20">
        <f t="shared" si="548"/>
        <v>0</v>
      </c>
      <c r="AH1887" s="20">
        <f t="shared" si="549"/>
        <v>0</v>
      </c>
      <c r="AI1887" s="20">
        <f t="shared" si="550"/>
        <v>0</v>
      </c>
      <c r="AJ1887" s="20">
        <f t="shared" si="551"/>
        <v>0</v>
      </c>
      <c r="AK1887" s="20">
        <f t="shared" si="552"/>
        <v>0</v>
      </c>
      <c r="AL1887" s="20">
        <f t="shared" si="553"/>
        <v>0</v>
      </c>
      <c r="AM1887" s="20">
        <f t="shared" si="554"/>
        <v>0</v>
      </c>
      <c r="AN1887" s="20">
        <f t="shared" si="555"/>
        <v>0</v>
      </c>
      <c r="AO1887" s="43">
        <f t="shared" si="556"/>
        <v>0</v>
      </c>
    </row>
    <row r="1888" spans="1:41" hidden="1" x14ac:dyDescent="0.2">
      <c r="A1888" s="96"/>
      <c r="B1888" s="96"/>
      <c r="C1888" s="96"/>
      <c r="D1888" s="96"/>
      <c r="E1888" s="96"/>
      <c r="F1888" s="96"/>
      <c r="G1888" s="96"/>
      <c r="H1888" s="19" t="str">
        <f>IF(E1888="","",VLOOKUP(LEFT(E1888,5),'Technikai cellák'!B:C,2,0))</f>
        <v/>
      </c>
      <c r="I1888" s="19" t="str">
        <f>IF(E1888="","",VLOOKUP(H1888,'Technikai cellák'!$C$1:$D$12,2,0))</f>
        <v/>
      </c>
      <c r="J1888" s="97"/>
      <c r="K1888" s="25" t="str">
        <f t="shared" si="541"/>
        <v/>
      </c>
      <c r="L1888" s="101">
        <f t="shared" si="542"/>
        <v>0</v>
      </c>
      <c r="M1888" s="102">
        <f t="shared" si="543"/>
        <v>0</v>
      </c>
      <c r="N1888" s="105"/>
      <c r="O1888" s="104">
        <f t="shared" si="544"/>
        <v>0</v>
      </c>
      <c r="P1888" s="26">
        <f t="shared" si="558"/>
        <v>0</v>
      </c>
      <c r="Q1888" s="21">
        <f t="shared" si="557"/>
        <v>0</v>
      </c>
      <c r="R1888" s="98"/>
      <c r="S1888" s="99"/>
      <c r="T1888" s="99"/>
      <c r="U1888" s="99"/>
      <c r="V1888" s="99"/>
      <c r="W1888" s="99"/>
      <c r="X1888" s="99"/>
      <c r="Y1888" s="99"/>
      <c r="Z1888" s="99"/>
      <c r="AA1888" s="99"/>
      <c r="AB1888" s="99"/>
      <c r="AC1888" s="100"/>
      <c r="AD1888" s="22">
        <f t="shared" si="545"/>
        <v>0</v>
      </c>
      <c r="AE1888" s="20">
        <f t="shared" si="546"/>
        <v>0</v>
      </c>
      <c r="AF1888" s="20">
        <f t="shared" si="547"/>
        <v>0</v>
      </c>
      <c r="AG1888" s="20">
        <f t="shared" si="548"/>
        <v>0</v>
      </c>
      <c r="AH1888" s="20">
        <f t="shared" si="549"/>
        <v>0</v>
      </c>
      <c r="AI1888" s="20">
        <f t="shared" si="550"/>
        <v>0</v>
      </c>
      <c r="AJ1888" s="20">
        <f t="shared" si="551"/>
        <v>0</v>
      </c>
      <c r="AK1888" s="20">
        <f t="shared" si="552"/>
        <v>0</v>
      </c>
      <c r="AL1888" s="20">
        <f t="shared" si="553"/>
        <v>0</v>
      </c>
      <c r="AM1888" s="20">
        <f t="shared" si="554"/>
        <v>0</v>
      </c>
      <c r="AN1888" s="20">
        <f t="shared" si="555"/>
        <v>0</v>
      </c>
      <c r="AO1888" s="43">
        <f t="shared" si="556"/>
        <v>0</v>
      </c>
    </row>
    <row r="1889" spans="1:41" hidden="1" x14ac:dyDescent="0.2">
      <c r="A1889" s="96"/>
      <c r="B1889" s="96"/>
      <c r="C1889" s="96"/>
      <c r="D1889" s="96"/>
      <c r="E1889" s="96"/>
      <c r="F1889" s="96"/>
      <c r="G1889" s="96"/>
      <c r="H1889" s="19" t="str">
        <f>IF(E1889="","",VLOOKUP(LEFT(E1889,5),'Technikai cellák'!B:C,2,0))</f>
        <v/>
      </c>
      <c r="I1889" s="19" t="str">
        <f>IF(E1889="","",VLOOKUP(H1889,'Technikai cellák'!$C$1:$D$12,2,0))</f>
        <v/>
      </c>
      <c r="J1889" s="97"/>
      <c r="K1889" s="25" t="str">
        <f t="shared" si="541"/>
        <v/>
      </c>
      <c r="L1889" s="101">
        <f t="shared" si="542"/>
        <v>0</v>
      </c>
      <c r="M1889" s="102">
        <f t="shared" si="543"/>
        <v>0</v>
      </c>
      <c r="N1889" s="105"/>
      <c r="O1889" s="104">
        <f t="shared" si="544"/>
        <v>0</v>
      </c>
      <c r="P1889" s="26">
        <f t="shared" si="558"/>
        <v>0</v>
      </c>
      <c r="Q1889" s="21">
        <f t="shared" si="557"/>
        <v>0</v>
      </c>
      <c r="R1889" s="98"/>
      <c r="S1889" s="99"/>
      <c r="T1889" s="99"/>
      <c r="U1889" s="99"/>
      <c r="V1889" s="99"/>
      <c r="W1889" s="99"/>
      <c r="X1889" s="99"/>
      <c r="Y1889" s="99"/>
      <c r="Z1889" s="99"/>
      <c r="AA1889" s="99"/>
      <c r="AB1889" s="99"/>
      <c r="AC1889" s="100"/>
      <c r="AD1889" s="22">
        <f t="shared" si="545"/>
        <v>0</v>
      </c>
      <c r="AE1889" s="20">
        <f t="shared" si="546"/>
        <v>0</v>
      </c>
      <c r="AF1889" s="20">
        <f t="shared" si="547"/>
        <v>0</v>
      </c>
      <c r="AG1889" s="20">
        <f t="shared" si="548"/>
        <v>0</v>
      </c>
      <c r="AH1889" s="20">
        <f t="shared" si="549"/>
        <v>0</v>
      </c>
      <c r="AI1889" s="20">
        <f t="shared" si="550"/>
        <v>0</v>
      </c>
      <c r="AJ1889" s="20">
        <f t="shared" si="551"/>
        <v>0</v>
      </c>
      <c r="AK1889" s="20">
        <f t="shared" si="552"/>
        <v>0</v>
      </c>
      <c r="AL1889" s="20">
        <f t="shared" si="553"/>
        <v>0</v>
      </c>
      <c r="AM1889" s="20">
        <f t="shared" si="554"/>
        <v>0</v>
      </c>
      <c r="AN1889" s="20">
        <f t="shared" si="555"/>
        <v>0</v>
      </c>
      <c r="AO1889" s="43">
        <f t="shared" si="556"/>
        <v>0</v>
      </c>
    </row>
    <row r="1890" spans="1:41" hidden="1" x14ac:dyDescent="0.2">
      <c r="A1890" s="96"/>
      <c r="B1890" s="96"/>
      <c r="C1890" s="96"/>
      <c r="D1890" s="96"/>
      <c r="E1890" s="96"/>
      <c r="F1890" s="96"/>
      <c r="G1890" s="96"/>
      <c r="H1890" s="19" t="str">
        <f>IF(E1890="","",VLOOKUP(LEFT(E1890,5),'Technikai cellák'!B:C,2,0))</f>
        <v/>
      </c>
      <c r="I1890" s="19" t="str">
        <f>IF(E1890="","",VLOOKUP(H1890,'Technikai cellák'!$C$1:$D$12,2,0))</f>
        <v/>
      </c>
      <c r="J1890" s="97"/>
      <c r="K1890" s="25" t="str">
        <f t="shared" si="541"/>
        <v/>
      </c>
      <c r="L1890" s="101">
        <f t="shared" si="542"/>
        <v>0</v>
      </c>
      <c r="M1890" s="102">
        <f t="shared" si="543"/>
        <v>0</v>
      </c>
      <c r="N1890" s="105"/>
      <c r="O1890" s="104">
        <f t="shared" si="544"/>
        <v>0</v>
      </c>
      <c r="P1890" s="26">
        <f t="shared" si="558"/>
        <v>0</v>
      </c>
      <c r="Q1890" s="21">
        <f t="shared" si="557"/>
        <v>0</v>
      </c>
      <c r="R1890" s="98"/>
      <c r="S1890" s="99"/>
      <c r="T1890" s="99"/>
      <c r="U1890" s="99"/>
      <c r="V1890" s="99"/>
      <c r="W1890" s="99"/>
      <c r="X1890" s="99"/>
      <c r="Y1890" s="99"/>
      <c r="Z1890" s="99"/>
      <c r="AA1890" s="99"/>
      <c r="AB1890" s="99"/>
      <c r="AC1890" s="100"/>
      <c r="AD1890" s="22">
        <f t="shared" si="545"/>
        <v>0</v>
      </c>
      <c r="AE1890" s="20">
        <f t="shared" si="546"/>
        <v>0</v>
      </c>
      <c r="AF1890" s="20">
        <f t="shared" si="547"/>
        <v>0</v>
      </c>
      <c r="AG1890" s="20">
        <f t="shared" si="548"/>
        <v>0</v>
      </c>
      <c r="AH1890" s="20">
        <f t="shared" si="549"/>
        <v>0</v>
      </c>
      <c r="AI1890" s="20">
        <f t="shared" si="550"/>
        <v>0</v>
      </c>
      <c r="AJ1890" s="20">
        <f t="shared" si="551"/>
        <v>0</v>
      </c>
      <c r="AK1890" s="20">
        <f t="shared" si="552"/>
        <v>0</v>
      </c>
      <c r="AL1890" s="20">
        <f t="shared" si="553"/>
        <v>0</v>
      </c>
      <c r="AM1890" s="20">
        <f t="shared" si="554"/>
        <v>0</v>
      </c>
      <c r="AN1890" s="20">
        <f t="shared" si="555"/>
        <v>0</v>
      </c>
      <c r="AO1890" s="43">
        <f t="shared" si="556"/>
        <v>0</v>
      </c>
    </row>
    <row r="1891" spans="1:41" hidden="1" x14ac:dyDescent="0.2">
      <c r="A1891" s="96"/>
      <c r="B1891" s="96"/>
      <c r="C1891" s="96"/>
      <c r="D1891" s="96"/>
      <c r="E1891" s="96"/>
      <c r="F1891" s="96"/>
      <c r="G1891" s="96"/>
      <c r="H1891" s="19" t="str">
        <f>IF(E1891="","",VLOOKUP(LEFT(E1891,5),'Technikai cellák'!B:C,2,0))</f>
        <v/>
      </c>
      <c r="I1891" s="19" t="str">
        <f>IF(E1891="","",VLOOKUP(H1891,'Technikai cellák'!$C$1:$D$12,2,0))</f>
        <v/>
      </c>
      <c r="J1891" s="97"/>
      <c r="K1891" s="25" t="str">
        <f t="shared" si="541"/>
        <v/>
      </c>
      <c r="L1891" s="101">
        <f t="shared" si="542"/>
        <v>0</v>
      </c>
      <c r="M1891" s="102">
        <f t="shared" si="543"/>
        <v>0</v>
      </c>
      <c r="N1891" s="105"/>
      <c r="O1891" s="104">
        <f t="shared" si="544"/>
        <v>0</v>
      </c>
      <c r="P1891" s="26">
        <f t="shared" si="558"/>
        <v>0</v>
      </c>
      <c r="Q1891" s="21">
        <f t="shared" si="557"/>
        <v>0</v>
      </c>
      <c r="R1891" s="98"/>
      <c r="S1891" s="99"/>
      <c r="T1891" s="99"/>
      <c r="U1891" s="99"/>
      <c r="V1891" s="99"/>
      <c r="W1891" s="99"/>
      <c r="X1891" s="99"/>
      <c r="Y1891" s="99"/>
      <c r="Z1891" s="99"/>
      <c r="AA1891" s="99"/>
      <c r="AB1891" s="99"/>
      <c r="AC1891" s="100"/>
      <c r="AD1891" s="22">
        <f t="shared" si="545"/>
        <v>0</v>
      </c>
      <c r="AE1891" s="20">
        <f t="shared" si="546"/>
        <v>0</v>
      </c>
      <c r="AF1891" s="20">
        <f t="shared" si="547"/>
        <v>0</v>
      </c>
      <c r="AG1891" s="20">
        <f t="shared" si="548"/>
        <v>0</v>
      </c>
      <c r="AH1891" s="20">
        <f t="shared" si="549"/>
        <v>0</v>
      </c>
      <c r="AI1891" s="20">
        <f t="shared" si="550"/>
        <v>0</v>
      </c>
      <c r="AJ1891" s="20">
        <f t="shared" si="551"/>
        <v>0</v>
      </c>
      <c r="AK1891" s="20">
        <f t="shared" si="552"/>
        <v>0</v>
      </c>
      <c r="AL1891" s="20">
        <f t="shared" si="553"/>
        <v>0</v>
      </c>
      <c r="AM1891" s="20">
        <f t="shared" si="554"/>
        <v>0</v>
      </c>
      <c r="AN1891" s="20">
        <f t="shared" si="555"/>
        <v>0</v>
      </c>
      <c r="AO1891" s="43">
        <f t="shared" si="556"/>
        <v>0</v>
      </c>
    </row>
    <row r="1892" spans="1:41" hidden="1" x14ac:dyDescent="0.2">
      <c r="A1892" s="96"/>
      <c r="B1892" s="96"/>
      <c r="C1892" s="96"/>
      <c r="D1892" s="96"/>
      <c r="E1892" s="96"/>
      <c r="F1892" s="96"/>
      <c r="G1892" s="96"/>
      <c r="H1892" s="19" t="str">
        <f>IF(E1892="","",VLOOKUP(LEFT(E1892,5),'Technikai cellák'!B:C,2,0))</f>
        <v/>
      </c>
      <c r="I1892" s="19" t="str">
        <f>IF(E1892="","",VLOOKUP(H1892,'Technikai cellák'!$C$1:$D$12,2,0))</f>
        <v/>
      </c>
      <c r="J1892" s="97"/>
      <c r="K1892" s="25" t="str">
        <f t="shared" si="541"/>
        <v/>
      </c>
      <c r="L1892" s="101">
        <f t="shared" si="542"/>
        <v>0</v>
      </c>
      <c r="M1892" s="102">
        <f t="shared" si="543"/>
        <v>0</v>
      </c>
      <c r="N1892" s="105"/>
      <c r="O1892" s="104">
        <f t="shared" si="544"/>
        <v>0</v>
      </c>
      <c r="P1892" s="26">
        <f t="shared" si="558"/>
        <v>0</v>
      </c>
      <c r="Q1892" s="21">
        <f t="shared" si="557"/>
        <v>0</v>
      </c>
      <c r="R1892" s="98"/>
      <c r="S1892" s="99"/>
      <c r="T1892" s="99"/>
      <c r="U1892" s="99"/>
      <c r="V1892" s="99"/>
      <c r="W1892" s="99"/>
      <c r="X1892" s="99"/>
      <c r="Y1892" s="99"/>
      <c r="Z1892" s="99"/>
      <c r="AA1892" s="99"/>
      <c r="AB1892" s="99"/>
      <c r="AC1892" s="100"/>
      <c r="AD1892" s="22">
        <f t="shared" si="545"/>
        <v>0</v>
      </c>
      <c r="AE1892" s="20">
        <f t="shared" si="546"/>
        <v>0</v>
      </c>
      <c r="AF1892" s="20">
        <f t="shared" si="547"/>
        <v>0</v>
      </c>
      <c r="AG1892" s="20">
        <f t="shared" si="548"/>
        <v>0</v>
      </c>
      <c r="AH1892" s="20">
        <f t="shared" si="549"/>
        <v>0</v>
      </c>
      <c r="AI1892" s="20">
        <f t="shared" si="550"/>
        <v>0</v>
      </c>
      <c r="AJ1892" s="20">
        <f t="shared" si="551"/>
        <v>0</v>
      </c>
      <c r="AK1892" s="20">
        <f t="shared" si="552"/>
        <v>0</v>
      </c>
      <c r="AL1892" s="20">
        <f t="shared" si="553"/>
        <v>0</v>
      </c>
      <c r="AM1892" s="20">
        <f t="shared" si="554"/>
        <v>0</v>
      </c>
      <c r="AN1892" s="20">
        <f t="shared" si="555"/>
        <v>0</v>
      </c>
      <c r="AO1892" s="43">
        <f t="shared" si="556"/>
        <v>0</v>
      </c>
    </row>
    <row r="1893" spans="1:41" hidden="1" x14ac:dyDescent="0.2">
      <c r="A1893" s="96"/>
      <c r="B1893" s="96"/>
      <c r="C1893" s="96"/>
      <c r="D1893" s="96"/>
      <c r="E1893" s="96"/>
      <c r="F1893" s="96"/>
      <c r="G1893" s="96"/>
      <c r="H1893" s="19" t="str">
        <f>IF(E1893="","",VLOOKUP(LEFT(E1893,5),'Technikai cellák'!B:C,2,0))</f>
        <v/>
      </c>
      <c r="I1893" s="19" t="str">
        <f>IF(E1893="","",VLOOKUP(H1893,'Technikai cellák'!$C$1:$D$12,2,0))</f>
        <v/>
      </c>
      <c r="J1893" s="97"/>
      <c r="K1893" s="25" t="str">
        <f t="shared" si="541"/>
        <v/>
      </c>
      <c r="L1893" s="101">
        <f t="shared" si="542"/>
        <v>0</v>
      </c>
      <c r="M1893" s="102">
        <f t="shared" si="543"/>
        <v>0</v>
      </c>
      <c r="N1893" s="105"/>
      <c r="O1893" s="104">
        <f t="shared" si="544"/>
        <v>0</v>
      </c>
      <c r="P1893" s="26">
        <f t="shared" si="558"/>
        <v>0</v>
      </c>
      <c r="Q1893" s="21">
        <f t="shared" si="557"/>
        <v>0</v>
      </c>
      <c r="R1893" s="98"/>
      <c r="S1893" s="99"/>
      <c r="T1893" s="99"/>
      <c r="U1893" s="99"/>
      <c r="V1893" s="99"/>
      <c r="W1893" s="99"/>
      <c r="X1893" s="99"/>
      <c r="Y1893" s="99"/>
      <c r="Z1893" s="99"/>
      <c r="AA1893" s="99"/>
      <c r="AB1893" s="99"/>
      <c r="AC1893" s="100"/>
      <c r="AD1893" s="22">
        <f t="shared" si="545"/>
        <v>0</v>
      </c>
      <c r="AE1893" s="20">
        <f t="shared" si="546"/>
        <v>0</v>
      </c>
      <c r="AF1893" s="20">
        <f t="shared" si="547"/>
        <v>0</v>
      </c>
      <c r="AG1893" s="20">
        <f t="shared" si="548"/>
        <v>0</v>
      </c>
      <c r="AH1893" s="20">
        <f t="shared" si="549"/>
        <v>0</v>
      </c>
      <c r="AI1893" s="20">
        <f t="shared" si="550"/>
        <v>0</v>
      </c>
      <c r="AJ1893" s="20">
        <f t="shared" si="551"/>
        <v>0</v>
      </c>
      <c r="AK1893" s="20">
        <f t="shared" si="552"/>
        <v>0</v>
      </c>
      <c r="AL1893" s="20">
        <f t="shared" si="553"/>
        <v>0</v>
      </c>
      <c r="AM1893" s="20">
        <f t="shared" si="554"/>
        <v>0</v>
      </c>
      <c r="AN1893" s="20">
        <f t="shared" si="555"/>
        <v>0</v>
      </c>
      <c r="AO1893" s="43">
        <f t="shared" si="556"/>
        <v>0</v>
      </c>
    </row>
    <row r="1894" spans="1:41" hidden="1" x14ac:dyDescent="0.2">
      <c r="A1894" s="96"/>
      <c r="B1894" s="96"/>
      <c r="C1894" s="96"/>
      <c r="D1894" s="96"/>
      <c r="E1894" s="96"/>
      <c r="F1894" s="96"/>
      <c r="G1894" s="96"/>
      <c r="H1894" s="19" t="str">
        <f>IF(E1894="","",VLOOKUP(LEFT(E1894,5),'Technikai cellák'!B:C,2,0))</f>
        <v/>
      </c>
      <c r="I1894" s="19" t="str">
        <f>IF(E1894="","",VLOOKUP(H1894,'Technikai cellák'!$C$1:$D$12,2,0))</f>
        <v/>
      </c>
      <c r="J1894" s="97"/>
      <c r="K1894" s="25" t="str">
        <f t="shared" si="541"/>
        <v/>
      </c>
      <c r="L1894" s="101">
        <f t="shared" si="542"/>
        <v>0</v>
      </c>
      <c r="M1894" s="102">
        <f t="shared" si="543"/>
        <v>0</v>
      </c>
      <c r="N1894" s="105"/>
      <c r="O1894" s="104">
        <f t="shared" si="544"/>
        <v>0</v>
      </c>
      <c r="P1894" s="26">
        <f t="shared" si="558"/>
        <v>0</v>
      </c>
      <c r="Q1894" s="21">
        <f t="shared" si="557"/>
        <v>0</v>
      </c>
      <c r="R1894" s="98"/>
      <c r="S1894" s="99"/>
      <c r="T1894" s="99"/>
      <c r="U1894" s="99"/>
      <c r="V1894" s="99"/>
      <c r="W1894" s="99"/>
      <c r="X1894" s="99"/>
      <c r="Y1894" s="99"/>
      <c r="Z1894" s="99"/>
      <c r="AA1894" s="99"/>
      <c r="AB1894" s="99"/>
      <c r="AC1894" s="100"/>
      <c r="AD1894" s="22">
        <f t="shared" si="545"/>
        <v>0</v>
      </c>
      <c r="AE1894" s="20">
        <f t="shared" si="546"/>
        <v>0</v>
      </c>
      <c r="AF1894" s="20">
        <f t="shared" si="547"/>
        <v>0</v>
      </c>
      <c r="AG1894" s="20">
        <f t="shared" si="548"/>
        <v>0</v>
      </c>
      <c r="AH1894" s="20">
        <f t="shared" si="549"/>
        <v>0</v>
      </c>
      <c r="AI1894" s="20">
        <f t="shared" si="550"/>
        <v>0</v>
      </c>
      <c r="AJ1894" s="20">
        <f t="shared" si="551"/>
        <v>0</v>
      </c>
      <c r="AK1894" s="20">
        <f t="shared" si="552"/>
        <v>0</v>
      </c>
      <c r="AL1894" s="20">
        <f t="shared" si="553"/>
        <v>0</v>
      </c>
      <c r="AM1894" s="20">
        <f t="shared" si="554"/>
        <v>0</v>
      </c>
      <c r="AN1894" s="20">
        <f t="shared" si="555"/>
        <v>0</v>
      </c>
      <c r="AO1894" s="43">
        <f t="shared" si="556"/>
        <v>0</v>
      </c>
    </row>
    <row r="1895" spans="1:41" hidden="1" x14ac:dyDescent="0.2">
      <c r="A1895" s="96"/>
      <c r="B1895" s="96"/>
      <c r="C1895" s="96"/>
      <c r="D1895" s="96"/>
      <c r="E1895" s="96"/>
      <c r="F1895" s="96"/>
      <c r="G1895" s="96"/>
      <c r="H1895" s="19" t="str">
        <f>IF(E1895="","",VLOOKUP(LEFT(E1895,5),'Technikai cellák'!B:C,2,0))</f>
        <v/>
      </c>
      <c r="I1895" s="19" t="str">
        <f>IF(E1895="","",VLOOKUP(H1895,'Technikai cellák'!$C$1:$D$12,2,0))</f>
        <v/>
      </c>
      <c r="J1895" s="97"/>
      <c r="K1895" s="25" t="str">
        <f t="shared" si="541"/>
        <v/>
      </c>
      <c r="L1895" s="101">
        <f t="shared" si="542"/>
        <v>0</v>
      </c>
      <c r="M1895" s="102">
        <f t="shared" si="543"/>
        <v>0</v>
      </c>
      <c r="N1895" s="105"/>
      <c r="O1895" s="104">
        <f t="shared" si="544"/>
        <v>0</v>
      </c>
      <c r="P1895" s="26">
        <f t="shared" si="558"/>
        <v>0</v>
      </c>
      <c r="Q1895" s="21">
        <f t="shared" si="557"/>
        <v>0</v>
      </c>
      <c r="R1895" s="98"/>
      <c r="S1895" s="99"/>
      <c r="T1895" s="99"/>
      <c r="U1895" s="99"/>
      <c r="V1895" s="99"/>
      <c r="W1895" s="99"/>
      <c r="X1895" s="99"/>
      <c r="Y1895" s="99"/>
      <c r="Z1895" s="99"/>
      <c r="AA1895" s="99"/>
      <c r="AB1895" s="99"/>
      <c r="AC1895" s="100"/>
      <c r="AD1895" s="22">
        <f t="shared" si="545"/>
        <v>0</v>
      </c>
      <c r="AE1895" s="20">
        <f t="shared" si="546"/>
        <v>0</v>
      </c>
      <c r="AF1895" s="20">
        <f t="shared" si="547"/>
        <v>0</v>
      </c>
      <c r="AG1895" s="20">
        <f t="shared" si="548"/>
        <v>0</v>
      </c>
      <c r="AH1895" s="20">
        <f t="shared" si="549"/>
        <v>0</v>
      </c>
      <c r="AI1895" s="20">
        <f t="shared" si="550"/>
        <v>0</v>
      </c>
      <c r="AJ1895" s="20">
        <f t="shared" si="551"/>
        <v>0</v>
      </c>
      <c r="AK1895" s="20">
        <f t="shared" si="552"/>
        <v>0</v>
      </c>
      <c r="AL1895" s="20">
        <f t="shared" si="553"/>
        <v>0</v>
      </c>
      <c r="AM1895" s="20">
        <f t="shared" si="554"/>
        <v>0</v>
      </c>
      <c r="AN1895" s="20">
        <f t="shared" si="555"/>
        <v>0</v>
      </c>
      <c r="AO1895" s="43">
        <f t="shared" si="556"/>
        <v>0</v>
      </c>
    </row>
    <row r="1896" spans="1:41" hidden="1" x14ac:dyDescent="0.2">
      <c r="A1896" s="96"/>
      <c r="B1896" s="96"/>
      <c r="C1896" s="96"/>
      <c r="D1896" s="96"/>
      <c r="E1896" s="96"/>
      <c r="F1896" s="96"/>
      <c r="G1896" s="96"/>
      <c r="H1896" s="19" t="str">
        <f>IF(E1896="","",VLOOKUP(LEFT(E1896,5),'Technikai cellák'!B:C,2,0))</f>
        <v/>
      </c>
      <c r="I1896" s="19" t="str">
        <f>IF(E1896="","",VLOOKUP(H1896,'Technikai cellák'!$C$1:$D$12,2,0))</f>
        <v/>
      </c>
      <c r="J1896" s="97"/>
      <c r="K1896" s="25" t="str">
        <f t="shared" si="541"/>
        <v/>
      </c>
      <c r="L1896" s="101">
        <f t="shared" si="542"/>
        <v>0</v>
      </c>
      <c r="M1896" s="102">
        <f t="shared" si="543"/>
        <v>0</v>
      </c>
      <c r="N1896" s="105"/>
      <c r="O1896" s="104">
        <f t="shared" si="544"/>
        <v>0</v>
      </c>
      <c r="P1896" s="26">
        <f t="shared" si="558"/>
        <v>0</v>
      </c>
      <c r="Q1896" s="21">
        <f t="shared" si="557"/>
        <v>0</v>
      </c>
      <c r="R1896" s="98"/>
      <c r="S1896" s="99"/>
      <c r="T1896" s="99"/>
      <c r="U1896" s="99"/>
      <c r="V1896" s="99"/>
      <c r="W1896" s="99"/>
      <c r="X1896" s="99"/>
      <c r="Y1896" s="99"/>
      <c r="Z1896" s="99"/>
      <c r="AA1896" s="99"/>
      <c r="AB1896" s="99"/>
      <c r="AC1896" s="100"/>
      <c r="AD1896" s="22">
        <f t="shared" si="545"/>
        <v>0</v>
      </c>
      <c r="AE1896" s="20">
        <f t="shared" si="546"/>
        <v>0</v>
      </c>
      <c r="AF1896" s="20">
        <f t="shared" si="547"/>
        <v>0</v>
      </c>
      <c r="AG1896" s="20">
        <f t="shared" si="548"/>
        <v>0</v>
      </c>
      <c r="AH1896" s="20">
        <f t="shared" si="549"/>
        <v>0</v>
      </c>
      <c r="AI1896" s="20">
        <f t="shared" si="550"/>
        <v>0</v>
      </c>
      <c r="AJ1896" s="20">
        <f t="shared" si="551"/>
        <v>0</v>
      </c>
      <c r="AK1896" s="20">
        <f t="shared" si="552"/>
        <v>0</v>
      </c>
      <c r="AL1896" s="20">
        <f t="shared" si="553"/>
        <v>0</v>
      </c>
      <c r="AM1896" s="20">
        <f t="shared" si="554"/>
        <v>0</v>
      </c>
      <c r="AN1896" s="20">
        <f t="shared" si="555"/>
        <v>0</v>
      </c>
      <c r="AO1896" s="43">
        <f t="shared" si="556"/>
        <v>0</v>
      </c>
    </row>
    <row r="1897" spans="1:41" hidden="1" x14ac:dyDescent="0.2">
      <c r="A1897" s="96"/>
      <c r="B1897" s="96"/>
      <c r="C1897" s="96"/>
      <c r="D1897" s="96"/>
      <c r="E1897" s="96"/>
      <c r="F1897" s="96"/>
      <c r="G1897" s="96"/>
      <c r="H1897" s="19" t="str">
        <f>IF(E1897="","",VLOOKUP(LEFT(E1897,5),'Technikai cellák'!B:C,2,0))</f>
        <v/>
      </c>
      <c r="I1897" s="19" t="str">
        <f>IF(E1897="","",VLOOKUP(H1897,'Technikai cellák'!$C$1:$D$12,2,0))</f>
        <v/>
      </c>
      <c r="J1897" s="97"/>
      <c r="K1897" s="25" t="str">
        <f t="shared" si="541"/>
        <v/>
      </c>
      <c r="L1897" s="101">
        <f t="shared" si="542"/>
        <v>0</v>
      </c>
      <c r="M1897" s="102">
        <f t="shared" si="543"/>
        <v>0</v>
      </c>
      <c r="N1897" s="105"/>
      <c r="O1897" s="104">
        <f t="shared" si="544"/>
        <v>0</v>
      </c>
      <c r="P1897" s="26">
        <f t="shared" si="558"/>
        <v>0</v>
      </c>
      <c r="Q1897" s="21">
        <f t="shared" si="557"/>
        <v>0</v>
      </c>
      <c r="R1897" s="98"/>
      <c r="S1897" s="99"/>
      <c r="T1897" s="99"/>
      <c r="U1897" s="99"/>
      <c r="V1897" s="99"/>
      <c r="W1897" s="99"/>
      <c r="X1897" s="99"/>
      <c r="Y1897" s="99"/>
      <c r="Z1897" s="99"/>
      <c r="AA1897" s="99"/>
      <c r="AB1897" s="99"/>
      <c r="AC1897" s="100"/>
      <c r="AD1897" s="22">
        <f t="shared" si="545"/>
        <v>0</v>
      </c>
      <c r="AE1897" s="20">
        <f t="shared" si="546"/>
        <v>0</v>
      </c>
      <c r="AF1897" s="20">
        <f t="shared" si="547"/>
        <v>0</v>
      </c>
      <c r="AG1897" s="20">
        <f t="shared" si="548"/>
        <v>0</v>
      </c>
      <c r="AH1897" s="20">
        <f t="shared" si="549"/>
        <v>0</v>
      </c>
      <c r="AI1897" s="20">
        <f t="shared" si="550"/>
        <v>0</v>
      </c>
      <c r="AJ1897" s="20">
        <f t="shared" si="551"/>
        <v>0</v>
      </c>
      <c r="AK1897" s="20">
        <f t="shared" si="552"/>
        <v>0</v>
      </c>
      <c r="AL1897" s="20">
        <f t="shared" si="553"/>
        <v>0</v>
      </c>
      <c r="AM1897" s="20">
        <f t="shared" si="554"/>
        <v>0</v>
      </c>
      <c r="AN1897" s="20">
        <f t="shared" si="555"/>
        <v>0</v>
      </c>
      <c r="AO1897" s="43">
        <f t="shared" si="556"/>
        <v>0</v>
      </c>
    </row>
    <row r="1898" spans="1:41" hidden="1" x14ac:dyDescent="0.2">
      <c r="A1898" s="96"/>
      <c r="B1898" s="96"/>
      <c r="C1898" s="96"/>
      <c r="D1898" s="96"/>
      <c r="E1898" s="96"/>
      <c r="F1898" s="96"/>
      <c r="G1898" s="96"/>
      <c r="H1898" s="19" t="str">
        <f>IF(E1898="","",VLOOKUP(LEFT(E1898,5),'Technikai cellák'!B:C,2,0))</f>
        <v/>
      </c>
      <c r="I1898" s="19" t="str">
        <f>IF(E1898="","",VLOOKUP(H1898,'Technikai cellák'!$C$1:$D$12,2,0))</f>
        <v/>
      </c>
      <c r="J1898" s="97"/>
      <c r="K1898" s="25" t="str">
        <f t="shared" si="541"/>
        <v/>
      </c>
      <c r="L1898" s="101">
        <f t="shared" si="542"/>
        <v>0</v>
      </c>
      <c r="M1898" s="102">
        <f t="shared" si="543"/>
        <v>0</v>
      </c>
      <c r="N1898" s="105"/>
      <c r="O1898" s="104">
        <f t="shared" si="544"/>
        <v>0</v>
      </c>
      <c r="P1898" s="26">
        <f t="shared" si="558"/>
        <v>0</v>
      </c>
      <c r="Q1898" s="21">
        <f t="shared" si="557"/>
        <v>0</v>
      </c>
      <c r="R1898" s="98"/>
      <c r="S1898" s="99"/>
      <c r="T1898" s="99"/>
      <c r="U1898" s="99"/>
      <c r="V1898" s="99"/>
      <c r="W1898" s="99"/>
      <c r="X1898" s="99"/>
      <c r="Y1898" s="99"/>
      <c r="Z1898" s="99"/>
      <c r="AA1898" s="99"/>
      <c r="AB1898" s="99"/>
      <c r="AC1898" s="100"/>
      <c r="AD1898" s="22">
        <f t="shared" si="545"/>
        <v>0</v>
      </c>
      <c r="AE1898" s="20">
        <f t="shared" si="546"/>
        <v>0</v>
      </c>
      <c r="AF1898" s="20">
        <f t="shared" si="547"/>
        <v>0</v>
      </c>
      <c r="AG1898" s="20">
        <f t="shared" si="548"/>
        <v>0</v>
      </c>
      <c r="AH1898" s="20">
        <f t="shared" si="549"/>
        <v>0</v>
      </c>
      <c r="AI1898" s="20">
        <f t="shared" si="550"/>
        <v>0</v>
      </c>
      <c r="AJ1898" s="20">
        <f t="shared" si="551"/>
        <v>0</v>
      </c>
      <c r="AK1898" s="20">
        <f t="shared" si="552"/>
        <v>0</v>
      </c>
      <c r="AL1898" s="20">
        <f t="shared" si="553"/>
        <v>0</v>
      </c>
      <c r="AM1898" s="20">
        <f t="shared" si="554"/>
        <v>0</v>
      </c>
      <c r="AN1898" s="20">
        <f t="shared" si="555"/>
        <v>0</v>
      </c>
      <c r="AO1898" s="43">
        <f t="shared" si="556"/>
        <v>0</v>
      </c>
    </row>
    <row r="1899" spans="1:41" hidden="1" x14ac:dyDescent="0.2">
      <c r="A1899" s="96"/>
      <c r="B1899" s="96"/>
      <c r="C1899" s="96"/>
      <c r="D1899" s="96"/>
      <c r="E1899" s="96"/>
      <c r="F1899" s="96"/>
      <c r="G1899" s="96"/>
      <c r="H1899" s="19" t="str">
        <f>IF(E1899="","",VLOOKUP(LEFT(E1899,5),'Technikai cellák'!B:C,2,0))</f>
        <v/>
      </c>
      <c r="I1899" s="19" t="str">
        <f>IF(E1899="","",VLOOKUP(H1899,'Technikai cellák'!$C$1:$D$12,2,0))</f>
        <v/>
      </c>
      <c r="J1899" s="97"/>
      <c r="K1899" s="25" t="str">
        <f t="shared" si="541"/>
        <v/>
      </c>
      <c r="L1899" s="101">
        <f t="shared" si="542"/>
        <v>0</v>
      </c>
      <c r="M1899" s="102">
        <f t="shared" si="543"/>
        <v>0</v>
      </c>
      <c r="N1899" s="105"/>
      <c r="O1899" s="104">
        <f t="shared" si="544"/>
        <v>0</v>
      </c>
      <c r="P1899" s="26">
        <f t="shared" si="558"/>
        <v>0</v>
      </c>
      <c r="Q1899" s="21">
        <f t="shared" si="557"/>
        <v>0</v>
      </c>
      <c r="R1899" s="98"/>
      <c r="S1899" s="99"/>
      <c r="T1899" s="99"/>
      <c r="U1899" s="99"/>
      <c r="V1899" s="99"/>
      <c r="W1899" s="99"/>
      <c r="X1899" s="99"/>
      <c r="Y1899" s="99"/>
      <c r="Z1899" s="99"/>
      <c r="AA1899" s="99"/>
      <c r="AB1899" s="99"/>
      <c r="AC1899" s="100"/>
      <c r="AD1899" s="22">
        <f t="shared" si="545"/>
        <v>0</v>
      </c>
      <c r="AE1899" s="20">
        <f t="shared" si="546"/>
        <v>0</v>
      </c>
      <c r="AF1899" s="20">
        <f t="shared" si="547"/>
        <v>0</v>
      </c>
      <c r="AG1899" s="20">
        <f t="shared" si="548"/>
        <v>0</v>
      </c>
      <c r="AH1899" s="20">
        <f t="shared" si="549"/>
        <v>0</v>
      </c>
      <c r="AI1899" s="20">
        <f t="shared" si="550"/>
        <v>0</v>
      </c>
      <c r="AJ1899" s="20">
        <f t="shared" si="551"/>
        <v>0</v>
      </c>
      <c r="AK1899" s="20">
        <f t="shared" si="552"/>
        <v>0</v>
      </c>
      <c r="AL1899" s="20">
        <f t="shared" si="553"/>
        <v>0</v>
      </c>
      <c r="AM1899" s="20">
        <f t="shared" si="554"/>
        <v>0</v>
      </c>
      <c r="AN1899" s="20">
        <f t="shared" si="555"/>
        <v>0</v>
      </c>
      <c r="AO1899" s="43">
        <f t="shared" si="556"/>
        <v>0</v>
      </c>
    </row>
    <row r="1900" spans="1:41" hidden="1" x14ac:dyDescent="0.2">
      <c r="A1900" s="96"/>
      <c r="B1900" s="96"/>
      <c r="C1900" s="96"/>
      <c r="D1900" s="96"/>
      <c r="E1900" s="96"/>
      <c r="F1900" s="96"/>
      <c r="G1900" s="96"/>
      <c r="H1900" s="19" t="str">
        <f>IF(E1900="","",VLOOKUP(LEFT(E1900,5),'Technikai cellák'!B:C,2,0))</f>
        <v/>
      </c>
      <c r="I1900" s="19" t="str">
        <f>IF(E1900="","",VLOOKUP(H1900,'Technikai cellák'!$C$1:$D$12,2,0))</f>
        <v/>
      </c>
      <c r="J1900" s="97"/>
      <c r="K1900" s="25" t="str">
        <f t="shared" si="541"/>
        <v/>
      </c>
      <c r="L1900" s="101">
        <f t="shared" si="542"/>
        <v>0</v>
      </c>
      <c r="M1900" s="102">
        <f t="shared" si="543"/>
        <v>0</v>
      </c>
      <c r="N1900" s="105"/>
      <c r="O1900" s="104">
        <f t="shared" si="544"/>
        <v>0</v>
      </c>
      <c r="P1900" s="26">
        <f t="shared" si="558"/>
        <v>0</v>
      </c>
      <c r="Q1900" s="21">
        <f t="shared" si="557"/>
        <v>0</v>
      </c>
      <c r="R1900" s="98"/>
      <c r="S1900" s="99"/>
      <c r="T1900" s="99"/>
      <c r="U1900" s="99"/>
      <c r="V1900" s="99"/>
      <c r="W1900" s="99"/>
      <c r="X1900" s="99"/>
      <c r="Y1900" s="99"/>
      <c r="Z1900" s="99"/>
      <c r="AA1900" s="99"/>
      <c r="AB1900" s="99"/>
      <c r="AC1900" s="100"/>
      <c r="AD1900" s="22">
        <f t="shared" si="545"/>
        <v>0</v>
      </c>
      <c r="AE1900" s="20">
        <f t="shared" si="546"/>
        <v>0</v>
      </c>
      <c r="AF1900" s="20">
        <f t="shared" si="547"/>
        <v>0</v>
      </c>
      <c r="AG1900" s="20">
        <f t="shared" si="548"/>
        <v>0</v>
      </c>
      <c r="AH1900" s="20">
        <f t="shared" si="549"/>
        <v>0</v>
      </c>
      <c r="AI1900" s="20">
        <f t="shared" si="550"/>
        <v>0</v>
      </c>
      <c r="AJ1900" s="20">
        <f t="shared" si="551"/>
        <v>0</v>
      </c>
      <c r="AK1900" s="20">
        <f t="shared" si="552"/>
        <v>0</v>
      </c>
      <c r="AL1900" s="20">
        <f t="shared" si="553"/>
        <v>0</v>
      </c>
      <c r="AM1900" s="20">
        <f t="shared" si="554"/>
        <v>0</v>
      </c>
      <c r="AN1900" s="20">
        <f t="shared" si="555"/>
        <v>0</v>
      </c>
      <c r="AO1900" s="43">
        <f t="shared" si="556"/>
        <v>0</v>
      </c>
    </row>
    <row r="1901" spans="1:41" hidden="1" x14ac:dyDescent="0.2">
      <c r="A1901" s="96"/>
      <c r="B1901" s="96"/>
      <c r="C1901" s="96"/>
      <c r="D1901" s="96"/>
      <c r="E1901" s="96"/>
      <c r="F1901" s="96"/>
      <c r="G1901" s="96"/>
      <c r="H1901" s="19" t="str">
        <f>IF(E1901="","",VLOOKUP(LEFT(E1901,5),'Technikai cellák'!B:C,2,0))</f>
        <v/>
      </c>
      <c r="I1901" s="19" t="str">
        <f>IF(E1901="","",VLOOKUP(H1901,'Technikai cellák'!$C$1:$D$12,2,0))</f>
        <v/>
      </c>
      <c r="J1901" s="97"/>
      <c r="K1901" s="25" t="str">
        <f t="shared" si="541"/>
        <v/>
      </c>
      <c r="L1901" s="101">
        <f t="shared" si="542"/>
        <v>0</v>
      </c>
      <c r="M1901" s="102">
        <f t="shared" si="543"/>
        <v>0</v>
      </c>
      <c r="N1901" s="105"/>
      <c r="O1901" s="104">
        <f t="shared" si="544"/>
        <v>0</v>
      </c>
      <c r="P1901" s="26">
        <f t="shared" si="558"/>
        <v>0</v>
      </c>
      <c r="Q1901" s="21">
        <f t="shared" si="557"/>
        <v>0</v>
      </c>
      <c r="R1901" s="98"/>
      <c r="S1901" s="99"/>
      <c r="T1901" s="99"/>
      <c r="U1901" s="99"/>
      <c r="V1901" s="99"/>
      <c r="W1901" s="99"/>
      <c r="X1901" s="99"/>
      <c r="Y1901" s="99"/>
      <c r="Z1901" s="99"/>
      <c r="AA1901" s="99"/>
      <c r="AB1901" s="99"/>
      <c r="AC1901" s="100"/>
      <c r="AD1901" s="22">
        <f t="shared" si="545"/>
        <v>0</v>
      </c>
      <c r="AE1901" s="20">
        <f t="shared" si="546"/>
        <v>0</v>
      </c>
      <c r="AF1901" s="20">
        <f t="shared" si="547"/>
        <v>0</v>
      </c>
      <c r="AG1901" s="20">
        <f t="shared" si="548"/>
        <v>0</v>
      </c>
      <c r="AH1901" s="20">
        <f t="shared" si="549"/>
        <v>0</v>
      </c>
      <c r="AI1901" s="20">
        <f t="shared" si="550"/>
        <v>0</v>
      </c>
      <c r="AJ1901" s="20">
        <f t="shared" si="551"/>
        <v>0</v>
      </c>
      <c r="AK1901" s="20">
        <f t="shared" si="552"/>
        <v>0</v>
      </c>
      <c r="AL1901" s="20">
        <f t="shared" si="553"/>
        <v>0</v>
      </c>
      <c r="AM1901" s="20">
        <f t="shared" si="554"/>
        <v>0</v>
      </c>
      <c r="AN1901" s="20">
        <f t="shared" si="555"/>
        <v>0</v>
      </c>
      <c r="AO1901" s="43">
        <f t="shared" si="556"/>
        <v>0</v>
      </c>
    </row>
    <row r="1902" spans="1:41" hidden="1" x14ac:dyDescent="0.2">
      <c r="A1902" s="96"/>
      <c r="B1902" s="96"/>
      <c r="C1902" s="96"/>
      <c r="D1902" s="96"/>
      <c r="E1902" s="96"/>
      <c r="F1902" s="96"/>
      <c r="G1902" s="96"/>
      <c r="H1902" s="19" t="str">
        <f>IF(E1902="","",VLOOKUP(LEFT(E1902,5),'Technikai cellák'!B:C,2,0))</f>
        <v/>
      </c>
      <c r="I1902" s="19" t="str">
        <f>IF(E1902="","",VLOOKUP(H1902,'Technikai cellák'!$C$1:$D$12,2,0))</f>
        <v/>
      </c>
      <c r="J1902" s="97"/>
      <c r="K1902" s="25" t="str">
        <f t="shared" si="541"/>
        <v/>
      </c>
      <c r="L1902" s="101">
        <f t="shared" si="542"/>
        <v>0</v>
      </c>
      <c r="M1902" s="102">
        <f t="shared" si="543"/>
        <v>0</v>
      </c>
      <c r="N1902" s="105"/>
      <c r="O1902" s="104">
        <f t="shared" si="544"/>
        <v>0</v>
      </c>
      <c r="P1902" s="26">
        <f t="shared" si="558"/>
        <v>0</v>
      </c>
      <c r="Q1902" s="21">
        <f t="shared" si="557"/>
        <v>0</v>
      </c>
      <c r="R1902" s="98"/>
      <c r="S1902" s="99"/>
      <c r="T1902" s="99"/>
      <c r="U1902" s="99"/>
      <c r="V1902" s="99"/>
      <c r="W1902" s="99"/>
      <c r="X1902" s="99"/>
      <c r="Y1902" s="99"/>
      <c r="Z1902" s="99"/>
      <c r="AA1902" s="99"/>
      <c r="AB1902" s="99"/>
      <c r="AC1902" s="100"/>
      <c r="AD1902" s="22">
        <f t="shared" si="545"/>
        <v>0</v>
      </c>
      <c r="AE1902" s="20">
        <f t="shared" si="546"/>
        <v>0</v>
      </c>
      <c r="AF1902" s="20">
        <f t="shared" si="547"/>
        <v>0</v>
      </c>
      <c r="AG1902" s="20">
        <f t="shared" si="548"/>
        <v>0</v>
      </c>
      <c r="AH1902" s="20">
        <f t="shared" si="549"/>
        <v>0</v>
      </c>
      <c r="AI1902" s="20">
        <f t="shared" si="550"/>
        <v>0</v>
      </c>
      <c r="AJ1902" s="20">
        <f t="shared" si="551"/>
        <v>0</v>
      </c>
      <c r="AK1902" s="20">
        <f t="shared" si="552"/>
        <v>0</v>
      </c>
      <c r="AL1902" s="20">
        <f t="shared" si="553"/>
        <v>0</v>
      </c>
      <c r="AM1902" s="20">
        <f t="shared" si="554"/>
        <v>0</v>
      </c>
      <c r="AN1902" s="20">
        <f t="shared" si="555"/>
        <v>0</v>
      </c>
      <c r="AO1902" s="43">
        <f t="shared" si="556"/>
        <v>0</v>
      </c>
    </row>
    <row r="1903" spans="1:41" hidden="1" x14ac:dyDescent="0.2">
      <c r="A1903" s="96"/>
      <c r="B1903" s="96"/>
      <c r="C1903" s="96"/>
      <c r="D1903" s="96"/>
      <c r="E1903" s="96"/>
      <c r="F1903" s="96"/>
      <c r="G1903" s="96"/>
      <c r="H1903" s="19" t="str">
        <f>IF(E1903="","",VLOOKUP(LEFT(E1903,5),'Technikai cellák'!B:C,2,0))</f>
        <v/>
      </c>
      <c r="I1903" s="19" t="str">
        <f>IF(E1903="","",VLOOKUP(H1903,'Technikai cellák'!$C$1:$D$12,2,0))</f>
        <v/>
      </c>
      <c r="J1903" s="97"/>
      <c r="K1903" s="25" t="str">
        <f t="shared" si="541"/>
        <v/>
      </c>
      <c r="L1903" s="101">
        <f t="shared" si="542"/>
        <v>0</v>
      </c>
      <c r="M1903" s="102">
        <f t="shared" si="543"/>
        <v>0</v>
      </c>
      <c r="N1903" s="105"/>
      <c r="O1903" s="104">
        <f t="shared" si="544"/>
        <v>0</v>
      </c>
      <c r="P1903" s="26">
        <f t="shared" si="558"/>
        <v>0</v>
      </c>
      <c r="Q1903" s="21">
        <f t="shared" si="557"/>
        <v>0</v>
      </c>
      <c r="R1903" s="98"/>
      <c r="S1903" s="99"/>
      <c r="T1903" s="99"/>
      <c r="U1903" s="99"/>
      <c r="V1903" s="99"/>
      <c r="W1903" s="99"/>
      <c r="X1903" s="99"/>
      <c r="Y1903" s="99"/>
      <c r="Z1903" s="99"/>
      <c r="AA1903" s="99"/>
      <c r="AB1903" s="99"/>
      <c r="AC1903" s="100"/>
      <c r="AD1903" s="22">
        <f t="shared" si="545"/>
        <v>0</v>
      </c>
      <c r="AE1903" s="20">
        <f t="shared" si="546"/>
        <v>0</v>
      </c>
      <c r="AF1903" s="20">
        <f t="shared" si="547"/>
        <v>0</v>
      </c>
      <c r="AG1903" s="20">
        <f t="shared" si="548"/>
        <v>0</v>
      </c>
      <c r="AH1903" s="20">
        <f t="shared" si="549"/>
        <v>0</v>
      </c>
      <c r="AI1903" s="20">
        <f t="shared" si="550"/>
        <v>0</v>
      </c>
      <c r="AJ1903" s="20">
        <f t="shared" si="551"/>
        <v>0</v>
      </c>
      <c r="AK1903" s="20">
        <f t="shared" si="552"/>
        <v>0</v>
      </c>
      <c r="AL1903" s="20">
        <f t="shared" si="553"/>
        <v>0</v>
      </c>
      <c r="AM1903" s="20">
        <f t="shared" si="554"/>
        <v>0</v>
      </c>
      <c r="AN1903" s="20">
        <f t="shared" si="555"/>
        <v>0</v>
      </c>
      <c r="AO1903" s="43">
        <f t="shared" si="556"/>
        <v>0</v>
      </c>
    </row>
    <row r="1904" spans="1:41" hidden="1" x14ac:dyDescent="0.2">
      <c r="A1904" s="96"/>
      <c r="B1904" s="96"/>
      <c r="C1904" s="96"/>
      <c r="D1904" s="96"/>
      <c r="E1904" s="96"/>
      <c r="F1904" s="96"/>
      <c r="G1904" s="96"/>
      <c r="H1904" s="19" t="str">
        <f>IF(E1904="","",VLOOKUP(LEFT(E1904,5),'Technikai cellák'!B:C,2,0))</f>
        <v/>
      </c>
      <c r="I1904" s="19" t="str">
        <f>IF(E1904="","",VLOOKUP(H1904,'Technikai cellák'!$C$1:$D$12,2,0))</f>
        <v/>
      </c>
      <c r="J1904" s="97"/>
      <c r="K1904" s="25" t="str">
        <f t="shared" si="541"/>
        <v/>
      </c>
      <c r="L1904" s="101">
        <f t="shared" si="542"/>
        <v>0</v>
      </c>
      <c r="M1904" s="102">
        <f t="shared" si="543"/>
        <v>0</v>
      </c>
      <c r="N1904" s="105"/>
      <c r="O1904" s="104">
        <f t="shared" si="544"/>
        <v>0</v>
      </c>
      <c r="P1904" s="26">
        <f t="shared" si="558"/>
        <v>0</v>
      </c>
      <c r="Q1904" s="21">
        <f t="shared" si="557"/>
        <v>0</v>
      </c>
      <c r="R1904" s="98"/>
      <c r="S1904" s="99"/>
      <c r="T1904" s="99"/>
      <c r="U1904" s="99"/>
      <c r="V1904" s="99"/>
      <c r="W1904" s="99"/>
      <c r="X1904" s="99"/>
      <c r="Y1904" s="99"/>
      <c r="Z1904" s="99"/>
      <c r="AA1904" s="99"/>
      <c r="AB1904" s="99"/>
      <c r="AC1904" s="100"/>
      <c r="AD1904" s="22">
        <f t="shared" si="545"/>
        <v>0</v>
      </c>
      <c r="AE1904" s="20">
        <f t="shared" si="546"/>
        <v>0</v>
      </c>
      <c r="AF1904" s="20">
        <f t="shared" si="547"/>
        <v>0</v>
      </c>
      <c r="AG1904" s="20">
        <f t="shared" si="548"/>
        <v>0</v>
      </c>
      <c r="AH1904" s="20">
        <f t="shared" si="549"/>
        <v>0</v>
      </c>
      <c r="AI1904" s="20">
        <f t="shared" si="550"/>
        <v>0</v>
      </c>
      <c r="AJ1904" s="20">
        <f t="shared" si="551"/>
        <v>0</v>
      </c>
      <c r="AK1904" s="20">
        <f t="shared" si="552"/>
        <v>0</v>
      </c>
      <c r="AL1904" s="20">
        <f t="shared" si="553"/>
        <v>0</v>
      </c>
      <c r="AM1904" s="20">
        <f t="shared" si="554"/>
        <v>0</v>
      </c>
      <c r="AN1904" s="20">
        <f t="shared" si="555"/>
        <v>0</v>
      </c>
      <c r="AO1904" s="43">
        <f t="shared" si="556"/>
        <v>0</v>
      </c>
    </row>
    <row r="1905" spans="1:41" hidden="1" x14ac:dyDescent="0.2">
      <c r="A1905" s="96"/>
      <c r="B1905" s="96"/>
      <c r="C1905" s="96"/>
      <c r="D1905" s="96"/>
      <c r="E1905" s="96"/>
      <c r="F1905" s="96"/>
      <c r="G1905" s="96"/>
      <c r="H1905" s="19" t="str">
        <f>IF(E1905="","",VLOOKUP(LEFT(E1905,5),'Technikai cellák'!B:C,2,0))</f>
        <v/>
      </c>
      <c r="I1905" s="19" t="str">
        <f>IF(E1905="","",VLOOKUP(H1905,'Technikai cellák'!$C$1:$D$12,2,0))</f>
        <v/>
      </c>
      <c r="J1905" s="97"/>
      <c r="K1905" s="25" t="str">
        <f t="shared" si="541"/>
        <v/>
      </c>
      <c r="L1905" s="101">
        <f t="shared" si="542"/>
        <v>0</v>
      </c>
      <c r="M1905" s="102">
        <f t="shared" si="543"/>
        <v>0</v>
      </c>
      <c r="N1905" s="105"/>
      <c r="O1905" s="104">
        <f t="shared" si="544"/>
        <v>0</v>
      </c>
      <c r="P1905" s="26">
        <f t="shared" si="558"/>
        <v>0</v>
      </c>
      <c r="Q1905" s="21">
        <f t="shared" si="557"/>
        <v>0</v>
      </c>
      <c r="R1905" s="98"/>
      <c r="S1905" s="99"/>
      <c r="T1905" s="99"/>
      <c r="U1905" s="99"/>
      <c r="V1905" s="99"/>
      <c r="W1905" s="99"/>
      <c r="X1905" s="99"/>
      <c r="Y1905" s="99"/>
      <c r="Z1905" s="99"/>
      <c r="AA1905" s="99"/>
      <c r="AB1905" s="99"/>
      <c r="AC1905" s="100"/>
      <c r="AD1905" s="22">
        <f t="shared" si="545"/>
        <v>0</v>
      </c>
      <c r="AE1905" s="20">
        <f t="shared" si="546"/>
        <v>0</v>
      </c>
      <c r="AF1905" s="20">
        <f t="shared" si="547"/>
        <v>0</v>
      </c>
      <c r="AG1905" s="20">
        <f t="shared" si="548"/>
        <v>0</v>
      </c>
      <c r="AH1905" s="20">
        <f t="shared" si="549"/>
        <v>0</v>
      </c>
      <c r="AI1905" s="20">
        <f t="shared" si="550"/>
        <v>0</v>
      </c>
      <c r="AJ1905" s="20">
        <f t="shared" si="551"/>
        <v>0</v>
      </c>
      <c r="AK1905" s="20">
        <f t="shared" si="552"/>
        <v>0</v>
      </c>
      <c r="AL1905" s="20">
        <f t="shared" si="553"/>
        <v>0</v>
      </c>
      <c r="AM1905" s="20">
        <f t="shared" si="554"/>
        <v>0</v>
      </c>
      <c r="AN1905" s="20">
        <f t="shared" si="555"/>
        <v>0</v>
      </c>
      <c r="AO1905" s="43">
        <f t="shared" si="556"/>
        <v>0</v>
      </c>
    </row>
    <row r="1906" spans="1:41" hidden="1" x14ac:dyDescent="0.2">
      <c r="A1906" s="96"/>
      <c r="B1906" s="96"/>
      <c r="C1906" s="96"/>
      <c r="D1906" s="96"/>
      <c r="E1906" s="96"/>
      <c r="F1906" s="96"/>
      <c r="G1906" s="96"/>
      <c r="H1906" s="19" t="str">
        <f>IF(E1906="","",VLOOKUP(LEFT(E1906,5),'Technikai cellák'!B:C,2,0))</f>
        <v/>
      </c>
      <c r="I1906" s="19" t="str">
        <f>IF(E1906="","",VLOOKUP(H1906,'Technikai cellák'!$C$1:$D$12,2,0))</f>
        <v/>
      </c>
      <c r="J1906" s="97"/>
      <c r="K1906" s="25" t="str">
        <f t="shared" si="541"/>
        <v/>
      </c>
      <c r="L1906" s="101">
        <f t="shared" si="542"/>
        <v>0</v>
      </c>
      <c r="M1906" s="102">
        <f t="shared" si="543"/>
        <v>0</v>
      </c>
      <c r="N1906" s="105"/>
      <c r="O1906" s="104">
        <f t="shared" si="544"/>
        <v>0</v>
      </c>
      <c r="P1906" s="26">
        <f t="shared" si="558"/>
        <v>0</v>
      </c>
      <c r="Q1906" s="21">
        <f t="shared" si="557"/>
        <v>0</v>
      </c>
      <c r="R1906" s="98"/>
      <c r="S1906" s="99"/>
      <c r="T1906" s="99"/>
      <c r="U1906" s="99"/>
      <c r="V1906" s="99"/>
      <c r="W1906" s="99"/>
      <c r="X1906" s="99"/>
      <c r="Y1906" s="99"/>
      <c r="Z1906" s="99"/>
      <c r="AA1906" s="99"/>
      <c r="AB1906" s="99"/>
      <c r="AC1906" s="100"/>
      <c r="AD1906" s="22">
        <f t="shared" si="545"/>
        <v>0</v>
      </c>
      <c r="AE1906" s="20">
        <f t="shared" si="546"/>
        <v>0</v>
      </c>
      <c r="AF1906" s="20">
        <f t="shared" si="547"/>
        <v>0</v>
      </c>
      <c r="AG1906" s="20">
        <f t="shared" si="548"/>
        <v>0</v>
      </c>
      <c r="AH1906" s="20">
        <f t="shared" si="549"/>
        <v>0</v>
      </c>
      <c r="AI1906" s="20">
        <f t="shared" si="550"/>
        <v>0</v>
      </c>
      <c r="AJ1906" s="20">
        <f t="shared" si="551"/>
        <v>0</v>
      </c>
      <c r="AK1906" s="20">
        <f t="shared" si="552"/>
        <v>0</v>
      </c>
      <c r="AL1906" s="20">
        <f t="shared" si="553"/>
        <v>0</v>
      </c>
      <c r="AM1906" s="20">
        <f t="shared" si="554"/>
        <v>0</v>
      </c>
      <c r="AN1906" s="20">
        <f t="shared" si="555"/>
        <v>0</v>
      </c>
      <c r="AO1906" s="43">
        <f t="shared" si="556"/>
        <v>0</v>
      </c>
    </row>
    <row r="1907" spans="1:41" hidden="1" x14ac:dyDescent="0.2">
      <c r="A1907" s="96"/>
      <c r="B1907" s="96"/>
      <c r="C1907" s="96"/>
      <c r="D1907" s="96"/>
      <c r="E1907" s="96"/>
      <c r="F1907" s="96"/>
      <c r="G1907" s="96"/>
      <c r="H1907" s="19" t="str">
        <f>IF(E1907="","",VLOOKUP(LEFT(E1907,5),'Technikai cellák'!B:C,2,0))</f>
        <v/>
      </c>
      <c r="I1907" s="19" t="str">
        <f>IF(E1907="","",VLOOKUP(H1907,'Technikai cellák'!$C$1:$D$12,2,0))</f>
        <v/>
      </c>
      <c r="J1907" s="97"/>
      <c r="K1907" s="25" t="str">
        <f t="shared" si="541"/>
        <v/>
      </c>
      <c r="L1907" s="101">
        <f t="shared" si="542"/>
        <v>0</v>
      </c>
      <c r="M1907" s="102">
        <f t="shared" si="543"/>
        <v>0</v>
      </c>
      <c r="N1907" s="105"/>
      <c r="O1907" s="104">
        <f t="shared" si="544"/>
        <v>0</v>
      </c>
      <c r="P1907" s="26">
        <f t="shared" si="558"/>
        <v>0</v>
      </c>
      <c r="Q1907" s="21">
        <f t="shared" si="557"/>
        <v>0</v>
      </c>
      <c r="R1907" s="98"/>
      <c r="S1907" s="99"/>
      <c r="T1907" s="99"/>
      <c r="U1907" s="99"/>
      <c r="V1907" s="99"/>
      <c r="W1907" s="99"/>
      <c r="X1907" s="99"/>
      <c r="Y1907" s="99"/>
      <c r="Z1907" s="99"/>
      <c r="AA1907" s="99"/>
      <c r="AB1907" s="99"/>
      <c r="AC1907" s="100"/>
      <c r="AD1907" s="22">
        <f t="shared" si="545"/>
        <v>0</v>
      </c>
      <c r="AE1907" s="20">
        <f t="shared" si="546"/>
        <v>0</v>
      </c>
      <c r="AF1907" s="20">
        <f t="shared" si="547"/>
        <v>0</v>
      </c>
      <c r="AG1907" s="20">
        <f t="shared" si="548"/>
        <v>0</v>
      </c>
      <c r="AH1907" s="20">
        <f t="shared" si="549"/>
        <v>0</v>
      </c>
      <c r="AI1907" s="20">
        <f t="shared" si="550"/>
        <v>0</v>
      </c>
      <c r="AJ1907" s="20">
        <f t="shared" si="551"/>
        <v>0</v>
      </c>
      <c r="AK1907" s="20">
        <f t="shared" si="552"/>
        <v>0</v>
      </c>
      <c r="AL1907" s="20">
        <f t="shared" si="553"/>
        <v>0</v>
      </c>
      <c r="AM1907" s="20">
        <f t="shared" si="554"/>
        <v>0</v>
      </c>
      <c r="AN1907" s="20">
        <f t="shared" si="555"/>
        <v>0</v>
      </c>
      <c r="AO1907" s="43">
        <f t="shared" si="556"/>
        <v>0</v>
      </c>
    </row>
    <row r="1908" spans="1:41" hidden="1" x14ac:dyDescent="0.2">
      <c r="A1908" s="96"/>
      <c r="B1908" s="96"/>
      <c r="C1908" s="96"/>
      <c r="D1908" s="96"/>
      <c r="E1908" s="96"/>
      <c r="F1908" s="96"/>
      <c r="G1908" s="96"/>
      <c r="H1908" s="19" t="str">
        <f>IF(E1908="","",VLOOKUP(LEFT(E1908,5),'Technikai cellák'!B:C,2,0))</f>
        <v/>
      </c>
      <c r="I1908" s="19" t="str">
        <f>IF(E1908="","",VLOOKUP(H1908,'Technikai cellák'!$C$1:$D$12,2,0))</f>
        <v/>
      </c>
      <c r="J1908" s="97"/>
      <c r="K1908" s="25" t="str">
        <f t="shared" si="541"/>
        <v/>
      </c>
      <c r="L1908" s="101">
        <f t="shared" si="542"/>
        <v>0</v>
      </c>
      <c r="M1908" s="102">
        <f t="shared" si="543"/>
        <v>0</v>
      </c>
      <c r="N1908" s="105"/>
      <c r="O1908" s="104">
        <f t="shared" si="544"/>
        <v>0</v>
      </c>
      <c r="P1908" s="26">
        <f t="shared" si="558"/>
        <v>0</v>
      </c>
      <c r="Q1908" s="21">
        <f t="shared" si="557"/>
        <v>0</v>
      </c>
      <c r="R1908" s="98"/>
      <c r="S1908" s="99"/>
      <c r="T1908" s="99"/>
      <c r="U1908" s="99"/>
      <c r="V1908" s="99"/>
      <c r="W1908" s="99"/>
      <c r="X1908" s="99"/>
      <c r="Y1908" s="99"/>
      <c r="Z1908" s="99"/>
      <c r="AA1908" s="99"/>
      <c r="AB1908" s="99"/>
      <c r="AC1908" s="100"/>
      <c r="AD1908" s="22">
        <f t="shared" si="545"/>
        <v>0</v>
      </c>
      <c r="AE1908" s="20">
        <f t="shared" si="546"/>
        <v>0</v>
      </c>
      <c r="AF1908" s="20">
        <f t="shared" si="547"/>
        <v>0</v>
      </c>
      <c r="AG1908" s="20">
        <f t="shared" si="548"/>
        <v>0</v>
      </c>
      <c r="AH1908" s="20">
        <f t="shared" si="549"/>
        <v>0</v>
      </c>
      <c r="AI1908" s="20">
        <f t="shared" si="550"/>
        <v>0</v>
      </c>
      <c r="AJ1908" s="20">
        <f t="shared" si="551"/>
        <v>0</v>
      </c>
      <c r="AK1908" s="20">
        <f t="shared" si="552"/>
        <v>0</v>
      </c>
      <c r="AL1908" s="20">
        <f t="shared" si="553"/>
        <v>0</v>
      </c>
      <c r="AM1908" s="20">
        <f t="shared" si="554"/>
        <v>0</v>
      </c>
      <c r="AN1908" s="20">
        <f t="shared" si="555"/>
        <v>0</v>
      </c>
      <c r="AO1908" s="43">
        <f t="shared" si="556"/>
        <v>0</v>
      </c>
    </row>
    <row r="1909" spans="1:41" hidden="1" x14ac:dyDescent="0.2">
      <c r="A1909" s="96"/>
      <c r="B1909" s="96"/>
      <c r="C1909" s="96"/>
      <c r="D1909" s="96"/>
      <c r="E1909" s="96"/>
      <c r="F1909" s="96"/>
      <c r="G1909" s="96"/>
      <c r="H1909" s="19" t="str">
        <f>IF(E1909="","",VLOOKUP(LEFT(E1909,5),'Technikai cellák'!B:C,2,0))</f>
        <v/>
      </c>
      <c r="I1909" s="19" t="str">
        <f>IF(E1909="","",VLOOKUP(H1909,'Technikai cellák'!$C$1:$D$12,2,0))</f>
        <v/>
      </c>
      <c r="J1909" s="97"/>
      <c r="K1909" s="25" t="str">
        <f t="shared" si="541"/>
        <v/>
      </c>
      <c r="L1909" s="101">
        <f t="shared" si="542"/>
        <v>0</v>
      </c>
      <c r="M1909" s="102">
        <f t="shared" si="543"/>
        <v>0</v>
      </c>
      <c r="N1909" s="105"/>
      <c r="O1909" s="104">
        <f t="shared" si="544"/>
        <v>0</v>
      </c>
      <c r="P1909" s="26">
        <f t="shared" si="558"/>
        <v>0</v>
      </c>
      <c r="Q1909" s="21">
        <f t="shared" si="557"/>
        <v>0</v>
      </c>
      <c r="R1909" s="98"/>
      <c r="S1909" s="99"/>
      <c r="T1909" s="99"/>
      <c r="U1909" s="99"/>
      <c r="V1909" s="99"/>
      <c r="W1909" s="99"/>
      <c r="X1909" s="99"/>
      <c r="Y1909" s="99"/>
      <c r="Z1909" s="99"/>
      <c r="AA1909" s="99"/>
      <c r="AB1909" s="99"/>
      <c r="AC1909" s="100"/>
      <c r="AD1909" s="22">
        <f t="shared" si="545"/>
        <v>0</v>
      </c>
      <c r="AE1909" s="20">
        <f t="shared" si="546"/>
        <v>0</v>
      </c>
      <c r="AF1909" s="20">
        <f t="shared" si="547"/>
        <v>0</v>
      </c>
      <c r="AG1909" s="20">
        <f t="shared" si="548"/>
        <v>0</v>
      </c>
      <c r="AH1909" s="20">
        <f t="shared" si="549"/>
        <v>0</v>
      </c>
      <c r="AI1909" s="20">
        <f t="shared" si="550"/>
        <v>0</v>
      </c>
      <c r="AJ1909" s="20">
        <f t="shared" si="551"/>
        <v>0</v>
      </c>
      <c r="AK1909" s="20">
        <f t="shared" si="552"/>
        <v>0</v>
      </c>
      <c r="AL1909" s="20">
        <f t="shared" si="553"/>
        <v>0</v>
      </c>
      <c r="AM1909" s="20">
        <f t="shared" si="554"/>
        <v>0</v>
      </c>
      <c r="AN1909" s="20">
        <f t="shared" si="555"/>
        <v>0</v>
      </c>
      <c r="AO1909" s="43">
        <f t="shared" si="556"/>
        <v>0</v>
      </c>
    </row>
    <row r="1910" spans="1:41" hidden="1" x14ac:dyDescent="0.2">
      <c r="A1910" s="96"/>
      <c r="B1910" s="96"/>
      <c r="C1910" s="96"/>
      <c r="D1910" s="96"/>
      <c r="E1910" s="96"/>
      <c r="F1910" s="96"/>
      <c r="G1910" s="96"/>
      <c r="H1910" s="19" t="str">
        <f>IF(E1910="","",VLOOKUP(LEFT(E1910,5),'Technikai cellák'!B:C,2,0))</f>
        <v/>
      </c>
      <c r="I1910" s="19" t="str">
        <f>IF(E1910="","",VLOOKUP(H1910,'Technikai cellák'!$C$1:$D$12,2,0))</f>
        <v/>
      </c>
      <c r="J1910" s="97"/>
      <c r="K1910" s="25" t="str">
        <f t="shared" si="541"/>
        <v/>
      </c>
      <c r="L1910" s="101">
        <f t="shared" si="542"/>
        <v>0</v>
      </c>
      <c r="M1910" s="102">
        <f t="shared" si="543"/>
        <v>0</v>
      </c>
      <c r="N1910" s="105"/>
      <c r="O1910" s="104">
        <f t="shared" si="544"/>
        <v>0</v>
      </c>
      <c r="P1910" s="26">
        <f t="shared" si="558"/>
        <v>0</v>
      </c>
      <c r="Q1910" s="21">
        <f t="shared" si="557"/>
        <v>0</v>
      </c>
      <c r="R1910" s="98"/>
      <c r="S1910" s="99"/>
      <c r="T1910" s="99"/>
      <c r="U1910" s="99"/>
      <c r="V1910" s="99"/>
      <c r="W1910" s="99"/>
      <c r="X1910" s="99"/>
      <c r="Y1910" s="99"/>
      <c r="Z1910" s="99"/>
      <c r="AA1910" s="99"/>
      <c r="AB1910" s="99"/>
      <c r="AC1910" s="100"/>
      <c r="AD1910" s="22">
        <f t="shared" si="545"/>
        <v>0</v>
      </c>
      <c r="AE1910" s="20">
        <f t="shared" si="546"/>
        <v>0</v>
      </c>
      <c r="AF1910" s="20">
        <f t="shared" si="547"/>
        <v>0</v>
      </c>
      <c r="AG1910" s="20">
        <f t="shared" si="548"/>
        <v>0</v>
      </c>
      <c r="AH1910" s="20">
        <f t="shared" si="549"/>
        <v>0</v>
      </c>
      <c r="AI1910" s="20">
        <f t="shared" si="550"/>
        <v>0</v>
      </c>
      <c r="AJ1910" s="20">
        <f t="shared" si="551"/>
        <v>0</v>
      </c>
      <c r="AK1910" s="20">
        <f t="shared" si="552"/>
        <v>0</v>
      </c>
      <c r="AL1910" s="20">
        <f t="shared" si="553"/>
        <v>0</v>
      </c>
      <c r="AM1910" s="20">
        <f t="shared" si="554"/>
        <v>0</v>
      </c>
      <c r="AN1910" s="20">
        <f t="shared" si="555"/>
        <v>0</v>
      </c>
      <c r="AO1910" s="43">
        <f t="shared" si="556"/>
        <v>0</v>
      </c>
    </row>
    <row r="1911" spans="1:41" hidden="1" x14ac:dyDescent="0.2">
      <c r="A1911" s="96"/>
      <c r="B1911" s="96"/>
      <c r="C1911" s="96"/>
      <c r="D1911" s="96"/>
      <c r="E1911" s="96"/>
      <c r="F1911" s="96"/>
      <c r="G1911" s="96"/>
      <c r="H1911" s="19" t="str">
        <f>IF(E1911="","",VLOOKUP(LEFT(E1911,5),'Technikai cellák'!B:C,2,0))</f>
        <v/>
      </c>
      <c r="I1911" s="19" t="str">
        <f>IF(E1911="","",VLOOKUP(H1911,'Technikai cellák'!$C$1:$D$12,2,0))</f>
        <v/>
      </c>
      <c r="J1911" s="97"/>
      <c r="K1911" s="25" t="str">
        <f t="shared" si="541"/>
        <v/>
      </c>
      <c r="L1911" s="101">
        <f t="shared" si="542"/>
        <v>0</v>
      </c>
      <c r="M1911" s="102">
        <f t="shared" si="543"/>
        <v>0</v>
      </c>
      <c r="N1911" s="105"/>
      <c r="O1911" s="104">
        <f t="shared" si="544"/>
        <v>0</v>
      </c>
      <c r="P1911" s="26">
        <f t="shared" si="558"/>
        <v>0</v>
      </c>
      <c r="Q1911" s="21">
        <f t="shared" si="557"/>
        <v>0</v>
      </c>
      <c r="R1911" s="98"/>
      <c r="S1911" s="99"/>
      <c r="T1911" s="99"/>
      <c r="U1911" s="99"/>
      <c r="V1911" s="99"/>
      <c r="W1911" s="99"/>
      <c r="X1911" s="99"/>
      <c r="Y1911" s="99"/>
      <c r="Z1911" s="99"/>
      <c r="AA1911" s="99"/>
      <c r="AB1911" s="99"/>
      <c r="AC1911" s="100"/>
      <c r="AD1911" s="22">
        <f t="shared" si="545"/>
        <v>0</v>
      </c>
      <c r="AE1911" s="20">
        <f t="shared" si="546"/>
        <v>0</v>
      </c>
      <c r="AF1911" s="20">
        <f t="shared" si="547"/>
        <v>0</v>
      </c>
      <c r="AG1911" s="20">
        <f t="shared" si="548"/>
        <v>0</v>
      </c>
      <c r="AH1911" s="20">
        <f t="shared" si="549"/>
        <v>0</v>
      </c>
      <c r="AI1911" s="20">
        <f t="shared" si="550"/>
        <v>0</v>
      </c>
      <c r="AJ1911" s="20">
        <f t="shared" si="551"/>
        <v>0</v>
      </c>
      <c r="AK1911" s="20">
        <f t="shared" si="552"/>
        <v>0</v>
      </c>
      <c r="AL1911" s="20">
        <f t="shared" si="553"/>
        <v>0</v>
      </c>
      <c r="AM1911" s="20">
        <f t="shared" si="554"/>
        <v>0</v>
      </c>
      <c r="AN1911" s="20">
        <f t="shared" si="555"/>
        <v>0</v>
      </c>
      <c r="AO1911" s="43">
        <f t="shared" si="556"/>
        <v>0</v>
      </c>
    </row>
    <row r="1912" spans="1:41" hidden="1" x14ac:dyDescent="0.2">
      <c r="A1912" s="96"/>
      <c r="B1912" s="96"/>
      <c r="C1912" s="96"/>
      <c r="D1912" s="96"/>
      <c r="E1912" s="96"/>
      <c r="F1912" s="96"/>
      <c r="G1912" s="96"/>
      <c r="H1912" s="19" t="str">
        <f>IF(E1912="","",VLOOKUP(LEFT(E1912,5),'Technikai cellák'!B:C,2,0))</f>
        <v/>
      </c>
      <c r="I1912" s="19" t="str">
        <f>IF(E1912="","",VLOOKUP(H1912,'Technikai cellák'!$C$1:$D$12,2,0))</f>
        <v/>
      </c>
      <c r="J1912" s="97"/>
      <c r="K1912" s="25" t="str">
        <f t="shared" si="541"/>
        <v/>
      </c>
      <c r="L1912" s="101">
        <f t="shared" si="542"/>
        <v>0</v>
      </c>
      <c r="M1912" s="102">
        <f t="shared" si="543"/>
        <v>0</v>
      </c>
      <c r="N1912" s="105"/>
      <c r="O1912" s="104">
        <f t="shared" si="544"/>
        <v>0</v>
      </c>
      <c r="P1912" s="26">
        <f t="shared" si="558"/>
        <v>0</v>
      </c>
      <c r="Q1912" s="21">
        <f t="shared" si="557"/>
        <v>0</v>
      </c>
      <c r="R1912" s="98"/>
      <c r="S1912" s="99"/>
      <c r="T1912" s="99"/>
      <c r="U1912" s="99"/>
      <c r="V1912" s="99"/>
      <c r="W1912" s="99"/>
      <c r="X1912" s="99"/>
      <c r="Y1912" s="99"/>
      <c r="Z1912" s="99"/>
      <c r="AA1912" s="99"/>
      <c r="AB1912" s="99"/>
      <c r="AC1912" s="100"/>
      <c r="AD1912" s="22">
        <f t="shared" si="545"/>
        <v>0</v>
      </c>
      <c r="AE1912" s="20">
        <f t="shared" si="546"/>
        <v>0</v>
      </c>
      <c r="AF1912" s="20">
        <f t="shared" si="547"/>
        <v>0</v>
      </c>
      <c r="AG1912" s="20">
        <f t="shared" si="548"/>
        <v>0</v>
      </c>
      <c r="AH1912" s="20">
        <f t="shared" si="549"/>
        <v>0</v>
      </c>
      <c r="AI1912" s="20">
        <f t="shared" si="550"/>
        <v>0</v>
      </c>
      <c r="AJ1912" s="20">
        <f t="shared" si="551"/>
        <v>0</v>
      </c>
      <c r="AK1912" s="20">
        <f t="shared" si="552"/>
        <v>0</v>
      </c>
      <c r="AL1912" s="20">
        <f t="shared" si="553"/>
        <v>0</v>
      </c>
      <c r="AM1912" s="20">
        <f t="shared" si="554"/>
        <v>0</v>
      </c>
      <c r="AN1912" s="20">
        <f t="shared" si="555"/>
        <v>0</v>
      </c>
      <c r="AO1912" s="43">
        <f t="shared" si="556"/>
        <v>0</v>
      </c>
    </row>
    <row r="1913" spans="1:41" hidden="1" x14ac:dyDescent="0.2">
      <c r="A1913" s="96"/>
      <c r="B1913" s="96"/>
      <c r="C1913" s="96"/>
      <c r="D1913" s="96"/>
      <c r="E1913" s="96"/>
      <c r="F1913" s="96"/>
      <c r="G1913" s="96"/>
      <c r="H1913" s="19" t="str">
        <f>IF(E1913="","",VLOOKUP(LEFT(E1913,5),'Technikai cellák'!B:C,2,0))</f>
        <v/>
      </c>
      <c r="I1913" s="19" t="str">
        <f>IF(E1913="","",VLOOKUP(H1913,'Technikai cellák'!$C$1:$D$12,2,0))</f>
        <v/>
      </c>
      <c r="J1913" s="97"/>
      <c r="K1913" s="25" t="str">
        <f t="shared" si="541"/>
        <v/>
      </c>
      <c r="L1913" s="101">
        <f t="shared" si="542"/>
        <v>0</v>
      </c>
      <c r="M1913" s="102">
        <f t="shared" si="543"/>
        <v>0</v>
      </c>
      <c r="N1913" s="105"/>
      <c r="O1913" s="104">
        <f t="shared" si="544"/>
        <v>0</v>
      </c>
      <c r="P1913" s="26">
        <f t="shared" si="558"/>
        <v>0</v>
      </c>
      <c r="Q1913" s="21">
        <f t="shared" si="557"/>
        <v>0</v>
      </c>
      <c r="R1913" s="98"/>
      <c r="S1913" s="99"/>
      <c r="T1913" s="99"/>
      <c r="U1913" s="99"/>
      <c r="V1913" s="99"/>
      <c r="W1913" s="99"/>
      <c r="X1913" s="99"/>
      <c r="Y1913" s="99"/>
      <c r="Z1913" s="99"/>
      <c r="AA1913" s="99"/>
      <c r="AB1913" s="99"/>
      <c r="AC1913" s="100"/>
      <c r="AD1913" s="22">
        <f t="shared" si="545"/>
        <v>0</v>
      </c>
      <c r="AE1913" s="20">
        <f t="shared" si="546"/>
        <v>0</v>
      </c>
      <c r="AF1913" s="20">
        <f t="shared" si="547"/>
        <v>0</v>
      </c>
      <c r="AG1913" s="20">
        <f t="shared" si="548"/>
        <v>0</v>
      </c>
      <c r="AH1913" s="20">
        <f t="shared" si="549"/>
        <v>0</v>
      </c>
      <c r="AI1913" s="20">
        <f t="shared" si="550"/>
        <v>0</v>
      </c>
      <c r="AJ1913" s="20">
        <f t="shared" si="551"/>
        <v>0</v>
      </c>
      <c r="AK1913" s="20">
        <f t="shared" si="552"/>
        <v>0</v>
      </c>
      <c r="AL1913" s="20">
        <f t="shared" si="553"/>
        <v>0</v>
      </c>
      <c r="AM1913" s="20">
        <f t="shared" si="554"/>
        <v>0</v>
      </c>
      <c r="AN1913" s="20">
        <f t="shared" si="555"/>
        <v>0</v>
      </c>
      <c r="AO1913" s="43">
        <f t="shared" si="556"/>
        <v>0</v>
      </c>
    </row>
    <row r="1914" spans="1:41" hidden="1" x14ac:dyDescent="0.2">
      <c r="A1914" s="96"/>
      <c r="B1914" s="96"/>
      <c r="C1914" s="96"/>
      <c r="D1914" s="96"/>
      <c r="E1914" s="96"/>
      <c r="F1914" s="96"/>
      <c r="G1914" s="96"/>
      <c r="H1914" s="19" t="str">
        <f>IF(E1914="","",VLOOKUP(LEFT(E1914,5),'Technikai cellák'!B:C,2,0))</f>
        <v/>
      </c>
      <c r="I1914" s="19" t="str">
        <f>IF(E1914="","",VLOOKUP(H1914,'Technikai cellák'!$C$1:$D$12,2,0))</f>
        <v/>
      </c>
      <c r="J1914" s="97"/>
      <c r="K1914" s="25" t="str">
        <f t="shared" si="541"/>
        <v/>
      </c>
      <c r="L1914" s="101">
        <f t="shared" si="542"/>
        <v>0</v>
      </c>
      <c r="M1914" s="102">
        <f t="shared" si="543"/>
        <v>0</v>
      </c>
      <c r="N1914" s="105"/>
      <c r="O1914" s="104">
        <f t="shared" si="544"/>
        <v>0</v>
      </c>
      <c r="P1914" s="26">
        <f t="shared" si="558"/>
        <v>0</v>
      </c>
      <c r="Q1914" s="21">
        <f t="shared" si="557"/>
        <v>0</v>
      </c>
      <c r="R1914" s="98"/>
      <c r="S1914" s="99"/>
      <c r="T1914" s="99"/>
      <c r="U1914" s="99"/>
      <c r="V1914" s="99"/>
      <c r="W1914" s="99"/>
      <c r="X1914" s="99"/>
      <c r="Y1914" s="99"/>
      <c r="Z1914" s="99"/>
      <c r="AA1914" s="99"/>
      <c r="AB1914" s="99"/>
      <c r="AC1914" s="100"/>
      <c r="AD1914" s="22">
        <f t="shared" si="545"/>
        <v>0</v>
      </c>
      <c r="AE1914" s="20">
        <f t="shared" si="546"/>
        <v>0</v>
      </c>
      <c r="AF1914" s="20">
        <f t="shared" si="547"/>
        <v>0</v>
      </c>
      <c r="AG1914" s="20">
        <f t="shared" si="548"/>
        <v>0</v>
      </c>
      <c r="AH1914" s="20">
        <f t="shared" si="549"/>
        <v>0</v>
      </c>
      <c r="AI1914" s="20">
        <f t="shared" si="550"/>
        <v>0</v>
      </c>
      <c r="AJ1914" s="20">
        <f t="shared" si="551"/>
        <v>0</v>
      </c>
      <c r="AK1914" s="20">
        <f t="shared" si="552"/>
        <v>0</v>
      </c>
      <c r="AL1914" s="20">
        <f t="shared" si="553"/>
        <v>0</v>
      </c>
      <c r="AM1914" s="20">
        <f t="shared" si="554"/>
        <v>0</v>
      </c>
      <c r="AN1914" s="20">
        <f t="shared" si="555"/>
        <v>0</v>
      </c>
      <c r="AO1914" s="43">
        <f t="shared" si="556"/>
        <v>0</v>
      </c>
    </row>
    <row r="1915" spans="1:41" hidden="1" x14ac:dyDescent="0.2">
      <c r="A1915" s="96"/>
      <c r="B1915" s="96"/>
      <c r="C1915" s="96"/>
      <c r="D1915" s="96"/>
      <c r="E1915" s="96"/>
      <c r="F1915" s="96"/>
      <c r="G1915" s="96"/>
      <c r="H1915" s="19" t="str">
        <f>IF(E1915="","",VLOOKUP(LEFT(E1915,5),'Technikai cellák'!B:C,2,0))</f>
        <v/>
      </c>
      <c r="I1915" s="19" t="str">
        <f>IF(E1915="","",VLOOKUP(H1915,'Technikai cellák'!$C$1:$D$12,2,0))</f>
        <v/>
      </c>
      <c r="J1915" s="97"/>
      <c r="K1915" s="25" t="str">
        <f t="shared" si="541"/>
        <v/>
      </c>
      <c r="L1915" s="101">
        <f t="shared" si="542"/>
        <v>0</v>
      </c>
      <c r="M1915" s="102">
        <f t="shared" si="543"/>
        <v>0</v>
      </c>
      <c r="N1915" s="105"/>
      <c r="O1915" s="104">
        <f t="shared" si="544"/>
        <v>0</v>
      </c>
      <c r="P1915" s="26">
        <f t="shared" si="558"/>
        <v>0</v>
      </c>
      <c r="Q1915" s="21">
        <f t="shared" si="557"/>
        <v>0</v>
      </c>
      <c r="R1915" s="98"/>
      <c r="S1915" s="99"/>
      <c r="T1915" s="99"/>
      <c r="U1915" s="99"/>
      <c r="V1915" s="99"/>
      <c r="W1915" s="99"/>
      <c r="X1915" s="99"/>
      <c r="Y1915" s="99"/>
      <c r="Z1915" s="99"/>
      <c r="AA1915" s="99"/>
      <c r="AB1915" s="99"/>
      <c r="AC1915" s="100"/>
      <c r="AD1915" s="22">
        <f t="shared" si="545"/>
        <v>0</v>
      </c>
      <c r="AE1915" s="20">
        <f t="shared" si="546"/>
        <v>0</v>
      </c>
      <c r="AF1915" s="20">
        <f t="shared" si="547"/>
        <v>0</v>
      </c>
      <c r="AG1915" s="20">
        <f t="shared" si="548"/>
        <v>0</v>
      </c>
      <c r="AH1915" s="20">
        <f t="shared" si="549"/>
        <v>0</v>
      </c>
      <c r="AI1915" s="20">
        <f t="shared" si="550"/>
        <v>0</v>
      </c>
      <c r="AJ1915" s="20">
        <f t="shared" si="551"/>
        <v>0</v>
      </c>
      <c r="AK1915" s="20">
        <f t="shared" si="552"/>
        <v>0</v>
      </c>
      <c r="AL1915" s="20">
        <f t="shared" si="553"/>
        <v>0</v>
      </c>
      <c r="AM1915" s="20">
        <f t="shared" si="554"/>
        <v>0</v>
      </c>
      <c r="AN1915" s="20">
        <f t="shared" si="555"/>
        <v>0</v>
      </c>
      <c r="AO1915" s="43">
        <f t="shared" si="556"/>
        <v>0</v>
      </c>
    </row>
    <row r="1916" spans="1:41" hidden="1" x14ac:dyDescent="0.2">
      <c r="A1916" s="96"/>
      <c r="B1916" s="96"/>
      <c r="C1916" s="96"/>
      <c r="D1916" s="96"/>
      <c r="E1916" s="96"/>
      <c r="F1916" s="96"/>
      <c r="G1916" s="96"/>
      <c r="H1916" s="19" t="str">
        <f>IF(E1916="","",VLOOKUP(LEFT(E1916,5),'Technikai cellák'!B:C,2,0))</f>
        <v/>
      </c>
      <c r="I1916" s="19" t="str">
        <f>IF(E1916="","",VLOOKUP(H1916,'Technikai cellák'!$C$1:$D$12,2,0))</f>
        <v/>
      </c>
      <c r="J1916" s="97"/>
      <c r="K1916" s="25" t="str">
        <f t="shared" si="541"/>
        <v/>
      </c>
      <c r="L1916" s="101">
        <f t="shared" si="542"/>
        <v>0</v>
      </c>
      <c r="M1916" s="102">
        <f t="shared" si="543"/>
        <v>0</v>
      </c>
      <c r="N1916" s="105"/>
      <c r="O1916" s="104">
        <f t="shared" si="544"/>
        <v>0</v>
      </c>
      <c r="P1916" s="26">
        <f t="shared" si="558"/>
        <v>0</v>
      </c>
      <c r="Q1916" s="21">
        <f t="shared" si="557"/>
        <v>0</v>
      </c>
      <c r="R1916" s="98"/>
      <c r="S1916" s="99"/>
      <c r="T1916" s="99"/>
      <c r="U1916" s="99"/>
      <c r="V1916" s="99"/>
      <c r="W1916" s="99"/>
      <c r="X1916" s="99"/>
      <c r="Y1916" s="99"/>
      <c r="Z1916" s="99"/>
      <c r="AA1916" s="99"/>
      <c r="AB1916" s="99"/>
      <c r="AC1916" s="100"/>
      <c r="AD1916" s="22">
        <f t="shared" si="545"/>
        <v>0</v>
      </c>
      <c r="AE1916" s="20">
        <f t="shared" si="546"/>
        <v>0</v>
      </c>
      <c r="AF1916" s="20">
        <f t="shared" si="547"/>
        <v>0</v>
      </c>
      <c r="AG1916" s="20">
        <f t="shared" si="548"/>
        <v>0</v>
      </c>
      <c r="AH1916" s="20">
        <f t="shared" si="549"/>
        <v>0</v>
      </c>
      <c r="AI1916" s="20">
        <f t="shared" si="550"/>
        <v>0</v>
      </c>
      <c r="AJ1916" s="20">
        <f t="shared" si="551"/>
        <v>0</v>
      </c>
      <c r="AK1916" s="20">
        <f t="shared" si="552"/>
        <v>0</v>
      </c>
      <c r="AL1916" s="20">
        <f t="shared" si="553"/>
        <v>0</v>
      </c>
      <c r="AM1916" s="20">
        <f t="shared" si="554"/>
        <v>0</v>
      </c>
      <c r="AN1916" s="20">
        <f t="shared" si="555"/>
        <v>0</v>
      </c>
      <c r="AO1916" s="43">
        <f t="shared" si="556"/>
        <v>0</v>
      </c>
    </row>
    <row r="1917" spans="1:41" hidden="1" x14ac:dyDescent="0.2">
      <c r="A1917" s="96"/>
      <c r="B1917" s="96"/>
      <c r="C1917" s="96"/>
      <c r="D1917" s="96"/>
      <c r="E1917" s="96"/>
      <c r="F1917" s="96"/>
      <c r="G1917" s="96"/>
      <c r="H1917" s="19" t="str">
        <f>IF(E1917="","",VLOOKUP(LEFT(E1917,5),'Technikai cellák'!B:C,2,0))</f>
        <v/>
      </c>
      <c r="I1917" s="19" t="str">
        <f>IF(E1917="","",VLOOKUP(H1917,'Technikai cellák'!$C$1:$D$12,2,0))</f>
        <v/>
      </c>
      <c r="J1917" s="97"/>
      <c r="K1917" s="25" t="str">
        <f t="shared" si="541"/>
        <v/>
      </c>
      <c r="L1917" s="101">
        <f t="shared" si="542"/>
        <v>0</v>
      </c>
      <c r="M1917" s="102">
        <f t="shared" si="543"/>
        <v>0</v>
      </c>
      <c r="N1917" s="105"/>
      <c r="O1917" s="104">
        <f t="shared" si="544"/>
        <v>0</v>
      </c>
      <c r="P1917" s="26">
        <f t="shared" si="558"/>
        <v>0</v>
      </c>
      <c r="Q1917" s="21">
        <f t="shared" si="557"/>
        <v>0</v>
      </c>
      <c r="R1917" s="98"/>
      <c r="S1917" s="99"/>
      <c r="T1917" s="99"/>
      <c r="U1917" s="99"/>
      <c r="V1917" s="99"/>
      <c r="W1917" s="99"/>
      <c r="X1917" s="99"/>
      <c r="Y1917" s="99"/>
      <c r="Z1917" s="99"/>
      <c r="AA1917" s="99"/>
      <c r="AB1917" s="99"/>
      <c r="AC1917" s="100"/>
      <c r="AD1917" s="22">
        <f t="shared" si="545"/>
        <v>0</v>
      </c>
      <c r="AE1917" s="20">
        <f t="shared" si="546"/>
        <v>0</v>
      </c>
      <c r="AF1917" s="20">
        <f t="shared" si="547"/>
        <v>0</v>
      </c>
      <c r="AG1917" s="20">
        <f t="shared" si="548"/>
        <v>0</v>
      </c>
      <c r="AH1917" s="20">
        <f t="shared" si="549"/>
        <v>0</v>
      </c>
      <c r="AI1917" s="20">
        <f t="shared" si="550"/>
        <v>0</v>
      </c>
      <c r="AJ1917" s="20">
        <f t="shared" si="551"/>
        <v>0</v>
      </c>
      <c r="AK1917" s="20">
        <f t="shared" si="552"/>
        <v>0</v>
      </c>
      <c r="AL1917" s="20">
        <f t="shared" si="553"/>
        <v>0</v>
      </c>
      <c r="AM1917" s="20">
        <f t="shared" si="554"/>
        <v>0</v>
      </c>
      <c r="AN1917" s="20">
        <f t="shared" si="555"/>
        <v>0</v>
      </c>
      <c r="AO1917" s="43">
        <f t="shared" si="556"/>
        <v>0</v>
      </c>
    </row>
    <row r="1918" spans="1:41" hidden="1" x14ac:dyDescent="0.2">
      <c r="A1918" s="96"/>
      <c r="B1918" s="96"/>
      <c r="C1918" s="96"/>
      <c r="D1918" s="96"/>
      <c r="E1918" s="96"/>
      <c r="F1918" s="96"/>
      <c r="G1918" s="96"/>
      <c r="H1918" s="19" t="str">
        <f>IF(E1918="","",VLOOKUP(LEFT(E1918,5),'Technikai cellák'!B:C,2,0))</f>
        <v/>
      </c>
      <c r="I1918" s="19" t="str">
        <f>IF(E1918="","",VLOOKUP(H1918,'Technikai cellák'!$C$1:$D$12,2,0))</f>
        <v/>
      </c>
      <c r="J1918" s="97"/>
      <c r="K1918" s="25" t="str">
        <f t="shared" si="541"/>
        <v/>
      </c>
      <c r="L1918" s="101">
        <f t="shared" si="542"/>
        <v>0</v>
      </c>
      <c r="M1918" s="102">
        <f t="shared" si="543"/>
        <v>0</v>
      </c>
      <c r="N1918" s="105"/>
      <c r="O1918" s="104">
        <f t="shared" si="544"/>
        <v>0</v>
      </c>
      <c r="P1918" s="26">
        <f t="shared" si="558"/>
        <v>0</v>
      </c>
      <c r="Q1918" s="21">
        <f t="shared" si="557"/>
        <v>0</v>
      </c>
      <c r="R1918" s="98"/>
      <c r="S1918" s="99"/>
      <c r="T1918" s="99"/>
      <c r="U1918" s="99"/>
      <c r="V1918" s="99"/>
      <c r="W1918" s="99"/>
      <c r="X1918" s="99"/>
      <c r="Y1918" s="99"/>
      <c r="Z1918" s="99"/>
      <c r="AA1918" s="99"/>
      <c r="AB1918" s="99"/>
      <c r="AC1918" s="100"/>
      <c r="AD1918" s="22">
        <f t="shared" si="545"/>
        <v>0</v>
      </c>
      <c r="AE1918" s="20">
        <f t="shared" si="546"/>
        <v>0</v>
      </c>
      <c r="AF1918" s="20">
        <f t="shared" si="547"/>
        <v>0</v>
      </c>
      <c r="AG1918" s="20">
        <f t="shared" si="548"/>
        <v>0</v>
      </c>
      <c r="AH1918" s="20">
        <f t="shared" si="549"/>
        <v>0</v>
      </c>
      <c r="AI1918" s="20">
        <f t="shared" si="550"/>
        <v>0</v>
      </c>
      <c r="AJ1918" s="20">
        <f t="shared" si="551"/>
        <v>0</v>
      </c>
      <c r="AK1918" s="20">
        <f t="shared" si="552"/>
        <v>0</v>
      </c>
      <c r="AL1918" s="20">
        <f t="shared" si="553"/>
        <v>0</v>
      </c>
      <c r="AM1918" s="20">
        <f t="shared" si="554"/>
        <v>0</v>
      </c>
      <c r="AN1918" s="20">
        <f t="shared" si="555"/>
        <v>0</v>
      </c>
      <c r="AO1918" s="43">
        <f t="shared" si="556"/>
        <v>0</v>
      </c>
    </row>
    <row r="1919" spans="1:41" hidden="1" x14ac:dyDescent="0.2">
      <c r="A1919" s="96"/>
      <c r="B1919" s="96"/>
      <c r="C1919" s="96"/>
      <c r="D1919" s="96"/>
      <c r="E1919" s="96"/>
      <c r="F1919" s="96"/>
      <c r="G1919" s="96"/>
      <c r="H1919" s="19" t="str">
        <f>IF(E1919="","",VLOOKUP(LEFT(E1919,5),'Technikai cellák'!B:C,2,0))</f>
        <v/>
      </c>
      <c r="I1919" s="19" t="str">
        <f>IF(E1919="","",VLOOKUP(H1919,'Technikai cellák'!$C$1:$D$12,2,0))</f>
        <v/>
      </c>
      <c r="J1919" s="97"/>
      <c r="K1919" s="25" t="str">
        <f t="shared" si="541"/>
        <v/>
      </c>
      <c r="L1919" s="101">
        <f t="shared" si="542"/>
        <v>0</v>
      </c>
      <c r="M1919" s="102">
        <f t="shared" si="543"/>
        <v>0</v>
      </c>
      <c r="N1919" s="105"/>
      <c r="O1919" s="104">
        <f t="shared" si="544"/>
        <v>0</v>
      </c>
      <c r="P1919" s="26">
        <f t="shared" si="558"/>
        <v>0</v>
      </c>
      <c r="Q1919" s="21">
        <f t="shared" si="557"/>
        <v>0</v>
      </c>
      <c r="R1919" s="98"/>
      <c r="S1919" s="99"/>
      <c r="T1919" s="99"/>
      <c r="U1919" s="99"/>
      <c r="V1919" s="99"/>
      <c r="W1919" s="99"/>
      <c r="X1919" s="99"/>
      <c r="Y1919" s="99"/>
      <c r="Z1919" s="99"/>
      <c r="AA1919" s="99"/>
      <c r="AB1919" s="99"/>
      <c r="AC1919" s="100"/>
      <c r="AD1919" s="22">
        <f t="shared" si="545"/>
        <v>0</v>
      </c>
      <c r="AE1919" s="20">
        <f t="shared" si="546"/>
        <v>0</v>
      </c>
      <c r="AF1919" s="20">
        <f t="shared" si="547"/>
        <v>0</v>
      </c>
      <c r="AG1919" s="20">
        <f t="shared" si="548"/>
        <v>0</v>
      </c>
      <c r="AH1919" s="20">
        <f t="shared" si="549"/>
        <v>0</v>
      </c>
      <c r="AI1919" s="20">
        <f t="shared" si="550"/>
        <v>0</v>
      </c>
      <c r="AJ1919" s="20">
        <f t="shared" si="551"/>
        <v>0</v>
      </c>
      <c r="AK1919" s="20">
        <f t="shared" si="552"/>
        <v>0</v>
      </c>
      <c r="AL1919" s="20">
        <f t="shared" si="553"/>
        <v>0</v>
      </c>
      <c r="AM1919" s="20">
        <f t="shared" si="554"/>
        <v>0</v>
      </c>
      <c r="AN1919" s="20">
        <f t="shared" si="555"/>
        <v>0</v>
      </c>
      <c r="AO1919" s="43">
        <f t="shared" si="556"/>
        <v>0</v>
      </c>
    </row>
    <row r="1920" spans="1:41" hidden="1" x14ac:dyDescent="0.2">
      <c r="A1920" s="96"/>
      <c r="B1920" s="96"/>
      <c r="C1920" s="96"/>
      <c r="D1920" s="96"/>
      <c r="E1920" s="96"/>
      <c r="F1920" s="96"/>
      <c r="G1920" s="96"/>
      <c r="H1920" s="19" t="str">
        <f>IF(E1920="","",VLOOKUP(LEFT(E1920,5),'Technikai cellák'!B:C,2,0))</f>
        <v/>
      </c>
      <c r="I1920" s="19" t="str">
        <f>IF(E1920="","",VLOOKUP(H1920,'Technikai cellák'!$C$1:$D$12,2,0))</f>
        <v/>
      </c>
      <c r="J1920" s="97"/>
      <c r="K1920" s="25" t="str">
        <f t="shared" si="541"/>
        <v/>
      </c>
      <c r="L1920" s="101">
        <f t="shared" si="542"/>
        <v>0</v>
      </c>
      <c r="M1920" s="102">
        <f t="shared" si="543"/>
        <v>0</v>
      </c>
      <c r="N1920" s="105"/>
      <c r="O1920" s="104">
        <f t="shared" si="544"/>
        <v>0</v>
      </c>
      <c r="P1920" s="26">
        <f t="shared" si="558"/>
        <v>0</v>
      </c>
      <c r="Q1920" s="21">
        <f t="shared" si="557"/>
        <v>0</v>
      </c>
      <c r="R1920" s="98"/>
      <c r="S1920" s="99"/>
      <c r="T1920" s="99"/>
      <c r="U1920" s="99"/>
      <c r="V1920" s="99"/>
      <c r="W1920" s="99"/>
      <c r="X1920" s="99"/>
      <c r="Y1920" s="99"/>
      <c r="Z1920" s="99"/>
      <c r="AA1920" s="99"/>
      <c r="AB1920" s="99"/>
      <c r="AC1920" s="100"/>
      <c r="AD1920" s="22">
        <f t="shared" si="545"/>
        <v>0</v>
      </c>
      <c r="AE1920" s="20">
        <f t="shared" si="546"/>
        <v>0</v>
      </c>
      <c r="AF1920" s="20">
        <f t="shared" si="547"/>
        <v>0</v>
      </c>
      <c r="AG1920" s="20">
        <f t="shared" si="548"/>
        <v>0</v>
      </c>
      <c r="AH1920" s="20">
        <f t="shared" si="549"/>
        <v>0</v>
      </c>
      <c r="AI1920" s="20">
        <f t="shared" si="550"/>
        <v>0</v>
      </c>
      <c r="AJ1920" s="20">
        <f t="shared" si="551"/>
        <v>0</v>
      </c>
      <c r="AK1920" s="20">
        <f t="shared" si="552"/>
        <v>0</v>
      </c>
      <c r="AL1920" s="20">
        <f t="shared" si="553"/>
        <v>0</v>
      </c>
      <c r="AM1920" s="20">
        <f t="shared" si="554"/>
        <v>0</v>
      </c>
      <c r="AN1920" s="20">
        <f t="shared" si="555"/>
        <v>0</v>
      </c>
      <c r="AO1920" s="43">
        <f t="shared" si="556"/>
        <v>0</v>
      </c>
    </row>
    <row r="1921" spans="1:41" hidden="1" x14ac:dyDescent="0.2">
      <c r="A1921" s="96"/>
      <c r="B1921" s="96"/>
      <c r="C1921" s="96"/>
      <c r="D1921" s="96"/>
      <c r="E1921" s="96"/>
      <c r="F1921" s="96"/>
      <c r="G1921" s="96"/>
      <c r="H1921" s="19" t="str">
        <f>IF(E1921="","",VLOOKUP(LEFT(E1921,5),'Technikai cellák'!B:C,2,0))</f>
        <v/>
      </c>
      <c r="I1921" s="19" t="str">
        <f>IF(E1921="","",VLOOKUP(H1921,'Technikai cellák'!$C$1:$D$12,2,0))</f>
        <v/>
      </c>
      <c r="J1921" s="97"/>
      <c r="K1921" s="25" t="str">
        <f t="shared" si="541"/>
        <v/>
      </c>
      <c r="L1921" s="101">
        <f t="shared" si="542"/>
        <v>0</v>
      </c>
      <c r="M1921" s="102">
        <f t="shared" si="543"/>
        <v>0</v>
      </c>
      <c r="N1921" s="105"/>
      <c r="O1921" s="104">
        <f t="shared" si="544"/>
        <v>0</v>
      </c>
      <c r="P1921" s="26">
        <f t="shared" si="558"/>
        <v>0</v>
      </c>
      <c r="Q1921" s="21">
        <f t="shared" si="557"/>
        <v>0</v>
      </c>
      <c r="R1921" s="98"/>
      <c r="S1921" s="99"/>
      <c r="T1921" s="99"/>
      <c r="U1921" s="99"/>
      <c r="V1921" s="99"/>
      <c r="W1921" s="99"/>
      <c r="X1921" s="99"/>
      <c r="Y1921" s="99"/>
      <c r="Z1921" s="99"/>
      <c r="AA1921" s="99"/>
      <c r="AB1921" s="99"/>
      <c r="AC1921" s="100"/>
      <c r="AD1921" s="22">
        <f t="shared" si="545"/>
        <v>0</v>
      </c>
      <c r="AE1921" s="20">
        <f t="shared" si="546"/>
        <v>0</v>
      </c>
      <c r="AF1921" s="20">
        <f t="shared" si="547"/>
        <v>0</v>
      </c>
      <c r="AG1921" s="20">
        <f t="shared" si="548"/>
        <v>0</v>
      </c>
      <c r="AH1921" s="20">
        <f t="shared" si="549"/>
        <v>0</v>
      </c>
      <c r="AI1921" s="20">
        <f t="shared" si="550"/>
        <v>0</v>
      </c>
      <c r="AJ1921" s="20">
        <f t="shared" si="551"/>
        <v>0</v>
      </c>
      <c r="AK1921" s="20">
        <f t="shared" si="552"/>
        <v>0</v>
      </c>
      <c r="AL1921" s="20">
        <f t="shared" si="553"/>
        <v>0</v>
      </c>
      <c r="AM1921" s="20">
        <f t="shared" si="554"/>
        <v>0</v>
      </c>
      <c r="AN1921" s="20">
        <f t="shared" si="555"/>
        <v>0</v>
      </c>
      <c r="AO1921" s="43">
        <f t="shared" si="556"/>
        <v>0</v>
      </c>
    </row>
    <row r="1922" spans="1:41" hidden="1" x14ac:dyDescent="0.2">
      <c r="A1922" s="96"/>
      <c r="B1922" s="96"/>
      <c r="C1922" s="96"/>
      <c r="D1922" s="96"/>
      <c r="E1922" s="96"/>
      <c r="F1922" s="96"/>
      <c r="G1922" s="96"/>
      <c r="H1922" s="19" t="str">
        <f>IF(E1922="","",VLOOKUP(LEFT(E1922,5),'Technikai cellák'!B:C,2,0))</f>
        <v/>
      </c>
      <c r="I1922" s="19" t="str">
        <f>IF(E1922="","",VLOOKUP(H1922,'Technikai cellák'!$C$1:$D$12,2,0))</f>
        <v/>
      </c>
      <c r="J1922" s="97"/>
      <c r="K1922" s="25" t="str">
        <f t="shared" si="541"/>
        <v/>
      </c>
      <c r="L1922" s="101">
        <f t="shared" si="542"/>
        <v>0</v>
      </c>
      <c r="M1922" s="102">
        <f t="shared" si="543"/>
        <v>0</v>
      </c>
      <c r="N1922" s="105"/>
      <c r="O1922" s="104">
        <f t="shared" si="544"/>
        <v>0</v>
      </c>
      <c r="P1922" s="26">
        <f t="shared" si="558"/>
        <v>0</v>
      </c>
      <c r="Q1922" s="21">
        <f t="shared" si="557"/>
        <v>0</v>
      </c>
      <c r="R1922" s="98"/>
      <c r="S1922" s="99"/>
      <c r="T1922" s="99"/>
      <c r="U1922" s="99"/>
      <c r="V1922" s="99"/>
      <c r="W1922" s="99"/>
      <c r="X1922" s="99"/>
      <c r="Y1922" s="99"/>
      <c r="Z1922" s="99"/>
      <c r="AA1922" s="99"/>
      <c r="AB1922" s="99"/>
      <c r="AC1922" s="100"/>
      <c r="AD1922" s="22">
        <f t="shared" si="545"/>
        <v>0</v>
      </c>
      <c r="AE1922" s="20">
        <f t="shared" si="546"/>
        <v>0</v>
      </c>
      <c r="AF1922" s="20">
        <f t="shared" si="547"/>
        <v>0</v>
      </c>
      <c r="AG1922" s="20">
        <f t="shared" si="548"/>
        <v>0</v>
      </c>
      <c r="AH1922" s="20">
        <f t="shared" si="549"/>
        <v>0</v>
      </c>
      <c r="AI1922" s="20">
        <f t="shared" si="550"/>
        <v>0</v>
      </c>
      <c r="AJ1922" s="20">
        <f t="shared" si="551"/>
        <v>0</v>
      </c>
      <c r="AK1922" s="20">
        <f t="shared" si="552"/>
        <v>0</v>
      </c>
      <c r="AL1922" s="20">
        <f t="shared" si="553"/>
        <v>0</v>
      </c>
      <c r="AM1922" s="20">
        <f t="shared" si="554"/>
        <v>0</v>
      </c>
      <c r="AN1922" s="20">
        <f t="shared" si="555"/>
        <v>0</v>
      </c>
      <c r="AO1922" s="43">
        <f t="shared" si="556"/>
        <v>0</v>
      </c>
    </row>
    <row r="1923" spans="1:41" hidden="1" x14ac:dyDescent="0.2">
      <c r="A1923" s="96"/>
      <c r="B1923" s="96"/>
      <c r="C1923" s="96"/>
      <c r="D1923" s="96"/>
      <c r="E1923" s="96"/>
      <c r="F1923" s="96"/>
      <c r="G1923" s="96"/>
      <c r="H1923" s="19" t="str">
        <f>IF(E1923="","",VLOOKUP(LEFT(E1923,5),'Technikai cellák'!B:C,2,0))</f>
        <v/>
      </c>
      <c r="I1923" s="19" t="str">
        <f>IF(E1923="","",VLOOKUP(H1923,'Technikai cellák'!$C$1:$D$12,2,0))</f>
        <v/>
      </c>
      <c r="J1923" s="97"/>
      <c r="K1923" s="25" t="str">
        <f t="shared" ref="K1923:K1954" si="559">IF(J1923="","",IF(J1923&lt;20,"20 alatti",IF(J1923&lt;100,"20-99",IF(J1923&lt;500,"100-500","500-"))))</f>
        <v/>
      </c>
      <c r="L1923" s="101">
        <f t="shared" ref="L1923:L1954" si="560">ROUND(IF(K1923="20 alatti",J1923*1,0),0)</f>
        <v>0</v>
      </c>
      <c r="M1923" s="102">
        <f t="shared" ref="M1923:M1954" si="561">ROUND(IF(K1923="20-99",J1923*10.5,0),0)</f>
        <v>0</v>
      </c>
      <c r="N1923" s="105"/>
      <c r="O1923" s="104">
        <f t="shared" ref="O1923:O1954" si="562">ROUND((IF(J1923&lt;100,0,J1923*$C$6)/$C$7),0)</f>
        <v>0</v>
      </c>
      <c r="P1923" s="26">
        <f t="shared" si="558"/>
        <v>0</v>
      </c>
      <c r="Q1923" s="21">
        <f t="shared" si="557"/>
        <v>0</v>
      </c>
      <c r="R1923" s="98"/>
      <c r="S1923" s="99"/>
      <c r="T1923" s="99"/>
      <c r="U1923" s="99"/>
      <c r="V1923" s="99"/>
      <c r="W1923" s="99"/>
      <c r="X1923" s="99"/>
      <c r="Y1923" s="99"/>
      <c r="Z1923" s="99"/>
      <c r="AA1923" s="99"/>
      <c r="AB1923" s="99"/>
      <c r="AC1923" s="100"/>
      <c r="AD1923" s="22">
        <f t="shared" si="545"/>
        <v>0</v>
      </c>
      <c r="AE1923" s="20">
        <f t="shared" si="546"/>
        <v>0</v>
      </c>
      <c r="AF1923" s="20">
        <f t="shared" si="547"/>
        <v>0</v>
      </c>
      <c r="AG1923" s="20">
        <f t="shared" si="548"/>
        <v>0</v>
      </c>
      <c r="AH1923" s="20">
        <f t="shared" si="549"/>
        <v>0</v>
      </c>
      <c r="AI1923" s="20">
        <f t="shared" si="550"/>
        <v>0</v>
      </c>
      <c r="AJ1923" s="20">
        <f t="shared" si="551"/>
        <v>0</v>
      </c>
      <c r="AK1923" s="20">
        <f t="shared" si="552"/>
        <v>0</v>
      </c>
      <c r="AL1923" s="20">
        <f t="shared" si="553"/>
        <v>0</v>
      </c>
      <c r="AM1923" s="20">
        <f t="shared" si="554"/>
        <v>0</v>
      </c>
      <c r="AN1923" s="20">
        <f t="shared" si="555"/>
        <v>0</v>
      </c>
      <c r="AO1923" s="43">
        <f t="shared" si="556"/>
        <v>0</v>
      </c>
    </row>
    <row r="1924" spans="1:41" hidden="1" x14ac:dyDescent="0.2">
      <c r="A1924" s="96"/>
      <c r="B1924" s="96"/>
      <c r="C1924" s="96"/>
      <c r="D1924" s="96"/>
      <c r="E1924" s="96"/>
      <c r="F1924" s="96"/>
      <c r="G1924" s="96"/>
      <c r="H1924" s="19" t="str">
        <f>IF(E1924="","",VLOOKUP(LEFT(E1924,5),'Technikai cellák'!B:C,2,0))</f>
        <v/>
      </c>
      <c r="I1924" s="19" t="str">
        <f>IF(E1924="","",VLOOKUP(H1924,'Technikai cellák'!$C$1:$D$12,2,0))</f>
        <v/>
      </c>
      <c r="J1924" s="97"/>
      <c r="K1924" s="25" t="str">
        <f t="shared" si="559"/>
        <v/>
      </c>
      <c r="L1924" s="101">
        <f t="shared" si="560"/>
        <v>0</v>
      </c>
      <c r="M1924" s="102">
        <f t="shared" si="561"/>
        <v>0</v>
      </c>
      <c r="N1924" s="105"/>
      <c r="O1924" s="104">
        <f t="shared" si="562"/>
        <v>0</v>
      </c>
      <c r="P1924" s="26">
        <f t="shared" si="558"/>
        <v>0</v>
      </c>
      <c r="Q1924" s="21">
        <f t="shared" si="557"/>
        <v>0</v>
      </c>
      <c r="R1924" s="98"/>
      <c r="S1924" s="99"/>
      <c r="T1924" s="99"/>
      <c r="U1924" s="99"/>
      <c r="V1924" s="99"/>
      <c r="W1924" s="99"/>
      <c r="X1924" s="99"/>
      <c r="Y1924" s="99"/>
      <c r="Z1924" s="99"/>
      <c r="AA1924" s="99"/>
      <c r="AB1924" s="99"/>
      <c r="AC1924" s="100"/>
      <c r="AD1924" s="22">
        <f t="shared" si="545"/>
        <v>0</v>
      </c>
      <c r="AE1924" s="20">
        <f t="shared" si="546"/>
        <v>0</v>
      </c>
      <c r="AF1924" s="20">
        <f t="shared" si="547"/>
        <v>0</v>
      </c>
      <c r="AG1924" s="20">
        <f t="shared" si="548"/>
        <v>0</v>
      </c>
      <c r="AH1924" s="20">
        <f t="shared" si="549"/>
        <v>0</v>
      </c>
      <c r="AI1924" s="20">
        <f t="shared" si="550"/>
        <v>0</v>
      </c>
      <c r="AJ1924" s="20">
        <f t="shared" si="551"/>
        <v>0</v>
      </c>
      <c r="AK1924" s="20">
        <f t="shared" si="552"/>
        <v>0</v>
      </c>
      <c r="AL1924" s="20">
        <f t="shared" si="553"/>
        <v>0</v>
      </c>
      <c r="AM1924" s="20">
        <f t="shared" si="554"/>
        <v>0</v>
      </c>
      <c r="AN1924" s="20">
        <f t="shared" si="555"/>
        <v>0</v>
      </c>
      <c r="AO1924" s="43">
        <f t="shared" si="556"/>
        <v>0</v>
      </c>
    </row>
    <row r="1925" spans="1:41" hidden="1" x14ac:dyDescent="0.2">
      <c r="A1925" s="96"/>
      <c r="B1925" s="96"/>
      <c r="C1925" s="96"/>
      <c r="D1925" s="96"/>
      <c r="E1925" s="96"/>
      <c r="F1925" s="96"/>
      <c r="G1925" s="96"/>
      <c r="H1925" s="19" t="str">
        <f>IF(E1925="","",VLOOKUP(LEFT(E1925,5),'Technikai cellák'!B:C,2,0))</f>
        <v/>
      </c>
      <c r="I1925" s="19" t="str">
        <f>IF(E1925="","",VLOOKUP(H1925,'Technikai cellák'!$C$1:$D$12,2,0))</f>
        <v/>
      </c>
      <c r="J1925" s="97"/>
      <c r="K1925" s="25" t="str">
        <f t="shared" si="559"/>
        <v/>
      </c>
      <c r="L1925" s="101">
        <f t="shared" si="560"/>
        <v>0</v>
      </c>
      <c r="M1925" s="102">
        <f t="shared" si="561"/>
        <v>0</v>
      </c>
      <c r="N1925" s="105"/>
      <c r="O1925" s="104">
        <f t="shared" si="562"/>
        <v>0</v>
      </c>
      <c r="P1925" s="26">
        <f t="shared" si="558"/>
        <v>0</v>
      </c>
      <c r="Q1925" s="21">
        <f t="shared" si="557"/>
        <v>0</v>
      </c>
      <c r="R1925" s="98"/>
      <c r="S1925" s="99"/>
      <c r="T1925" s="99"/>
      <c r="U1925" s="99"/>
      <c r="V1925" s="99"/>
      <c r="W1925" s="99"/>
      <c r="X1925" s="99"/>
      <c r="Y1925" s="99"/>
      <c r="Z1925" s="99"/>
      <c r="AA1925" s="99"/>
      <c r="AB1925" s="99"/>
      <c r="AC1925" s="100"/>
      <c r="AD1925" s="22">
        <f t="shared" si="545"/>
        <v>0</v>
      </c>
      <c r="AE1925" s="20">
        <f t="shared" si="546"/>
        <v>0</v>
      </c>
      <c r="AF1925" s="20">
        <f t="shared" si="547"/>
        <v>0</v>
      </c>
      <c r="AG1925" s="20">
        <f t="shared" si="548"/>
        <v>0</v>
      </c>
      <c r="AH1925" s="20">
        <f t="shared" si="549"/>
        <v>0</v>
      </c>
      <c r="AI1925" s="20">
        <f t="shared" si="550"/>
        <v>0</v>
      </c>
      <c r="AJ1925" s="20">
        <f t="shared" si="551"/>
        <v>0</v>
      </c>
      <c r="AK1925" s="20">
        <f t="shared" si="552"/>
        <v>0</v>
      </c>
      <c r="AL1925" s="20">
        <f t="shared" si="553"/>
        <v>0</v>
      </c>
      <c r="AM1925" s="20">
        <f t="shared" si="554"/>
        <v>0</v>
      </c>
      <c r="AN1925" s="20">
        <f t="shared" si="555"/>
        <v>0</v>
      </c>
      <c r="AO1925" s="43">
        <f t="shared" si="556"/>
        <v>0</v>
      </c>
    </row>
    <row r="1926" spans="1:41" hidden="1" x14ac:dyDescent="0.2">
      <c r="A1926" s="96"/>
      <c r="B1926" s="96"/>
      <c r="C1926" s="96"/>
      <c r="D1926" s="96"/>
      <c r="E1926" s="96"/>
      <c r="F1926" s="96"/>
      <c r="G1926" s="96"/>
      <c r="H1926" s="19" t="str">
        <f>IF(E1926="","",VLOOKUP(LEFT(E1926,5),'Technikai cellák'!B:C,2,0))</f>
        <v/>
      </c>
      <c r="I1926" s="19" t="str">
        <f>IF(E1926="","",VLOOKUP(H1926,'Technikai cellák'!$C$1:$D$12,2,0))</f>
        <v/>
      </c>
      <c r="J1926" s="97"/>
      <c r="K1926" s="25" t="str">
        <f t="shared" si="559"/>
        <v/>
      </c>
      <c r="L1926" s="101">
        <f t="shared" si="560"/>
        <v>0</v>
      </c>
      <c r="M1926" s="102">
        <f t="shared" si="561"/>
        <v>0</v>
      </c>
      <c r="N1926" s="105"/>
      <c r="O1926" s="104">
        <f t="shared" si="562"/>
        <v>0</v>
      </c>
      <c r="P1926" s="26">
        <f t="shared" si="558"/>
        <v>0</v>
      </c>
      <c r="Q1926" s="21">
        <f t="shared" si="557"/>
        <v>0</v>
      </c>
      <c r="R1926" s="98"/>
      <c r="S1926" s="99"/>
      <c r="T1926" s="99"/>
      <c r="U1926" s="99"/>
      <c r="V1926" s="99"/>
      <c r="W1926" s="99"/>
      <c r="X1926" s="99"/>
      <c r="Y1926" s="99"/>
      <c r="Z1926" s="99"/>
      <c r="AA1926" s="99"/>
      <c r="AB1926" s="99"/>
      <c r="AC1926" s="100"/>
      <c r="AD1926" s="22">
        <f t="shared" si="545"/>
        <v>0</v>
      </c>
      <c r="AE1926" s="20">
        <f t="shared" si="546"/>
        <v>0</v>
      </c>
      <c r="AF1926" s="20">
        <f t="shared" si="547"/>
        <v>0</v>
      </c>
      <c r="AG1926" s="20">
        <f t="shared" si="548"/>
        <v>0</v>
      </c>
      <c r="AH1926" s="20">
        <f t="shared" si="549"/>
        <v>0</v>
      </c>
      <c r="AI1926" s="20">
        <f t="shared" si="550"/>
        <v>0</v>
      </c>
      <c r="AJ1926" s="20">
        <f t="shared" si="551"/>
        <v>0</v>
      </c>
      <c r="AK1926" s="20">
        <f t="shared" si="552"/>
        <v>0</v>
      </c>
      <c r="AL1926" s="20">
        <f t="shared" si="553"/>
        <v>0</v>
      </c>
      <c r="AM1926" s="20">
        <f t="shared" si="554"/>
        <v>0</v>
      </c>
      <c r="AN1926" s="20">
        <f t="shared" si="555"/>
        <v>0</v>
      </c>
      <c r="AO1926" s="43">
        <f t="shared" si="556"/>
        <v>0</v>
      </c>
    </row>
    <row r="1927" spans="1:41" hidden="1" x14ac:dyDescent="0.2">
      <c r="A1927" s="96"/>
      <c r="B1927" s="96"/>
      <c r="C1927" s="96"/>
      <c r="D1927" s="96"/>
      <c r="E1927" s="96"/>
      <c r="F1927" s="96"/>
      <c r="G1927" s="96"/>
      <c r="H1927" s="19" t="str">
        <f>IF(E1927="","",VLOOKUP(LEFT(E1927,5),'Technikai cellák'!B:C,2,0))</f>
        <v/>
      </c>
      <c r="I1927" s="19" t="str">
        <f>IF(E1927="","",VLOOKUP(H1927,'Technikai cellák'!$C$1:$D$12,2,0))</f>
        <v/>
      </c>
      <c r="J1927" s="97"/>
      <c r="K1927" s="25" t="str">
        <f t="shared" si="559"/>
        <v/>
      </c>
      <c r="L1927" s="101">
        <f t="shared" si="560"/>
        <v>0</v>
      </c>
      <c r="M1927" s="102">
        <f t="shared" si="561"/>
        <v>0</v>
      </c>
      <c r="N1927" s="105"/>
      <c r="O1927" s="104">
        <f t="shared" si="562"/>
        <v>0</v>
      </c>
      <c r="P1927" s="26">
        <f t="shared" si="558"/>
        <v>0</v>
      </c>
      <c r="Q1927" s="21">
        <f t="shared" si="557"/>
        <v>0</v>
      </c>
      <c r="R1927" s="98"/>
      <c r="S1927" s="99"/>
      <c r="T1927" s="99"/>
      <c r="U1927" s="99"/>
      <c r="V1927" s="99"/>
      <c r="W1927" s="99"/>
      <c r="X1927" s="99"/>
      <c r="Y1927" s="99"/>
      <c r="Z1927" s="99"/>
      <c r="AA1927" s="99"/>
      <c r="AB1927" s="99"/>
      <c r="AC1927" s="100"/>
      <c r="AD1927" s="22">
        <f t="shared" si="545"/>
        <v>0</v>
      </c>
      <c r="AE1927" s="20">
        <f t="shared" si="546"/>
        <v>0</v>
      </c>
      <c r="AF1927" s="20">
        <f t="shared" si="547"/>
        <v>0</v>
      </c>
      <c r="AG1927" s="20">
        <f t="shared" si="548"/>
        <v>0</v>
      </c>
      <c r="AH1927" s="20">
        <f t="shared" si="549"/>
        <v>0</v>
      </c>
      <c r="AI1927" s="20">
        <f t="shared" si="550"/>
        <v>0</v>
      </c>
      <c r="AJ1927" s="20">
        <f t="shared" si="551"/>
        <v>0</v>
      </c>
      <c r="AK1927" s="20">
        <f t="shared" si="552"/>
        <v>0</v>
      </c>
      <c r="AL1927" s="20">
        <f t="shared" si="553"/>
        <v>0</v>
      </c>
      <c r="AM1927" s="20">
        <f t="shared" si="554"/>
        <v>0</v>
      </c>
      <c r="AN1927" s="20">
        <f t="shared" si="555"/>
        <v>0</v>
      </c>
      <c r="AO1927" s="43">
        <f t="shared" si="556"/>
        <v>0</v>
      </c>
    </row>
    <row r="1928" spans="1:41" hidden="1" x14ac:dyDescent="0.2">
      <c r="A1928" s="96"/>
      <c r="B1928" s="96"/>
      <c r="C1928" s="96"/>
      <c r="D1928" s="96"/>
      <c r="E1928" s="96"/>
      <c r="F1928" s="96"/>
      <c r="G1928" s="96"/>
      <c r="H1928" s="19" t="str">
        <f>IF(E1928="","",VLOOKUP(LEFT(E1928,5),'Technikai cellák'!B:C,2,0))</f>
        <v/>
      </c>
      <c r="I1928" s="19" t="str">
        <f>IF(E1928="","",VLOOKUP(H1928,'Technikai cellák'!$C$1:$D$12,2,0))</f>
        <v/>
      </c>
      <c r="J1928" s="97"/>
      <c r="K1928" s="25" t="str">
        <f t="shared" si="559"/>
        <v/>
      </c>
      <c r="L1928" s="101">
        <f t="shared" si="560"/>
        <v>0</v>
      </c>
      <c r="M1928" s="102">
        <f t="shared" si="561"/>
        <v>0</v>
      </c>
      <c r="N1928" s="105"/>
      <c r="O1928" s="104">
        <f t="shared" si="562"/>
        <v>0</v>
      </c>
      <c r="P1928" s="26">
        <f t="shared" si="558"/>
        <v>0</v>
      </c>
      <c r="Q1928" s="21">
        <f t="shared" si="557"/>
        <v>0</v>
      </c>
      <c r="R1928" s="98"/>
      <c r="S1928" s="99"/>
      <c r="T1928" s="99"/>
      <c r="U1928" s="99"/>
      <c r="V1928" s="99"/>
      <c r="W1928" s="99"/>
      <c r="X1928" s="99"/>
      <c r="Y1928" s="99"/>
      <c r="Z1928" s="99"/>
      <c r="AA1928" s="99"/>
      <c r="AB1928" s="99"/>
      <c r="AC1928" s="100"/>
      <c r="AD1928" s="22">
        <f t="shared" si="545"/>
        <v>0</v>
      </c>
      <c r="AE1928" s="20">
        <f t="shared" si="546"/>
        <v>0</v>
      </c>
      <c r="AF1928" s="20">
        <f t="shared" si="547"/>
        <v>0</v>
      </c>
      <c r="AG1928" s="20">
        <f t="shared" si="548"/>
        <v>0</v>
      </c>
      <c r="AH1928" s="20">
        <f t="shared" si="549"/>
        <v>0</v>
      </c>
      <c r="AI1928" s="20">
        <f t="shared" si="550"/>
        <v>0</v>
      </c>
      <c r="AJ1928" s="20">
        <f t="shared" si="551"/>
        <v>0</v>
      </c>
      <c r="AK1928" s="20">
        <f t="shared" si="552"/>
        <v>0</v>
      </c>
      <c r="AL1928" s="20">
        <f t="shared" si="553"/>
        <v>0</v>
      </c>
      <c r="AM1928" s="20">
        <f t="shared" si="554"/>
        <v>0</v>
      </c>
      <c r="AN1928" s="20">
        <f t="shared" si="555"/>
        <v>0</v>
      </c>
      <c r="AO1928" s="43">
        <f t="shared" si="556"/>
        <v>0</v>
      </c>
    </row>
    <row r="1929" spans="1:41" hidden="1" x14ac:dyDescent="0.2">
      <c r="A1929" s="96"/>
      <c r="B1929" s="96"/>
      <c r="C1929" s="96"/>
      <c r="D1929" s="96"/>
      <c r="E1929" s="96"/>
      <c r="F1929" s="96"/>
      <c r="G1929" s="96"/>
      <c r="H1929" s="19" t="str">
        <f>IF(E1929="","",VLOOKUP(LEFT(E1929,5),'Technikai cellák'!B:C,2,0))</f>
        <v/>
      </c>
      <c r="I1929" s="19" t="str">
        <f>IF(E1929="","",VLOOKUP(H1929,'Technikai cellák'!$C$1:$D$12,2,0))</f>
        <v/>
      </c>
      <c r="J1929" s="97"/>
      <c r="K1929" s="25" t="str">
        <f t="shared" si="559"/>
        <v/>
      </c>
      <c r="L1929" s="101">
        <f t="shared" si="560"/>
        <v>0</v>
      </c>
      <c r="M1929" s="102">
        <f t="shared" si="561"/>
        <v>0</v>
      </c>
      <c r="N1929" s="105"/>
      <c r="O1929" s="104">
        <f t="shared" si="562"/>
        <v>0</v>
      </c>
      <c r="P1929" s="26">
        <f t="shared" si="558"/>
        <v>0</v>
      </c>
      <c r="Q1929" s="21">
        <f t="shared" si="557"/>
        <v>0</v>
      </c>
      <c r="R1929" s="98"/>
      <c r="S1929" s="99"/>
      <c r="T1929" s="99"/>
      <c r="U1929" s="99"/>
      <c r="V1929" s="99"/>
      <c r="W1929" s="99"/>
      <c r="X1929" s="99"/>
      <c r="Y1929" s="99"/>
      <c r="Z1929" s="99"/>
      <c r="AA1929" s="99"/>
      <c r="AB1929" s="99"/>
      <c r="AC1929" s="100"/>
      <c r="AD1929" s="22">
        <f t="shared" si="545"/>
        <v>0</v>
      </c>
      <c r="AE1929" s="20">
        <f t="shared" si="546"/>
        <v>0</v>
      </c>
      <c r="AF1929" s="20">
        <f t="shared" si="547"/>
        <v>0</v>
      </c>
      <c r="AG1929" s="20">
        <f t="shared" si="548"/>
        <v>0</v>
      </c>
      <c r="AH1929" s="20">
        <f t="shared" si="549"/>
        <v>0</v>
      </c>
      <c r="AI1929" s="20">
        <f t="shared" si="550"/>
        <v>0</v>
      </c>
      <c r="AJ1929" s="20">
        <f t="shared" si="551"/>
        <v>0</v>
      </c>
      <c r="AK1929" s="20">
        <f t="shared" si="552"/>
        <v>0</v>
      </c>
      <c r="AL1929" s="20">
        <f t="shared" si="553"/>
        <v>0</v>
      </c>
      <c r="AM1929" s="20">
        <f t="shared" si="554"/>
        <v>0</v>
      </c>
      <c r="AN1929" s="20">
        <f t="shared" si="555"/>
        <v>0</v>
      </c>
      <c r="AO1929" s="43">
        <f t="shared" si="556"/>
        <v>0</v>
      </c>
    </row>
    <row r="1930" spans="1:41" hidden="1" x14ac:dyDescent="0.2">
      <c r="A1930" s="96"/>
      <c r="B1930" s="96"/>
      <c r="C1930" s="96"/>
      <c r="D1930" s="96"/>
      <c r="E1930" s="96"/>
      <c r="F1930" s="96"/>
      <c r="G1930" s="96"/>
      <c r="H1930" s="19" t="str">
        <f>IF(E1930="","",VLOOKUP(LEFT(E1930,5),'Technikai cellák'!B:C,2,0))</f>
        <v/>
      </c>
      <c r="I1930" s="19" t="str">
        <f>IF(E1930="","",VLOOKUP(H1930,'Technikai cellák'!$C$1:$D$12,2,0))</f>
        <v/>
      </c>
      <c r="J1930" s="97"/>
      <c r="K1930" s="25" t="str">
        <f t="shared" si="559"/>
        <v/>
      </c>
      <c r="L1930" s="101">
        <f t="shared" si="560"/>
        <v>0</v>
      </c>
      <c r="M1930" s="102">
        <f t="shared" si="561"/>
        <v>0</v>
      </c>
      <c r="N1930" s="105"/>
      <c r="O1930" s="104">
        <f t="shared" si="562"/>
        <v>0</v>
      </c>
      <c r="P1930" s="26">
        <f t="shared" si="558"/>
        <v>0</v>
      </c>
      <c r="Q1930" s="21">
        <f t="shared" si="557"/>
        <v>0</v>
      </c>
      <c r="R1930" s="98"/>
      <c r="S1930" s="99"/>
      <c r="T1930" s="99"/>
      <c r="U1930" s="99"/>
      <c r="V1930" s="99"/>
      <c r="W1930" s="99"/>
      <c r="X1930" s="99"/>
      <c r="Y1930" s="99"/>
      <c r="Z1930" s="99"/>
      <c r="AA1930" s="99"/>
      <c r="AB1930" s="99"/>
      <c r="AC1930" s="100"/>
      <c r="AD1930" s="22">
        <f t="shared" si="545"/>
        <v>0</v>
      </c>
      <c r="AE1930" s="20">
        <f t="shared" si="546"/>
        <v>0</v>
      </c>
      <c r="AF1930" s="20">
        <f t="shared" si="547"/>
        <v>0</v>
      </c>
      <c r="AG1930" s="20">
        <f t="shared" si="548"/>
        <v>0</v>
      </c>
      <c r="AH1930" s="20">
        <f t="shared" si="549"/>
        <v>0</v>
      </c>
      <c r="AI1930" s="20">
        <f t="shared" si="550"/>
        <v>0</v>
      </c>
      <c r="AJ1930" s="20">
        <f t="shared" si="551"/>
        <v>0</v>
      </c>
      <c r="AK1930" s="20">
        <f t="shared" si="552"/>
        <v>0</v>
      </c>
      <c r="AL1930" s="20">
        <f t="shared" si="553"/>
        <v>0</v>
      </c>
      <c r="AM1930" s="20">
        <f t="shared" si="554"/>
        <v>0</v>
      </c>
      <c r="AN1930" s="20">
        <f t="shared" si="555"/>
        <v>0</v>
      </c>
      <c r="AO1930" s="43">
        <f t="shared" si="556"/>
        <v>0</v>
      </c>
    </row>
    <row r="1931" spans="1:41" hidden="1" x14ac:dyDescent="0.2">
      <c r="A1931" s="96"/>
      <c r="B1931" s="96"/>
      <c r="C1931" s="96"/>
      <c r="D1931" s="96"/>
      <c r="E1931" s="96"/>
      <c r="F1931" s="96"/>
      <c r="G1931" s="96"/>
      <c r="H1931" s="19" t="str">
        <f>IF(E1931="","",VLOOKUP(LEFT(E1931,5),'Technikai cellák'!B:C,2,0))</f>
        <v/>
      </c>
      <c r="I1931" s="19" t="str">
        <f>IF(E1931="","",VLOOKUP(H1931,'Technikai cellák'!$C$1:$D$12,2,0))</f>
        <v/>
      </c>
      <c r="J1931" s="97"/>
      <c r="K1931" s="25" t="str">
        <f t="shared" si="559"/>
        <v/>
      </c>
      <c r="L1931" s="101">
        <f t="shared" si="560"/>
        <v>0</v>
      </c>
      <c r="M1931" s="102">
        <f t="shared" si="561"/>
        <v>0</v>
      </c>
      <c r="N1931" s="105"/>
      <c r="O1931" s="104">
        <f t="shared" si="562"/>
        <v>0</v>
      </c>
      <c r="P1931" s="26">
        <f t="shared" si="558"/>
        <v>0</v>
      </c>
      <c r="Q1931" s="21">
        <f t="shared" si="557"/>
        <v>0</v>
      </c>
      <c r="R1931" s="98"/>
      <c r="S1931" s="99"/>
      <c r="T1931" s="99"/>
      <c r="U1931" s="99"/>
      <c r="V1931" s="99"/>
      <c r="W1931" s="99"/>
      <c r="X1931" s="99"/>
      <c r="Y1931" s="99"/>
      <c r="Z1931" s="99"/>
      <c r="AA1931" s="99"/>
      <c r="AB1931" s="99"/>
      <c r="AC1931" s="100"/>
      <c r="AD1931" s="22">
        <f t="shared" si="545"/>
        <v>0</v>
      </c>
      <c r="AE1931" s="20">
        <f t="shared" si="546"/>
        <v>0</v>
      </c>
      <c r="AF1931" s="20">
        <f t="shared" si="547"/>
        <v>0</v>
      </c>
      <c r="AG1931" s="20">
        <f t="shared" si="548"/>
        <v>0</v>
      </c>
      <c r="AH1931" s="20">
        <f t="shared" si="549"/>
        <v>0</v>
      </c>
      <c r="AI1931" s="20">
        <f t="shared" si="550"/>
        <v>0</v>
      </c>
      <c r="AJ1931" s="20">
        <f t="shared" si="551"/>
        <v>0</v>
      </c>
      <c r="AK1931" s="20">
        <f t="shared" si="552"/>
        <v>0</v>
      </c>
      <c r="AL1931" s="20">
        <f t="shared" si="553"/>
        <v>0</v>
      </c>
      <c r="AM1931" s="20">
        <f t="shared" si="554"/>
        <v>0</v>
      </c>
      <c r="AN1931" s="20">
        <f t="shared" si="555"/>
        <v>0</v>
      </c>
      <c r="AO1931" s="43">
        <f t="shared" si="556"/>
        <v>0</v>
      </c>
    </row>
    <row r="1932" spans="1:41" hidden="1" x14ac:dyDescent="0.2">
      <c r="A1932" s="96"/>
      <c r="B1932" s="96"/>
      <c r="C1932" s="96"/>
      <c r="D1932" s="96"/>
      <c r="E1932" s="96"/>
      <c r="F1932" s="96"/>
      <c r="G1932" s="96"/>
      <c r="H1932" s="19" t="str">
        <f>IF(E1932="","",VLOOKUP(LEFT(E1932,5),'Technikai cellák'!B:C,2,0))</f>
        <v/>
      </c>
      <c r="I1932" s="19" t="str">
        <f>IF(E1932="","",VLOOKUP(H1932,'Technikai cellák'!$C$1:$D$12,2,0))</f>
        <v/>
      </c>
      <c r="J1932" s="97"/>
      <c r="K1932" s="25" t="str">
        <f t="shared" si="559"/>
        <v/>
      </c>
      <c r="L1932" s="101">
        <f t="shared" si="560"/>
        <v>0</v>
      </c>
      <c r="M1932" s="102">
        <f t="shared" si="561"/>
        <v>0</v>
      </c>
      <c r="N1932" s="105"/>
      <c r="O1932" s="104">
        <f t="shared" si="562"/>
        <v>0</v>
      </c>
      <c r="P1932" s="26">
        <f t="shared" si="558"/>
        <v>0</v>
      </c>
      <c r="Q1932" s="21">
        <f t="shared" si="557"/>
        <v>0</v>
      </c>
      <c r="R1932" s="98"/>
      <c r="S1932" s="99"/>
      <c r="T1932" s="99"/>
      <c r="U1932" s="99"/>
      <c r="V1932" s="99"/>
      <c r="W1932" s="99"/>
      <c r="X1932" s="99"/>
      <c r="Y1932" s="99"/>
      <c r="Z1932" s="99"/>
      <c r="AA1932" s="99"/>
      <c r="AB1932" s="99"/>
      <c r="AC1932" s="100"/>
      <c r="AD1932" s="22">
        <f t="shared" si="545"/>
        <v>0</v>
      </c>
      <c r="AE1932" s="20">
        <f t="shared" si="546"/>
        <v>0</v>
      </c>
      <c r="AF1932" s="20">
        <f t="shared" si="547"/>
        <v>0</v>
      </c>
      <c r="AG1932" s="20">
        <f t="shared" si="548"/>
        <v>0</v>
      </c>
      <c r="AH1932" s="20">
        <f t="shared" si="549"/>
        <v>0</v>
      </c>
      <c r="AI1932" s="20">
        <f t="shared" si="550"/>
        <v>0</v>
      </c>
      <c r="AJ1932" s="20">
        <f t="shared" si="551"/>
        <v>0</v>
      </c>
      <c r="AK1932" s="20">
        <f t="shared" si="552"/>
        <v>0</v>
      </c>
      <c r="AL1932" s="20">
        <f t="shared" si="553"/>
        <v>0</v>
      </c>
      <c r="AM1932" s="20">
        <f t="shared" si="554"/>
        <v>0</v>
      </c>
      <c r="AN1932" s="20">
        <f t="shared" si="555"/>
        <v>0</v>
      </c>
      <c r="AO1932" s="43">
        <f t="shared" si="556"/>
        <v>0</v>
      </c>
    </row>
    <row r="1933" spans="1:41" hidden="1" x14ac:dyDescent="0.2">
      <c r="A1933" s="96"/>
      <c r="B1933" s="96"/>
      <c r="C1933" s="96"/>
      <c r="D1933" s="96"/>
      <c r="E1933" s="96"/>
      <c r="F1933" s="96"/>
      <c r="G1933" s="96"/>
      <c r="H1933" s="19" t="str">
        <f>IF(E1933="","",VLOOKUP(LEFT(E1933,5),'Technikai cellák'!B:C,2,0))</f>
        <v/>
      </c>
      <c r="I1933" s="19" t="str">
        <f>IF(E1933="","",VLOOKUP(H1933,'Technikai cellák'!$C$1:$D$12,2,0))</f>
        <v/>
      </c>
      <c r="J1933" s="97"/>
      <c r="K1933" s="25" t="str">
        <f t="shared" si="559"/>
        <v/>
      </c>
      <c r="L1933" s="101">
        <f t="shared" si="560"/>
        <v>0</v>
      </c>
      <c r="M1933" s="102">
        <f t="shared" si="561"/>
        <v>0</v>
      </c>
      <c r="N1933" s="105"/>
      <c r="O1933" s="104">
        <f t="shared" si="562"/>
        <v>0</v>
      </c>
      <c r="P1933" s="26">
        <f t="shared" si="558"/>
        <v>0</v>
      </c>
      <c r="Q1933" s="21">
        <f t="shared" si="557"/>
        <v>0</v>
      </c>
      <c r="R1933" s="98"/>
      <c r="S1933" s="99"/>
      <c r="T1933" s="99"/>
      <c r="U1933" s="99"/>
      <c r="V1933" s="99"/>
      <c r="W1933" s="99"/>
      <c r="X1933" s="99"/>
      <c r="Y1933" s="99"/>
      <c r="Z1933" s="99"/>
      <c r="AA1933" s="99"/>
      <c r="AB1933" s="99"/>
      <c r="AC1933" s="100"/>
      <c r="AD1933" s="22">
        <f t="shared" si="545"/>
        <v>0</v>
      </c>
      <c r="AE1933" s="20">
        <f t="shared" si="546"/>
        <v>0</v>
      </c>
      <c r="AF1933" s="20">
        <f t="shared" si="547"/>
        <v>0</v>
      </c>
      <c r="AG1933" s="20">
        <f t="shared" si="548"/>
        <v>0</v>
      </c>
      <c r="AH1933" s="20">
        <f t="shared" si="549"/>
        <v>0</v>
      </c>
      <c r="AI1933" s="20">
        <f t="shared" si="550"/>
        <v>0</v>
      </c>
      <c r="AJ1933" s="20">
        <f t="shared" si="551"/>
        <v>0</v>
      </c>
      <c r="AK1933" s="20">
        <f t="shared" si="552"/>
        <v>0</v>
      </c>
      <c r="AL1933" s="20">
        <f t="shared" si="553"/>
        <v>0</v>
      </c>
      <c r="AM1933" s="20">
        <f t="shared" si="554"/>
        <v>0</v>
      </c>
      <c r="AN1933" s="20">
        <f t="shared" si="555"/>
        <v>0</v>
      </c>
      <c r="AO1933" s="43">
        <f t="shared" si="556"/>
        <v>0</v>
      </c>
    </row>
    <row r="1934" spans="1:41" hidden="1" x14ac:dyDescent="0.2">
      <c r="A1934" s="96"/>
      <c r="B1934" s="96"/>
      <c r="C1934" s="96"/>
      <c r="D1934" s="96"/>
      <c r="E1934" s="96"/>
      <c r="F1934" s="96"/>
      <c r="G1934" s="96"/>
      <c r="H1934" s="19" t="str">
        <f>IF(E1934="","",VLOOKUP(LEFT(E1934,5),'Technikai cellák'!B:C,2,0))</f>
        <v/>
      </c>
      <c r="I1934" s="19" t="str">
        <f>IF(E1934="","",VLOOKUP(H1934,'Technikai cellák'!$C$1:$D$12,2,0))</f>
        <v/>
      </c>
      <c r="J1934" s="97"/>
      <c r="K1934" s="25" t="str">
        <f t="shared" si="559"/>
        <v/>
      </c>
      <c r="L1934" s="101">
        <f t="shared" si="560"/>
        <v>0</v>
      </c>
      <c r="M1934" s="102">
        <f t="shared" si="561"/>
        <v>0</v>
      </c>
      <c r="N1934" s="105"/>
      <c r="O1934" s="104">
        <f t="shared" si="562"/>
        <v>0</v>
      </c>
      <c r="P1934" s="26">
        <f t="shared" si="558"/>
        <v>0</v>
      </c>
      <c r="Q1934" s="21">
        <f t="shared" si="557"/>
        <v>0</v>
      </c>
      <c r="R1934" s="98"/>
      <c r="S1934" s="99"/>
      <c r="T1934" s="99"/>
      <c r="U1934" s="99"/>
      <c r="V1934" s="99"/>
      <c r="W1934" s="99"/>
      <c r="X1934" s="99"/>
      <c r="Y1934" s="99"/>
      <c r="Z1934" s="99"/>
      <c r="AA1934" s="99"/>
      <c r="AB1934" s="99"/>
      <c r="AC1934" s="100"/>
      <c r="AD1934" s="22">
        <f t="shared" si="545"/>
        <v>0</v>
      </c>
      <c r="AE1934" s="20">
        <f t="shared" si="546"/>
        <v>0</v>
      </c>
      <c r="AF1934" s="20">
        <f t="shared" si="547"/>
        <v>0</v>
      </c>
      <c r="AG1934" s="20">
        <f t="shared" si="548"/>
        <v>0</v>
      </c>
      <c r="AH1934" s="20">
        <f t="shared" si="549"/>
        <v>0</v>
      </c>
      <c r="AI1934" s="20">
        <f t="shared" si="550"/>
        <v>0</v>
      </c>
      <c r="AJ1934" s="20">
        <f t="shared" si="551"/>
        <v>0</v>
      </c>
      <c r="AK1934" s="20">
        <f t="shared" si="552"/>
        <v>0</v>
      </c>
      <c r="AL1934" s="20">
        <f t="shared" si="553"/>
        <v>0</v>
      </c>
      <c r="AM1934" s="20">
        <f t="shared" si="554"/>
        <v>0</v>
      </c>
      <c r="AN1934" s="20">
        <f t="shared" si="555"/>
        <v>0</v>
      </c>
      <c r="AO1934" s="43">
        <f t="shared" si="556"/>
        <v>0</v>
      </c>
    </row>
    <row r="1935" spans="1:41" hidden="1" x14ac:dyDescent="0.2">
      <c r="A1935" s="96"/>
      <c r="B1935" s="96"/>
      <c r="C1935" s="96"/>
      <c r="D1935" s="96"/>
      <c r="E1935" s="96"/>
      <c r="F1935" s="96"/>
      <c r="G1935" s="96"/>
      <c r="H1935" s="19" t="str">
        <f>IF(E1935="","",VLOOKUP(LEFT(E1935,5),'Technikai cellák'!B:C,2,0))</f>
        <v/>
      </c>
      <c r="I1935" s="19" t="str">
        <f>IF(E1935="","",VLOOKUP(H1935,'Technikai cellák'!$C$1:$D$12,2,0))</f>
        <v/>
      </c>
      <c r="J1935" s="97"/>
      <c r="K1935" s="25" t="str">
        <f t="shared" si="559"/>
        <v/>
      </c>
      <c r="L1935" s="101">
        <f t="shared" si="560"/>
        <v>0</v>
      </c>
      <c r="M1935" s="102">
        <f t="shared" si="561"/>
        <v>0</v>
      </c>
      <c r="N1935" s="105"/>
      <c r="O1935" s="104">
        <f t="shared" si="562"/>
        <v>0</v>
      </c>
      <c r="P1935" s="26">
        <f t="shared" si="558"/>
        <v>0</v>
      </c>
      <c r="Q1935" s="21">
        <f t="shared" si="557"/>
        <v>0</v>
      </c>
      <c r="R1935" s="98"/>
      <c r="S1935" s="99"/>
      <c r="T1935" s="99"/>
      <c r="U1935" s="99"/>
      <c r="V1935" s="99"/>
      <c r="W1935" s="99"/>
      <c r="X1935" s="99"/>
      <c r="Y1935" s="99"/>
      <c r="Z1935" s="99"/>
      <c r="AA1935" s="99"/>
      <c r="AB1935" s="99"/>
      <c r="AC1935" s="100"/>
      <c r="AD1935" s="22">
        <f t="shared" si="545"/>
        <v>0</v>
      </c>
      <c r="AE1935" s="20">
        <f t="shared" si="546"/>
        <v>0</v>
      </c>
      <c r="AF1935" s="20">
        <f t="shared" si="547"/>
        <v>0</v>
      </c>
      <c r="AG1935" s="20">
        <f t="shared" si="548"/>
        <v>0</v>
      </c>
      <c r="AH1935" s="20">
        <f t="shared" si="549"/>
        <v>0</v>
      </c>
      <c r="AI1935" s="20">
        <f t="shared" si="550"/>
        <v>0</v>
      </c>
      <c r="AJ1935" s="20">
        <f t="shared" si="551"/>
        <v>0</v>
      </c>
      <c r="AK1935" s="20">
        <f t="shared" si="552"/>
        <v>0</v>
      </c>
      <c r="AL1935" s="20">
        <f t="shared" si="553"/>
        <v>0</v>
      </c>
      <c r="AM1935" s="20">
        <f t="shared" si="554"/>
        <v>0</v>
      </c>
      <c r="AN1935" s="20">
        <f t="shared" si="555"/>
        <v>0</v>
      </c>
      <c r="AO1935" s="43">
        <f t="shared" si="556"/>
        <v>0</v>
      </c>
    </row>
    <row r="1936" spans="1:41" hidden="1" x14ac:dyDescent="0.2">
      <c r="A1936" s="96"/>
      <c r="B1936" s="96"/>
      <c r="C1936" s="96"/>
      <c r="D1936" s="96"/>
      <c r="E1936" s="96"/>
      <c r="F1936" s="96"/>
      <c r="G1936" s="96"/>
      <c r="H1936" s="19" t="str">
        <f>IF(E1936="","",VLOOKUP(LEFT(E1936,5),'Technikai cellák'!B:C,2,0))</f>
        <v/>
      </c>
      <c r="I1936" s="19" t="str">
        <f>IF(E1936="","",VLOOKUP(H1936,'Technikai cellák'!$C$1:$D$12,2,0))</f>
        <v/>
      </c>
      <c r="J1936" s="97"/>
      <c r="K1936" s="25" t="str">
        <f t="shared" si="559"/>
        <v/>
      </c>
      <c r="L1936" s="101">
        <f t="shared" si="560"/>
        <v>0</v>
      </c>
      <c r="M1936" s="102">
        <f t="shared" si="561"/>
        <v>0</v>
      </c>
      <c r="N1936" s="105"/>
      <c r="O1936" s="104">
        <f t="shared" si="562"/>
        <v>0</v>
      </c>
      <c r="P1936" s="26">
        <f t="shared" si="558"/>
        <v>0</v>
      </c>
      <c r="Q1936" s="21">
        <f t="shared" si="557"/>
        <v>0</v>
      </c>
      <c r="R1936" s="98"/>
      <c r="S1936" s="99"/>
      <c r="T1936" s="99"/>
      <c r="U1936" s="99"/>
      <c r="V1936" s="99"/>
      <c r="W1936" s="99"/>
      <c r="X1936" s="99"/>
      <c r="Y1936" s="99"/>
      <c r="Z1936" s="99"/>
      <c r="AA1936" s="99"/>
      <c r="AB1936" s="99"/>
      <c r="AC1936" s="100"/>
      <c r="AD1936" s="22">
        <f t="shared" si="545"/>
        <v>0</v>
      </c>
      <c r="AE1936" s="20">
        <f t="shared" si="546"/>
        <v>0</v>
      </c>
      <c r="AF1936" s="20">
        <f t="shared" si="547"/>
        <v>0</v>
      </c>
      <c r="AG1936" s="20">
        <f t="shared" si="548"/>
        <v>0</v>
      </c>
      <c r="AH1936" s="20">
        <f t="shared" si="549"/>
        <v>0</v>
      </c>
      <c r="AI1936" s="20">
        <f t="shared" si="550"/>
        <v>0</v>
      </c>
      <c r="AJ1936" s="20">
        <f t="shared" si="551"/>
        <v>0</v>
      </c>
      <c r="AK1936" s="20">
        <f t="shared" si="552"/>
        <v>0</v>
      </c>
      <c r="AL1936" s="20">
        <f t="shared" si="553"/>
        <v>0</v>
      </c>
      <c r="AM1936" s="20">
        <f t="shared" si="554"/>
        <v>0</v>
      </c>
      <c r="AN1936" s="20">
        <f t="shared" si="555"/>
        <v>0</v>
      </c>
      <c r="AO1936" s="43">
        <f t="shared" si="556"/>
        <v>0</v>
      </c>
    </row>
    <row r="1937" spans="1:41" hidden="1" x14ac:dyDescent="0.2">
      <c r="A1937" s="96"/>
      <c r="B1937" s="96"/>
      <c r="C1937" s="96"/>
      <c r="D1937" s="96"/>
      <c r="E1937" s="96"/>
      <c r="F1937" s="96"/>
      <c r="G1937" s="96"/>
      <c r="H1937" s="19" t="str">
        <f>IF(E1937="","",VLOOKUP(LEFT(E1937,5),'Technikai cellák'!B:C,2,0))</f>
        <v/>
      </c>
      <c r="I1937" s="19" t="str">
        <f>IF(E1937="","",VLOOKUP(H1937,'Technikai cellák'!$C$1:$D$12,2,0))</f>
        <v/>
      </c>
      <c r="J1937" s="97"/>
      <c r="K1937" s="25" t="str">
        <f t="shared" si="559"/>
        <v/>
      </c>
      <c r="L1937" s="101">
        <f t="shared" si="560"/>
        <v>0</v>
      </c>
      <c r="M1937" s="102">
        <f t="shared" si="561"/>
        <v>0</v>
      </c>
      <c r="N1937" s="105"/>
      <c r="O1937" s="104">
        <f t="shared" si="562"/>
        <v>0</v>
      </c>
      <c r="P1937" s="26">
        <f t="shared" si="558"/>
        <v>0</v>
      </c>
      <c r="Q1937" s="21">
        <f t="shared" si="557"/>
        <v>0</v>
      </c>
      <c r="R1937" s="98"/>
      <c r="S1937" s="99"/>
      <c r="T1937" s="99"/>
      <c r="U1937" s="99"/>
      <c r="V1937" s="99"/>
      <c r="W1937" s="99"/>
      <c r="X1937" s="99"/>
      <c r="Y1937" s="99"/>
      <c r="Z1937" s="99"/>
      <c r="AA1937" s="99"/>
      <c r="AB1937" s="99"/>
      <c r="AC1937" s="100"/>
      <c r="AD1937" s="22">
        <f t="shared" si="545"/>
        <v>0</v>
      </c>
      <c r="AE1937" s="20">
        <f t="shared" si="546"/>
        <v>0</v>
      </c>
      <c r="AF1937" s="20">
        <f t="shared" si="547"/>
        <v>0</v>
      </c>
      <c r="AG1937" s="20">
        <f t="shared" si="548"/>
        <v>0</v>
      </c>
      <c r="AH1937" s="20">
        <f t="shared" si="549"/>
        <v>0</v>
      </c>
      <c r="AI1937" s="20">
        <f t="shared" si="550"/>
        <v>0</v>
      </c>
      <c r="AJ1937" s="20">
        <f t="shared" si="551"/>
        <v>0</v>
      </c>
      <c r="AK1937" s="20">
        <f t="shared" si="552"/>
        <v>0</v>
      </c>
      <c r="AL1937" s="20">
        <f t="shared" si="553"/>
        <v>0</v>
      </c>
      <c r="AM1937" s="20">
        <f t="shared" si="554"/>
        <v>0</v>
      </c>
      <c r="AN1937" s="20">
        <f t="shared" si="555"/>
        <v>0</v>
      </c>
      <c r="AO1937" s="43">
        <f t="shared" si="556"/>
        <v>0</v>
      </c>
    </row>
    <row r="1938" spans="1:41" hidden="1" x14ac:dyDescent="0.2">
      <c r="A1938" s="96"/>
      <c r="B1938" s="96"/>
      <c r="C1938" s="96"/>
      <c r="D1938" s="96"/>
      <c r="E1938" s="96"/>
      <c r="F1938" s="96"/>
      <c r="G1938" s="96"/>
      <c r="H1938" s="19" t="str">
        <f>IF(E1938="","",VLOOKUP(LEFT(E1938,5),'Technikai cellák'!B:C,2,0))</f>
        <v/>
      </c>
      <c r="I1938" s="19" t="str">
        <f>IF(E1938="","",VLOOKUP(H1938,'Technikai cellák'!$C$1:$D$12,2,0))</f>
        <v/>
      </c>
      <c r="J1938" s="97"/>
      <c r="K1938" s="25" t="str">
        <f t="shared" si="559"/>
        <v/>
      </c>
      <c r="L1938" s="101">
        <f t="shared" si="560"/>
        <v>0</v>
      </c>
      <c r="M1938" s="102">
        <f t="shared" si="561"/>
        <v>0</v>
      </c>
      <c r="N1938" s="105"/>
      <c r="O1938" s="104">
        <f t="shared" si="562"/>
        <v>0</v>
      </c>
      <c r="P1938" s="26">
        <f t="shared" si="558"/>
        <v>0</v>
      </c>
      <c r="Q1938" s="21">
        <f t="shared" si="557"/>
        <v>0</v>
      </c>
      <c r="R1938" s="98"/>
      <c r="S1938" s="99"/>
      <c r="T1938" s="99"/>
      <c r="U1938" s="99"/>
      <c r="V1938" s="99"/>
      <c r="W1938" s="99"/>
      <c r="X1938" s="99"/>
      <c r="Y1938" s="99"/>
      <c r="Z1938" s="99"/>
      <c r="AA1938" s="99"/>
      <c r="AB1938" s="99"/>
      <c r="AC1938" s="100"/>
      <c r="AD1938" s="22">
        <f t="shared" si="545"/>
        <v>0</v>
      </c>
      <c r="AE1938" s="20">
        <f t="shared" si="546"/>
        <v>0</v>
      </c>
      <c r="AF1938" s="20">
        <f t="shared" si="547"/>
        <v>0</v>
      </c>
      <c r="AG1938" s="20">
        <f t="shared" si="548"/>
        <v>0</v>
      </c>
      <c r="AH1938" s="20">
        <f t="shared" si="549"/>
        <v>0</v>
      </c>
      <c r="AI1938" s="20">
        <f t="shared" si="550"/>
        <v>0</v>
      </c>
      <c r="AJ1938" s="20">
        <f t="shared" si="551"/>
        <v>0</v>
      </c>
      <c r="AK1938" s="20">
        <f t="shared" si="552"/>
        <v>0</v>
      </c>
      <c r="AL1938" s="20">
        <f t="shared" si="553"/>
        <v>0</v>
      </c>
      <c r="AM1938" s="20">
        <f t="shared" si="554"/>
        <v>0</v>
      </c>
      <c r="AN1938" s="20">
        <f t="shared" si="555"/>
        <v>0</v>
      </c>
      <c r="AO1938" s="43">
        <f t="shared" si="556"/>
        <v>0</v>
      </c>
    </row>
    <row r="1939" spans="1:41" hidden="1" x14ac:dyDescent="0.2">
      <c r="A1939" s="96"/>
      <c r="B1939" s="96"/>
      <c r="C1939" s="96"/>
      <c r="D1939" s="96"/>
      <c r="E1939" s="96"/>
      <c r="F1939" s="96"/>
      <c r="G1939" s="96"/>
      <c r="H1939" s="19" t="str">
        <f>IF(E1939="","",VLOOKUP(LEFT(E1939,5),'Technikai cellák'!B:C,2,0))</f>
        <v/>
      </c>
      <c r="I1939" s="19" t="str">
        <f>IF(E1939="","",VLOOKUP(H1939,'Technikai cellák'!$C$1:$D$12,2,0))</f>
        <v/>
      </c>
      <c r="J1939" s="97"/>
      <c r="K1939" s="25" t="str">
        <f t="shared" si="559"/>
        <v/>
      </c>
      <c r="L1939" s="101">
        <f t="shared" si="560"/>
        <v>0</v>
      </c>
      <c r="M1939" s="102">
        <f t="shared" si="561"/>
        <v>0</v>
      </c>
      <c r="N1939" s="105"/>
      <c r="O1939" s="104">
        <f t="shared" si="562"/>
        <v>0</v>
      </c>
      <c r="P1939" s="26">
        <f t="shared" si="558"/>
        <v>0</v>
      </c>
      <c r="Q1939" s="21">
        <f t="shared" si="557"/>
        <v>0</v>
      </c>
      <c r="R1939" s="98"/>
      <c r="S1939" s="99"/>
      <c r="T1939" s="99"/>
      <c r="U1939" s="99"/>
      <c r="V1939" s="99"/>
      <c r="W1939" s="99"/>
      <c r="X1939" s="99"/>
      <c r="Y1939" s="99"/>
      <c r="Z1939" s="99"/>
      <c r="AA1939" s="99"/>
      <c r="AB1939" s="99"/>
      <c r="AC1939" s="100"/>
      <c r="AD1939" s="22">
        <f t="shared" ref="AD1939:AD1954" si="563">ROUND((R1939*$C$6)/$C$7,0)</f>
        <v>0</v>
      </c>
      <c r="AE1939" s="20">
        <f t="shared" ref="AE1939:AE1954" si="564">ROUND((S1939*$C$6)/$C$7,0)</f>
        <v>0</v>
      </c>
      <c r="AF1939" s="20">
        <f t="shared" ref="AF1939:AF1954" si="565">ROUND((T1939*$C$6)/$C$7,0)</f>
        <v>0</v>
      </c>
      <c r="AG1939" s="20">
        <f t="shared" ref="AG1939:AG1954" si="566">ROUND((U1939*$C$6)/$C$7,0)</f>
        <v>0</v>
      </c>
      <c r="AH1939" s="20">
        <f t="shared" ref="AH1939:AH1954" si="567">ROUND((V1939*$C$6)/$C$7,0)</f>
        <v>0</v>
      </c>
      <c r="AI1939" s="20">
        <f t="shared" ref="AI1939:AI1954" si="568">ROUND((W1939*$C$6)/$C$7,0)</f>
        <v>0</v>
      </c>
      <c r="AJ1939" s="20">
        <f t="shared" ref="AJ1939:AJ1954" si="569">ROUND((X1939*$C$6)/$C$7,0)</f>
        <v>0</v>
      </c>
      <c r="AK1939" s="20">
        <f t="shared" ref="AK1939:AK1954" si="570">ROUND((Y1939*$C$6)/$C$7,0)</f>
        <v>0</v>
      </c>
      <c r="AL1939" s="20">
        <f t="shared" ref="AL1939:AL1954" si="571">ROUND((Z1939*$C$6)/$C$7,0)</f>
        <v>0</v>
      </c>
      <c r="AM1939" s="20">
        <f t="shared" ref="AM1939:AM1954" si="572">ROUND((AA1939*$C$6)/$C$7,0)</f>
        <v>0</v>
      </c>
      <c r="AN1939" s="20">
        <f t="shared" ref="AN1939:AN1954" si="573">ROUND((AB1939*$C$6)/$C$7,0)</f>
        <v>0</v>
      </c>
      <c r="AO1939" s="43">
        <f t="shared" ref="AO1939:AO1954" si="574">ROUND((AC1939*$C$6)/$C$7,0)</f>
        <v>0</v>
      </c>
    </row>
    <row r="1940" spans="1:41" hidden="1" x14ac:dyDescent="0.2">
      <c r="A1940" s="96"/>
      <c r="B1940" s="96"/>
      <c r="C1940" s="96"/>
      <c r="D1940" s="96"/>
      <c r="E1940" s="96"/>
      <c r="F1940" s="96"/>
      <c r="G1940" s="96"/>
      <c r="H1940" s="19" t="str">
        <f>IF(E1940="","",VLOOKUP(LEFT(E1940,5),'Technikai cellák'!B:C,2,0))</f>
        <v/>
      </c>
      <c r="I1940" s="19" t="str">
        <f>IF(E1940="","",VLOOKUP(H1940,'Technikai cellák'!$C$1:$D$12,2,0))</f>
        <v/>
      </c>
      <c r="J1940" s="97"/>
      <c r="K1940" s="25" t="str">
        <f t="shared" si="559"/>
        <v/>
      </c>
      <c r="L1940" s="101">
        <f t="shared" si="560"/>
        <v>0</v>
      </c>
      <c r="M1940" s="102">
        <f t="shared" si="561"/>
        <v>0</v>
      </c>
      <c r="N1940" s="105"/>
      <c r="O1940" s="104">
        <f t="shared" si="562"/>
        <v>0</v>
      </c>
      <c r="P1940" s="26">
        <f t="shared" si="558"/>
        <v>0</v>
      </c>
      <c r="Q1940" s="21">
        <f t="shared" ref="Q1940:Q1955" si="575">SUM(AD1940:AO1940)</f>
        <v>0</v>
      </c>
      <c r="R1940" s="98"/>
      <c r="S1940" s="99"/>
      <c r="T1940" s="99"/>
      <c r="U1940" s="99"/>
      <c r="V1940" s="99"/>
      <c r="W1940" s="99"/>
      <c r="X1940" s="99"/>
      <c r="Y1940" s="99"/>
      <c r="Z1940" s="99"/>
      <c r="AA1940" s="99"/>
      <c r="AB1940" s="99"/>
      <c r="AC1940" s="100"/>
      <c r="AD1940" s="22">
        <f t="shared" si="563"/>
        <v>0</v>
      </c>
      <c r="AE1940" s="20">
        <f t="shared" si="564"/>
        <v>0</v>
      </c>
      <c r="AF1940" s="20">
        <f t="shared" si="565"/>
        <v>0</v>
      </c>
      <c r="AG1940" s="20">
        <f t="shared" si="566"/>
        <v>0</v>
      </c>
      <c r="AH1940" s="20">
        <f t="shared" si="567"/>
        <v>0</v>
      </c>
      <c r="AI1940" s="20">
        <f t="shared" si="568"/>
        <v>0</v>
      </c>
      <c r="AJ1940" s="20">
        <f t="shared" si="569"/>
        <v>0</v>
      </c>
      <c r="AK1940" s="20">
        <f t="shared" si="570"/>
        <v>0</v>
      </c>
      <c r="AL1940" s="20">
        <f t="shared" si="571"/>
        <v>0</v>
      </c>
      <c r="AM1940" s="20">
        <f t="shared" si="572"/>
        <v>0</v>
      </c>
      <c r="AN1940" s="20">
        <f t="shared" si="573"/>
        <v>0</v>
      </c>
      <c r="AO1940" s="43">
        <f t="shared" si="574"/>
        <v>0</v>
      </c>
    </row>
    <row r="1941" spans="1:41" hidden="1" x14ac:dyDescent="0.2">
      <c r="A1941" s="96"/>
      <c r="B1941" s="96"/>
      <c r="C1941" s="96"/>
      <c r="D1941" s="96"/>
      <c r="E1941" s="96"/>
      <c r="F1941" s="96"/>
      <c r="G1941" s="96"/>
      <c r="H1941" s="19" t="str">
        <f>IF(E1941="","",VLOOKUP(LEFT(E1941,5),'Technikai cellák'!B:C,2,0))</f>
        <v/>
      </c>
      <c r="I1941" s="19" t="str">
        <f>IF(E1941="","",VLOOKUP(H1941,'Technikai cellák'!$C$1:$D$12,2,0))</f>
        <v/>
      </c>
      <c r="J1941" s="97"/>
      <c r="K1941" s="25" t="str">
        <f t="shared" si="559"/>
        <v/>
      </c>
      <c r="L1941" s="101">
        <f t="shared" si="560"/>
        <v>0</v>
      </c>
      <c r="M1941" s="102">
        <f t="shared" si="561"/>
        <v>0</v>
      </c>
      <c r="N1941" s="105"/>
      <c r="O1941" s="104">
        <f t="shared" si="562"/>
        <v>0</v>
      </c>
      <c r="P1941" s="26">
        <f t="shared" si="558"/>
        <v>0</v>
      </c>
      <c r="Q1941" s="21">
        <f t="shared" si="575"/>
        <v>0</v>
      </c>
      <c r="R1941" s="98"/>
      <c r="S1941" s="99"/>
      <c r="T1941" s="99"/>
      <c r="U1941" s="99"/>
      <c r="V1941" s="99"/>
      <c r="W1941" s="99"/>
      <c r="X1941" s="99"/>
      <c r="Y1941" s="99"/>
      <c r="Z1941" s="99"/>
      <c r="AA1941" s="99"/>
      <c r="AB1941" s="99"/>
      <c r="AC1941" s="100"/>
      <c r="AD1941" s="22">
        <f t="shared" si="563"/>
        <v>0</v>
      </c>
      <c r="AE1941" s="20">
        <f t="shared" si="564"/>
        <v>0</v>
      </c>
      <c r="AF1941" s="20">
        <f t="shared" si="565"/>
        <v>0</v>
      </c>
      <c r="AG1941" s="20">
        <f t="shared" si="566"/>
        <v>0</v>
      </c>
      <c r="AH1941" s="20">
        <f t="shared" si="567"/>
        <v>0</v>
      </c>
      <c r="AI1941" s="20">
        <f t="shared" si="568"/>
        <v>0</v>
      </c>
      <c r="AJ1941" s="20">
        <f t="shared" si="569"/>
        <v>0</v>
      </c>
      <c r="AK1941" s="20">
        <f t="shared" si="570"/>
        <v>0</v>
      </c>
      <c r="AL1941" s="20">
        <f t="shared" si="571"/>
        <v>0</v>
      </c>
      <c r="AM1941" s="20">
        <f t="shared" si="572"/>
        <v>0</v>
      </c>
      <c r="AN1941" s="20">
        <f t="shared" si="573"/>
        <v>0</v>
      </c>
      <c r="AO1941" s="43">
        <f t="shared" si="574"/>
        <v>0</v>
      </c>
    </row>
    <row r="1942" spans="1:41" hidden="1" x14ac:dyDescent="0.2">
      <c r="A1942" s="96"/>
      <c r="B1942" s="96"/>
      <c r="C1942" s="96"/>
      <c r="D1942" s="96"/>
      <c r="E1942" s="96"/>
      <c r="F1942" s="96"/>
      <c r="G1942" s="96"/>
      <c r="H1942" s="19" t="str">
        <f>IF(E1942="","",VLOOKUP(LEFT(E1942,5),'Technikai cellák'!B:C,2,0))</f>
        <v/>
      </c>
      <c r="I1942" s="19" t="str">
        <f>IF(E1942="","",VLOOKUP(H1942,'Technikai cellák'!$C$1:$D$12,2,0))</f>
        <v/>
      </c>
      <c r="J1942" s="97"/>
      <c r="K1942" s="25" t="str">
        <f t="shared" si="559"/>
        <v/>
      </c>
      <c r="L1942" s="101">
        <f t="shared" si="560"/>
        <v>0</v>
      </c>
      <c r="M1942" s="102">
        <f t="shared" si="561"/>
        <v>0</v>
      </c>
      <c r="N1942" s="105"/>
      <c r="O1942" s="104">
        <f t="shared" si="562"/>
        <v>0</v>
      </c>
      <c r="P1942" s="26">
        <f t="shared" si="558"/>
        <v>0</v>
      </c>
      <c r="Q1942" s="21">
        <f t="shared" si="575"/>
        <v>0</v>
      </c>
      <c r="R1942" s="98"/>
      <c r="S1942" s="99"/>
      <c r="T1942" s="99"/>
      <c r="U1942" s="99"/>
      <c r="V1942" s="99"/>
      <c r="W1942" s="99"/>
      <c r="X1942" s="99"/>
      <c r="Y1942" s="99"/>
      <c r="Z1942" s="99"/>
      <c r="AA1942" s="99"/>
      <c r="AB1942" s="99"/>
      <c r="AC1942" s="100"/>
      <c r="AD1942" s="22">
        <f t="shared" si="563"/>
        <v>0</v>
      </c>
      <c r="AE1942" s="20">
        <f t="shared" si="564"/>
        <v>0</v>
      </c>
      <c r="AF1942" s="20">
        <f t="shared" si="565"/>
        <v>0</v>
      </c>
      <c r="AG1942" s="20">
        <f t="shared" si="566"/>
        <v>0</v>
      </c>
      <c r="AH1942" s="20">
        <f t="shared" si="567"/>
        <v>0</v>
      </c>
      <c r="AI1942" s="20">
        <f t="shared" si="568"/>
        <v>0</v>
      </c>
      <c r="AJ1942" s="20">
        <f t="shared" si="569"/>
        <v>0</v>
      </c>
      <c r="AK1942" s="20">
        <f t="shared" si="570"/>
        <v>0</v>
      </c>
      <c r="AL1942" s="20">
        <f t="shared" si="571"/>
        <v>0</v>
      </c>
      <c r="AM1942" s="20">
        <f t="shared" si="572"/>
        <v>0</v>
      </c>
      <c r="AN1942" s="20">
        <f t="shared" si="573"/>
        <v>0</v>
      </c>
      <c r="AO1942" s="43">
        <f t="shared" si="574"/>
        <v>0</v>
      </c>
    </row>
    <row r="1943" spans="1:41" hidden="1" x14ac:dyDescent="0.2">
      <c r="A1943" s="96"/>
      <c r="B1943" s="96"/>
      <c r="C1943" s="96"/>
      <c r="D1943" s="96"/>
      <c r="E1943" s="96"/>
      <c r="F1943" s="96"/>
      <c r="G1943" s="96"/>
      <c r="H1943" s="19" t="str">
        <f>IF(E1943="","",VLOOKUP(LEFT(E1943,5),'Technikai cellák'!B:C,2,0))</f>
        <v/>
      </c>
      <c r="I1943" s="19" t="str">
        <f>IF(E1943="","",VLOOKUP(H1943,'Technikai cellák'!$C$1:$D$12,2,0))</f>
        <v/>
      </c>
      <c r="J1943" s="97"/>
      <c r="K1943" s="25" t="str">
        <f t="shared" si="559"/>
        <v/>
      </c>
      <c r="L1943" s="101">
        <f t="shared" si="560"/>
        <v>0</v>
      </c>
      <c r="M1943" s="102">
        <f t="shared" si="561"/>
        <v>0</v>
      </c>
      <c r="N1943" s="105"/>
      <c r="O1943" s="104">
        <f t="shared" si="562"/>
        <v>0</v>
      </c>
      <c r="P1943" s="26">
        <f t="shared" si="558"/>
        <v>0</v>
      </c>
      <c r="Q1943" s="21">
        <f t="shared" si="575"/>
        <v>0</v>
      </c>
      <c r="R1943" s="98"/>
      <c r="S1943" s="99"/>
      <c r="T1943" s="99"/>
      <c r="U1943" s="99"/>
      <c r="V1943" s="99"/>
      <c r="W1943" s="99"/>
      <c r="X1943" s="99"/>
      <c r="Y1943" s="99"/>
      <c r="Z1943" s="99"/>
      <c r="AA1943" s="99"/>
      <c r="AB1943" s="99"/>
      <c r="AC1943" s="100"/>
      <c r="AD1943" s="22">
        <f t="shared" si="563"/>
        <v>0</v>
      </c>
      <c r="AE1943" s="20">
        <f t="shared" si="564"/>
        <v>0</v>
      </c>
      <c r="AF1943" s="20">
        <f t="shared" si="565"/>
        <v>0</v>
      </c>
      <c r="AG1943" s="20">
        <f t="shared" si="566"/>
        <v>0</v>
      </c>
      <c r="AH1943" s="20">
        <f t="shared" si="567"/>
        <v>0</v>
      </c>
      <c r="AI1943" s="20">
        <f t="shared" si="568"/>
        <v>0</v>
      </c>
      <c r="AJ1943" s="20">
        <f t="shared" si="569"/>
        <v>0</v>
      </c>
      <c r="AK1943" s="20">
        <f t="shared" si="570"/>
        <v>0</v>
      </c>
      <c r="AL1943" s="20">
        <f t="shared" si="571"/>
        <v>0</v>
      </c>
      <c r="AM1943" s="20">
        <f t="shared" si="572"/>
        <v>0</v>
      </c>
      <c r="AN1943" s="20">
        <f t="shared" si="573"/>
        <v>0</v>
      </c>
      <c r="AO1943" s="43">
        <f t="shared" si="574"/>
        <v>0</v>
      </c>
    </row>
    <row r="1944" spans="1:41" hidden="1" x14ac:dyDescent="0.2">
      <c r="A1944" s="96"/>
      <c r="B1944" s="96"/>
      <c r="C1944" s="96"/>
      <c r="D1944" s="96"/>
      <c r="E1944" s="96"/>
      <c r="F1944" s="96"/>
      <c r="G1944" s="96"/>
      <c r="H1944" s="19" t="str">
        <f>IF(E1944="","",VLOOKUP(LEFT(E1944,5),'Technikai cellák'!B:C,2,0))</f>
        <v/>
      </c>
      <c r="I1944" s="19" t="str">
        <f>IF(E1944="","",VLOOKUP(H1944,'Technikai cellák'!$C$1:$D$12,2,0))</f>
        <v/>
      </c>
      <c r="J1944" s="97"/>
      <c r="K1944" s="25" t="str">
        <f t="shared" si="559"/>
        <v/>
      </c>
      <c r="L1944" s="101">
        <f t="shared" si="560"/>
        <v>0</v>
      </c>
      <c r="M1944" s="102">
        <f t="shared" si="561"/>
        <v>0</v>
      </c>
      <c r="N1944" s="105"/>
      <c r="O1944" s="104">
        <f t="shared" si="562"/>
        <v>0</v>
      </c>
      <c r="P1944" s="26">
        <f t="shared" si="558"/>
        <v>0</v>
      </c>
      <c r="Q1944" s="21">
        <f t="shared" si="575"/>
        <v>0</v>
      </c>
      <c r="R1944" s="98"/>
      <c r="S1944" s="99"/>
      <c r="T1944" s="99"/>
      <c r="U1944" s="99"/>
      <c r="V1944" s="99"/>
      <c r="W1944" s="99"/>
      <c r="X1944" s="99"/>
      <c r="Y1944" s="99"/>
      <c r="Z1944" s="99"/>
      <c r="AA1944" s="99"/>
      <c r="AB1944" s="99"/>
      <c r="AC1944" s="100"/>
      <c r="AD1944" s="22">
        <f t="shared" si="563"/>
        <v>0</v>
      </c>
      <c r="AE1944" s="20">
        <f t="shared" si="564"/>
        <v>0</v>
      </c>
      <c r="AF1944" s="20">
        <f t="shared" si="565"/>
        <v>0</v>
      </c>
      <c r="AG1944" s="20">
        <f t="shared" si="566"/>
        <v>0</v>
      </c>
      <c r="AH1944" s="20">
        <f t="shared" si="567"/>
        <v>0</v>
      </c>
      <c r="AI1944" s="20">
        <f t="shared" si="568"/>
        <v>0</v>
      </c>
      <c r="AJ1944" s="20">
        <f t="shared" si="569"/>
        <v>0</v>
      </c>
      <c r="AK1944" s="20">
        <f t="shared" si="570"/>
        <v>0</v>
      </c>
      <c r="AL1944" s="20">
        <f t="shared" si="571"/>
        <v>0</v>
      </c>
      <c r="AM1944" s="20">
        <f t="shared" si="572"/>
        <v>0</v>
      </c>
      <c r="AN1944" s="20">
        <f t="shared" si="573"/>
        <v>0</v>
      </c>
      <c r="AO1944" s="43">
        <f t="shared" si="574"/>
        <v>0</v>
      </c>
    </row>
    <row r="1945" spans="1:41" hidden="1" x14ac:dyDescent="0.2">
      <c r="A1945" s="96"/>
      <c r="B1945" s="96"/>
      <c r="C1945" s="96"/>
      <c r="D1945" s="96"/>
      <c r="E1945" s="96"/>
      <c r="F1945" s="96"/>
      <c r="G1945" s="96"/>
      <c r="H1945" s="19" t="str">
        <f>IF(E1945="","",VLOOKUP(LEFT(E1945,5),'Technikai cellák'!B:C,2,0))</f>
        <v/>
      </c>
      <c r="I1945" s="19" t="str">
        <f>IF(E1945="","",VLOOKUP(H1945,'Technikai cellák'!$C$1:$D$12,2,0))</f>
        <v/>
      </c>
      <c r="J1945" s="97"/>
      <c r="K1945" s="25" t="str">
        <f t="shared" si="559"/>
        <v/>
      </c>
      <c r="L1945" s="101">
        <f t="shared" si="560"/>
        <v>0</v>
      </c>
      <c r="M1945" s="102">
        <f t="shared" si="561"/>
        <v>0</v>
      </c>
      <c r="N1945" s="105"/>
      <c r="O1945" s="104">
        <f t="shared" si="562"/>
        <v>0</v>
      </c>
      <c r="P1945" s="26">
        <f t="shared" si="558"/>
        <v>0</v>
      </c>
      <c r="Q1945" s="21">
        <f t="shared" si="575"/>
        <v>0</v>
      </c>
      <c r="R1945" s="98"/>
      <c r="S1945" s="99"/>
      <c r="T1945" s="99"/>
      <c r="U1945" s="99"/>
      <c r="V1945" s="99"/>
      <c r="W1945" s="99"/>
      <c r="X1945" s="99"/>
      <c r="Y1945" s="99"/>
      <c r="Z1945" s="99"/>
      <c r="AA1945" s="99"/>
      <c r="AB1945" s="99"/>
      <c r="AC1945" s="100"/>
      <c r="AD1945" s="22">
        <f t="shared" si="563"/>
        <v>0</v>
      </c>
      <c r="AE1945" s="20">
        <f t="shared" si="564"/>
        <v>0</v>
      </c>
      <c r="AF1945" s="20">
        <f t="shared" si="565"/>
        <v>0</v>
      </c>
      <c r="AG1945" s="20">
        <f t="shared" si="566"/>
        <v>0</v>
      </c>
      <c r="AH1945" s="20">
        <f t="shared" si="567"/>
        <v>0</v>
      </c>
      <c r="AI1945" s="20">
        <f t="shared" si="568"/>
        <v>0</v>
      </c>
      <c r="AJ1945" s="20">
        <f t="shared" si="569"/>
        <v>0</v>
      </c>
      <c r="AK1945" s="20">
        <f t="shared" si="570"/>
        <v>0</v>
      </c>
      <c r="AL1945" s="20">
        <f t="shared" si="571"/>
        <v>0</v>
      </c>
      <c r="AM1945" s="20">
        <f t="shared" si="572"/>
        <v>0</v>
      </c>
      <c r="AN1945" s="20">
        <f t="shared" si="573"/>
        <v>0</v>
      </c>
      <c r="AO1945" s="43">
        <f t="shared" si="574"/>
        <v>0</v>
      </c>
    </row>
    <row r="1946" spans="1:41" hidden="1" x14ac:dyDescent="0.2">
      <c r="A1946" s="96"/>
      <c r="B1946" s="96"/>
      <c r="C1946" s="96"/>
      <c r="D1946" s="96"/>
      <c r="E1946" s="96"/>
      <c r="F1946" s="96"/>
      <c r="G1946" s="96"/>
      <c r="H1946" s="19" t="str">
        <f>IF(E1946="","",VLOOKUP(LEFT(E1946,5),'Technikai cellák'!B:C,2,0))</f>
        <v/>
      </c>
      <c r="I1946" s="19" t="str">
        <f>IF(E1946="","",VLOOKUP(H1946,'Technikai cellák'!$C$1:$D$12,2,0))</f>
        <v/>
      </c>
      <c r="J1946" s="97"/>
      <c r="K1946" s="25" t="str">
        <f t="shared" si="559"/>
        <v/>
      </c>
      <c r="L1946" s="101">
        <f t="shared" si="560"/>
        <v>0</v>
      </c>
      <c r="M1946" s="102">
        <f t="shared" si="561"/>
        <v>0</v>
      </c>
      <c r="N1946" s="105"/>
      <c r="O1946" s="104">
        <f t="shared" si="562"/>
        <v>0</v>
      </c>
      <c r="P1946" s="26">
        <f t="shared" si="558"/>
        <v>0</v>
      </c>
      <c r="Q1946" s="21">
        <f t="shared" si="575"/>
        <v>0</v>
      </c>
      <c r="R1946" s="98"/>
      <c r="S1946" s="99"/>
      <c r="T1946" s="99"/>
      <c r="U1946" s="99"/>
      <c r="V1946" s="99"/>
      <c r="W1946" s="99"/>
      <c r="X1946" s="99"/>
      <c r="Y1946" s="99"/>
      <c r="Z1946" s="99"/>
      <c r="AA1946" s="99"/>
      <c r="AB1946" s="99"/>
      <c r="AC1946" s="100"/>
      <c r="AD1946" s="22">
        <f t="shared" si="563"/>
        <v>0</v>
      </c>
      <c r="AE1946" s="20">
        <f t="shared" si="564"/>
        <v>0</v>
      </c>
      <c r="AF1946" s="20">
        <f t="shared" si="565"/>
        <v>0</v>
      </c>
      <c r="AG1946" s="20">
        <f t="shared" si="566"/>
        <v>0</v>
      </c>
      <c r="AH1946" s="20">
        <f t="shared" si="567"/>
        <v>0</v>
      </c>
      <c r="AI1946" s="20">
        <f t="shared" si="568"/>
        <v>0</v>
      </c>
      <c r="AJ1946" s="20">
        <f t="shared" si="569"/>
        <v>0</v>
      </c>
      <c r="AK1946" s="20">
        <f t="shared" si="570"/>
        <v>0</v>
      </c>
      <c r="AL1946" s="20">
        <f t="shared" si="571"/>
        <v>0</v>
      </c>
      <c r="AM1946" s="20">
        <f t="shared" si="572"/>
        <v>0</v>
      </c>
      <c r="AN1946" s="20">
        <f t="shared" si="573"/>
        <v>0</v>
      </c>
      <c r="AO1946" s="43">
        <f t="shared" si="574"/>
        <v>0</v>
      </c>
    </row>
    <row r="1947" spans="1:41" hidden="1" x14ac:dyDescent="0.2">
      <c r="A1947" s="96"/>
      <c r="B1947" s="96"/>
      <c r="C1947" s="96"/>
      <c r="D1947" s="96"/>
      <c r="E1947" s="96"/>
      <c r="F1947" s="96"/>
      <c r="G1947" s="96"/>
      <c r="H1947" s="19" t="str">
        <f>IF(E1947="","",VLOOKUP(LEFT(E1947,5),'Technikai cellák'!B:C,2,0))</f>
        <v/>
      </c>
      <c r="I1947" s="19" t="str">
        <f>IF(E1947="","",VLOOKUP(H1947,'Technikai cellák'!$C$1:$D$12,2,0))</f>
        <v/>
      </c>
      <c r="J1947" s="97"/>
      <c r="K1947" s="25" t="str">
        <f t="shared" si="559"/>
        <v/>
      </c>
      <c r="L1947" s="101">
        <f t="shared" si="560"/>
        <v>0</v>
      </c>
      <c r="M1947" s="102">
        <f t="shared" si="561"/>
        <v>0</v>
      </c>
      <c r="N1947" s="105"/>
      <c r="O1947" s="104">
        <f t="shared" si="562"/>
        <v>0</v>
      </c>
      <c r="P1947" s="26">
        <f t="shared" ref="P1947:P1954" si="576">ROUND(Q1947*$G$9,0)</f>
        <v>0</v>
      </c>
      <c r="Q1947" s="21">
        <f t="shared" si="575"/>
        <v>0</v>
      </c>
      <c r="R1947" s="98"/>
      <c r="S1947" s="99"/>
      <c r="T1947" s="99"/>
      <c r="U1947" s="99"/>
      <c r="V1947" s="99"/>
      <c r="W1947" s="99"/>
      <c r="X1947" s="99"/>
      <c r="Y1947" s="99"/>
      <c r="Z1947" s="99"/>
      <c r="AA1947" s="99"/>
      <c r="AB1947" s="99"/>
      <c r="AC1947" s="100"/>
      <c r="AD1947" s="22">
        <f t="shared" si="563"/>
        <v>0</v>
      </c>
      <c r="AE1947" s="20">
        <f t="shared" si="564"/>
        <v>0</v>
      </c>
      <c r="AF1947" s="20">
        <f t="shared" si="565"/>
        <v>0</v>
      </c>
      <c r="AG1947" s="20">
        <f t="shared" si="566"/>
        <v>0</v>
      </c>
      <c r="AH1947" s="20">
        <f t="shared" si="567"/>
        <v>0</v>
      </c>
      <c r="AI1947" s="20">
        <f t="shared" si="568"/>
        <v>0</v>
      </c>
      <c r="AJ1947" s="20">
        <f t="shared" si="569"/>
        <v>0</v>
      </c>
      <c r="AK1947" s="20">
        <f t="shared" si="570"/>
        <v>0</v>
      </c>
      <c r="AL1947" s="20">
        <f t="shared" si="571"/>
        <v>0</v>
      </c>
      <c r="AM1947" s="20">
        <f t="shared" si="572"/>
        <v>0</v>
      </c>
      <c r="AN1947" s="20">
        <f t="shared" si="573"/>
        <v>0</v>
      </c>
      <c r="AO1947" s="43">
        <f t="shared" si="574"/>
        <v>0</v>
      </c>
    </row>
    <row r="1948" spans="1:41" hidden="1" x14ac:dyDescent="0.2">
      <c r="A1948" s="96"/>
      <c r="B1948" s="96"/>
      <c r="C1948" s="96"/>
      <c r="D1948" s="96"/>
      <c r="E1948" s="96"/>
      <c r="F1948" s="96"/>
      <c r="G1948" s="96"/>
      <c r="H1948" s="19" t="str">
        <f>IF(E1948="","",VLOOKUP(LEFT(E1948,5),'Technikai cellák'!B:C,2,0))</f>
        <v/>
      </c>
      <c r="I1948" s="19" t="str">
        <f>IF(E1948="","",VLOOKUP(H1948,'Technikai cellák'!$C$1:$D$12,2,0))</f>
        <v/>
      </c>
      <c r="J1948" s="97"/>
      <c r="K1948" s="25" t="str">
        <f t="shared" si="559"/>
        <v/>
      </c>
      <c r="L1948" s="101">
        <f t="shared" si="560"/>
        <v>0</v>
      </c>
      <c r="M1948" s="102">
        <f t="shared" si="561"/>
        <v>0</v>
      </c>
      <c r="N1948" s="105"/>
      <c r="O1948" s="104">
        <f t="shared" si="562"/>
        <v>0</v>
      </c>
      <c r="P1948" s="26">
        <f t="shared" si="576"/>
        <v>0</v>
      </c>
      <c r="Q1948" s="21">
        <f t="shared" si="575"/>
        <v>0</v>
      </c>
      <c r="R1948" s="98"/>
      <c r="S1948" s="99"/>
      <c r="T1948" s="99"/>
      <c r="U1948" s="99"/>
      <c r="V1948" s="99"/>
      <c r="W1948" s="99"/>
      <c r="X1948" s="99"/>
      <c r="Y1948" s="99"/>
      <c r="Z1948" s="99"/>
      <c r="AA1948" s="99"/>
      <c r="AB1948" s="99"/>
      <c r="AC1948" s="100"/>
      <c r="AD1948" s="22">
        <f t="shared" si="563"/>
        <v>0</v>
      </c>
      <c r="AE1948" s="20">
        <f t="shared" si="564"/>
        <v>0</v>
      </c>
      <c r="AF1948" s="20">
        <f t="shared" si="565"/>
        <v>0</v>
      </c>
      <c r="AG1948" s="20">
        <f t="shared" si="566"/>
        <v>0</v>
      </c>
      <c r="AH1948" s="20">
        <f t="shared" si="567"/>
        <v>0</v>
      </c>
      <c r="AI1948" s="20">
        <f t="shared" si="568"/>
        <v>0</v>
      </c>
      <c r="AJ1948" s="20">
        <f t="shared" si="569"/>
        <v>0</v>
      </c>
      <c r="AK1948" s="20">
        <f t="shared" si="570"/>
        <v>0</v>
      </c>
      <c r="AL1948" s="20">
        <f t="shared" si="571"/>
        <v>0</v>
      </c>
      <c r="AM1948" s="20">
        <f t="shared" si="572"/>
        <v>0</v>
      </c>
      <c r="AN1948" s="20">
        <f t="shared" si="573"/>
        <v>0</v>
      </c>
      <c r="AO1948" s="43">
        <f t="shared" si="574"/>
        <v>0</v>
      </c>
    </row>
    <row r="1949" spans="1:41" hidden="1" x14ac:dyDescent="0.2">
      <c r="A1949" s="96"/>
      <c r="B1949" s="96"/>
      <c r="C1949" s="96"/>
      <c r="D1949" s="96"/>
      <c r="E1949" s="96"/>
      <c r="F1949" s="96"/>
      <c r="G1949" s="96"/>
      <c r="H1949" s="19" t="str">
        <f>IF(E1949="","",VLOOKUP(LEFT(E1949,5),'Technikai cellák'!B:C,2,0))</f>
        <v/>
      </c>
      <c r="I1949" s="19" t="str">
        <f>IF(E1949="","",VLOOKUP(H1949,'Technikai cellák'!$C$1:$D$12,2,0))</f>
        <v/>
      </c>
      <c r="J1949" s="97"/>
      <c r="K1949" s="25" t="str">
        <f t="shared" si="559"/>
        <v/>
      </c>
      <c r="L1949" s="101">
        <f t="shared" si="560"/>
        <v>0</v>
      </c>
      <c r="M1949" s="102">
        <f t="shared" si="561"/>
        <v>0</v>
      </c>
      <c r="N1949" s="105"/>
      <c r="O1949" s="104">
        <f t="shared" si="562"/>
        <v>0</v>
      </c>
      <c r="P1949" s="26">
        <f t="shared" si="576"/>
        <v>0</v>
      </c>
      <c r="Q1949" s="21">
        <f t="shared" si="575"/>
        <v>0</v>
      </c>
      <c r="R1949" s="98"/>
      <c r="S1949" s="99"/>
      <c r="T1949" s="99"/>
      <c r="U1949" s="99"/>
      <c r="V1949" s="99"/>
      <c r="W1949" s="99"/>
      <c r="X1949" s="99"/>
      <c r="Y1949" s="99"/>
      <c r="Z1949" s="99"/>
      <c r="AA1949" s="99"/>
      <c r="AB1949" s="99"/>
      <c r="AC1949" s="100"/>
      <c r="AD1949" s="22">
        <f t="shared" si="563"/>
        <v>0</v>
      </c>
      <c r="AE1949" s="20">
        <f t="shared" si="564"/>
        <v>0</v>
      </c>
      <c r="AF1949" s="20">
        <f t="shared" si="565"/>
        <v>0</v>
      </c>
      <c r="AG1949" s="20">
        <f t="shared" si="566"/>
        <v>0</v>
      </c>
      <c r="AH1949" s="20">
        <f t="shared" si="567"/>
        <v>0</v>
      </c>
      <c r="AI1949" s="20">
        <f t="shared" si="568"/>
        <v>0</v>
      </c>
      <c r="AJ1949" s="20">
        <f t="shared" si="569"/>
        <v>0</v>
      </c>
      <c r="AK1949" s="20">
        <f t="shared" si="570"/>
        <v>0</v>
      </c>
      <c r="AL1949" s="20">
        <f t="shared" si="571"/>
        <v>0</v>
      </c>
      <c r="AM1949" s="20">
        <f t="shared" si="572"/>
        <v>0</v>
      </c>
      <c r="AN1949" s="20">
        <f t="shared" si="573"/>
        <v>0</v>
      </c>
      <c r="AO1949" s="43">
        <f t="shared" si="574"/>
        <v>0</v>
      </c>
    </row>
    <row r="1950" spans="1:41" hidden="1" x14ac:dyDescent="0.2">
      <c r="A1950" s="96"/>
      <c r="B1950" s="96"/>
      <c r="C1950" s="96"/>
      <c r="D1950" s="96"/>
      <c r="E1950" s="96"/>
      <c r="F1950" s="96"/>
      <c r="G1950" s="96"/>
      <c r="H1950" s="19" t="str">
        <f>IF(E1950="","",VLOOKUP(LEFT(E1950,5),'Technikai cellák'!B:C,2,0))</f>
        <v/>
      </c>
      <c r="I1950" s="19" t="str">
        <f>IF(E1950="","",VLOOKUP(H1950,'Technikai cellák'!$C$1:$D$12,2,0))</f>
        <v/>
      </c>
      <c r="J1950" s="97"/>
      <c r="K1950" s="25" t="str">
        <f t="shared" si="559"/>
        <v/>
      </c>
      <c r="L1950" s="101">
        <f t="shared" si="560"/>
        <v>0</v>
      </c>
      <c r="M1950" s="102">
        <f t="shared" si="561"/>
        <v>0</v>
      </c>
      <c r="N1950" s="105"/>
      <c r="O1950" s="104">
        <f t="shared" si="562"/>
        <v>0</v>
      </c>
      <c r="P1950" s="26">
        <f t="shared" si="576"/>
        <v>0</v>
      </c>
      <c r="Q1950" s="21">
        <f t="shared" si="575"/>
        <v>0</v>
      </c>
      <c r="R1950" s="98"/>
      <c r="S1950" s="99"/>
      <c r="T1950" s="99"/>
      <c r="U1950" s="99"/>
      <c r="V1950" s="99"/>
      <c r="W1950" s="99"/>
      <c r="X1950" s="99"/>
      <c r="Y1950" s="99"/>
      <c r="Z1950" s="99"/>
      <c r="AA1950" s="99"/>
      <c r="AB1950" s="99"/>
      <c r="AC1950" s="100"/>
      <c r="AD1950" s="22">
        <f t="shared" si="563"/>
        <v>0</v>
      </c>
      <c r="AE1950" s="20">
        <f t="shared" si="564"/>
        <v>0</v>
      </c>
      <c r="AF1950" s="20">
        <f t="shared" si="565"/>
        <v>0</v>
      </c>
      <c r="AG1950" s="20">
        <f t="shared" si="566"/>
        <v>0</v>
      </c>
      <c r="AH1950" s="20">
        <f t="shared" si="567"/>
        <v>0</v>
      </c>
      <c r="AI1950" s="20">
        <f t="shared" si="568"/>
        <v>0</v>
      </c>
      <c r="AJ1950" s="20">
        <f t="shared" si="569"/>
        <v>0</v>
      </c>
      <c r="AK1950" s="20">
        <f t="shared" si="570"/>
        <v>0</v>
      </c>
      <c r="AL1950" s="20">
        <f t="shared" si="571"/>
        <v>0</v>
      </c>
      <c r="AM1950" s="20">
        <f t="shared" si="572"/>
        <v>0</v>
      </c>
      <c r="AN1950" s="20">
        <f t="shared" si="573"/>
        <v>0</v>
      </c>
      <c r="AO1950" s="43">
        <f t="shared" si="574"/>
        <v>0</v>
      </c>
    </row>
    <row r="1951" spans="1:41" hidden="1" x14ac:dyDescent="0.2">
      <c r="A1951" s="96"/>
      <c r="B1951" s="96"/>
      <c r="C1951" s="96"/>
      <c r="D1951" s="96"/>
      <c r="E1951" s="96"/>
      <c r="F1951" s="96"/>
      <c r="G1951" s="96"/>
      <c r="H1951" s="19" t="str">
        <f>IF(E1951="","",VLOOKUP(LEFT(E1951,5),'Technikai cellák'!B:C,2,0))</f>
        <v/>
      </c>
      <c r="I1951" s="19" t="str">
        <f>IF(E1951="","",VLOOKUP(H1951,'Technikai cellák'!$C$1:$D$12,2,0))</f>
        <v/>
      </c>
      <c r="J1951" s="97"/>
      <c r="K1951" s="25" t="str">
        <f t="shared" si="559"/>
        <v/>
      </c>
      <c r="L1951" s="101">
        <f t="shared" si="560"/>
        <v>0</v>
      </c>
      <c r="M1951" s="102">
        <f t="shared" si="561"/>
        <v>0</v>
      </c>
      <c r="N1951" s="105"/>
      <c r="O1951" s="104">
        <f t="shared" si="562"/>
        <v>0</v>
      </c>
      <c r="P1951" s="26">
        <f t="shared" si="576"/>
        <v>0</v>
      </c>
      <c r="Q1951" s="21">
        <f t="shared" si="575"/>
        <v>0</v>
      </c>
      <c r="R1951" s="98"/>
      <c r="S1951" s="99"/>
      <c r="T1951" s="99"/>
      <c r="U1951" s="99"/>
      <c r="V1951" s="99"/>
      <c r="W1951" s="99"/>
      <c r="X1951" s="99"/>
      <c r="Y1951" s="99"/>
      <c r="Z1951" s="99"/>
      <c r="AA1951" s="99"/>
      <c r="AB1951" s="99"/>
      <c r="AC1951" s="100"/>
      <c r="AD1951" s="22">
        <f t="shared" si="563"/>
        <v>0</v>
      </c>
      <c r="AE1951" s="20">
        <f t="shared" si="564"/>
        <v>0</v>
      </c>
      <c r="AF1951" s="20">
        <f t="shared" si="565"/>
        <v>0</v>
      </c>
      <c r="AG1951" s="20">
        <f t="shared" si="566"/>
        <v>0</v>
      </c>
      <c r="AH1951" s="20">
        <f t="shared" si="567"/>
        <v>0</v>
      </c>
      <c r="AI1951" s="20">
        <f t="shared" si="568"/>
        <v>0</v>
      </c>
      <c r="AJ1951" s="20">
        <f t="shared" si="569"/>
        <v>0</v>
      </c>
      <c r="AK1951" s="20">
        <f t="shared" si="570"/>
        <v>0</v>
      </c>
      <c r="AL1951" s="20">
        <f t="shared" si="571"/>
        <v>0</v>
      </c>
      <c r="AM1951" s="20">
        <f t="shared" si="572"/>
        <v>0</v>
      </c>
      <c r="AN1951" s="20">
        <f t="shared" si="573"/>
        <v>0</v>
      </c>
      <c r="AO1951" s="43">
        <f t="shared" si="574"/>
        <v>0</v>
      </c>
    </row>
    <row r="1952" spans="1:41" hidden="1" x14ac:dyDescent="0.2">
      <c r="A1952" s="96"/>
      <c r="B1952" s="96"/>
      <c r="C1952" s="96"/>
      <c r="D1952" s="96"/>
      <c r="E1952" s="96"/>
      <c r="F1952" s="96"/>
      <c r="G1952" s="96"/>
      <c r="H1952" s="19" t="str">
        <f>IF(E1952="","",VLOOKUP(LEFT(E1952,5),'Technikai cellák'!B:C,2,0))</f>
        <v/>
      </c>
      <c r="I1952" s="19" t="str">
        <f>IF(E1952="","",VLOOKUP(H1952,'Technikai cellák'!$C$1:$D$12,2,0))</f>
        <v/>
      </c>
      <c r="J1952" s="97"/>
      <c r="K1952" s="25" t="str">
        <f t="shared" si="559"/>
        <v/>
      </c>
      <c r="L1952" s="101">
        <f t="shared" si="560"/>
        <v>0</v>
      </c>
      <c r="M1952" s="102">
        <f t="shared" si="561"/>
        <v>0</v>
      </c>
      <c r="N1952" s="105"/>
      <c r="O1952" s="104">
        <f t="shared" si="562"/>
        <v>0</v>
      </c>
      <c r="P1952" s="26">
        <f t="shared" si="576"/>
        <v>0</v>
      </c>
      <c r="Q1952" s="21">
        <f t="shared" si="575"/>
        <v>0</v>
      </c>
      <c r="R1952" s="98"/>
      <c r="S1952" s="99"/>
      <c r="T1952" s="99"/>
      <c r="U1952" s="99"/>
      <c r="V1952" s="99"/>
      <c r="W1952" s="99"/>
      <c r="X1952" s="99"/>
      <c r="Y1952" s="99"/>
      <c r="Z1952" s="99"/>
      <c r="AA1952" s="99"/>
      <c r="AB1952" s="99"/>
      <c r="AC1952" s="100"/>
      <c r="AD1952" s="22">
        <f t="shared" si="563"/>
        <v>0</v>
      </c>
      <c r="AE1952" s="20">
        <f t="shared" si="564"/>
        <v>0</v>
      </c>
      <c r="AF1952" s="20">
        <f t="shared" si="565"/>
        <v>0</v>
      </c>
      <c r="AG1952" s="20">
        <f t="shared" si="566"/>
        <v>0</v>
      </c>
      <c r="AH1952" s="20">
        <f t="shared" si="567"/>
        <v>0</v>
      </c>
      <c r="AI1952" s="20">
        <f t="shared" si="568"/>
        <v>0</v>
      </c>
      <c r="AJ1952" s="20">
        <f t="shared" si="569"/>
        <v>0</v>
      </c>
      <c r="AK1952" s="20">
        <f t="shared" si="570"/>
        <v>0</v>
      </c>
      <c r="AL1952" s="20">
        <f t="shared" si="571"/>
        <v>0</v>
      </c>
      <c r="AM1952" s="20">
        <f t="shared" si="572"/>
        <v>0</v>
      </c>
      <c r="AN1952" s="20">
        <f t="shared" si="573"/>
        <v>0</v>
      </c>
      <c r="AO1952" s="43">
        <f t="shared" si="574"/>
        <v>0</v>
      </c>
    </row>
    <row r="1953" spans="1:41" hidden="1" x14ac:dyDescent="0.2">
      <c r="A1953" s="96"/>
      <c r="B1953" s="96"/>
      <c r="C1953" s="96"/>
      <c r="D1953" s="96"/>
      <c r="E1953" s="96"/>
      <c r="F1953" s="96"/>
      <c r="G1953" s="96"/>
      <c r="H1953" s="19" t="str">
        <f>IF(E1953="","",VLOOKUP(LEFT(E1953,5),'Technikai cellák'!B:C,2,0))</f>
        <v/>
      </c>
      <c r="I1953" s="19" t="str">
        <f>IF(E1953="","",VLOOKUP(H1953,'Technikai cellák'!$C$1:$D$12,2,0))</f>
        <v/>
      </c>
      <c r="J1953" s="97"/>
      <c r="K1953" s="25" t="str">
        <f t="shared" si="559"/>
        <v/>
      </c>
      <c r="L1953" s="101">
        <f t="shared" si="560"/>
        <v>0</v>
      </c>
      <c r="M1953" s="102">
        <f t="shared" si="561"/>
        <v>0</v>
      </c>
      <c r="N1953" s="105"/>
      <c r="O1953" s="104">
        <f t="shared" si="562"/>
        <v>0</v>
      </c>
      <c r="P1953" s="26">
        <f t="shared" si="576"/>
        <v>0</v>
      </c>
      <c r="Q1953" s="21">
        <f t="shared" si="575"/>
        <v>0</v>
      </c>
      <c r="R1953" s="98"/>
      <c r="S1953" s="99"/>
      <c r="T1953" s="99"/>
      <c r="U1953" s="99"/>
      <c r="V1953" s="99"/>
      <c r="W1953" s="99"/>
      <c r="X1953" s="99"/>
      <c r="Y1953" s="99"/>
      <c r="Z1953" s="99"/>
      <c r="AA1953" s="99"/>
      <c r="AB1953" s="99"/>
      <c r="AC1953" s="100"/>
      <c r="AD1953" s="22">
        <f t="shared" si="563"/>
        <v>0</v>
      </c>
      <c r="AE1953" s="20">
        <f t="shared" si="564"/>
        <v>0</v>
      </c>
      <c r="AF1953" s="20">
        <f t="shared" si="565"/>
        <v>0</v>
      </c>
      <c r="AG1953" s="20">
        <f t="shared" si="566"/>
        <v>0</v>
      </c>
      <c r="AH1953" s="20">
        <f t="shared" si="567"/>
        <v>0</v>
      </c>
      <c r="AI1953" s="20">
        <f t="shared" si="568"/>
        <v>0</v>
      </c>
      <c r="AJ1953" s="20">
        <f t="shared" si="569"/>
        <v>0</v>
      </c>
      <c r="AK1953" s="20">
        <f t="shared" si="570"/>
        <v>0</v>
      </c>
      <c r="AL1953" s="20">
        <f t="shared" si="571"/>
        <v>0</v>
      </c>
      <c r="AM1953" s="20">
        <f t="shared" si="572"/>
        <v>0</v>
      </c>
      <c r="AN1953" s="20">
        <f t="shared" si="573"/>
        <v>0</v>
      </c>
      <c r="AO1953" s="43">
        <f t="shared" si="574"/>
        <v>0</v>
      </c>
    </row>
    <row r="1954" spans="1:41" hidden="1" x14ac:dyDescent="0.2">
      <c r="A1954" s="96"/>
      <c r="B1954" s="96"/>
      <c r="C1954" s="96"/>
      <c r="D1954" s="96"/>
      <c r="E1954" s="96"/>
      <c r="F1954" s="96"/>
      <c r="G1954" s="96"/>
      <c r="H1954" s="19" t="str">
        <f>IF(E1954="","",VLOOKUP(LEFT(E1954,5),'Technikai cellák'!B:C,2,0))</f>
        <v/>
      </c>
      <c r="I1954" s="19" t="str">
        <f>IF(E1954="","",VLOOKUP(H1954,'Technikai cellák'!$C$1:$D$12,2,0))</f>
        <v/>
      </c>
      <c r="J1954" s="97"/>
      <c r="K1954" s="25" t="str">
        <f t="shared" si="559"/>
        <v/>
      </c>
      <c r="L1954" s="101">
        <f t="shared" si="560"/>
        <v>0</v>
      </c>
      <c r="M1954" s="102">
        <f t="shared" si="561"/>
        <v>0</v>
      </c>
      <c r="N1954" s="105"/>
      <c r="O1954" s="104">
        <f t="shared" si="562"/>
        <v>0</v>
      </c>
      <c r="P1954" s="26">
        <f t="shared" si="576"/>
        <v>0</v>
      </c>
      <c r="Q1954" s="21">
        <f t="shared" si="575"/>
        <v>0</v>
      </c>
      <c r="R1954" s="98"/>
      <c r="S1954" s="99"/>
      <c r="T1954" s="99"/>
      <c r="U1954" s="99"/>
      <c r="V1954" s="99"/>
      <c r="W1954" s="99"/>
      <c r="X1954" s="99"/>
      <c r="Y1954" s="99"/>
      <c r="Z1954" s="99"/>
      <c r="AA1954" s="99"/>
      <c r="AB1954" s="99"/>
      <c r="AC1954" s="100"/>
      <c r="AD1954" s="22">
        <f t="shared" si="563"/>
        <v>0</v>
      </c>
      <c r="AE1954" s="20">
        <f t="shared" si="564"/>
        <v>0</v>
      </c>
      <c r="AF1954" s="20">
        <f t="shared" si="565"/>
        <v>0</v>
      </c>
      <c r="AG1954" s="20">
        <f t="shared" si="566"/>
        <v>0</v>
      </c>
      <c r="AH1954" s="20">
        <f t="shared" si="567"/>
        <v>0</v>
      </c>
      <c r="AI1954" s="20">
        <f t="shared" si="568"/>
        <v>0</v>
      </c>
      <c r="AJ1954" s="20">
        <f t="shared" si="569"/>
        <v>0</v>
      </c>
      <c r="AK1954" s="20">
        <f t="shared" si="570"/>
        <v>0</v>
      </c>
      <c r="AL1954" s="20">
        <f t="shared" si="571"/>
        <v>0</v>
      </c>
      <c r="AM1954" s="20">
        <f t="shared" si="572"/>
        <v>0</v>
      </c>
      <c r="AN1954" s="20">
        <f t="shared" si="573"/>
        <v>0</v>
      </c>
      <c r="AO1954" s="43">
        <f t="shared" si="574"/>
        <v>0</v>
      </c>
    </row>
    <row r="1955" spans="1:41" hidden="1" x14ac:dyDescent="0.2">
      <c r="A1955" s="6" t="s">
        <v>93</v>
      </c>
      <c r="B1955" s="6" t="s">
        <v>93</v>
      </c>
      <c r="C1955" s="6" t="s">
        <v>93</v>
      </c>
      <c r="D1955" s="6" t="s">
        <v>93</v>
      </c>
      <c r="F1955" s="6" t="s">
        <v>93</v>
      </c>
      <c r="G1955" s="6" t="s">
        <v>93</v>
      </c>
      <c r="H1955" s="6" t="s">
        <v>93</v>
      </c>
      <c r="I1955" s="6" t="s">
        <v>93</v>
      </c>
      <c r="J1955" s="6" t="s">
        <v>93</v>
      </c>
      <c r="K1955" s="6" t="s">
        <v>93</v>
      </c>
      <c r="L1955" s="6" t="s">
        <v>93</v>
      </c>
      <c r="M1955" s="6" t="s">
        <v>93</v>
      </c>
      <c r="N1955" s="6" t="s">
        <v>93</v>
      </c>
      <c r="O1955" s="6" t="s">
        <v>93</v>
      </c>
      <c r="P1955" s="6" t="s">
        <v>93</v>
      </c>
      <c r="Q1955" s="21">
        <f t="shared" si="575"/>
        <v>0</v>
      </c>
      <c r="R1955" s="6" t="s">
        <v>93</v>
      </c>
      <c r="S1955" s="6" t="s">
        <v>93</v>
      </c>
      <c r="T1955" s="6" t="s">
        <v>93</v>
      </c>
      <c r="U1955" s="6" t="s">
        <v>93</v>
      </c>
      <c r="V1955" s="6" t="s">
        <v>93</v>
      </c>
      <c r="W1955" s="6" t="s">
        <v>93</v>
      </c>
      <c r="X1955" s="6" t="s">
        <v>93</v>
      </c>
      <c r="Y1955" s="6" t="s">
        <v>93</v>
      </c>
      <c r="Z1955" s="6" t="s">
        <v>93</v>
      </c>
      <c r="AA1955" s="6" t="s">
        <v>93</v>
      </c>
      <c r="AB1955" s="6" t="s">
        <v>93</v>
      </c>
      <c r="AC1955" s="6" t="s">
        <v>93</v>
      </c>
      <c r="AD1955" s="6" t="s">
        <v>93</v>
      </c>
      <c r="AE1955" s="6" t="s">
        <v>93</v>
      </c>
      <c r="AF1955" s="6" t="s">
        <v>93</v>
      </c>
      <c r="AG1955" s="6" t="s">
        <v>93</v>
      </c>
      <c r="AH1955" s="6" t="s">
        <v>93</v>
      </c>
      <c r="AI1955" s="6" t="s">
        <v>93</v>
      </c>
      <c r="AJ1955" s="6" t="s">
        <v>93</v>
      </c>
      <c r="AK1955" s="6" t="s">
        <v>93</v>
      </c>
      <c r="AL1955" s="6" t="s">
        <v>93</v>
      </c>
      <c r="AM1955" s="6" t="s">
        <v>93</v>
      </c>
      <c r="AN1955" s="6" t="s">
        <v>93</v>
      </c>
      <c r="AO1955" s="6" t="s">
        <v>93</v>
      </c>
    </row>
  </sheetData>
  <sheetProtection formatCells="0" formatColumns="0" formatRows="0" insertColumns="0" insertRows="0" insertHyperlinks="0" deleteColumns="0" deleteRows="0" sort="0" autoFilter="0" pivotTables="0"/>
  <autoFilter ref="A13:AQ1955">
    <filterColumn colId="0">
      <filters>
        <filter val="B.-A.-Z. Megyei Rendőr-főkapitányság"/>
        <filter val="Bács-Kiskun Megyei Rendőr-főkapitányság"/>
        <filter val="Baranya Megyei Rendőr-főkapitányság"/>
        <filter val="Békés Megyei Rendőr-főkapitányság"/>
        <filter val="Budapesti Rendőr-főkapitányság"/>
        <filter val="Csongrád-Csanád Megyei Rendőr-főkapitányság"/>
        <filter val="Fejér Megyei Rendőr-főkapitányság"/>
        <filter val="Győr-Moson-Sopron Megyei Rendőr-főkapitányság"/>
        <filter val="Hajdú-Bihar Megyei Rendőr-főkapitányság"/>
        <filter val="Heves Megyei Rendőr-főkapitányság"/>
        <filter val="Jász- Nagykun- Szolnok Megyei Rendőrfőkapitányság"/>
        <filter val="Készenléti Rendőrség"/>
        <filter val="Komárom-Esztergom Megyei Rendőr-főkapitányság"/>
        <filter val="Körmendi Rendvédelmi Technikum"/>
        <filter val="Miskolci Rendvédelmi Technikum"/>
        <filter val="Nemzeti Szakértői és Kutató Központ"/>
        <filter val="Nemzetközi Oktatási Központ"/>
        <filter val="Nógrád Megyei Rendőr-főkapitányság"/>
        <filter val="Pest Megyei Rendőr-főkapitányság"/>
        <filter val="Rendőrségi Oktatási és Kiképző Központ"/>
        <filter val="Somogy Megyei Rendőr-főkapitányság"/>
        <filter val="Szabolcs-Szatmár-Bereg Megyei Rendőr főkapitányság"/>
        <filter val="Tolna Megyei Rendőr-főkapitányság"/>
        <filter val="Vas Megyei Rendőr-főkapitányság"/>
        <filter val="Veszprém Megyei Rendőr-főkapitányság"/>
        <filter val="Zala Megyei Rendőr-főkapitányság"/>
      </filters>
    </filterColumn>
  </autoFilter>
  <mergeCells count="17">
    <mergeCell ref="A6:B6"/>
    <mergeCell ref="A7:B7"/>
    <mergeCell ref="A1:C1"/>
    <mergeCell ref="A2:C2"/>
    <mergeCell ref="A3:B3"/>
    <mergeCell ref="A4:B4"/>
    <mergeCell ref="A5:B5"/>
    <mergeCell ref="A1330:C1339"/>
    <mergeCell ref="T12:AE12"/>
    <mergeCell ref="AF12:AQ12"/>
    <mergeCell ref="A8:B8"/>
    <mergeCell ref="A9:B9"/>
    <mergeCell ref="A10:B10"/>
    <mergeCell ref="A11:B11"/>
    <mergeCell ref="H9:J9"/>
    <mergeCell ref="H10:J10"/>
    <mergeCell ref="O11:P12"/>
  </mergeCells>
  <conditionalFormatting sqref="O14:O1954">
    <cfRule type="expression" dxfId="15" priority="27">
      <formula>AND($K14&lt;&gt;"100-500",K14&lt;&gt;"500-")</formula>
    </cfRule>
  </conditionalFormatting>
  <conditionalFormatting sqref="L14:L1954">
    <cfRule type="expression" dxfId="14" priority="26">
      <formula>$K14&lt;&gt;"20 alatti"</formula>
    </cfRule>
  </conditionalFormatting>
  <conditionalFormatting sqref="M14:N1261 M1263:N1954 M1262">
    <cfRule type="expression" dxfId="13" priority="25" stopIfTrue="1">
      <formula>$K14&lt;&gt;"20-99"</formula>
    </cfRule>
  </conditionalFormatting>
  <conditionalFormatting sqref="R13:AC13">
    <cfRule type="expression" dxfId="12" priority="16">
      <formula>+AND($C$3&lt;=R13,R13&lt;$C$4)</formula>
    </cfRule>
  </conditionalFormatting>
  <conditionalFormatting sqref="D4">
    <cfRule type="cellIs" dxfId="11" priority="9" operator="equal">
      <formula>"Nincs meg az egy év!"</formula>
    </cfRule>
  </conditionalFormatting>
  <conditionalFormatting sqref="X9">
    <cfRule type="cellIs" dxfId="10" priority="8" operator="equal">
      <formula>"Csak a kék háttérrel jelőlt fejlécekhez tartozó oszlopban adhat meg adatokat!"</formula>
    </cfRule>
  </conditionalFormatting>
  <conditionalFormatting sqref="N1262">
    <cfRule type="expression" dxfId="9" priority="1" stopIfTrue="1">
      <formula>$K1262&lt;&gt;"20-99"</formula>
    </cfRule>
  </conditionalFormatting>
  <dataValidations count="8">
    <dataValidation type="custom" allowBlank="1" showInputMessage="1" showErrorMessage="1" sqref="E14:E38">
      <formula1>LEN(E14)=16</formula1>
    </dataValidation>
    <dataValidation type="date" allowBlank="1" showInputMessage="1" showErrorMessage="1" errorTitle="HIBA" error="Túl korai vagy késői kezdés időpont" sqref="C3">
      <formula1>44470</formula1>
      <formula2>44835</formula2>
    </dataValidation>
    <dataValidation type="date" allowBlank="1" showInputMessage="1" showErrorMessage="1" errorTitle="HIBA" error="Túl korai vagy késői záró dátum" sqref="C4">
      <formula1>44470</formula1>
      <formula2>44835</formula2>
    </dataValidation>
    <dataValidation operator="greaterThanOrEqual" allowBlank="1" showInputMessage="1" showErrorMessage="1" errorTitle="HIBA" error="Túl rövid időszak" sqref="C5"/>
    <dataValidation type="decimal" operator="lessThanOrEqual" allowBlank="1" showInputMessage="1" showErrorMessage="1" error="Túl magas érték!!!" sqref="G9">
      <formula1>1</formula1>
    </dataValidation>
    <dataValidation type="custom" allowBlank="1" showInputMessage="1" showErrorMessage="1" errorTitle="Érvénytelen adat!" error="A megadott kategória besorolásra tekintettel a cellát kérjük üresen hagyni!" sqref="O14:O1954">
      <formula1>OR(K14="100-500",K14="500-")</formula1>
    </dataValidation>
    <dataValidation type="custom" allowBlank="1" showInputMessage="1" showErrorMessage="1" errorTitle="Érvénytelen adat" error="A megadott kategória besorolásra tekintettel a cellát kérjük üresen hagyni! " sqref="L14:L1954">
      <formula1>"K14=""20 alatti"""</formula1>
    </dataValidation>
    <dataValidation type="custom" allowBlank="1" showInputMessage="1" showErrorMessage="1" errorTitle="Érvénytelen adat" error="Kisebb vagy egyenlő az &quot;M&quot; oszlopban szereplő értéknél " sqref="N14:N1954">
      <formula1>N14&lt;=M14</formula1>
    </dataValidation>
  </dataValidations>
  <printOptions headings="1"/>
  <pageMargins left="0.7" right="0.7" top="0.75" bottom="0.75" header="0.3" footer="0.3"/>
  <pageSetup paperSize="9" orientation="portrait" r:id="rId1"/>
  <ignoredErrors>
    <ignoredError sqref="M1179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DF6E"/>
    <pageSetUpPr fitToPage="1"/>
  </sheetPr>
  <dimension ref="A1:L2019"/>
  <sheetViews>
    <sheetView showGridLines="0" zoomScale="70" zoomScaleNormal="70" workbookViewId="0">
      <pane ySplit="19" topLeftCell="A20" activePane="bottomLeft" state="frozen"/>
      <selection pane="bottomLeft" activeCell="A21" sqref="A21"/>
    </sheetView>
  </sheetViews>
  <sheetFormatPr defaultColWidth="9.140625" defaultRowHeight="14.25" x14ac:dyDescent="0.2"/>
  <cols>
    <col min="1" max="1" width="25.5703125" style="45" customWidth="1"/>
    <col min="2" max="2" width="10" style="45" customWidth="1"/>
    <col min="3" max="3" width="44.140625" style="45" customWidth="1"/>
    <col min="4" max="4" width="23.140625" style="45" customWidth="1"/>
    <col min="5" max="5" width="19.42578125" style="149" customWidth="1"/>
    <col min="6" max="6" width="32.5703125" style="45" customWidth="1"/>
    <col min="7" max="7" width="38" style="45" bestFit="1" customWidth="1"/>
    <col min="8" max="8" width="20" style="45" customWidth="1"/>
    <col min="9" max="10" width="23.5703125" style="45" customWidth="1"/>
    <col min="11" max="11" width="20.7109375" style="45" customWidth="1"/>
    <col min="12" max="12" width="24.85546875" style="45" customWidth="1"/>
    <col min="13" max="13" width="15.5703125" style="45" customWidth="1"/>
    <col min="14" max="14" width="14.85546875" style="45" bestFit="1" customWidth="1"/>
    <col min="15" max="15" width="17.42578125" style="45" bestFit="1" customWidth="1"/>
    <col min="16" max="16384" width="9.140625" style="45"/>
  </cols>
  <sheetData>
    <row r="1" spans="1:12" ht="15.75" thickBot="1" x14ac:dyDescent="0.25">
      <c r="A1" s="213" t="s">
        <v>19</v>
      </c>
      <c r="B1" s="214"/>
      <c r="C1" s="214"/>
      <c r="D1" s="214"/>
      <c r="E1" s="215"/>
      <c r="F1" s="214"/>
      <c r="G1" s="214"/>
      <c r="H1" s="214"/>
      <c r="I1" s="214"/>
      <c r="J1" s="214"/>
      <c r="K1" s="214"/>
      <c r="L1" s="216"/>
    </row>
    <row r="2" spans="1:12" ht="15" customHeight="1" x14ac:dyDescent="0.2">
      <c r="A2" s="217" t="s">
        <v>104</v>
      </c>
      <c r="B2" s="218"/>
      <c r="C2" s="218"/>
      <c r="D2" s="218"/>
      <c r="E2" s="219"/>
      <c r="F2" s="218"/>
      <c r="G2" s="218"/>
      <c r="H2" s="218"/>
      <c r="I2" s="218"/>
      <c r="J2" s="218"/>
      <c r="K2" s="218"/>
      <c r="L2" s="220"/>
    </row>
    <row r="3" spans="1:12" ht="15" customHeight="1" thickBot="1" x14ac:dyDescent="0.25">
      <c r="A3" s="221"/>
      <c r="B3" s="222"/>
      <c r="C3" s="222"/>
      <c r="D3" s="222"/>
      <c r="E3" s="223"/>
      <c r="F3" s="222"/>
      <c r="G3" s="222"/>
      <c r="H3" s="222"/>
      <c r="I3" s="222"/>
      <c r="J3" s="222"/>
      <c r="K3" s="222"/>
      <c r="L3" s="224"/>
    </row>
    <row r="4" spans="1:12" ht="15" customHeight="1" thickBot="1" x14ac:dyDescent="0.25">
      <c r="A4" s="46"/>
      <c r="B4" s="47"/>
      <c r="C4" s="47"/>
      <c r="D4" s="47"/>
      <c r="E4" s="143"/>
      <c r="F4" s="47"/>
      <c r="G4" s="47"/>
      <c r="H4" s="47"/>
      <c r="I4" s="47"/>
      <c r="J4" s="47"/>
      <c r="K4" s="47"/>
      <c r="L4" s="47"/>
    </row>
    <row r="5" spans="1:12" ht="15" customHeight="1" thickBot="1" x14ac:dyDescent="0.25">
      <c r="A5" s="232" t="s">
        <v>46</v>
      </c>
      <c r="B5" s="233"/>
      <c r="C5" s="233"/>
      <c r="D5" s="141">
        <f>'Műszaki adattábla'!C3</f>
        <v>44470</v>
      </c>
      <c r="E5" s="144"/>
      <c r="F5" s="47"/>
      <c r="G5" s="47"/>
      <c r="H5" s="47"/>
      <c r="I5" s="50" t="s">
        <v>73</v>
      </c>
      <c r="J5" s="231" t="s">
        <v>126</v>
      </c>
      <c r="K5" s="231"/>
      <c r="L5" s="231"/>
    </row>
    <row r="6" spans="1:12" ht="15" customHeight="1" thickBot="1" x14ac:dyDescent="0.25">
      <c r="A6" s="232" t="s">
        <v>47</v>
      </c>
      <c r="B6" s="233"/>
      <c r="C6" s="233"/>
      <c r="D6" s="141">
        <f>'Műszaki adattábla'!C4</f>
        <v>44834</v>
      </c>
      <c r="E6" s="144"/>
      <c r="F6" s="47"/>
      <c r="G6" s="47"/>
      <c r="H6" s="47"/>
      <c r="I6" s="50" t="s">
        <v>74</v>
      </c>
      <c r="J6" s="231" t="s">
        <v>17</v>
      </c>
      <c r="K6" s="231"/>
      <c r="L6" s="231"/>
    </row>
    <row r="7" spans="1:12" ht="15" customHeight="1" thickBot="1" x14ac:dyDescent="0.25">
      <c r="A7" s="232" t="s">
        <v>43</v>
      </c>
      <c r="B7" s="233"/>
      <c r="C7" s="233"/>
      <c r="D7" s="48">
        <f>'Műszaki adattábla'!C5</f>
        <v>12</v>
      </c>
      <c r="E7" s="144"/>
      <c r="F7" s="47"/>
      <c r="G7" s="47"/>
      <c r="H7" s="47"/>
      <c r="I7" s="51"/>
      <c r="J7" s="52"/>
      <c r="K7" s="52"/>
      <c r="L7" s="52"/>
    </row>
    <row r="8" spans="1:12" ht="29.25" customHeight="1" thickBot="1" x14ac:dyDescent="0.25">
      <c r="A8" s="232" t="s">
        <v>71</v>
      </c>
      <c r="B8" s="233"/>
      <c r="C8" s="233"/>
      <c r="D8" s="142">
        <f>SUM(E:E)</f>
        <v>406251848</v>
      </c>
      <c r="E8" s="144"/>
      <c r="F8" s="53" t="s">
        <v>80</v>
      </c>
      <c r="G8" s="47"/>
      <c r="H8" s="47"/>
      <c r="I8" s="225" t="str">
        <f ca="1">CONCATENATE(J5," ", 'Technikai cellák'!A8, " ", "hónapra maximalizált keretmegállapodásos földgáz termék ára (GE22max) (molekula díj) - Ft/kWh")</f>
        <v>MVM Next Energiakereskedelmi Zrt. 2021. november hónapra maximalizált keretmegállapodásos földgáz termék ára (GE22max) (molekula díj) - Ft/kWh</v>
      </c>
      <c r="J8" s="226"/>
      <c r="K8" s="226"/>
      <c r="L8" s="227"/>
    </row>
    <row r="9" spans="1:12" ht="15" customHeight="1" thickBot="1" x14ac:dyDescent="0.25">
      <c r="A9" s="46"/>
      <c r="B9" s="47"/>
      <c r="C9" s="47"/>
      <c r="D9" s="54"/>
      <c r="E9" s="144"/>
      <c r="F9" s="55" t="s">
        <v>77</v>
      </c>
      <c r="G9" s="47"/>
      <c r="H9" s="47"/>
      <c r="I9" s="228">
        <v>20.03</v>
      </c>
      <c r="J9" s="229"/>
      <c r="K9" s="229"/>
      <c r="L9" s="230"/>
    </row>
    <row r="10" spans="1:12" ht="15" customHeight="1" thickBot="1" x14ac:dyDescent="0.25">
      <c r="A10" s="188" t="s">
        <v>86</v>
      </c>
      <c r="B10" s="188"/>
      <c r="C10" s="189"/>
      <c r="D10" s="56">
        <v>17.331</v>
      </c>
      <c r="E10" s="145"/>
      <c r="F10" s="57" t="str">
        <f>IF(D10&lt;=I9,"megfelelő",IF(D10&gt;I9,"magas ár"))</f>
        <v>megfelelő</v>
      </c>
      <c r="G10" s="47"/>
      <c r="H10" s="47"/>
      <c r="I10" s="47"/>
      <c r="J10" s="47"/>
      <c r="K10" s="47"/>
      <c r="L10" s="47"/>
    </row>
    <row r="11" spans="1:12" ht="15" customHeight="1" thickBot="1" x14ac:dyDescent="0.25">
      <c r="A11" s="46"/>
      <c r="B11" s="47"/>
      <c r="C11" s="47"/>
      <c r="D11" s="47"/>
      <c r="E11" s="144"/>
      <c r="F11" s="47"/>
      <c r="G11" s="47"/>
      <c r="H11" s="47"/>
      <c r="I11" s="47"/>
      <c r="J11" s="47"/>
      <c r="K11" s="47"/>
      <c r="L11" s="47"/>
    </row>
    <row r="12" spans="1:12" ht="15" customHeight="1" thickBot="1" x14ac:dyDescent="0.25">
      <c r="A12" s="211" t="s">
        <v>91</v>
      </c>
      <c r="B12" s="212"/>
      <c r="C12" s="212"/>
      <c r="D12" s="58">
        <f>ROUND(D8*D10,0)</f>
        <v>7040750778</v>
      </c>
      <c r="E12" s="144"/>
      <c r="G12" s="47"/>
      <c r="H12" s="47"/>
      <c r="I12" s="59" t="s">
        <v>87</v>
      </c>
      <c r="J12" s="47"/>
      <c r="K12" s="47"/>
      <c r="L12" s="47"/>
    </row>
    <row r="13" spans="1:12" ht="15" customHeight="1" thickBot="1" x14ac:dyDescent="0.3">
      <c r="A13" s="211" t="s">
        <v>69</v>
      </c>
      <c r="B13" s="212"/>
      <c r="C13" s="212"/>
      <c r="D13" s="58">
        <f>SUM(K:K)</f>
        <v>813595025</v>
      </c>
      <c r="E13" s="144"/>
      <c r="F13" s="47"/>
      <c r="G13" s="47"/>
      <c r="H13" s="47"/>
      <c r="I13" s="60"/>
      <c r="J13" s="200" t="s">
        <v>3</v>
      </c>
      <c r="K13" s="201"/>
      <c r="L13" s="202"/>
    </row>
    <row r="14" spans="1:12" ht="15" customHeight="1" thickBot="1" x14ac:dyDescent="0.3">
      <c r="A14" s="186" t="s">
        <v>70</v>
      </c>
      <c r="B14" s="187"/>
      <c r="C14" s="187"/>
      <c r="D14" s="61">
        <f>SUM(L:L)</f>
        <v>125337254</v>
      </c>
      <c r="E14" s="144"/>
      <c r="F14" s="47"/>
      <c r="G14" s="47"/>
      <c r="H14" s="47"/>
      <c r="I14" s="62"/>
      <c r="J14" s="63" t="s">
        <v>79</v>
      </c>
      <c r="K14" s="64"/>
      <c r="L14" s="65"/>
    </row>
    <row r="15" spans="1:12" ht="15" customHeight="1" thickBot="1" x14ac:dyDescent="0.3">
      <c r="A15" s="46"/>
      <c r="B15" s="47"/>
      <c r="C15" s="47"/>
      <c r="D15" s="47"/>
      <c r="E15" s="144"/>
      <c r="F15" s="47"/>
      <c r="G15" s="47"/>
      <c r="H15" s="47"/>
      <c r="I15" s="55"/>
      <c r="J15" s="203" t="s">
        <v>2</v>
      </c>
      <c r="K15" s="204"/>
      <c r="L15" s="196"/>
    </row>
    <row r="16" spans="1:12" ht="15.75" thickTop="1" x14ac:dyDescent="0.25">
      <c r="A16" s="208" t="s">
        <v>76</v>
      </c>
      <c r="B16" s="209"/>
      <c r="C16" s="209"/>
      <c r="D16" s="210"/>
      <c r="E16" s="144"/>
      <c r="F16" s="66"/>
      <c r="G16" s="47"/>
      <c r="H16" s="47"/>
      <c r="I16" s="67"/>
      <c r="J16" s="194" t="s">
        <v>72</v>
      </c>
      <c r="K16" s="195"/>
      <c r="L16" s="196"/>
    </row>
    <row r="17" spans="1:12" ht="15" customHeight="1" thickBot="1" x14ac:dyDescent="0.3">
      <c r="A17" s="190" t="s">
        <v>89</v>
      </c>
      <c r="B17" s="191"/>
      <c r="C17" s="191"/>
      <c r="D17" s="68">
        <f>ROUND(D18/D8,3)</f>
        <v>19.641999999999999</v>
      </c>
      <c r="E17" s="144"/>
      <c r="F17" s="49"/>
      <c r="G17" s="47"/>
      <c r="H17" s="47"/>
      <c r="I17" s="69"/>
      <c r="J17" s="205" t="s">
        <v>48</v>
      </c>
      <c r="K17" s="206"/>
      <c r="L17" s="207"/>
    </row>
    <row r="18" spans="1:12" ht="15" customHeight="1" thickBot="1" x14ac:dyDescent="0.3">
      <c r="A18" s="192" t="s">
        <v>90</v>
      </c>
      <c r="B18" s="193"/>
      <c r="C18" s="193"/>
      <c r="D18" s="70">
        <f>SUM(D12:D14)</f>
        <v>7979683057</v>
      </c>
      <c r="E18" s="144"/>
      <c r="F18" s="47"/>
      <c r="G18" s="47"/>
      <c r="H18" s="47"/>
      <c r="I18" s="71"/>
      <c r="J18" s="197" t="s">
        <v>20</v>
      </c>
      <c r="K18" s="198"/>
      <c r="L18" s="199"/>
    </row>
    <row r="19" spans="1:12" ht="15" customHeight="1" thickBot="1" x14ac:dyDescent="0.25">
      <c r="A19" s="46"/>
      <c r="B19" s="47"/>
      <c r="C19" s="47"/>
      <c r="D19" s="47"/>
      <c r="E19" s="144"/>
      <c r="F19" s="47"/>
      <c r="G19" s="47"/>
      <c r="H19" s="47"/>
      <c r="I19" s="47"/>
      <c r="J19" s="47"/>
      <c r="K19" s="47"/>
      <c r="L19" s="47"/>
    </row>
    <row r="20" spans="1:12" ht="15.75" thickBot="1" x14ac:dyDescent="0.25">
      <c r="A20" s="72"/>
      <c r="B20" s="73"/>
      <c r="C20" s="73"/>
      <c r="D20" s="73"/>
      <c r="E20" s="146"/>
      <c r="F20" s="73"/>
      <c r="G20" s="73"/>
      <c r="H20" s="73"/>
      <c r="I20" s="73"/>
      <c r="J20" s="73"/>
      <c r="K20" s="73"/>
      <c r="L20" s="74"/>
    </row>
    <row r="21" spans="1:12" ht="105.75" thickBot="1" x14ac:dyDescent="0.25">
      <c r="A21" s="75" t="s">
        <v>0</v>
      </c>
      <c r="B21" s="76" t="s">
        <v>67</v>
      </c>
      <c r="C21" s="77" t="s">
        <v>68</v>
      </c>
      <c r="D21" s="77" t="s">
        <v>1</v>
      </c>
      <c r="E21" s="147" t="s">
        <v>44</v>
      </c>
      <c r="F21" s="78" t="s">
        <v>98</v>
      </c>
      <c r="G21" s="78" t="s">
        <v>99</v>
      </c>
      <c r="H21" s="79" t="s">
        <v>100</v>
      </c>
      <c r="I21" s="80" t="s">
        <v>92</v>
      </c>
      <c r="J21" s="80" t="s">
        <v>45</v>
      </c>
      <c r="K21" s="81" t="s">
        <v>88</v>
      </c>
      <c r="L21" s="82" t="s">
        <v>49</v>
      </c>
    </row>
    <row r="22" spans="1:12" ht="15.75" thickBot="1" x14ac:dyDescent="0.3">
      <c r="A22" s="83"/>
      <c r="B22" s="84">
        <f>IF(D22="","",1)</f>
        <v>1</v>
      </c>
      <c r="C22" s="85" t="str">
        <f>IF(D22="","",VLOOKUP(D22,'Műszaki adattábla'!E:H,2,0))</f>
        <v>1087 Bp.Mosonyi u. 9.</v>
      </c>
      <c r="D22" s="86" t="str">
        <f>IF('Műszaki adattábla'!E14="","",'Műszaki adattábla'!E14)</f>
        <v>39N060006316000L</v>
      </c>
      <c r="E22" s="151">
        <f>IF('Műszaki adattábla'!E14="","",'Műszaki adattábla'!Q14)</f>
        <v>2299474</v>
      </c>
      <c r="F22" s="87">
        <f>IF(D22="","",VLOOKUP(D22,'Műszaki adattábla'!E:N,8,0))</f>
        <v>0</v>
      </c>
      <c r="G22" s="87">
        <f>IF(D22="","",IF('Műszaki adattábla'!K14="20-99",IF('Műszaki adattábla'!N14="","Nem adott meg lekötött teljesítményt",VLOOKUP(D22,'Műszaki adattábla'!E:P,10,0)),0))</f>
        <v>0</v>
      </c>
      <c r="H22" s="87">
        <f>IF(D22="","",VLOOKUP(D22,'Műszaki adattábla'!E:Q,11,0))</f>
        <v>1478</v>
      </c>
      <c r="I22" s="88">
        <v>2721.89</v>
      </c>
      <c r="J22" s="89">
        <v>122.75</v>
      </c>
      <c r="K22" s="90">
        <f>IF(D22="","",ROUND(((F22*I22*'Műszaki adattábla'!$C$6/'Műszaki adattábla'!$C$7)+(G22*I22)+(H22*I22))/12*$D$7,0))</f>
        <v>4022953</v>
      </c>
      <c r="L22" s="91">
        <f t="shared" ref="L22:L53" si="0">IF(D22="","",ROUND((J22/1000)*E22,0))</f>
        <v>282260</v>
      </c>
    </row>
    <row r="23" spans="1:12" ht="15.75" thickBot="1" x14ac:dyDescent="0.3">
      <c r="A23" s="92"/>
      <c r="B23" s="84">
        <f>IF(D23="","",B22+1)</f>
        <v>2</v>
      </c>
      <c r="C23" s="85" t="str">
        <f>IF(D23="","",VLOOKUP(D23,'Műszaki adattábla'!E:H,2,0))</f>
        <v>1135 Bp.XIII. Szabolcs u. 33</v>
      </c>
      <c r="D23" s="86" t="str">
        <f>IF('Műszaki adattábla'!E15="","",'Műszaki adattábla'!E15)</f>
        <v>39N0614327190006</v>
      </c>
      <c r="E23" s="151">
        <f>IF('Műszaki adattábla'!E15="","",'Műszaki adattábla'!Q15)</f>
        <v>368472</v>
      </c>
      <c r="F23" s="87">
        <f>IF(D23="","",VLOOKUP(D23,'Műszaki adattábla'!E:N,8,0))</f>
        <v>0</v>
      </c>
      <c r="G23" s="87">
        <f>IF(D23="","",IF('Műszaki adattábla'!K15="20-99",IF('Műszaki adattábla'!N15="","Nem adott meg lekötött teljesítményt",VLOOKUP(D23,'Műszaki adattábla'!E:P,10,0)),0))</f>
        <v>210</v>
      </c>
      <c r="H23" s="87">
        <f>IF(D23="","",VLOOKUP(D23,'Műszaki adattábla'!E:Q,11,0))</f>
        <v>0</v>
      </c>
      <c r="I23" s="88">
        <v>2804.11</v>
      </c>
      <c r="J23" s="89">
        <v>131.18</v>
      </c>
      <c r="K23" s="90">
        <f>IF(D23="","",ROUND(((F23*I23*'Műszaki adattábla'!$C$6/'Műszaki adattábla'!$C$7)+(G23*I23)+(H23*I23))/12*$D$7,0))</f>
        <v>588863</v>
      </c>
      <c r="L23" s="91">
        <f t="shared" si="0"/>
        <v>48336</v>
      </c>
    </row>
    <row r="24" spans="1:12" ht="15.75" thickBot="1" x14ac:dyDescent="0.3">
      <c r="A24" s="92"/>
      <c r="B24" s="84">
        <f t="shared" ref="B24:B64" si="1">IF(D24="","",B23+1)</f>
        <v>3</v>
      </c>
      <c r="C24" s="85" t="str">
        <f>IF(D24="","",VLOOKUP(D24,'Műszaki adattábla'!E:H,2,0))</f>
        <v>5000 Szolnok, Tószegi út 24</v>
      </c>
      <c r="D24" s="86" t="str">
        <f>IF('Műszaki adattábla'!E16="","",'Műszaki adattábla'!E16)</f>
        <v>39N110799410000R</v>
      </c>
      <c r="E24" s="151">
        <f>IF('Műszaki adattábla'!E16="","",'Műszaki adattábla'!Q16)</f>
        <v>50709</v>
      </c>
      <c r="F24" s="87">
        <f>IF(D24="","",VLOOKUP(D24,'Műszaki adattábla'!E:N,8,0))</f>
        <v>6</v>
      </c>
      <c r="G24" s="87">
        <f>IF(D24="","",IF('Műszaki adattábla'!K16="20-99",IF('Műszaki adattábla'!N16="","Nem adott meg lekötött teljesítményt",VLOOKUP(D24,'Műszaki adattábla'!E:P,10,0)),0))</f>
        <v>0</v>
      </c>
      <c r="H24" s="87">
        <f>IF(D24="","",VLOOKUP(D24,'Műszaki adattábla'!E:Q,11,0))</f>
        <v>0</v>
      </c>
      <c r="I24" s="88">
        <v>1973.63</v>
      </c>
      <c r="J24" s="89">
        <v>1169.71</v>
      </c>
      <c r="K24" s="90">
        <f>IF(D24="","",ROUND(((F24*I24*'Műszaki adattábla'!$C$6/'Műszaki adattábla'!$C$7)+(G24*I24)+(H24*I24))/12*$D$7,0))</f>
        <v>124999</v>
      </c>
      <c r="L24" s="91">
        <f t="shared" si="0"/>
        <v>59315</v>
      </c>
    </row>
    <row r="25" spans="1:12" ht="15.75" thickBot="1" x14ac:dyDescent="0.3">
      <c r="A25" s="92"/>
      <c r="B25" s="84">
        <f t="shared" si="1"/>
        <v>4</v>
      </c>
      <c r="C25" s="85" t="str">
        <f>IF(D25="","",VLOOKUP(D25,'Műszaki adattábla'!E:H,2,0))</f>
        <v>7400 Kaposvár, 48-as ifjúság útja 5</v>
      </c>
      <c r="D25" s="86" t="str">
        <f>IF('Műszaki adattábla'!E17="","",'Műszaki adattábla'!E17)</f>
        <v>39N040246359000O</v>
      </c>
      <c r="E25" s="151">
        <f>IF('Műszaki adattábla'!E17="","",'Műszaki adattábla'!Q17)</f>
        <v>32763</v>
      </c>
      <c r="F25" s="87">
        <f>IF(D25="","",VLOOKUP(D25,'Műszaki adattábla'!E:N,8,0))</f>
        <v>6</v>
      </c>
      <c r="G25" s="87">
        <f>IF(D25="","",IF('Műszaki adattábla'!K17="20-99",IF('Műszaki adattábla'!N17="","Nem adott meg lekötött teljesítményt",VLOOKUP(D25,'Műszaki adattábla'!E:P,10,0)),0))</f>
        <v>0</v>
      </c>
      <c r="H25" s="87">
        <f>IF(D25="","",VLOOKUP(D25,'Műszaki adattábla'!E:Q,11,0))</f>
        <v>0</v>
      </c>
      <c r="I25" s="88">
        <v>1973.63</v>
      </c>
      <c r="J25" s="89">
        <v>1626.5</v>
      </c>
      <c r="K25" s="90">
        <f>IF(D25="","",ROUND(((F25*I25*'Műszaki adattábla'!$C$6/'Műszaki adattábla'!$C$7)+(G25*I25)+(H25*I25))/12*$D$7,0))</f>
        <v>124999</v>
      </c>
      <c r="L25" s="91">
        <f t="shared" si="0"/>
        <v>53289</v>
      </c>
    </row>
    <row r="26" spans="1:12" ht="15.75" thickBot="1" x14ac:dyDescent="0.3">
      <c r="A26" s="92"/>
      <c r="B26" s="84">
        <f t="shared" si="1"/>
        <v>5</v>
      </c>
      <c r="C26" s="85" t="str">
        <f>IF(D26="","",VLOOKUP(D26,'Műszaki adattábla'!E:H,2,0))</f>
        <v>8200 Veszprém, Dózsa György u.30</v>
      </c>
      <c r="D26" s="86" t="str">
        <f>IF('Műszaki adattábla'!E18="","",'Műszaki adattábla'!E18)</f>
        <v>39N040152352000I</v>
      </c>
      <c r="E26" s="151">
        <f>IF('Műszaki adattábla'!E18="","",'Műszaki adattábla'!Q18)</f>
        <v>99076</v>
      </c>
      <c r="F26" s="87">
        <f>IF(D26="","",VLOOKUP(D26,'Műszaki adattábla'!E:N,8,0))</f>
        <v>4</v>
      </c>
      <c r="G26" s="87">
        <f>IF(D26="","",IF('Műszaki adattábla'!K18="20-99",IF('Műszaki adattábla'!N18="","Nem adott meg lekötött teljesítményt",VLOOKUP(D26,'Műszaki adattábla'!E:P,10,0)),0))</f>
        <v>0</v>
      </c>
      <c r="H26" s="87">
        <f>IF(D26="","",VLOOKUP(D26,'Műszaki adattábla'!E:Q,11,0))</f>
        <v>0</v>
      </c>
      <c r="I26" s="88">
        <v>1973.63</v>
      </c>
      <c r="J26" s="89">
        <v>1626.5</v>
      </c>
      <c r="K26" s="90">
        <f>IF(D26="","",ROUND((F26*I26*'Műszaki adattábla'!$C$6/'Műszaki adattábla'!$C$7)+(G26*I26)+(H26*I26)/12*$D$7,0))</f>
        <v>83333</v>
      </c>
      <c r="L26" s="91">
        <f t="shared" si="0"/>
        <v>161147</v>
      </c>
    </row>
    <row r="27" spans="1:12" ht="15.75" thickBot="1" x14ac:dyDescent="0.3">
      <c r="A27" s="92"/>
      <c r="B27" s="84">
        <f t="shared" si="1"/>
        <v>6</v>
      </c>
      <c r="C27" s="85" t="str">
        <f>IF(D27="","",VLOOKUP(D27,'Műszaki adattábla'!E:H,2,0))</f>
        <v>9700 Szombathely, Rákóczi Ferenc u.78</v>
      </c>
      <c r="D27" s="86" t="str">
        <f>IF('Műszaki adattábla'!E19="","",'Műszaki adattábla'!E19)</f>
        <v>39N050138643000U</v>
      </c>
      <c r="E27" s="151">
        <f>IF('Műszaki adattábla'!E19="","",'Műszaki adattábla'!Q19)</f>
        <v>51735</v>
      </c>
      <c r="F27" s="87">
        <f>IF(D27="","",VLOOKUP(D27,'Műszaki adattábla'!E:N,8,0))</f>
        <v>4</v>
      </c>
      <c r="G27" s="87">
        <f>IF(D27="","",IF('Műszaki adattábla'!K19="20-99",IF('Műszaki adattábla'!N19="","Nem adott meg lekötött teljesítményt",VLOOKUP(D27,'Műszaki adattábla'!E:P,10,0)),0))</f>
        <v>0</v>
      </c>
      <c r="H27" s="87">
        <f>IF(D27="","",VLOOKUP(D27,'Műszaki adattábla'!E:Q,11,0))</f>
        <v>0</v>
      </c>
      <c r="I27" s="88">
        <v>1954.93</v>
      </c>
      <c r="J27" s="89">
        <v>1138.9100000000001</v>
      </c>
      <c r="K27" s="90">
        <f>IF(D27="","",ROUND((F27*I27*'Műszaki adattábla'!$C$6/'Műszaki adattábla'!$C$7)+(G27*I27)+(H27*I27)/12*$D$7,0))</f>
        <v>82543</v>
      </c>
      <c r="L27" s="91">
        <f t="shared" si="0"/>
        <v>58922</v>
      </c>
    </row>
    <row r="28" spans="1:12" ht="15.75" thickBot="1" x14ac:dyDescent="0.3">
      <c r="A28" s="92"/>
      <c r="B28" s="84">
        <f t="shared" si="1"/>
        <v>7</v>
      </c>
      <c r="C28" s="85" t="str">
        <f>IF(D28="","",VLOOKUP(D28,'Műszaki adattábla'!E:H,2,0))</f>
        <v>3527 Miskolc, Bajcsy-Zsilinszky u.13</v>
      </c>
      <c r="D28" s="86" t="str">
        <f>IF('Műszaki adattábla'!E20="","",'Műszaki adattábla'!E20)</f>
        <v>39N111122243000S</v>
      </c>
      <c r="E28" s="151">
        <f>IF('Műszaki adattábla'!E20="","",'Műszaki adattábla'!Q20)</f>
        <v>92893</v>
      </c>
      <c r="F28" s="87">
        <f>IF(D28="","",VLOOKUP(D28,'Műszaki adattábla'!E:N,8,0))</f>
        <v>6</v>
      </c>
      <c r="G28" s="87">
        <f>IF(D28="","",IF('Műszaki adattábla'!K20="20-99",IF('Műszaki adattábla'!N20="","Nem adott meg lekötött teljesítményt",VLOOKUP(D28,'Műszaki adattábla'!E:P,10,0)),0))</f>
        <v>0</v>
      </c>
      <c r="H28" s="87">
        <f>IF(D28="","",VLOOKUP(D28,'Műszaki adattábla'!E:Q,11,0))</f>
        <v>0</v>
      </c>
      <c r="I28" s="88">
        <v>1973.63</v>
      </c>
      <c r="J28" s="89">
        <v>1169.71</v>
      </c>
      <c r="K28" s="90">
        <f>IF(D28="","",ROUND((F28*I28*'Műszaki adattábla'!$C$6/'Műszaki adattábla'!$C$7)+(G28*I28)+(H28*I28)/12*$D$7,0))</f>
        <v>124999</v>
      </c>
      <c r="L28" s="91">
        <f t="shared" si="0"/>
        <v>108658</v>
      </c>
    </row>
    <row r="29" spans="1:12" ht="15.75" thickBot="1" x14ac:dyDescent="0.3">
      <c r="A29" s="92"/>
      <c r="B29" s="84">
        <f t="shared" si="1"/>
        <v>8</v>
      </c>
      <c r="C29" s="85" t="str">
        <f>IF(D29="","",VLOOKUP(D29,'Műszaki adattábla'!E:H,2,0))</f>
        <v>Budapest, Kerepesi út 47-49.</v>
      </c>
      <c r="D29" s="86" t="str">
        <f>IF('Műszaki adattábla'!E21="","",'Műszaki adattábla'!E21)</f>
        <v>39N060912658000A</v>
      </c>
      <c r="E29" s="151">
        <f>IF('Műszaki adattábla'!E21="","",'Műszaki adattábla'!Q21)</f>
        <v>221884</v>
      </c>
      <c r="F29" s="87">
        <f>IF(D29="","",VLOOKUP(D29,'Műszaki adattábla'!E:N,8,0))</f>
        <v>16</v>
      </c>
      <c r="G29" s="87">
        <f>IF(D29="","",IF('Műszaki adattábla'!K21="20-99",IF('Műszaki adattábla'!N21="","Nem adott meg lekötött teljesítményt",VLOOKUP(D29,'Műszaki adattábla'!E:P,10,0)),0))</f>
        <v>0</v>
      </c>
      <c r="H29" s="87">
        <f>IF(D29="","",VLOOKUP(D29,'Műszaki adattábla'!E:Q,11,0))</f>
        <v>0</v>
      </c>
      <c r="I29" s="88">
        <v>1973.63</v>
      </c>
      <c r="J29" s="89">
        <v>131.18</v>
      </c>
      <c r="K29" s="90">
        <f>IF(D29="","",ROUND((F29*I29*'Műszaki adattábla'!$C$6/'Műszaki adattábla'!$C$7)+(G29*I29)+(H29*I29)/12*$D$7,0))</f>
        <v>333332</v>
      </c>
      <c r="L29" s="91">
        <f t="shared" si="0"/>
        <v>29107</v>
      </c>
    </row>
    <row r="30" spans="1:12" ht="15.75" thickBot="1" x14ac:dyDescent="0.3">
      <c r="A30" s="92"/>
      <c r="B30" s="84">
        <f t="shared" si="1"/>
        <v>9</v>
      </c>
      <c r="C30" s="85" t="str">
        <f>IF(D30="","",VLOOKUP(D30,'Műszaki adattábla'!E:H,2,0))</f>
        <v>1117 Budapest, Budafoki út 60.sz.</v>
      </c>
      <c r="D30" s="86" t="str">
        <f>IF('Műszaki adattábla'!E22="","",'Műszaki adattábla'!E22)</f>
        <v>39N0600063370004</v>
      </c>
      <c r="E30" s="151">
        <f>IF('Műszaki adattábla'!E22="","",'Műszaki adattábla'!Q22)</f>
        <v>1422858</v>
      </c>
      <c r="F30" s="87">
        <f>IF(D30="","",VLOOKUP(D30,'Műszaki adattábla'!E:N,8,0))</f>
        <v>0</v>
      </c>
      <c r="G30" s="87">
        <f>IF(D30="","",IF('Műszaki adattábla'!K22="20-99",IF('Műszaki adattábla'!N22="","Nem adott meg lekötött teljesítményt",VLOOKUP(D30,'Műszaki adattábla'!E:P,10,0)),0))</f>
        <v>0</v>
      </c>
      <c r="H30" s="87">
        <f>IF(D30="","",VLOOKUP(D30,'Műszaki adattábla'!E:Q,11,0))</f>
        <v>1478</v>
      </c>
      <c r="I30" s="88">
        <v>2721.89</v>
      </c>
      <c r="J30" s="89">
        <v>122.75</v>
      </c>
      <c r="K30" s="90">
        <f>IF(D30="","",ROUND((F30*I30*'Műszaki adattábla'!$C$6/'Műszaki adattábla'!$C$7)+(G30*I30)+(H30*I30)/12*$D$7,0))</f>
        <v>4022953</v>
      </c>
      <c r="L30" s="91">
        <f t="shared" si="0"/>
        <v>174656</v>
      </c>
    </row>
    <row r="31" spans="1:12" ht="15.75" thickBot="1" x14ac:dyDescent="0.3">
      <c r="A31" s="92"/>
      <c r="B31" s="84">
        <f t="shared" si="1"/>
        <v>10</v>
      </c>
      <c r="C31" s="85" t="str">
        <f>IF(D31="","",VLOOKUP(D31,'Műszaki adattábla'!E:H,2,0))</f>
        <v>1117 Budapest, Budafoki út 60.sz.</v>
      </c>
      <c r="D31" s="86" t="str">
        <f>IF('Műszaki adattábla'!E23="","",'Műszaki adattábla'!E23)</f>
        <v>39N061166020000S</v>
      </c>
      <c r="E31" s="151">
        <f>IF('Műszaki adattábla'!E23="","",'Műszaki adattábla'!Q23)</f>
        <v>220954</v>
      </c>
      <c r="F31" s="87">
        <f>IF(D31="","",VLOOKUP(D31,'Műszaki adattábla'!E:N,8,0))</f>
        <v>0</v>
      </c>
      <c r="G31" s="87">
        <f>IF(D31="","",IF('Műszaki adattábla'!K23="20-99",IF('Műszaki adattábla'!N23="","Nem adott meg lekötött teljesítményt",VLOOKUP(D31,'Műszaki adattábla'!E:P,10,0)),0))</f>
        <v>263</v>
      </c>
      <c r="H31" s="87">
        <f>IF(D31="","",VLOOKUP(D31,'Műszaki adattábla'!E:Q,11,0))</f>
        <v>0</v>
      </c>
      <c r="I31" s="88">
        <v>2804.11</v>
      </c>
      <c r="J31" s="89">
        <v>131.18</v>
      </c>
      <c r="K31" s="90">
        <f>IF(D31="","",ROUND((F31*I31*'Műszaki adattábla'!$C$6/'Műszaki adattábla'!$C$7)+(G31*I31)+(H31*I31)/12*$D$7,0))</f>
        <v>737481</v>
      </c>
      <c r="L31" s="91">
        <f t="shared" si="0"/>
        <v>28985</v>
      </c>
    </row>
    <row r="32" spans="1:12" ht="15.75" thickBot="1" x14ac:dyDescent="0.3">
      <c r="A32" s="92"/>
      <c r="B32" s="84">
        <f t="shared" si="1"/>
        <v>11</v>
      </c>
      <c r="C32" s="85" t="str">
        <f>IF(D32="","",VLOOKUP(D32,'Műszaki adattábla'!E:H,2,0))</f>
        <v>Szeged, dr.Boros József utca 5.</v>
      </c>
      <c r="D32" s="86" t="str">
        <f>IF('Műszaki adattábla'!E24="","",'Műszaki adattábla'!E24)</f>
        <v>39N050751898000D</v>
      </c>
      <c r="E32" s="151">
        <f>IF('Műszaki adattábla'!E24="","",'Műszaki adattábla'!Q24)</f>
        <v>472902</v>
      </c>
      <c r="F32" s="87">
        <f>IF(D32="","",VLOOKUP(D32,'Műszaki adattábla'!E:N,8,0))</f>
        <v>0</v>
      </c>
      <c r="G32" s="87">
        <f>IF(D32="","",IF('Műszaki adattábla'!K24="20-99",IF('Műszaki adattábla'!N24="","Nem adott meg lekötött teljesítményt",VLOOKUP(D32,'Műszaki adattábla'!E:P,10,0)),0))</f>
        <v>525</v>
      </c>
      <c r="H32" s="87">
        <f>IF(D32="","",VLOOKUP(D32,'Műszaki adattábla'!E:Q,11,0))</f>
        <v>0</v>
      </c>
      <c r="I32" s="88">
        <v>1875.5</v>
      </c>
      <c r="J32" s="89">
        <v>164.72</v>
      </c>
      <c r="K32" s="90">
        <f>IF(D32="","",ROUND((F32*I32*'Műszaki adattábla'!$C$6/'Műszaki adattábla'!$C$7)+(G32*I32)+(H32*I32)/12*$D$7,0))</f>
        <v>984638</v>
      </c>
      <c r="L32" s="91">
        <f t="shared" si="0"/>
        <v>77896</v>
      </c>
    </row>
    <row r="33" spans="1:12" ht="15.75" thickBot="1" x14ac:dyDescent="0.3">
      <c r="A33" s="92"/>
      <c r="B33" s="84">
        <f t="shared" si="1"/>
        <v>12</v>
      </c>
      <c r="C33" s="85" t="str">
        <f>IF(D33="","",VLOOKUP(D33,'Műszaki adattábla'!E:H,2,0))</f>
        <v>1112 Budapest,Törökbálinti út 4/b</v>
      </c>
      <c r="D33" s="86" t="str">
        <f>IF('Műszaki adattábla'!E25="","",'Műszaki adattábla'!E25)</f>
        <v>39N0613367580002</v>
      </c>
      <c r="E33" s="151">
        <f>IF('Műszaki adattábla'!E25="","",'Műszaki adattábla'!Q25)</f>
        <v>14672</v>
      </c>
      <c r="F33" s="87">
        <f>IF(D33="","",VLOOKUP(D33,'Műszaki adattábla'!E:N,8,0))</f>
        <v>4</v>
      </c>
      <c r="G33" s="87">
        <f>IF(D33="","",IF('Műszaki adattábla'!K25="20-99",IF('Műszaki adattábla'!N25="","Nem adott meg lekötött teljesítményt",VLOOKUP(D33,'Műszaki adattábla'!E:P,10,0)),0))</f>
        <v>0</v>
      </c>
      <c r="H33" s="87">
        <f>IF(D33="","",VLOOKUP(D33,'Műszaki adattábla'!E:Q,11,0))</f>
        <v>0</v>
      </c>
      <c r="I33" s="88">
        <v>1973.63</v>
      </c>
      <c r="J33" s="89">
        <v>131.18</v>
      </c>
      <c r="K33" s="90">
        <f>IF(D33="","",ROUND((F33*I33*'Műszaki adattábla'!$C$6/'Műszaki adattábla'!$C$7)+(G33*I33)+(H33*I33)/12*$D$7,0))</f>
        <v>83333</v>
      </c>
      <c r="L33" s="91">
        <f t="shared" si="0"/>
        <v>1925</v>
      </c>
    </row>
    <row r="34" spans="1:12" ht="15.75" thickBot="1" x14ac:dyDescent="0.3">
      <c r="A34" s="92"/>
      <c r="B34" s="84">
        <f t="shared" si="1"/>
        <v>13</v>
      </c>
      <c r="C34" s="85" t="str">
        <f>IF(D34="","",VLOOKUP(D34,'Műszaki adattábla'!E:H,2,0))</f>
        <v>8000 Székesfehérvár, József A.u.38.sz.</v>
      </c>
      <c r="D34" s="86" t="str">
        <f>IF('Műszaki adattábla'!E26="","",'Műszaki adattábla'!E26)</f>
        <v>39N030288529000P</v>
      </c>
      <c r="E34" s="151">
        <f>IF('Műszaki adattábla'!E26="","",'Műszaki adattábla'!Q26)</f>
        <v>94430</v>
      </c>
      <c r="F34" s="87">
        <f>IF(D34="","",VLOOKUP(D34,'Műszaki adattábla'!E:N,8,0))</f>
        <v>0</v>
      </c>
      <c r="G34" s="87">
        <f>IF(D34="","",IF('Műszaki adattábla'!K26="20-99",IF('Műszaki adattábla'!N26="","Nem adott meg lekötött teljesítményt",VLOOKUP(D34,'Műszaki adattábla'!E:P,10,0)),0))</f>
        <v>263</v>
      </c>
      <c r="H34" s="87">
        <f>IF(D34="","",VLOOKUP(D34,'Műszaki adattábla'!E:Q,11,0))</f>
        <v>0</v>
      </c>
      <c r="I34" s="88">
        <v>3089.46</v>
      </c>
      <c r="J34" s="89">
        <v>180.21</v>
      </c>
      <c r="K34" s="90">
        <f>IF(D34="","",ROUND((F34*I34*'Műszaki adattábla'!$C$6/'Műszaki adattábla'!$C$7)+(G34*I34)+(H34*I34)/12*$D$7,0))</f>
        <v>812528</v>
      </c>
      <c r="L34" s="91">
        <f t="shared" si="0"/>
        <v>17017</v>
      </c>
    </row>
    <row r="35" spans="1:12" ht="15.75" thickBot="1" x14ac:dyDescent="0.3">
      <c r="A35" s="92"/>
      <c r="B35" s="84">
        <f t="shared" si="1"/>
        <v>14</v>
      </c>
      <c r="C35" s="85" t="str">
        <f>IF(D35="","",VLOOKUP(D35,'Műszaki adattábla'!E:H,2,0))</f>
        <v>1104 Budapest, Harmat u. 131.</v>
      </c>
      <c r="D35" s="86" t="str">
        <f>IF('Műszaki adattábla'!E27="","",'Műszaki adattábla'!E27)</f>
        <v>39N060963471000V</v>
      </c>
      <c r="E35" s="151">
        <f>IF('Műszaki adattábla'!E27="","",'Műszaki adattábla'!Q27)</f>
        <v>188581</v>
      </c>
      <c r="F35" s="87">
        <f>IF(D35="","",VLOOKUP(D35,'Műszaki adattábla'!E:N,8,0))</f>
        <v>8</v>
      </c>
      <c r="G35" s="87">
        <f>IF(D35="","",IF('Műszaki adattábla'!K27="20-99",IF('Műszaki adattábla'!N27="","Nem adott meg lekötött teljesítményt",VLOOKUP(D35,'Műszaki adattábla'!E:P,10,0)),0))</f>
        <v>0</v>
      </c>
      <c r="H35" s="87">
        <f>IF(D35="","",VLOOKUP(D35,'Műszaki adattábla'!E:Q,11,0))</f>
        <v>0</v>
      </c>
      <c r="I35" s="88">
        <v>1973.63</v>
      </c>
      <c r="J35" s="89">
        <v>131.18</v>
      </c>
      <c r="K35" s="90">
        <f>IF(D35="","",ROUND((F35*I35*'Műszaki adattábla'!$C$6/'Műszaki adattábla'!$C$7)+(G35*I35)+(H35*I35)/12*$D$7,0))</f>
        <v>166666</v>
      </c>
      <c r="L35" s="91">
        <f t="shared" si="0"/>
        <v>24738</v>
      </c>
    </row>
    <row r="36" spans="1:12" ht="15.75" thickBot="1" x14ac:dyDescent="0.3">
      <c r="A36" s="92"/>
      <c r="B36" s="84">
        <f t="shared" si="1"/>
        <v>15</v>
      </c>
      <c r="C36" s="85" t="str">
        <f>IF(D36="","",VLOOKUP(D36,'Műszaki adattábla'!E:H,2,0))</f>
        <v>7102 Szekszárd, Szent István tér 23.</v>
      </c>
      <c r="D36" s="86" t="str">
        <f>IF('Műszaki adattábla'!E28="","",'Műszaki adattábla'!E28)</f>
        <v>39N0302499440001</v>
      </c>
      <c r="E36" s="151">
        <f>IF('Műszaki adattábla'!E28="","",'Műszaki adattábla'!Q28)</f>
        <v>76849</v>
      </c>
      <c r="F36" s="87">
        <f>IF(D36="","",VLOOKUP(D36,'Műszaki adattábla'!E:N,8,0))</f>
        <v>6</v>
      </c>
      <c r="G36" s="87">
        <f>IF(D36="","",IF('Műszaki adattábla'!K28="20-99",IF('Műszaki adattábla'!N28="","Nem adott meg lekötött teljesítményt",VLOOKUP(D36,'Műszaki adattábla'!E:P,10,0)),0))</f>
        <v>0</v>
      </c>
      <c r="H36" s="87">
        <f>IF(D36="","",VLOOKUP(D36,'Műszaki adattábla'!E:Q,11,0))</f>
        <v>0</v>
      </c>
      <c r="I36" s="88">
        <v>1973.63</v>
      </c>
      <c r="J36" s="89">
        <v>1333.04</v>
      </c>
      <c r="K36" s="90">
        <f>IF(D36="","",ROUND((F36*I36*'Műszaki adattábla'!$C$6/'Műszaki adattábla'!$C$7)+(G36*I36)+(H36*I36)/12*$D$7,0))</f>
        <v>124999</v>
      </c>
      <c r="L36" s="91">
        <f t="shared" si="0"/>
        <v>102443</v>
      </c>
    </row>
    <row r="37" spans="1:12" ht="15.75" thickBot="1" x14ac:dyDescent="0.3">
      <c r="A37" s="92"/>
      <c r="B37" s="84">
        <f t="shared" si="1"/>
        <v>16</v>
      </c>
      <c r="C37" s="85" t="str">
        <f>IF(D37="","",VLOOKUP(D37,'Műszaki adattábla'!E:H,2,0))</f>
        <v>3526 Miskolc, Hatvanötösök útja 2.</v>
      </c>
      <c r="D37" s="86" t="str">
        <f>IF('Műszaki adattábla'!E29="","",'Műszaki adattábla'!E29)</f>
        <v>39N112634376000D</v>
      </c>
      <c r="E37" s="151">
        <f>IF('Műszaki adattábla'!E29="","",'Műszaki adattábla'!Q29)</f>
        <v>39808</v>
      </c>
      <c r="F37" s="87">
        <f>IF(D37="","",VLOOKUP(D37,'Műszaki adattábla'!E:N,8,0))</f>
        <v>6</v>
      </c>
      <c r="G37" s="87">
        <f>IF(D37="","",IF('Műszaki adattábla'!K29="20-99",IF('Műszaki adattábla'!N29="","Nem adott meg lekötött teljesítményt",VLOOKUP(D37,'Műszaki adattábla'!E:P,10,0)),0))</f>
        <v>0</v>
      </c>
      <c r="H37" s="87">
        <f>IF(D37="","",VLOOKUP(D37,'Műszaki adattábla'!E:Q,11,0))</f>
        <v>0</v>
      </c>
      <c r="I37" s="88">
        <v>1973.63</v>
      </c>
      <c r="J37" s="89">
        <v>1169.71</v>
      </c>
      <c r="K37" s="90">
        <f>IF(D37="","",ROUND((F37*I37*'Műszaki adattábla'!$C$6/'Műszaki adattábla'!$C$7)+(G37*I37)+(H37*I37)/12*$D$7,0))</f>
        <v>124999</v>
      </c>
      <c r="L37" s="91">
        <f t="shared" si="0"/>
        <v>46564</v>
      </c>
    </row>
    <row r="38" spans="1:12" ht="15.75" thickBot="1" x14ac:dyDescent="0.3">
      <c r="A38" s="92"/>
      <c r="B38" s="84">
        <f t="shared" si="1"/>
        <v>17</v>
      </c>
      <c r="C38" s="85" t="str">
        <f>IF(D38="","",VLOOKUP(D38,'Műszaki adattábla'!E:H,2,0))</f>
        <v xml:space="preserve">2660 Balassagyarmat, Kossuth L. u. 43. </v>
      </c>
      <c r="D38" s="86" t="str">
        <f>IF('Műszaki adattábla'!E30="","",'Műszaki adattábla'!E30)</f>
        <v>39N112612555000D</v>
      </c>
      <c r="E38" s="151">
        <f>IF('Műszaki adattábla'!E30="","",'Műszaki adattábla'!Q30)</f>
        <v>214842</v>
      </c>
      <c r="F38" s="87">
        <f>IF(D38="","",VLOOKUP(D38,'Műszaki adattábla'!E:N,8,0))</f>
        <v>16</v>
      </c>
      <c r="G38" s="87">
        <f>IF(D38="","",IF('Műszaki adattábla'!K30="20-99",IF('Műszaki adattábla'!N30="","Nem adott meg lekötött teljesítményt",VLOOKUP(D38,'Műszaki adattábla'!E:P,10,0)),0))</f>
        <v>0</v>
      </c>
      <c r="H38" s="87">
        <f>IF(D38="","",VLOOKUP(D38,'Műszaki adattábla'!E:Q,11,0))</f>
        <v>0</v>
      </c>
      <c r="I38" s="88">
        <v>1973.63</v>
      </c>
      <c r="J38" s="89">
        <v>1169.71</v>
      </c>
      <c r="K38" s="90">
        <f>IF(D38="","",ROUND((F38*I38*'Műszaki adattábla'!$C$6/'Műszaki adattábla'!$C$7)+(G38*I38)+(H38*I38)/12*$D$7,0))</f>
        <v>333332</v>
      </c>
      <c r="L38" s="91">
        <f t="shared" si="0"/>
        <v>251303</v>
      </c>
    </row>
    <row r="39" spans="1:12" ht="15.75" thickBot="1" x14ac:dyDescent="0.3">
      <c r="A39" s="92"/>
      <c r="B39" s="84">
        <f t="shared" si="1"/>
        <v>18</v>
      </c>
      <c r="C39" s="85" t="str">
        <f>IF(D39="","",VLOOKUP(D39,'Műszaki adattábla'!E:H,2,0))</f>
        <v>9700 Szombathely, Kisfaludy u.1.</v>
      </c>
      <c r="D39" s="86" t="str">
        <f>IF('Műszaki adattábla'!E31="","",'Műszaki adattábla'!E31)</f>
        <v>39N0502837610006</v>
      </c>
      <c r="E39" s="151">
        <f>IF('Műszaki adattábla'!E31="","",'Műszaki adattábla'!Q31)</f>
        <v>21448</v>
      </c>
      <c r="F39" s="87">
        <f>IF(D39="","",VLOOKUP(D39,'Műszaki adattábla'!E:N,8,0))</f>
        <v>6</v>
      </c>
      <c r="G39" s="87">
        <f>IF(D39="","",IF('Műszaki adattábla'!K31="20-99",IF('Műszaki adattábla'!N31="","Nem adott meg lekötött teljesítményt",VLOOKUP(D39,'Műszaki adattábla'!E:P,10,0)),0))</f>
        <v>0</v>
      </c>
      <c r="H39" s="87">
        <f>IF(D39="","",VLOOKUP(D39,'Műszaki adattábla'!E:Q,11,0))</f>
        <v>0</v>
      </c>
      <c r="I39" s="88">
        <v>1954.93</v>
      </c>
      <c r="J39" s="89">
        <v>1138.9100000000001</v>
      </c>
      <c r="K39" s="90">
        <f>IF(D39="","",ROUND((F39*I39*'Műszaki adattábla'!$C$6/'Műszaki adattábla'!$C$7)+(G39*I39)+(H39*I39)/12*$D$7,0))</f>
        <v>123815</v>
      </c>
      <c r="L39" s="91">
        <f t="shared" si="0"/>
        <v>24427</v>
      </c>
    </row>
    <row r="40" spans="1:12" ht="15.75" thickBot="1" x14ac:dyDescent="0.3">
      <c r="A40" s="92"/>
      <c r="B40" s="84">
        <f t="shared" si="1"/>
        <v>19</v>
      </c>
      <c r="C40" s="85" t="str">
        <f>IF(D40="","",VLOOKUP(D40,'Műszaki adattábla'!E:H,2,0))</f>
        <v>5600 Békéscsaba, Kétegyházi út 10.sz.</v>
      </c>
      <c r="D40" s="86" t="str">
        <f>IF('Műszaki adattábla'!E32="","",'Műszaki adattábla'!E32)</f>
        <v>39N050444805000N</v>
      </c>
      <c r="E40" s="151">
        <f>IF('Műszaki adattábla'!E32="","",'Műszaki adattábla'!Q32)</f>
        <v>771355</v>
      </c>
      <c r="F40" s="87">
        <f>IF(D40="","",VLOOKUP(D40,'Műszaki adattábla'!E:N,8,0))</f>
        <v>0</v>
      </c>
      <c r="G40" s="87">
        <f>IF(D40="","",IF('Műszaki adattábla'!K32="20-99",IF('Műszaki adattábla'!N32="","Nem adott meg lekötött teljesítményt",VLOOKUP(D40,'Műszaki adattábla'!E:P,10,0)),0))</f>
        <v>683</v>
      </c>
      <c r="H40" s="87">
        <f>IF(D40="","",VLOOKUP(D40,'Műszaki adattábla'!E:Q,11,0))</f>
        <v>0</v>
      </c>
      <c r="I40" s="88">
        <v>1875.5</v>
      </c>
      <c r="J40" s="89">
        <v>164.72</v>
      </c>
      <c r="K40" s="90">
        <f>IF(D40="","",ROUND((F40*I40*'Műszaki adattábla'!$C$6/'Műszaki adattábla'!$C$7)+(G40*I40)+(H40*I40)/12*$D$7,0))</f>
        <v>1280967</v>
      </c>
      <c r="L40" s="91">
        <f t="shared" si="0"/>
        <v>127058</v>
      </c>
    </row>
    <row r="41" spans="1:12" ht="15.75" thickBot="1" x14ac:dyDescent="0.3">
      <c r="A41" s="92"/>
      <c r="B41" s="84">
        <f t="shared" si="1"/>
        <v>20</v>
      </c>
      <c r="C41" s="85" t="str">
        <f>IF(D41="","",VLOOKUP(D41,'Műszaki adattábla'!E:H,2,0))</f>
        <v xml:space="preserve">4033 Debrecen, Sámsoni út 145. </v>
      </c>
      <c r="D41" s="86" t="str">
        <f>IF('Műszaki adattábla'!E33="","",'Műszaki adattábla'!E33)</f>
        <v>39N112659165000H</v>
      </c>
      <c r="E41" s="151">
        <f>IF('Műszaki adattábla'!E33="","",'Műszaki adattábla'!Q33)</f>
        <v>733627</v>
      </c>
      <c r="F41" s="87">
        <f>IF(D41="","",VLOOKUP(D41,'Műszaki adattábla'!E:N,8,0))</f>
        <v>0</v>
      </c>
      <c r="G41" s="87">
        <f>IF(D41="","",IF('Műszaki adattábla'!K33="20-99",IF('Műszaki adattábla'!N33="","Nem adott meg lekötött teljesítményt",VLOOKUP(D41,'Műszaki adattábla'!E:P,10,0)),0))</f>
        <v>0</v>
      </c>
      <c r="H41" s="87">
        <f>IF(D41="","",VLOOKUP(D41,'Műszaki adattábla'!E:Q,11,0))</f>
        <v>1900</v>
      </c>
      <c r="I41" s="88">
        <v>2893.89</v>
      </c>
      <c r="J41" s="89">
        <v>149.82</v>
      </c>
      <c r="K41" s="90">
        <f>IF(D41="","",ROUND((F41*I41*'Műszaki adattábla'!$C$6/'Műszaki adattábla'!$C$7)+(G41*I41)+(H41*I41)/12*$D$7,0))</f>
        <v>5498391</v>
      </c>
      <c r="L41" s="91">
        <f t="shared" si="0"/>
        <v>109912</v>
      </c>
    </row>
    <row r="42" spans="1:12" ht="15.75" thickBot="1" x14ac:dyDescent="0.3">
      <c r="A42" s="92"/>
      <c r="B42" s="84">
        <f t="shared" si="1"/>
        <v>21</v>
      </c>
      <c r="C42" s="85" t="str">
        <f>IF(D42="","",VLOOKUP(D42,'Műszaki adattábla'!E:H,2,0))</f>
        <v>Vámosszabadi, Szúnyogház u.3.sz.</v>
      </c>
      <c r="D42" s="86" t="str">
        <f>IF('Műszaki adattábla'!E34="","",'Műszaki adattábla'!E34)</f>
        <v>39N050243900000W</v>
      </c>
      <c r="E42" s="151">
        <f>IF('Műszaki adattábla'!E34="","",'Műszaki adattábla'!Q34)</f>
        <v>489316</v>
      </c>
      <c r="F42" s="87">
        <f>IF(D42="","",VLOOKUP(D42,'Műszaki adattábla'!E:N,8,0))</f>
        <v>0</v>
      </c>
      <c r="G42" s="87">
        <f>IF(D42="","",IF('Műszaki adattábla'!K34="20-99",IF('Műszaki adattábla'!N34="","Nem adott meg lekötött teljesítményt",VLOOKUP(D42,'Műszaki adattábla'!E:P,10,0)),0))</f>
        <v>420</v>
      </c>
      <c r="H42" s="87">
        <f>IF(D42="","",VLOOKUP(D42,'Műszaki adattábla'!E:Q,11,0))</f>
        <v>0</v>
      </c>
      <c r="I42" s="88">
        <v>1875.5</v>
      </c>
      <c r="J42" s="89">
        <v>164.72</v>
      </c>
      <c r="K42" s="90">
        <f>IF(D42="","",ROUND((F42*I42*'Műszaki adattábla'!$C$6/'Műszaki adattábla'!$C$7)+(G42*I42)+(H42*I42)/12*$D$7,0))</f>
        <v>787710</v>
      </c>
      <c r="L42" s="91">
        <f t="shared" si="0"/>
        <v>80600</v>
      </c>
    </row>
    <row r="43" spans="1:12" ht="15.75" thickBot="1" x14ac:dyDescent="0.3">
      <c r="A43" s="92"/>
      <c r="B43" s="84">
        <f t="shared" si="1"/>
        <v>22</v>
      </c>
      <c r="C43" s="85" t="str">
        <f>IF(D43="","",VLOOKUP(D43,'Műszaki adattábla'!E:H,2,0))</f>
        <v>7630 Pécs, Engel J. út 1.</v>
      </c>
      <c r="D43" s="86" t="str">
        <f>IF('Műszaki adattábla'!E35="","",'Műszaki adattábla'!E35)</f>
        <v>39N030311271000H</v>
      </c>
      <c r="E43" s="151">
        <f>IF('Műszaki adattábla'!E35="","",'Műszaki adattábla'!Q35)</f>
        <v>142185</v>
      </c>
      <c r="F43" s="87">
        <f>IF(D43="","",VLOOKUP(D43,'Műszaki adattábla'!E:N,8,0))</f>
        <v>16</v>
      </c>
      <c r="G43" s="87">
        <f>IF(D43="","",IF('Műszaki adattábla'!K35="20-99",IF('Műszaki adattábla'!N35="","Nem adott meg lekötött teljesítményt",VLOOKUP(D43,'Műszaki adattábla'!E:P,10,0)),0))</f>
        <v>0</v>
      </c>
      <c r="H43" s="87">
        <f>IF(D43="","",VLOOKUP(D43,'Műszaki adattábla'!E:Q,11,0))</f>
        <v>0</v>
      </c>
      <c r="I43" s="88">
        <v>1973.63</v>
      </c>
      <c r="J43" s="89">
        <v>1333.04</v>
      </c>
      <c r="K43" s="90">
        <f>IF(D43="","",ROUND((F43*I43*'Műszaki adattábla'!$C$6/'Műszaki adattábla'!$C$7)+(G43*I43)+(H43*I43)/12*$D$7,0))</f>
        <v>333332</v>
      </c>
      <c r="L43" s="91">
        <f t="shared" si="0"/>
        <v>189538</v>
      </c>
    </row>
    <row r="44" spans="1:12" ht="15.75" thickBot="1" x14ac:dyDescent="0.3">
      <c r="A44" s="92"/>
      <c r="B44" s="84">
        <f t="shared" si="1"/>
        <v>23</v>
      </c>
      <c r="C44" s="85" t="str">
        <f>IF(D44="","",VLOOKUP(D44,'Műszaki adattábla'!E:H,2,0))</f>
        <v>7980 Siklós, Gyűdi út 24.</v>
      </c>
      <c r="D44" s="86" t="str">
        <f>IF('Műszaki adattábla'!E36="","",'Műszaki adattábla'!E36)</f>
        <v>39N0302901450005</v>
      </c>
      <c r="E44" s="151">
        <f>IF('Műszaki adattábla'!E36="","",'Műszaki adattábla'!Q36)</f>
        <v>245792</v>
      </c>
      <c r="F44" s="87">
        <f>IF(D44="","",VLOOKUP(D44,'Műszaki adattábla'!E:N,8,0))</f>
        <v>16</v>
      </c>
      <c r="G44" s="87">
        <f>IF(D44="","",IF('Műszaki adattábla'!K36="20-99",IF('Műszaki adattábla'!N36="","Nem adott meg lekötött teljesítményt",VLOOKUP(D44,'Műszaki adattábla'!E:P,10,0)),0))</f>
        <v>0</v>
      </c>
      <c r="H44" s="87">
        <f>IF(D44="","",VLOOKUP(D44,'Műszaki adattábla'!E:Q,11,0))</f>
        <v>0</v>
      </c>
      <c r="I44" s="88">
        <v>1973.63</v>
      </c>
      <c r="J44" s="89">
        <v>1333.04</v>
      </c>
      <c r="K44" s="90">
        <f>IF(D44="","",ROUND((F44*I44*'Műszaki adattábla'!$C$6/'Műszaki adattábla'!$C$7)+(G44*I44)+(H44*I44)/12*$D$7,0))</f>
        <v>333332</v>
      </c>
      <c r="L44" s="91">
        <f t="shared" si="0"/>
        <v>327651</v>
      </c>
    </row>
    <row r="45" spans="1:12" ht="15.75" thickBot="1" x14ac:dyDescent="0.3">
      <c r="A45" s="92"/>
      <c r="B45" s="84">
        <f t="shared" si="1"/>
        <v>24</v>
      </c>
      <c r="C45" s="85" t="str">
        <f>IF(D45="","",VLOOKUP(D45,'Műszaki adattábla'!E:H,2,0))</f>
        <v>7700 Mohács, Liszt F. u. 28.</v>
      </c>
      <c r="D45" s="86" t="str">
        <f>IF('Műszaki adattábla'!E37="","",'Műszaki adattábla'!E37)</f>
        <v>39N030166005000P</v>
      </c>
      <c r="E45" s="151">
        <f>IF('Műszaki adattábla'!E37="","",'Műszaki adattábla'!Q37)</f>
        <v>220827</v>
      </c>
      <c r="F45" s="87">
        <f>IF(D45="","",VLOOKUP(D45,'Műszaki adattábla'!E:N,8,0))</f>
        <v>16</v>
      </c>
      <c r="G45" s="87">
        <f>IF(D45="","",IF('Műszaki adattábla'!K37="20-99",IF('Műszaki adattábla'!N37="","Nem adott meg lekötött teljesítményt",VLOOKUP(D45,'Műszaki adattábla'!E:P,10,0)),0))</f>
        <v>0</v>
      </c>
      <c r="H45" s="87">
        <f>IF(D45="","",VLOOKUP(D45,'Műszaki adattábla'!E:Q,11,0))</f>
        <v>0</v>
      </c>
      <c r="I45" s="88">
        <v>1973.63</v>
      </c>
      <c r="J45" s="89">
        <v>1333.04</v>
      </c>
      <c r="K45" s="90">
        <f>IF(D45="","",ROUND((F45*I45*'Műszaki adattábla'!$C$6/'Műszaki adattábla'!$C$7)+(G45*I45)+(H45*I45)/12*$D$7,0))</f>
        <v>333332</v>
      </c>
      <c r="L45" s="91">
        <f t="shared" si="0"/>
        <v>294371</v>
      </c>
    </row>
    <row r="46" spans="1:12" ht="15.75" thickBot="1" x14ac:dyDescent="0.3">
      <c r="A46" s="92"/>
      <c r="B46" s="84">
        <f t="shared" si="1"/>
        <v>25</v>
      </c>
      <c r="C46" s="85" t="str">
        <f>IF(D46="","",VLOOKUP(D46,'Műszaki adattábla'!E:H,2,0))</f>
        <v>7900 Szigetvár, József A u. 87.</v>
      </c>
      <c r="D46" s="86" t="str">
        <f>IF('Műszaki adattábla'!E38="","",'Műszaki adattábla'!E38)</f>
        <v>39N030188004000X</v>
      </c>
      <c r="E46" s="151">
        <f>IF('Műszaki adattábla'!E38="","",'Műszaki adattábla'!Q38)</f>
        <v>204308</v>
      </c>
      <c r="F46" s="87">
        <f>IF(D46="","",VLOOKUP(D46,'Műszaki adattábla'!E:N,8,0))</f>
        <v>10</v>
      </c>
      <c r="G46" s="87">
        <f>IF(D46="","",IF('Műszaki adattábla'!K38="20-99",IF('Műszaki adattábla'!N38="","Nem adott meg lekötött teljesítményt",VLOOKUP(D46,'Műszaki adattábla'!E:P,10,0)),0))</f>
        <v>0</v>
      </c>
      <c r="H46" s="87">
        <f>IF(D46="","",VLOOKUP(D46,'Műszaki adattábla'!E:Q,11,0))</f>
        <v>0</v>
      </c>
      <c r="I46" s="88">
        <v>1973.63</v>
      </c>
      <c r="J46" s="89">
        <v>1333.04</v>
      </c>
      <c r="K46" s="90">
        <f>IF(D46="","",ROUND((F46*I46*'Műszaki adattábla'!$C$6/'Műszaki adattábla'!$C$7)+(G46*I46)+(H46*I46)/12*$D$7,0))</f>
        <v>208332</v>
      </c>
      <c r="L46" s="91">
        <f t="shared" si="0"/>
        <v>272351</v>
      </c>
    </row>
    <row r="47" spans="1:12" ht="15.75" thickBot="1" x14ac:dyDescent="0.3">
      <c r="A47" s="92"/>
      <c r="B47" s="84">
        <f t="shared" si="1"/>
        <v>26</v>
      </c>
      <c r="C47" s="85" t="str">
        <f>IF(D47="","",VLOOKUP(D47,'Műszaki adattábla'!E:H,2,0))</f>
        <v>7960 Sellye, Dráva u. 23.</v>
      </c>
      <c r="D47" s="86" t="str">
        <f>IF('Műszaki adattábla'!E39="","",'Műszaki adattábla'!E39)</f>
        <v>39N030291834000X</v>
      </c>
      <c r="E47" s="151">
        <f>IF('Műszaki adattábla'!E39="","",'Műszaki adattábla'!Q39)</f>
        <v>71727</v>
      </c>
      <c r="F47" s="87">
        <f>IF(D47="","",VLOOKUP(D47,'Műszaki adattábla'!E:N,8,0))</f>
        <v>4</v>
      </c>
      <c r="G47" s="87">
        <f>IF(D47="","",IF('Műszaki adattábla'!K39="20-99",IF('Műszaki adattábla'!N39="","Nem adott meg lekötött teljesítményt",VLOOKUP(D47,'Műszaki adattábla'!E:P,10,0)),0))</f>
        <v>0</v>
      </c>
      <c r="H47" s="87">
        <f>IF(D47="","",VLOOKUP(D47,'Műszaki adattábla'!E:Q,11,0))</f>
        <v>0</v>
      </c>
      <c r="I47" s="88">
        <v>1973.63</v>
      </c>
      <c r="J47" s="89">
        <v>1333.04</v>
      </c>
      <c r="K47" s="90">
        <f>IF(D47="","",ROUND((F47*I47*'Műszaki adattábla'!$C$6/'Műszaki adattábla'!$C$7)+(G47*I47)+(H47*I47)/12*$D$7,0))</f>
        <v>83333</v>
      </c>
      <c r="L47" s="91">
        <f t="shared" si="0"/>
        <v>95615</v>
      </c>
    </row>
    <row r="48" spans="1:12" ht="15.75" thickBot="1" x14ac:dyDescent="0.3">
      <c r="A48" s="92"/>
      <c r="B48" s="84">
        <f t="shared" si="1"/>
        <v>27</v>
      </c>
      <c r="C48" s="85" t="str">
        <f>IF(D48="","",VLOOKUP(D48,'Műszaki adattábla'!E:H,2,0))</f>
        <v>7726 Véménd, Szabadság tér 11.</v>
      </c>
      <c r="D48" s="86" t="str">
        <f>IF('Műszaki adattábla'!E40="","",'Műszaki adattábla'!E40)</f>
        <v>39N0302258650004</v>
      </c>
      <c r="E48" s="151">
        <f>IF('Műszaki adattábla'!E40="","",'Műszaki adattábla'!Q40)</f>
        <v>65658</v>
      </c>
      <c r="F48" s="87">
        <f>IF(D48="","",VLOOKUP(D48,'Műszaki adattábla'!E:N,8,0))</f>
        <v>4</v>
      </c>
      <c r="G48" s="87">
        <f>IF(D48="","",IF('Műszaki adattábla'!K40="20-99",IF('Műszaki adattábla'!N40="","Nem adott meg lekötött teljesítményt",VLOOKUP(D48,'Műszaki adattábla'!E:P,10,0)),0))</f>
        <v>0</v>
      </c>
      <c r="H48" s="87">
        <f>IF(D48="","",VLOOKUP(D48,'Műszaki adattábla'!E:Q,11,0))</f>
        <v>0</v>
      </c>
      <c r="I48" s="88">
        <v>1973.63</v>
      </c>
      <c r="J48" s="89">
        <v>1333.04</v>
      </c>
      <c r="K48" s="90">
        <f>IF(D48="","",ROUND((F48*I48*'Műszaki adattábla'!$C$6/'Műszaki adattábla'!$C$7)+(G48*I48)+(H48*I48)/12*$D$7,0))</f>
        <v>83333</v>
      </c>
      <c r="L48" s="91">
        <f t="shared" si="0"/>
        <v>87525</v>
      </c>
    </row>
    <row r="49" spans="1:12" ht="15.75" thickBot="1" x14ac:dyDescent="0.3">
      <c r="A49" s="92"/>
      <c r="B49" s="84">
        <f t="shared" si="1"/>
        <v>28</v>
      </c>
      <c r="C49" s="85" t="str">
        <f>IF(D49="","",VLOOKUP(D49,'Műszaki adattábla'!E:H,2,0))</f>
        <v>7634 Pécs, Szentlőrinci út 4/1.</v>
      </c>
      <c r="D49" s="86" t="str">
        <f>IF('Műszaki adattábla'!E41="","",'Műszaki adattábla'!E41)</f>
        <v>39N030057192000R</v>
      </c>
      <c r="E49" s="151">
        <f>IF('Műszaki adattábla'!E41="","",'Műszaki adattábla'!Q41)</f>
        <v>91676</v>
      </c>
      <c r="F49" s="87">
        <f>IF(D49="","",VLOOKUP(D49,'Műszaki adattábla'!E:N,8,0))</f>
        <v>10</v>
      </c>
      <c r="G49" s="87">
        <f>IF(D49="","",IF('Műszaki adattábla'!K41="20-99",IF('Műszaki adattábla'!N41="","Nem adott meg lekötött teljesítményt",VLOOKUP(D49,'Műszaki adattábla'!E:P,10,0)),0))</f>
        <v>0</v>
      </c>
      <c r="H49" s="87">
        <f>IF(D49="","",VLOOKUP(D49,'Műszaki adattábla'!E:Q,11,0))</f>
        <v>0</v>
      </c>
      <c r="I49" s="88">
        <v>1973.63</v>
      </c>
      <c r="J49" s="89">
        <v>1333.04</v>
      </c>
      <c r="K49" s="90">
        <f>IF(D49="","",ROUND((F49*I49*'Műszaki adattábla'!$C$6/'Műszaki adattábla'!$C$7)+(G49*I49)+(H49*I49)/12*$D$7,0))</f>
        <v>208332</v>
      </c>
      <c r="L49" s="91">
        <f t="shared" si="0"/>
        <v>122208</v>
      </c>
    </row>
    <row r="50" spans="1:12" ht="15.75" thickBot="1" x14ac:dyDescent="0.3">
      <c r="A50" s="92"/>
      <c r="B50" s="84">
        <f t="shared" si="1"/>
        <v>29</v>
      </c>
      <c r="C50" s="85" t="str">
        <f>IF(D50="","",VLOOKUP(D50,'Műszaki adattábla'!E:H,2,0))</f>
        <v>7370 Sásd, Temető u. 3.</v>
      </c>
      <c r="D50" s="86" t="str">
        <f>IF('Műszaki adattábla'!E42="","",'Műszaki adattábla'!E42)</f>
        <v>39N030337093000H</v>
      </c>
      <c r="E50" s="151">
        <f>IF('Műszaki adattábla'!E42="","",'Műszaki adattábla'!Q42)</f>
        <v>65658</v>
      </c>
      <c r="F50" s="87">
        <f>IF(D50="","",VLOOKUP(D50,'Műszaki adattábla'!E:N,8,0))</f>
        <v>4</v>
      </c>
      <c r="G50" s="87">
        <f>IF(D50="","",IF('Műszaki adattábla'!K42="20-99",IF('Műszaki adattábla'!N42="","Nem adott meg lekötött teljesítményt",VLOOKUP(D50,'Műszaki adattábla'!E:P,10,0)),0))</f>
        <v>0</v>
      </c>
      <c r="H50" s="87">
        <f>IF(D50="","",VLOOKUP(D50,'Műszaki adattábla'!E:Q,11,0))</f>
        <v>0</v>
      </c>
      <c r="I50" s="88">
        <v>1973.63</v>
      </c>
      <c r="J50" s="89">
        <v>1333.04</v>
      </c>
      <c r="K50" s="90">
        <f>IF(D50="","",ROUND((F50*I50*'Műszaki adattábla'!$C$6/'Műszaki adattábla'!$C$7)+(G50*I50)+(H50*I50)/12*$D$7,0))</f>
        <v>83333</v>
      </c>
      <c r="L50" s="91">
        <f t="shared" si="0"/>
        <v>87525</v>
      </c>
    </row>
    <row r="51" spans="1:12" ht="15.75" thickBot="1" x14ac:dyDescent="0.3">
      <c r="A51" s="92"/>
      <c r="B51" s="84">
        <f t="shared" si="1"/>
        <v>30</v>
      </c>
      <c r="C51" s="85" t="str">
        <f>IF(D51="","",VLOOKUP(D51,'Műszaki adattábla'!E:H,2,0))</f>
        <v>7773 Villány, Ady Endre Fasor 7/A</v>
      </c>
      <c r="D51" s="86" t="str">
        <f>IF('Műszaki adattábla'!E43="","",'Műszaki adattábla'!E43)</f>
        <v>39N030344003000C</v>
      </c>
      <c r="E51" s="151">
        <f>IF('Műszaki adattábla'!E43="","",'Műszaki adattábla'!Q43)</f>
        <v>65658</v>
      </c>
      <c r="F51" s="87">
        <f>IF(D51="","",VLOOKUP(D51,'Műszaki adattábla'!E:N,8,0))</f>
        <v>4</v>
      </c>
      <c r="G51" s="87">
        <f>IF(D51="","",IF('Műszaki adattábla'!K43="20-99",IF('Műszaki adattábla'!N43="","Nem adott meg lekötött teljesítményt",VLOOKUP(D51,'Műszaki adattábla'!E:P,10,0)),0))</f>
        <v>0</v>
      </c>
      <c r="H51" s="87">
        <f>IF(D51="","",VLOOKUP(D51,'Műszaki adattábla'!E:Q,11,0))</f>
        <v>0</v>
      </c>
      <c r="I51" s="88">
        <v>1973.63</v>
      </c>
      <c r="J51" s="89">
        <v>1333.04</v>
      </c>
      <c r="K51" s="90">
        <f>IF(D51="","",ROUND((F51*I51*'Műszaki adattábla'!$C$6/'Műszaki adattábla'!$C$7)+(G51*I51)+(H51*I51)/12*$D$7,0))</f>
        <v>83333</v>
      </c>
      <c r="L51" s="91">
        <f t="shared" si="0"/>
        <v>87525</v>
      </c>
    </row>
    <row r="52" spans="1:12" ht="15.75" thickBot="1" x14ac:dyDescent="0.3">
      <c r="A52" s="92"/>
      <c r="B52" s="84">
        <f t="shared" si="1"/>
        <v>31</v>
      </c>
      <c r="C52" s="85" t="str">
        <f>IF(D52="","",VLOOKUP(D52,'Műszaki adattábla'!E:H,2,0))</f>
        <v>6076 Ágasegyháza,Kossuth Lajos u. 21. (raktár)</v>
      </c>
      <c r="D52" s="86" t="str">
        <f>IF('Műszaki adattábla'!E44="","",'Műszaki adattábla'!E44)</f>
        <v>39N050620667000L</v>
      </c>
      <c r="E52" s="151">
        <f>IF('Műszaki adattábla'!E44="","",'Műszaki adattábla'!Q44)</f>
        <v>11684</v>
      </c>
      <c r="F52" s="87">
        <f>IF(D52="","",VLOOKUP(D52,'Műszaki adattábla'!E:N,8,0))</f>
        <v>16</v>
      </c>
      <c r="G52" s="87">
        <f>IF(D52="","",IF('Műszaki adattábla'!K44="20-99",IF('Műszaki adattábla'!N44="","Nem adott meg lekötött teljesítményt",VLOOKUP(D52,'Műszaki adattábla'!E:P,10,0)),0))</f>
        <v>0</v>
      </c>
      <c r="H52" s="87">
        <f>IF(D52="","",VLOOKUP(D52,'Műszaki adattábla'!E:Q,11,0))</f>
        <v>0</v>
      </c>
      <c r="I52" s="88">
        <v>1954.93</v>
      </c>
      <c r="J52" s="89">
        <v>1138.9100000000001</v>
      </c>
      <c r="K52" s="90">
        <f>IF(D52="","",ROUND((F52*I52*'Műszaki adattábla'!$C$6/'Műszaki adattábla'!$C$7)+(G52*I52)+(H52*I52)/12*$D$7,0))</f>
        <v>330173</v>
      </c>
      <c r="L52" s="91">
        <f t="shared" si="0"/>
        <v>13307</v>
      </c>
    </row>
    <row r="53" spans="1:12" ht="15.75" thickBot="1" x14ac:dyDescent="0.3">
      <c r="A53" s="92"/>
      <c r="B53" s="84">
        <f t="shared" si="1"/>
        <v>32</v>
      </c>
      <c r="C53" s="85" t="str">
        <f>IF(D53="","",VLOOKUP(D53,'Műszaki adattábla'!E:H,2,0))</f>
        <v>6076 Ágasegyháza,Kossuth Lajos u. 21. (oktató bázis)</v>
      </c>
      <c r="D53" s="86" t="str">
        <f>IF('Műszaki adattábla'!E45="","",'Műszaki adattábla'!E45)</f>
        <v>39N050042842000X</v>
      </c>
      <c r="E53" s="151">
        <f>IF('Műszaki adattábla'!E45="","",'Műszaki adattábla'!Q45)</f>
        <v>10885</v>
      </c>
      <c r="F53" s="87">
        <f>IF(D53="","",VLOOKUP(D53,'Műszaki adattábla'!E:N,8,0))</f>
        <v>4</v>
      </c>
      <c r="G53" s="87">
        <f>IF(D53="","",IF('Műszaki adattábla'!K45="20-99",IF('Műszaki adattábla'!N45="","Nem adott meg lekötött teljesítményt",VLOOKUP(D53,'Műszaki adattábla'!E:P,10,0)),0))</f>
        <v>0</v>
      </c>
      <c r="H53" s="87">
        <f>IF(D53="","",VLOOKUP(D53,'Műszaki adattábla'!E:Q,11,0))</f>
        <v>0</v>
      </c>
      <c r="I53" s="88">
        <v>1954.93</v>
      </c>
      <c r="J53" s="89">
        <v>1138.9100000000001</v>
      </c>
      <c r="K53" s="90">
        <f>IF(D53="","",ROUND((F53*I53*'Műszaki adattábla'!$C$6/'Műszaki adattábla'!$C$7)+(G53*I53)+(H53*I53)/12*$D$7,0))</f>
        <v>82543</v>
      </c>
      <c r="L53" s="91">
        <f t="shared" si="0"/>
        <v>12397</v>
      </c>
    </row>
    <row r="54" spans="1:12" ht="15.75" thickBot="1" x14ac:dyDescent="0.3">
      <c r="A54" s="92"/>
      <c r="B54" s="84">
        <f t="shared" si="1"/>
        <v>33</v>
      </c>
      <c r="C54" s="85" t="str">
        <f>IF(D54="","",VLOOKUP(D54,'Műszaki adattábla'!E:H,2,0))</f>
        <v>6500 Baja,Tóth K. u. 25.</v>
      </c>
      <c r="D54" s="86" t="str">
        <f>IF('Műszaki adattábla'!E46="","",'Műszaki adattábla'!E46)</f>
        <v>39N050456639000B</v>
      </c>
      <c r="E54" s="151">
        <f>IF('Műszaki adattábla'!E46="","",'Műszaki adattábla'!Q46)</f>
        <v>183320</v>
      </c>
      <c r="F54" s="87">
        <f>IF(D54="","",VLOOKUP(D54,'Műszaki adattábla'!E:N,8,0))</f>
        <v>10</v>
      </c>
      <c r="G54" s="87">
        <f>IF(D54="","",IF('Műszaki adattábla'!K46="20-99",IF('Műszaki adattábla'!N46="","Nem adott meg lekötött teljesítményt",VLOOKUP(D54,'Műszaki adattábla'!E:P,10,0)),0))</f>
        <v>0</v>
      </c>
      <c r="H54" s="87">
        <f>IF(D54="","",VLOOKUP(D54,'Műszaki adattábla'!E:Q,11,0))</f>
        <v>0</v>
      </c>
      <c r="I54" s="88">
        <v>1954.93</v>
      </c>
      <c r="J54" s="89">
        <v>1138.9100000000001</v>
      </c>
      <c r="K54" s="90">
        <f>IF(D54="","",ROUND((F54*I54*'Műszaki adattábla'!$C$6/'Műszaki adattábla'!$C$7)+(G54*I54)+(H54*I54)/12*$D$7,0))</f>
        <v>206358</v>
      </c>
      <c r="L54" s="91">
        <f t="shared" ref="L54:L65" si="2">IF(D54="","",ROUND((J54/1000)*E54,0))</f>
        <v>208785</v>
      </c>
    </row>
    <row r="55" spans="1:12" ht="15.75" thickBot="1" x14ac:dyDescent="0.3">
      <c r="A55" s="92"/>
      <c r="B55" s="84">
        <f t="shared" si="1"/>
        <v>34</v>
      </c>
      <c r="C55" s="85" t="str">
        <f>IF(D55="","",VLOOKUP(D55,'Műszaki adattábla'!E:H,2,0))</f>
        <v>6500 Baja, Bajcsy-Zsilinszky. u. 10.</v>
      </c>
      <c r="D55" s="86" t="str">
        <f>IF('Műszaki adattábla'!E47="","",'Műszaki adattábla'!E47)</f>
        <v>39N050464918000E</v>
      </c>
      <c r="E55" s="151">
        <f>IF('Műszaki adattábla'!E47="","",'Műszaki adattábla'!Q47)</f>
        <v>169971</v>
      </c>
      <c r="F55" s="87">
        <f>IF(D55="","",VLOOKUP(D55,'Műszaki adattábla'!E:N,8,0))</f>
        <v>0</v>
      </c>
      <c r="G55" s="87">
        <f>IF(D55="","",IF('Műszaki adattábla'!K47="20-99",IF('Műszaki adattábla'!N47="","Nem adott meg lekötött teljesítményt",VLOOKUP(D55,'Műszaki adattábla'!E:P,10,0)),0))</f>
        <v>420</v>
      </c>
      <c r="H55" s="87">
        <f>IF(D55="","",VLOOKUP(D55,'Műszaki adattábla'!E:Q,11,0))</f>
        <v>0</v>
      </c>
      <c r="I55" s="88">
        <v>1875.5</v>
      </c>
      <c r="J55" s="89">
        <v>164.72</v>
      </c>
      <c r="K55" s="90">
        <f>IF(D55="","",ROUND((F55*I55*'Műszaki adattábla'!$C$6/'Műszaki adattábla'!$C$7)+(G55*I55)+(H55*I55)/12*$D$7,0))</f>
        <v>787710</v>
      </c>
      <c r="L55" s="91">
        <f t="shared" si="2"/>
        <v>27998</v>
      </c>
    </row>
    <row r="56" spans="1:12" ht="15.75" thickBot="1" x14ac:dyDescent="0.3">
      <c r="A56" s="92"/>
      <c r="B56" s="84">
        <f t="shared" si="1"/>
        <v>35</v>
      </c>
      <c r="C56" s="85" t="str">
        <f>IF(D56="","",VLOOKUP(D56,'Műszaki adattábla'!E:H,2,0))</f>
        <v>6500 Baja, Bajcsy-Zsilinszky. u. 10.</v>
      </c>
      <c r="D56" s="86" t="str">
        <f>IF('Műszaki adattábla'!E48="","",'Műszaki adattábla'!E48)</f>
        <v>39N050494296000Z</v>
      </c>
      <c r="E56" s="151">
        <f>IF('Műszaki adattábla'!E48="","",'Műszaki adattábla'!Q48)</f>
        <v>11279</v>
      </c>
      <c r="F56" s="87">
        <f>IF(D56="","",VLOOKUP(D56,'Műszaki adattábla'!E:N,8,0))</f>
        <v>4</v>
      </c>
      <c r="G56" s="87">
        <f>IF(D56="","",IF('Műszaki adattábla'!K48="20-99",IF('Műszaki adattábla'!N48="","Nem adott meg lekötött teljesítményt",VLOOKUP(D56,'Műszaki adattábla'!E:P,10,0)),0))</f>
        <v>0</v>
      </c>
      <c r="H56" s="87">
        <f>IF(D56="","",VLOOKUP(D56,'Műszaki adattábla'!E:Q,11,0))</f>
        <v>0</v>
      </c>
      <c r="I56" s="88">
        <v>1954.93</v>
      </c>
      <c r="J56" s="89">
        <v>1138.9100000000001</v>
      </c>
      <c r="K56" s="90">
        <f>IF(D56="","",ROUND((F56*I56*'Műszaki adattábla'!$C$6/'Műszaki adattábla'!$C$7)+(G56*I56)+(H56*I56)/12*$D$7,0))</f>
        <v>82543</v>
      </c>
      <c r="L56" s="91">
        <f t="shared" si="2"/>
        <v>12846</v>
      </c>
    </row>
    <row r="57" spans="1:12" ht="15.75" thickBot="1" x14ac:dyDescent="0.3">
      <c r="A57" s="92"/>
      <c r="B57" s="84">
        <f t="shared" si="1"/>
        <v>36</v>
      </c>
      <c r="C57" s="85" t="str">
        <f>IF(D57="","",VLOOKUP(D57,'Műszaki adattábla'!E:H,2,0))</f>
        <v>6300 Kalocsa, Búzapiac tér. 7.</v>
      </c>
      <c r="D57" s="86" t="str">
        <f>IF('Műszaki adattábla'!E49="","",'Műszaki adattábla'!E49)</f>
        <v>39N0506275340005</v>
      </c>
      <c r="E57" s="151">
        <f>IF('Műszaki adattábla'!E49="","",'Műszaki adattábla'!Q49)</f>
        <v>141424</v>
      </c>
      <c r="F57" s="87">
        <f>IF(D57="","",VLOOKUP(D57,'Műszaki adattábla'!E:N,8,0))</f>
        <v>16</v>
      </c>
      <c r="G57" s="87">
        <f>IF(D57="","",IF('Műszaki adattábla'!K49="20-99",IF('Műszaki adattábla'!N49="","Nem adott meg lekötött teljesítményt",VLOOKUP(D57,'Műszaki adattábla'!E:P,10,0)),0))</f>
        <v>0</v>
      </c>
      <c r="H57" s="87">
        <f>IF(D57="","",VLOOKUP(D57,'Műszaki adattábla'!E:Q,11,0))</f>
        <v>0</v>
      </c>
      <c r="I57" s="88">
        <v>1954.93</v>
      </c>
      <c r="J57" s="89">
        <v>1138.9100000000001</v>
      </c>
      <c r="K57" s="90">
        <f>IF(D57="","",ROUND((F57*I57*'Műszaki adattábla'!$C$6/'Műszaki adattábla'!$C$7)+(G57*I57)+(H57*I57)/12*$D$7,0))</f>
        <v>330173</v>
      </c>
      <c r="L57" s="91">
        <f t="shared" si="2"/>
        <v>161069</v>
      </c>
    </row>
    <row r="58" spans="1:12" ht="15.75" thickBot="1" x14ac:dyDescent="0.3">
      <c r="A58" s="92"/>
      <c r="B58" s="84">
        <f t="shared" si="1"/>
        <v>37</v>
      </c>
      <c r="C58" s="85" t="str">
        <f>IF(D58="","",VLOOKUP(D58,'Műszaki adattábla'!E:H,2,0))</f>
        <v>6000 Kecskemét, Deák F. tér 4. (HTP)</v>
      </c>
      <c r="D58" s="86" t="str">
        <f>IF('Műszaki adattábla'!E50="","",'Műszaki adattábla'!E50)</f>
        <v>39N0504630810004</v>
      </c>
      <c r="E58" s="151">
        <f>IF('Műszaki adattábla'!E50="","",'Műszaki adattábla'!Q50)</f>
        <v>262652</v>
      </c>
      <c r="F58" s="87">
        <f>IF(D58="","",VLOOKUP(D58,'Műszaki adattábla'!E:N,8,0))</f>
        <v>16</v>
      </c>
      <c r="G58" s="87">
        <f>IF(D58="","",IF('Műszaki adattábla'!K50="20-99",IF('Műszaki adattábla'!N50="","Nem adott meg lekötött teljesítményt",VLOOKUP(D58,'Műszaki adattábla'!E:P,10,0)),0))</f>
        <v>0</v>
      </c>
      <c r="H58" s="87">
        <f>IF(D58="","",VLOOKUP(D58,'Műszaki adattábla'!E:Q,11,0))</f>
        <v>0</v>
      </c>
      <c r="I58" s="88">
        <v>1954.93</v>
      </c>
      <c r="J58" s="89">
        <v>1138.9100000000001</v>
      </c>
      <c r="K58" s="90">
        <f>IF(D58="","",ROUND((F58*I58*'Műszaki adattábla'!$C$6/'Műszaki adattábla'!$C$7)+(G58*I58)+(H58*I58)/12*$D$7,0))</f>
        <v>330173</v>
      </c>
      <c r="L58" s="91">
        <f t="shared" si="2"/>
        <v>299137</v>
      </c>
    </row>
    <row r="59" spans="1:12" ht="15.75" thickBot="1" x14ac:dyDescent="0.3">
      <c r="A59" s="92"/>
      <c r="B59" s="84">
        <f t="shared" si="1"/>
        <v>38</v>
      </c>
      <c r="C59" s="85" t="str">
        <f>IF(D59="","",VLOOKUP(D59,'Műszaki adattábla'!E:H,2,0))</f>
        <v>6000 Kecskemét, Deák F. tér 4. (I.em 2.)</v>
      </c>
      <c r="D59" s="86" t="str">
        <f>IF('Műszaki adattábla'!E51="","",'Műszaki adattábla'!E51)</f>
        <v>39N050162142000H</v>
      </c>
      <c r="E59" s="151">
        <f>IF('Műszaki adattábla'!E51="","",'Műszaki adattábla'!Q51)</f>
        <v>0</v>
      </c>
      <c r="F59" s="87">
        <f>IF(D59="","",VLOOKUP(D59,'Műszaki adattábla'!E:N,8,0))</f>
        <v>4</v>
      </c>
      <c r="G59" s="87">
        <f>IF(D59="","",IF('Műszaki adattábla'!K51="20-99",IF('Műszaki adattábla'!N51="","Nem adott meg lekötött teljesítményt",VLOOKUP(D59,'Műszaki adattábla'!E:P,10,0)),0))</f>
        <v>0</v>
      </c>
      <c r="H59" s="87">
        <f>IF(D59="","",VLOOKUP(D59,'Műszaki adattábla'!E:Q,11,0))</f>
        <v>0</v>
      </c>
      <c r="I59" s="88">
        <v>1954.93</v>
      </c>
      <c r="J59" s="89">
        <v>1138.9100000000001</v>
      </c>
      <c r="K59" s="90">
        <f>IF(D59="","",ROUND((F59*I59*'Műszaki adattábla'!$C$6/'Műszaki adattábla'!$C$7)+(G59*I59)+(H59*I59)/12*$D$7,0))</f>
        <v>82543</v>
      </c>
      <c r="L59" s="91">
        <f t="shared" si="2"/>
        <v>0</v>
      </c>
    </row>
    <row r="60" spans="1:12" ht="15.75" thickBot="1" x14ac:dyDescent="0.3">
      <c r="A60" s="92"/>
      <c r="B60" s="84">
        <f t="shared" si="1"/>
        <v>39</v>
      </c>
      <c r="C60" s="85" t="str">
        <f>IF(D60="","",VLOOKUP(D60,'Műszaki adattábla'!E:H,2,0))</f>
        <v>6000 Kecskemét, Deák F. tér 4. (II. em. 1.)</v>
      </c>
      <c r="D60" s="86" t="str">
        <f>IF('Műszaki adattábla'!E52="","",'Műszaki adattábla'!E52)</f>
        <v>39N050162182000U</v>
      </c>
      <c r="E60" s="151">
        <f>IF('Műszaki adattábla'!E52="","",'Műszaki adattábla'!Q52)</f>
        <v>1376</v>
      </c>
      <c r="F60" s="87">
        <f>IF(D60="","",VLOOKUP(D60,'Műszaki adattábla'!E:N,8,0))</f>
        <v>4</v>
      </c>
      <c r="G60" s="87">
        <f>IF(D60="","",IF('Műszaki adattábla'!K52="20-99",IF('Műszaki adattábla'!N52="","Nem adott meg lekötött teljesítményt",VLOOKUP(D60,'Műszaki adattábla'!E:P,10,0)),0))</f>
        <v>0</v>
      </c>
      <c r="H60" s="87">
        <f>IF(D60="","",VLOOKUP(D60,'Műszaki adattábla'!E:Q,11,0))</f>
        <v>0</v>
      </c>
      <c r="I60" s="88">
        <v>1954.93</v>
      </c>
      <c r="J60" s="89">
        <v>1138.9100000000001</v>
      </c>
      <c r="K60" s="90">
        <f>IF(D60="","",ROUND((F60*I60*'Műszaki adattábla'!$C$6/'Műszaki adattábla'!$C$7)+(G60*I60)+(H60*I60)/12*$D$7,0))</f>
        <v>82543</v>
      </c>
      <c r="L60" s="91">
        <f t="shared" si="2"/>
        <v>1567</v>
      </c>
    </row>
    <row r="61" spans="1:12" ht="15.75" thickBot="1" x14ac:dyDescent="0.3">
      <c r="A61" s="92"/>
      <c r="B61" s="84">
        <f t="shared" si="1"/>
        <v>40</v>
      </c>
      <c r="C61" s="85" t="str">
        <f>IF(D61="","",VLOOKUP(D61,'Műszaki adattábla'!E:H,2,0))</f>
        <v>6000 Kecskemét, Deák F. tér 4. (I. em. 1.)</v>
      </c>
      <c r="D61" s="86" t="str">
        <f>IF('Műszaki adattábla'!E53="","",'Műszaki adattábla'!E53)</f>
        <v>39N050162086000H</v>
      </c>
      <c r="E61" s="151">
        <f>IF('Műszaki adattábla'!E53="","",'Műszaki adattábla'!Q53)</f>
        <v>21</v>
      </c>
      <c r="F61" s="87">
        <f>IF(D61="","",VLOOKUP(D61,'Műszaki adattábla'!E:N,8,0))</f>
        <v>4</v>
      </c>
      <c r="G61" s="87">
        <f>IF(D61="","",IF('Műszaki adattábla'!K53="20-99",IF('Műszaki adattábla'!N53="","Nem adott meg lekötött teljesítményt",VLOOKUP(D61,'Műszaki adattábla'!E:P,10,0)),0))</f>
        <v>0</v>
      </c>
      <c r="H61" s="87">
        <f>IF(D61="","",VLOOKUP(D61,'Műszaki adattábla'!E:Q,11,0))</f>
        <v>0</v>
      </c>
      <c r="I61" s="88">
        <v>1954.93</v>
      </c>
      <c r="J61" s="89">
        <v>1138.9100000000001</v>
      </c>
      <c r="K61" s="90">
        <f>IF(D61="","",ROUND((F61*I61*'Műszaki adattábla'!$C$6/'Műszaki adattábla'!$C$7)+(G61*I61)+(H61*I61)/12*$D$7,0))</f>
        <v>82543</v>
      </c>
      <c r="L61" s="91">
        <f t="shared" si="2"/>
        <v>24</v>
      </c>
    </row>
    <row r="62" spans="1:12" ht="15.75" thickBot="1" x14ac:dyDescent="0.3">
      <c r="A62" s="92"/>
      <c r="B62" s="84">
        <f t="shared" si="1"/>
        <v>41</v>
      </c>
      <c r="C62" s="93" t="str">
        <f>IF(D62="","",VLOOKUP(D62,'Műszaki adattábla'!E:H,2,0))</f>
        <v>6000 Kecskemét, Deák F. tér 4. (II. em. 2.)</v>
      </c>
      <c r="D62" s="94" t="str">
        <f>IF('Műszaki adattábla'!E54="","",'Műszaki adattábla'!E54)</f>
        <v>39N050162238000N</v>
      </c>
      <c r="E62" s="151">
        <f>IF('Műszaki adattábla'!E54="","",'Műszaki adattábla'!Q54)</f>
        <v>2795</v>
      </c>
      <c r="F62" s="87">
        <f>IF(D62="","",VLOOKUP(D62,'Műszaki adattábla'!E:N,8,0))</f>
        <v>4</v>
      </c>
      <c r="G62" s="87">
        <f>IF(D62="","",IF('Műszaki adattábla'!K54="20-99",IF('Műszaki adattábla'!N54="","Nem adott meg lekötött teljesítményt",VLOOKUP(D62,'Műszaki adattábla'!E:P,10,0)),0))</f>
        <v>0</v>
      </c>
      <c r="H62" s="87">
        <f>IF(D62="","",VLOOKUP(D62,'Műszaki adattábla'!E:Q,11,0))</f>
        <v>0</v>
      </c>
      <c r="I62" s="88">
        <v>1954.93</v>
      </c>
      <c r="J62" s="89">
        <v>1138.9100000000001</v>
      </c>
      <c r="K62" s="90">
        <f>IF(D62="","",ROUND((F62*I62*'Műszaki adattábla'!$C$6/'Műszaki adattábla'!$C$7)+(G62*I62)+(H62*I62)/12*$D$7,0))</f>
        <v>82543</v>
      </c>
      <c r="L62" s="91">
        <f t="shared" si="2"/>
        <v>3183</v>
      </c>
    </row>
    <row r="63" spans="1:12" ht="15.75" thickBot="1" x14ac:dyDescent="0.3">
      <c r="A63" s="92"/>
      <c r="B63" s="84">
        <f t="shared" si="1"/>
        <v>42</v>
      </c>
      <c r="C63" s="85" t="str">
        <f>IF(D63="","",VLOOKUP(D63,'Műszaki adattábla'!E:H,2,0))</f>
        <v>6000 Kecskemét, Deák F. tér 4. (Igazgatóság)</v>
      </c>
      <c r="D63" s="86" t="str">
        <f>IF('Műszaki adattábla'!E55="","",'Műszaki adattábla'!E55)</f>
        <v>39N050381042000V</v>
      </c>
      <c r="E63" s="151">
        <f>IF('Műszaki adattábla'!E55="","",'Műszaki adattábla'!Q55)</f>
        <v>123845</v>
      </c>
      <c r="F63" s="87">
        <f>IF(D63="","",VLOOKUP(D63,'Műszaki adattábla'!E:N,8,0))</f>
        <v>10</v>
      </c>
      <c r="G63" s="87">
        <f>IF(D63="","",IF('Műszaki adattábla'!K55="20-99",IF('Műszaki adattábla'!N55="","Nem adott meg lekötött teljesítményt",VLOOKUP(D63,'Műszaki adattábla'!E:P,10,0)),0))</f>
        <v>0</v>
      </c>
      <c r="H63" s="87">
        <f>IF(D63="","",VLOOKUP(D63,'Műszaki adattábla'!E:Q,11,0))</f>
        <v>0</v>
      </c>
      <c r="I63" s="88">
        <v>1954.93</v>
      </c>
      <c r="J63" s="89">
        <v>1138.9100000000001</v>
      </c>
      <c r="K63" s="90">
        <f>IF(D63="","",ROUND((F63*I63*'Műszaki adattábla'!$C$6/'Műszaki adattábla'!$C$7)+(G63*I63)+(H63*I63)/12*$D$7,0))</f>
        <v>206358</v>
      </c>
      <c r="L63" s="91">
        <f t="shared" si="2"/>
        <v>141048</v>
      </c>
    </row>
    <row r="64" spans="1:12" ht="15.75" thickBot="1" x14ac:dyDescent="0.3">
      <c r="A64" s="92"/>
      <c r="B64" s="84">
        <f t="shared" si="1"/>
        <v>43</v>
      </c>
      <c r="C64" s="85" t="str">
        <f>IF(D64="","",VLOOKUP(D64,'Műszaki adattábla'!E:H,2,0))</f>
        <v>6200 Kiskőrös, Szent László u. 2.</v>
      </c>
      <c r="D64" s="86" t="str">
        <f>IF('Műszaki adattábla'!E56="","",'Műszaki adattábla'!E56)</f>
        <v>39N0505938670004</v>
      </c>
      <c r="E64" s="151">
        <f>IF('Műszaki adattábla'!E56="","",'Műszaki adattábla'!Q56)</f>
        <v>0</v>
      </c>
      <c r="F64" s="87">
        <f>IF(D64="","",VLOOKUP(D64,'Műszaki adattábla'!E:N,8,0))</f>
        <v>16</v>
      </c>
      <c r="G64" s="87">
        <f>IF(D64="","",IF('Műszaki adattábla'!K56="20-99",IF('Műszaki adattábla'!N56="","Nem adott meg lekötött teljesítményt",VLOOKUP(D64,'Műszaki adattábla'!E:P,10,0)),0))</f>
        <v>0</v>
      </c>
      <c r="H64" s="87">
        <f>IF(D64="","",VLOOKUP(D64,'Műszaki adattábla'!E:Q,11,0))</f>
        <v>0</v>
      </c>
      <c r="I64" s="88">
        <v>1954.93</v>
      </c>
      <c r="J64" s="89">
        <v>1138.9100000000001</v>
      </c>
      <c r="K64" s="90">
        <f>IF(D64="","",ROUND((F64*I64*'Műszaki adattábla'!$C$6/'Műszaki adattábla'!$C$7)+(G64*I64)+(H64*I64)/12*$D$7,0))</f>
        <v>330173</v>
      </c>
      <c r="L64" s="91">
        <f t="shared" si="2"/>
        <v>0</v>
      </c>
    </row>
    <row r="65" spans="1:12" ht="15.75" thickBot="1" x14ac:dyDescent="0.3">
      <c r="A65" s="92"/>
      <c r="B65" s="84">
        <f>IF(D65="","",B64+1)</f>
        <v>44</v>
      </c>
      <c r="C65" s="85" t="str">
        <f>IF(D65="","",VLOOKUP(D65,'Műszaki adattábla'!E:H,2,0))</f>
        <v>6100 Kiskunfélegyháza, Csongrádi út 21</v>
      </c>
      <c r="D65" s="86" t="str">
        <f>IF('Műszaki adattábla'!E57="","",'Műszaki adattábla'!E57)</f>
        <v>39N050515751000T</v>
      </c>
      <c r="E65" s="151">
        <f>IF('Műszaki adattábla'!E57="","",'Műszaki adattábla'!Q57)</f>
        <v>237203</v>
      </c>
      <c r="F65" s="87">
        <f>IF(D65="","",VLOOKUP(D65,'Műszaki adattábla'!E:N,8,0))</f>
        <v>0</v>
      </c>
      <c r="G65" s="87">
        <f>IF(D65="","",IF('Műszaki adattábla'!K57="20-99",IF('Műszaki adattábla'!N57="","Nem adott meg lekötött teljesítményt",VLOOKUP(D65,'Műszaki adattábla'!E:P,10,0)),0))</f>
        <v>305</v>
      </c>
      <c r="H65" s="87">
        <f>IF(D65="","",VLOOKUP(D65,'Műszaki adattábla'!E:Q,11,0))</f>
        <v>0</v>
      </c>
      <c r="I65" s="88">
        <v>1875.5</v>
      </c>
      <c r="J65" s="89">
        <v>164.72</v>
      </c>
      <c r="K65" s="90">
        <f>IF(D65="","",ROUND((F65*I65*'Műszaki adattábla'!$C$6/'Műszaki adattábla'!$C$7)+(G65*I65)+(H65*I65)/12*$D$7,0))</f>
        <v>572028</v>
      </c>
      <c r="L65" s="91">
        <f t="shared" si="2"/>
        <v>39072</v>
      </c>
    </row>
    <row r="66" spans="1:12" ht="15.75" thickBot="1" x14ac:dyDescent="0.3">
      <c r="A66" s="92"/>
      <c r="B66" s="84">
        <f>IF(D66="","",B65+1)</f>
        <v>45</v>
      </c>
      <c r="C66" s="85" t="str">
        <f>IF(D66="","",VLOOKUP(D66,'Műszaki adattábla'!E:H,2,0))</f>
        <v>6400 Kiskunhalas, Kőrösi út 15.</v>
      </c>
      <c r="D66" s="86" t="str">
        <f>IF('Műszaki adattábla'!E58="","",'Műszaki adattábla'!E58)</f>
        <v>39N0505158730000</v>
      </c>
      <c r="E66" s="151">
        <f>IF('Műszaki adattábla'!E58="","",'Műszaki adattábla'!Q58)</f>
        <v>184119</v>
      </c>
      <c r="F66" s="87">
        <f>IF(D66="","",VLOOKUP(D66,'Műszaki adattábla'!E:N,8,0))</f>
        <v>16</v>
      </c>
      <c r="G66" s="87">
        <f>IF(D66="","",IF('Műszaki adattábla'!K58="20-99",IF('Műszaki adattábla'!N58="","Nem adott meg lekötött teljesítményt",VLOOKUP(D66,'Műszaki adattábla'!E:P,10,0)),0))</f>
        <v>0</v>
      </c>
      <c r="H66" s="87">
        <f>IF(D66="","",VLOOKUP(D66,'Műszaki adattábla'!E:Q,11,0))</f>
        <v>0</v>
      </c>
      <c r="I66" s="88">
        <v>1954.93</v>
      </c>
      <c r="J66" s="89">
        <v>1138.9100000000001</v>
      </c>
      <c r="K66" s="90">
        <f>IF(D66="","",ROUND((F66*I66*'Műszaki adattábla'!$C$6/'Műszaki adattábla'!$C$7)+(G66*I66)+(H66*I66)/12*$D$7,0))</f>
        <v>330173</v>
      </c>
      <c r="L66" s="91">
        <f t="shared" ref="L66:L129" si="3">IF(D66="","",ROUND((J66/1000)*E66,0))</f>
        <v>209695</v>
      </c>
    </row>
    <row r="67" spans="1:12" ht="15.75" thickBot="1" x14ac:dyDescent="0.3">
      <c r="A67" s="92"/>
      <c r="B67" s="84">
        <f t="shared" ref="B67:B129" si="4">IF(D67="","",B66+1)</f>
        <v>46</v>
      </c>
      <c r="C67" s="85" t="str">
        <f>IF(D67="","",VLOOKUP(D67,'Műszaki adattábla'!E:H,2,0))</f>
        <v>6320 Solt, Rév u. 4.</v>
      </c>
      <c r="D67" s="86" t="str">
        <f>IF('Műszaki adattábla'!E59="","",'Műszaki adattábla'!E59)</f>
        <v>39N0506295820006</v>
      </c>
      <c r="E67" s="151">
        <f>IF('Műszaki adattábla'!E59="","",'Műszaki adattábla'!Q59)</f>
        <v>29640</v>
      </c>
      <c r="F67" s="87">
        <f>IF(D67="","",VLOOKUP(D67,'Műszaki adattábla'!E:N,8,0))</f>
        <v>4</v>
      </c>
      <c r="G67" s="87">
        <f>IF(D67="","",IF('Műszaki adattábla'!K59="20-99",IF('Műszaki adattábla'!N59="","Nem adott meg lekötött teljesítményt",VLOOKUP(D67,'Műszaki adattábla'!E:P,10,0)),0))</f>
        <v>0</v>
      </c>
      <c r="H67" s="87">
        <f>IF(D67="","",VLOOKUP(D67,'Műszaki adattábla'!E:Q,11,0))</f>
        <v>0</v>
      </c>
      <c r="I67" s="88">
        <v>1954.93</v>
      </c>
      <c r="J67" s="89">
        <v>1138.9100000000001</v>
      </c>
      <c r="K67" s="90">
        <f>IF(D67="","",ROUND((F67*I67*'Műszaki adattábla'!$C$6/'Műszaki adattábla'!$C$7)+(G67*I67)+(H67*I67)/12*$D$7,0))</f>
        <v>82543</v>
      </c>
      <c r="L67" s="91">
        <f t="shared" si="3"/>
        <v>33757</v>
      </c>
    </row>
    <row r="68" spans="1:12" ht="15.75" thickBot="1" x14ac:dyDescent="0.3">
      <c r="A68" s="92"/>
      <c r="B68" s="84">
        <f t="shared" si="4"/>
        <v>47</v>
      </c>
      <c r="C68" s="85" t="str">
        <f>IF(D68="","",VLOOKUP(D68,'Műszaki adattábla'!E:H,2,0))</f>
        <v>6527 Nagybaracska, Szabadság tér 8.</v>
      </c>
      <c r="D68" s="86" t="str">
        <f>IF('Műszaki adattábla'!E60="","",'Műszaki adattábla'!E60)</f>
        <v>39N050219356000U</v>
      </c>
      <c r="E68" s="151">
        <f>IF('Műszaki adattábla'!E60="","",'Műszaki adattábla'!Q60)</f>
        <v>44471</v>
      </c>
      <c r="F68" s="87">
        <f>IF(D68="","",VLOOKUP(D68,'Műszaki adattábla'!E:N,8,0))</f>
        <v>4</v>
      </c>
      <c r="G68" s="87">
        <f>IF(D68="","",IF('Műszaki adattábla'!K60="20-99",IF('Műszaki adattábla'!N60="","Nem adott meg lekötött teljesítményt",VLOOKUP(D68,'Műszaki adattábla'!E:P,10,0)),0))</f>
        <v>0</v>
      </c>
      <c r="H68" s="87">
        <f>IF(D68="","",VLOOKUP(D68,'Műszaki adattábla'!E:Q,11,0))</f>
        <v>0</v>
      </c>
      <c r="I68" s="88">
        <v>1954.93</v>
      </c>
      <c r="J68" s="89">
        <v>1138.9100000000001</v>
      </c>
      <c r="K68" s="90">
        <f>IF(D68="","",ROUND((F68*I68*'Műszaki adattábla'!$C$6/'Műszaki adattábla'!$C$7)+(G68*I68)+(H68*I68)/12*$D$7,0))</f>
        <v>82543</v>
      </c>
      <c r="L68" s="91">
        <f t="shared" si="3"/>
        <v>50648</v>
      </c>
    </row>
    <row r="69" spans="1:12" ht="15.75" thickBot="1" x14ac:dyDescent="0.3">
      <c r="A69" s="92"/>
      <c r="B69" s="84">
        <f t="shared" si="4"/>
        <v>48</v>
      </c>
      <c r="C69" s="85" t="str">
        <f>IF(D69="","",VLOOKUP(D69,'Műszaki adattábla'!E:H,2,0))</f>
        <v>6120 Kiskunmajsa, Arany J. u. 2.</v>
      </c>
      <c r="D69" s="86" t="str">
        <f>IF('Műszaki adattábla'!E61="","",'Műszaki adattábla'!E61)</f>
        <v>39N050875009000L</v>
      </c>
      <c r="E69" s="151">
        <f>IF('Műszaki adattábla'!E61="","",'Műszaki adattábla'!Q61)</f>
        <v>28148</v>
      </c>
      <c r="F69" s="87">
        <f>IF(D69="","",VLOOKUP(D69,'Műszaki adattábla'!E:N,8,0))</f>
        <v>4</v>
      </c>
      <c r="G69" s="87">
        <f>IF(D69="","",IF('Műszaki adattábla'!K61="20-99",IF('Műszaki adattábla'!N61="","Nem adott meg lekötött teljesítményt",VLOOKUP(D69,'Műszaki adattábla'!E:P,10,0)),0))</f>
        <v>0</v>
      </c>
      <c r="H69" s="87">
        <f>IF(D69="","",VLOOKUP(D69,'Műszaki adattábla'!E:Q,11,0))</f>
        <v>0</v>
      </c>
      <c r="I69" s="88">
        <v>1954.93</v>
      </c>
      <c r="J69" s="89">
        <v>1138.9100000000001</v>
      </c>
      <c r="K69" s="90">
        <f>IF(D69="","",ROUND((F69*I69*'Műszaki adattábla'!$C$6/'Műszaki adattábla'!$C$7)+(G69*I69)+(H69*I69)/12*$D$7,0))</f>
        <v>82543</v>
      </c>
      <c r="L69" s="91">
        <f t="shared" si="3"/>
        <v>32058</v>
      </c>
    </row>
    <row r="70" spans="1:12" ht="15.75" thickBot="1" x14ac:dyDescent="0.3">
      <c r="A70" s="92"/>
      <c r="B70" s="84">
        <f t="shared" si="4"/>
        <v>49</v>
      </c>
      <c r="C70" s="85" t="str">
        <f>IF(D70="","",VLOOKUP(D70,'Műszaki adattábla'!E:H,2,0))</f>
        <v>6200 Kiskőrös, Dózsa György út 85.</v>
      </c>
      <c r="D70" s="86" t="str">
        <f>IF('Műszaki adattábla'!E62="","",'Műszaki adattábla'!E62)</f>
        <v>39N050893528000E</v>
      </c>
      <c r="E70" s="151">
        <f>IF('Műszaki adattábla'!E62="","",'Műszaki adattábla'!Q62)</f>
        <v>166110</v>
      </c>
      <c r="F70" s="87">
        <f>IF(D70="","",VLOOKUP(D70,'Műszaki adattábla'!E:N,8,0))</f>
        <v>10</v>
      </c>
      <c r="G70" s="87">
        <f>IF(D70="","",IF('Műszaki adattábla'!K62="20-99",IF('Műszaki adattábla'!N62="","Nem adott meg lekötött teljesítményt",VLOOKUP(D70,'Műszaki adattábla'!E:P,10,0)),0))</f>
        <v>0</v>
      </c>
      <c r="H70" s="87">
        <f>IF(D70="","",VLOOKUP(D70,'Műszaki adattábla'!E:Q,11,0))</f>
        <v>0</v>
      </c>
      <c r="I70" s="88">
        <v>1954.93</v>
      </c>
      <c r="J70" s="89">
        <v>1138.9100000000001</v>
      </c>
      <c r="K70" s="90">
        <f>IF(D70="","",ROUND((F70*I70*'Műszaki adattábla'!$C$6/'Műszaki adattábla'!$C$7)+(G70*I70)+(H70*I70)/12*$D$7,0))</f>
        <v>206358</v>
      </c>
      <c r="L70" s="91">
        <f t="shared" si="3"/>
        <v>189184</v>
      </c>
    </row>
    <row r="71" spans="1:12" ht="15.75" thickBot="1" x14ac:dyDescent="0.3">
      <c r="A71" s="92"/>
      <c r="B71" s="84">
        <f t="shared" si="4"/>
        <v>50</v>
      </c>
      <c r="C71" s="85" t="str">
        <f>IF(D71="","",VLOOKUP(D71,'Műszaki adattábla'!E:H,2,0))</f>
        <v>6100 Kiskunfélegyháza, Kossuth u. 15.</v>
      </c>
      <c r="D71" s="86" t="str">
        <f>IF('Műszaki adattábla'!E63="","",'Műszaki adattábla'!E63)</f>
        <v>39N0505188500003</v>
      </c>
      <c r="E71" s="151">
        <f>IF('Műszaki adattábla'!E63="","",'Műszaki adattábla'!Q63)</f>
        <v>10864</v>
      </c>
      <c r="F71" s="87">
        <f>IF(D71="","",VLOOKUP(D71,'Műszaki adattábla'!E:N,8,0))</f>
        <v>4</v>
      </c>
      <c r="G71" s="87">
        <f>IF(D71="","",IF('Műszaki adattábla'!K63="20-99",IF('Műszaki adattábla'!N63="","Nem adott meg lekötött teljesítményt",VLOOKUP(D71,'Műszaki adattábla'!E:P,10,0)),0))</f>
        <v>0</v>
      </c>
      <c r="H71" s="87">
        <f>IF(D71="","",VLOOKUP(D71,'Műszaki adattábla'!E:Q,11,0))</f>
        <v>0</v>
      </c>
      <c r="I71" s="88">
        <v>1954.93</v>
      </c>
      <c r="J71" s="89">
        <v>1138.9100000000001</v>
      </c>
      <c r="K71" s="90">
        <f>IF(D71="","",ROUND((F71*I71*'Műszaki adattábla'!$C$6/'Műszaki adattábla'!$C$7)+(G71*I71)+(H71*I71)/12*$D$7,0))</f>
        <v>82543</v>
      </c>
      <c r="L71" s="91">
        <f t="shared" si="3"/>
        <v>12373</v>
      </c>
    </row>
    <row r="72" spans="1:12" ht="15.75" thickBot="1" x14ac:dyDescent="0.3">
      <c r="A72" s="92"/>
      <c r="B72" s="84">
        <f t="shared" si="4"/>
        <v>51</v>
      </c>
      <c r="C72" s="85" t="str">
        <f>IF(D72="","",VLOOKUP(D72,'Műszaki adattábla'!E:H,2,0))</f>
        <v>6000 Kecskemét, Deák F. tér 4. (Fszt. 1.)</v>
      </c>
      <c r="D72" s="86" t="str">
        <f>IF('Műszaki adattábla'!E64="","",'Műszaki adattábla'!E64)</f>
        <v>39N0501620030006</v>
      </c>
      <c r="E72" s="151">
        <f>IF('Műszaki adattábla'!E64="","",'Műszaki adattábla'!Q64)</f>
        <v>0</v>
      </c>
      <c r="F72" s="87">
        <f>IF(D72="","",VLOOKUP(D72,'Műszaki adattábla'!E:N,8,0))</f>
        <v>4</v>
      </c>
      <c r="G72" s="87">
        <f>IF(D72="","",IF('Műszaki adattábla'!K64="20-99",IF('Műszaki adattábla'!N64="","Nem adott meg lekötött teljesítményt",VLOOKUP(D72,'Műszaki adattábla'!E:P,10,0)),0))</f>
        <v>0</v>
      </c>
      <c r="H72" s="87">
        <f>IF(D72="","",VLOOKUP(D72,'Műszaki adattábla'!E:Q,11,0))</f>
        <v>0</v>
      </c>
      <c r="I72" s="88">
        <v>1954.93</v>
      </c>
      <c r="J72" s="89">
        <v>1138.9100000000001</v>
      </c>
      <c r="K72" s="90">
        <f>IF(D72="","",ROUND((F72*I72*'Műszaki adattábla'!$C$6/'Műszaki adattábla'!$C$7)+(G72*I72)+(H72*I72)/12*$D$7,0))</f>
        <v>82543</v>
      </c>
      <c r="L72" s="91">
        <f t="shared" si="3"/>
        <v>0</v>
      </c>
    </row>
    <row r="73" spans="1:12" ht="15.75" thickBot="1" x14ac:dyDescent="0.3">
      <c r="A73" s="92"/>
      <c r="B73" s="84">
        <f t="shared" si="4"/>
        <v>52</v>
      </c>
      <c r="C73" s="85" t="str">
        <f>IF(D73="","",VLOOKUP(D73,'Műszaki adattábla'!E:H,2,0))</f>
        <v>6000 Kecskemét, Deák F. tér 4. (Fszt. 2.)</v>
      </c>
      <c r="D73" s="86" t="str">
        <f>IF('Műszaki adattábla'!E65="","",'Műszaki adattábla'!E65)</f>
        <v>39N050162036000A</v>
      </c>
      <c r="E73" s="151">
        <f>IF('Műszaki adattábla'!E65="","",'Műszaki adattábla'!Q65)</f>
        <v>0</v>
      </c>
      <c r="F73" s="87">
        <f>IF(D73="","",VLOOKUP(D73,'Műszaki adattábla'!E:N,8,0))</f>
        <v>4</v>
      </c>
      <c r="G73" s="87">
        <f>IF(D73="","",IF('Műszaki adattábla'!K65="20-99",IF('Műszaki adattábla'!N65="","Nem adott meg lekötött teljesítményt",VLOOKUP(D73,'Műszaki adattábla'!E:P,10,0)),0))</f>
        <v>0</v>
      </c>
      <c r="H73" s="87">
        <f>IF(D73="","",VLOOKUP(D73,'Műszaki adattábla'!E:Q,11,0))</f>
        <v>0</v>
      </c>
      <c r="I73" s="88">
        <v>1954.93</v>
      </c>
      <c r="J73" s="89">
        <v>1138.9100000000001</v>
      </c>
      <c r="K73" s="90">
        <f>IF(D73="","",ROUND((F73*I73*'Műszaki adattábla'!$C$6/'Műszaki adattábla'!$C$7)+(G73*I73)+(H73*I73)/12*$D$7,0))</f>
        <v>82543</v>
      </c>
      <c r="L73" s="91">
        <f t="shared" si="3"/>
        <v>0</v>
      </c>
    </row>
    <row r="74" spans="1:12" ht="15.75" thickBot="1" x14ac:dyDescent="0.3">
      <c r="A74" s="92"/>
      <c r="B74" s="84">
        <f t="shared" si="4"/>
        <v>53</v>
      </c>
      <c r="C74" s="85" t="str">
        <f>IF(D74="","",VLOOKUP(D74,'Műszaki adattábla'!E:H,2,0))</f>
        <v>5600 Békéscsaba, Kazinczy utca 9.</v>
      </c>
      <c r="D74" s="86" t="str">
        <f>IF('Műszaki adattábla'!E66="","",'Műszaki adattábla'!E66)</f>
        <v>39N0501216890004</v>
      </c>
      <c r="E74" s="151">
        <f>IF('Műszaki adattábla'!E66="","",'Műszaki adattábla'!Q66)</f>
        <v>186891</v>
      </c>
      <c r="F74" s="87">
        <f>IF(D74="","",VLOOKUP(D74,'Műszaki adattábla'!E:N,8,0))</f>
        <v>0</v>
      </c>
      <c r="G74" s="87">
        <f>IF(D74="","",IF('Műszaki adattábla'!K66="20-99",IF('Műszaki adattábla'!N66="","Nem adott meg lekötött teljesítményt",VLOOKUP(D74,'Műszaki adattábla'!E:P,10,0)),0))</f>
        <v>231</v>
      </c>
      <c r="H74" s="87">
        <f>IF(D74="","",VLOOKUP(D74,'Műszaki adattábla'!E:Q,11,0))</f>
        <v>0</v>
      </c>
      <c r="I74" s="88">
        <v>1875.5</v>
      </c>
      <c r="J74" s="89">
        <v>164.72</v>
      </c>
      <c r="K74" s="90">
        <f>IF(D74="","",ROUND((F74*I74*'Műszaki adattábla'!$C$6/'Műszaki adattábla'!$C$7)+(G74*I74)+(H74*I74)/12*$D$7,0))</f>
        <v>433241</v>
      </c>
      <c r="L74" s="91">
        <f t="shared" si="3"/>
        <v>30785</v>
      </c>
    </row>
    <row r="75" spans="1:12" ht="15.75" thickBot="1" x14ac:dyDescent="0.3">
      <c r="A75" s="92"/>
      <c r="B75" s="84">
        <f t="shared" si="4"/>
        <v>54</v>
      </c>
      <c r="C75" s="85" t="str">
        <f>IF(D75="","",VLOOKUP(D75,'Műszaki adattábla'!E:H,2,0))</f>
        <v>5900 Orosháza, Kossuth tér 3.</v>
      </c>
      <c r="D75" s="86" t="str">
        <f>IF('Műszaki adattábla'!E67="","",'Műszaki adattábla'!E67)</f>
        <v>39N050031970000Z</v>
      </c>
      <c r="E75" s="151">
        <f>IF('Műszaki adattábla'!E67="","",'Műszaki adattábla'!Q67)</f>
        <v>237231</v>
      </c>
      <c r="F75" s="87">
        <f>IF(D75="","",VLOOKUP(D75,'Műszaki adattábla'!E:N,8,0))</f>
        <v>0</v>
      </c>
      <c r="G75" s="87">
        <f>IF(D75="","",IF('Műszaki adattábla'!K67="20-99",IF('Műszaki adattábla'!N67="","Nem adott meg lekötött teljesítményt",VLOOKUP(D75,'Műszaki adattábla'!E:P,10,0)),0))</f>
        <v>263</v>
      </c>
      <c r="H75" s="87">
        <f>IF(D75="","",VLOOKUP(D75,'Műszaki adattábla'!E:Q,11,0))</f>
        <v>0</v>
      </c>
      <c r="I75" s="88">
        <v>1875.5</v>
      </c>
      <c r="J75" s="89">
        <v>164.72</v>
      </c>
      <c r="K75" s="90">
        <f>IF(D75="","",ROUND((F75*I75*'Műszaki adattábla'!$C$6/'Műszaki adattábla'!$C$7)+(G75*I75)+(H75*I75)/12*$D$7,0))</f>
        <v>493257</v>
      </c>
      <c r="L75" s="91">
        <f t="shared" si="3"/>
        <v>39077</v>
      </c>
    </row>
    <row r="76" spans="1:12" ht="15.75" thickBot="1" x14ac:dyDescent="0.3">
      <c r="A76" s="92"/>
      <c r="B76" s="84">
        <f t="shared" si="4"/>
        <v>55</v>
      </c>
      <c r="C76" s="85" t="str">
        <f>IF(D76="","",VLOOKUP(D76,'Műszaki adattábla'!E:H,2,0))</f>
        <v>5600 Békéscsaba, Kazinczy utca 9.</v>
      </c>
      <c r="D76" s="86" t="str">
        <f>IF('Műszaki adattábla'!E68="","",'Műszaki adattábla'!E68)</f>
        <v>39N050122882000H</v>
      </c>
      <c r="E76" s="151">
        <f>IF('Műszaki adattábla'!E68="","",'Műszaki adattábla'!Q68)</f>
        <v>108978</v>
      </c>
      <c r="F76" s="87">
        <f>IF(D76="","",VLOOKUP(D76,'Műszaki adattábla'!E:N,8,0))</f>
        <v>6</v>
      </c>
      <c r="G76" s="87">
        <f>IF(D76="","",IF('Műszaki adattábla'!K68="20-99",IF('Műszaki adattábla'!N68="","Nem adott meg lekötött teljesítményt",VLOOKUP(D76,'Műszaki adattábla'!E:P,10,0)),0))</f>
        <v>0</v>
      </c>
      <c r="H76" s="87">
        <f>IF(D76="","",VLOOKUP(D76,'Műszaki adattábla'!E:Q,11,0))</f>
        <v>0</v>
      </c>
      <c r="I76" s="88">
        <v>1954.93</v>
      </c>
      <c r="J76" s="89">
        <v>1138.9100000000001</v>
      </c>
      <c r="K76" s="90">
        <f>IF(D76="","",ROUND((F76*I76*'Műszaki adattábla'!$C$6/'Műszaki adattábla'!$C$7)+(G76*I76)+(H76*I76)/12*$D$7,0))</f>
        <v>123815</v>
      </c>
      <c r="L76" s="91">
        <f t="shared" si="3"/>
        <v>124116</v>
      </c>
    </row>
    <row r="77" spans="1:12" ht="15.75" thickBot="1" x14ac:dyDescent="0.3">
      <c r="A77" s="92"/>
      <c r="B77" s="84">
        <f t="shared" si="4"/>
        <v>56</v>
      </c>
      <c r="C77" s="85" t="str">
        <f>IF(D77="","",VLOOKUP(D77,'Műszaki adattábla'!E:H,2,0))</f>
        <v>5600 Békéscsaba, Új utca 18.</v>
      </c>
      <c r="D77" s="86" t="str">
        <f>IF('Műszaki adattábla'!E69="","",'Műszaki adattábla'!E69)</f>
        <v>39N050445793000F</v>
      </c>
      <c r="E77" s="151">
        <f>IF('Műszaki adattábla'!E69="","",'Műszaki adattábla'!Q69)</f>
        <v>74</v>
      </c>
      <c r="F77" s="87">
        <f>IF(D77="","",VLOOKUP(D77,'Műszaki adattábla'!E:N,8,0))</f>
        <v>16</v>
      </c>
      <c r="G77" s="87">
        <f>IF(D77="","",IF('Műszaki adattábla'!K69="20-99",IF('Műszaki adattábla'!N69="","Nem adott meg lekötött teljesítményt",VLOOKUP(D77,'Műszaki adattábla'!E:P,10,0)),0))</f>
        <v>0</v>
      </c>
      <c r="H77" s="87">
        <f>IF(D77="","",VLOOKUP(D77,'Műszaki adattábla'!E:Q,11,0))</f>
        <v>0</v>
      </c>
      <c r="I77" s="88">
        <v>1954.93</v>
      </c>
      <c r="J77" s="89">
        <v>1138.9100000000001</v>
      </c>
      <c r="K77" s="90">
        <f>IF(D77="","",ROUND((F77*I77*'Műszaki adattábla'!$C$6/'Műszaki adattábla'!$C$7)+(G77*I77)+(H77*I77)/12*$D$7,0))</f>
        <v>330173</v>
      </c>
      <c r="L77" s="91">
        <f t="shared" si="3"/>
        <v>84</v>
      </c>
    </row>
    <row r="78" spans="1:12" ht="15.75" thickBot="1" x14ac:dyDescent="0.3">
      <c r="A78" s="92"/>
      <c r="B78" s="84">
        <f t="shared" si="4"/>
        <v>57</v>
      </c>
      <c r="C78" s="85" t="str">
        <f>IF(D78="","",VLOOKUP(D78,'Műszaki adattábla'!E:H,2,0))</f>
        <v>5700 Gyula, Vértanúk útja 8.</v>
      </c>
      <c r="D78" s="86" t="str">
        <f>IF('Műszaki adattábla'!E70="","",'Műszaki adattábla'!E70)</f>
        <v>39N0505537160008</v>
      </c>
      <c r="E78" s="151">
        <f>IF('Műszaki adattábla'!E70="","",'Műszaki adattábla'!Q70)</f>
        <v>213334</v>
      </c>
      <c r="F78" s="87">
        <f>IF(D78="","",VLOOKUP(D78,'Műszaki adattábla'!E:N,8,0))</f>
        <v>16</v>
      </c>
      <c r="G78" s="87">
        <f>IF(D78="","",IF('Műszaki adattábla'!K70="20-99",IF('Műszaki adattábla'!N70="","Nem adott meg lekötött teljesítményt",VLOOKUP(D78,'Műszaki adattábla'!E:P,10,0)),0))</f>
        <v>0</v>
      </c>
      <c r="H78" s="87">
        <f>IF(D78="","",VLOOKUP(D78,'Műszaki adattábla'!E:Q,11,0))</f>
        <v>0</v>
      </c>
      <c r="I78" s="88">
        <v>1954.93</v>
      </c>
      <c r="J78" s="89">
        <v>1138.9100000000001</v>
      </c>
      <c r="K78" s="90">
        <f>IF(D78="","",ROUND((F78*I78*'Műszaki adattábla'!$C$6/'Műszaki adattábla'!$C$7)+(G78*I78)+(H78*I78)/12*$D$7,0))</f>
        <v>330173</v>
      </c>
      <c r="L78" s="91">
        <f t="shared" si="3"/>
        <v>242968</v>
      </c>
    </row>
    <row r="79" spans="1:12" ht="15.75" thickBot="1" x14ac:dyDescent="0.3">
      <c r="A79" s="92"/>
      <c r="B79" s="84">
        <f t="shared" si="4"/>
        <v>58</v>
      </c>
      <c r="C79" s="85" t="str">
        <f>IF(D79="","",VLOOKUP(D79,'Műszaki adattábla'!E:H,2,0))</f>
        <v>5650 Mezőberény, Liget tér 2.A.ép.</v>
      </c>
      <c r="D79" s="86" t="str">
        <f>IF('Műszaki adattábla'!E71="","",'Műszaki adattábla'!E71)</f>
        <v>39N050503827000Z</v>
      </c>
      <c r="E79" s="151">
        <f>IF('Műszaki adattábla'!E71="","",'Műszaki adattábla'!Q71)</f>
        <v>20964</v>
      </c>
      <c r="F79" s="87">
        <f>IF(D79="","",VLOOKUP(D79,'Műszaki adattábla'!E:N,8,0))</f>
        <v>4</v>
      </c>
      <c r="G79" s="87">
        <f>IF(D79="","",IF('Műszaki adattábla'!K71="20-99",IF('Műszaki adattábla'!N71="","Nem adott meg lekötött teljesítményt",VLOOKUP(D79,'Műszaki adattábla'!E:P,10,0)),0))</f>
        <v>0</v>
      </c>
      <c r="H79" s="87">
        <f>IF(D79="","",VLOOKUP(D79,'Műszaki adattábla'!E:Q,11,0))</f>
        <v>0</v>
      </c>
      <c r="I79" s="88">
        <v>1954.93</v>
      </c>
      <c r="J79" s="89">
        <v>1138.9100000000001</v>
      </c>
      <c r="K79" s="90">
        <f>IF(D79="","",ROUND((F79*I79*'Műszaki adattábla'!$C$6/'Műszaki adattábla'!$C$7)+(G79*I79)+(H79*I79)/12*$D$7,0))</f>
        <v>82543</v>
      </c>
      <c r="L79" s="91">
        <f t="shared" si="3"/>
        <v>23876</v>
      </c>
    </row>
    <row r="80" spans="1:12" ht="15.75" thickBot="1" x14ac:dyDescent="0.3">
      <c r="A80" s="92"/>
      <c r="B80" s="84">
        <f t="shared" si="4"/>
        <v>59</v>
      </c>
      <c r="C80" s="85" t="str">
        <f>IF(D80="","",VLOOKUP(D80,'Műszaki adattábla'!E:H,2,0))</f>
        <v>5800 Mezőkovácsháza, Árpád utca 1.</v>
      </c>
      <c r="D80" s="86" t="str">
        <f>IF('Műszaki adattábla'!E72="","",'Műszaki adattábla'!E72)</f>
        <v>39N050476927000P</v>
      </c>
      <c r="E80" s="151">
        <f>IF('Műszaki adattábla'!E72="","",'Műszaki adattábla'!Q72)</f>
        <v>181337</v>
      </c>
      <c r="F80" s="87">
        <f>IF(D80="","",VLOOKUP(D80,'Műszaki adattábla'!E:N,8,0))</f>
        <v>16</v>
      </c>
      <c r="G80" s="87">
        <f>IF(D80="","",IF('Műszaki adattábla'!K72="20-99",IF('Műszaki adattábla'!N72="","Nem adott meg lekötött teljesítményt",VLOOKUP(D80,'Műszaki adattábla'!E:P,10,0)),0))</f>
        <v>0</v>
      </c>
      <c r="H80" s="87">
        <f>IF(D80="","",VLOOKUP(D80,'Műszaki adattábla'!E:Q,11,0))</f>
        <v>0</v>
      </c>
      <c r="I80" s="88">
        <v>1954.93</v>
      </c>
      <c r="J80" s="89">
        <v>1138.9100000000001</v>
      </c>
      <c r="K80" s="90">
        <f>IF(D80="","",ROUND((F80*I80*'Műszaki adattábla'!$C$6/'Műszaki adattábla'!$C$7)+(G80*I80)+(H80*I80)/12*$D$7,0))</f>
        <v>330173</v>
      </c>
      <c r="L80" s="91">
        <f t="shared" si="3"/>
        <v>206527</v>
      </c>
    </row>
    <row r="81" spans="1:12" ht="15.75" thickBot="1" x14ac:dyDescent="0.3">
      <c r="A81" s="92"/>
      <c r="B81" s="84">
        <f t="shared" si="4"/>
        <v>60</v>
      </c>
      <c r="C81" s="85" t="str">
        <f>IF(D81="","",VLOOKUP(D81,'Műszaki adattábla'!E:H,2,0))</f>
        <v>5540 Szarvas, Szent Flórián utca 2.</v>
      </c>
      <c r="D81" s="86" t="str">
        <f>IF('Műszaki adattábla'!E73="","",'Műszaki adattábla'!E73)</f>
        <v>39N0508450540006</v>
      </c>
      <c r="E81" s="151">
        <f>IF('Műszaki adattábla'!E73="","",'Műszaki adattábla'!Q73)</f>
        <v>95908</v>
      </c>
      <c r="F81" s="87">
        <f>IF(D81="","",VLOOKUP(D81,'Műszaki adattábla'!E:N,8,0))</f>
        <v>10</v>
      </c>
      <c r="G81" s="87">
        <f>IF(D81="","",IF('Műszaki adattábla'!K73="20-99",IF('Műszaki adattábla'!N73="","Nem adott meg lekötött teljesítményt",VLOOKUP(D81,'Műszaki adattábla'!E:P,10,0)),0))</f>
        <v>0</v>
      </c>
      <c r="H81" s="87">
        <f>IF(D81="","",VLOOKUP(D81,'Műszaki adattábla'!E:Q,11,0))</f>
        <v>0</v>
      </c>
      <c r="I81" s="88">
        <v>1954.93</v>
      </c>
      <c r="J81" s="89">
        <v>1138.9100000000001</v>
      </c>
      <c r="K81" s="90">
        <f>IF(D81="","",ROUND((F81*I81*'Műszaki adattábla'!$C$6/'Műszaki adattábla'!$C$7)+(G81*I81)+(H81*I81)/12*$D$7,0))</f>
        <v>206358</v>
      </c>
      <c r="L81" s="91">
        <f t="shared" si="3"/>
        <v>109231</v>
      </c>
    </row>
    <row r="82" spans="1:12" ht="15.75" thickBot="1" x14ac:dyDescent="0.3">
      <c r="A82" s="92"/>
      <c r="B82" s="84">
        <f t="shared" si="4"/>
        <v>61</v>
      </c>
      <c r="C82" s="85" t="str">
        <f>IF(D82="","",VLOOKUP(D82,'Műszaki adattábla'!E:H,2,0))</f>
        <v>5520 Szeghalom, Széchenyi utca 2-8.</v>
      </c>
      <c r="D82" s="86" t="str">
        <f>IF('Műszaki adattábla'!E74="","",'Műszaki adattábla'!E74)</f>
        <v>39N050559363000A</v>
      </c>
      <c r="E82" s="151">
        <f>IF('Műszaki adattábla'!E74="","",'Műszaki adattábla'!Q74)</f>
        <v>145744</v>
      </c>
      <c r="F82" s="87">
        <f>IF(D82="","",VLOOKUP(D82,'Műszaki adattábla'!E:N,8,0))</f>
        <v>14</v>
      </c>
      <c r="G82" s="87">
        <f>IF(D82="","",IF('Műszaki adattábla'!K74="20-99",IF('Műszaki adattábla'!N74="","Nem adott meg lekötött teljesítményt",VLOOKUP(D82,'Műszaki adattábla'!E:P,10,0)),0))</f>
        <v>0</v>
      </c>
      <c r="H82" s="87">
        <f>IF(D82="","",VLOOKUP(D82,'Műszaki adattábla'!E:Q,11,0))</f>
        <v>0</v>
      </c>
      <c r="I82" s="88">
        <v>1954.93</v>
      </c>
      <c r="J82" s="89">
        <v>1138.9100000000001</v>
      </c>
      <c r="K82" s="90">
        <f>IF(D82="","",ROUND((F82*I82*'Műszaki adattábla'!$C$6/'Műszaki adattábla'!$C$7)+(G82*I82)+(H82*I82)/12*$D$7,0))</f>
        <v>288902</v>
      </c>
      <c r="L82" s="91">
        <f t="shared" si="3"/>
        <v>165989</v>
      </c>
    </row>
    <row r="83" spans="1:12" ht="15.75" thickBot="1" x14ac:dyDescent="0.3">
      <c r="A83" s="92"/>
      <c r="B83" s="84">
        <f t="shared" si="4"/>
        <v>62</v>
      </c>
      <c r="C83" s="85" t="str">
        <f>IF(D83="","",VLOOKUP(D83,'Műszaki adattábla'!E:H,2,0))</f>
        <v>3525 Miskolc, Dózsa Gy. u. 15.</v>
      </c>
      <c r="D83" s="86" t="str">
        <f>IF('Műszaki adattábla'!E75="","",'Műszaki adattábla'!E75)</f>
        <v>39N1111169390006</v>
      </c>
      <c r="E83" s="151">
        <f>IF('Műszaki adattábla'!E75="","",'Műszaki adattábla'!Q75)</f>
        <v>261784</v>
      </c>
      <c r="F83" s="87">
        <f>IF(D83="","",VLOOKUP(D83,'Műszaki adattábla'!E:N,8,0))</f>
        <v>0</v>
      </c>
      <c r="G83" s="87">
        <f>IF(D83="","",IF('Műszaki adattábla'!K75="20-99",IF('Műszaki adattábla'!N75="","Nem adott meg lekötött teljesítményt",VLOOKUP(D83,'Műszaki adattábla'!E:P,10,0)),0))</f>
        <v>263</v>
      </c>
      <c r="H83" s="87">
        <f>IF(D83="","",VLOOKUP(D83,'Műszaki adattábla'!E:Q,11,0))</f>
        <v>0</v>
      </c>
      <c r="I83" s="88">
        <v>1832.45</v>
      </c>
      <c r="J83" s="89">
        <v>194.42</v>
      </c>
      <c r="K83" s="90">
        <f>IF(D83="","",ROUND((F83*I83*'Műszaki adattábla'!$C$6/'Műszaki adattábla'!$C$7)+(G83*I83)+(H83*I83)/12*$D$7,0))</f>
        <v>481934</v>
      </c>
      <c r="L83" s="91">
        <f t="shared" si="3"/>
        <v>50896</v>
      </c>
    </row>
    <row r="84" spans="1:12" ht="15.75" thickBot="1" x14ac:dyDescent="0.3">
      <c r="A84" s="92"/>
      <c r="B84" s="84">
        <f t="shared" si="4"/>
        <v>63</v>
      </c>
      <c r="C84" s="85" t="str">
        <f>IF(D84="","",VLOOKUP(D84,'Műszaki adattábla'!E:H,2,0))</f>
        <v>3525 Miskolc, Dózsa Gy. u. 15.</v>
      </c>
      <c r="D84" s="86" t="str">
        <f>IF('Műszaki adattábla'!E76="","",'Műszaki adattábla'!E76)</f>
        <v>39N111128091000B</v>
      </c>
      <c r="E84" s="151">
        <f>IF('Műszaki adattábla'!E76="","",'Műszaki adattábla'!Q76)</f>
        <v>6017</v>
      </c>
      <c r="F84" s="87">
        <f>IF(D84="","",VLOOKUP(D84,'Műszaki adattábla'!E:N,8,0))</f>
        <v>4</v>
      </c>
      <c r="G84" s="87">
        <f>IF(D84="","",IF('Műszaki adattábla'!K76="20-99",IF('Műszaki adattábla'!N76="","Nem adott meg lekötött teljesítményt",VLOOKUP(D84,'Műszaki adattábla'!E:P,10,0)),0))</f>
        <v>0</v>
      </c>
      <c r="H84" s="87">
        <f>IF(D84="","",VLOOKUP(D84,'Műszaki adattábla'!E:Q,11,0))</f>
        <v>0</v>
      </c>
      <c r="I84" s="88">
        <v>1973.63</v>
      </c>
      <c r="J84" s="89">
        <v>1169.71</v>
      </c>
      <c r="K84" s="90">
        <f>IF(D84="","",ROUND((F84*I84*'Műszaki adattábla'!$C$6/'Műszaki adattábla'!$C$7)+(G84*I84)+(H84*I84)/12*$D$7,0))</f>
        <v>83333</v>
      </c>
      <c r="L84" s="91">
        <f t="shared" si="3"/>
        <v>7038</v>
      </c>
    </row>
    <row r="85" spans="1:12" ht="15.75" thickBot="1" x14ac:dyDescent="0.3">
      <c r="A85" s="92"/>
      <c r="B85" s="84">
        <f t="shared" si="4"/>
        <v>64</v>
      </c>
      <c r="C85" s="85" t="str">
        <f>IF(D85="","",VLOOKUP(D85,'Műszaki adattábla'!E:H,2,0))</f>
        <v>3533 Miskolc, Kerpely A. u. 12.</v>
      </c>
      <c r="D85" s="86" t="str">
        <f>IF('Műszaki adattábla'!E77="","",'Műszaki adattábla'!E77)</f>
        <v>39N111126638000N</v>
      </c>
      <c r="E85" s="151">
        <f>IF('Műszaki adattábla'!E77="","",'Műszaki adattábla'!Q77)</f>
        <v>208247</v>
      </c>
      <c r="F85" s="87">
        <f>IF(D85="","",VLOOKUP(D85,'Műszaki adattábla'!E:N,8,0))</f>
        <v>10</v>
      </c>
      <c r="G85" s="87">
        <f>IF(D85="","",IF('Műszaki adattábla'!K77="20-99",IF('Műszaki adattábla'!N77="","Nem adott meg lekötött teljesítményt",VLOOKUP(D85,'Műszaki adattábla'!E:P,10,0)),0))</f>
        <v>0</v>
      </c>
      <c r="H85" s="87">
        <f>IF(D85="","",VLOOKUP(D85,'Műszaki adattábla'!E:Q,11,0))</f>
        <v>0</v>
      </c>
      <c r="I85" s="88">
        <v>1973.63</v>
      </c>
      <c r="J85" s="89">
        <v>1169.71</v>
      </c>
      <c r="K85" s="90">
        <f>IF(D85="","",ROUND((F85*I85*'Műszaki adattábla'!$C$6/'Műszaki adattábla'!$C$7)+(G85*I85)+(H85*I85)/12*$D$7,0))</f>
        <v>208332</v>
      </c>
      <c r="L85" s="91">
        <f t="shared" si="3"/>
        <v>243589</v>
      </c>
    </row>
    <row r="86" spans="1:12" ht="15.75" thickBot="1" x14ac:dyDescent="0.3">
      <c r="A86" s="92"/>
      <c r="B86" s="84">
        <f t="shared" si="4"/>
        <v>65</v>
      </c>
      <c r="C86" s="85" t="str">
        <f>IF(D86="","",VLOOKUP(D86,'Műszaki adattábla'!E:H,2,0))</f>
        <v xml:space="preserve">3900 Szerencs, Rákóczi út 119. </v>
      </c>
      <c r="D86" s="86" t="str">
        <f>IF('Műszaki adattábla'!E78="","",'Műszaki adattábla'!E78)</f>
        <v>39N1110273140004</v>
      </c>
      <c r="E86" s="151">
        <f>IF('Műszaki adattábla'!E78="","",'Műszaki adattábla'!Q78)</f>
        <v>199325</v>
      </c>
      <c r="F86" s="87">
        <f>IF(D86="","",VLOOKUP(D86,'Műszaki adattábla'!E:N,8,0))</f>
        <v>16</v>
      </c>
      <c r="G86" s="87">
        <f>IF(D86="","",IF('Műszaki adattábla'!K78="20-99",IF('Műszaki adattábla'!N78="","Nem adott meg lekötött teljesítményt",VLOOKUP(D86,'Műszaki adattábla'!E:P,10,0)),0))</f>
        <v>0</v>
      </c>
      <c r="H86" s="87">
        <f>IF(D86="","",VLOOKUP(D86,'Műszaki adattábla'!E:Q,11,0))</f>
        <v>0</v>
      </c>
      <c r="I86" s="88">
        <v>1973.63</v>
      </c>
      <c r="J86" s="89">
        <v>1169.71</v>
      </c>
      <c r="K86" s="90">
        <f>IF(D86="","",ROUND((F86*I86*'Műszaki adattábla'!$C$6/'Műszaki adattábla'!$C$7)+(G86*I86)+(H86*I86)/12*$D$7,0))</f>
        <v>333332</v>
      </c>
      <c r="L86" s="91">
        <f t="shared" si="3"/>
        <v>233152</v>
      </c>
    </row>
    <row r="87" spans="1:12" ht="15.75" thickBot="1" x14ac:dyDescent="0.3">
      <c r="A87" s="92"/>
      <c r="B87" s="84">
        <f t="shared" si="4"/>
        <v>66</v>
      </c>
      <c r="C87" s="85" t="str">
        <f>IF(D87="","",VLOOKUP(D87,'Műszaki adattábla'!E:H,2,0))</f>
        <v>3860 Encs, Szt. Flórián út 3.</v>
      </c>
      <c r="D87" s="86" t="str">
        <f>IF('Műszaki adattábla'!E79="","",'Műszaki adattábla'!E79)</f>
        <v>39N110829730000A</v>
      </c>
      <c r="E87" s="151">
        <f>IF('Műszaki adattábla'!E79="","",'Műszaki adattábla'!Q79)</f>
        <v>346620</v>
      </c>
      <c r="F87" s="87">
        <f>IF(D87="","",VLOOKUP(D87,'Műszaki adattábla'!E:N,8,0))</f>
        <v>0</v>
      </c>
      <c r="G87" s="87">
        <f>IF(D87="","",IF('Műszaki adattábla'!K79="20-99",IF('Műszaki adattábla'!N79="","Nem adott meg lekötött teljesítményt",VLOOKUP(D87,'Műszaki adattábla'!E:P,10,0)),0))</f>
        <v>263</v>
      </c>
      <c r="H87" s="87">
        <f>IF(D87="","",VLOOKUP(D87,'Műszaki adattábla'!E:Q,11,0))</f>
        <v>0</v>
      </c>
      <c r="I87" s="88">
        <v>1832.45</v>
      </c>
      <c r="J87" s="89">
        <v>194.42</v>
      </c>
      <c r="K87" s="90">
        <f>IF(D87="","",ROUND((F87*I87*'Műszaki adattábla'!$C$6/'Műszaki adattábla'!$C$7)+(G87*I87)+(H87*I87)/12*$D$7,0))</f>
        <v>481934</v>
      </c>
      <c r="L87" s="91">
        <f t="shared" si="3"/>
        <v>67390</v>
      </c>
    </row>
    <row r="88" spans="1:12" ht="15.75" thickBot="1" x14ac:dyDescent="0.3">
      <c r="A88" s="92"/>
      <c r="B88" s="84">
        <f t="shared" si="4"/>
        <v>67</v>
      </c>
      <c r="C88" s="85" t="str">
        <f>IF(D88="","",VLOOKUP(D88,'Műszaki adattábla'!E:H,2,0))</f>
        <v>3980 Sátoraljaújhely, Pataki u. 2.</v>
      </c>
      <c r="D88" s="86" t="str">
        <f>IF('Műszaki adattábla'!E80="","",'Műszaki adattábla'!E80)</f>
        <v>39N111098292000D</v>
      </c>
      <c r="E88" s="151">
        <f>IF('Műszaki adattábla'!E80="","",'Műszaki adattábla'!Q80)</f>
        <v>241263</v>
      </c>
      <c r="F88" s="87">
        <f>IF(D88="","",VLOOKUP(D88,'Műszaki adattábla'!E:N,8,0))</f>
        <v>0</v>
      </c>
      <c r="G88" s="87">
        <f>IF(D88="","",IF('Műszaki adattábla'!K80="20-99",IF('Műszaki adattábla'!N80="","Nem adott meg lekötött teljesítményt",VLOOKUP(D88,'Műszaki adattábla'!E:P,10,0)),0))</f>
        <v>263</v>
      </c>
      <c r="H88" s="87">
        <f>IF(D88="","",VLOOKUP(D88,'Műszaki adattábla'!E:Q,11,0))</f>
        <v>0</v>
      </c>
      <c r="I88" s="88">
        <v>1832.45</v>
      </c>
      <c r="J88" s="89">
        <v>194.42</v>
      </c>
      <c r="K88" s="90">
        <f>IF(D88="","",ROUND((F88*I88*'Műszaki adattábla'!$C$6/'Műszaki adattábla'!$C$7)+(G88*I88)+(H88*I88)/12*$D$7,0))</f>
        <v>481934</v>
      </c>
      <c r="L88" s="91">
        <f t="shared" si="3"/>
        <v>46906</v>
      </c>
    </row>
    <row r="89" spans="1:12" ht="15.75" thickBot="1" x14ac:dyDescent="0.3">
      <c r="A89" s="92"/>
      <c r="B89" s="84">
        <f t="shared" si="4"/>
        <v>68</v>
      </c>
      <c r="C89" s="85" t="str">
        <f>IF(D89="","",VLOOKUP(D89,'Műszaki adattábla'!E:H,2,0))</f>
        <v>3580 Tiszaújváros, Tűzoltó u. 1.</v>
      </c>
      <c r="D89" s="86" t="str">
        <f>IF('Műszaki adattábla'!E81="","",'Műszaki adattábla'!E81)</f>
        <v>39N110772881000Q</v>
      </c>
      <c r="E89" s="151">
        <f>IF('Műszaki adattábla'!E81="","",'Műszaki adattábla'!Q81)</f>
        <v>274451</v>
      </c>
      <c r="F89" s="87">
        <f>IF(D89="","",VLOOKUP(D89,'Műszaki adattábla'!E:N,8,0))</f>
        <v>0</v>
      </c>
      <c r="G89" s="87">
        <f>IF(D89="","",IF('Műszaki adattábla'!K81="20-99",IF('Műszaki adattábla'!N81="","Nem adott meg lekötött teljesítményt",VLOOKUP(D89,'Műszaki adattábla'!E:P,10,0)),0))</f>
        <v>263</v>
      </c>
      <c r="H89" s="87">
        <f>IF(D89="","",VLOOKUP(D89,'Műszaki adattábla'!E:Q,11,0))</f>
        <v>0</v>
      </c>
      <c r="I89" s="88">
        <v>1832.45</v>
      </c>
      <c r="J89" s="89">
        <v>194.42</v>
      </c>
      <c r="K89" s="90">
        <f>IF(D89="","",ROUND((F89*I89*'Műszaki adattábla'!$C$6/'Műszaki adattábla'!$C$7)+(G89*I89)+(H89*I89)/12*$D$7,0))</f>
        <v>481934</v>
      </c>
      <c r="L89" s="91">
        <f t="shared" si="3"/>
        <v>53359</v>
      </c>
    </row>
    <row r="90" spans="1:12" ht="15.75" thickBot="1" x14ac:dyDescent="0.3">
      <c r="A90" s="92"/>
      <c r="B90" s="84">
        <f t="shared" si="4"/>
        <v>69</v>
      </c>
      <c r="C90" s="85" t="str">
        <f>IF(D90="","",VLOOKUP(D90,'Műszaki adattábla'!E:H,2,0))</f>
        <v>3400 Mezőkövesd, Szent László tér 12.</v>
      </c>
      <c r="D90" s="86" t="str">
        <f>IF('Műszaki adattábla'!E82="","",'Műszaki adattábla'!E82)</f>
        <v>39N111073686000T</v>
      </c>
      <c r="E90" s="151">
        <f>IF('Műszaki adattábla'!E82="","",'Műszaki adattábla'!Q82)</f>
        <v>130270</v>
      </c>
      <c r="F90" s="87">
        <f>IF(D90="","",VLOOKUP(D90,'Műszaki adattábla'!E:N,8,0))</f>
        <v>16</v>
      </c>
      <c r="G90" s="87">
        <f>IF(D90="","",IF('Műszaki adattábla'!K82="20-99",IF('Műszaki adattábla'!N82="","Nem adott meg lekötött teljesítményt",VLOOKUP(D90,'Műszaki adattábla'!E:P,10,0)),0))</f>
        <v>0</v>
      </c>
      <c r="H90" s="87">
        <f>IF(D90="","",VLOOKUP(D90,'Műszaki adattábla'!E:Q,11,0))</f>
        <v>0</v>
      </c>
      <c r="I90" s="88">
        <v>1973.63</v>
      </c>
      <c r="J90" s="89">
        <v>1169.71</v>
      </c>
      <c r="K90" s="90">
        <f>IF(D90="","",ROUND((F90*I90*'Műszaki adattábla'!$C$6/'Műszaki adattábla'!$C$7)+(G90*I90)+(H90*I90)/12*$D$7,0))</f>
        <v>333332</v>
      </c>
      <c r="L90" s="91">
        <f t="shared" si="3"/>
        <v>152378</v>
      </c>
    </row>
    <row r="91" spans="1:12" ht="15.75" thickBot="1" x14ac:dyDescent="0.3">
      <c r="A91" s="92"/>
      <c r="B91" s="84">
        <f t="shared" si="4"/>
        <v>70</v>
      </c>
      <c r="C91" s="85" t="str">
        <f>IF(D91="","",VLOOKUP(D91,'Műszaki adattábla'!E:H,2,0))</f>
        <v>3600 Ózd, Vasvár u. 84.</v>
      </c>
      <c r="D91" s="86" t="str">
        <f>IF('Műszaki adattábla'!E83="","",'Műszaki adattábla'!E83)</f>
        <v>39N111007440000H</v>
      </c>
      <c r="E91" s="151">
        <f>IF('Műszaki adattábla'!E83="","",'Műszaki adattábla'!Q83)</f>
        <v>236756</v>
      </c>
      <c r="F91" s="87">
        <f>IF(D91="","",VLOOKUP(D91,'Műszaki adattábla'!E:N,8,0))</f>
        <v>16</v>
      </c>
      <c r="G91" s="87">
        <f>IF(D91="","",IF('Műszaki adattábla'!K83="20-99",IF('Műszaki adattábla'!N83="","Nem adott meg lekötött teljesítményt",VLOOKUP(D91,'Műszaki adattábla'!E:P,10,0)),0))</f>
        <v>0</v>
      </c>
      <c r="H91" s="87">
        <f>IF(D91="","",VLOOKUP(D91,'Műszaki adattábla'!E:Q,11,0))</f>
        <v>0</v>
      </c>
      <c r="I91" s="88">
        <v>1973.63</v>
      </c>
      <c r="J91" s="89">
        <v>1169.71</v>
      </c>
      <c r="K91" s="90">
        <f>IF(D91="","",ROUND((F91*I91*'Műszaki adattábla'!$C$6/'Műszaki adattábla'!$C$7)+(G91*I91)+(H91*I91)/12*$D$7,0))</f>
        <v>333332</v>
      </c>
      <c r="L91" s="91">
        <f t="shared" si="3"/>
        <v>276936</v>
      </c>
    </row>
    <row r="92" spans="1:12" ht="15.75" thickBot="1" x14ac:dyDescent="0.3">
      <c r="A92" s="92"/>
      <c r="B92" s="84">
        <f t="shared" si="4"/>
        <v>71</v>
      </c>
      <c r="C92" s="85" t="str">
        <f>IF(D92="","",VLOOKUP(D92,'Műszaki adattábla'!E:H,2,0))</f>
        <v>3752 Szendrő, Váralja u. 3.</v>
      </c>
      <c r="D92" s="86" t="str">
        <f>IF('Műszaki adattábla'!E84="","",'Műszaki adattábla'!E84)</f>
        <v>39N110596545000L</v>
      </c>
      <c r="E92" s="151">
        <f>IF('Műszaki adattábla'!E84="","",'Műszaki adattábla'!Q84)</f>
        <v>72414</v>
      </c>
      <c r="F92" s="87">
        <f>IF(D92="","",VLOOKUP(D92,'Műszaki adattábla'!E:N,8,0))</f>
        <v>6</v>
      </c>
      <c r="G92" s="87">
        <f>IF(D92="","",IF('Műszaki adattábla'!K84="20-99",IF('Műszaki adattábla'!N84="","Nem adott meg lekötött teljesítményt",VLOOKUP(D92,'Műszaki adattábla'!E:P,10,0)),0))</f>
        <v>0</v>
      </c>
      <c r="H92" s="87">
        <f>IF(D92="","",VLOOKUP(D92,'Műszaki adattábla'!E:Q,11,0))</f>
        <v>0</v>
      </c>
      <c r="I92" s="88">
        <v>1973.63</v>
      </c>
      <c r="J92" s="89">
        <v>1169.71</v>
      </c>
      <c r="K92" s="90">
        <f>IF(D92="","",ROUND((F92*I92*'Műszaki adattábla'!$C$6/'Műszaki adattábla'!$C$7)+(G92*I92)+(H92*I92)/12*$D$7,0))</f>
        <v>124999</v>
      </c>
      <c r="L92" s="91">
        <f t="shared" si="3"/>
        <v>84703</v>
      </c>
    </row>
    <row r="93" spans="1:12" ht="15.75" thickBot="1" x14ac:dyDescent="0.3">
      <c r="A93" s="92"/>
      <c r="B93" s="84">
        <f t="shared" si="4"/>
        <v>72</v>
      </c>
      <c r="C93" s="85" t="str">
        <f>IF(D93="","",VLOOKUP(D93,'Műszaki adattábla'!E:H,2,0))</f>
        <v>3763 Bódvaszilas, Kossuth Lajos u. 23.</v>
      </c>
      <c r="D93" s="86" t="str">
        <f>IF('Műszaki adattábla'!E85="","",'Műszaki adattábla'!E85)</f>
        <v>39N1126368320006</v>
      </c>
      <c r="E93" s="151">
        <f>IF('Műszaki adattábla'!E85="","",'Műszaki adattábla'!Q85)</f>
        <v>59660</v>
      </c>
      <c r="F93" s="87">
        <f>IF(D93="","",VLOOKUP(D93,'Műszaki adattábla'!E:N,8,0))</f>
        <v>4</v>
      </c>
      <c r="G93" s="87">
        <f>IF(D93="","",IF('Műszaki adattábla'!K85="20-99",IF('Műszaki adattábla'!N85="","Nem adott meg lekötött teljesítményt",VLOOKUP(D93,'Műszaki adattábla'!E:P,10,0)),0))</f>
        <v>0</v>
      </c>
      <c r="H93" s="87">
        <f>IF(D93="","",VLOOKUP(D93,'Műszaki adattábla'!E:Q,11,0))</f>
        <v>0</v>
      </c>
      <c r="I93" s="88">
        <v>1973.63</v>
      </c>
      <c r="J93" s="89">
        <v>1169.71</v>
      </c>
      <c r="K93" s="90">
        <f>IF(D93="","",ROUND((F93*I93*'Műszaki adattábla'!$C$6/'Műszaki adattábla'!$C$7)+(G93*I93)+(H93*I93)/12*$D$7,0))</f>
        <v>83333</v>
      </c>
      <c r="L93" s="91">
        <f t="shared" si="3"/>
        <v>69785</v>
      </c>
    </row>
    <row r="94" spans="1:12" ht="15.75" thickBot="1" x14ac:dyDescent="0.3">
      <c r="A94" s="92"/>
      <c r="B94" s="84">
        <f t="shared" si="4"/>
        <v>73</v>
      </c>
      <c r="C94" s="85" t="str">
        <f>IF(D94="","",VLOOKUP(D94,'Műszaki adattábla'!E:H,2,0))</f>
        <v>3759 Aggtelek, Kossuth u. 3.</v>
      </c>
      <c r="D94" s="86" t="str">
        <f>IF('Műszaki adattábla'!E86="","",'Műszaki adattábla'!E86)</f>
        <v>39N111020646000B</v>
      </c>
      <c r="E94" s="151">
        <f>IF('Műszaki adattábla'!E86="","",'Műszaki adattábla'!Q86)</f>
        <v>40692</v>
      </c>
      <c r="F94" s="87">
        <f>IF(D94="","",VLOOKUP(D94,'Műszaki adattábla'!E:N,8,0))</f>
        <v>4</v>
      </c>
      <c r="G94" s="87">
        <f>IF(D94="","",IF('Műszaki adattábla'!K86="20-99",IF('Műszaki adattábla'!N86="","Nem adott meg lekötött teljesítményt",VLOOKUP(D94,'Műszaki adattábla'!E:P,10,0)),0))</f>
        <v>0</v>
      </c>
      <c r="H94" s="87">
        <f>IF(D94="","",VLOOKUP(D94,'Műszaki adattábla'!E:Q,11,0))</f>
        <v>0</v>
      </c>
      <c r="I94" s="88">
        <v>1973.63</v>
      </c>
      <c r="J94" s="89">
        <v>1169.71</v>
      </c>
      <c r="K94" s="90">
        <f>IF(D94="","",ROUND((F94*I94*'Műszaki adattábla'!$C$6/'Műszaki adattábla'!$C$7)+(G94*I94)+(H94*I94)/12*$D$7,0))</f>
        <v>83333</v>
      </c>
      <c r="L94" s="91">
        <f t="shared" si="3"/>
        <v>47598</v>
      </c>
    </row>
    <row r="95" spans="1:12" ht="15.75" thickBot="1" x14ac:dyDescent="0.3">
      <c r="A95" s="92"/>
      <c r="B95" s="84">
        <f t="shared" si="4"/>
        <v>74</v>
      </c>
      <c r="C95" s="85" t="str">
        <f>IF(D95="","",VLOOKUP(D95,'Műszaki adattábla'!E:H,2,0))</f>
        <v>3450 Mezőcsát, Kölcsey F. u. 11.</v>
      </c>
      <c r="D95" s="86" t="str">
        <f>IF('Műszaki adattábla'!E87="","",'Műszaki adattábla'!E87)</f>
        <v>39N110395433000Z</v>
      </c>
      <c r="E95" s="151">
        <f>IF('Műszaki adattábla'!E87="","",'Műszaki adattábla'!Q87)</f>
        <v>23414</v>
      </c>
      <c r="F95" s="87">
        <f>IF(D95="","",VLOOKUP(D95,'Műszaki adattábla'!E:N,8,0))</f>
        <v>4</v>
      </c>
      <c r="G95" s="87">
        <f>IF(D95="","",IF('Műszaki adattábla'!K87="20-99",IF('Műszaki adattábla'!N87="","Nem adott meg lekötött teljesítményt",VLOOKUP(D95,'Műszaki adattábla'!E:P,10,0)),0))</f>
        <v>0</v>
      </c>
      <c r="H95" s="87">
        <f>IF(D95="","",VLOOKUP(D95,'Műszaki adattábla'!E:Q,11,0))</f>
        <v>0</v>
      </c>
      <c r="I95" s="88">
        <v>1973.63</v>
      </c>
      <c r="J95" s="89">
        <v>1169.71</v>
      </c>
      <c r="K95" s="90">
        <f>IF(D95="","",ROUND((F95*I95*'Műszaki adattábla'!$C$6/'Műszaki adattábla'!$C$7)+(G95*I95)+(H95*I95)/12*$D$7,0))</f>
        <v>83333</v>
      </c>
      <c r="L95" s="91">
        <f t="shared" si="3"/>
        <v>27388</v>
      </c>
    </row>
    <row r="96" spans="1:12" ht="15.75" thickBot="1" x14ac:dyDescent="0.3">
      <c r="A96" s="92"/>
      <c r="B96" s="84">
        <f t="shared" si="4"/>
        <v>75</v>
      </c>
      <c r="C96" s="85" t="str">
        <f>IF(D96="","",VLOOKUP(D96,'Műszaki adattábla'!E:H,2,0))</f>
        <v>3525 Miskolc, Tárkányi Béla u. 15.</v>
      </c>
      <c r="D96" s="86" t="str">
        <f>IF('Műszaki adattábla'!E88="","",'Műszaki adattábla'!E88)</f>
        <v>39N111124961000Z</v>
      </c>
      <c r="E96" s="151">
        <f>IF('Műszaki adattábla'!E88="","",'Műszaki adattábla'!Q88)</f>
        <v>47501</v>
      </c>
      <c r="F96" s="87">
        <f>IF(D96="","",VLOOKUP(D96,'Műszaki adattábla'!E:N,8,0))</f>
        <v>4</v>
      </c>
      <c r="G96" s="87">
        <f>IF(D96="","",IF('Műszaki adattábla'!K88="20-99",IF('Műszaki adattábla'!N88="","Nem adott meg lekötött teljesítményt",VLOOKUP(D96,'Műszaki adattábla'!E:P,10,0)),0))</f>
        <v>0</v>
      </c>
      <c r="H96" s="87">
        <f>IF(D96="","",VLOOKUP(D96,'Műszaki adattábla'!E:Q,11,0))</f>
        <v>0</v>
      </c>
      <c r="I96" s="88">
        <v>1973.63</v>
      </c>
      <c r="J96" s="89">
        <v>1169.71</v>
      </c>
      <c r="K96" s="90">
        <f>IF(D96="","",ROUND((F96*I96*'Műszaki adattábla'!$C$6/'Műszaki adattábla'!$C$7)+(G96*I96)+(H96*I96)/12*$D$7,0))</f>
        <v>83333</v>
      </c>
      <c r="L96" s="91">
        <f t="shared" si="3"/>
        <v>55562</v>
      </c>
    </row>
    <row r="97" spans="1:12" ht="15.75" thickBot="1" x14ac:dyDescent="0.3">
      <c r="A97" s="92"/>
      <c r="B97" s="84">
        <f t="shared" si="4"/>
        <v>76</v>
      </c>
      <c r="C97" s="85" t="str">
        <f>IF(D97="","",VLOOKUP(D97,'Műszaki adattábla'!E:H,2,0))</f>
        <v>3754 Szalonna, Gyöngyvirág u. 2.</v>
      </c>
      <c r="D97" s="86" t="str">
        <f>IF('Műszaki adattábla'!E89="","",'Műszaki adattábla'!E89)</f>
        <v>39N110729976000Q</v>
      </c>
      <c r="E97" s="151">
        <f>IF('Műszaki adattábla'!E89="","",'Műszaki adattábla'!Q89)</f>
        <v>26422</v>
      </c>
      <c r="F97" s="87">
        <f>IF(D97="","",VLOOKUP(D97,'Műszaki adattábla'!E:N,8,0))</f>
        <v>4</v>
      </c>
      <c r="G97" s="87">
        <f>IF(D97="","",IF('Műszaki adattábla'!K89="20-99",IF('Műszaki adattábla'!N89="","Nem adott meg lekötött teljesítményt",VLOOKUP(D97,'Műszaki adattábla'!E:P,10,0)),0))</f>
        <v>0</v>
      </c>
      <c r="H97" s="87">
        <f>IF(D97="","",VLOOKUP(D97,'Műszaki adattábla'!E:Q,11,0))</f>
        <v>0</v>
      </c>
      <c r="I97" s="88">
        <v>1973.63</v>
      </c>
      <c r="J97" s="89">
        <v>1169.71</v>
      </c>
      <c r="K97" s="90">
        <f>IF(D97="","",ROUND((F97*I97*'Műszaki adattábla'!$C$6/'Műszaki adattábla'!$C$7)+(G97*I97)+(H97*I97)/12*$D$7,0))</f>
        <v>83333</v>
      </c>
      <c r="L97" s="91">
        <f t="shared" si="3"/>
        <v>30906</v>
      </c>
    </row>
    <row r="98" spans="1:12" ht="15.75" thickBot="1" x14ac:dyDescent="0.3">
      <c r="A98" s="92"/>
      <c r="B98" s="84">
        <f t="shared" si="4"/>
        <v>77</v>
      </c>
      <c r="C98" s="85" t="str">
        <f>IF(D98="","",VLOOKUP(D98,'Műszaki adattábla'!E:H,2,0))</f>
        <v>3934 Tolcsva, Bónis Ferenc u. 36.</v>
      </c>
      <c r="D98" s="86" t="str">
        <f>IF('Műszaki adattábla'!E90="","",'Műszaki adattábla'!E90)</f>
        <v>39N1126735950001</v>
      </c>
      <c r="E98" s="151">
        <f>IF('Műszaki adattábla'!E90="","",'Műszaki adattábla'!Q90)</f>
        <v>44060</v>
      </c>
      <c r="F98" s="87">
        <f>IF(D98="","",VLOOKUP(D98,'Műszaki adattábla'!E:N,8,0))</f>
        <v>4</v>
      </c>
      <c r="G98" s="87">
        <f>IF(D98="","",IF('Műszaki adattábla'!K90="20-99",IF('Műszaki adattábla'!N90="","Nem adott meg lekötött teljesítményt",VLOOKUP(D98,'Műszaki adattábla'!E:P,10,0)),0))</f>
        <v>0</v>
      </c>
      <c r="H98" s="87">
        <f>IF(D98="","",VLOOKUP(D98,'Műszaki adattábla'!E:Q,11,0))</f>
        <v>0</v>
      </c>
      <c r="I98" s="88">
        <v>1973.63</v>
      </c>
      <c r="J98" s="89">
        <v>1169.71</v>
      </c>
      <c r="K98" s="90">
        <f>IF(D98="","",ROUND((F98*I98*'Műszaki adattábla'!$C$6/'Műszaki adattábla'!$C$7)+(G98*I98)+(H98*I98)/12*$D$7,0))</f>
        <v>83333</v>
      </c>
      <c r="L98" s="91">
        <f t="shared" si="3"/>
        <v>51537</v>
      </c>
    </row>
    <row r="99" spans="1:12" ht="15.75" thickBot="1" x14ac:dyDescent="0.3">
      <c r="A99" s="92"/>
      <c r="B99" s="84">
        <f t="shared" si="4"/>
        <v>78</v>
      </c>
      <c r="C99" s="85" t="str">
        <f>IF(D99="","",VLOOKUP(D99,'Műszaki adattábla'!E:H,2,0))</f>
        <v>3895 Gönc, Rákóczi út 101.</v>
      </c>
      <c r="D99" s="86" t="str">
        <f>IF('Műszaki adattábla'!E91="","",'Műszaki adattábla'!E91)</f>
        <v>39N110886164000L</v>
      </c>
      <c r="E99" s="151">
        <f>IF('Műszaki adattábla'!E91="","",'Műszaki adattábla'!Q91)</f>
        <v>41820</v>
      </c>
      <c r="F99" s="87">
        <f>IF(D99="","",VLOOKUP(D99,'Műszaki adattábla'!E:N,8,0))</f>
        <v>4</v>
      </c>
      <c r="G99" s="87">
        <f>IF(D99="","",IF('Műszaki adattábla'!K91="20-99",IF('Műszaki adattábla'!N91="","Nem adott meg lekötött teljesítményt",VLOOKUP(D99,'Műszaki adattábla'!E:P,10,0)),0))</f>
        <v>0</v>
      </c>
      <c r="H99" s="87">
        <f>IF(D99="","",VLOOKUP(D99,'Műszaki adattábla'!E:Q,11,0))</f>
        <v>0</v>
      </c>
      <c r="I99" s="88">
        <v>1973.63</v>
      </c>
      <c r="J99" s="89">
        <v>1169.71</v>
      </c>
      <c r="K99" s="90">
        <f>IF(D99="","",ROUND((F99*I99*'Műszaki adattábla'!$C$6/'Műszaki adattábla'!$C$7)+(G99*I99)+(H99*I99)/12*$D$7,0))</f>
        <v>83333</v>
      </c>
      <c r="L99" s="91">
        <f t="shared" si="3"/>
        <v>48917</v>
      </c>
    </row>
    <row r="100" spans="1:12" ht="15.75" thickBot="1" x14ac:dyDescent="0.3">
      <c r="A100" s="92"/>
      <c r="B100" s="84">
        <f t="shared" si="4"/>
        <v>79</v>
      </c>
      <c r="C100" s="85" t="str">
        <f>IF(D100="","",VLOOKUP(D100,'Műszaki adattábla'!E:H,2,0))</f>
        <v>Tiszaújváros, Tűzoltó u. 1.</v>
      </c>
      <c r="D100" s="86" t="str">
        <f>IF('Műszaki adattábla'!E92="","",'Műszaki adattábla'!E92)</f>
        <v>39N1103437410005</v>
      </c>
      <c r="E100" s="151">
        <f>IF('Műszaki adattábla'!E92="","",'Műszaki adattábla'!Q92)</f>
        <v>274451</v>
      </c>
      <c r="F100" s="87">
        <f>IF(D100="","",VLOOKUP(D100,'Műszaki adattábla'!E:N,8,0))</f>
        <v>0</v>
      </c>
      <c r="G100" s="87">
        <f>IF(D100="","",IF('Műszaki adattábla'!K92="20-99",IF('Műszaki adattábla'!N92="","Nem adott meg lekötött teljesítményt",VLOOKUP(D100,'Műszaki adattábla'!E:P,10,0)),0))</f>
        <v>263</v>
      </c>
      <c r="H100" s="87">
        <f>IF(D100="","",VLOOKUP(D100,'Műszaki adattábla'!E:Q,11,0))</f>
        <v>0</v>
      </c>
      <c r="I100" s="88">
        <v>1832.45</v>
      </c>
      <c r="J100" s="89">
        <v>194.42</v>
      </c>
      <c r="K100" s="90">
        <f>IF(D100="","",ROUND((F100*I100*'Műszaki adattábla'!$C$6/'Műszaki adattábla'!$C$7)+(G100*I100)+(H100*I100)/12*$D$7,0))</f>
        <v>481934</v>
      </c>
      <c r="L100" s="91">
        <f t="shared" si="3"/>
        <v>53359</v>
      </c>
    </row>
    <row r="101" spans="1:12" ht="15.75" thickBot="1" x14ac:dyDescent="0.3">
      <c r="A101" s="92"/>
      <c r="B101" s="84">
        <f t="shared" si="4"/>
        <v>80</v>
      </c>
      <c r="C101" s="85" t="str">
        <f>IF(D101="","",VLOOKUP(D101,'Műszaki adattábla'!E:H,2,0))</f>
        <v>3525 Miskolc, Dózsa Gy. u. 17. fsz. 1.</v>
      </c>
      <c r="D101" s="86" t="str">
        <f>IF('Műszaki adattábla'!E93="","",'Műszaki adattábla'!E93)</f>
        <v>39N1111280930001</v>
      </c>
      <c r="E101" s="151">
        <f>IF('Műszaki adattábla'!E93="","",'Műszaki adattábla'!Q93)</f>
        <v>132</v>
      </c>
      <c r="F101" s="87">
        <f>IF(D101="","",VLOOKUP(D101,'Műszaki adattábla'!E:N,8,0))</f>
        <v>4</v>
      </c>
      <c r="G101" s="87">
        <f>IF(D101="","",IF('Műszaki adattábla'!K93="20-99",IF('Műszaki adattábla'!N93="","Nem adott meg lekötött teljesítményt",VLOOKUP(D101,'Műszaki adattábla'!E:P,10,0)),0))</f>
        <v>0</v>
      </c>
      <c r="H101" s="87">
        <f>IF(D101="","",VLOOKUP(D101,'Műszaki adattábla'!E:Q,11,0))</f>
        <v>0</v>
      </c>
      <c r="I101" s="88">
        <v>1973.63</v>
      </c>
      <c r="J101" s="89">
        <v>1169.71</v>
      </c>
      <c r="K101" s="90">
        <f>IF(D101="","",ROUND((F101*I101*'Műszaki adattábla'!$C$6/'Műszaki adattábla'!$C$7)+(G101*I101)+(H101*I101)/12*$D$7,0))</f>
        <v>83333</v>
      </c>
      <c r="L101" s="91">
        <f t="shared" si="3"/>
        <v>154</v>
      </c>
    </row>
    <row r="102" spans="1:12" ht="15.75" thickBot="1" x14ac:dyDescent="0.3">
      <c r="A102" s="92"/>
      <c r="B102" s="84">
        <f t="shared" si="4"/>
        <v>81</v>
      </c>
      <c r="C102" s="85" t="str">
        <f>IF(D102="","",VLOOKUP(D102,'Műszaki adattábla'!E:H,2,0))</f>
        <v>3525 Miskolc, Dózsa Gy. u. 17. 2/1</v>
      </c>
      <c r="D102" s="86" t="str">
        <f>IF('Műszaki adattábla'!E94="","",'Műszaki adattábla'!E94)</f>
        <v>39N110343960000L</v>
      </c>
      <c r="E102" s="151">
        <f>IF('Műszaki adattábla'!E94="","",'Műszaki adattábla'!Q94)</f>
        <v>132</v>
      </c>
      <c r="F102" s="87">
        <f>IF(D102="","",VLOOKUP(D102,'Műszaki adattábla'!E:N,8,0))</f>
        <v>4</v>
      </c>
      <c r="G102" s="87">
        <f>IF(D102="","",IF('Műszaki adattábla'!K94="20-99",IF('Műszaki adattábla'!N94="","Nem adott meg lekötött teljesítményt",VLOOKUP(D102,'Műszaki adattábla'!E:P,10,0)),0))</f>
        <v>0</v>
      </c>
      <c r="H102" s="87">
        <f>IF(D102="","",VLOOKUP(D102,'Műszaki adattábla'!E:Q,11,0))</f>
        <v>0</v>
      </c>
      <c r="I102" s="88">
        <v>1973.63</v>
      </c>
      <c r="J102" s="89">
        <v>1169.71</v>
      </c>
      <c r="K102" s="90">
        <f>IF(D102="","",ROUND((F102*I102*'Műszaki adattábla'!$C$6/'Műszaki adattábla'!$C$7)+(G102*I102)+(H102*I102)/12*$D$7,0))</f>
        <v>83333</v>
      </c>
      <c r="L102" s="91">
        <f t="shared" si="3"/>
        <v>154</v>
      </c>
    </row>
    <row r="103" spans="1:12" ht="15.75" thickBot="1" x14ac:dyDescent="0.3">
      <c r="A103" s="92"/>
      <c r="B103" s="84">
        <f t="shared" si="4"/>
        <v>82</v>
      </c>
      <c r="C103" s="85" t="str">
        <f>IF(D103="","",VLOOKUP(D103,'Műszaki adattábla'!E:H,2,0))</f>
        <v>6721 Szeged, Berlini krt. 16-18.</v>
      </c>
      <c r="D103" s="86" t="str">
        <f>IF('Műszaki adattábla'!E95="","",'Műszaki adattábla'!E95)</f>
        <v>39N0503200370000</v>
      </c>
      <c r="E103" s="151">
        <f>IF('Műszaki adattábla'!E95="","",'Műszaki adattábla'!Q95)</f>
        <v>187946</v>
      </c>
      <c r="F103" s="87">
        <f>IF(D103="","",VLOOKUP(D103,'Műszaki adattábla'!E:N,8,0))</f>
        <v>0</v>
      </c>
      <c r="G103" s="87">
        <f>IF(D103="","",IF('Műszaki adattábla'!K95="20-99",IF('Műszaki adattábla'!N95="","Nem adott meg lekötött teljesítményt",VLOOKUP(D103,'Műszaki adattábla'!E:P,10,0)),0))</f>
        <v>263</v>
      </c>
      <c r="H103" s="87">
        <f>IF(D103="","",VLOOKUP(D103,'Műszaki adattábla'!E:Q,11,0))</f>
        <v>0</v>
      </c>
      <c r="I103" s="88">
        <v>1875.5</v>
      </c>
      <c r="J103" s="89">
        <v>164.72</v>
      </c>
      <c r="K103" s="90">
        <f>IF(D103="","",ROUND((F103*I103*'Műszaki adattábla'!$C$6/'Műszaki adattábla'!$C$7)+(G103*I103)+(H103*I103)/12*$D$7,0))</f>
        <v>493257</v>
      </c>
      <c r="L103" s="91">
        <f t="shared" si="3"/>
        <v>30958</v>
      </c>
    </row>
    <row r="104" spans="1:12" ht="15.75" thickBot="1" x14ac:dyDescent="0.3">
      <c r="A104" s="92"/>
      <c r="B104" s="84">
        <f t="shared" si="4"/>
        <v>83</v>
      </c>
      <c r="C104" s="85" t="str">
        <f>IF(D104="","",VLOOKUP(D104,'Műszaki adattábla'!E:H,2,0))</f>
        <v>6721 Szeged, Tisza Lajos krt. 11.</v>
      </c>
      <c r="D104" s="86" t="str">
        <f>IF('Műszaki adattábla'!E96="","",'Műszaki adattábla'!E96)</f>
        <v>39N0503011370003</v>
      </c>
      <c r="E104" s="151">
        <f>IF('Műszaki adattábla'!E96="","",'Műszaki adattábla'!Q96)</f>
        <v>636</v>
      </c>
      <c r="F104" s="87">
        <f>IF(D104="","",VLOOKUP(D104,'Műszaki adattábla'!E:N,8,0))</f>
        <v>6</v>
      </c>
      <c r="G104" s="87">
        <f>IF(D104="","",IF('Műszaki adattábla'!K96="20-99",IF('Műszaki adattábla'!N96="","Nem adott meg lekötött teljesítményt",VLOOKUP(D104,'Műszaki adattábla'!E:P,10,0)),0))</f>
        <v>0</v>
      </c>
      <c r="H104" s="87">
        <f>IF(D104="","",VLOOKUP(D104,'Műszaki adattábla'!E:Q,11,0))</f>
        <v>0</v>
      </c>
      <c r="I104" s="88">
        <v>1954.93</v>
      </c>
      <c r="J104" s="89">
        <v>1138.9100000000001</v>
      </c>
      <c r="K104" s="90">
        <f>IF(D104="","",ROUND((F104*I104*'Műszaki adattábla'!$C$6/'Műszaki adattábla'!$C$7)+(G104*I104)+(H104*I104)/12*$D$7,0))</f>
        <v>123815</v>
      </c>
      <c r="L104" s="91">
        <f t="shared" si="3"/>
        <v>724</v>
      </c>
    </row>
    <row r="105" spans="1:12" ht="15.75" thickBot="1" x14ac:dyDescent="0.3">
      <c r="A105" s="92"/>
      <c r="B105" s="84">
        <f t="shared" si="4"/>
        <v>84</v>
      </c>
      <c r="C105" s="85" t="str">
        <f>IF(D105="","",VLOOKUP(D105,'Műszaki adattábla'!E:H,2,0))</f>
        <v>6728 Szeged, Napos út 4.</v>
      </c>
      <c r="D105" s="86" t="str">
        <f>IF('Műszaki adattábla'!E97="","",'Műszaki adattábla'!E97)</f>
        <v>39N0507546980003</v>
      </c>
      <c r="E105" s="151">
        <f>IF('Műszaki adattábla'!E97="","",'Műszaki adattábla'!Q97)</f>
        <v>1220249</v>
      </c>
      <c r="F105" s="87">
        <f>IF(D105="","",VLOOKUP(D105,'Műszaki adattábla'!E:N,8,0))</f>
        <v>0</v>
      </c>
      <c r="G105" s="87">
        <f>IF(D105="","",IF('Műszaki adattábla'!K97="20-99",IF('Műszaki adattábla'!N97="","Nem adott meg lekötött teljesítményt",VLOOKUP(D105,'Műszaki adattábla'!E:P,10,0)),0))</f>
        <v>0</v>
      </c>
      <c r="H105" s="87">
        <f>IF(D105="","",VLOOKUP(D105,'Műszaki adattábla'!E:Q,11,0))</f>
        <v>1056</v>
      </c>
      <c r="I105" s="88">
        <v>2816.89</v>
      </c>
      <c r="J105" s="89">
        <v>164.72</v>
      </c>
      <c r="K105" s="90">
        <f>IF(D105="","",ROUND((F105*I105*'Műszaki adattábla'!$C$6/'Műszaki adattábla'!$C$7)+(G105*I105)+(H105*I105)/12*$D$7,0))</f>
        <v>2974636</v>
      </c>
      <c r="L105" s="91">
        <f t="shared" si="3"/>
        <v>200999</v>
      </c>
    </row>
    <row r="106" spans="1:12" ht="15.75" thickBot="1" x14ac:dyDescent="0.3">
      <c r="A106" s="92"/>
      <c r="B106" s="84">
        <f t="shared" si="4"/>
        <v>85</v>
      </c>
      <c r="C106" s="85" t="str">
        <f>IF(D106="","",VLOOKUP(D106,'Műszaki adattábla'!E:H,2,0))</f>
        <v>6800 Hódmezővásárhely, Szent István tér 1.</v>
      </c>
      <c r="D106" s="86" t="str">
        <f>IF('Műszaki adattábla'!E98="","",'Műszaki adattábla'!E98)</f>
        <v>39N050073533000K</v>
      </c>
      <c r="E106" s="151">
        <f>IF('Műszaki adattábla'!E98="","",'Műszaki adattábla'!Q98)</f>
        <v>236977</v>
      </c>
      <c r="F106" s="87">
        <f>IF(D106="","",VLOOKUP(D106,'Műszaki adattábla'!E:N,8,0))</f>
        <v>0</v>
      </c>
      <c r="G106" s="87">
        <f>IF(D106="","",IF('Műszaki adattábla'!K98="20-99",IF('Műszaki adattábla'!N98="","Nem adott meg lekötött teljesítményt",VLOOKUP(D106,'Műszaki adattábla'!E:P,10,0)),0))</f>
        <v>683</v>
      </c>
      <c r="H106" s="87">
        <f>IF(D106="","",VLOOKUP(D106,'Műszaki adattábla'!E:Q,11,0))</f>
        <v>0</v>
      </c>
      <c r="I106" s="88">
        <v>1875.5</v>
      </c>
      <c r="J106" s="89">
        <v>164.72</v>
      </c>
      <c r="K106" s="90">
        <f>IF(D106="","",ROUND((F106*I106*'Műszaki adattábla'!$C$6/'Műszaki adattábla'!$C$7)+(G106*I106)+(H106*I106)/12*$D$7,0))</f>
        <v>1280967</v>
      </c>
      <c r="L106" s="91">
        <f t="shared" si="3"/>
        <v>39035</v>
      </c>
    </row>
    <row r="107" spans="1:12" ht="15.75" thickBot="1" x14ac:dyDescent="0.3">
      <c r="A107" s="92"/>
      <c r="B107" s="84">
        <f t="shared" si="4"/>
        <v>86</v>
      </c>
      <c r="C107" s="85" t="str">
        <f>IF(D107="","",VLOOKUP(D107,'Műszaki adattábla'!E:H,2,0))</f>
        <v>6600 Szentes, Kossuth L. u. 47.</v>
      </c>
      <c r="D107" s="86" t="str">
        <f>IF('Műszaki adattábla'!E99="","",'Műszaki adattábla'!E99)</f>
        <v>39N050034290000B</v>
      </c>
      <c r="E107" s="151">
        <f>IF('Műszaki adattábla'!E99="","",'Műszaki adattábla'!Q99)</f>
        <v>188422</v>
      </c>
      <c r="F107" s="87">
        <f>IF(D107="","",VLOOKUP(D107,'Műszaki adattábla'!E:N,8,0))</f>
        <v>16</v>
      </c>
      <c r="G107" s="87">
        <f>IF(D107="","",IF('Műszaki adattábla'!K99="20-99",IF('Műszaki adattábla'!N99="","Nem adott meg lekötött teljesítményt",VLOOKUP(D107,'Műszaki adattábla'!E:P,10,0)),0))</f>
        <v>0</v>
      </c>
      <c r="H107" s="87">
        <f>IF(D107="","",VLOOKUP(D107,'Műszaki adattábla'!E:Q,11,0))</f>
        <v>0</v>
      </c>
      <c r="I107" s="88">
        <v>1954.93</v>
      </c>
      <c r="J107" s="89">
        <v>1138.9100000000001</v>
      </c>
      <c r="K107" s="90">
        <f>IF(D107="","",ROUND((F107*I107*'Műszaki adattábla'!$C$6/'Műszaki adattábla'!$C$7)+(G107*I107)+(H107*I107)/12*$D$7,0))</f>
        <v>330173</v>
      </c>
      <c r="L107" s="91">
        <f t="shared" si="3"/>
        <v>214596</v>
      </c>
    </row>
    <row r="108" spans="1:12" ht="15.75" thickBot="1" x14ac:dyDescent="0.3">
      <c r="A108" s="92"/>
      <c r="B108" s="84">
        <f t="shared" si="4"/>
        <v>87</v>
      </c>
      <c r="C108" s="85" t="str">
        <f>IF(D108="","",VLOOKUP(D108,'Műszaki adattábla'!E:H,2,0))</f>
        <v>6900 Makó, Vorhand rabbi tér 1.</v>
      </c>
      <c r="D108" s="86" t="str">
        <f>IF('Műszaki adattábla'!E100="","",'Műszaki adattábla'!E100)</f>
        <v>39N050754068000Q</v>
      </c>
      <c r="E108" s="151">
        <f>IF('Műszaki adattábla'!E100="","",'Műszaki adattábla'!Q100)</f>
        <v>204042</v>
      </c>
      <c r="F108" s="87">
        <f>IF(D108="","",VLOOKUP(D108,'Műszaki adattábla'!E:N,8,0))</f>
        <v>16</v>
      </c>
      <c r="G108" s="87">
        <f>IF(D108="","",IF('Műszaki adattábla'!K100="20-99",IF('Műszaki adattábla'!N100="","Nem adott meg lekötött teljesítményt",VLOOKUP(D108,'Műszaki adattábla'!E:P,10,0)),0))</f>
        <v>0</v>
      </c>
      <c r="H108" s="87">
        <f>IF(D108="","",VLOOKUP(D108,'Műszaki adattábla'!E:Q,11,0))</f>
        <v>0</v>
      </c>
      <c r="I108" s="88">
        <v>1954.93</v>
      </c>
      <c r="J108" s="89">
        <v>1138.9100000000001</v>
      </c>
      <c r="K108" s="90">
        <f>IF(D108="","",ROUND((F108*I108*'Műszaki adattábla'!$C$6/'Műszaki adattábla'!$C$7)+(G108*I108)+(H108*I108)/12*$D$7,0))</f>
        <v>330173</v>
      </c>
      <c r="L108" s="91">
        <f t="shared" si="3"/>
        <v>232385</v>
      </c>
    </row>
    <row r="109" spans="1:12" ht="15.75" thickBot="1" x14ac:dyDescent="0.3">
      <c r="A109" s="92"/>
      <c r="B109" s="84">
        <f t="shared" si="4"/>
        <v>88</v>
      </c>
      <c r="C109" s="85" t="str">
        <f>IF(D109="","",VLOOKUP(D109,'Műszaki adattábla'!E:H,2,0))</f>
        <v>6800 Hódmezővásárhely-Kishomok, Polgár u.2.</v>
      </c>
      <c r="D109" s="86" t="str">
        <f>IF('Műszaki adattábla'!E101="","",'Műszaki adattábla'!E101)</f>
        <v>39N050529565000D</v>
      </c>
      <c r="E109" s="151">
        <f>IF('Műszaki adattábla'!E101="","",'Műszaki adattábla'!Q101)</f>
        <v>35783</v>
      </c>
      <c r="F109" s="87">
        <f>IF(D109="","",VLOOKUP(D109,'Műszaki adattábla'!E:N,8,0))</f>
        <v>16</v>
      </c>
      <c r="G109" s="87">
        <f>IF(D109="","",IF('Műszaki adattábla'!K101="20-99",IF('Műszaki adattábla'!N101="","Nem adott meg lekötött teljesítményt",VLOOKUP(D109,'Műszaki adattábla'!E:P,10,0)),0))</f>
        <v>0</v>
      </c>
      <c r="H109" s="87">
        <f>IF(D109="","",VLOOKUP(D109,'Műszaki adattábla'!E:Q,11,0))</f>
        <v>0</v>
      </c>
      <c r="I109" s="88">
        <v>1954.93</v>
      </c>
      <c r="J109" s="89">
        <v>1138.9100000000001</v>
      </c>
      <c r="K109" s="90">
        <f>IF(D109="","",ROUND((F109*I109*'Műszaki adattábla'!$C$6/'Műszaki adattábla'!$C$7)+(G109*I109)+(H109*I109)/12*$D$7,0))</f>
        <v>330173</v>
      </c>
      <c r="L109" s="91">
        <f t="shared" si="3"/>
        <v>40754</v>
      </c>
    </row>
    <row r="110" spans="1:12" ht="15.75" thickBot="1" x14ac:dyDescent="0.3">
      <c r="A110" s="92"/>
      <c r="B110" s="84">
        <f t="shared" si="4"/>
        <v>89</v>
      </c>
      <c r="C110" s="85" t="str">
        <f>IF(D110="","",VLOOKUP(D110,'Műszaki adattábla'!E:H,2,0))</f>
        <v>6786 Ruzsa, Tölgyes u. 7.</v>
      </c>
      <c r="D110" s="86" t="str">
        <f>IF('Műszaki adattábla'!E102="","",'Műszaki adattábla'!E102)</f>
        <v>39N050164825000N</v>
      </c>
      <c r="E110" s="151">
        <f>IF('Műszaki adattábla'!E102="","",'Műszaki adattábla'!Q102)</f>
        <v>31246</v>
      </c>
      <c r="F110" s="87">
        <f>IF(D110="","",VLOOKUP(D110,'Műszaki adattábla'!E:N,8,0))</f>
        <v>4</v>
      </c>
      <c r="G110" s="87">
        <f>IF(D110="","",IF('Műszaki adattábla'!K102="20-99",IF('Műszaki adattábla'!N102="","Nem adott meg lekötött teljesítményt",VLOOKUP(D110,'Műszaki adattábla'!E:P,10,0)),0))</f>
        <v>0</v>
      </c>
      <c r="H110" s="87">
        <f>IF(D110="","",VLOOKUP(D110,'Műszaki adattábla'!E:Q,11,0))</f>
        <v>0</v>
      </c>
      <c r="I110" s="88">
        <v>1954.93</v>
      </c>
      <c r="J110" s="89">
        <v>1138.9100000000001</v>
      </c>
      <c r="K110" s="90">
        <f>IF(D110="","",ROUND((F110*I110*'Műszaki adattábla'!$C$6/'Műszaki adattábla'!$C$7)+(G110*I110)+(H110*I110)/12*$D$7,0))</f>
        <v>82543</v>
      </c>
      <c r="L110" s="91">
        <f t="shared" si="3"/>
        <v>35586</v>
      </c>
    </row>
    <row r="111" spans="1:12" ht="15.75" thickBot="1" x14ac:dyDescent="0.3">
      <c r="A111" s="92"/>
      <c r="B111" s="84">
        <f t="shared" si="4"/>
        <v>90</v>
      </c>
      <c r="C111" s="85" t="str">
        <f>IF(D111="","",VLOOKUP(D111,'Műszaki adattábla'!E:H,2,0))</f>
        <v>6760 Kistelek, Petőfi S. u. 55.</v>
      </c>
      <c r="D111" s="86" t="str">
        <f>IF('Műszaki adattábla'!E103="","",'Műszaki adattábla'!E103)</f>
        <v>39N050844534000S</v>
      </c>
      <c r="E111" s="151">
        <f>IF('Műszaki adattábla'!E103="","",'Műszaki adattábla'!Q103)</f>
        <v>42328</v>
      </c>
      <c r="F111" s="87">
        <f>IF(D111="","",VLOOKUP(D111,'Műszaki adattábla'!E:N,8,0))</f>
        <v>4</v>
      </c>
      <c r="G111" s="87">
        <f>IF(D111="","",IF('Műszaki adattábla'!K103="20-99",IF('Műszaki adattábla'!N103="","Nem adott meg lekötött teljesítményt",VLOOKUP(D111,'Műszaki adattábla'!E:P,10,0)),0))</f>
        <v>0</v>
      </c>
      <c r="H111" s="87">
        <f>IF(D111="","",VLOOKUP(D111,'Műszaki adattábla'!E:Q,11,0))</f>
        <v>0</v>
      </c>
      <c r="I111" s="88">
        <v>1954.93</v>
      </c>
      <c r="J111" s="89">
        <v>1138.9100000000001</v>
      </c>
      <c r="K111" s="90">
        <f>IF(D111="","",ROUND((F111*I111*'Műszaki adattábla'!$C$6/'Műszaki adattábla'!$C$7)+(G111*I111)+(H111*I111)/12*$D$7,0))</f>
        <v>82543</v>
      </c>
      <c r="L111" s="91">
        <f t="shared" si="3"/>
        <v>48208</v>
      </c>
    </row>
    <row r="112" spans="1:12" ht="15.75" thickBot="1" x14ac:dyDescent="0.3">
      <c r="A112" s="92"/>
      <c r="B112" s="84">
        <f t="shared" si="4"/>
        <v>91</v>
      </c>
      <c r="C112" s="85" t="str">
        <f>IF(D112="","",VLOOKUP(D112,'Műszaki adattábla'!E:H,2,0))</f>
        <v>6640 Csongrád, Hunyadi tér 11/A</v>
      </c>
      <c r="D112" s="86" t="str">
        <f>IF('Műszaki adattábla'!E104="","",'Műszaki adattábla'!E104)</f>
        <v>39N0503894700005</v>
      </c>
      <c r="E112" s="151">
        <f>IF('Műszaki adattábla'!E104="","",'Műszaki adattábla'!Q104)</f>
        <v>96374</v>
      </c>
      <c r="F112" s="87">
        <f>IF(D112="","",VLOOKUP(D112,'Műszaki adattábla'!E:N,8,0))</f>
        <v>16</v>
      </c>
      <c r="G112" s="87">
        <f>IF(D112="","",IF('Műszaki adattábla'!K104="20-99",IF('Műszaki adattábla'!N104="","Nem adott meg lekötött teljesítményt",VLOOKUP(D112,'Műszaki adattábla'!E:P,10,0)),0))</f>
        <v>0</v>
      </c>
      <c r="H112" s="87">
        <f>IF(D112="","",VLOOKUP(D112,'Műszaki adattábla'!E:Q,11,0))</f>
        <v>0</v>
      </c>
      <c r="I112" s="88">
        <v>1954.93</v>
      </c>
      <c r="J112" s="89">
        <v>1138.9100000000001</v>
      </c>
      <c r="K112" s="90">
        <f>IF(D112="","",ROUND((F112*I112*'Műszaki adattábla'!$C$6/'Műszaki adattábla'!$C$7)+(G112*I112)+(H112*I112)/12*$D$7,0))</f>
        <v>330173</v>
      </c>
      <c r="L112" s="91">
        <f t="shared" si="3"/>
        <v>109761</v>
      </c>
    </row>
    <row r="113" spans="1:12" ht="15.75" thickBot="1" x14ac:dyDescent="0.3">
      <c r="A113" s="92"/>
      <c r="B113" s="84">
        <f t="shared" si="4"/>
        <v>92</v>
      </c>
      <c r="C113" s="85" t="str">
        <f>IF(D113="","",VLOOKUP(D113,'Műszaki adattábla'!E:H,2,0))</f>
        <v>2400 Dunaújváros Papírgyári út 10/1</v>
      </c>
      <c r="D113" s="86" t="str">
        <f>IF('Műszaki adattábla'!E105="","",'Műszaki adattábla'!E105)</f>
        <v>39N0302084780005</v>
      </c>
      <c r="E113" s="151">
        <f>IF('Műszaki adattábla'!E105="","",'Műszaki adattábla'!Q105)</f>
        <v>1140</v>
      </c>
      <c r="F113" s="87">
        <f>IF(D113="","",VLOOKUP(D113,'Műszaki adattábla'!E:N,8,0))</f>
        <v>4</v>
      </c>
      <c r="G113" s="87">
        <f>IF(D113="","",IF('Műszaki adattábla'!K105="20-99",IF('Műszaki adattábla'!N105="","Nem adott meg lekötött teljesítményt",VLOOKUP(D113,'Műszaki adattábla'!E:P,10,0)),0))</f>
        <v>0</v>
      </c>
      <c r="H113" s="87">
        <f>IF(D113="","",VLOOKUP(D113,'Műszaki adattábla'!E:Q,11,0))</f>
        <v>0</v>
      </c>
      <c r="I113" s="88">
        <v>1973.63</v>
      </c>
      <c r="J113" s="89">
        <v>1333.04</v>
      </c>
      <c r="K113" s="90">
        <f>IF(D113="","",ROUND((F113*I113*'Műszaki adattábla'!$C$6/'Műszaki adattábla'!$C$7)+(G113*I113)+(H113*I113)/12*$D$7,0))</f>
        <v>83333</v>
      </c>
      <c r="L113" s="91">
        <f t="shared" si="3"/>
        <v>1520</v>
      </c>
    </row>
    <row r="114" spans="1:12" ht="15.75" thickBot="1" x14ac:dyDescent="0.3">
      <c r="A114" s="92"/>
      <c r="B114" s="84">
        <f t="shared" si="4"/>
        <v>93</v>
      </c>
      <c r="C114" s="85" t="str">
        <f>IF(D114="","",VLOOKUP(D114,'Műszaki adattábla'!E:H,2,0))</f>
        <v>2400 Dunaújváros Papírgyári út 10/1</v>
      </c>
      <c r="D114" s="86" t="str">
        <f>IF('Műszaki adattábla'!E106="","",'Műszaki adattábla'!E106)</f>
        <v>39N030202295000X</v>
      </c>
      <c r="E114" s="151">
        <f>IF('Műszaki adattábla'!E106="","",'Műszaki adattábla'!Q106)</f>
        <v>1140</v>
      </c>
      <c r="F114" s="87">
        <f>IF(D114="","",VLOOKUP(D114,'Műszaki adattábla'!E:N,8,0))</f>
        <v>4</v>
      </c>
      <c r="G114" s="87">
        <f>IF(D114="","",IF('Műszaki adattábla'!K106="20-99",IF('Műszaki adattábla'!N106="","Nem adott meg lekötött teljesítményt",VLOOKUP(D114,'Műszaki adattábla'!E:P,10,0)),0))</f>
        <v>0</v>
      </c>
      <c r="H114" s="87">
        <f>IF(D114="","",VLOOKUP(D114,'Műszaki adattábla'!E:Q,11,0))</f>
        <v>0</v>
      </c>
      <c r="I114" s="88">
        <v>1973.63</v>
      </c>
      <c r="J114" s="89">
        <v>1333.04</v>
      </c>
      <c r="K114" s="90">
        <f>IF(D114="","",ROUND((F114*I114*'Műszaki adattábla'!$C$6/'Műszaki adattábla'!$C$7)+(G114*I114)+(H114*I114)/12*$D$7,0))</f>
        <v>83333</v>
      </c>
      <c r="L114" s="91">
        <f t="shared" si="3"/>
        <v>1520</v>
      </c>
    </row>
    <row r="115" spans="1:12" ht="15.75" thickBot="1" x14ac:dyDescent="0.3">
      <c r="A115" s="92"/>
      <c r="B115" s="84">
        <f t="shared" si="4"/>
        <v>94</v>
      </c>
      <c r="C115" s="85" t="str">
        <f>IF(D115="","",VLOOKUP(D115,'Műszaki adattábla'!E:H,2,0))</f>
        <v>2490 Pusztaszabolcs Velencei út 63</v>
      </c>
      <c r="D115" s="86" t="str">
        <f>IF('Műszaki adattábla'!E107="","",'Műszaki adattábla'!E107)</f>
        <v>39N030330123000Y</v>
      </c>
      <c r="E115" s="151">
        <f>IF('Műszaki adattábla'!E107="","",'Műszaki adattábla'!Q107)</f>
        <v>35892</v>
      </c>
      <c r="F115" s="87">
        <f>IF(D115="","",VLOOKUP(D115,'Műszaki adattábla'!E:N,8,0))</f>
        <v>4</v>
      </c>
      <c r="G115" s="87">
        <f>IF(D115="","",IF('Műszaki adattábla'!K107="20-99",IF('Műszaki adattábla'!N107="","Nem adott meg lekötött teljesítményt",VLOOKUP(D115,'Műszaki adattábla'!E:P,10,0)),0))</f>
        <v>0</v>
      </c>
      <c r="H115" s="87">
        <f>IF(D115="","",VLOOKUP(D115,'Műszaki adattábla'!E:Q,11,0))</f>
        <v>0</v>
      </c>
      <c r="I115" s="88">
        <v>1973.63</v>
      </c>
      <c r="J115" s="89">
        <v>1333.04</v>
      </c>
      <c r="K115" s="90">
        <f>IF(D115="","",ROUND((F115*I115*'Műszaki adattábla'!$C$6/'Műszaki adattábla'!$C$7)+(G115*I115)+(H115*I115)/12*$D$7,0))</f>
        <v>83333</v>
      </c>
      <c r="L115" s="91">
        <f t="shared" si="3"/>
        <v>47845</v>
      </c>
    </row>
    <row r="116" spans="1:12" ht="15.75" thickBot="1" x14ac:dyDescent="0.3">
      <c r="A116" s="92"/>
      <c r="B116" s="84">
        <f t="shared" si="4"/>
        <v>95</v>
      </c>
      <c r="C116" s="85" t="str">
        <f>IF(D116="","",VLOOKUP(D116,'Műszaki adattábla'!E:H,2,0))</f>
        <v>7000 Sárbogárd Túry Miklós utca 12</v>
      </c>
      <c r="D116" s="86" t="str">
        <f>IF('Műszaki adattábla'!E108="","",'Műszaki adattábla'!E108)</f>
        <v>39N0300981870001</v>
      </c>
      <c r="E116" s="151">
        <f>IF('Műszaki adattábla'!E108="","",'Műszaki adattábla'!Q108)</f>
        <v>179448</v>
      </c>
      <c r="F116" s="87">
        <f>IF(D116="","",VLOOKUP(D116,'Műszaki adattábla'!E:N,8,0))</f>
        <v>6</v>
      </c>
      <c r="G116" s="87">
        <f>IF(D116="","",IF('Műszaki adattábla'!K108="20-99",IF('Műszaki adattábla'!N108="","Nem adott meg lekötött teljesítményt",VLOOKUP(D116,'Műszaki adattábla'!E:P,10,0)),0))</f>
        <v>0</v>
      </c>
      <c r="H116" s="87">
        <f>IF(D116="","",VLOOKUP(D116,'Műszaki adattábla'!E:Q,11,0))</f>
        <v>0</v>
      </c>
      <c r="I116" s="88">
        <v>1973.63</v>
      </c>
      <c r="J116" s="89">
        <v>1333.04</v>
      </c>
      <c r="K116" s="90">
        <f>IF(D116="","",ROUND((F116*I116*'Műszaki adattábla'!$C$6/'Műszaki adattábla'!$C$7)+(G116*I116)+(H116*I116)/12*$D$7,0))</f>
        <v>124999</v>
      </c>
      <c r="L116" s="91">
        <f t="shared" si="3"/>
        <v>239211</v>
      </c>
    </row>
    <row r="117" spans="1:12" ht="15.75" thickBot="1" x14ac:dyDescent="0.3">
      <c r="A117" s="92"/>
      <c r="B117" s="84">
        <f t="shared" si="4"/>
        <v>96</v>
      </c>
      <c r="C117" s="85" t="str">
        <f>IF(D117="","",VLOOKUP(D117,'Műszaki adattábla'!E:H,2,0))</f>
        <v>8000 Székesfehérvár Szent Flórián körút</v>
      </c>
      <c r="D117" s="86" t="str">
        <f>IF('Műszaki adattábla'!E109="","",'Műszaki adattábla'!E109)</f>
        <v>39N030203542000C</v>
      </c>
      <c r="E117" s="151">
        <f>IF('Műszaki adattábla'!E109="","",'Műszaki adattábla'!Q109)</f>
        <v>1140026</v>
      </c>
      <c r="F117" s="87">
        <f>IF(D117="","",VLOOKUP(D117,'Műszaki adattábla'!E:N,8,0))</f>
        <v>0</v>
      </c>
      <c r="G117" s="87">
        <f>IF(D117="","",IF('Műszaki adattábla'!K109="20-99",IF('Műszaki adattábla'!N109="","Nem adott meg lekötött teljesítményt",VLOOKUP(D117,'Műszaki adattábla'!E:P,10,0)),0))</f>
        <v>683</v>
      </c>
      <c r="H117" s="87">
        <f>IF(D117="","",VLOOKUP(D117,'Műszaki adattábla'!E:Q,11,0))</f>
        <v>0</v>
      </c>
      <c r="I117" s="88">
        <v>3089.46</v>
      </c>
      <c r="J117" s="89">
        <v>180.21</v>
      </c>
      <c r="K117" s="90">
        <f>IF(D117="","",ROUND((F117*I117*'Műszaki adattábla'!$C$6/'Műszaki adattábla'!$C$7)+(G117*I117)+(H117*I117)/12*$D$7,0))</f>
        <v>2110101</v>
      </c>
      <c r="L117" s="91">
        <f t="shared" si="3"/>
        <v>205444</v>
      </c>
    </row>
    <row r="118" spans="1:12" ht="15.75" thickBot="1" x14ac:dyDescent="0.3">
      <c r="A118" s="92"/>
      <c r="B118" s="84">
        <f t="shared" si="4"/>
        <v>97</v>
      </c>
      <c r="C118" s="85" t="str">
        <f>IF(D118="","",VLOOKUP(D118,'Műszaki adattábla'!E:H,2,0))</f>
        <v>9021 Győr, Munkácsy M u. 4.</v>
      </c>
      <c r="D118" s="86" t="str">
        <f>IF('Műszaki adattábla'!E110="","",'Műszaki adattábla'!E110)</f>
        <v>39N050049879000Z</v>
      </c>
      <c r="E118" s="151">
        <f>IF('Műszaki adattábla'!E110="","",'Műszaki adattábla'!Q110)</f>
        <v>1710</v>
      </c>
      <c r="F118" s="87">
        <f>IF(D118="","",VLOOKUP(D118,'Műszaki adattábla'!E:N,8,0))</f>
        <v>10</v>
      </c>
      <c r="G118" s="87">
        <f>IF(D118="","",IF('Műszaki adattábla'!K110="20-99",IF('Műszaki adattábla'!N110="","Nem adott meg lekötött teljesítményt",VLOOKUP(D118,'Műszaki adattábla'!E:P,10,0)),0))</f>
        <v>0</v>
      </c>
      <c r="H118" s="87">
        <f>IF(D118="","",VLOOKUP(D118,'Műszaki adattábla'!E:Q,11,0))</f>
        <v>0</v>
      </c>
      <c r="I118" s="88">
        <v>1954.93</v>
      </c>
      <c r="J118" s="89">
        <v>1138.9100000000001</v>
      </c>
      <c r="K118" s="90">
        <f>IF(D118="","",ROUND((F118*I118*'Műszaki adattábla'!$C$6/'Műszaki adattábla'!$C$7)+(G118*I118)+(H118*I118)/12*$D$7,0))</f>
        <v>206358</v>
      </c>
      <c r="L118" s="91">
        <f t="shared" si="3"/>
        <v>1948</v>
      </c>
    </row>
    <row r="119" spans="1:12" ht="15.75" thickBot="1" x14ac:dyDescent="0.3">
      <c r="A119" s="92"/>
      <c r="B119" s="84">
        <f t="shared" si="4"/>
        <v>98</v>
      </c>
      <c r="C119" s="85" t="str">
        <f>IF(D119="","",VLOOKUP(D119,'Műszaki adattábla'!E:H,2,0))</f>
        <v>9200 Mosonmagyaróvár, Alkotmány út 16.</v>
      </c>
      <c r="D119" s="86" t="str">
        <f>IF('Műszaki adattábla'!E111="","",'Műszaki adattábla'!E111)</f>
        <v>39N050833298000A</v>
      </c>
      <c r="E119" s="151">
        <f>IF('Műszaki adattábla'!E111="","",'Műszaki adattábla'!Q111)</f>
        <v>199031</v>
      </c>
      <c r="F119" s="87">
        <f>IF(D119="","",VLOOKUP(D119,'Műszaki adattábla'!E:N,8,0))</f>
        <v>4</v>
      </c>
      <c r="G119" s="87">
        <f>IF(D119="","",IF('Műszaki adattábla'!K111="20-99",IF('Műszaki adattábla'!N111="","Nem adott meg lekötött teljesítményt",VLOOKUP(D119,'Műszaki adattábla'!E:P,10,0)),0))</f>
        <v>0</v>
      </c>
      <c r="H119" s="87">
        <f>IF(D119="","",VLOOKUP(D119,'Műszaki adattábla'!E:Q,11,0))</f>
        <v>0</v>
      </c>
      <c r="I119" s="88">
        <v>1954.93</v>
      </c>
      <c r="J119" s="89">
        <v>1138.9100000000001</v>
      </c>
      <c r="K119" s="90">
        <f>IF(D119="","",ROUND((F119*I119*'Műszaki adattábla'!$C$6/'Műszaki adattábla'!$C$7)+(G119*I119)+(H119*I119)/12*$D$7,0))</f>
        <v>82543</v>
      </c>
      <c r="L119" s="91">
        <f t="shared" si="3"/>
        <v>226678</v>
      </c>
    </row>
    <row r="120" spans="1:12" ht="15.75" thickBot="1" x14ac:dyDescent="0.3">
      <c r="A120" s="92"/>
      <c r="B120" s="84">
        <f t="shared" si="4"/>
        <v>99</v>
      </c>
      <c r="C120" s="85" t="str">
        <f>IF(D120="","",VLOOKUP(D120,'Műszaki adattábla'!E:H,2,0))</f>
        <v>9330 Kapuvár, Szent István Király út 21.</v>
      </c>
      <c r="D120" s="86" t="str">
        <f>IF('Műszaki adattábla'!E112="","",'Műszaki adattábla'!E112)</f>
        <v>39N0502106990005</v>
      </c>
      <c r="E120" s="151">
        <f>IF('Műszaki adattábla'!E112="","",'Műszaki adattábla'!Q112)</f>
        <v>139146</v>
      </c>
      <c r="F120" s="87">
        <f>IF(D120="","",VLOOKUP(D120,'Műszaki adattábla'!E:N,8,0))</f>
        <v>16</v>
      </c>
      <c r="G120" s="87">
        <f>IF(D120="","",IF('Műszaki adattábla'!K112="20-99",IF('Műszaki adattábla'!N112="","Nem adott meg lekötött teljesítményt",VLOOKUP(D120,'Műszaki adattábla'!E:P,10,0)),0))</f>
        <v>0</v>
      </c>
      <c r="H120" s="87">
        <f>IF(D120="","",VLOOKUP(D120,'Műszaki adattábla'!E:Q,11,0))</f>
        <v>0</v>
      </c>
      <c r="I120" s="88">
        <v>1954.93</v>
      </c>
      <c r="J120" s="89">
        <v>1138.9100000000001</v>
      </c>
      <c r="K120" s="90">
        <f>IF(D120="","",ROUND((F120*I120*'Műszaki adattábla'!$C$6/'Műszaki adattábla'!$C$7)+(G120*I120)+(H120*I120)/12*$D$7,0))</f>
        <v>330173</v>
      </c>
      <c r="L120" s="91">
        <f t="shared" si="3"/>
        <v>158475</v>
      </c>
    </row>
    <row r="121" spans="1:12" ht="15.75" thickBot="1" x14ac:dyDescent="0.3">
      <c r="A121" s="92"/>
      <c r="B121" s="84">
        <f t="shared" si="4"/>
        <v>100</v>
      </c>
      <c r="C121" s="85" t="str">
        <f>IF(D121="","",VLOOKUP(D121,'Műszaki adattábla'!E:H,2,0))</f>
        <v>9300 Csorna, Bartók Béla út 1.</v>
      </c>
      <c r="D121" s="86" t="str">
        <f>IF('Műszaki adattábla'!E113="","",'Műszaki adattábla'!E113)</f>
        <v>39N050582382000W</v>
      </c>
      <c r="E121" s="151">
        <f>IF('Műszaki adattábla'!E113="","",'Műszaki adattábla'!Q113)</f>
        <v>14725</v>
      </c>
      <c r="F121" s="87">
        <f>IF(D121="","",VLOOKUP(D121,'Műszaki adattábla'!E:N,8,0))</f>
        <v>4</v>
      </c>
      <c r="G121" s="87">
        <f>IF(D121="","",IF('Műszaki adattábla'!K113="20-99",IF('Műszaki adattábla'!N113="","Nem adott meg lekötött teljesítményt",VLOOKUP(D121,'Műszaki adattábla'!E:P,10,0)),0))</f>
        <v>0</v>
      </c>
      <c r="H121" s="87">
        <f>IF(D121="","",VLOOKUP(D121,'Műszaki adattábla'!E:Q,11,0))</f>
        <v>0</v>
      </c>
      <c r="I121" s="88">
        <v>1954.93</v>
      </c>
      <c r="J121" s="89">
        <v>1138.9100000000001</v>
      </c>
      <c r="K121" s="90">
        <f>IF(D121="","",ROUND((F121*I121*'Műszaki adattábla'!$C$6/'Műszaki adattábla'!$C$7)+(G121*I121)+(H121*I121)/12*$D$7,0))</f>
        <v>82543</v>
      </c>
      <c r="L121" s="91">
        <f t="shared" si="3"/>
        <v>16770</v>
      </c>
    </row>
    <row r="122" spans="1:12" ht="15.75" thickBot="1" x14ac:dyDescent="0.3">
      <c r="A122" s="92"/>
      <c r="B122" s="84">
        <f t="shared" si="4"/>
        <v>101</v>
      </c>
      <c r="C122" s="85" t="str">
        <f>IF(D122="","",VLOOKUP(D122,'Műszaki adattábla'!E:H,2,0))</f>
        <v>9155 Lébény, Iskola út 34.</v>
      </c>
      <c r="D122" s="86" t="str">
        <f>IF('Műszaki adattábla'!E114="","",'Műszaki adattábla'!E114)</f>
        <v>39N050842806000V</v>
      </c>
      <c r="E122" s="151">
        <f>IF('Műszaki adattábla'!E114="","",'Műszaki adattábla'!Q114)</f>
        <v>42845</v>
      </c>
      <c r="F122" s="87">
        <f>IF(D122="","",VLOOKUP(D122,'Műszaki adattábla'!E:N,8,0))</f>
        <v>4</v>
      </c>
      <c r="G122" s="87">
        <f>IF(D122="","",IF('Műszaki adattábla'!K114="20-99",IF('Műszaki adattábla'!N114="","Nem adott meg lekötött teljesítményt",VLOOKUP(D122,'Műszaki adattábla'!E:P,10,0)),0))</f>
        <v>0</v>
      </c>
      <c r="H122" s="87">
        <f>IF(D122="","",VLOOKUP(D122,'Műszaki adattábla'!E:Q,11,0))</f>
        <v>0</v>
      </c>
      <c r="I122" s="88">
        <v>1954.93</v>
      </c>
      <c r="J122" s="89">
        <v>1138.9100000000001</v>
      </c>
      <c r="K122" s="90">
        <f>IF(D122="","",ROUND((F122*I122*'Műszaki adattábla'!$C$6/'Műszaki adattábla'!$C$7)+(G122*I122)+(H122*I122)/12*$D$7,0))</f>
        <v>82543</v>
      </c>
      <c r="L122" s="91">
        <f t="shared" si="3"/>
        <v>48797</v>
      </c>
    </row>
    <row r="123" spans="1:12" ht="15.75" thickBot="1" x14ac:dyDescent="0.3">
      <c r="A123" s="92"/>
      <c r="B123" s="84">
        <f t="shared" si="4"/>
        <v>102</v>
      </c>
      <c r="C123" s="85" t="str">
        <f>IF(D123="","",VLOOKUP(D123,'Műszaki adattábla'!E:H,2,0))</f>
        <v>9111 Tényő, Árpád út 114.</v>
      </c>
      <c r="D123" s="86" t="str">
        <f>IF('Műszaki adattábla'!E115="","",'Műszaki adattábla'!E115)</f>
        <v>39N0502377890004</v>
      </c>
      <c r="E123" s="151">
        <f>IF('Műszaki adattábla'!E115="","",'Műszaki adattábla'!Q115)</f>
        <v>972</v>
      </c>
      <c r="F123" s="87">
        <f>IF(D123="","",VLOOKUP(D123,'Műszaki adattábla'!E:N,8,0))</f>
        <v>4</v>
      </c>
      <c r="G123" s="87">
        <f>IF(D123="","",IF('Műszaki adattábla'!K115="20-99",IF('Műszaki adattábla'!N115="","Nem adott meg lekötött teljesítményt",VLOOKUP(D123,'Műszaki adattábla'!E:P,10,0)),0))</f>
        <v>0</v>
      </c>
      <c r="H123" s="87">
        <f>IF(D123="","",VLOOKUP(D123,'Műszaki adattábla'!E:Q,11,0))</f>
        <v>0</v>
      </c>
      <c r="I123" s="88">
        <v>1954.93</v>
      </c>
      <c r="J123" s="89">
        <v>1138.9100000000001</v>
      </c>
      <c r="K123" s="90">
        <f>IF(D123="","",ROUND((F123*I123*'Műszaki adattábla'!$C$6/'Műszaki adattábla'!$C$7)+(G123*I123)+(H123*I123)/12*$D$7,0))</f>
        <v>82543</v>
      </c>
      <c r="L123" s="91">
        <f t="shared" si="3"/>
        <v>1107</v>
      </c>
    </row>
    <row r="124" spans="1:12" ht="15.75" thickBot="1" x14ac:dyDescent="0.3">
      <c r="A124" s="92"/>
      <c r="B124" s="84">
        <f t="shared" si="4"/>
        <v>103</v>
      </c>
      <c r="C124" s="85" t="str">
        <f>IF(D124="","",VLOOKUP(D124,'Műszaki adattábla'!E:H,2,0))</f>
        <v>9029 Győr-Sáráspuszta Medvei út.</v>
      </c>
      <c r="D124" s="86" t="str">
        <f>IF('Műszaki adattábla'!E116="","",'Műszaki adattábla'!E116)</f>
        <v>39N050103312000U</v>
      </c>
      <c r="E124" s="151">
        <f>IF('Műszaki adattábla'!E116="","",'Műszaki adattábla'!Q116)</f>
        <v>40660</v>
      </c>
      <c r="F124" s="87">
        <f>IF(D124="","",VLOOKUP(D124,'Műszaki adattábla'!E:N,8,0))</f>
        <v>4</v>
      </c>
      <c r="G124" s="87">
        <f>IF(D124="","",IF('Műszaki adattábla'!K116="20-99",IF('Műszaki adattábla'!N116="","Nem adott meg lekötött teljesítményt",VLOOKUP(D124,'Műszaki adattábla'!E:P,10,0)),0))</f>
        <v>0</v>
      </c>
      <c r="H124" s="87">
        <f>IF(D124="","",VLOOKUP(D124,'Műszaki adattábla'!E:Q,11,0))</f>
        <v>0</v>
      </c>
      <c r="I124" s="88">
        <v>1954.93</v>
      </c>
      <c r="J124" s="89">
        <v>1138.9100000000001</v>
      </c>
      <c r="K124" s="90">
        <f>IF(D124="","",ROUND((F124*I124*'Műszaki adattábla'!$C$6/'Műszaki adattábla'!$C$7)+(G124*I124)+(H124*I124)/12*$D$7,0))</f>
        <v>82543</v>
      </c>
      <c r="L124" s="91">
        <f t="shared" si="3"/>
        <v>46308</v>
      </c>
    </row>
    <row r="125" spans="1:12" ht="15.75" thickBot="1" x14ac:dyDescent="0.3">
      <c r="A125" s="92"/>
      <c r="B125" s="84">
        <f t="shared" si="4"/>
        <v>104</v>
      </c>
      <c r="C125" s="85" t="str">
        <f>IF(D125="","",VLOOKUP(D125,'Műszaki adattábla'!E:H,2,0))</f>
        <v>9400 Sopron, Tűzoltó köz 2.</v>
      </c>
      <c r="D125" s="86" t="str">
        <f>IF('Műszaki adattábla'!E117="","",'Műszaki adattábla'!E117)</f>
        <v>39N050122355000I</v>
      </c>
      <c r="E125" s="151">
        <f>IF('Műszaki adattábla'!E117="","",'Műszaki adattábla'!Q117)</f>
        <v>316356</v>
      </c>
      <c r="F125" s="87">
        <f>IF(D125="","",VLOOKUP(D125,'Műszaki adattábla'!E:N,8,0))</f>
        <v>0</v>
      </c>
      <c r="G125" s="87">
        <f>IF(D125="","",IF('Műszaki adattábla'!K117="20-99",IF('Műszaki adattábla'!N117="","Nem adott meg lekötött teljesítményt",VLOOKUP(D125,'Műszaki adattábla'!E:P,10,0)),0))</f>
        <v>420</v>
      </c>
      <c r="H125" s="87">
        <f>IF(D125="","",VLOOKUP(D125,'Műszaki adattábla'!E:Q,11,0))</f>
        <v>0</v>
      </c>
      <c r="I125" s="88">
        <v>1875.5</v>
      </c>
      <c r="J125" s="89">
        <v>164.72</v>
      </c>
      <c r="K125" s="90">
        <f>IF(D125="","",ROUND((F125*I125*'Műszaki adattábla'!$C$6/'Műszaki adattábla'!$C$7)+(G125*I125)+(H125*I125)/12*$D$7,0))</f>
        <v>787710</v>
      </c>
      <c r="L125" s="91">
        <f t="shared" si="3"/>
        <v>52110</v>
      </c>
    </row>
    <row r="126" spans="1:12" ht="15.75" thickBot="1" x14ac:dyDescent="0.3">
      <c r="A126" s="92"/>
      <c r="B126" s="84">
        <f t="shared" si="4"/>
        <v>105</v>
      </c>
      <c r="C126" s="85" t="str">
        <f>IF(D126="","",VLOOKUP(D126,'Műszaki adattábla'!E:H,2,0))</f>
        <v>9021 Győr Benczúr u. 1/a</v>
      </c>
      <c r="D126" s="86" t="str">
        <f>IF('Műszaki adattábla'!E118="","",'Műszaki adattábla'!E118)</f>
        <v>39N050458902000R</v>
      </c>
      <c r="E126" s="151">
        <f>IF('Műszaki adattábla'!E118="","",'Műszaki adattábla'!Q118)</f>
        <v>2386</v>
      </c>
      <c r="F126" s="87">
        <f>IF(D126="","",VLOOKUP(D126,'Műszaki adattábla'!E:N,8,0))</f>
        <v>4</v>
      </c>
      <c r="G126" s="87">
        <f>IF(D126="","",IF('Műszaki adattábla'!K118="20-99",IF('Műszaki adattábla'!N118="","Nem adott meg lekötött teljesítményt",VLOOKUP(D126,'Műszaki adattábla'!E:P,10,0)),0))</f>
        <v>0</v>
      </c>
      <c r="H126" s="87">
        <f>IF(D126="","",VLOOKUP(D126,'Műszaki adattábla'!E:Q,11,0))</f>
        <v>0</v>
      </c>
      <c r="I126" s="88">
        <v>1954.93</v>
      </c>
      <c r="J126" s="89">
        <v>1138.9100000000001</v>
      </c>
      <c r="K126" s="90">
        <f>IF(D126="","",ROUND((F126*I126*'Műszaki adattábla'!$C$6/'Műszaki adattábla'!$C$7)+(G126*I126)+(H126*I126)/12*$D$7,0))</f>
        <v>82543</v>
      </c>
      <c r="L126" s="91">
        <f t="shared" si="3"/>
        <v>2717</v>
      </c>
    </row>
    <row r="127" spans="1:12" ht="15.75" thickBot="1" x14ac:dyDescent="0.3">
      <c r="A127" s="92"/>
      <c r="B127" s="84">
        <f t="shared" si="4"/>
        <v>106</v>
      </c>
      <c r="C127" s="85" t="str">
        <f>IF(D127="","",VLOOKUP(D127,'Műszaki adattábla'!E:H,2,0))</f>
        <v>9483 Sopronkövesd Liliom utca 3.</v>
      </c>
      <c r="D127" s="86" t="str">
        <f>IF('Műszaki adattábla'!E119="","",'Műszaki adattábla'!E119)</f>
        <v>39N050859682000Q</v>
      </c>
      <c r="E127" s="151">
        <f>IF('Műszaki adattábla'!E119="","",'Műszaki adattábla'!Q119)</f>
        <v>45600</v>
      </c>
      <c r="F127" s="87">
        <f>IF(D127="","",VLOOKUP(D127,'Műszaki adattábla'!E:N,8,0))</f>
        <v>4</v>
      </c>
      <c r="G127" s="87">
        <f>IF(D127="","",IF('Műszaki adattábla'!K119="20-99",IF('Műszaki adattábla'!N119="","Nem adott meg lekötött teljesítményt",VLOOKUP(D127,'Műszaki adattábla'!E:P,10,0)),0))</f>
        <v>0</v>
      </c>
      <c r="H127" s="87">
        <f>IF(D127="","",VLOOKUP(D127,'Műszaki adattábla'!E:Q,11,0))</f>
        <v>0</v>
      </c>
      <c r="I127" s="88">
        <v>1954.93</v>
      </c>
      <c r="J127" s="89">
        <v>1138.9100000000001</v>
      </c>
      <c r="K127" s="90">
        <f>IF(D127="","",ROUND((F127*I127*'Műszaki adattábla'!$C$6/'Műszaki adattábla'!$C$7)+(G127*I127)+(H127*I127)/12*$D$7,0))</f>
        <v>82543</v>
      </c>
      <c r="L127" s="91">
        <f t="shared" si="3"/>
        <v>51934</v>
      </c>
    </row>
    <row r="128" spans="1:12" ht="15.75" thickBot="1" x14ac:dyDescent="0.3">
      <c r="A128" s="92"/>
      <c r="B128" s="84">
        <f t="shared" si="4"/>
        <v>107</v>
      </c>
      <c r="C128" s="85" t="str">
        <f>IF(D128="","",VLOOKUP(D128,'Műszaki adattábla'!E:H,2,0))</f>
        <v>4027 Debrecen, Böszörményi út 46-56.</v>
      </c>
      <c r="D128" s="86" t="str">
        <f>IF('Műszaki adattábla'!E120="","",'Műszaki adattábla'!E120)</f>
        <v>39N1125790580007</v>
      </c>
      <c r="E128" s="151">
        <f>IF('Műszaki adattábla'!E120="","",'Műszaki adattábla'!Q120)</f>
        <v>132</v>
      </c>
      <c r="F128" s="87">
        <f>IF(D128="","",VLOOKUP(D128,'Műszaki adattábla'!E:N,8,0))</f>
        <v>4</v>
      </c>
      <c r="G128" s="87">
        <f>IF(D128="","",IF('Műszaki adattábla'!K120="20-99",IF('Műszaki adattábla'!N120="","Nem adott meg lekötött teljesítményt",VLOOKUP(D128,'Műszaki adattábla'!E:P,10,0)),0))</f>
        <v>0</v>
      </c>
      <c r="H128" s="87">
        <f>IF(D128="","",VLOOKUP(D128,'Műszaki adattábla'!E:Q,11,0))</f>
        <v>0</v>
      </c>
      <c r="I128" s="88">
        <v>1973.63</v>
      </c>
      <c r="J128" s="89">
        <v>1169.71</v>
      </c>
      <c r="K128" s="90">
        <f>IF(D128="","",ROUND((F128*I128*'Műszaki adattábla'!$C$6/'Műszaki adattábla'!$C$7)+(G128*I128)+(H128*I128)/12*$D$7,0))</f>
        <v>83333</v>
      </c>
      <c r="L128" s="91">
        <f t="shared" si="3"/>
        <v>154</v>
      </c>
    </row>
    <row r="129" spans="1:12" ht="15.75" thickBot="1" x14ac:dyDescent="0.3">
      <c r="A129" s="92"/>
      <c r="B129" s="84">
        <f t="shared" si="4"/>
        <v>108</v>
      </c>
      <c r="C129" s="85" t="str">
        <f>IF(D129="","",VLOOKUP(D129,'Műszaki adattábla'!E:H,2,0))</f>
        <v>4200 Hajdúszoboszló, Tessedik Sámuel u. 1.</v>
      </c>
      <c r="D129" s="86" t="str">
        <f>IF('Műszaki adattábla'!E121="","",'Műszaki adattábla'!E121)</f>
        <v>39N110484109000E</v>
      </c>
      <c r="E129" s="151">
        <f>IF('Műszaki adattábla'!E121="","",'Műszaki adattábla'!Q121)</f>
        <v>91835</v>
      </c>
      <c r="F129" s="87">
        <f>IF(D129="","",VLOOKUP(D129,'Műszaki adattábla'!E:N,8,0))</f>
        <v>0</v>
      </c>
      <c r="G129" s="87">
        <f>IF(D129="","",IF('Műszaki adattábla'!K121="20-99",IF('Műszaki adattábla'!N121="","Nem adott meg lekötött teljesítményt",VLOOKUP(D129,'Műszaki adattábla'!E:P,10,0)),0))</f>
        <v>462</v>
      </c>
      <c r="H129" s="87">
        <f>IF(D129="","",VLOOKUP(D129,'Műszaki adattábla'!E:Q,11,0))</f>
        <v>0</v>
      </c>
      <c r="I129" s="88">
        <v>1832.45</v>
      </c>
      <c r="J129" s="89">
        <v>194.42</v>
      </c>
      <c r="K129" s="90">
        <f>IF(D129="","",ROUND((F129*I129*'Műszaki adattábla'!$C$6/'Műszaki adattábla'!$C$7)+(G129*I129)+(H129*I129)/12*$D$7,0))</f>
        <v>846592</v>
      </c>
      <c r="L129" s="91">
        <f t="shared" si="3"/>
        <v>17855</v>
      </c>
    </row>
    <row r="130" spans="1:12" ht="15.75" thickBot="1" x14ac:dyDescent="0.3">
      <c r="A130" s="92"/>
      <c r="B130" s="84">
        <f t="shared" ref="B130:B193" si="5">IF(D130="","",B129+1)</f>
        <v>109</v>
      </c>
      <c r="C130" s="85" t="str">
        <f>IF(D130="","",VLOOKUP(D130,'Műszaki adattábla'!E:H,2,0))</f>
        <v>4080 Hajdúnánás, Bocskai utca 25.</v>
      </c>
      <c r="D130" s="86" t="str">
        <f>IF('Műszaki adattábla'!E122="","",'Műszaki adattábla'!E122)</f>
        <v>39N110499827000P</v>
      </c>
      <c r="E130" s="151">
        <f>IF('Műszaki adattábla'!E122="","",'Műszaki adattábla'!Q122)</f>
        <v>135114</v>
      </c>
      <c r="F130" s="87">
        <f>IF(D130="","",VLOOKUP(D130,'Műszaki adattábla'!E:N,8,0))</f>
        <v>10</v>
      </c>
      <c r="G130" s="87">
        <f>IF(D130="","",IF('Műszaki adattábla'!K122="20-99",IF('Műszaki adattábla'!N122="","Nem adott meg lekötött teljesítményt",VLOOKUP(D130,'Műszaki adattábla'!E:P,10,0)),0))</f>
        <v>0</v>
      </c>
      <c r="H130" s="87">
        <f>IF(D130="","",VLOOKUP(D130,'Műszaki adattábla'!E:Q,11,0))</f>
        <v>0</v>
      </c>
      <c r="I130" s="88">
        <v>1973.63</v>
      </c>
      <c r="J130" s="89">
        <v>1169.71</v>
      </c>
      <c r="K130" s="90">
        <f>IF(D130="","",ROUND((F130*I130*'Műszaki adattábla'!$C$6/'Műszaki adattábla'!$C$7)+(G130*I130)+(H130*I130)/12*$D$7,0))</f>
        <v>208332</v>
      </c>
      <c r="L130" s="91">
        <f t="shared" ref="L130:L193" si="6">IF(D130="","",ROUND((J130/1000)*E130,0))</f>
        <v>158044</v>
      </c>
    </row>
    <row r="131" spans="1:12" ht="15.75" thickBot="1" x14ac:dyDescent="0.3">
      <c r="A131" s="92"/>
      <c r="B131" s="84">
        <f t="shared" si="5"/>
        <v>110</v>
      </c>
      <c r="C131" s="85" t="str">
        <f>IF(D131="","",VLOOKUP(D131,'Műszaki adattábla'!E:H,2,0))</f>
        <v>4100 Berettyóújfalu, Széchenyi u. 86.</v>
      </c>
      <c r="D131" s="86" t="str">
        <f>IF('Műszaki adattábla'!E123="","",'Műszaki adattábla'!E123)</f>
        <v>39N110455976000O</v>
      </c>
      <c r="E131" s="151">
        <f>IF('Műszaki adattábla'!E123="","",'Műszaki adattábla'!Q123)</f>
        <v>210061</v>
      </c>
      <c r="F131" s="87">
        <f>IF(D131="","",VLOOKUP(D131,'Műszaki adattábla'!E:N,8,0))</f>
        <v>16</v>
      </c>
      <c r="G131" s="87">
        <f>IF(D131="","",IF('Műszaki adattábla'!K123="20-99",IF('Műszaki adattábla'!N123="","Nem adott meg lekötött teljesítményt",VLOOKUP(D131,'Műszaki adattábla'!E:P,10,0)),0))</f>
        <v>0</v>
      </c>
      <c r="H131" s="87">
        <f>IF(D131="","",VLOOKUP(D131,'Műszaki adattábla'!E:Q,11,0))</f>
        <v>0</v>
      </c>
      <c r="I131" s="88">
        <v>1973.63</v>
      </c>
      <c r="J131" s="89">
        <v>1169.71</v>
      </c>
      <c r="K131" s="90">
        <f>IF(D131="","",ROUND((F131*I131*'Műszaki adattábla'!$C$6/'Műszaki adattábla'!$C$7)+(G131*I131)+(H131*I131)/12*$D$7,0))</f>
        <v>333332</v>
      </c>
      <c r="L131" s="91">
        <f t="shared" si="6"/>
        <v>245710</v>
      </c>
    </row>
    <row r="132" spans="1:12" ht="15.75" thickBot="1" x14ac:dyDescent="0.3">
      <c r="A132" s="92"/>
      <c r="B132" s="84">
        <f t="shared" si="5"/>
        <v>111</v>
      </c>
      <c r="C132" s="85" t="str">
        <f>IF(D132="","",VLOOKUP(D132,'Műszaki adattábla'!E:H,2,0))</f>
        <v>4200 Hajdúszoboszló, Rákóczi Ferenc út 184.</v>
      </c>
      <c r="D132" s="86" t="str">
        <f>IF('Műszaki adattábla'!E124="","",'Műszaki adattábla'!E124)</f>
        <v>39N110485839000D</v>
      </c>
      <c r="E132" s="151">
        <f>IF('Műszaki adattábla'!E124="","",'Műszaki adattábla'!Q124)</f>
        <v>100281</v>
      </c>
      <c r="F132" s="87">
        <f>IF(D132="","",VLOOKUP(D132,'Műszaki adattábla'!E:N,8,0))</f>
        <v>10</v>
      </c>
      <c r="G132" s="87">
        <f>IF(D132="","",IF('Műszaki adattábla'!K124="20-99",IF('Műszaki adattábla'!N124="","Nem adott meg lekötött teljesítményt",VLOOKUP(D132,'Műszaki adattábla'!E:P,10,0)),0))</f>
        <v>0</v>
      </c>
      <c r="H132" s="87">
        <f>IF(D132="","",VLOOKUP(D132,'Műszaki adattábla'!E:Q,11,0))</f>
        <v>0</v>
      </c>
      <c r="I132" s="88">
        <v>1973.63</v>
      </c>
      <c r="J132" s="89">
        <v>1169.71</v>
      </c>
      <c r="K132" s="90">
        <f>IF(D132="","",ROUND((F132*I132*'Műszaki adattábla'!$C$6/'Műszaki adattábla'!$C$7)+(G132*I132)+(H132*I132)/12*$D$7,0))</f>
        <v>208332</v>
      </c>
      <c r="L132" s="91">
        <f t="shared" si="6"/>
        <v>117300</v>
      </c>
    </row>
    <row r="133" spans="1:12" ht="15.75" thickBot="1" x14ac:dyDescent="0.3">
      <c r="A133" s="92"/>
      <c r="B133" s="84">
        <f t="shared" si="5"/>
        <v>112</v>
      </c>
      <c r="C133" s="85" t="str">
        <f>IF(D133="","",VLOOKUP(D133,'Műszaki adattábla'!E:H,2,0))</f>
        <v>3300 Eger, Klapka György u. 11.</v>
      </c>
      <c r="D133" s="86" t="str">
        <f>IF('Műszaki adattábla'!E125="","",'Műszaki adattábla'!E125)</f>
        <v>39N1110099130006</v>
      </c>
      <c r="E133" s="151">
        <f>IF('Műszaki adattábla'!E125="","",'Műszaki adattábla'!Q125)</f>
        <v>308757</v>
      </c>
      <c r="F133" s="87">
        <f>IF(D133="","",VLOOKUP(D133,'Műszaki adattábla'!E:N,8,0))</f>
        <v>0</v>
      </c>
      <c r="G133" s="87">
        <f>IF(D133="","",IF('Műszaki adattábla'!K125="20-99",IF('Műszaki adattábla'!N125="","Nem adott meg lekötött teljesítményt",VLOOKUP(D133,'Műszaki adattábla'!E:P,10,0)),0))</f>
        <v>263</v>
      </c>
      <c r="H133" s="87">
        <f>IF(D133="","",VLOOKUP(D133,'Műszaki adattábla'!E:Q,11,0))</f>
        <v>0</v>
      </c>
      <c r="I133" s="88">
        <v>1832.45</v>
      </c>
      <c r="J133" s="89">
        <v>194.42</v>
      </c>
      <c r="K133" s="90">
        <f>IF(D133="","",ROUND((F133*I133*'Műszaki adattábla'!$C$6/'Műszaki adattábla'!$C$7)+(G133*I133)+(H133*I133)/12*$D$7,0))</f>
        <v>481934</v>
      </c>
      <c r="L133" s="91">
        <f t="shared" si="6"/>
        <v>60029</v>
      </c>
    </row>
    <row r="134" spans="1:12" ht="15.75" thickBot="1" x14ac:dyDescent="0.3">
      <c r="A134" s="95"/>
      <c r="B134" s="84">
        <f t="shared" si="5"/>
        <v>113</v>
      </c>
      <c r="C134" s="85" t="str">
        <f>IF(D134="","",VLOOKUP(D134,'Műszaki adattábla'!E:H,2,0))</f>
        <v>3300 Eger, Vincellériskola u. 5.</v>
      </c>
      <c r="D134" s="86" t="str">
        <f>IF('Műszaki adattábla'!E126="","",'Műszaki adattábla'!E126)</f>
        <v>39N110998032000L</v>
      </c>
      <c r="E134" s="151">
        <f>IF('Műszaki adattábla'!E126="","",'Műszaki adattábla'!Q126)</f>
        <v>603876</v>
      </c>
      <c r="F134" s="87">
        <f>IF(D134="","",VLOOKUP(D134,'Műszaki adattábla'!E:N,8,0))</f>
        <v>0</v>
      </c>
      <c r="G134" s="87">
        <f>IF(D134="","",IF('Műszaki adattábla'!K126="20-99",IF('Műszaki adattábla'!N126="","Nem adott meg lekötött teljesítményt",VLOOKUP(D134,'Műszaki adattábla'!E:P,10,0)),0))</f>
        <v>305</v>
      </c>
      <c r="H134" s="87">
        <f>IF(D134="","",VLOOKUP(D134,'Műszaki adattábla'!E:Q,11,0))</f>
        <v>0</v>
      </c>
      <c r="I134" s="88">
        <v>1832.45</v>
      </c>
      <c r="J134" s="89">
        <v>194.42</v>
      </c>
      <c r="K134" s="90">
        <f>IF(D134="","",ROUND((F134*I134*'Műszaki adattábla'!$C$6/'Műszaki adattábla'!$C$7)+(G134*I134)+(H134*I134)/12*$D$7,0))</f>
        <v>558897</v>
      </c>
      <c r="L134" s="91">
        <f t="shared" si="6"/>
        <v>117406</v>
      </c>
    </row>
    <row r="135" spans="1:12" ht="15.75" thickBot="1" x14ac:dyDescent="0.3">
      <c r="A135" s="95"/>
      <c r="B135" s="84">
        <f t="shared" si="5"/>
        <v>114</v>
      </c>
      <c r="C135" s="85" t="str">
        <f>IF(D135="","",VLOOKUP(D135,'Műszaki adattábla'!E:H,2,0))</f>
        <v>3300 Eger, Vincellériskola u. 5.</v>
      </c>
      <c r="D135" s="86" t="str">
        <f>IF('Műszaki adattábla'!E127="","",'Műszaki adattábla'!E127)</f>
        <v>39N110979554000B</v>
      </c>
      <c r="E135" s="151">
        <f>IF('Műszaki adattábla'!E127="","",'Műszaki adattábla'!Q127)</f>
        <v>67145</v>
      </c>
      <c r="F135" s="87">
        <f>IF(D135="","",VLOOKUP(D135,'Műszaki adattábla'!E:N,8,0))</f>
        <v>10</v>
      </c>
      <c r="G135" s="87">
        <f>IF(D135="","",IF('Műszaki adattábla'!K127="20-99",IF('Műszaki adattábla'!N127="","Nem adott meg lekötött teljesítményt",VLOOKUP(D135,'Műszaki adattábla'!E:P,10,0)),0))</f>
        <v>0</v>
      </c>
      <c r="H135" s="87">
        <f>IF(D135="","",VLOOKUP(D135,'Műszaki adattábla'!E:Q,11,0))</f>
        <v>0</v>
      </c>
      <c r="I135" s="88">
        <v>1973.63</v>
      </c>
      <c r="J135" s="89">
        <v>1169.71</v>
      </c>
      <c r="K135" s="90">
        <f>IF(D135="","",ROUND((F135*I135*'Műszaki adattábla'!$C$6/'Műszaki adattábla'!$C$7)+(G135*I135)+(H135*I135)/12*$D$7,0))</f>
        <v>208332</v>
      </c>
      <c r="L135" s="91">
        <f t="shared" si="6"/>
        <v>78540</v>
      </c>
    </row>
    <row r="136" spans="1:12" ht="15.75" thickBot="1" x14ac:dyDescent="0.3">
      <c r="B136" s="84">
        <f t="shared" si="5"/>
        <v>115</v>
      </c>
      <c r="C136" s="85" t="str">
        <f>IF(D136="","",VLOOKUP(D136,'Műszaki adattábla'!E:H,2,0))</f>
        <v>3300 Eger, Vincellériskola u. 5.</v>
      </c>
      <c r="D136" s="86" t="str">
        <f>IF('Műszaki adattábla'!E128="","",'Műszaki adattábla'!E128)</f>
        <v>39N1106310000004</v>
      </c>
      <c r="E136" s="151">
        <f>IF('Műszaki adattábla'!E128="","",'Műszaki adattábla'!Q128)</f>
        <v>20794</v>
      </c>
      <c r="F136" s="87">
        <f>IF(D136="","",VLOOKUP(D136,'Műszaki adattábla'!E:N,8,0))</f>
        <v>4</v>
      </c>
      <c r="G136" s="87">
        <f>IF(D136="","",IF('Műszaki adattábla'!K128="20-99",IF('Műszaki adattábla'!N128="","Nem adott meg lekötött teljesítményt",VLOOKUP(D136,'Műszaki adattábla'!E:P,10,0)),0))</f>
        <v>0</v>
      </c>
      <c r="H136" s="87">
        <f>IF(D136="","",VLOOKUP(D136,'Műszaki adattábla'!E:Q,11,0))</f>
        <v>0</v>
      </c>
      <c r="I136" s="88">
        <v>1973.63</v>
      </c>
      <c r="J136" s="89">
        <v>1169.71</v>
      </c>
      <c r="K136" s="90">
        <f>IF(D136="","",ROUND((F136*I136*'Műszaki adattábla'!$C$6/'Műszaki adattábla'!$C$7)+(G136*I136)+(H136*I136)/12*$D$7,0))</f>
        <v>83333</v>
      </c>
      <c r="L136" s="91">
        <f t="shared" si="6"/>
        <v>24323</v>
      </c>
    </row>
    <row r="137" spans="1:12" ht="15.75" thickBot="1" x14ac:dyDescent="0.3">
      <c r="B137" s="84">
        <f t="shared" si="5"/>
        <v>116</v>
      </c>
      <c r="C137" s="85" t="str">
        <f>IF(D137="","",VLOOKUP(D137,'Műszaki adattábla'!E:H,2,0))</f>
        <v>3390 Füzesabony, Hunyadi út 39.</v>
      </c>
      <c r="D137" s="86" t="str">
        <f>IF('Műszaki adattábla'!E129="","",'Műszaki adattábla'!E129)</f>
        <v>39N1103138120001</v>
      </c>
      <c r="E137" s="151">
        <f>IF('Műszaki adattábla'!E129="","",'Műszaki adattábla'!Q129)</f>
        <v>23731</v>
      </c>
      <c r="F137" s="87">
        <f>IF(D137="","",VLOOKUP(D137,'Műszaki adattábla'!E:N,8,0))</f>
        <v>4</v>
      </c>
      <c r="G137" s="87">
        <f>IF(D137="","",IF('Műszaki adattábla'!K129="20-99",IF('Műszaki adattábla'!N129="","Nem adott meg lekötött teljesítményt",VLOOKUP(D137,'Műszaki adattábla'!E:P,10,0)),0))</f>
        <v>0</v>
      </c>
      <c r="H137" s="87">
        <f>IF(D137="","",VLOOKUP(D137,'Műszaki adattábla'!E:Q,11,0))</f>
        <v>0</v>
      </c>
      <c r="I137" s="88">
        <v>1973.63</v>
      </c>
      <c r="J137" s="89">
        <v>1169.71</v>
      </c>
      <c r="K137" s="90">
        <f>IF(D137="","",ROUND((F137*I137*'Műszaki adattábla'!$C$6/'Műszaki adattábla'!$C$7)+(G137*I137)+(H137*I137)/12*$D$7,0))</f>
        <v>83333</v>
      </c>
      <c r="L137" s="91">
        <f t="shared" si="6"/>
        <v>27758</v>
      </c>
    </row>
    <row r="138" spans="1:12" ht="15.75" thickBot="1" x14ac:dyDescent="0.3">
      <c r="B138" s="84">
        <f t="shared" si="5"/>
        <v>117</v>
      </c>
      <c r="C138" s="85" t="str">
        <f>IF(D138="","",VLOOKUP(D138,'Műszaki adattábla'!E:H,2,0))</f>
        <v>3250 Pétervására, Papláza u. 10.</v>
      </c>
      <c r="D138" s="86" t="str">
        <f>IF('Műszaki adattábla'!E130="","",'Műszaki adattábla'!E130)</f>
        <v>39N110962209000S</v>
      </c>
      <c r="E138" s="151">
        <f>IF('Műszaki adattábla'!E130="","",'Műszaki adattábla'!Q130)</f>
        <v>32070</v>
      </c>
      <c r="F138" s="87">
        <f>IF(D138="","",VLOOKUP(D138,'Műszaki adattábla'!E:N,8,0))</f>
        <v>4</v>
      </c>
      <c r="G138" s="87">
        <f>IF(D138="","",IF('Műszaki adattábla'!K130="20-99",IF('Műszaki adattábla'!N130="","Nem adott meg lekötött teljesítményt",VLOOKUP(D138,'Műszaki adattábla'!E:P,10,0)),0))</f>
        <v>0</v>
      </c>
      <c r="H138" s="87">
        <f>IF(D138="","",VLOOKUP(D138,'Műszaki adattábla'!E:Q,11,0))</f>
        <v>0</v>
      </c>
      <c r="I138" s="88">
        <v>1973.63</v>
      </c>
      <c r="J138" s="89">
        <v>1169.71</v>
      </c>
      <c r="K138" s="90">
        <f>IF(D138="","",ROUND((F138*I138*'Műszaki adattábla'!$C$6/'Műszaki adattábla'!$C$7)+(G138*I138)+(H138*I138)/12*$D$7,0))</f>
        <v>83333</v>
      </c>
      <c r="L138" s="91">
        <f t="shared" si="6"/>
        <v>37513</v>
      </c>
    </row>
    <row r="139" spans="1:12" ht="15.75" thickBot="1" x14ac:dyDescent="0.3">
      <c r="B139" s="84">
        <f t="shared" si="5"/>
        <v>118</v>
      </c>
      <c r="C139" s="85" t="str">
        <f>IF(D139="","",VLOOKUP(D139,'Műszaki adattábla'!E:H,2,0))</f>
        <v>3200 Gyöngyös, Bethlen Gábor u. 26., hrsz: 2740/62.</v>
      </c>
      <c r="D139" s="86" t="str">
        <f>IF('Műszaki adattábla'!E131="","",'Műszaki adattábla'!E131)</f>
        <v>39N110972521000Q</v>
      </c>
      <c r="E139" s="151">
        <f>IF('Műszaki adattábla'!E131="","",'Műszaki adattábla'!Q131)</f>
        <v>274798</v>
      </c>
      <c r="F139" s="87">
        <f>IF(D139="","",VLOOKUP(D139,'Műszaki adattábla'!E:N,8,0))</f>
        <v>10</v>
      </c>
      <c r="G139" s="87">
        <f>IF(D139="","",IF('Műszaki adattábla'!K131="20-99",IF('Műszaki adattábla'!N131="","Nem adott meg lekötött teljesítményt",VLOOKUP(D139,'Műszaki adattábla'!E:P,10,0)),0))</f>
        <v>0</v>
      </c>
      <c r="H139" s="87">
        <f>IF(D139="","",VLOOKUP(D139,'Műszaki adattábla'!E:Q,11,0))</f>
        <v>0</v>
      </c>
      <c r="I139" s="88">
        <v>1973.63</v>
      </c>
      <c r="J139" s="89">
        <v>1169.71</v>
      </c>
      <c r="K139" s="90">
        <f>IF(D139="","",ROUND((F139*I139*'Műszaki adattábla'!$C$6/'Műszaki adattábla'!$C$7)+(G139*I139)+(H139*I139)/12*$D$7,0))</f>
        <v>208332</v>
      </c>
      <c r="L139" s="91">
        <f t="shared" si="6"/>
        <v>321434</v>
      </c>
    </row>
    <row r="140" spans="1:12" ht="15.75" thickBot="1" x14ac:dyDescent="0.3">
      <c r="B140" s="84">
        <f t="shared" si="5"/>
        <v>119</v>
      </c>
      <c r="C140" s="85" t="str">
        <f>IF(D140="","",VLOOKUP(D140,'Műszaki adattábla'!E:H,2,0))</f>
        <v>3000 Hatvan, Hunyadi tér 19.</v>
      </c>
      <c r="D140" s="86" t="str">
        <f>IF('Műszaki adattábla'!E132="","",'Műszaki adattábla'!E132)</f>
        <v>39N110918045000Z</v>
      </c>
      <c r="E140" s="151">
        <f>IF('Műszaki adattábla'!E132="","",'Műszaki adattábla'!Q132)</f>
        <v>205828</v>
      </c>
      <c r="F140" s="87">
        <f>IF(D140="","",VLOOKUP(D140,'Műszaki adattábla'!E:N,8,0))</f>
        <v>0</v>
      </c>
      <c r="G140" s="87">
        <f>IF(D140="","",IF('Műszaki adattábla'!K132="20-99",IF('Műszaki adattábla'!N132="","Nem adott meg lekötött teljesítményt",VLOOKUP(D140,'Műszaki adattábla'!E:P,10,0)),0))</f>
        <v>263</v>
      </c>
      <c r="H140" s="87">
        <f>IF(D140="","",VLOOKUP(D140,'Műszaki adattábla'!E:Q,11,0))</f>
        <v>0</v>
      </c>
      <c r="I140" s="88">
        <v>1832.45</v>
      </c>
      <c r="J140" s="89">
        <v>194.42</v>
      </c>
      <c r="K140" s="90">
        <f>IF(D140="","",ROUND((F140*I140*'Műszaki adattábla'!$C$6/'Műszaki adattábla'!$C$7)+(G140*I140)+(H140*I140)/12*$D$7,0))</f>
        <v>481934</v>
      </c>
      <c r="L140" s="91">
        <f t="shared" si="6"/>
        <v>40017</v>
      </c>
    </row>
    <row r="141" spans="1:12" ht="15.75" thickBot="1" x14ac:dyDescent="0.3">
      <c r="B141" s="84">
        <f t="shared" si="5"/>
        <v>120</v>
      </c>
      <c r="C141" s="85" t="str">
        <f>IF(D141="","",VLOOKUP(D141,'Műszaki adattábla'!E:H,2,0))</f>
        <v>3360 Heves, Károlyi Mihály u. 2.</v>
      </c>
      <c r="D141" s="86" t="str">
        <f>IF('Műszaki adattábla'!E133="","",'Műszaki adattábla'!E133)</f>
        <v>39N110938216000G</v>
      </c>
      <c r="E141" s="151">
        <f>IF('Műszaki adattábla'!E133="","",'Műszaki adattábla'!Q133)</f>
        <v>105547</v>
      </c>
      <c r="F141" s="87">
        <f>IF(D141="","",VLOOKUP(D141,'Műszaki adattábla'!E:N,8,0))</f>
        <v>16</v>
      </c>
      <c r="G141" s="87">
        <f>IF(D141="","",IF('Műszaki adattábla'!K133="20-99",IF('Műszaki adattábla'!N133="","Nem adott meg lekötött teljesítményt",VLOOKUP(D141,'Műszaki adattábla'!E:P,10,0)),0))</f>
        <v>0</v>
      </c>
      <c r="H141" s="87">
        <f>IF(D141="","",VLOOKUP(D141,'Műszaki adattábla'!E:Q,11,0))</f>
        <v>0</v>
      </c>
      <c r="I141" s="88">
        <v>1973.63</v>
      </c>
      <c r="J141" s="89">
        <v>1169.71</v>
      </c>
      <c r="K141" s="90">
        <f>IF(D141="","",ROUND((F141*I141*'Műszaki adattábla'!$C$6/'Műszaki adattábla'!$C$7)+(G141*I141)+(H141*I141)/12*$D$7,0))</f>
        <v>333332</v>
      </c>
      <c r="L141" s="91">
        <f t="shared" si="6"/>
        <v>123459</v>
      </c>
    </row>
    <row r="142" spans="1:12" ht="15.75" thickBot="1" x14ac:dyDescent="0.3">
      <c r="B142" s="84">
        <f t="shared" si="5"/>
        <v>121</v>
      </c>
      <c r="C142" s="85" t="str">
        <f>IF(D142="","",VLOOKUP(D142,'Műszaki adattábla'!E:H,2,0))</f>
        <v>3384 Kisköre, Vizililiom u. 8.</v>
      </c>
      <c r="D142" s="86" t="str">
        <f>IF('Műszaki adattábla'!E134="","",'Műszaki adattábla'!E134)</f>
        <v>39N1104562640007</v>
      </c>
      <c r="E142" s="151">
        <f>IF('Műszaki adattábla'!E134="","",'Műszaki adattábla'!Q134)</f>
        <v>7390</v>
      </c>
      <c r="F142" s="87">
        <f>IF(D142="","",VLOOKUP(D142,'Műszaki adattábla'!E:N,8,0))</f>
        <v>4</v>
      </c>
      <c r="G142" s="87">
        <f>IF(D142="","",IF('Műszaki adattábla'!K134="20-99",IF('Műszaki adattábla'!N134="","Nem adott meg lekötött teljesítményt",VLOOKUP(D142,'Műszaki adattábla'!E:P,10,0)),0))</f>
        <v>0</v>
      </c>
      <c r="H142" s="87">
        <f>IF(D142="","",VLOOKUP(D142,'Műszaki adattábla'!E:Q,11,0))</f>
        <v>0</v>
      </c>
      <c r="I142" s="88">
        <v>1973.63</v>
      </c>
      <c r="J142" s="89">
        <v>1169.71</v>
      </c>
      <c r="K142" s="90">
        <f>IF(D142="","",ROUND((F142*I142*'Műszaki adattábla'!$C$6/'Műszaki adattábla'!$C$7)+(G142*I142)+(H142*I142)/12*$D$7,0))</f>
        <v>83333</v>
      </c>
      <c r="L142" s="91">
        <f t="shared" si="6"/>
        <v>8644</v>
      </c>
    </row>
    <row r="143" spans="1:12" ht="15.75" thickBot="1" x14ac:dyDescent="0.3">
      <c r="B143" s="84">
        <f t="shared" si="5"/>
        <v>122</v>
      </c>
      <c r="C143" s="85" t="str">
        <f>IF(D143="","",VLOOKUP(D143,'Műszaki adattábla'!E:H,2,0))</f>
        <v>5000 Szolnok, József Attila út 14.</v>
      </c>
      <c r="D143" s="86" t="str">
        <f>IF('Műszaki adattábla'!E135="","",'Műszaki adattábla'!E135)</f>
        <v>39N110796262000P</v>
      </c>
      <c r="E143" s="151">
        <f>IF('Műszaki adattábla'!E135="","",'Műszaki adattábla'!Q135)</f>
        <v>292924</v>
      </c>
      <c r="F143" s="87">
        <f>IF(D143="","",VLOOKUP(D143,'Műszaki adattábla'!E:N,8,0))</f>
        <v>0</v>
      </c>
      <c r="G143" s="87">
        <f>IF(D143="","",IF('Műszaki adattábla'!K135="20-99",IF('Műszaki adattábla'!N135="","Nem adott meg lekötött teljesítményt",VLOOKUP(D143,'Műszaki adattábla'!E:P,10,0)),0))</f>
        <v>798</v>
      </c>
      <c r="H143" s="87">
        <f>IF(D143="","",VLOOKUP(D143,'Műszaki adattábla'!E:Q,11,0))</f>
        <v>0</v>
      </c>
      <c r="I143" s="88">
        <v>1832.45</v>
      </c>
      <c r="J143" s="89">
        <v>194.42</v>
      </c>
      <c r="K143" s="90">
        <f>IF(D143="","",ROUND((F143*I143*'Műszaki adattábla'!$C$6/'Műszaki adattábla'!$C$7)+(G143*I143)+(H143*I143)/12*$D$7,0))</f>
        <v>1462295</v>
      </c>
      <c r="L143" s="91">
        <f t="shared" si="6"/>
        <v>56950</v>
      </c>
    </row>
    <row r="144" spans="1:12" ht="15.75" thickBot="1" x14ac:dyDescent="0.3">
      <c r="B144" s="84">
        <f t="shared" si="5"/>
        <v>123</v>
      </c>
      <c r="C144" s="85" t="str">
        <f>IF(D144="","",VLOOKUP(D144,'Műszaki adattábla'!E:H,2,0))</f>
        <v>5000 Szolnok, József Attila út 14.</v>
      </c>
      <c r="D144" s="86" t="str">
        <f>IF('Műszaki adattábla'!E136="","",'Műszaki adattábla'!E136)</f>
        <v>39N110744078000R</v>
      </c>
      <c r="E144" s="151">
        <f>IF('Műszaki adattábla'!E136="","",'Műszaki adattábla'!Q136)</f>
        <v>49613</v>
      </c>
      <c r="F144" s="87">
        <f>IF(D144="","",VLOOKUP(D144,'Műszaki adattábla'!E:N,8,0))</f>
        <v>6</v>
      </c>
      <c r="G144" s="87">
        <f>IF(D144="","",IF('Műszaki adattábla'!K136="20-99",IF('Műszaki adattábla'!N136="","Nem adott meg lekötött teljesítményt",VLOOKUP(D144,'Műszaki adattábla'!E:P,10,0)),0))</f>
        <v>0</v>
      </c>
      <c r="H144" s="87">
        <f>IF(D144="","",VLOOKUP(D144,'Műszaki adattábla'!E:Q,11,0))</f>
        <v>0</v>
      </c>
      <c r="I144" s="88">
        <v>1973.63</v>
      </c>
      <c r="J144" s="89">
        <v>1169.71</v>
      </c>
      <c r="K144" s="90">
        <f>IF(D144="","",ROUND((F144*I144*'Műszaki adattábla'!$C$6/'Műszaki adattábla'!$C$7)+(G144*I144)+(H144*I144)/12*$D$7,0))</f>
        <v>124999</v>
      </c>
      <c r="L144" s="91">
        <f t="shared" si="6"/>
        <v>58033</v>
      </c>
    </row>
    <row r="145" spans="2:12" ht="15.75" thickBot="1" x14ac:dyDescent="0.3">
      <c r="B145" s="84">
        <f t="shared" si="5"/>
        <v>124</v>
      </c>
      <c r="C145" s="85" t="str">
        <f>IF(D145="","",VLOOKUP(D145,'Műszaki adattábla'!E:H,2,0))</f>
        <v>5000 Szolnok, József Attila út 14.</v>
      </c>
      <c r="D145" s="86" t="str">
        <f>IF('Műszaki adattábla'!E137="","",'Műszaki adattábla'!E137)</f>
        <v>39N1108281520001</v>
      </c>
      <c r="E145" s="151">
        <f>IF('Műszaki adattábla'!E137="","",'Műszaki adattábla'!Q137)</f>
        <v>9500</v>
      </c>
      <c r="F145" s="87">
        <f>IF(D145="","",VLOOKUP(D145,'Műszaki adattábla'!E:N,8,0))</f>
        <v>6</v>
      </c>
      <c r="G145" s="87">
        <f>IF(D145="","",IF('Műszaki adattábla'!K137="20-99",IF('Műszaki adattábla'!N137="","Nem adott meg lekötött teljesítményt",VLOOKUP(D145,'Műszaki adattábla'!E:P,10,0)),0))</f>
        <v>0</v>
      </c>
      <c r="H145" s="87">
        <f>IF(D145="","",VLOOKUP(D145,'Műszaki adattábla'!E:Q,11,0))</f>
        <v>0</v>
      </c>
      <c r="I145" s="88">
        <v>1973.63</v>
      </c>
      <c r="J145" s="89">
        <v>1169.71</v>
      </c>
      <c r="K145" s="90">
        <f>IF(D145="","",ROUND((F145*I145*'Műszaki adattábla'!$C$6/'Műszaki adattábla'!$C$7)+(G145*I145)+(H145*I145)/12*$D$7,0))</f>
        <v>124999</v>
      </c>
      <c r="L145" s="91">
        <f t="shared" si="6"/>
        <v>11112</v>
      </c>
    </row>
    <row r="146" spans="2:12" ht="15.75" thickBot="1" x14ac:dyDescent="0.3">
      <c r="B146" s="84">
        <f t="shared" si="5"/>
        <v>125</v>
      </c>
      <c r="C146" s="85" t="str">
        <f>IF(D146="","",VLOOKUP(D146,'Műszaki adattábla'!E:H,2,0))</f>
        <v>5000 Szolnok, József Attila út 14.</v>
      </c>
      <c r="D146" s="86" t="str">
        <f>IF('Műszaki adattábla'!E138="","",'Műszaki adattábla'!E138)</f>
        <v>39N1108026580002</v>
      </c>
      <c r="E146" s="151">
        <f>IF('Műszaki adattábla'!E138="","",'Műszaki adattábla'!Q138)</f>
        <v>100280</v>
      </c>
      <c r="F146" s="87">
        <f>IF(D146="","",VLOOKUP(D146,'Műszaki adattábla'!E:N,8,0))</f>
        <v>16</v>
      </c>
      <c r="G146" s="87">
        <f>IF(D146="","",IF('Műszaki adattábla'!K138="20-99",IF('Műszaki adattábla'!N138="","Nem adott meg lekötött teljesítményt",VLOOKUP(D146,'Műszaki adattábla'!E:P,10,0)),0))</f>
        <v>0</v>
      </c>
      <c r="H146" s="87">
        <f>IF(D146="","",VLOOKUP(D146,'Műszaki adattábla'!E:Q,11,0))</f>
        <v>0</v>
      </c>
      <c r="I146" s="88">
        <v>1973.63</v>
      </c>
      <c r="J146" s="89">
        <v>1169.71</v>
      </c>
      <c r="K146" s="90">
        <f>IF(D146="","",ROUND((F146*I146*'Műszaki adattábla'!$C$6/'Műszaki adattábla'!$C$7)+(G146*I146)+(H146*I146)/12*$D$7,0))</f>
        <v>333332</v>
      </c>
      <c r="L146" s="91">
        <f t="shared" si="6"/>
        <v>117299</v>
      </c>
    </row>
    <row r="147" spans="2:12" ht="15.75" thickBot="1" x14ac:dyDescent="0.3">
      <c r="B147" s="84">
        <f t="shared" si="5"/>
        <v>126</v>
      </c>
      <c r="C147" s="85" t="str">
        <f>IF(D147="","",VLOOKUP(D147,'Műszaki adattábla'!E:H,2,0))</f>
        <v>5100 Jászberény, Jákóhalmi út 11/a.</v>
      </c>
      <c r="D147" s="86" t="str">
        <f>IF('Műszaki adattábla'!E139="","",'Műszaki adattábla'!E139)</f>
        <v>39N112582039000O</v>
      </c>
      <c r="E147" s="151">
        <f>IF('Műszaki adattábla'!E139="","",'Műszaki adattábla'!Q139)</f>
        <v>135115</v>
      </c>
      <c r="F147" s="87">
        <f>IF(D147="","",VLOOKUP(D147,'Műszaki adattábla'!E:N,8,0))</f>
        <v>16</v>
      </c>
      <c r="G147" s="87">
        <f>IF(D147="","",IF('Műszaki adattábla'!K139="20-99",IF('Műszaki adattábla'!N139="","Nem adott meg lekötött teljesítményt",VLOOKUP(D147,'Műszaki adattábla'!E:P,10,0)),0))</f>
        <v>0</v>
      </c>
      <c r="H147" s="87">
        <f>IF(D147="","",VLOOKUP(D147,'Műszaki adattábla'!E:Q,11,0))</f>
        <v>0</v>
      </c>
      <c r="I147" s="88">
        <v>1973.63</v>
      </c>
      <c r="J147" s="89">
        <v>1169.71</v>
      </c>
      <c r="K147" s="90">
        <f>IF(D147="","",ROUND((F147*I147*'Műszaki adattábla'!$C$6/'Műszaki adattábla'!$C$7)+(G147*I147)+(H147*I147)/12*$D$7,0))</f>
        <v>333332</v>
      </c>
      <c r="L147" s="91">
        <f t="shared" si="6"/>
        <v>158045</v>
      </c>
    </row>
    <row r="148" spans="2:12" ht="15.75" thickBot="1" x14ac:dyDescent="0.3">
      <c r="B148" s="84">
        <f t="shared" si="5"/>
        <v>127</v>
      </c>
      <c r="C148" s="85" t="str">
        <f>IF(D148="","",VLOOKUP(D148,'Műszaki adattábla'!E:H,2,0))</f>
        <v>5100 Jászberény, Jákóhalmi út 11/a.</v>
      </c>
      <c r="D148" s="86" t="str">
        <f>IF('Műszaki adattábla'!E140="","",'Műszaki adattábla'!E140)</f>
        <v>39N112582040000Q</v>
      </c>
      <c r="E148" s="151">
        <f>IF('Műszaki adattábla'!E140="","",'Műszaki adattábla'!Q140)</f>
        <v>18684</v>
      </c>
      <c r="F148" s="87">
        <f>IF(D148="","",VLOOKUP(D148,'Műszaki adattábla'!E:N,8,0))</f>
        <v>4</v>
      </c>
      <c r="G148" s="87">
        <f>IF(D148="","",IF('Műszaki adattábla'!K140="20-99",IF('Műszaki adattábla'!N140="","Nem adott meg lekötött teljesítményt",VLOOKUP(D148,'Műszaki adattábla'!E:P,10,0)),0))</f>
        <v>0</v>
      </c>
      <c r="H148" s="87">
        <f>IF(D148="","",VLOOKUP(D148,'Műszaki adattábla'!E:Q,11,0))</f>
        <v>0</v>
      </c>
      <c r="I148" s="88">
        <v>1973.63</v>
      </c>
      <c r="J148" s="89">
        <v>1169.71</v>
      </c>
      <c r="K148" s="90">
        <f>IF(D148="","",ROUND((F148*I148*'Műszaki adattábla'!$C$6/'Műszaki adattábla'!$C$7)+(G148*I148)+(H148*I148)/12*$D$7,0))</f>
        <v>83333</v>
      </c>
      <c r="L148" s="91">
        <f t="shared" si="6"/>
        <v>21855</v>
      </c>
    </row>
    <row r="149" spans="2:12" ht="15.75" thickBot="1" x14ac:dyDescent="0.3">
      <c r="B149" s="84">
        <f t="shared" si="5"/>
        <v>128</v>
      </c>
      <c r="C149" s="85" t="str">
        <f>IF(D149="","",VLOOKUP(D149,'Műszaki adattábla'!E:H,2,0))</f>
        <v>5400 Mezőtúr, Kossuth tér 2.</v>
      </c>
      <c r="D149" s="86" t="str">
        <f>IF('Műszaki adattábla'!E141="","",'Műszaki adattábla'!E141)</f>
        <v>39N1101493670000</v>
      </c>
      <c r="E149" s="151">
        <f>IF('Műszaki adattábla'!E141="","",'Műszaki adattábla'!Q141)</f>
        <v>178603</v>
      </c>
      <c r="F149" s="87">
        <f>IF(D149="","",VLOOKUP(D149,'Műszaki adattábla'!E:N,8,0))</f>
        <v>16</v>
      </c>
      <c r="G149" s="87">
        <f>IF(D149="","",IF('Műszaki adattábla'!K141="20-99",IF('Műszaki adattábla'!N141="","Nem adott meg lekötött teljesítményt",VLOOKUP(D149,'Műszaki adattábla'!E:P,10,0)),0))</f>
        <v>0</v>
      </c>
      <c r="H149" s="87">
        <f>IF(D149="","",VLOOKUP(D149,'Műszaki adattábla'!E:Q,11,0))</f>
        <v>0</v>
      </c>
      <c r="I149" s="88">
        <v>1973.63</v>
      </c>
      <c r="J149" s="89">
        <v>1169.71</v>
      </c>
      <c r="K149" s="90">
        <f>IF(D149="","",ROUND((F149*I149*'Műszaki adattábla'!$C$6/'Műszaki adattábla'!$C$7)+(G149*I149)+(H149*I149)/12*$D$7,0))</f>
        <v>333332</v>
      </c>
      <c r="L149" s="91">
        <f t="shared" si="6"/>
        <v>208914</v>
      </c>
    </row>
    <row r="150" spans="2:12" ht="15.75" thickBot="1" x14ac:dyDescent="0.3">
      <c r="B150" s="84">
        <f t="shared" si="5"/>
        <v>129</v>
      </c>
      <c r="C150" s="85" t="str">
        <f>IF(D150="","",VLOOKUP(D150,'Műszaki adattábla'!E:H,2,0))</f>
        <v>5440 Kunszentmárton, Rákóczi F. u. 19.</v>
      </c>
      <c r="D150" s="86" t="str">
        <f>IF('Műszaki adattábla'!E142="","",'Műszaki adattábla'!E142)</f>
        <v>39N1107787580005</v>
      </c>
      <c r="E150" s="151">
        <f>IF('Műszaki adattábla'!E142="","",'Műszaki adattábla'!Q142)</f>
        <v>192115</v>
      </c>
      <c r="F150" s="87">
        <f>IF(D150="","",VLOOKUP(D150,'Műszaki adattábla'!E:N,8,0))</f>
        <v>16</v>
      </c>
      <c r="G150" s="87">
        <f>IF(D150="","",IF('Műszaki adattábla'!K142="20-99",IF('Műszaki adattábla'!N142="","Nem adott meg lekötött teljesítményt",VLOOKUP(D150,'Műszaki adattábla'!E:P,10,0)),0))</f>
        <v>0</v>
      </c>
      <c r="H150" s="87">
        <f>IF(D150="","",VLOOKUP(D150,'Műszaki adattábla'!E:Q,11,0))</f>
        <v>0</v>
      </c>
      <c r="I150" s="88">
        <v>1973.63</v>
      </c>
      <c r="J150" s="89">
        <v>1169.71</v>
      </c>
      <c r="K150" s="90">
        <f>IF(D150="","",ROUND((F150*I150*'Műszaki adattábla'!$C$6/'Műszaki adattábla'!$C$7)+(G150*I150)+(H150*I150)/12*$D$7,0))</f>
        <v>333332</v>
      </c>
      <c r="L150" s="91">
        <f t="shared" si="6"/>
        <v>224719</v>
      </c>
    </row>
    <row r="151" spans="2:12" ht="15.75" thickBot="1" x14ac:dyDescent="0.3">
      <c r="B151" s="84">
        <f t="shared" si="5"/>
        <v>130</v>
      </c>
      <c r="C151" s="85" t="str">
        <f>IF(D151="","",VLOOKUP(D151,'Műszaki adattábla'!E:H,2,0))</f>
        <v>5440 Kunszentmárton, Rákóczi F. u. 19.</v>
      </c>
      <c r="D151" s="86" t="str">
        <f>IF('Műszaki adattábla'!E143="","",'Műszaki adattábla'!E143)</f>
        <v>39N110778666000G</v>
      </c>
      <c r="E151" s="151">
        <f>IF('Műszaki adattábla'!E143="","",'Műszaki adattábla'!Q143)</f>
        <v>6966</v>
      </c>
      <c r="F151" s="87">
        <f>IF(D151="","",VLOOKUP(D151,'Műszaki adattábla'!E:N,8,0))</f>
        <v>4</v>
      </c>
      <c r="G151" s="87">
        <f>IF(D151="","",IF('Műszaki adattábla'!K143="20-99",IF('Műszaki adattábla'!N143="","Nem adott meg lekötött teljesítményt",VLOOKUP(D151,'Műszaki adattábla'!E:P,10,0)),0))</f>
        <v>0</v>
      </c>
      <c r="H151" s="87">
        <f>IF(D151="","",VLOOKUP(D151,'Műszaki adattábla'!E:Q,11,0))</f>
        <v>0</v>
      </c>
      <c r="I151" s="88">
        <v>1973.63</v>
      </c>
      <c r="J151" s="89">
        <v>1169.71</v>
      </c>
      <c r="K151" s="90">
        <f>IF(D151="","",ROUND((F151*I151*'Műszaki adattábla'!$C$6/'Műszaki adattábla'!$C$7)+(G151*I151)+(H151*I151)/12*$D$7,0))</f>
        <v>83333</v>
      </c>
      <c r="L151" s="91">
        <f t="shared" si="6"/>
        <v>8148</v>
      </c>
    </row>
    <row r="152" spans="2:12" ht="15.75" thickBot="1" x14ac:dyDescent="0.3">
      <c r="B152" s="84">
        <f t="shared" si="5"/>
        <v>131</v>
      </c>
      <c r="C152" s="85" t="str">
        <f>IF(D152="","",VLOOKUP(D152,'Műszaki adattábla'!E:H,2,0))</f>
        <v>5440 Kunszentmárton, Rákóczi F. u. 19.</v>
      </c>
      <c r="D152" s="86" t="str">
        <f>IF('Műszaki adattábla'!E144="","",'Műszaki adattábla'!E144)</f>
        <v>39N110778791000G</v>
      </c>
      <c r="E152" s="151">
        <f>IF('Műszaki adattábla'!E144="","",'Műszaki adattábla'!Q144)</f>
        <v>26602</v>
      </c>
      <c r="F152" s="87">
        <f>IF(D152="","",VLOOKUP(D152,'Műszaki adattábla'!E:N,8,0))</f>
        <v>6</v>
      </c>
      <c r="G152" s="87">
        <f>IF(D152="","",IF('Műszaki adattábla'!K144="20-99",IF('Műszaki adattábla'!N144="","Nem adott meg lekötött teljesítményt",VLOOKUP(D152,'Műszaki adattábla'!E:P,10,0)),0))</f>
        <v>0</v>
      </c>
      <c r="H152" s="87">
        <f>IF(D152="","",VLOOKUP(D152,'Műszaki adattábla'!E:Q,11,0))</f>
        <v>0</v>
      </c>
      <c r="I152" s="88">
        <v>1973.63</v>
      </c>
      <c r="J152" s="89">
        <v>1169.71</v>
      </c>
      <c r="K152" s="90">
        <f>IF(D152="","",ROUND((F152*I152*'Műszaki adattábla'!$C$6/'Műszaki adattábla'!$C$7)+(G152*I152)+(H152*I152)/12*$D$7,0))</f>
        <v>124999</v>
      </c>
      <c r="L152" s="91">
        <f t="shared" si="6"/>
        <v>31117</v>
      </c>
    </row>
    <row r="153" spans="2:12" ht="15.75" thickBot="1" x14ac:dyDescent="0.3">
      <c r="B153" s="84">
        <f t="shared" si="5"/>
        <v>132</v>
      </c>
      <c r="C153" s="85" t="str">
        <f>IF(D153="","",VLOOKUP(D153,'Műszaki adattábla'!E:H,2,0))</f>
        <v>5300 Karcag, Madarasi út 4.</v>
      </c>
      <c r="D153" s="86" t="str">
        <f>IF('Műszaki adattábla'!E145="","",'Műszaki adattábla'!E145)</f>
        <v>39N110769868000U</v>
      </c>
      <c r="E153" s="151">
        <f>IF('Műszaki adattábla'!E145="","",'Műszaki adattábla'!Q145)</f>
        <v>230115</v>
      </c>
      <c r="F153" s="87">
        <f>IF(D153="","",VLOOKUP(D153,'Műszaki adattábla'!E:N,8,0))</f>
        <v>16</v>
      </c>
      <c r="G153" s="87">
        <f>IF(D153="","",IF('Műszaki adattábla'!K145="20-99",IF('Műszaki adattábla'!N145="","Nem adott meg lekötött teljesítményt",VLOOKUP(D153,'Műszaki adattábla'!E:P,10,0)),0))</f>
        <v>0</v>
      </c>
      <c r="H153" s="87">
        <f>IF(D153="","",VLOOKUP(D153,'Műszaki adattábla'!E:Q,11,0))</f>
        <v>0</v>
      </c>
      <c r="I153" s="88">
        <v>1973.63</v>
      </c>
      <c r="J153" s="89">
        <v>1169.71</v>
      </c>
      <c r="K153" s="90">
        <f>IF(D153="","",ROUND((F153*I153*'Műszaki adattábla'!$C$6/'Műszaki adattábla'!$C$7)+(G153*I153)+(H153*I153)/12*$D$7,0))</f>
        <v>333332</v>
      </c>
      <c r="L153" s="91">
        <f t="shared" si="6"/>
        <v>269168</v>
      </c>
    </row>
    <row r="154" spans="2:12" ht="15.75" thickBot="1" x14ac:dyDescent="0.3">
      <c r="B154" s="84">
        <f t="shared" si="5"/>
        <v>133</v>
      </c>
      <c r="C154" s="85" t="str">
        <f>IF(D154="","",VLOOKUP(D154,'Műszaki adattábla'!E:H,2,0))</f>
        <v>5350 Tiszafüred, Béke tér 8.</v>
      </c>
      <c r="D154" s="86" t="str">
        <f>IF('Műszaki adattábla'!E146="","",'Műszaki adattábla'!E146)</f>
        <v>39N1107710240000</v>
      </c>
      <c r="E154" s="151">
        <f>IF('Műszaki adattábla'!E146="","",'Műszaki adattábla'!Q146)</f>
        <v>164355</v>
      </c>
      <c r="F154" s="87">
        <f>IF(D154="","",VLOOKUP(D154,'Műszaki adattábla'!E:N,8,0))</f>
        <v>0</v>
      </c>
      <c r="G154" s="87">
        <f>IF(D154="","",IF('Műszaki adattábla'!K146="20-99",IF('Műszaki adattábla'!N146="","Nem adott meg lekötött teljesítményt",VLOOKUP(D154,'Műszaki adattábla'!E:P,10,0)),0))</f>
        <v>263</v>
      </c>
      <c r="H154" s="87">
        <f>IF(D154="","",VLOOKUP(D154,'Műszaki adattábla'!E:Q,11,0))</f>
        <v>0</v>
      </c>
      <c r="I154" s="88">
        <v>1832.45</v>
      </c>
      <c r="J154" s="89">
        <v>194.42</v>
      </c>
      <c r="K154" s="90">
        <f>IF(D154="","",ROUND((F154*I154*'Műszaki adattábla'!$C$6/'Műszaki adattábla'!$C$7)+(G154*I154)+(H154*I154)/12*$D$7,0))</f>
        <v>481934</v>
      </c>
      <c r="L154" s="91">
        <f t="shared" si="6"/>
        <v>31954</v>
      </c>
    </row>
    <row r="155" spans="2:12" ht="15.75" thickBot="1" x14ac:dyDescent="0.3">
      <c r="B155" s="84">
        <f t="shared" si="5"/>
        <v>134</v>
      </c>
      <c r="C155" s="85" t="str">
        <f>IF(D155="","",VLOOKUP(D155,'Műszaki adattábla'!E:H,2,0))</f>
        <v>2800Tatabánya, Szent Borbála út 16.</v>
      </c>
      <c r="D155" s="86" t="str">
        <f>IF('Műszaki adattábla'!E147="","",'Műszaki adattábla'!E147)</f>
        <v>39N0500460280002</v>
      </c>
      <c r="E155" s="151">
        <f>IF('Műszaki adattábla'!E147="","",'Műszaki adattábla'!Q147)</f>
        <v>285692</v>
      </c>
      <c r="F155" s="87">
        <f>IF(D155="","",VLOOKUP(D155,'Műszaki adattábla'!E:N,8,0))</f>
        <v>0</v>
      </c>
      <c r="G155" s="87">
        <f>IF(D155="","",IF('Műszaki adattábla'!K147="20-99",IF('Műszaki adattábla'!N147="","Nem adott meg lekötött teljesítményt",VLOOKUP(D155,'Műszaki adattábla'!E:P,10,0)),0))</f>
        <v>263</v>
      </c>
      <c r="H155" s="87">
        <f>IF(D155="","",VLOOKUP(D155,'Műszaki adattábla'!E:Q,11,0))</f>
        <v>0</v>
      </c>
      <c r="I155" s="88">
        <v>1875.5</v>
      </c>
      <c r="J155" s="89">
        <v>164.72</v>
      </c>
      <c r="K155" s="90">
        <f>IF(D155="","",ROUND((F155*I155*'Műszaki adattábla'!$C$6/'Műszaki adattábla'!$C$7)+(G155*I155)+(H155*I155)/12*$D$7,0))</f>
        <v>493257</v>
      </c>
      <c r="L155" s="91">
        <f t="shared" si="6"/>
        <v>47059</v>
      </c>
    </row>
    <row r="156" spans="2:12" ht="15.75" thickBot="1" x14ac:dyDescent="0.3">
      <c r="B156" s="84">
        <f t="shared" si="5"/>
        <v>135</v>
      </c>
      <c r="C156" s="85" t="str">
        <f>IF(D156="","",VLOOKUP(D156,'Műszaki adattábla'!E:H,2,0))</f>
        <v>2921 Komárom-Szőny, Tűzoltó utca 1.</v>
      </c>
      <c r="D156" s="86" t="str">
        <f>IF('Műszaki adattábla'!E148="","",'Műszaki adattábla'!E148)</f>
        <v>39N0507838890008</v>
      </c>
      <c r="E156" s="151">
        <f>IF('Műszaki adattábla'!E148="","",'Műszaki adattábla'!Q148)</f>
        <v>266217</v>
      </c>
      <c r="F156" s="87">
        <f>IF(D156="","",VLOOKUP(D156,'Műszaki adattábla'!E:N,8,0))</f>
        <v>0</v>
      </c>
      <c r="G156" s="87">
        <f>IF(D156="","",IF('Műszaki adattábla'!K148="20-99",IF('Műszaki adattábla'!N148="","Nem adott meg lekötött teljesítményt",VLOOKUP(D156,'Műszaki adattábla'!E:P,10,0)),0))</f>
        <v>263</v>
      </c>
      <c r="H156" s="87">
        <f>IF(D156="","",VLOOKUP(D156,'Műszaki adattábla'!E:Q,11,0))</f>
        <v>0</v>
      </c>
      <c r="I156" s="88">
        <v>1875.5</v>
      </c>
      <c r="J156" s="89">
        <v>164.72</v>
      </c>
      <c r="K156" s="90">
        <f>IF(D156="","",ROUND((F156*I156*'Műszaki adattábla'!$C$6/'Műszaki adattábla'!$C$7)+(G156*I156)+(H156*I156)/12*$D$7,0))</f>
        <v>493257</v>
      </c>
      <c r="L156" s="91">
        <f t="shared" si="6"/>
        <v>43851</v>
      </c>
    </row>
    <row r="157" spans="2:12" ht="15.75" thickBot="1" x14ac:dyDescent="0.3">
      <c r="B157" s="84">
        <f t="shared" si="5"/>
        <v>136</v>
      </c>
      <c r="C157" s="85" t="str">
        <f>IF(D157="","",VLOOKUP(D157,'Műszaki adattábla'!E:H,2,0))</f>
        <v>2536 Nyergesújfalu, Szentgyörgyi Albert út 1.</v>
      </c>
      <c r="D157" s="86" t="str">
        <f>IF('Műszaki adattábla'!E149="","",'Műszaki adattábla'!E149)</f>
        <v>39N0502661520006</v>
      </c>
      <c r="E157" s="151">
        <f>IF('Műszaki adattábla'!E149="","",'Műszaki adattábla'!Q149)</f>
        <v>174065</v>
      </c>
      <c r="F157" s="87">
        <f>IF(D157="","",VLOOKUP(D157,'Műszaki adattábla'!E:N,8,0))</f>
        <v>0</v>
      </c>
      <c r="G157" s="87">
        <f>IF(D157="","",IF('Műszaki adattábla'!K149="20-99",IF('Műszaki adattábla'!N149="","Nem adott meg lekötött teljesítményt",VLOOKUP(D157,'Műszaki adattábla'!E:P,10,0)),0))</f>
        <v>263</v>
      </c>
      <c r="H157" s="87">
        <f>IF(D157="","",VLOOKUP(D157,'Műszaki adattábla'!E:Q,11,0))</f>
        <v>0</v>
      </c>
      <c r="I157" s="88">
        <v>1875.5</v>
      </c>
      <c r="J157" s="89">
        <v>164.72</v>
      </c>
      <c r="K157" s="90">
        <f>IF(D157="","",ROUND((F157*I157*'Műszaki adattábla'!$C$6/'Műszaki adattábla'!$C$7)+(G157*I157)+(H157*I157)/12*$D$7,0))</f>
        <v>493257</v>
      </c>
      <c r="L157" s="91">
        <f t="shared" si="6"/>
        <v>28672</v>
      </c>
    </row>
    <row r="158" spans="2:12" ht="15.75" thickBot="1" x14ac:dyDescent="0.3">
      <c r="B158" s="84">
        <f t="shared" si="5"/>
        <v>137</v>
      </c>
      <c r="C158" s="85" t="str">
        <f>IF(D158="","",VLOOKUP(D158,'Műszaki adattábla'!E:H,2,0))</f>
        <v>2500 Esztergom, Baross Gábor út 30.</v>
      </c>
      <c r="D158" s="86" t="str">
        <f>IF('Műszaki adattábla'!E150="","",'Műszaki adattábla'!E150)</f>
        <v>39N050089324000F</v>
      </c>
      <c r="E158" s="151">
        <f>IF('Műszaki adattábla'!E150="","",'Műszaki adattábla'!Q150)</f>
        <v>379069</v>
      </c>
      <c r="F158" s="87">
        <f>IF(D158="","",VLOOKUP(D158,'Műszaki adattábla'!E:N,8,0))</f>
        <v>16</v>
      </c>
      <c r="G158" s="87">
        <f>IF(D158="","",IF('Műszaki adattábla'!K150="20-99",IF('Műszaki adattábla'!N150="","Nem adott meg lekötött teljesítményt",VLOOKUP(D158,'Műszaki adattábla'!E:P,10,0)),0))</f>
        <v>0</v>
      </c>
      <c r="H158" s="87">
        <f>IF(D158="","",VLOOKUP(D158,'Műszaki adattábla'!E:Q,11,0))</f>
        <v>0</v>
      </c>
      <c r="I158" s="88">
        <v>1954.93</v>
      </c>
      <c r="J158" s="89">
        <v>1138.9100000000001</v>
      </c>
      <c r="K158" s="90">
        <f>IF(D158="","",ROUND((F158*I158*'Műszaki adattábla'!$C$6/'Műszaki adattábla'!$C$7)+(G158*I158)+(H158*I158)/12*$D$7,0))</f>
        <v>330173</v>
      </c>
      <c r="L158" s="91">
        <f t="shared" si="6"/>
        <v>431725</v>
      </c>
    </row>
    <row r="159" spans="2:12" ht="15.75" thickBot="1" x14ac:dyDescent="0.3">
      <c r="B159" s="84">
        <f t="shared" si="5"/>
        <v>138</v>
      </c>
      <c r="C159" s="85" t="str">
        <f>IF(D159="","",VLOOKUP(D159,'Műszaki adattábla'!E:H,2,0))</f>
        <v>2500 Esztergom, Kossuth Lajos utca 40.</v>
      </c>
      <c r="D159" s="86" t="str">
        <f>IF('Műszaki adattábla'!E151="","",'Műszaki adattábla'!E151)</f>
        <v>39N050089641000Y</v>
      </c>
      <c r="E159" s="151">
        <f>IF('Műszaki adattábla'!E151="","",'Műszaki adattábla'!Q151)</f>
        <v>111460</v>
      </c>
      <c r="F159" s="87">
        <f>IF(D159="","",VLOOKUP(D159,'Műszaki adattábla'!E:N,8,0))</f>
        <v>10</v>
      </c>
      <c r="G159" s="87">
        <f>IF(D159="","",IF('Műszaki adattábla'!K151="20-99",IF('Műszaki adattábla'!N151="","Nem adott meg lekötött teljesítményt",VLOOKUP(D159,'Műszaki adattábla'!E:P,10,0)),0))</f>
        <v>0</v>
      </c>
      <c r="H159" s="87">
        <f>IF(D159="","",VLOOKUP(D159,'Műszaki adattábla'!E:Q,11,0))</f>
        <v>0</v>
      </c>
      <c r="I159" s="88">
        <v>1954.93</v>
      </c>
      <c r="J159" s="89">
        <v>1138.9100000000001</v>
      </c>
      <c r="K159" s="90">
        <f>IF(D159="","",ROUND((F159*I159*'Műszaki adattábla'!$C$6/'Műszaki adattábla'!$C$7)+(G159*I159)+(H159*I159)/12*$D$7,0))</f>
        <v>206358</v>
      </c>
      <c r="L159" s="91">
        <f t="shared" si="6"/>
        <v>126943</v>
      </c>
    </row>
    <row r="160" spans="2:12" ht="15.75" thickBot="1" x14ac:dyDescent="0.3">
      <c r="B160" s="84">
        <f t="shared" si="5"/>
        <v>139</v>
      </c>
      <c r="C160" s="85" t="str">
        <f>IF(D160="","",VLOOKUP(D160,'Műszaki adattábla'!E:H,2,0))</f>
        <v>2500 Esztergom, Kossuth Lajos utca 40.</v>
      </c>
      <c r="D160" s="86" t="str">
        <f>IF('Műszaki adattábla'!E152="","",'Műszaki adattábla'!E152)</f>
        <v>39N050827205000J</v>
      </c>
      <c r="E160" s="151">
        <f>IF('Műszaki adattábla'!E152="","",'Műszaki adattábla'!Q152)</f>
        <v>7748</v>
      </c>
      <c r="F160" s="87">
        <f>IF(D160="","",VLOOKUP(D160,'Műszaki adattábla'!E:N,8,0))</f>
        <v>6</v>
      </c>
      <c r="G160" s="87">
        <f>IF(D160="","",IF('Műszaki adattábla'!K152="20-99",IF('Műszaki adattábla'!N152="","Nem adott meg lekötött teljesítményt",VLOOKUP(D160,'Műszaki adattábla'!E:P,10,0)),0))</f>
        <v>0</v>
      </c>
      <c r="H160" s="87">
        <f>IF(D160="","",VLOOKUP(D160,'Műszaki adattábla'!E:Q,11,0))</f>
        <v>0</v>
      </c>
      <c r="I160" s="88">
        <v>1954.93</v>
      </c>
      <c r="J160" s="89">
        <v>1138.9100000000001</v>
      </c>
      <c r="K160" s="90">
        <f>IF(D160="","",ROUND((F160*I160*'Műszaki adattábla'!$C$6/'Műszaki adattábla'!$C$7)+(G160*I160)+(H160*I160)/12*$D$7,0))</f>
        <v>123815</v>
      </c>
      <c r="L160" s="91">
        <f t="shared" si="6"/>
        <v>8824</v>
      </c>
    </row>
    <row r="161" spans="2:12" ht="15.75" thickBot="1" x14ac:dyDescent="0.3">
      <c r="B161" s="84">
        <f t="shared" si="5"/>
        <v>140</v>
      </c>
      <c r="C161" s="85" t="str">
        <f>IF(D161="","",VLOOKUP(D161,'Műszaki adattábla'!E:H,2,0))</f>
        <v>2870 Kisbér, Vásár tér 2.</v>
      </c>
      <c r="D161" s="86" t="str">
        <f>IF('Műszaki adattábla'!E153="","",'Műszaki adattábla'!E153)</f>
        <v>39N0500824820001</v>
      </c>
      <c r="E161" s="151">
        <f>IF('Műszaki adattábla'!E153="","",'Műszaki adattábla'!Q153)</f>
        <v>56093</v>
      </c>
      <c r="F161" s="87">
        <f>IF(D161="","",VLOOKUP(D161,'Műszaki adattábla'!E:N,8,0))</f>
        <v>6</v>
      </c>
      <c r="G161" s="87">
        <f>IF(D161="","",IF('Műszaki adattábla'!K153="20-99",IF('Műszaki adattábla'!N153="","Nem adott meg lekötött teljesítményt",VLOOKUP(D161,'Műszaki adattábla'!E:P,10,0)),0))</f>
        <v>0</v>
      </c>
      <c r="H161" s="87">
        <f>IF(D161="","",VLOOKUP(D161,'Műszaki adattábla'!E:Q,11,0))</f>
        <v>0</v>
      </c>
      <c r="I161" s="88">
        <v>1954.93</v>
      </c>
      <c r="J161" s="89">
        <v>1138.9100000000001</v>
      </c>
      <c r="K161" s="90">
        <f>IF(D161="","",ROUND((F161*I161*'Műszaki adattábla'!$C$6/'Műszaki adattábla'!$C$7)+(G161*I161)+(H161*I161)/12*$D$7,0))</f>
        <v>123815</v>
      </c>
      <c r="L161" s="91">
        <f t="shared" si="6"/>
        <v>63885</v>
      </c>
    </row>
    <row r="162" spans="2:12" ht="15.75" thickBot="1" x14ac:dyDescent="0.3">
      <c r="B162" s="84">
        <f t="shared" si="5"/>
        <v>141</v>
      </c>
      <c r="C162" s="85" t="str">
        <f>IF(D162="","",VLOOKUP(D162,'Műszaki adattábla'!E:H,2,0))</f>
        <v>2900 Komárom, Beöthy Zsolt utca 3.</v>
      </c>
      <c r="D162" s="86" t="str">
        <f>IF('Műszaki adattábla'!E154="","",'Műszaki adattábla'!E154)</f>
        <v>39N050262028000X</v>
      </c>
      <c r="E162" s="151">
        <f>IF('Műszaki adattábla'!E154="","",'Műszaki adattábla'!Q154)</f>
        <v>189003</v>
      </c>
      <c r="F162" s="87">
        <f>IF(D162="","",VLOOKUP(D162,'Műszaki adattábla'!E:N,8,0))</f>
        <v>16</v>
      </c>
      <c r="G162" s="87">
        <f>IF(D162="","",IF('Műszaki adattábla'!K154="20-99",IF('Műszaki adattábla'!N154="","Nem adott meg lekötött teljesítményt",VLOOKUP(D162,'Műszaki adattábla'!E:P,10,0)),0))</f>
        <v>0</v>
      </c>
      <c r="H162" s="87">
        <f>IF(D162="","",VLOOKUP(D162,'Műszaki adattábla'!E:Q,11,0))</f>
        <v>0</v>
      </c>
      <c r="I162" s="88">
        <v>1954.93</v>
      </c>
      <c r="J162" s="89">
        <v>1138.9100000000001</v>
      </c>
      <c r="K162" s="90">
        <f>IF(D162="","",ROUND((F162*I162*'Műszaki adattábla'!$C$6/'Műszaki adattábla'!$C$7)+(G162*I162)+(H162*I162)/12*$D$7,0))</f>
        <v>330173</v>
      </c>
      <c r="L162" s="91">
        <f t="shared" si="6"/>
        <v>215257</v>
      </c>
    </row>
    <row r="163" spans="2:12" ht="15.75" thickBot="1" x14ac:dyDescent="0.3">
      <c r="B163" s="84">
        <f t="shared" si="5"/>
        <v>142</v>
      </c>
      <c r="C163" s="85" t="str">
        <f>IF(D163="","",VLOOKUP(D163,'Műszaki adattábla'!E:H,2,0))</f>
        <v>3100 Salgótarján, Szent Flórián tér 1.</v>
      </c>
      <c r="D163" s="86" t="str">
        <f>IF('Műszaki adattábla'!E155="","",'Műszaki adattábla'!E155)</f>
        <v>39N110887186000S</v>
      </c>
      <c r="E163" s="151">
        <f>IF('Műszaki adattábla'!E155="","",'Műszaki adattábla'!Q155)</f>
        <v>259676</v>
      </c>
      <c r="F163" s="87">
        <f>IF(D163="","",VLOOKUP(D163,'Műszaki adattábla'!E:N,8,0))</f>
        <v>0</v>
      </c>
      <c r="G163" s="87">
        <f>IF(D163="","",IF('Műszaki adattábla'!K155="20-99",IF('Műszaki adattábla'!N155="","Nem adott meg lekötött teljesítményt",VLOOKUP(D163,'Műszaki adattábla'!E:P,10,0)),0))</f>
        <v>305</v>
      </c>
      <c r="H163" s="87">
        <f>IF(D163="","",VLOOKUP(D163,'Műszaki adattábla'!E:Q,11,0))</f>
        <v>0</v>
      </c>
      <c r="I163" s="88">
        <v>1832.45</v>
      </c>
      <c r="J163" s="89">
        <v>194.42</v>
      </c>
      <c r="K163" s="90">
        <f>IF(D163="","",ROUND((F163*I163*'Műszaki adattábla'!$C$6/'Műszaki adattábla'!$C$7)+(G163*I163)+(H163*I163)/12*$D$7,0))</f>
        <v>558897</v>
      </c>
      <c r="L163" s="91">
        <f t="shared" si="6"/>
        <v>50486</v>
      </c>
    </row>
    <row r="164" spans="2:12" ht="15.75" thickBot="1" x14ac:dyDescent="0.3">
      <c r="B164" s="84">
        <f t="shared" si="5"/>
        <v>143</v>
      </c>
      <c r="C164" s="85" t="str">
        <f>IF(D164="","",VLOOKUP(D164,'Műszaki adattábla'!E:H,2,0))</f>
        <v>3100 Salgótarján, Szent Flórián tér 1.</v>
      </c>
      <c r="D164" s="86" t="str">
        <f>IF('Műszaki adattábla'!E156="","",'Műszaki adattábla'!E156)</f>
        <v>39N110887189000D</v>
      </c>
      <c r="E164" s="151">
        <f>IF('Műszaki adattábla'!E156="","",'Műszaki adattábla'!Q156)</f>
        <v>142503</v>
      </c>
      <c r="F164" s="87">
        <f>IF(D164="","",VLOOKUP(D164,'Műszaki adattábla'!E:N,8,0))</f>
        <v>10</v>
      </c>
      <c r="G164" s="87">
        <f>IF(D164="","",IF('Műszaki adattábla'!K156="20-99",IF('Műszaki adattábla'!N156="","Nem adott meg lekötött teljesítményt",VLOOKUP(D164,'Műszaki adattábla'!E:P,10,0)),0))</f>
        <v>0</v>
      </c>
      <c r="H164" s="87">
        <f>IF(D164="","",VLOOKUP(D164,'Műszaki adattábla'!E:Q,11,0))</f>
        <v>0</v>
      </c>
      <c r="I164" s="88">
        <v>1973.63</v>
      </c>
      <c r="J164" s="89">
        <v>1169.71</v>
      </c>
      <c r="K164" s="90">
        <f>IF(D164="","",ROUND((F164*I164*'Műszaki adattábla'!$C$6/'Műszaki adattábla'!$C$7)+(G164*I164)+(H164*I164)/12*$D$7,0))</f>
        <v>208332</v>
      </c>
      <c r="L164" s="91">
        <f t="shared" si="6"/>
        <v>166687</v>
      </c>
    </row>
    <row r="165" spans="2:12" ht="15.75" thickBot="1" x14ac:dyDescent="0.3">
      <c r="B165" s="84">
        <f t="shared" si="5"/>
        <v>144</v>
      </c>
      <c r="C165" s="85" t="str">
        <f>IF(D165="","",VLOOKUP(D165,'Műszaki adattábla'!E:H,2,0))</f>
        <v>2660 Balassagyarmat, Baltik Frigyes út 1.</v>
      </c>
      <c r="D165" s="86" t="str">
        <f>IF('Műszaki adattábla'!E157="","",'Műszaki adattábla'!E157)</f>
        <v>39N110307396000J</v>
      </c>
      <c r="E165" s="151">
        <f>IF('Műszaki adattábla'!E157="","",'Műszaki adattábla'!Q157)</f>
        <v>137225</v>
      </c>
      <c r="F165" s="87">
        <f>IF(D165="","",VLOOKUP(D165,'Műszaki adattábla'!E:N,8,0))</f>
        <v>16</v>
      </c>
      <c r="G165" s="87">
        <f>IF(D165="","",IF('Műszaki adattábla'!K157="20-99",IF('Műszaki adattábla'!N157="","Nem adott meg lekötött teljesítményt",VLOOKUP(D165,'Műszaki adattábla'!E:P,10,0)),0))</f>
        <v>0</v>
      </c>
      <c r="H165" s="87">
        <f>IF(D165="","",VLOOKUP(D165,'Műszaki adattábla'!E:Q,11,0))</f>
        <v>0</v>
      </c>
      <c r="I165" s="88">
        <v>1973.63</v>
      </c>
      <c r="J165" s="89">
        <v>1169.71</v>
      </c>
      <c r="K165" s="90">
        <f>IF(D165="","",ROUND((F165*I165*'Műszaki adattábla'!$C$6/'Műszaki adattábla'!$C$7)+(G165*I165)+(H165*I165)/12*$D$7,0))</f>
        <v>333332</v>
      </c>
      <c r="L165" s="91">
        <f t="shared" si="6"/>
        <v>160513</v>
      </c>
    </row>
    <row r="166" spans="2:12" ht="15.75" thickBot="1" x14ac:dyDescent="0.3">
      <c r="B166" s="84">
        <f t="shared" si="5"/>
        <v>145</v>
      </c>
      <c r="C166" s="85" t="str">
        <f>IF(D166="","",VLOOKUP(D166,'Műszaki adattábla'!E:H,2,0))</f>
        <v>3060 Pásztó, Kölcsey utca 37.</v>
      </c>
      <c r="D166" s="86" t="str">
        <f>IF('Műszaki adattábla'!E158="","",'Műszaki adattábla'!E158)</f>
        <v>39N110302262000U</v>
      </c>
      <c r="E166" s="151">
        <f>IF('Műszaki adattábla'!E158="","",'Műszaki adattábla'!Q158)</f>
        <v>63334</v>
      </c>
      <c r="F166" s="87">
        <f>IF(D166="","",VLOOKUP(D166,'Műszaki adattábla'!E:N,8,0))</f>
        <v>4</v>
      </c>
      <c r="G166" s="87">
        <f>IF(D166="","",IF('Műszaki adattábla'!K158="20-99",IF('Műszaki adattábla'!N158="","Nem adott meg lekötött teljesítményt",VLOOKUP(D166,'Műszaki adattábla'!E:P,10,0)),0))</f>
        <v>0</v>
      </c>
      <c r="H166" s="87">
        <f>IF(D166="","",VLOOKUP(D166,'Műszaki adattábla'!E:Q,11,0))</f>
        <v>0</v>
      </c>
      <c r="I166" s="88">
        <v>1973.63</v>
      </c>
      <c r="J166" s="89">
        <v>1169.71</v>
      </c>
      <c r="K166" s="90">
        <f>IF(D166="","",ROUND((F166*I166*'Műszaki adattábla'!$C$6/'Műszaki adattábla'!$C$7)+(G166*I166)+(H166*I166)/12*$D$7,0))</f>
        <v>83333</v>
      </c>
      <c r="L166" s="91">
        <f t="shared" si="6"/>
        <v>74082</v>
      </c>
    </row>
    <row r="167" spans="2:12" ht="15.75" thickBot="1" x14ac:dyDescent="0.3">
      <c r="B167" s="84">
        <f t="shared" si="5"/>
        <v>146</v>
      </c>
      <c r="C167" s="85" t="str">
        <f>IF(D167="","",VLOOKUP(D167,'Műszaki adattábla'!E:H,2,0))</f>
        <v>3170 Szécsény, Mártírok útja 2.</v>
      </c>
      <c r="D167" s="86" t="str">
        <f>IF('Műszaki adattábla'!E159="","",'Műszaki adattábla'!E159)</f>
        <v>39N110393822000Y</v>
      </c>
      <c r="E167" s="151">
        <f>IF('Műszaki adattábla'!E159="","",'Műszaki adattábla'!Q159)</f>
        <v>63335</v>
      </c>
      <c r="F167" s="87">
        <f>IF(D167="","",VLOOKUP(D167,'Műszaki adattábla'!E:N,8,0))</f>
        <v>4</v>
      </c>
      <c r="G167" s="87">
        <f>IF(D167="","",IF('Műszaki adattábla'!K159="20-99",IF('Műszaki adattábla'!N159="","Nem adott meg lekötött teljesítményt",VLOOKUP(D167,'Műszaki adattábla'!E:P,10,0)),0))</f>
        <v>0</v>
      </c>
      <c r="H167" s="87">
        <f>IF(D167="","",VLOOKUP(D167,'Műszaki adattábla'!E:Q,11,0))</f>
        <v>0</v>
      </c>
      <c r="I167" s="88">
        <v>1973.63</v>
      </c>
      <c r="J167" s="89">
        <v>1169.71</v>
      </c>
      <c r="K167" s="90">
        <f>IF(D167="","",ROUND((F167*I167*'Műszaki adattábla'!$C$6/'Műszaki adattábla'!$C$7)+(G167*I167)+(H167*I167)/12*$D$7,0))</f>
        <v>83333</v>
      </c>
      <c r="L167" s="91">
        <f t="shared" si="6"/>
        <v>74084</v>
      </c>
    </row>
    <row r="168" spans="2:12" ht="15.75" thickBot="1" x14ac:dyDescent="0.3">
      <c r="B168" s="84">
        <f t="shared" si="5"/>
        <v>147</v>
      </c>
      <c r="C168" s="85" t="str">
        <f>IF(D168="","",VLOOKUP(D168,'Műszaki adattábla'!E:H,2,0))</f>
        <v>3070 Bátonyterenye, Ózdi út 60.</v>
      </c>
      <c r="D168" s="86" t="str">
        <f>IF('Műszaki adattábla'!E160="","",'Műszaki adattábla'!E160)</f>
        <v>39N112654353000M</v>
      </c>
      <c r="E168" s="151">
        <f>IF('Műszaki adattábla'!E160="","",'Műszaki adattábla'!Q160)</f>
        <v>52779</v>
      </c>
      <c r="F168" s="87">
        <f>IF(D168="","",VLOOKUP(D168,'Műszaki adattábla'!E:N,8,0))</f>
        <v>4</v>
      </c>
      <c r="G168" s="87">
        <f>IF(D168="","",IF('Műszaki adattábla'!K160="20-99",IF('Műszaki adattábla'!N160="","Nem adott meg lekötött teljesítményt",VLOOKUP(D168,'Műszaki adattábla'!E:P,10,0)),0))</f>
        <v>0</v>
      </c>
      <c r="H168" s="87">
        <f>IF(D168="","",VLOOKUP(D168,'Műszaki adattábla'!E:Q,11,0))</f>
        <v>0</v>
      </c>
      <c r="I168" s="88">
        <v>1973.63</v>
      </c>
      <c r="J168" s="89">
        <v>1169.71</v>
      </c>
      <c r="K168" s="90">
        <f>IF(D168="","",ROUND((F168*I168*'Műszaki adattábla'!$C$6/'Műszaki adattábla'!$C$7)+(G168*I168)+(H168*I168)/12*$D$7,0))</f>
        <v>83333</v>
      </c>
      <c r="L168" s="91">
        <f t="shared" si="6"/>
        <v>61736</v>
      </c>
    </row>
    <row r="169" spans="2:12" ht="15.75" thickBot="1" x14ac:dyDescent="0.3">
      <c r="B169" s="84">
        <f t="shared" si="5"/>
        <v>148</v>
      </c>
      <c r="C169" s="85" t="str">
        <f>IF(D169="","",VLOOKUP(D169,'Műszaki adattábla'!E:H,2,0))</f>
        <v>2687 Bercel, Kossuth tér 10.</v>
      </c>
      <c r="D169" s="86" t="str">
        <f>IF('Műszaki adattábla'!E161="","",'Műszaki adattábla'!E161)</f>
        <v>39N112705039000F</v>
      </c>
      <c r="E169" s="151">
        <f>IF('Műszaki adattábla'!E161="","",'Műszaki adattábla'!Q161)</f>
        <v>52779</v>
      </c>
      <c r="F169" s="87">
        <f>IF(D169="","",VLOOKUP(D169,'Műszaki adattábla'!E:N,8,0))</f>
        <v>4</v>
      </c>
      <c r="G169" s="87">
        <f>IF(D169="","",IF('Műszaki adattábla'!K161="20-99",IF('Műszaki adattábla'!N161="","Nem adott meg lekötött teljesítményt",VLOOKUP(D169,'Műszaki adattábla'!E:P,10,0)),0))</f>
        <v>0</v>
      </c>
      <c r="H169" s="87">
        <f>IF(D169="","",VLOOKUP(D169,'Műszaki adattábla'!E:Q,11,0))</f>
        <v>0</v>
      </c>
      <c r="I169" s="88">
        <v>1973.63</v>
      </c>
      <c r="J169" s="89">
        <v>1169.71</v>
      </c>
      <c r="K169" s="90">
        <f>IF(D169="","",ROUND((F169*I169*'Műszaki adattábla'!$C$6/'Műszaki adattábla'!$C$7)+(G169*I169)+(H169*I169)/12*$D$7,0))</f>
        <v>83333</v>
      </c>
      <c r="L169" s="91">
        <f t="shared" si="6"/>
        <v>61736</v>
      </c>
    </row>
    <row r="170" spans="2:12" ht="15.75" thickBot="1" x14ac:dyDescent="0.3">
      <c r="B170" s="84">
        <f t="shared" si="5"/>
        <v>149</v>
      </c>
      <c r="C170" s="85" t="str">
        <f>IF(D170="","",VLOOKUP(D170,'Műszaki adattábla'!E:H,2,0))</f>
        <v>7400 Kaposvár Somssich Pál utca 7</v>
      </c>
      <c r="D170" s="86" t="str">
        <f>IF('Műszaki adattábla'!E162="","",'Műszaki adattábla'!E162)</f>
        <v>39N040034049000M</v>
      </c>
      <c r="E170" s="151">
        <f>IF('Műszaki adattábla'!E162="","",'Műszaki adattábla'!Q162)</f>
        <v>354494</v>
      </c>
      <c r="F170" s="87">
        <f>IF(D170="","",VLOOKUP(D170,'Műszaki adattábla'!E:N,8,0))</f>
        <v>0</v>
      </c>
      <c r="G170" s="87">
        <f>IF(D170="","",IF('Műszaki adattábla'!K162="20-99",IF('Műszaki adattábla'!N162="","Nem adott meg lekötött teljesítményt",VLOOKUP(D170,'Műszaki adattábla'!E:P,10,0)),0))</f>
        <v>273</v>
      </c>
      <c r="H170" s="87">
        <f>IF(D170="","",VLOOKUP(D170,'Műszaki adattábla'!E:Q,11,0))</f>
        <v>0</v>
      </c>
      <c r="I170" s="88">
        <v>3252.02</v>
      </c>
      <c r="J170" s="89">
        <v>174.31</v>
      </c>
      <c r="K170" s="90">
        <f>IF(D170="","",ROUND((F170*I170*'Műszaki adattábla'!$C$6/'Műszaki adattábla'!$C$7)+(G170*I170)+(H170*I170)/12*$D$7,0))</f>
        <v>887801</v>
      </c>
      <c r="L170" s="91">
        <f t="shared" si="6"/>
        <v>61792</v>
      </c>
    </row>
    <row r="171" spans="2:12" ht="15.75" thickBot="1" x14ac:dyDescent="0.3">
      <c r="B171" s="84">
        <f t="shared" si="5"/>
        <v>150</v>
      </c>
      <c r="C171" s="85" t="str">
        <f>IF(D171="","",VLOOKUP(D171,'Műszaki adattábla'!E:H,2,0))</f>
        <v>7400 Kaposvár Somssich Pál utca 7</v>
      </c>
      <c r="D171" s="86" t="str">
        <f>IF('Műszaki adattábla'!E163="","",'Műszaki adattábla'!E163)</f>
        <v>39N0401337770000</v>
      </c>
      <c r="E171" s="151">
        <f>IF('Műszaki adattábla'!E163="","",'Műszaki adattábla'!Q163)</f>
        <v>138588</v>
      </c>
      <c r="F171" s="87">
        <f>IF(D171="","",VLOOKUP(D171,'Műszaki adattábla'!E:N,8,0))</f>
        <v>10</v>
      </c>
      <c r="G171" s="87">
        <f>IF(D171="","",IF('Műszaki adattábla'!K163="20-99",IF('Műszaki adattábla'!N163="","Nem adott meg lekötött teljesítményt",VLOOKUP(D171,'Műszaki adattábla'!E:P,10,0)),0))</f>
        <v>0</v>
      </c>
      <c r="H171" s="87">
        <f>IF(D171="","",VLOOKUP(D171,'Műszaki adattábla'!E:Q,11,0))</f>
        <v>0</v>
      </c>
      <c r="I171" s="88">
        <v>1973.63</v>
      </c>
      <c r="J171" s="89">
        <v>1626.5</v>
      </c>
      <c r="K171" s="90">
        <f>IF(D171="","",ROUND((F171*I171*'Műszaki adattábla'!$C$6/'Műszaki adattábla'!$C$7)+(G171*I171)+(H171*I171)/12*$D$7,0))</f>
        <v>208332</v>
      </c>
      <c r="L171" s="91">
        <f t="shared" si="6"/>
        <v>225413</v>
      </c>
    </row>
    <row r="172" spans="2:12" ht="15.75" thickBot="1" x14ac:dyDescent="0.3">
      <c r="B172" s="84">
        <f t="shared" si="5"/>
        <v>151</v>
      </c>
      <c r="C172" s="85" t="str">
        <f>IF(D172="","",VLOOKUP(D172,'Műszaki adattábla'!E:H,2,0))</f>
        <v>8600 Siófok Somlay Artúr utca 2</v>
      </c>
      <c r="D172" s="86" t="str">
        <f>IF('Műszaki adattábla'!E164="","",'Műszaki adattábla'!E164)</f>
        <v>39N040096916000X</v>
      </c>
      <c r="E172" s="151">
        <f>IF('Műszaki adattábla'!E164="","",'Műszaki adattábla'!Q164)</f>
        <v>324062</v>
      </c>
      <c r="F172" s="87">
        <f>IF(D172="","",VLOOKUP(D172,'Műszaki adattábla'!E:N,8,0))</f>
        <v>0</v>
      </c>
      <c r="G172" s="87">
        <f>IF(D172="","",IF('Műszaki adattábla'!K164="20-99",IF('Műszaki adattábla'!N164="","Nem adott meg lekötött teljesítményt",VLOOKUP(D172,'Műszaki adattábla'!E:P,10,0)),0))</f>
        <v>263</v>
      </c>
      <c r="H172" s="87">
        <f>IF(D172="","",VLOOKUP(D172,'Műszaki adattábla'!E:Q,11,0))</f>
        <v>0</v>
      </c>
      <c r="I172" s="88">
        <v>3252.02</v>
      </c>
      <c r="J172" s="89">
        <v>174.31</v>
      </c>
      <c r="K172" s="90">
        <f>IF(D172="","",ROUND((F172*I172*'Műszaki adattábla'!$C$6/'Műszaki adattábla'!$C$7)+(G172*I172)+(H172*I172)/12*$D$7,0))</f>
        <v>855281</v>
      </c>
      <c r="L172" s="91">
        <f t="shared" si="6"/>
        <v>56487</v>
      </c>
    </row>
    <row r="173" spans="2:12" ht="15.75" thickBot="1" x14ac:dyDescent="0.3">
      <c r="B173" s="84">
        <f t="shared" si="5"/>
        <v>152</v>
      </c>
      <c r="C173" s="85" t="str">
        <f>IF(D173="","",VLOOKUP(D173,'Műszaki adattábla'!E:H,2,0))</f>
        <v>8700 Marcali Árpád utca 10.</v>
      </c>
      <c r="D173" s="86" t="str">
        <f>IF('Műszaki adattábla'!E165="","",'Műszaki adattábla'!E165)</f>
        <v>39N0403320080000</v>
      </c>
      <c r="E173" s="151">
        <f>IF('Műszaki adattábla'!E165="","",'Műszaki adattábla'!Q165)</f>
        <v>178679</v>
      </c>
      <c r="F173" s="87">
        <f>IF(D173="","",VLOOKUP(D173,'Műszaki adattábla'!E:N,8,0))</f>
        <v>16</v>
      </c>
      <c r="G173" s="87">
        <f>IF(D173="","",IF('Műszaki adattábla'!K165="20-99",IF('Műszaki adattábla'!N165="","Nem adott meg lekötött teljesítményt",VLOOKUP(D173,'Műszaki adattábla'!E:P,10,0)),0))</f>
        <v>0</v>
      </c>
      <c r="H173" s="87">
        <f>IF(D173="","",VLOOKUP(D173,'Műszaki adattábla'!E:Q,11,0))</f>
        <v>0</v>
      </c>
      <c r="I173" s="88">
        <v>1973.63</v>
      </c>
      <c r="J173" s="89">
        <v>1626.5</v>
      </c>
      <c r="K173" s="90">
        <f>IF(D173="","",ROUND((F173*I173*'Műszaki adattábla'!$C$6/'Műszaki adattábla'!$C$7)+(G173*I173)+(H173*I173)/12*$D$7,0))</f>
        <v>333332</v>
      </c>
      <c r="L173" s="91">
        <f t="shared" si="6"/>
        <v>290621</v>
      </c>
    </row>
    <row r="174" spans="2:12" ht="15.75" thickBot="1" x14ac:dyDescent="0.3">
      <c r="B174" s="84">
        <f t="shared" si="5"/>
        <v>153</v>
      </c>
      <c r="C174" s="85" t="str">
        <f>IF(D174="","",VLOOKUP(D174,'Műszaki adattábla'!E:H,2,0))</f>
        <v>7500 Nagyatád Korányi Sándor utca 1</v>
      </c>
      <c r="D174" s="86" t="str">
        <f>IF('Műszaki adattábla'!E166="","",'Műszaki adattábla'!E166)</f>
        <v>39N040064027000H</v>
      </c>
      <c r="E174" s="151">
        <f>IF('Műszaki adattábla'!E166="","",'Műszaki adattábla'!Q166)</f>
        <v>383502</v>
      </c>
      <c r="F174" s="87">
        <f>IF(D174="","",VLOOKUP(D174,'Műszaki adattábla'!E:N,8,0))</f>
        <v>16</v>
      </c>
      <c r="G174" s="87">
        <f>IF(D174="","",IF('Műszaki adattábla'!K166="20-99",IF('Műszaki adattábla'!N166="","Nem adott meg lekötött teljesítményt",VLOOKUP(D174,'Műszaki adattábla'!E:P,10,0)),0))</f>
        <v>0</v>
      </c>
      <c r="H174" s="87">
        <f>IF(D174="","",VLOOKUP(D174,'Műszaki adattábla'!E:Q,11,0))</f>
        <v>0</v>
      </c>
      <c r="I174" s="88">
        <v>1973.63</v>
      </c>
      <c r="J174" s="89">
        <v>1626.5</v>
      </c>
      <c r="K174" s="90">
        <f>IF(D174="","",ROUND((F174*I174*'Műszaki adattábla'!$C$6/'Műszaki adattábla'!$C$7)+(G174*I174)+(H174*I174)/12*$D$7,0))</f>
        <v>333332</v>
      </c>
      <c r="L174" s="91">
        <f t="shared" si="6"/>
        <v>623766</v>
      </c>
    </row>
    <row r="175" spans="2:12" ht="15.75" thickBot="1" x14ac:dyDescent="0.3">
      <c r="B175" s="84">
        <f t="shared" si="5"/>
        <v>154</v>
      </c>
      <c r="C175" s="85" t="str">
        <f>IF(D175="","",VLOOKUP(D175,'Műszaki adattábla'!E:H,2,0))</f>
        <v>7400 Kaposvár Pete Lajos utca 4</v>
      </c>
      <c r="D175" s="86" t="str">
        <f>IF('Műszaki adattábla'!E167="","",'Műszaki adattábla'!E167)</f>
        <v>39N040047798000Q</v>
      </c>
      <c r="E175" s="151">
        <f>IF('Műszaki adattábla'!E167="","",'Műszaki adattábla'!Q167)</f>
        <v>132</v>
      </c>
      <c r="F175" s="87">
        <f>IF(D175="","",VLOOKUP(D175,'Műszaki adattábla'!E:N,8,0))</f>
        <v>4</v>
      </c>
      <c r="G175" s="87">
        <f>IF(D175="","",IF('Műszaki adattábla'!K167="20-99",IF('Műszaki adattábla'!N167="","Nem adott meg lekötött teljesítményt",VLOOKUP(D175,'Műszaki adattábla'!E:P,10,0)),0))</f>
        <v>0</v>
      </c>
      <c r="H175" s="87">
        <f>IF(D175="","",VLOOKUP(D175,'Műszaki adattábla'!E:Q,11,0))</f>
        <v>0</v>
      </c>
      <c r="I175" s="88">
        <v>1973.63</v>
      </c>
      <c r="J175" s="89">
        <v>1626.5</v>
      </c>
      <c r="K175" s="90">
        <f>IF(D175="","",ROUND((F175*I175*'Műszaki adattábla'!$C$6/'Műszaki adattábla'!$C$7)+(G175*I175)+(H175*I175)/12*$D$7,0))</f>
        <v>83333</v>
      </c>
      <c r="L175" s="91">
        <f t="shared" si="6"/>
        <v>215</v>
      </c>
    </row>
    <row r="176" spans="2:12" ht="15.75" thickBot="1" x14ac:dyDescent="0.3">
      <c r="B176" s="84">
        <f t="shared" si="5"/>
        <v>155</v>
      </c>
      <c r="C176" s="85" t="str">
        <f>IF(D176="","",VLOOKUP(D176,'Műszaki adattábla'!E:H,2,0))</f>
        <v>4300 Nyírbátor, Debreceni út 69.</v>
      </c>
      <c r="D176" s="86" t="str">
        <f>IF('Műszaki adattábla'!E168="","",'Műszaki adattábla'!E168)</f>
        <v>39N1108077220003</v>
      </c>
      <c r="E176" s="151">
        <f>IF('Műszaki adattábla'!E168="","",'Műszaki adattábla'!Q168)</f>
        <v>150946</v>
      </c>
      <c r="F176" s="87">
        <f>IF(D176="","",VLOOKUP(D176,'Műszaki adattábla'!E:N,8,0))</f>
        <v>0</v>
      </c>
      <c r="G176" s="87">
        <f>IF(D176="","",IF('Műszaki adattábla'!K168="20-99",IF('Műszaki adattábla'!N168="","Nem adott meg lekötött teljesítményt",VLOOKUP(D176,'Műszaki adattábla'!E:P,10,0)),0))</f>
        <v>263</v>
      </c>
      <c r="H176" s="87">
        <f>IF(D176="","",VLOOKUP(D176,'Műszaki adattábla'!E:Q,11,0))</f>
        <v>0</v>
      </c>
      <c r="I176" s="88">
        <v>1832.45</v>
      </c>
      <c r="J176" s="89">
        <v>194.42</v>
      </c>
      <c r="K176" s="90">
        <f>IF(D176="","",ROUND((F176*I176*'Műszaki adattábla'!$C$6/'Műszaki adattábla'!$C$7)+(G176*I176)+(H176*I176)/12*$D$7,0))</f>
        <v>481934</v>
      </c>
      <c r="L176" s="91">
        <f t="shared" si="6"/>
        <v>29347</v>
      </c>
    </row>
    <row r="177" spans="2:12" ht="15.75" thickBot="1" x14ac:dyDescent="0.3">
      <c r="B177" s="84">
        <f t="shared" si="5"/>
        <v>156</v>
      </c>
      <c r="C177" s="85" t="str">
        <f>IF(D177="","",VLOOKUP(D177,'Műszaki adattábla'!E:H,2,0))</f>
        <v>4700 Mátészalka, Alkotmány út 1.</v>
      </c>
      <c r="D177" s="86" t="str">
        <f>IF('Műszaki adattábla'!E169="","",'Műszaki adattábla'!E169)</f>
        <v>39N1100318850009</v>
      </c>
      <c r="E177" s="151">
        <f>IF('Műszaki adattábla'!E169="","",'Műszaki adattábla'!Q169)</f>
        <v>184726</v>
      </c>
      <c r="F177" s="87">
        <f>IF(D177="","",VLOOKUP(D177,'Műszaki adattábla'!E:N,8,0))</f>
        <v>0</v>
      </c>
      <c r="G177" s="87">
        <f>IF(D177="","",IF('Műszaki adattábla'!K169="20-99",IF('Műszaki adattábla'!N169="","Nem adott meg lekötött teljesítményt",VLOOKUP(D177,'Műszaki adattábla'!E:P,10,0)),0))</f>
        <v>263</v>
      </c>
      <c r="H177" s="87">
        <f>IF(D177="","",VLOOKUP(D177,'Műszaki adattábla'!E:Q,11,0))</f>
        <v>0</v>
      </c>
      <c r="I177" s="88">
        <v>1832.45</v>
      </c>
      <c r="J177" s="89">
        <v>194.42</v>
      </c>
      <c r="K177" s="90">
        <f>IF(D177="","",ROUND((F177*I177*'Műszaki adattábla'!$C$6/'Műszaki adattábla'!$C$7)+(G177*I177)+(H177*I177)/12*$D$7,0))</f>
        <v>481934</v>
      </c>
      <c r="L177" s="91">
        <f t="shared" si="6"/>
        <v>35914</v>
      </c>
    </row>
    <row r="178" spans="2:12" ht="15.75" thickBot="1" x14ac:dyDescent="0.3">
      <c r="B178" s="84">
        <f t="shared" si="5"/>
        <v>157</v>
      </c>
      <c r="C178" s="85" t="str">
        <f>IF(D178="","",VLOOKUP(D178,'Műszaki adattábla'!E:H,2,0))</f>
        <v>4625 Záhony, Baross Gábor utca 8.</v>
      </c>
      <c r="D178" s="86" t="str">
        <f>IF('Műszaki adattábla'!E170="","",'Műszaki adattábla'!E170)</f>
        <v>39N1111016320000</v>
      </c>
      <c r="E178" s="151">
        <f>IF('Műszaki adattábla'!E170="","",'Műszaki adattábla'!Q170)</f>
        <v>198445</v>
      </c>
      <c r="F178" s="87">
        <f>IF(D178="","",VLOOKUP(D178,'Műszaki adattábla'!E:N,8,0))</f>
        <v>0</v>
      </c>
      <c r="G178" s="87">
        <f>IF(D178="","",IF('Műszaki adattábla'!K170="20-99",IF('Műszaki adattábla'!N170="","Nem adott meg lekötött teljesítményt",VLOOKUP(D178,'Műszaki adattábla'!E:P,10,0)),0))</f>
        <v>263</v>
      </c>
      <c r="H178" s="87">
        <f>IF(D178="","",VLOOKUP(D178,'Műszaki adattábla'!E:Q,11,0))</f>
        <v>0</v>
      </c>
      <c r="I178" s="88">
        <v>1832.45</v>
      </c>
      <c r="J178" s="89">
        <v>194.42</v>
      </c>
      <c r="K178" s="90">
        <f>IF(D178="","",ROUND((F178*I178*'Műszaki adattábla'!$C$6/'Műszaki adattábla'!$C$7)+(G178*I178)+(H178*I178)/12*$D$7,0))</f>
        <v>481934</v>
      </c>
      <c r="L178" s="91">
        <f t="shared" si="6"/>
        <v>38582</v>
      </c>
    </row>
    <row r="179" spans="2:12" ht="15.75" thickBot="1" x14ac:dyDescent="0.3">
      <c r="B179" s="84">
        <f t="shared" si="5"/>
        <v>158</v>
      </c>
      <c r="C179" s="85" t="str">
        <f>IF(D179="","",VLOOKUP(D179,'Műszaki adattábla'!E:H,2,0))</f>
        <v>4600 Kisvárda, Mátyás király utca 109.</v>
      </c>
      <c r="D179" s="86" t="str">
        <f>IF('Műszaki adattábla'!E171="","",'Műszaki adattábla'!E171)</f>
        <v>39N1101099230001</v>
      </c>
      <c r="E179" s="151">
        <f>IF('Műszaki adattábla'!E171="","",'Műszaki adattábla'!Q171)</f>
        <v>297671</v>
      </c>
      <c r="F179" s="87">
        <f>IF(D179="","",VLOOKUP(D179,'Műszaki adattábla'!E:N,8,0))</f>
        <v>0</v>
      </c>
      <c r="G179" s="87">
        <f>IF(D179="","",IF('Műszaki adattábla'!K171="20-99",IF('Műszaki adattábla'!N171="","Nem adott meg lekötött teljesítményt",VLOOKUP(D179,'Műszaki adattábla'!E:P,10,0)),0))</f>
        <v>420</v>
      </c>
      <c r="H179" s="87">
        <f>IF(D179="","",VLOOKUP(D179,'Műszaki adattábla'!E:Q,11,0))</f>
        <v>0</v>
      </c>
      <c r="I179" s="88">
        <v>1832.45</v>
      </c>
      <c r="J179" s="89">
        <v>194.42</v>
      </c>
      <c r="K179" s="90">
        <f>IF(D179="","",ROUND((F179*I179*'Műszaki adattábla'!$C$6/'Műszaki adattábla'!$C$7)+(G179*I179)+(H179*I179)/12*$D$7,0))</f>
        <v>769629</v>
      </c>
      <c r="L179" s="91">
        <f t="shared" si="6"/>
        <v>57873</v>
      </c>
    </row>
    <row r="180" spans="2:12" ht="15.75" thickBot="1" x14ac:dyDescent="0.3">
      <c r="B180" s="84">
        <f t="shared" si="5"/>
        <v>159</v>
      </c>
      <c r="C180" s="85" t="str">
        <f>IF(D180="","",VLOOKUP(D180,'Műszaki adattábla'!E:H,2,0))</f>
        <v>4561 Baktalórántháza, Kossuth Lajos utca 5.</v>
      </c>
      <c r="D180" s="86" t="str">
        <f>IF('Műszaki adattábla'!E172="","",'Műszaki adattábla'!E172)</f>
        <v>39N1101974750005</v>
      </c>
      <c r="E180" s="151">
        <f>IF('Műszaki adattábla'!E172="","",'Műszaki adattábla'!Q172)</f>
        <v>39056</v>
      </c>
      <c r="F180" s="87">
        <f>IF(D180="","",VLOOKUP(D180,'Műszaki adattábla'!E:N,8,0))</f>
        <v>4</v>
      </c>
      <c r="G180" s="87">
        <f>IF(D180="","",IF('Műszaki adattábla'!K172="20-99",IF('Műszaki adattábla'!N172="","Nem adott meg lekötött teljesítményt",VLOOKUP(D180,'Műszaki adattábla'!E:P,10,0)),0))</f>
        <v>0</v>
      </c>
      <c r="H180" s="87">
        <f>IF(D180="","",VLOOKUP(D180,'Műszaki adattábla'!E:Q,11,0))</f>
        <v>0</v>
      </c>
      <c r="I180" s="88">
        <v>1973.63</v>
      </c>
      <c r="J180" s="89">
        <v>1169.71</v>
      </c>
      <c r="K180" s="90">
        <f>IF(D180="","",ROUND((F180*I180*'Műszaki adattábla'!$C$6/'Műszaki adattábla'!$C$7)+(G180*I180)+(H180*I180)/12*$D$7,0))</f>
        <v>83333</v>
      </c>
      <c r="L180" s="91">
        <f t="shared" si="6"/>
        <v>45684</v>
      </c>
    </row>
    <row r="181" spans="2:12" ht="15.75" thickBot="1" x14ac:dyDescent="0.3">
      <c r="B181" s="84">
        <f t="shared" si="5"/>
        <v>160</v>
      </c>
      <c r="C181" s="85" t="str">
        <f>IF(D181="","",VLOOKUP(D181,'Műszaki adattábla'!E:H,2,0))</f>
        <v>4600 Kisvárda, Bocskai utca 33.</v>
      </c>
      <c r="D181" s="86" t="str">
        <f>IF('Műszaki adattábla'!E173="","",'Műszaki adattábla'!E173)</f>
        <v>39N1100028220005</v>
      </c>
      <c r="E181" s="151">
        <f>IF('Műszaki adattábla'!E173="","",'Műszaki adattábla'!Q173)</f>
        <v>44754</v>
      </c>
      <c r="F181" s="87">
        <f>IF(D181="","",VLOOKUP(D181,'Műszaki adattábla'!E:N,8,0))</f>
        <v>16</v>
      </c>
      <c r="G181" s="87">
        <f>IF(D181="","",IF('Műszaki adattábla'!K173="20-99",IF('Műszaki adattábla'!N173="","Nem adott meg lekötött teljesítményt",VLOOKUP(D181,'Műszaki adattábla'!E:P,10,0)),0))</f>
        <v>0</v>
      </c>
      <c r="H181" s="87">
        <f>IF(D181="","",VLOOKUP(D181,'Műszaki adattábla'!E:Q,11,0))</f>
        <v>0</v>
      </c>
      <c r="I181" s="88">
        <v>1973.63</v>
      </c>
      <c r="J181" s="89">
        <v>1169.71</v>
      </c>
      <c r="K181" s="90">
        <f>IF(D181="","",ROUND((F181*I181*'Műszaki adattábla'!$C$6/'Műszaki adattábla'!$C$7)+(G181*I181)+(H181*I181)/12*$D$7,0))</f>
        <v>333332</v>
      </c>
      <c r="L181" s="91">
        <f t="shared" si="6"/>
        <v>52349</v>
      </c>
    </row>
    <row r="182" spans="2:12" ht="15.75" thickBot="1" x14ac:dyDescent="0.3">
      <c r="B182" s="84">
        <f t="shared" si="5"/>
        <v>161</v>
      </c>
      <c r="C182" s="85" t="str">
        <f>IF(D182="","",VLOOKUP(D182,'Műszaki adattábla'!E:H,2,0))</f>
        <v>4600 Kisvárda, Mátyás király utca 109.</v>
      </c>
      <c r="D182" s="86" t="str">
        <f>IF('Műszaki adattábla'!E174="","",'Műszaki adattábla'!E174)</f>
        <v>39N110109372000I</v>
      </c>
      <c r="E182" s="151">
        <f>IF('Műszaki adattábla'!E174="","",'Műszaki adattábla'!Q174)</f>
        <v>1272</v>
      </c>
      <c r="F182" s="87">
        <f>IF(D182="","",VLOOKUP(D182,'Műszaki adattábla'!E:N,8,0))</f>
        <v>4</v>
      </c>
      <c r="G182" s="87">
        <f>IF(D182="","",IF('Műszaki adattábla'!K174="20-99",IF('Műszaki adattábla'!N174="","Nem adott meg lekötött teljesítményt",VLOOKUP(D182,'Műszaki adattábla'!E:P,10,0)),0))</f>
        <v>0</v>
      </c>
      <c r="H182" s="87">
        <f>IF(D182="","",VLOOKUP(D182,'Műszaki adattábla'!E:Q,11,0))</f>
        <v>0</v>
      </c>
      <c r="I182" s="88">
        <v>1973.63</v>
      </c>
      <c r="J182" s="89">
        <v>1169.71</v>
      </c>
      <c r="K182" s="90">
        <f>IF(D182="","",ROUND((F182*I182*'Műszaki adattábla'!$C$6/'Műszaki adattábla'!$C$7)+(G182*I182)+(H182*I182)/12*$D$7,0))</f>
        <v>83333</v>
      </c>
      <c r="L182" s="91">
        <f t="shared" si="6"/>
        <v>1488</v>
      </c>
    </row>
    <row r="183" spans="2:12" ht="15.75" thickBot="1" x14ac:dyDescent="0.3">
      <c r="B183" s="84">
        <f t="shared" si="5"/>
        <v>162</v>
      </c>
      <c r="C183" s="85" t="str">
        <f>IF(D183="","",VLOOKUP(D183,'Műszaki adattábla'!E:H,2,0))</f>
        <v>4400 Nyíregyháza-Kőlapos, Újerő utca 32.</v>
      </c>
      <c r="D183" s="86" t="str">
        <f>IF('Műszaki adattábla'!E175="","",'Műszaki adattábla'!E175)</f>
        <v>39N110129736000D</v>
      </c>
      <c r="E183" s="151">
        <f>IF('Műszaki adattábla'!E175="","",'Műszaki adattábla'!Q175)</f>
        <v>7709</v>
      </c>
      <c r="F183" s="87">
        <f>IF(D183="","",VLOOKUP(D183,'Műszaki adattábla'!E:N,8,0))</f>
        <v>4</v>
      </c>
      <c r="G183" s="87">
        <f>IF(D183="","",IF('Műszaki adattábla'!K175="20-99",IF('Műszaki adattábla'!N175="","Nem adott meg lekötött teljesítményt",VLOOKUP(D183,'Műszaki adattábla'!E:P,10,0)),0))</f>
        <v>0</v>
      </c>
      <c r="H183" s="87">
        <f>IF(D183="","",VLOOKUP(D183,'Műszaki adattábla'!E:Q,11,0))</f>
        <v>0</v>
      </c>
      <c r="I183" s="88">
        <v>1973.63</v>
      </c>
      <c r="J183" s="89">
        <v>1169.71</v>
      </c>
      <c r="K183" s="90">
        <f>IF(D183="","",ROUND((F183*I183*'Műszaki adattábla'!$C$6/'Műszaki adattábla'!$C$7)+(G183*I183)+(H183*I183)/12*$D$7,0))</f>
        <v>83333</v>
      </c>
      <c r="L183" s="91">
        <f t="shared" si="6"/>
        <v>9017</v>
      </c>
    </row>
    <row r="184" spans="2:12" ht="15.75" thickBot="1" x14ac:dyDescent="0.3">
      <c r="B184" s="84">
        <f t="shared" si="5"/>
        <v>163</v>
      </c>
      <c r="C184" s="85" t="str">
        <f>IF(D184="","",VLOOKUP(D184,'Műszaki adattábla'!E:H,2,0))</f>
        <v>4900 Fehérgyarmat, Kiss Ernő utca 4.</v>
      </c>
      <c r="D184" s="86" t="str">
        <f>IF('Műszaki adattábla'!E176="","",'Műszaki adattábla'!E176)</f>
        <v>39N110022438000G</v>
      </c>
      <c r="E184" s="151">
        <f>IF('Műszaki adattábla'!E176="","",'Műszaki adattábla'!Q176)</f>
        <v>63336</v>
      </c>
      <c r="F184" s="87">
        <f>IF(D184="","",VLOOKUP(D184,'Műszaki adattábla'!E:N,8,0))</f>
        <v>0</v>
      </c>
      <c r="G184" s="87">
        <f>IF(D184="","",IF('Műszaki adattábla'!K176="20-99",IF('Műszaki adattábla'!N176="","Nem adott meg lekötött teljesítményt",VLOOKUP(D184,'Műszaki adattábla'!E:P,10,0)),0))</f>
        <v>263</v>
      </c>
      <c r="H184" s="87">
        <f>IF(D184="","",VLOOKUP(D184,'Műszaki adattábla'!E:Q,11,0))</f>
        <v>0</v>
      </c>
      <c r="I184" s="88">
        <v>1832.45</v>
      </c>
      <c r="J184" s="89">
        <v>194.42</v>
      </c>
      <c r="K184" s="90">
        <f>IF(D184="","",ROUND((F184*I184*'Műszaki adattábla'!$C$6/'Műszaki adattábla'!$C$7)+(G184*I184)+(H184*I184)/12*$D$7,0))</f>
        <v>481934</v>
      </c>
      <c r="L184" s="91">
        <f t="shared" si="6"/>
        <v>12314</v>
      </c>
    </row>
    <row r="185" spans="2:12" ht="15.75" thickBot="1" x14ac:dyDescent="0.3">
      <c r="B185" s="84">
        <f t="shared" si="5"/>
        <v>164</v>
      </c>
      <c r="C185" s="85" t="str">
        <f>IF(D185="","",VLOOKUP(D185,'Műszaki adattábla'!E:H,2,0))</f>
        <v>7100 Szekszárd, Mikes u. 16-22.</v>
      </c>
      <c r="D185" s="86" t="str">
        <f>IF('Műszaki adattábla'!E177="","",'Műszaki adattábla'!E177)</f>
        <v>39N030292090000S</v>
      </c>
      <c r="E185" s="151">
        <f>IF('Műszaki adattábla'!E177="","",'Műszaki adattábla'!Q177)</f>
        <v>106276</v>
      </c>
      <c r="F185" s="87">
        <f>IF(D185="","",VLOOKUP(D185,'Műszaki adattábla'!E:N,8,0))</f>
        <v>0</v>
      </c>
      <c r="G185" s="87">
        <f>IF(D185="","",IF('Műszaki adattábla'!K177="20-99",IF('Műszaki adattábla'!N177="","Nem adott meg lekötött teljesítményt",VLOOKUP(D185,'Műszaki adattábla'!E:P,10,0)),0))</f>
        <v>336</v>
      </c>
      <c r="H185" s="87">
        <f>IF(D185="","",VLOOKUP(D185,'Műszaki adattábla'!E:Q,11,0))</f>
        <v>0</v>
      </c>
      <c r="I185" s="88">
        <v>3089.46</v>
      </c>
      <c r="J185" s="89">
        <v>180.21</v>
      </c>
      <c r="K185" s="90">
        <f>IF(D185="","",ROUND((F185*I185*'Műszaki adattábla'!$C$6/'Műszaki adattábla'!$C$7)+(G185*I185)+(H185*I185)/12*$D$7,0))</f>
        <v>1038059</v>
      </c>
      <c r="L185" s="91">
        <f t="shared" si="6"/>
        <v>19152</v>
      </c>
    </row>
    <row r="186" spans="2:12" ht="15.75" thickBot="1" x14ac:dyDescent="0.3">
      <c r="B186" s="84">
        <f t="shared" si="5"/>
        <v>165</v>
      </c>
      <c r="C186" s="85" t="str">
        <f>IF(D186="","",VLOOKUP(D186,'Műszaki adattábla'!E:H,2,0))</f>
        <v>7200 Dombóvár, Köztársaság u. 27.</v>
      </c>
      <c r="D186" s="86" t="str">
        <f>IF('Műszaki adattábla'!E178="","",'Műszaki adattábla'!E178)</f>
        <v>39N030308469000X</v>
      </c>
      <c r="E186" s="151">
        <f>IF('Műszaki adattábla'!E178="","",'Műszaki adattábla'!Q178)</f>
        <v>147939</v>
      </c>
      <c r="F186" s="87">
        <f>IF(D186="","",VLOOKUP(D186,'Műszaki adattábla'!E:N,8,0))</f>
        <v>16</v>
      </c>
      <c r="G186" s="87">
        <f>IF(D186="","",IF('Műszaki adattábla'!K178="20-99",IF('Műszaki adattábla'!N178="","Nem adott meg lekötött teljesítményt",VLOOKUP(D186,'Műszaki adattábla'!E:P,10,0)),0))</f>
        <v>0</v>
      </c>
      <c r="H186" s="87">
        <f>IF(D186="","",VLOOKUP(D186,'Műszaki adattábla'!E:Q,11,0))</f>
        <v>0</v>
      </c>
      <c r="I186" s="88">
        <v>1973.63</v>
      </c>
      <c r="J186" s="89">
        <v>1333.04</v>
      </c>
      <c r="K186" s="90">
        <f>IF(D186="","",ROUND((F186*I186*'Műszaki adattábla'!$C$6/'Műszaki adattábla'!$C$7)+(G186*I186)+(H186*I186)/12*$D$7,0))</f>
        <v>333332</v>
      </c>
      <c r="L186" s="91">
        <f t="shared" si="6"/>
        <v>197209</v>
      </c>
    </row>
    <row r="187" spans="2:12" ht="15.75" thickBot="1" x14ac:dyDescent="0.3">
      <c r="B187" s="84">
        <f t="shared" si="5"/>
        <v>166</v>
      </c>
      <c r="C187" s="85" t="str">
        <f>IF(D187="","",VLOOKUP(D187,'Műszaki adattábla'!E:H,2,0))</f>
        <v>7150 Bonyhád, Táncsics M. u. 2.</v>
      </c>
      <c r="D187" s="86" t="str">
        <f>IF('Műszaki adattábla'!E179="","",'Műszaki adattábla'!E179)</f>
        <v>39N0300841620005</v>
      </c>
      <c r="E187" s="151">
        <f>IF('Műszaki adattábla'!E179="","",'Műszaki adattábla'!Q179)</f>
        <v>20426</v>
      </c>
      <c r="F187" s="87">
        <f>IF(D187="","",VLOOKUP(D187,'Műszaki adattábla'!E:N,8,0))</f>
        <v>4</v>
      </c>
      <c r="G187" s="87">
        <f>IF(D187="","",IF('Műszaki adattábla'!K179="20-99",IF('Műszaki adattábla'!N179="","Nem adott meg lekötött teljesítményt",VLOOKUP(D187,'Műszaki adattábla'!E:P,10,0)),0))</f>
        <v>0</v>
      </c>
      <c r="H187" s="87">
        <f>IF(D187="","",VLOOKUP(D187,'Műszaki adattábla'!E:Q,11,0))</f>
        <v>0</v>
      </c>
      <c r="I187" s="88">
        <v>1973.63</v>
      </c>
      <c r="J187" s="89">
        <v>1333.04</v>
      </c>
      <c r="K187" s="90">
        <f>IF(D187="","",ROUND((F187*I187*'Műszaki adattábla'!$C$6/'Műszaki adattábla'!$C$7)+(G187*I187)+(H187*I187)/12*$D$7,0))</f>
        <v>83333</v>
      </c>
      <c r="L187" s="91">
        <f t="shared" si="6"/>
        <v>27229</v>
      </c>
    </row>
    <row r="188" spans="2:12" ht="15.75" thickBot="1" x14ac:dyDescent="0.3">
      <c r="B188" s="84">
        <f t="shared" si="5"/>
        <v>167</v>
      </c>
      <c r="C188" s="85" t="str">
        <f>IF(D188="","",VLOOKUP(D188,'Műszaki adattábla'!E:H,2,0))</f>
        <v>9700 Szombathely, Ady Endre tér 1.</v>
      </c>
      <c r="D188" s="86" t="str">
        <f>IF('Műszaki adattábla'!E180="","",'Műszaki adattábla'!E180)</f>
        <v>39N050149536000B</v>
      </c>
      <c r="E188" s="151">
        <f>IF('Műszaki adattábla'!E180="","",'Műszaki adattábla'!Q180)</f>
        <v>474884</v>
      </c>
      <c r="F188" s="87">
        <f>IF(D188="","",VLOOKUP(D188,'Műszaki adattábla'!E:N,8,0))</f>
        <v>0</v>
      </c>
      <c r="G188" s="87">
        <f>IF(D188="","",IF('Műszaki adattábla'!K180="20-99",IF('Műszaki adattábla'!N180="","Nem adott meg lekötött teljesítményt",VLOOKUP(D188,'Műszaki adattábla'!E:P,10,0)),0))</f>
        <v>336</v>
      </c>
      <c r="H188" s="87">
        <f>IF(D188="","",VLOOKUP(D188,'Műszaki adattábla'!E:Q,11,0))</f>
        <v>0</v>
      </c>
      <c r="I188" s="88">
        <v>1875.5</v>
      </c>
      <c r="J188" s="89">
        <v>164.72</v>
      </c>
      <c r="K188" s="90">
        <f>IF(D188="","",ROUND((F188*I188*'Műszaki adattábla'!$C$6/'Műszaki adattábla'!$C$7)+(G188*I188)+(H188*I188)/12*$D$7,0))</f>
        <v>630168</v>
      </c>
      <c r="L188" s="91">
        <f t="shared" si="6"/>
        <v>78223</v>
      </c>
    </row>
    <row r="189" spans="2:12" ht="15.75" thickBot="1" x14ac:dyDescent="0.3">
      <c r="B189" s="84">
        <f t="shared" si="5"/>
        <v>168</v>
      </c>
      <c r="C189" s="85" t="str">
        <f>IF(D189="","",VLOOKUP(D189,'Műszaki adattábla'!E:H,2,0))</f>
        <v>9600 Sárvár, Batthány u. 65.</v>
      </c>
      <c r="D189" s="86" t="str">
        <f>IF('Műszaki adattábla'!E181="","",'Műszaki adattábla'!E181)</f>
        <v>39N050172318000J</v>
      </c>
      <c r="E189" s="151">
        <f>IF('Műszaki adattábla'!E181="","",'Műszaki adattábla'!Q181)</f>
        <v>168534</v>
      </c>
      <c r="F189" s="87">
        <f>IF(D189="","",VLOOKUP(D189,'Műszaki adattábla'!E:N,8,0))</f>
        <v>12</v>
      </c>
      <c r="G189" s="87">
        <f>IF(D189="","",IF('Műszaki adattábla'!K181="20-99",IF('Műszaki adattábla'!N181="","Nem adott meg lekötött teljesítményt",VLOOKUP(D189,'Műszaki adattábla'!E:P,10,0)),0))</f>
        <v>0</v>
      </c>
      <c r="H189" s="87">
        <f>IF(D189="","",VLOOKUP(D189,'Műszaki adattábla'!E:Q,11,0))</f>
        <v>0</v>
      </c>
      <c r="I189" s="88">
        <v>1954.93</v>
      </c>
      <c r="J189" s="89">
        <v>1138.9100000000001</v>
      </c>
      <c r="K189" s="90">
        <f>IF(D189="","",ROUND((F189*I189*'Műszaki adattábla'!$C$6/'Műszaki adattábla'!$C$7)+(G189*I189)+(H189*I189)/12*$D$7,0))</f>
        <v>247630</v>
      </c>
      <c r="L189" s="91">
        <f t="shared" si="6"/>
        <v>191945</v>
      </c>
    </row>
    <row r="190" spans="2:12" ht="15.75" thickBot="1" x14ac:dyDescent="0.3">
      <c r="B190" s="84">
        <f t="shared" si="5"/>
        <v>169</v>
      </c>
      <c r="C190" s="85" t="str">
        <f>IF(D190="","",VLOOKUP(D190,'Műszaki adattábla'!E:H,2,0))</f>
        <v>9900 Körmend, Hunyadi u. 45/A.</v>
      </c>
      <c r="D190" s="86" t="str">
        <f>IF('Műszaki adattábla'!E182="","",'Műszaki adattábla'!E182)</f>
        <v>39N0501782470002</v>
      </c>
      <c r="E190" s="151">
        <f>IF('Műszaki adattábla'!E182="","",'Műszaki adattábla'!Q182)</f>
        <v>178562</v>
      </c>
      <c r="F190" s="87">
        <f>IF(D190="","",VLOOKUP(D190,'Műszaki adattábla'!E:N,8,0))</f>
        <v>16</v>
      </c>
      <c r="G190" s="87">
        <f>IF(D190="","",IF('Műszaki adattábla'!K182="20-99",IF('Műszaki adattábla'!N182="","Nem adott meg lekötött teljesítményt",VLOOKUP(D190,'Műszaki adattábla'!E:P,10,0)),0))</f>
        <v>0</v>
      </c>
      <c r="H190" s="87">
        <f>IF(D190="","",VLOOKUP(D190,'Műszaki adattábla'!E:Q,11,0))</f>
        <v>0</v>
      </c>
      <c r="I190" s="88">
        <v>1954.93</v>
      </c>
      <c r="J190" s="89">
        <v>1138.9100000000001</v>
      </c>
      <c r="K190" s="90">
        <f>IF(D190="","",ROUND((F190*I190*'Műszaki adattábla'!$C$6/'Műszaki adattábla'!$C$7)+(G190*I190)+(H190*I190)/12*$D$7,0))</f>
        <v>330173</v>
      </c>
      <c r="L190" s="91">
        <f t="shared" si="6"/>
        <v>203366</v>
      </c>
    </row>
    <row r="191" spans="2:12" ht="15.75" thickBot="1" x14ac:dyDescent="0.3">
      <c r="B191" s="84">
        <f t="shared" si="5"/>
        <v>170</v>
      </c>
      <c r="C191" s="85" t="str">
        <f>IF(D191="","",VLOOKUP(D191,'Műszaki adattábla'!E:H,2,0))</f>
        <v>8400 Ajka, Liliom u. 10./b.</v>
      </c>
      <c r="D191" s="86" t="str">
        <f>IF('Műszaki adattábla'!E183="","",'Műszaki adattábla'!E183)</f>
        <v>39N040238286000L</v>
      </c>
      <c r="E191" s="151">
        <f>IF('Műszaki adattábla'!E183="","",'Műszaki adattábla'!Q183)</f>
        <v>287116</v>
      </c>
      <c r="F191" s="87">
        <f>IF(D191="","",VLOOKUP(D191,'Műszaki adattábla'!E:N,8,0))</f>
        <v>0</v>
      </c>
      <c r="G191" s="87">
        <f>IF(D191="","",IF('Műszaki adattábla'!K183="20-99",IF('Műszaki adattábla'!N183="","Nem adott meg lekötött teljesítményt",VLOOKUP(D191,'Műszaki adattábla'!E:P,10,0)),0))</f>
        <v>420</v>
      </c>
      <c r="H191" s="87">
        <f>IF(D191="","",VLOOKUP(D191,'Műszaki adattábla'!E:Q,11,0))</f>
        <v>0</v>
      </c>
      <c r="I191" s="88">
        <v>3252.02</v>
      </c>
      <c r="J191" s="89">
        <v>174.31</v>
      </c>
      <c r="K191" s="90">
        <f>IF(D191="","",ROUND((F191*I191*'Műszaki adattábla'!$C$6/'Műszaki adattábla'!$C$7)+(G191*I191)+(H191*I191)/12*$D$7,0))</f>
        <v>1365848</v>
      </c>
      <c r="L191" s="91">
        <f t="shared" si="6"/>
        <v>50047</v>
      </c>
    </row>
    <row r="192" spans="2:12" ht="15.75" thickBot="1" x14ac:dyDescent="0.3">
      <c r="B192" s="84">
        <f t="shared" si="5"/>
        <v>171</v>
      </c>
      <c r="C192" s="85" t="str">
        <f>IF(D192="","",VLOOKUP(D192,'Műszaki adattábla'!E:H,2,0))</f>
        <v>8500 Pápa, Major u. 20.</v>
      </c>
      <c r="D192" s="86" t="str">
        <f>IF('Műszaki adattábla'!E184="","",'Műszaki adattábla'!E184)</f>
        <v>39N040211562000W</v>
      </c>
      <c r="E192" s="151">
        <f>IF('Műszaki adattábla'!E184="","",'Műszaki adattábla'!Q184)</f>
        <v>276032</v>
      </c>
      <c r="F192" s="87">
        <f>IF(D192="","",VLOOKUP(D192,'Műszaki adattábla'!E:N,8,0))</f>
        <v>0</v>
      </c>
      <c r="G192" s="87">
        <f>IF(D192="","",IF('Műszaki adattábla'!K184="20-99",IF('Műszaki adattábla'!N184="","Nem adott meg lekötött teljesítményt",VLOOKUP(D192,'Műszaki adattábla'!E:P,10,0)),0))</f>
        <v>263</v>
      </c>
      <c r="H192" s="87">
        <f>IF(D192="","",VLOOKUP(D192,'Műszaki adattábla'!E:Q,11,0))</f>
        <v>0</v>
      </c>
      <c r="I192" s="88">
        <v>3252.02</v>
      </c>
      <c r="J192" s="89">
        <v>174.31</v>
      </c>
      <c r="K192" s="90">
        <f>IF(D192="","",ROUND((F192*I192*'Műszaki adattábla'!$C$6/'Műszaki adattábla'!$C$7)+(G192*I192)+(H192*I192)/12*$D$7,0))</f>
        <v>855281</v>
      </c>
      <c r="L192" s="91">
        <f t="shared" si="6"/>
        <v>48115</v>
      </c>
    </row>
    <row r="193" spans="2:12" ht="15.75" thickBot="1" x14ac:dyDescent="0.3">
      <c r="B193" s="84">
        <f t="shared" si="5"/>
        <v>172</v>
      </c>
      <c r="C193" s="85" t="str">
        <f>IF(D193="","",VLOOKUP(D193,'Műszaki adattábla'!E:H,2,0))</f>
        <v>8200 Veszprém, Dózsa György u.31.</v>
      </c>
      <c r="D193" s="86" t="str">
        <f>IF('Műszaki adattábla'!E185="","",'Műszaki adattábla'!E185)</f>
        <v>39N040169450000U</v>
      </c>
      <c r="E193" s="151">
        <f>IF('Műszaki adattábla'!E185="","",'Műszaki adattábla'!Q185)</f>
        <v>527788</v>
      </c>
      <c r="F193" s="87">
        <f>IF(D193="","",VLOOKUP(D193,'Műszaki adattábla'!E:N,8,0))</f>
        <v>0</v>
      </c>
      <c r="G193" s="87">
        <f>IF(D193="","",IF('Műszaki adattábla'!K185="20-99",IF('Műszaki adattábla'!N185="","Nem adott meg lekötött teljesítményt",VLOOKUP(D193,'Műszaki adattábla'!E:P,10,0)),0))</f>
        <v>263</v>
      </c>
      <c r="H193" s="87">
        <f>IF(D193="","",VLOOKUP(D193,'Műszaki adattábla'!E:Q,11,0))</f>
        <v>0</v>
      </c>
      <c r="I193" s="88">
        <v>3252.02</v>
      </c>
      <c r="J193" s="89">
        <v>174.31</v>
      </c>
      <c r="K193" s="90">
        <f>IF(D193="","",ROUND((F193*I193*'Műszaki adattábla'!$C$6/'Műszaki adattábla'!$C$7)+(G193*I193)+(H193*I193)/12*$D$7,0))</f>
        <v>855281</v>
      </c>
      <c r="L193" s="91">
        <f t="shared" si="6"/>
        <v>91999</v>
      </c>
    </row>
    <row r="194" spans="2:12" ht="15.75" thickBot="1" x14ac:dyDescent="0.3">
      <c r="B194" s="84">
        <f t="shared" ref="B194:B257" si="7">IF(D194="","",B193+1)</f>
        <v>173</v>
      </c>
      <c r="C194" s="85" t="str">
        <f>IF(D194="","",VLOOKUP(D194,'Műszaki adattábla'!E:H,2,0))</f>
        <v>8200 Veszprém, Dózsa György u.31.</v>
      </c>
      <c r="D194" s="86" t="str">
        <f>IF('Műszaki adattábla'!E186="","",'Műszaki adattábla'!E186)</f>
        <v>39N0402144810008</v>
      </c>
      <c r="E194" s="151">
        <f>IF('Műszaki adattábla'!E186="","",'Műszaki adattábla'!Q186)</f>
        <v>92890</v>
      </c>
      <c r="F194" s="87">
        <f>IF(D194="","",VLOOKUP(D194,'Műszaki adattábla'!E:N,8,0))</f>
        <v>0</v>
      </c>
      <c r="G194" s="87">
        <f>IF(D194="","",IF('Műszaki adattábla'!K186="20-99",IF('Műszaki adattábla'!N186="","Nem adott meg lekötött teljesítményt",VLOOKUP(D194,'Műszaki adattábla'!E:P,10,0)),0))</f>
        <v>231</v>
      </c>
      <c r="H194" s="87">
        <f>IF(D194="","",VLOOKUP(D194,'Műszaki adattábla'!E:Q,11,0))</f>
        <v>0</v>
      </c>
      <c r="I194" s="88">
        <v>3252.02</v>
      </c>
      <c r="J194" s="89">
        <v>174.31</v>
      </c>
      <c r="K194" s="90">
        <f>IF(D194="","",ROUND((F194*I194*'Műszaki adattábla'!$C$6/'Műszaki adattábla'!$C$7)+(G194*I194)+(H194*I194)/12*$D$7,0))</f>
        <v>751217</v>
      </c>
      <c r="L194" s="91">
        <f t="shared" ref="L194:L257" si="8">IF(D194="","",ROUND((J194/1000)*E194,0))</f>
        <v>16192</v>
      </c>
    </row>
    <row r="195" spans="2:12" ht="15.75" thickBot="1" x14ac:dyDescent="0.3">
      <c r="B195" s="84">
        <f t="shared" si="7"/>
        <v>174</v>
      </c>
      <c r="C195" s="85" t="str">
        <f>IF(D195="","",VLOOKUP(D195,'Műszaki adattábla'!E:H,2,0))</f>
        <v>8258 Badacsonytomaj, Fő u.  62.</v>
      </c>
      <c r="D195" s="86" t="str">
        <f>IF('Műszaki adattábla'!E187="","",'Műszaki adattábla'!E187)</f>
        <v>39N161015181000U</v>
      </c>
      <c r="E195" s="151">
        <f>IF('Műszaki adattábla'!E187="","",'Műszaki adattábla'!Q187)</f>
        <v>88139</v>
      </c>
      <c r="F195" s="87">
        <f>IF(D195="","",VLOOKUP(D195,'Műszaki adattábla'!E:N,8,0))</f>
        <v>6</v>
      </c>
      <c r="G195" s="87">
        <f>IF(D195="","",IF('Műszaki adattábla'!K187="20-99",IF('Műszaki adattábla'!N187="","Nem adott meg lekötött teljesítményt",VLOOKUP(D195,'Műszaki adattábla'!E:P,10,0)),0))</f>
        <v>0</v>
      </c>
      <c r="H195" s="87">
        <f>IF(D195="","",VLOOKUP(D195,'Műszaki adattábla'!E:Q,11,0))</f>
        <v>0</v>
      </c>
      <c r="I195" s="88">
        <v>2078.67</v>
      </c>
      <c r="J195" s="89">
        <v>1169.71</v>
      </c>
      <c r="K195" s="90">
        <f>IF(D195="","",ROUND((F195*I195*'Műszaki adattábla'!$C$6/'Műszaki adattábla'!$C$7)+(G195*I195)+(H195*I195)/12*$D$7,0))</f>
        <v>131652</v>
      </c>
      <c r="L195" s="91">
        <f t="shared" si="8"/>
        <v>103097</v>
      </c>
    </row>
    <row r="196" spans="2:12" ht="15.75" thickBot="1" x14ac:dyDescent="0.3">
      <c r="B196" s="84">
        <f t="shared" si="7"/>
        <v>175</v>
      </c>
      <c r="C196" s="85" t="str">
        <f>IF(D196="","",VLOOKUP(D196,'Műszaki adattábla'!E:H,2,0))</f>
        <v>8184 Balatonfűzfő, Bugyogóforrás u. 2.</v>
      </c>
      <c r="D196" s="86" t="str">
        <f>IF('Műszaki adattábla'!E188="","",'Műszaki adattábla'!E188)</f>
        <v>39N0403076640003</v>
      </c>
      <c r="E196" s="151">
        <f>IF('Műszaki adattábla'!E188="","",'Műszaki adattábla'!Q188)</f>
        <v>106879</v>
      </c>
      <c r="F196" s="87">
        <f>IF(D196="","",VLOOKUP(D196,'Műszaki adattábla'!E:N,8,0))</f>
        <v>10</v>
      </c>
      <c r="G196" s="87">
        <f>IF(D196="","",IF('Műszaki adattábla'!K188="20-99",IF('Műszaki adattábla'!N188="","Nem adott meg lekötött teljesítményt",VLOOKUP(D196,'Műszaki adattábla'!E:P,10,0)),0))</f>
        <v>0</v>
      </c>
      <c r="H196" s="87">
        <f>IF(D196="","",VLOOKUP(D196,'Műszaki adattábla'!E:Q,11,0))</f>
        <v>0</v>
      </c>
      <c r="I196" s="88">
        <v>1973.63</v>
      </c>
      <c r="J196" s="89">
        <v>1626.5</v>
      </c>
      <c r="K196" s="90">
        <f>IF(D196="","",ROUND((F196*I196*'Műszaki adattábla'!$C$6/'Műszaki adattábla'!$C$7)+(G196*I196)+(H196*I196)/12*$D$7,0))</f>
        <v>208332</v>
      </c>
      <c r="L196" s="91">
        <f t="shared" si="8"/>
        <v>173839</v>
      </c>
    </row>
    <row r="197" spans="2:12" ht="15.75" thickBot="1" x14ac:dyDescent="0.3">
      <c r="B197" s="84">
        <f t="shared" si="7"/>
        <v>176</v>
      </c>
      <c r="C197" s="85" t="str">
        <f>IF(D197="","",VLOOKUP(D197,'Műszaki adattábla'!E:H,2,0))</f>
        <v>8105 Pétfürdő, Hősök tere</v>
      </c>
      <c r="D197" s="86" t="str">
        <f>IF('Műszaki adattábla'!E189="","",'Műszaki adattábla'!E189)</f>
        <v>39N0401887320001</v>
      </c>
      <c r="E197" s="151">
        <f>IF('Műszaki adattábla'!E189="","",'Műszaki adattábla'!Q189)</f>
        <v>170838</v>
      </c>
      <c r="F197" s="87">
        <f>IF(D197="","",VLOOKUP(D197,'Műszaki adattábla'!E:N,8,0))</f>
        <v>16</v>
      </c>
      <c r="G197" s="87">
        <f>IF(D197="","",IF('Műszaki adattábla'!K189="20-99",IF('Műszaki adattábla'!N189="","Nem adott meg lekötött teljesítményt",VLOOKUP(D197,'Műszaki adattábla'!E:P,10,0)),0))</f>
        <v>0</v>
      </c>
      <c r="H197" s="87">
        <f>IF(D197="","",VLOOKUP(D197,'Műszaki adattábla'!E:Q,11,0))</f>
        <v>0</v>
      </c>
      <c r="I197" s="88">
        <v>1973.63</v>
      </c>
      <c r="J197" s="89">
        <v>1626.5</v>
      </c>
      <c r="K197" s="90">
        <f>IF(D197="","",ROUND((F197*I197*'Műszaki adattábla'!$C$6/'Műszaki adattábla'!$C$7)+(G197*I197)+(H197*I197)/12*$D$7,0))</f>
        <v>333332</v>
      </c>
      <c r="L197" s="91">
        <f t="shared" si="8"/>
        <v>277868</v>
      </c>
    </row>
    <row r="198" spans="2:12" ht="15.75" thickBot="1" x14ac:dyDescent="0.3">
      <c r="B198" s="84">
        <f t="shared" si="7"/>
        <v>177</v>
      </c>
      <c r="C198" s="85" t="str">
        <f>IF(D198="","",VLOOKUP(D198,'Műszaki adattábla'!E:H,2,0))</f>
        <v>8200 Veszprém, Dózsa György u.31.</v>
      </c>
      <c r="D198" s="86" t="str">
        <f>IF('Műszaki adattábla'!E190="","",'Műszaki adattábla'!E190)</f>
        <v>39N0401694640004</v>
      </c>
      <c r="E198" s="151">
        <f>IF('Műszaki adattábla'!E190="","",'Műszaki adattábla'!Q190)</f>
        <v>12672</v>
      </c>
      <c r="F198" s="87">
        <f>IF(D198="","",VLOOKUP(D198,'Műszaki adattábla'!E:N,8,0))</f>
        <v>6</v>
      </c>
      <c r="G198" s="87">
        <f>IF(D198="","",IF('Műszaki adattábla'!K190="20-99",IF('Műszaki adattábla'!N190="","Nem adott meg lekötött teljesítményt",VLOOKUP(D198,'Műszaki adattábla'!E:P,10,0)),0))</f>
        <v>0</v>
      </c>
      <c r="H198" s="87">
        <f>IF(D198="","",VLOOKUP(D198,'Műszaki adattábla'!E:Q,11,0))</f>
        <v>0</v>
      </c>
      <c r="I198" s="88">
        <v>1973.63</v>
      </c>
      <c r="J198" s="89">
        <v>1626.5</v>
      </c>
      <c r="K198" s="90">
        <f>IF(D198="","",ROUND((F198*I198*'Műszaki adattábla'!$C$6/'Műszaki adattábla'!$C$7)+(G198*I198)+(H198*I198)/12*$D$7,0))</f>
        <v>124999</v>
      </c>
      <c r="L198" s="91">
        <f t="shared" si="8"/>
        <v>20611</v>
      </c>
    </row>
    <row r="199" spans="2:12" ht="15.75" thickBot="1" x14ac:dyDescent="0.3">
      <c r="B199" s="84">
        <f t="shared" si="7"/>
        <v>178</v>
      </c>
      <c r="C199" s="85" t="str">
        <f>IF(D199="","",VLOOKUP(D199,'Műszaki adattábla'!E:H,2,0))</f>
        <v xml:space="preserve">8229 Csopak, Kishegyi u. </v>
      </c>
      <c r="D199" s="86" t="str">
        <f>IF('Műszaki adattábla'!E191="","",'Műszaki adattábla'!E191)</f>
        <v>39N040117163000H</v>
      </c>
      <c r="E199" s="151">
        <f>IF('Műszaki adattábla'!E191="","",'Műszaki adattábla'!Q191)</f>
        <v>11</v>
      </c>
      <c r="F199" s="87">
        <f>IF(D199="","",VLOOKUP(D199,'Műszaki adattábla'!E:N,8,0))</f>
        <v>6</v>
      </c>
      <c r="G199" s="87">
        <f>IF(D199="","",IF('Műszaki adattábla'!K191="20-99",IF('Műszaki adattábla'!N191="","Nem adott meg lekötött teljesítményt",VLOOKUP(D199,'Műszaki adattábla'!E:P,10,0)),0))</f>
        <v>0</v>
      </c>
      <c r="H199" s="87">
        <f>IF(D199="","",VLOOKUP(D199,'Műszaki adattábla'!E:Q,11,0))</f>
        <v>0</v>
      </c>
      <c r="I199" s="88">
        <v>1973.63</v>
      </c>
      <c r="J199" s="89">
        <v>1626.5</v>
      </c>
      <c r="K199" s="90">
        <f>IF(D199="","",ROUND((F199*I199*'Műszaki adattábla'!$C$6/'Műszaki adattábla'!$C$7)+(G199*I199)+(H199*I199)/12*$D$7,0))</f>
        <v>124999</v>
      </c>
      <c r="L199" s="91">
        <f t="shared" si="8"/>
        <v>18</v>
      </c>
    </row>
    <row r="200" spans="2:12" ht="15.75" thickBot="1" x14ac:dyDescent="0.3">
      <c r="B200" s="84">
        <f t="shared" si="7"/>
        <v>179</v>
      </c>
      <c r="C200" s="85" t="str">
        <f>IF(D200="","",VLOOKUP(D200,'Műszaki adattábla'!E:H,2,0))</f>
        <v>8960 Lenti, Béke utca 38</v>
      </c>
      <c r="D200" s="86" t="str">
        <f>IF('Műszaki adattábla'!E192="","",'Műszaki adattábla'!E192)</f>
        <v>39N040161716000U</v>
      </c>
      <c r="E200" s="151">
        <f>IF('Műszaki adattábla'!E192="","",'Műszaki adattábla'!Q192)</f>
        <v>278780</v>
      </c>
      <c r="F200" s="87">
        <f>IF(D200="","",VLOOKUP(D200,'Műszaki adattábla'!E:N,8,0))</f>
        <v>0</v>
      </c>
      <c r="G200" s="87">
        <f>IF(D200="","",IF('Műszaki adattábla'!K192="20-99",IF('Műszaki adattábla'!N192="","Nem adott meg lekötött teljesítményt",VLOOKUP(D200,'Műszaki adattábla'!E:P,10,0)),0))</f>
        <v>420</v>
      </c>
      <c r="H200" s="87">
        <f>IF(D200="","",VLOOKUP(D200,'Műszaki adattábla'!E:Q,11,0))</f>
        <v>0</v>
      </c>
      <c r="I200" s="88">
        <v>3252.02</v>
      </c>
      <c r="J200" s="89">
        <v>174.31</v>
      </c>
      <c r="K200" s="90">
        <f>IF(D200="","",ROUND((F200*I200*'Műszaki adattábla'!$C$6/'Műszaki adattábla'!$C$7)+(G200*I200)+(H200*I200)/12*$D$7,0))</f>
        <v>1365848</v>
      </c>
      <c r="L200" s="91">
        <f t="shared" si="8"/>
        <v>48594</v>
      </c>
    </row>
    <row r="201" spans="2:12" ht="15.75" thickBot="1" x14ac:dyDescent="0.3">
      <c r="B201" s="84">
        <f t="shared" si="7"/>
        <v>180</v>
      </c>
      <c r="C201" s="85" t="str">
        <f>IF(D201="","",VLOOKUP(D201,'Műszaki adattábla'!E:H,2,0))</f>
        <v>8900  Zalaegerszeg, Mártírok útja 54</v>
      </c>
      <c r="D201" s="86" t="str">
        <f>IF('Műszaki adattábla'!E193="","",'Műszaki adattábla'!E193)</f>
        <v>39N040337001000W</v>
      </c>
      <c r="E201" s="151">
        <f>IF('Műszaki adattábla'!E193="","",'Műszaki adattábla'!Q193)</f>
        <v>166677</v>
      </c>
      <c r="F201" s="87">
        <f>IF(D201="","",VLOOKUP(D201,'Műszaki adattábla'!E:N,8,0))</f>
        <v>16</v>
      </c>
      <c r="G201" s="87">
        <f>IF(D201="","",IF('Műszaki adattábla'!K193="20-99",IF('Műszaki adattábla'!N193="","Nem adott meg lekötött teljesítményt",VLOOKUP(D201,'Műszaki adattábla'!E:P,10,0)),0))</f>
        <v>0</v>
      </c>
      <c r="H201" s="87">
        <f>IF(D201="","",VLOOKUP(D201,'Műszaki adattábla'!E:Q,11,0))</f>
        <v>0</v>
      </c>
      <c r="I201" s="88">
        <v>1973.63</v>
      </c>
      <c r="J201" s="89">
        <v>1626.5</v>
      </c>
      <c r="K201" s="90">
        <f>IF(D201="","",ROUND((F201*I201*'Műszaki adattábla'!$C$6/'Műszaki adattábla'!$C$7)+(G201*I201)+(H201*I201)/12*$D$7,0))</f>
        <v>333332</v>
      </c>
      <c r="L201" s="91">
        <f t="shared" si="8"/>
        <v>271100</v>
      </c>
    </row>
    <row r="202" spans="2:12" ht="15.75" thickBot="1" x14ac:dyDescent="0.3">
      <c r="B202" s="84">
        <f t="shared" si="7"/>
        <v>181</v>
      </c>
      <c r="C202" s="85" t="str">
        <f>IF(D202="","",VLOOKUP(D202,'Műszaki adattábla'!E:H,2,0))</f>
        <v xml:space="preserve">8360 Keszthely, Deák Ferenc utca 15. </v>
      </c>
      <c r="D202" s="86" t="str">
        <f>IF('Műszaki adattábla'!E194="","",'Műszaki adattábla'!E194)</f>
        <v>39N0400591460009</v>
      </c>
      <c r="E202" s="151">
        <f>IF('Műszaki adattábla'!E194="","",'Műszaki adattábla'!Q194)</f>
        <v>309284</v>
      </c>
      <c r="F202" s="87">
        <f>IF(D202="","",VLOOKUP(D202,'Műszaki adattábla'!E:N,8,0))</f>
        <v>16</v>
      </c>
      <c r="G202" s="87">
        <f>IF(D202="","",IF('Műszaki adattábla'!K194="20-99",IF('Műszaki adattábla'!N194="","Nem adott meg lekötött teljesítményt",VLOOKUP(D202,'Műszaki adattábla'!E:P,10,0)),0))</f>
        <v>0</v>
      </c>
      <c r="H202" s="87">
        <f>IF(D202="","",VLOOKUP(D202,'Műszaki adattábla'!E:Q,11,0))</f>
        <v>0</v>
      </c>
      <c r="I202" s="88">
        <v>1973.63</v>
      </c>
      <c r="J202" s="89">
        <v>1626.5</v>
      </c>
      <c r="K202" s="90">
        <f>IF(D202="","",ROUND((F202*I202*'Műszaki adattábla'!$C$6/'Műszaki adattábla'!$C$7)+(G202*I202)+(H202*I202)/12*$D$7,0))</f>
        <v>333332</v>
      </c>
      <c r="L202" s="91">
        <f t="shared" si="8"/>
        <v>503050</v>
      </c>
    </row>
    <row r="203" spans="2:12" ht="15.75" thickBot="1" x14ac:dyDescent="0.3">
      <c r="B203" s="84">
        <f t="shared" si="7"/>
        <v>182</v>
      </c>
      <c r="C203" s="85" t="str">
        <f>IF(D203="","",VLOOKUP(D203,'Műszaki adattábla'!E:H,2,0))</f>
        <v>8960 Lenti, Kossuth Lajos utca 15</v>
      </c>
      <c r="D203" s="86" t="str">
        <f>IF('Műszaki adattábla'!E195="","",'Műszaki adattábla'!E195)</f>
        <v>39N040181747000Q</v>
      </c>
      <c r="E203" s="151">
        <f>IF('Műszaki adattábla'!E195="","",'Műszaki adattábla'!Q195)</f>
        <v>96</v>
      </c>
      <c r="F203" s="87">
        <f>IF(D203="","",VLOOKUP(D203,'Műszaki adattábla'!E:N,8,0))</f>
        <v>4</v>
      </c>
      <c r="G203" s="87">
        <f>IF(D203="","",IF('Műszaki adattábla'!K195="20-99",IF('Műszaki adattábla'!N195="","Nem adott meg lekötött teljesítményt",VLOOKUP(D203,'Műszaki adattábla'!E:P,10,0)),0))</f>
        <v>0</v>
      </c>
      <c r="H203" s="87">
        <f>IF(D203="","",VLOOKUP(D203,'Műszaki adattábla'!E:Q,11,0))</f>
        <v>0</v>
      </c>
      <c r="I203" s="88">
        <v>1973.63</v>
      </c>
      <c r="J203" s="89">
        <v>1626.5</v>
      </c>
      <c r="K203" s="90">
        <f>IF(D203="","",ROUND((F203*I203*'Műszaki adattábla'!$C$6/'Műszaki adattábla'!$C$7)+(G203*I203)+(H203*I203)/12*$D$7,0))</f>
        <v>83333</v>
      </c>
      <c r="L203" s="91">
        <f t="shared" si="8"/>
        <v>156</v>
      </c>
    </row>
    <row r="204" spans="2:12" ht="15.75" thickBot="1" x14ac:dyDescent="0.3">
      <c r="B204" s="84">
        <f t="shared" si="7"/>
        <v>183</v>
      </c>
      <c r="C204" s="85" t="str">
        <f>IF(D204="","",VLOOKUP(D204,'Műszaki adattábla'!E:H,2,0))</f>
        <v>8800 Nagykanizsa,Kossuth Lajos tér 25. fsz1</v>
      </c>
      <c r="D204" s="86" t="str">
        <f>IF('Műszaki adattábla'!E196="","",'Műszaki adattábla'!E196)</f>
        <v>39N0401511100000</v>
      </c>
      <c r="E204" s="151">
        <f>IF('Műszaki adattábla'!E196="","",'Műszaki adattábla'!Q196)</f>
        <v>24014</v>
      </c>
      <c r="F204" s="87">
        <f>IF(D204="","",VLOOKUP(D204,'Műszaki adattábla'!E:N,8,0))</f>
        <v>4</v>
      </c>
      <c r="G204" s="87">
        <f>IF(D204="","",IF('Műszaki adattábla'!K196="20-99",IF('Műszaki adattábla'!N196="","Nem adott meg lekötött teljesítményt",VLOOKUP(D204,'Műszaki adattábla'!E:P,10,0)),0))</f>
        <v>0</v>
      </c>
      <c r="H204" s="87">
        <f>IF(D204="","",VLOOKUP(D204,'Műszaki adattábla'!E:Q,11,0))</f>
        <v>0</v>
      </c>
      <c r="I204" s="88">
        <v>1973.63</v>
      </c>
      <c r="J204" s="89">
        <v>1626.5</v>
      </c>
      <c r="K204" s="90">
        <f>IF(D204="","",ROUND((F204*I204*'Műszaki adattábla'!$C$6/'Műszaki adattábla'!$C$7)+(G204*I204)+(H204*I204)/12*$D$7,0))</f>
        <v>83333</v>
      </c>
      <c r="L204" s="91">
        <f t="shared" si="8"/>
        <v>39059</v>
      </c>
    </row>
    <row r="205" spans="2:12" ht="15.75" thickBot="1" x14ac:dyDescent="0.3">
      <c r="B205" s="84">
        <f t="shared" si="7"/>
        <v>184</v>
      </c>
      <c r="C205" s="85" t="str">
        <f>IF(D205="","",VLOOKUP(D205,'Műszaki adattábla'!E:H,2,0))</f>
        <v xml:space="preserve">8800 Nagykanizsa,Kossuth Lajos tér 25. </v>
      </c>
      <c r="D205" s="86" t="str">
        <f>IF('Műszaki adattábla'!E197="","",'Műszaki adattábla'!E197)</f>
        <v>39N0402776510008</v>
      </c>
      <c r="E205" s="151">
        <f>IF('Műszaki adattábla'!E197="","",'Műszaki adattábla'!Q197)</f>
        <v>3513</v>
      </c>
      <c r="F205" s="87">
        <f>IF(D205="","",VLOOKUP(D205,'Műszaki adattábla'!E:N,8,0))</f>
        <v>4</v>
      </c>
      <c r="G205" s="87">
        <f>IF(D205="","",IF('Műszaki adattábla'!K197="20-99",IF('Műszaki adattábla'!N197="","Nem adott meg lekötött teljesítményt",VLOOKUP(D205,'Műszaki adattábla'!E:P,10,0)),0))</f>
        <v>0</v>
      </c>
      <c r="H205" s="87">
        <f>IF(D205="","",VLOOKUP(D205,'Műszaki adattábla'!E:Q,11,0))</f>
        <v>0</v>
      </c>
      <c r="I205" s="88">
        <v>1973.63</v>
      </c>
      <c r="J205" s="89">
        <v>1626.5</v>
      </c>
      <c r="K205" s="90">
        <f>IF(D205="","",ROUND((F205*I205*'Műszaki adattábla'!$C$6/'Műszaki adattábla'!$C$7)+(G205*I205)+(H205*I205)/12*$D$7,0))</f>
        <v>83333</v>
      </c>
      <c r="L205" s="91">
        <f t="shared" si="8"/>
        <v>5714</v>
      </c>
    </row>
    <row r="206" spans="2:12" ht="15.75" thickBot="1" x14ac:dyDescent="0.3">
      <c r="B206" s="84">
        <f t="shared" si="7"/>
        <v>185</v>
      </c>
      <c r="C206" s="85" t="str">
        <f>IF(D206="","",VLOOKUP(D206,'Műszaki adattábla'!E:H,2,0))</f>
        <v xml:space="preserve">8800 Nagykanizsa,Kossuth Lajos tér 25. </v>
      </c>
      <c r="D206" s="86" t="str">
        <f>IF('Műszaki adattábla'!E198="","",'Műszaki adattábla'!E198)</f>
        <v>39N040151118000Y</v>
      </c>
      <c r="E206" s="151">
        <f>IF('Műszaki adattábla'!E198="","",'Műszaki adattábla'!Q198)</f>
        <v>262261</v>
      </c>
      <c r="F206" s="87">
        <f>IF(D206="","",VLOOKUP(D206,'Műszaki adattábla'!E:N,8,0))</f>
        <v>16</v>
      </c>
      <c r="G206" s="87">
        <f>IF(D206="","",IF('Műszaki adattábla'!K198="20-99",IF('Műszaki adattábla'!N198="","Nem adott meg lekötött teljesítményt",VLOOKUP(D206,'Műszaki adattábla'!E:P,10,0)),0))</f>
        <v>0</v>
      </c>
      <c r="H206" s="87">
        <f>IF(D206="","",VLOOKUP(D206,'Műszaki adattábla'!E:Q,11,0))</f>
        <v>0</v>
      </c>
      <c r="I206" s="88">
        <v>1973.63</v>
      </c>
      <c r="J206" s="89">
        <v>1626.5</v>
      </c>
      <c r="K206" s="90">
        <f>IF(D206="","",ROUND((F206*I206*'Műszaki adattábla'!$C$6/'Műszaki adattábla'!$C$7)+(G206*I206)+(H206*I206)/12*$D$7,0))</f>
        <v>333332</v>
      </c>
      <c r="L206" s="91">
        <f t="shared" si="8"/>
        <v>426568</v>
      </c>
    </row>
    <row r="207" spans="2:12" ht="15.75" thickBot="1" x14ac:dyDescent="0.3">
      <c r="B207" s="84">
        <f t="shared" si="7"/>
        <v>186</v>
      </c>
      <c r="C207" s="85" t="str">
        <f>IF(D207="","",VLOOKUP(D207,'Műszaki adattábla'!E:H,2,0))</f>
        <v>8790 Zalaszentgrót,Batthyány Lajos utca 44 a</v>
      </c>
      <c r="D207" s="86" t="str">
        <f>IF('Műszaki adattábla'!E199="","",'Műszaki adattábla'!E199)</f>
        <v>39N040070773000I</v>
      </c>
      <c r="E207" s="151">
        <f>IF('Műszaki adattábla'!E199="","",'Műszaki adattábla'!Q199)</f>
        <v>8574</v>
      </c>
      <c r="F207" s="87">
        <f>IF(D207="","",VLOOKUP(D207,'Műszaki adattábla'!E:N,8,0))</f>
        <v>4</v>
      </c>
      <c r="G207" s="87">
        <f>IF(D207="","",IF('Műszaki adattábla'!K199="20-99",IF('Műszaki adattábla'!N199="","Nem adott meg lekötött teljesítményt",VLOOKUP(D207,'Műszaki adattábla'!E:P,10,0)),0))</f>
        <v>0</v>
      </c>
      <c r="H207" s="87">
        <f>IF(D207="","",VLOOKUP(D207,'Műszaki adattábla'!E:Q,11,0))</f>
        <v>0</v>
      </c>
      <c r="I207" s="88">
        <v>1973.63</v>
      </c>
      <c r="J207" s="89">
        <v>1626.5</v>
      </c>
      <c r="K207" s="90">
        <f>IF(D207="","",ROUND((F207*I207*'Műszaki adattábla'!$C$6/'Műszaki adattábla'!$C$7)+(G207*I207)+(H207*I207)/12*$D$7,0))</f>
        <v>83333</v>
      </c>
      <c r="L207" s="91">
        <f t="shared" si="8"/>
        <v>13946</v>
      </c>
    </row>
    <row r="208" spans="2:12" ht="15.75" thickBot="1" x14ac:dyDescent="0.3">
      <c r="B208" s="84">
        <f t="shared" si="7"/>
        <v>187</v>
      </c>
      <c r="C208" s="85" t="str">
        <f>IF(D208="","",VLOOKUP(D208,'Műszaki adattábla'!E:H,2,0))</f>
        <v>8868 Letenye, Kossuth Lajos utca 58 b</v>
      </c>
      <c r="D208" s="86" t="str">
        <f>IF('Műszaki adattábla'!E200="","",'Műszaki adattábla'!E200)</f>
        <v>39N040188605000B</v>
      </c>
      <c r="E208" s="151">
        <f>IF('Műszaki adattábla'!E200="","",'Műszaki adattábla'!Q200)</f>
        <v>14885</v>
      </c>
      <c r="F208" s="87">
        <f>IF(D208="","",VLOOKUP(D208,'Műszaki adattábla'!E:N,8,0))</f>
        <v>4</v>
      </c>
      <c r="G208" s="87">
        <f>IF(D208="","",IF('Műszaki adattábla'!K200="20-99",IF('Műszaki adattábla'!N200="","Nem adott meg lekötött teljesítményt",VLOOKUP(D208,'Műszaki adattábla'!E:P,10,0)),0))</f>
        <v>0</v>
      </c>
      <c r="H208" s="87">
        <f>IF(D208="","",VLOOKUP(D208,'Műszaki adattábla'!E:Q,11,0))</f>
        <v>0</v>
      </c>
      <c r="I208" s="88">
        <v>1973.63</v>
      </c>
      <c r="J208" s="89">
        <v>1626.5</v>
      </c>
      <c r="K208" s="90">
        <f>IF(D208="","",ROUND((F208*I208*'Műszaki adattábla'!$C$6/'Műszaki adattábla'!$C$7)+(G208*I208)+(H208*I208)/12*$D$7,0))</f>
        <v>83333</v>
      </c>
      <c r="L208" s="91">
        <f t="shared" si="8"/>
        <v>24210</v>
      </c>
    </row>
    <row r="209" spans="2:12" ht="15.75" thickBot="1" x14ac:dyDescent="0.3">
      <c r="B209" s="84">
        <f t="shared" si="7"/>
        <v>188</v>
      </c>
      <c r="C209" s="85" t="str">
        <f>IF(D209="","",VLOOKUP(D209,'Műszaki adattábla'!E:H,2,0))</f>
        <v>8900 Zalaegerszeg, Május 1 utca 2 a fszt</v>
      </c>
      <c r="D209" s="86" t="str">
        <f>IF('Műszaki adattábla'!E201="","",'Műszaki adattábla'!E201)</f>
        <v>39N040094430000S</v>
      </c>
      <c r="E209" s="151">
        <f>IF('Műszaki adattábla'!E201="","",'Műszaki adattábla'!Q201)</f>
        <v>11</v>
      </c>
      <c r="F209" s="87">
        <f>IF(D209="","",VLOOKUP(D209,'Műszaki adattábla'!E:N,8,0))</f>
        <v>4</v>
      </c>
      <c r="G209" s="87">
        <f>IF(D209="","",IF('Műszaki adattábla'!K201="20-99",IF('Műszaki adattábla'!N201="","Nem adott meg lekötött teljesítményt",VLOOKUP(D209,'Műszaki adattábla'!E:P,10,0)),0))</f>
        <v>0</v>
      </c>
      <c r="H209" s="87">
        <f>IF(D209="","",VLOOKUP(D209,'Műszaki adattábla'!E:Q,11,0))</f>
        <v>0</v>
      </c>
      <c r="I209" s="88">
        <v>1973.63</v>
      </c>
      <c r="J209" s="89">
        <v>1626.5</v>
      </c>
      <c r="K209" s="90">
        <f>IF(D209="","",ROUND((F209*I209*'Műszaki adattábla'!$C$6/'Műszaki adattábla'!$C$7)+(G209*I209)+(H209*I209)/12*$D$7,0))</f>
        <v>83333</v>
      </c>
      <c r="L209" s="91">
        <f t="shared" si="8"/>
        <v>18</v>
      </c>
    </row>
    <row r="210" spans="2:12" ht="15.75" thickBot="1" x14ac:dyDescent="0.3">
      <c r="B210" s="84">
        <f t="shared" si="7"/>
        <v>189</v>
      </c>
      <c r="C210" s="85" t="str">
        <f>IF(D210="","",VLOOKUP(D210,'Műszaki adattábla'!E:H,2,0))</f>
        <v>8900 Zalaegerszeg, Arany János utca 1 fszt 2</v>
      </c>
      <c r="D210" s="86" t="str">
        <f>IF('Műszaki adattábla'!E202="","",'Műszaki adattábla'!E202)</f>
        <v>39N040063256000Z</v>
      </c>
      <c r="E210" s="151">
        <f>IF('Műszaki adattábla'!E202="","",'Műszaki adattábla'!Q202)</f>
        <v>167519</v>
      </c>
      <c r="F210" s="87">
        <f>IF(D210="","",VLOOKUP(D210,'Műszaki adattábla'!E:N,8,0))</f>
        <v>16</v>
      </c>
      <c r="G210" s="87">
        <f>IF(D210="","",IF('Műszaki adattábla'!K202="20-99",IF('Műszaki adattábla'!N202="","Nem adott meg lekötött teljesítményt",VLOOKUP(D210,'Műszaki adattábla'!E:P,10,0)),0))</f>
        <v>0</v>
      </c>
      <c r="H210" s="87">
        <f>IF(D210="","",VLOOKUP(D210,'Műszaki adattábla'!E:Q,11,0))</f>
        <v>0</v>
      </c>
      <c r="I210" s="88">
        <v>1973.63</v>
      </c>
      <c r="J210" s="89">
        <v>1626.5</v>
      </c>
      <c r="K210" s="90">
        <f>IF(D210="","",ROUND((F210*I210*'Műszaki adattábla'!$C$6/'Műszaki adattábla'!$C$7)+(G210*I210)+(H210*I210)/12*$D$7,0))</f>
        <v>333332</v>
      </c>
      <c r="L210" s="91">
        <f t="shared" si="8"/>
        <v>272470</v>
      </c>
    </row>
    <row r="211" spans="2:12" ht="15.75" thickBot="1" x14ac:dyDescent="0.3">
      <c r="B211" s="84">
        <f t="shared" si="7"/>
        <v>190</v>
      </c>
      <c r="C211" s="85" t="str">
        <f>IF(D211="","",VLOOKUP(D211,'Műszaki adattábla'!E:H,2,0))</f>
        <v>8900 Zalaegerszeg, Arany János utca 1 fszt 3</v>
      </c>
      <c r="D211" s="86" t="str">
        <f>IF('Műszaki adattábla'!E203="","",'Műszaki adattábla'!E203)</f>
        <v>39N040063292000V</v>
      </c>
      <c r="E211" s="151">
        <f>IF('Műszaki adattábla'!E203="","",'Műszaki adattábla'!Q203)</f>
        <v>15570</v>
      </c>
      <c r="F211" s="87">
        <f>IF(D211="","",VLOOKUP(D211,'Műszaki adattábla'!E:N,8,0))</f>
        <v>4</v>
      </c>
      <c r="G211" s="87">
        <f>IF(D211="","",IF('Műszaki adattábla'!K203="20-99",IF('Műszaki adattábla'!N203="","Nem adott meg lekötött teljesítményt",VLOOKUP(D211,'Műszaki adattábla'!E:P,10,0)),0))</f>
        <v>0</v>
      </c>
      <c r="H211" s="87">
        <f>IF(D211="","",VLOOKUP(D211,'Műszaki adattábla'!E:Q,11,0))</f>
        <v>0</v>
      </c>
      <c r="I211" s="88">
        <v>1973.63</v>
      </c>
      <c r="J211" s="89">
        <v>1626.5</v>
      </c>
      <c r="K211" s="90">
        <f>IF(D211="","",ROUND((F211*I211*'Műszaki adattábla'!$C$6/'Műszaki adattábla'!$C$7)+(G211*I211)+(H211*I211)/12*$D$7,0))</f>
        <v>83333</v>
      </c>
      <c r="L211" s="91">
        <f t="shared" si="8"/>
        <v>25325</v>
      </c>
    </row>
    <row r="212" spans="2:12" ht="15.75" thickBot="1" x14ac:dyDescent="0.3">
      <c r="B212" s="84">
        <f t="shared" si="7"/>
        <v>191</v>
      </c>
      <c r="C212" s="85" t="str">
        <f>IF(D212="","",VLOOKUP(D212,'Műszaki adattábla'!E:H,2,0))</f>
        <v>8900 Zalaegerszeg, Arany János utca 1 fszt 1</v>
      </c>
      <c r="D212" s="86" t="str">
        <f>IF('Műszaki adattábla'!E204="","",'Műszaki adattábla'!E204)</f>
        <v>39N040063244000E</v>
      </c>
      <c r="E212" s="151">
        <f>IF('Műszaki adattábla'!E204="","",'Műszaki adattábla'!Q204)</f>
        <v>42117</v>
      </c>
      <c r="F212" s="87">
        <f>IF(D212="","",VLOOKUP(D212,'Műszaki adattábla'!E:N,8,0))</f>
        <v>16</v>
      </c>
      <c r="G212" s="87">
        <f>IF(D212="","",IF('Műszaki adattábla'!K204="20-99",IF('Műszaki adattábla'!N204="","Nem adott meg lekötött teljesítményt",VLOOKUP(D212,'Műszaki adattábla'!E:P,10,0)),0))</f>
        <v>0</v>
      </c>
      <c r="H212" s="87">
        <f>IF(D212="","",VLOOKUP(D212,'Műszaki adattábla'!E:Q,11,0))</f>
        <v>0</v>
      </c>
      <c r="I212" s="88">
        <v>1973.63</v>
      </c>
      <c r="J212" s="89">
        <v>1626.5</v>
      </c>
      <c r="K212" s="90">
        <f>IF(D212="","",ROUND((F212*I212*'Műszaki adattábla'!$C$6/'Műszaki adattábla'!$C$7)+(G212*I212)+(H212*I212)/12*$D$7,0))</f>
        <v>333332</v>
      </c>
      <c r="L212" s="91">
        <f t="shared" si="8"/>
        <v>68503</v>
      </c>
    </row>
    <row r="213" spans="2:12" ht="15.75" thickBot="1" x14ac:dyDescent="0.3">
      <c r="B213" s="84">
        <f t="shared" si="7"/>
        <v>192</v>
      </c>
      <c r="C213" s="85" t="str">
        <f>IF(D213="","",VLOOKUP(D213,'Műszaki adattábla'!E:H,2,0))</f>
        <v>8900 Zalaegerszeg, Arany János utca 1 fszt</v>
      </c>
      <c r="D213" s="86" t="str">
        <f>IF('Műszaki adattábla'!E205="","",'Műszaki adattábla'!E205)</f>
        <v>39N040307750000M</v>
      </c>
      <c r="E213" s="151">
        <f>IF('Műszaki adattábla'!E205="","",'Műszaki adattábla'!Q205)</f>
        <v>46762</v>
      </c>
      <c r="F213" s="87">
        <f>IF(D213="","",VLOOKUP(D213,'Műszaki adattábla'!E:N,8,0))</f>
        <v>4</v>
      </c>
      <c r="G213" s="87">
        <f>IF(D213="","",IF('Műszaki adattábla'!K205="20-99",IF('Műszaki adattábla'!N205="","Nem adott meg lekötött teljesítményt",VLOOKUP(D213,'Műszaki adattábla'!E:P,10,0)),0))</f>
        <v>0</v>
      </c>
      <c r="H213" s="87">
        <f>IF(D213="","",VLOOKUP(D213,'Műszaki adattábla'!E:Q,11,0))</f>
        <v>0</v>
      </c>
      <c r="I213" s="88">
        <v>1973.63</v>
      </c>
      <c r="J213" s="89">
        <v>1626.5</v>
      </c>
      <c r="K213" s="90">
        <f>IF(D213="","",ROUND((F213*I213*'Műszaki adattábla'!$C$6/'Műszaki adattábla'!$C$7)+(G213*I213)+(H213*I213)/12*$D$7,0))</f>
        <v>83333</v>
      </c>
      <c r="L213" s="91">
        <f t="shared" si="8"/>
        <v>76058</v>
      </c>
    </row>
    <row r="214" spans="2:12" ht="15.75" thickBot="1" x14ac:dyDescent="0.3">
      <c r="B214" s="84">
        <f t="shared" si="7"/>
        <v>193</v>
      </c>
      <c r="C214" s="85" t="str">
        <f>IF(D214="","",VLOOKUP(D214,'Műszaki adattábla'!E:H,2,0))</f>
        <v>8900 Zalaegerszeg, Május 1 utca 2 a fszt</v>
      </c>
      <c r="D214" s="86" t="str">
        <f>IF('Műszaki adattábla'!E206="","",'Műszaki adattábla'!E206)</f>
        <v>39N040312353000T</v>
      </c>
      <c r="E214" s="151">
        <f>IF('Műszaki adattábla'!E206="","",'Műszaki adattábla'!Q206)</f>
        <v>15781</v>
      </c>
      <c r="F214" s="87">
        <f>IF(D214="","",VLOOKUP(D214,'Műszaki adattábla'!E:N,8,0))</f>
        <v>4</v>
      </c>
      <c r="G214" s="87">
        <f>IF(D214="","",IF('Műszaki adattábla'!K206="20-99",IF('Műszaki adattábla'!N206="","Nem adott meg lekötött teljesítményt",VLOOKUP(D214,'Műszaki adattábla'!E:P,10,0)),0))</f>
        <v>0</v>
      </c>
      <c r="H214" s="87">
        <f>IF(D214="","",VLOOKUP(D214,'Műszaki adattábla'!E:Q,11,0))</f>
        <v>0</v>
      </c>
      <c r="I214" s="88">
        <v>1973.63</v>
      </c>
      <c r="J214" s="89">
        <v>1626.5</v>
      </c>
      <c r="K214" s="90">
        <f>IF(D214="","",ROUND((F214*I214*'Műszaki adattábla'!$C$6/'Műszaki adattábla'!$C$7)+(G214*I214)+(H214*I214)/12*$D$7,0))</f>
        <v>83333</v>
      </c>
      <c r="L214" s="91">
        <f t="shared" si="8"/>
        <v>25668</v>
      </c>
    </row>
    <row r="215" spans="2:12" ht="15.75" thickBot="1" x14ac:dyDescent="0.3">
      <c r="B215" s="84">
        <f t="shared" si="7"/>
        <v>194</v>
      </c>
      <c r="C215" s="85" t="str">
        <f>IF(D215="","",VLOOKUP(D215,'Műszaki adattábla'!E:H,2,0))</f>
        <v>8761 Pacsa, Ady Endre utca 9</v>
      </c>
      <c r="D215" s="86" t="str">
        <f>IF('Műszaki adattábla'!E207="","",'Műszaki adattábla'!E207)</f>
        <v>39N161010834001Y</v>
      </c>
      <c r="E215" s="151">
        <f>IF('Műszaki adattábla'!E207="","",'Műszaki adattábla'!Q207)</f>
        <v>44018</v>
      </c>
      <c r="F215" s="87">
        <f>IF(D215="","",VLOOKUP(D215,'Műszaki adattábla'!E:N,8,0))</f>
        <v>4</v>
      </c>
      <c r="G215" s="87">
        <f>IF(D215="","",IF('Műszaki adattábla'!K207="20-99",IF('Műszaki adattábla'!N207="","Nem adott meg lekötött teljesítményt",VLOOKUP(D215,'Műszaki adattábla'!E:P,10,0)),0))</f>
        <v>0</v>
      </c>
      <c r="H215" s="87">
        <f>IF(D215="","",VLOOKUP(D215,'Műszaki adattábla'!E:Q,11,0))</f>
        <v>0</v>
      </c>
      <c r="I215" s="88">
        <v>2078.67</v>
      </c>
      <c r="J215" s="89">
        <v>1169.71</v>
      </c>
      <c r="K215" s="90">
        <f>IF(D215="","",ROUND((F215*I215*'Műszaki adattábla'!$C$6/'Műszaki adattábla'!$C$7)+(G215*I215)+(H215*I215)/12*$D$7,0))</f>
        <v>87768</v>
      </c>
      <c r="L215" s="91">
        <f t="shared" si="8"/>
        <v>51488</v>
      </c>
    </row>
    <row r="216" spans="2:12" ht="15.75" thickBot="1" x14ac:dyDescent="0.3">
      <c r="B216" s="84">
        <f t="shared" si="7"/>
        <v>195</v>
      </c>
      <c r="C216" s="85" t="str">
        <f>IF(D216="","",VLOOKUP(D216,'Műszaki adattábla'!E:H,2,0))</f>
        <v>8868 Letenye, Fenyő u. 1</v>
      </c>
      <c r="D216" s="86" t="str">
        <f>IF('Műszaki adattábla'!E208="","",'Műszaki adattábla'!E208)</f>
        <v>39N040341065000F</v>
      </c>
      <c r="E216" s="151">
        <f>IF('Műszaki adattábla'!E208="","",'Műszaki adattábla'!Q208)</f>
        <v>40322</v>
      </c>
      <c r="F216" s="87">
        <f>IF(D216="","",VLOOKUP(D216,'Műszaki adattábla'!E:N,8,0))</f>
        <v>4</v>
      </c>
      <c r="G216" s="87">
        <f>IF(D216="","",IF('Műszaki adattábla'!K208="20-99",IF('Műszaki adattábla'!N208="","Nem adott meg lekötött teljesítményt",VLOOKUP(D216,'Műszaki adattábla'!E:P,10,0)),0))</f>
        <v>0</v>
      </c>
      <c r="H216" s="87">
        <f>IF(D216="","",VLOOKUP(D216,'Műszaki adattábla'!E:Q,11,0))</f>
        <v>0</v>
      </c>
      <c r="I216" s="88">
        <v>1973.63</v>
      </c>
      <c r="J216" s="89">
        <v>1626.5</v>
      </c>
      <c r="K216" s="90">
        <f>IF(D216="","",ROUND((F216*I216*'Műszaki adattábla'!$C$6/'Műszaki adattábla'!$C$7)+(G216*I216)+(H216*I216)/12*$D$7,0))</f>
        <v>83333</v>
      </c>
      <c r="L216" s="91">
        <f t="shared" si="8"/>
        <v>65584</v>
      </c>
    </row>
    <row r="217" spans="2:12" ht="15.75" thickBot="1" x14ac:dyDescent="0.3">
      <c r="B217" s="84">
        <f t="shared" si="7"/>
        <v>196</v>
      </c>
      <c r="C217" s="85" t="str">
        <f>IF(D217="","",VLOOKUP(D217,'Műszaki adattábla'!E:H,2,0))</f>
        <v>1012, I. ker. Kosciuszkó Tádé u. 5</v>
      </c>
      <c r="D217" s="86" t="str">
        <f>IF('Műszaki adattábla'!E209="","",'Műszaki adattábla'!E209)</f>
        <v>39N061168865000I</v>
      </c>
      <c r="E217" s="151">
        <f>IF('Műszaki adattábla'!E209="","",'Műszaki adattábla'!Q209)</f>
        <v>227593</v>
      </c>
      <c r="F217" s="87">
        <f>IF(D217="","",VLOOKUP(D217,'Műszaki adattábla'!E:N,8,0))</f>
        <v>0</v>
      </c>
      <c r="G217" s="87">
        <f>IF(D217="","",IF('Műszaki adattábla'!K209="20-99",IF('Műszaki adattábla'!N209="","Nem adott meg lekötött teljesítményt",VLOOKUP(D217,'Műszaki adattábla'!E:P,10,0)),0))</f>
        <v>210</v>
      </c>
      <c r="H217" s="87">
        <f>IF(D217="","",VLOOKUP(D217,'Műszaki adattábla'!E:Q,11,0))</f>
        <v>0</v>
      </c>
      <c r="I217" s="88">
        <v>2804.11</v>
      </c>
      <c r="J217" s="89">
        <v>131.18</v>
      </c>
      <c r="K217" s="90">
        <f>IF(D217="","",ROUND((F217*I217*'Műszaki adattábla'!$C$6/'Műszaki adattábla'!$C$7)+(G217*I217)+(H217*I217)/12*$D$7,0))</f>
        <v>588863</v>
      </c>
      <c r="L217" s="91">
        <f t="shared" si="8"/>
        <v>29856</v>
      </c>
    </row>
    <row r="218" spans="2:12" ht="15.75" thickBot="1" x14ac:dyDescent="0.3">
      <c r="B218" s="84">
        <f t="shared" si="7"/>
        <v>197</v>
      </c>
      <c r="C218" s="85" t="str">
        <f>IF(D218="","",VLOOKUP(D218,'Műszaki adattábla'!E:H,2,0))</f>
        <v>1021, II. ker. Budakeszi út 45</v>
      </c>
      <c r="D218" s="86" t="str">
        <f>IF('Műszaki adattábla'!E210="","",'Műszaki adattábla'!E210)</f>
        <v>39N060903648000H</v>
      </c>
      <c r="E218" s="151">
        <f>IF('Műszaki adattábla'!E210="","",'Műszaki adattábla'!Q210)</f>
        <v>672353</v>
      </c>
      <c r="F218" s="87">
        <f>IF(D218="","",VLOOKUP(D218,'Műszaki adattábla'!E:N,8,0))</f>
        <v>0</v>
      </c>
      <c r="G218" s="87">
        <f>IF(D218="","",IF('Műszaki adattábla'!K210="20-99",IF('Műszaki adattábla'!N210="","Nem adott meg lekötött teljesítményt",VLOOKUP(D218,'Műszaki adattábla'!E:P,10,0)),0))</f>
        <v>420</v>
      </c>
      <c r="H218" s="87">
        <f>IF(D218="","",VLOOKUP(D218,'Műszaki adattábla'!E:Q,11,0))</f>
        <v>0</v>
      </c>
      <c r="I218" s="88">
        <v>2804.11</v>
      </c>
      <c r="J218" s="89">
        <v>131.18</v>
      </c>
      <c r="K218" s="90">
        <f>IF(D218="","",ROUND((F218*I218*'Műszaki adattábla'!$C$6/'Műszaki adattábla'!$C$7)+(G218*I218)+(H218*I218)/12*$D$7,0))</f>
        <v>1177726</v>
      </c>
      <c r="L218" s="91">
        <f t="shared" si="8"/>
        <v>88199</v>
      </c>
    </row>
    <row r="219" spans="2:12" ht="15.75" thickBot="1" x14ac:dyDescent="0.3">
      <c r="B219" s="84">
        <f t="shared" si="7"/>
        <v>198</v>
      </c>
      <c r="C219" s="85" t="str">
        <f>IF(D219="","",VLOOKUP(D219,'Műszaki adattábla'!E:H,2,0))</f>
        <v>1035, III. ker. Vihar u. 3</v>
      </c>
      <c r="D219" s="86" t="str">
        <f>IF('Műszaki adattábla'!E211="","",'Műszaki adattábla'!E211)</f>
        <v>39N060801759000P</v>
      </c>
      <c r="E219" s="151">
        <f>IF('Műszaki adattábla'!E211="","",'Műszaki adattábla'!Q211)</f>
        <v>1868</v>
      </c>
      <c r="F219" s="87">
        <f>IF(D219="","",VLOOKUP(D219,'Műszaki adattábla'!E:N,8,0))</f>
        <v>4</v>
      </c>
      <c r="G219" s="87">
        <f>IF(D219="","",IF('Műszaki adattábla'!K211="20-99",IF('Műszaki adattábla'!N211="","Nem adott meg lekötött teljesítményt",VLOOKUP(D219,'Műszaki adattábla'!E:P,10,0)),0))</f>
        <v>0</v>
      </c>
      <c r="H219" s="87">
        <f>IF(D219="","",VLOOKUP(D219,'Műszaki adattábla'!E:Q,11,0))</f>
        <v>0</v>
      </c>
      <c r="I219" s="88">
        <v>1973.63</v>
      </c>
      <c r="J219" s="89">
        <v>131.18</v>
      </c>
      <c r="K219" s="90">
        <f>IF(D219="","",ROUND((F219*I219*'Műszaki adattábla'!$C$6/'Műszaki adattábla'!$C$7)+(G219*I219)+(H219*I219)/12*$D$7,0))</f>
        <v>83333</v>
      </c>
      <c r="L219" s="91">
        <f t="shared" si="8"/>
        <v>245</v>
      </c>
    </row>
    <row r="220" spans="2:12" ht="15.75" thickBot="1" x14ac:dyDescent="0.3">
      <c r="B220" s="84">
        <f t="shared" si="7"/>
        <v>199</v>
      </c>
      <c r="C220" s="85" t="str">
        <f>IF(D220="","",VLOOKUP(D220,'Műszaki adattábla'!E:H,2,0))</f>
        <v>1035, III. ker. Szél u. 16</v>
      </c>
      <c r="D220" s="86" t="str">
        <f>IF('Műszaki adattábla'!E212="","",'Műszaki adattábla'!E212)</f>
        <v>39N060792503000K</v>
      </c>
      <c r="E220" s="151">
        <f>IF('Műszaki adattábla'!E212="","",'Műszaki adattábla'!Q212)</f>
        <v>11</v>
      </c>
      <c r="F220" s="87">
        <f>IF(D220="","",VLOOKUP(D220,'Műszaki adattábla'!E:N,8,0))</f>
        <v>4</v>
      </c>
      <c r="G220" s="87">
        <f>IF(D220="","",IF('Műszaki adattábla'!K212="20-99",IF('Műszaki adattábla'!N212="","Nem adott meg lekötött teljesítményt",VLOOKUP(D220,'Műszaki adattábla'!E:P,10,0)),0))</f>
        <v>0</v>
      </c>
      <c r="H220" s="87">
        <f>IF(D220="","",VLOOKUP(D220,'Műszaki adattábla'!E:Q,11,0))</f>
        <v>0</v>
      </c>
      <c r="I220" s="88">
        <v>1973.63</v>
      </c>
      <c r="J220" s="89">
        <v>131.18</v>
      </c>
      <c r="K220" s="90">
        <f>IF(D220="","",ROUND((F220*I220*'Műszaki adattábla'!$C$6/'Műszaki adattábla'!$C$7)+(G220*I220)+(H220*I220)/12*$D$7,0))</f>
        <v>83333</v>
      </c>
      <c r="L220" s="91">
        <f t="shared" si="8"/>
        <v>1</v>
      </c>
    </row>
    <row r="221" spans="2:12" ht="15.75" thickBot="1" x14ac:dyDescent="0.3">
      <c r="B221" s="84">
        <f t="shared" si="7"/>
        <v>200</v>
      </c>
      <c r="C221" s="85" t="str">
        <f>IF(D221="","",VLOOKUP(D221,'Műszaki adattábla'!E:H,2,0))</f>
        <v>1039, III. ker. Ipartelep u. 1</v>
      </c>
      <c r="D221" s="86" t="str">
        <f>IF('Műszaki adattábla'!E213="","",'Műszaki adattábla'!E213)</f>
        <v>39N060961859000S</v>
      </c>
      <c r="E221" s="151">
        <f>IF('Műszaki adattábla'!E213="","",'Műszaki adattábla'!Q213)</f>
        <v>279232</v>
      </c>
      <c r="F221" s="87">
        <f>IF(D221="","",VLOOKUP(D221,'Műszaki adattábla'!E:N,8,0))</f>
        <v>0</v>
      </c>
      <c r="G221" s="87">
        <f>IF(D221="","",IF('Műszaki adattábla'!K213="20-99",IF('Műszaki adattábla'!N213="","Nem adott meg lekötött teljesítményt",VLOOKUP(D221,'Műszaki adattábla'!E:P,10,0)),0))</f>
        <v>210</v>
      </c>
      <c r="H221" s="87">
        <f>IF(D221="","",VLOOKUP(D221,'Műszaki adattábla'!E:Q,11,0))</f>
        <v>0</v>
      </c>
      <c r="I221" s="88">
        <v>2804.11</v>
      </c>
      <c r="J221" s="89">
        <v>131.18</v>
      </c>
      <c r="K221" s="90">
        <f>IF(D221="","",ROUND((F221*I221*'Műszaki adattábla'!$C$6/'Műszaki adattábla'!$C$7)+(G221*I221)+(H221*I221)/12*$D$7,0))</f>
        <v>588863</v>
      </c>
      <c r="L221" s="91">
        <f t="shared" si="8"/>
        <v>36630</v>
      </c>
    </row>
    <row r="222" spans="2:12" ht="15.75" thickBot="1" x14ac:dyDescent="0.3">
      <c r="B222" s="84">
        <f t="shared" si="7"/>
        <v>201</v>
      </c>
      <c r="C222" s="85" t="str">
        <f>IF(D222="","",VLOOKUP(D222,'Műszaki adattábla'!E:H,2,0))</f>
        <v>1046, IV. ker. Szent László tér 1</v>
      </c>
      <c r="D222" s="86" t="str">
        <f>IF('Műszaki adattábla'!E214="","",'Műszaki adattábla'!E214)</f>
        <v>39N060850860000K</v>
      </c>
      <c r="E222" s="151">
        <f>IF('Műszaki adattábla'!E214="","",'Műszaki adattábla'!Q214)</f>
        <v>739772</v>
      </c>
      <c r="F222" s="87">
        <f>IF(D222="","",VLOOKUP(D222,'Műszaki adattábla'!E:N,8,0))</f>
        <v>0</v>
      </c>
      <c r="G222" s="87">
        <f>IF(D222="","",IF('Műszaki adattábla'!K214="20-99",IF('Műszaki adattábla'!N214="","Nem adott meg lekötött teljesítményt",VLOOKUP(D222,'Műszaki adattábla'!E:P,10,0)),0))</f>
        <v>504</v>
      </c>
      <c r="H222" s="87">
        <f>IF(D222="","",VLOOKUP(D222,'Műszaki adattábla'!E:Q,11,0))</f>
        <v>0</v>
      </c>
      <c r="I222" s="88">
        <v>2804.11</v>
      </c>
      <c r="J222" s="89">
        <v>131.18</v>
      </c>
      <c r="K222" s="90">
        <f>IF(D222="","",ROUND((F222*I222*'Műszaki adattábla'!$C$6/'Műszaki adattábla'!$C$7)+(G222*I222)+(H222*I222)/12*$D$7,0))</f>
        <v>1413271</v>
      </c>
      <c r="L222" s="91">
        <f t="shared" si="8"/>
        <v>97043</v>
      </c>
    </row>
    <row r="223" spans="2:12" ht="15.75" thickBot="1" x14ac:dyDescent="0.3">
      <c r="B223" s="84">
        <f t="shared" si="7"/>
        <v>202</v>
      </c>
      <c r="C223" s="85" t="str">
        <f>IF(D223="","",VLOOKUP(D223,'Műszaki adattábla'!E:H,2,0))</f>
        <v>1052, V. ker. Gerlóczy u. 6</v>
      </c>
      <c r="D223" s="86" t="str">
        <f>IF('Műszaki adattábla'!E215="","",'Műszaki adattábla'!E215)</f>
        <v>39N061061907000T</v>
      </c>
      <c r="E223" s="151">
        <f>IF('Műszaki adattábla'!E215="","",'Műszaki adattábla'!Q215)</f>
        <v>260718</v>
      </c>
      <c r="F223" s="87">
        <f>IF(D223="","",VLOOKUP(D223,'Műszaki adattábla'!E:N,8,0))</f>
        <v>0</v>
      </c>
      <c r="G223" s="87">
        <f>IF(D223="","",IF('Műszaki adattábla'!K215="20-99",IF('Műszaki adattábla'!N215="","Nem adott meg lekötött teljesítményt",VLOOKUP(D223,'Műszaki adattábla'!E:P,10,0)),0))</f>
        <v>210</v>
      </c>
      <c r="H223" s="87">
        <f>IF(D223="","",VLOOKUP(D223,'Műszaki adattábla'!E:Q,11,0))</f>
        <v>0</v>
      </c>
      <c r="I223" s="88">
        <v>2804.11</v>
      </c>
      <c r="J223" s="89">
        <v>131.18</v>
      </c>
      <c r="K223" s="90">
        <f>IF(D223="","",ROUND((F223*I223*'Műszaki adattábla'!$C$6/'Műszaki adattábla'!$C$7)+(G223*I223)+(H223*I223)/12*$D$7,0))</f>
        <v>588863</v>
      </c>
      <c r="L223" s="91">
        <f t="shared" si="8"/>
        <v>34201</v>
      </c>
    </row>
    <row r="224" spans="2:12" ht="15.75" thickBot="1" x14ac:dyDescent="0.3">
      <c r="B224" s="84">
        <f t="shared" si="7"/>
        <v>203</v>
      </c>
      <c r="C224" s="85" t="str">
        <f>IF(D224="","",VLOOKUP(D224,'Műszaki adattábla'!E:H,2,0))</f>
        <v>1081, VIII. ker. Dologház u. 3</v>
      </c>
      <c r="D224" s="86" t="str">
        <f>IF('Műszaki adattábla'!E216="","",'Műszaki adattábla'!E216)</f>
        <v>39N060006621000J</v>
      </c>
      <c r="E224" s="151">
        <f>IF('Műszaki adattábla'!E216="","",'Műszaki adattábla'!Q216)</f>
        <v>2070887</v>
      </c>
      <c r="F224" s="87">
        <f>IF(D224="","",VLOOKUP(D224,'Műszaki adattábla'!E:N,8,0))</f>
        <v>0</v>
      </c>
      <c r="G224" s="87">
        <f>IF(D224="","",IF('Műszaki adattábla'!K216="20-99",IF('Műszaki adattábla'!N216="","Nem adott meg lekötött teljesítményt",VLOOKUP(D224,'Műszaki adattábla'!E:P,10,0)),0))</f>
        <v>672</v>
      </c>
      <c r="H224" s="87">
        <f>IF(D224="","",VLOOKUP(D224,'Műszaki adattábla'!E:Q,11,0))</f>
        <v>0</v>
      </c>
      <c r="I224" s="88">
        <v>2804.11</v>
      </c>
      <c r="J224" s="89">
        <v>131.18</v>
      </c>
      <c r="K224" s="90">
        <f>IF(D224="","",ROUND((F224*I224*'Műszaki adattábla'!$C$6/'Műszaki adattábla'!$C$7)+(G224*I224)+(H224*I224)/12*$D$7,0))</f>
        <v>1884362</v>
      </c>
      <c r="L224" s="91">
        <f t="shared" si="8"/>
        <v>271659</v>
      </c>
    </row>
    <row r="225" spans="2:12" ht="15.75" thickBot="1" x14ac:dyDescent="0.3">
      <c r="B225" s="84">
        <f t="shared" si="7"/>
        <v>204</v>
      </c>
      <c r="C225" s="85" t="str">
        <f>IF(D225="","",VLOOKUP(D225,'Műszaki adattábla'!E:H,2,0))</f>
        <v>1097, IX. ker. Vágóhíd u. 11</v>
      </c>
      <c r="D225" s="86" t="str">
        <f>IF('Műszaki adattábla'!E217="","",'Műszaki adattábla'!E217)</f>
        <v>39N061119387000V</v>
      </c>
      <c r="E225" s="151">
        <f>IF('Műszaki adattábla'!E217="","",'Műszaki adattábla'!Q217)</f>
        <v>527282</v>
      </c>
      <c r="F225" s="87">
        <f>IF(D225="","",VLOOKUP(D225,'Műszaki adattábla'!E:N,8,0))</f>
        <v>0</v>
      </c>
      <c r="G225" s="87">
        <f>IF(D225="","",IF('Műszaki adattábla'!K217="20-99",IF('Műszaki adattábla'!N217="","Nem adott meg lekötött teljesítményt",VLOOKUP(D225,'Műszaki adattábla'!E:P,10,0)),0))</f>
        <v>420</v>
      </c>
      <c r="H225" s="87">
        <f>IF(D225="","",VLOOKUP(D225,'Műszaki adattábla'!E:Q,11,0))</f>
        <v>0</v>
      </c>
      <c r="I225" s="88">
        <v>2804.11</v>
      </c>
      <c r="J225" s="89">
        <v>131.18</v>
      </c>
      <c r="K225" s="90">
        <f>IF(D225="","",ROUND((F225*I225*'Műszaki adattábla'!$C$6/'Műszaki adattábla'!$C$7)+(G225*I225)+(H225*I225)/12*$D$7,0))</f>
        <v>1177726</v>
      </c>
      <c r="L225" s="91">
        <f t="shared" si="8"/>
        <v>69169</v>
      </c>
    </row>
    <row r="226" spans="2:12" ht="15.75" thickBot="1" x14ac:dyDescent="0.3">
      <c r="B226" s="84">
        <f t="shared" si="7"/>
        <v>205</v>
      </c>
      <c r="C226" s="85" t="str">
        <f>IF(D226="","",VLOOKUP(D226,'Műszaki adattábla'!E:H,2,0))</f>
        <v>1103, X. ker. Martinovics tér 12</v>
      </c>
      <c r="D226" s="86" t="str">
        <f>IF('Műszaki adattábla'!E218="","",'Műszaki adattábla'!E218)</f>
        <v>39N0610109430004</v>
      </c>
      <c r="E226" s="151">
        <f>IF('Műszaki adattábla'!E218="","",'Műszaki adattábla'!Q218)</f>
        <v>689462</v>
      </c>
      <c r="F226" s="87">
        <f>IF(D226="","",VLOOKUP(D226,'Műszaki adattábla'!E:N,8,0))</f>
        <v>0</v>
      </c>
      <c r="G226" s="87">
        <f>IF(D226="","",IF('Műszaki adattábla'!K218="20-99",IF('Műszaki adattábla'!N218="","Nem adott meg lekötött teljesítményt",VLOOKUP(D226,'Műszaki adattábla'!E:P,10,0)),0))</f>
        <v>420</v>
      </c>
      <c r="H226" s="87">
        <f>IF(D226="","",VLOOKUP(D226,'Műszaki adattábla'!E:Q,11,0))</f>
        <v>0</v>
      </c>
      <c r="I226" s="88">
        <v>2804.11</v>
      </c>
      <c r="J226" s="89">
        <v>131.18</v>
      </c>
      <c r="K226" s="90">
        <f>IF(D226="","",ROUND((F226*I226*'Műszaki adattábla'!$C$6/'Műszaki adattábla'!$C$7)+(G226*I226)+(H226*I226)/12*$D$7,0))</f>
        <v>1177726</v>
      </c>
      <c r="L226" s="91">
        <f t="shared" si="8"/>
        <v>90444</v>
      </c>
    </row>
    <row r="227" spans="2:12" ht="15.75" thickBot="1" x14ac:dyDescent="0.3">
      <c r="B227" s="84">
        <f t="shared" si="7"/>
        <v>206</v>
      </c>
      <c r="C227" s="85" t="str">
        <f>IF(D227="","",VLOOKUP(D227,'Műszaki adattábla'!E:H,2,0))</f>
        <v>1131, XIII. ker. Zsinór u. 8-12</v>
      </c>
      <c r="D227" s="86" t="str">
        <f>IF('Műszaki adattábla'!E219="","",'Műszaki adattábla'!E219)</f>
        <v>39N060962947000T</v>
      </c>
      <c r="E227" s="151">
        <f>IF('Műszaki adattábla'!E219="","",'Műszaki adattábla'!Q219)</f>
        <v>16296</v>
      </c>
      <c r="F227" s="87">
        <f>IF(D227="","",VLOOKUP(D227,'Műszaki adattábla'!E:N,8,0))</f>
        <v>4</v>
      </c>
      <c r="G227" s="87">
        <f>IF(D227="","",IF('Műszaki adattábla'!K219="20-99",IF('Műszaki adattábla'!N219="","Nem adott meg lekötött teljesítményt",VLOOKUP(D227,'Műszaki adattábla'!E:P,10,0)),0))</f>
        <v>0</v>
      </c>
      <c r="H227" s="87">
        <f>IF(D227="","",VLOOKUP(D227,'Műszaki adattábla'!E:Q,11,0))</f>
        <v>0</v>
      </c>
      <c r="I227" s="88">
        <v>1973.63</v>
      </c>
      <c r="J227" s="89">
        <v>131.18</v>
      </c>
      <c r="K227" s="90">
        <f>IF(D227="","",ROUND((F227*I227*'Műszaki adattábla'!$C$6/'Műszaki adattábla'!$C$7)+(G227*I227)+(H227*I227)/12*$D$7,0))</f>
        <v>83333</v>
      </c>
      <c r="L227" s="91">
        <f t="shared" si="8"/>
        <v>2138</v>
      </c>
    </row>
    <row r="228" spans="2:12" ht="15.75" thickBot="1" x14ac:dyDescent="0.3">
      <c r="B228" s="84">
        <f t="shared" si="7"/>
        <v>207</v>
      </c>
      <c r="C228" s="85" t="str">
        <f>IF(D228="","",VLOOKUP(D228,'Műszaki adattábla'!E:H,2,0))</f>
        <v>1149, XIV. ker. Egressy út 114-116</v>
      </c>
      <c r="D228" s="86" t="str">
        <f>IF('Műszaki adattábla'!E220="","",'Műszaki adattábla'!E220)</f>
        <v>39N060856775000M</v>
      </c>
      <c r="E228" s="151">
        <f>IF('Műszaki adattábla'!E220="","",'Műszaki adattábla'!Q220)</f>
        <v>356142</v>
      </c>
      <c r="F228" s="87">
        <f>IF(D228="","",VLOOKUP(D228,'Műszaki adattábla'!E:N,8,0))</f>
        <v>0</v>
      </c>
      <c r="G228" s="87">
        <f>IF(D228="","",IF('Műszaki adattábla'!K220="20-99",IF('Műszaki adattábla'!N220="","Nem adott meg lekötött teljesítményt",VLOOKUP(D228,'Műszaki adattábla'!E:P,10,0)),0))</f>
        <v>210</v>
      </c>
      <c r="H228" s="87">
        <f>IF(D228="","",VLOOKUP(D228,'Műszaki adattábla'!E:Q,11,0))</f>
        <v>0</v>
      </c>
      <c r="I228" s="88">
        <v>2804.11</v>
      </c>
      <c r="J228" s="89">
        <v>131.18</v>
      </c>
      <c r="K228" s="90">
        <f>IF(D228="","",ROUND((F228*I228*'Műszaki adattábla'!$C$6/'Műszaki adattábla'!$C$7)+(G228*I228)+(H228*I228)/12*$D$7,0))</f>
        <v>588863</v>
      </c>
      <c r="L228" s="91">
        <f t="shared" si="8"/>
        <v>46719</v>
      </c>
    </row>
    <row r="229" spans="2:12" ht="15.75" thickBot="1" x14ac:dyDescent="0.3">
      <c r="B229" s="84">
        <f t="shared" si="7"/>
        <v>208</v>
      </c>
      <c r="C229" s="85" t="str">
        <f>IF(D229="","",VLOOKUP(D229,'Műszaki adattábla'!E:H,2,0))</f>
        <v>1173, XVII. ker. Bakancsos u. 1</v>
      </c>
      <c r="D229" s="86" t="str">
        <f>IF('Műszaki adattábla'!E221="","",'Műszaki adattábla'!E221)</f>
        <v>39N061167342000E</v>
      </c>
      <c r="E229" s="151">
        <f>IF('Műszaki adattábla'!E221="","",'Műszaki adattábla'!Q221)</f>
        <v>230815</v>
      </c>
      <c r="F229" s="87">
        <f>IF(D229="","",VLOOKUP(D229,'Műszaki adattábla'!E:N,8,0))</f>
        <v>0</v>
      </c>
      <c r="G229" s="87">
        <f>IF(D229="","",IF('Műszaki adattábla'!K221="20-99",IF('Műszaki adattábla'!N221="","Nem adott meg lekötött teljesítményt",VLOOKUP(D229,'Műszaki adattábla'!E:P,10,0)),0))</f>
        <v>210</v>
      </c>
      <c r="H229" s="87">
        <f>IF(D229="","",VLOOKUP(D229,'Műszaki adattábla'!E:Q,11,0))</f>
        <v>0</v>
      </c>
      <c r="I229" s="88">
        <v>2804.11</v>
      </c>
      <c r="J229" s="89">
        <v>131.18</v>
      </c>
      <c r="K229" s="90">
        <f>IF(D229="","",ROUND((F229*I229*'Műszaki adattábla'!$C$6/'Műszaki adattábla'!$C$7)+(G229*I229)+(H229*I229)/12*$D$7,0))</f>
        <v>588863</v>
      </c>
      <c r="L229" s="91">
        <f t="shared" si="8"/>
        <v>30278</v>
      </c>
    </row>
    <row r="230" spans="2:12" ht="15.75" thickBot="1" x14ac:dyDescent="0.3">
      <c r="B230" s="84">
        <f t="shared" si="7"/>
        <v>209</v>
      </c>
      <c r="C230" s="85" t="str">
        <f>IF(D230="","",VLOOKUP(D230,'Műszaki adattábla'!E:H,2,0))</f>
        <v>1191, XIX. ker. Üllõi út 235</v>
      </c>
      <c r="D230" s="86" t="str">
        <f>IF('Műszaki adattábla'!E222="","",'Műszaki adattábla'!E222)</f>
        <v>39N061012937000B</v>
      </c>
      <c r="E230" s="151">
        <f>IF('Műszaki adattábla'!E222="","",'Műszaki adattábla'!Q222)</f>
        <v>833</v>
      </c>
      <c r="F230" s="87">
        <f>IF(D230="","",VLOOKUP(D230,'Műszaki adattábla'!E:N,8,0))</f>
        <v>4</v>
      </c>
      <c r="G230" s="87">
        <f>IF(D230="","",IF('Műszaki adattábla'!K222="20-99",IF('Műszaki adattábla'!N222="","Nem adott meg lekötött teljesítményt",VLOOKUP(D230,'Műszaki adattábla'!E:P,10,0)),0))</f>
        <v>0</v>
      </c>
      <c r="H230" s="87">
        <f>IF(D230="","",VLOOKUP(D230,'Műszaki adattábla'!E:Q,11,0))</f>
        <v>0</v>
      </c>
      <c r="I230" s="88">
        <v>1973.63</v>
      </c>
      <c r="J230" s="89">
        <v>131.18</v>
      </c>
      <c r="K230" s="90">
        <f>IF(D230="","",ROUND((F230*I230*'Műszaki adattábla'!$C$6/'Műszaki adattábla'!$C$7)+(G230*I230)+(H230*I230)/12*$D$7,0))</f>
        <v>83333</v>
      </c>
      <c r="L230" s="91">
        <f t="shared" si="8"/>
        <v>109</v>
      </c>
    </row>
    <row r="231" spans="2:12" ht="15.75" thickBot="1" x14ac:dyDescent="0.3">
      <c r="B231" s="84">
        <f t="shared" si="7"/>
        <v>210</v>
      </c>
      <c r="C231" s="85" t="str">
        <f>IF(D231="","",VLOOKUP(D231,'Műszaki adattábla'!E:H,2,0))</f>
        <v>1215, XXI. ker. Katona J. út 66-68</v>
      </c>
      <c r="D231" s="86" t="str">
        <f>IF('Műszaki adattábla'!E223="","",'Műszaki adattábla'!E223)</f>
        <v>39N060908221000F</v>
      </c>
      <c r="E231" s="151">
        <f>IF('Műszaki adattábla'!E223="","",'Műszaki adattábla'!Q223)</f>
        <v>4260</v>
      </c>
      <c r="F231" s="87">
        <f>IF(D231="","",VLOOKUP(D231,'Műszaki adattábla'!E:N,8,0))</f>
        <v>4</v>
      </c>
      <c r="G231" s="87">
        <f>IF(D231="","",IF('Műszaki adattábla'!K223="20-99",IF('Műszaki adattábla'!N223="","Nem adott meg lekötött teljesítményt",VLOOKUP(D231,'Műszaki adattábla'!E:P,10,0)),0))</f>
        <v>0</v>
      </c>
      <c r="H231" s="87">
        <f>IF(D231="","",VLOOKUP(D231,'Műszaki adattábla'!E:Q,11,0))</f>
        <v>0</v>
      </c>
      <c r="I231" s="88">
        <v>1973.63</v>
      </c>
      <c r="J231" s="89">
        <v>131.18</v>
      </c>
      <c r="K231" s="90">
        <f>IF(D231="","",ROUND((F231*I231*'Műszaki adattábla'!$C$6/'Műszaki adattábla'!$C$7)+(G231*I231)+(H231*I231)/12*$D$7,0))</f>
        <v>83333</v>
      </c>
      <c r="L231" s="91">
        <f t="shared" si="8"/>
        <v>559</v>
      </c>
    </row>
    <row r="232" spans="2:12" ht="15.75" thickBot="1" x14ac:dyDescent="0.3">
      <c r="B232" s="84">
        <f t="shared" si="7"/>
        <v>211</v>
      </c>
      <c r="C232" s="85" t="str">
        <f>IF(D232="","",VLOOKUP(D232,'Műszaki adattábla'!E:H,2,0))</f>
        <v>1223, XXII. ker. Jókai Mór u. 35</v>
      </c>
      <c r="D232" s="86" t="str">
        <f>IF('Műszaki adattábla'!E224="","",'Műszaki adattábla'!E224)</f>
        <v>39N061117513000L</v>
      </c>
      <c r="E232" s="151">
        <f>IF('Műszaki adattábla'!E224="","",'Műszaki adattábla'!Q224)</f>
        <v>303825</v>
      </c>
      <c r="F232" s="87">
        <f>IF(D232="","",VLOOKUP(D232,'Műszaki adattábla'!E:N,8,0))</f>
        <v>12</v>
      </c>
      <c r="G232" s="87">
        <f>IF(D232="","",IF('Műszaki adattábla'!K224="20-99",IF('Műszaki adattábla'!N224="","Nem adott meg lekötött teljesítményt",VLOOKUP(D232,'Műszaki adattábla'!E:P,10,0)),0))</f>
        <v>0</v>
      </c>
      <c r="H232" s="87">
        <f>IF(D232="","",VLOOKUP(D232,'Műszaki adattábla'!E:Q,11,0))</f>
        <v>0</v>
      </c>
      <c r="I232" s="88">
        <v>1973.63</v>
      </c>
      <c r="J232" s="89">
        <v>131.18</v>
      </c>
      <c r="K232" s="90">
        <f>IF(D232="","",ROUND((F232*I232*'Műszaki adattábla'!$C$6/'Műszaki adattábla'!$C$7)+(G232*I232)+(H232*I232)/12*$D$7,0))</f>
        <v>249999</v>
      </c>
      <c r="L232" s="91">
        <f t="shared" si="8"/>
        <v>39856</v>
      </c>
    </row>
    <row r="233" spans="2:12" ht="15.75" thickBot="1" x14ac:dyDescent="0.3">
      <c r="B233" s="84">
        <f t="shared" si="7"/>
        <v>212</v>
      </c>
      <c r="C233" s="85" t="str">
        <f>IF(D233="","",VLOOKUP(D233,'Műszaki adattábla'!E:H,2,0))</f>
        <v>1149 B udapest, Mogyoródi út 43./Fogarasi 26/b.</v>
      </c>
      <c r="D233" s="86" t="str">
        <f>IF('Műszaki adattábla'!E225="","",'Műszaki adattábla'!E225)</f>
        <v>39N060907047000W</v>
      </c>
      <c r="E233" s="151">
        <f>IF('Műszaki adattábla'!E225="","",'Műszaki adattábla'!Q225)</f>
        <v>786406</v>
      </c>
      <c r="F233" s="87">
        <f>IF(D233="","",VLOOKUP(D233,'Műszaki adattábla'!E:N,8,0))</f>
        <v>0</v>
      </c>
      <c r="G233" s="87">
        <f>IF(D233="","",IF('Műszaki adattábla'!K225="20-99",IF('Műszaki adattábla'!N225="","Nem adott meg lekötött teljesítményt",VLOOKUP(D233,'Műszaki adattábla'!E:P,10,0)),0))</f>
        <v>263</v>
      </c>
      <c r="H233" s="87">
        <f>IF(D233="","",VLOOKUP(D233,'Műszaki adattábla'!E:Q,11,0))</f>
        <v>0</v>
      </c>
      <c r="I233" s="88">
        <v>2804.11</v>
      </c>
      <c r="J233" s="89">
        <v>131.18</v>
      </c>
      <c r="K233" s="90">
        <f>IF(D233="","",ROUND((F233*I233*'Műszaki adattábla'!$C$6/'Műszaki adattábla'!$C$7)+(G233*I233)+(H233*I233)/12*$D$7,0))</f>
        <v>737481</v>
      </c>
      <c r="L233" s="91">
        <f t="shared" si="8"/>
        <v>103161</v>
      </c>
    </row>
    <row r="234" spans="2:12" ht="15.75" thickBot="1" x14ac:dyDescent="0.3">
      <c r="B234" s="84">
        <f t="shared" si="7"/>
        <v>213</v>
      </c>
      <c r="C234" s="85" t="str">
        <f>IF(D234="","",VLOOKUP(D234,'Műszaki adattábla'!E:H,2,0))</f>
        <v>1174 Budapest, Ferihegyi út 264.</v>
      </c>
      <c r="D234" s="86" t="str">
        <f>IF('Műszaki adattábla'!E226="","",'Műszaki adattábla'!E226)</f>
        <v>39N061118553000Q</v>
      </c>
      <c r="E234" s="151">
        <f>IF('Műszaki adattábla'!E226="","",'Műszaki adattábla'!Q226)</f>
        <v>418009</v>
      </c>
      <c r="F234" s="87">
        <f>IF(D234="","",VLOOKUP(D234,'Műszaki adattábla'!E:N,8,0))</f>
        <v>0</v>
      </c>
      <c r="G234" s="87">
        <f>IF(D234="","",IF('Műszaki adattábla'!K226="20-99",IF('Műszaki adattábla'!N226="","Nem adott meg lekötött teljesítményt",VLOOKUP(D234,'Műszaki adattábla'!E:P,10,0)),0))</f>
        <v>683</v>
      </c>
      <c r="H234" s="87">
        <f>IF(D234="","",VLOOKUP(D234,'Műszaki adattábla'!E:Q,11,0))</f>
        <v>0</v>
      </c>
      <c r="I234" s="88">
        <v>2804.11</v>
      </c>
      <c r="J234" s="89">
        <v>131.18</v>
      </c>
      <c r="K234" s="90">
        <f>IF(D234="","",ROUND((F234*I234*'Műszaki adattábla'!$C$6/'Műszaki adattábla'!$C$7)+(G234*I234)+(H234*I234)/12*$D$7,0))</f>
        <v>1915207</v>
      </c>
      <c r="L234" s="91">
        <f t="shared" si="8"/>
        <v>54834</v>
      </c>
    </row>
    <row r="235" spans="2:12" ht="15.75" thickBot="1" x14ac:dyDescent="0.3">
      <c r="B235" s="84">
        <f t="shared" si="7"/>
        <v>214</v>
      </c>
      <c r="C235" s="85" t="str">
        <f>IF(D235="","",VLOOKUP(D235,'Műszaki adattábla'!E:H,2,0))</f>
        <v>2117 Isaszeg, Rákóczi F. u. 87.</v>
      </c>
      <c r="D235" s="86" t="str">
        <f>IF('Műszaki adattábla'!E227="","",'Műszaki adattábla'!E227)</f>
        <v>39N1102525720005</v>
      </c>
      <c r="E235" s="151">
        <f>IF('Műszaki adattábla'!E227="","",'Műszaki adattábla'!Q227)</f>
        <v>378426</v>
      </c>
      <c r="F235" s="87">
        <f>IF(D235="","",VLOOKUP(D235,'Műszaki adattábla'!E:N,8,0))</f>
        <v>0</v>
      </c>
      <c r="G235" s="87">
        <f>IF(D235="","",IF('Műszaki adattábla'!K227="20-99",IF('Műszaki adattábla'!N227="","Nem adott meg lekötött teljesítményt",VLOOKUP(D235,'Műszaki adattábla'!E:P,10,0)),0))</f>
        <v>683</v>
      </c>
      <c r="H235" s="87">
        <f>IF(D235="","",VLOOKUP(D235,'Műszaki adattábla'!E:Q,11,0))</f>
        <v>0</v>
      </c>
      <c r="I235" s="88">
        <v>1832.45</v>
      </c>
      <c r="J235" s="89">
        <v>194.42</v>
      </c>
      <c r="K235" s="90">
        <f>IF(D235="","",ROUND((F235*I235*'Műszaki adattábla'!$C$6/'Műszaki adattábla'!$C$7)+(G235*I235)+(H235*I235)/12*$D$7,0))</f>
        <v>1251563</v>
      </c>
      <c r="L235" s="91">
        <f t="shared" si="8"/>
        <v>73574</v>
      </c>
    </row>
    <row r="236" spans="2:12" ht="15.75" thickBot="1" x14ac:dyDescent="0.3">
      <c r="B236" s="84">
        <f t="shared" si="7"/>
        <v>215</v>
      </c>
      <c r="C236" s="85" t="str">
        <f>IF(D236="","",VLOOKUP(D236,'Műszaki adattábla'!E:H,2,0))</f>
        <v>2119 Pécel, Szent Imre krt. 3.</v>
      </c>
      <c r="D236" s="86" t="str">
        <f>IF('Műszaki adattábla'!E228="","",'Műszaki adattábla'!E228)</f>
        <v>39N0611775220003</v>
      </c>
      <c r="E236" s="151">
        <f>IF('Műszaki adattábla'!E228="","",'Műszaki adattábla'!Q228)</f>
        <v>933132</v>
      </c>
      <c r="F236" s="87">
        <f>IF(D236="","",VLOOKUP(D236,'Műszaki adattábla'!E:N,8,0))</f>
        <v>0</v>
      </c>
      <c r="G236" s="87">
        <f>IF(D236="","",IF('Műszaki adattábla'!K228="20-99",IF('Műszaki adattábla'!N228="","Nem adott meg lekötött teljesítményt",VLOOKUP(D236,'Műszaki adattábla'!E:P,10,0)),0))</f>
        <v>725</v>
      </c>
      <c r="H236" s="87">
        <f>IF(D236="","",VLOOKUP(D236,'Műszaki adattábla'!E:Q,11,0))</f>
        <v>0</v>
      </c>
      <c r="I236" s="88">
        <v>2804.11</v>
      </c>
      <c r="J236" s="89">
        <v>131.18</v>
      </c>
      <c r="K236" s="90">
        <f>IF(D236="","",ROUND((F236*I236*'Műszaki adattábla'!$C$6/'Műszaki adattábla'!$C$7)+(G236*I236)+(H236*I236)/12*$D$7,0))</f>
        <v>2032980</v>
      </c>
      <c r="L236" s="91">
        <f t="shared" si="8"/>
        <v>122408</v>
      </c>
    </row>
    <row r="237" spans="2:12" ht="15.75" thickBot="1" x14ac:dyDescent="0.3">
      <c r="B237" s="84">
        <f t="shared" si="7"/>
        <v>216</v>
      </c>
      <c r="C237" s="85" t="str">
        <f>IF(D237="","",VLOOKUP(D237,'Műszaki adattábla'!E:H,2,0))</f>
        <v>1033 Budapest, Laktanya u. 33.</v>
      </c>
      <c r="D237" s="86" t="str">
        <f>IF('Műszaki adattábla'!E229="","",'Műszaki adattábla'!E229)</f>
        <v>39N060006294000R</v>
      </c>
      <c r="E237" s="151">
        <f>IF('Műszaki adattábla'!E229="","",'Műszaki adattábla'!Q229)</f>
        <v>2024602</v>
      </c>
      <c r="F237" s="87">
        <f>IF(D237="","",VLOOKUP(D237,'Műszaki adattábla'!E:N,8,0))</f>
        <v>0</v>
      </c>
      <c r="G237" s="87">
        <f>IF(D237="","",IF('Műszaki adattábla'!K229="20-99",IF('Műszaki adattábla'!N229="","Nem adott meg lekötött teljesítményt",VLOOKUP(D237,'Műszaki adattábla'!E:P,10,0)),0))</f>
        <v>0</v>
      </c>
      <c r="H237" s="87">
        <f>IF(D237="","",VLOOKUP(D237,'Műszaki adattábla'!E:Q,11,0))</f>
        <v>1319</v>
      </c>
      <c r="I237" s="88">
        <v>2721.89</v>
      </c>
      <c r="J237" s="89">
        <v>122.75</v>
      </c>
      <c r="K237" s="90">
        <f>IF(D237="","",ROUND((F237*I237*'Műszaki adattábla'!$C$6/'Műszaki adattábla'!$C$7)+(G237*I237)+(H237*I237)/12*$D$7,0))</f>
        <v>3590173</v>
      </c>
      <c r="L237" s="91">
        <f t="shared" si="8"/>
        <v>248520</v>
      </c>
    </row>
    <row r="238" spans="2:12" ht="15.75" thickBot="1" x14ac:dyDescent="0.3">
      <c r="B238" s="84">
        <f t="shared" si="7"/>
        <v>217</v>
      </c>
      <c r="C238" s="85" t="str">
        <f>IF(D238="","",VLOOKUP(D238,'Műszaki adattábla'!E:H,2,0))</f>
        <v>1237 Budapest, Dinnyehegyi út 10/A.</v>
      </c>
      <c r="D238" s="86" t="str">
        <f>IF('Műszaki adattábla'!E230="","",'Műszaki adattábla'!E230)</f>
        <v>39N061168863000S</v>
      </c>
      <c r="E238" s="151">
        <f>IF('Műszaki adattábla'!E230="","",'Műszaki adattábla'!Q230)</f>
        <v>590070</v>
      </c>
      <c r="F238" s="87">
        <f>IF(D238="","",VLOOKUP(D238,'Műszaki adattábla'!E:N,8,0))</f>
        <v>0</v>
      </c>
      <c r="G238" s="87">
        <f>IF(D238="","",IF('Műszaki adattábla'!K230="20-99",IF('Műszaki adattábla'!N230="","Nem adott meg lekötött teljesítményt",VLOOKUP(D238,'Műszaki adattábla'!E:P,10,0)),0))</f>
        <v>263</v>
      </c>
      <c r="H238" s="87">
        <f>IF(D238="","",VLOOKUP(D238,'Műszaki adattábla'!E:Q,11,0))</f>
        <v>0</v>
      </c>
      <c r="I238" s="88">
        <v>2804.11</v>
      </c>
      <c r="J238" s="89">
        <v>131.18</v>
      </c>
      <c r="K238" s="90">
        <f>IF(D238="","",ROUND((F238*I238*'Műszaki adattábla'!$C$6/'Műszaki adattábla'!$C$7)+(G238*I238)+(H238*I238)/12*$D$7,0))</f>
        <v>737481</v>
      </c>
      <c r="L238" s="91">
        <f t="shared" si="8"/>
        <v>77405</v>
      </c>
    </row>
    <row r="239" spans="2:12" ht="15.75" thickBot="1" x14ac:dyDescent="0.3">
      <c r="B239" s="84">
        <f t="shared" si="7"/>
        <v>218</v>
      </c>
      <c r="C239" s="85" t="str">
        <f>IF(D239="","",VLOOKUP(D239,'Műszaki adattábla'!E:H,2,0))</f>
        <v>1237 Budapest, Dinnyehegyi út 10/B.</v>
      </c>
      <c r="D239" s="86" t="str">
        <f>IF('Műszaki adattábla'!E231="","",'Műszaki adattábla'!E231)</f>
        <v>39N061168039000Z</v>
      </c>
      <c r="E239" s="151">
        <f>IF('Műszaki adattábla'!E231="","",'Műszaki adattábla'!Q231)</f>
        <v>535180</v>
      </c>
      <c r="F239" s="87">
        <f>IF(D239="","",VLOOKUP(D239,'Műszaki adattábla'!E:N,8,0))</f>
        <v>0</v>
      </c>
      <c r="G239" s="87">
        <f>IF(D239="","",IF('Műszaki adattábla'!K231="20-99",IF('Műszaki adattábla'!N231="","Nem adott meg lekötött teljesítményt",VLOOKUP(D239,'Műszaki adattábla'!E:P,10,0)),0))</f>
        <v>263</v>
      </c>
      <c r="H239" s="87">
        <f>IF(D239="","",VLOOKUP(D239,'Műszaki adattábla'!E:Q,11,0))</f>
        <v>0</v>
      </c>
      <c r="I239" s="88">
        <v>2804.11</v>
      </c>
      <c r="J239" s="89">
        <v>131.18</v>
      </c>
      <c r="K239" s="90">
        <f>IF(D239="","",ROUND((F239*I239*'Műszaki adattábla'!$C$6/'Műszaki adattábla'!$C$7)+(G239*I239)+(H239*I239)/12*$D$7,0))</f>
        <v>737481</v>
      </c>
      <c r="L239" s="91">
        <f t="shared" si="8"/>
        <v>70205</v>
      </c>
    </row>
    <row r="240" spans="2:12" ht="15.75" thickBot="1" x14ac:dyDescent="0.3">
      <c r="B240" s="84">
        <f t="shared" si="7"/>
        <v>219</v>
      </c>
      <c r="C240" s="85" t="str">
        <f>IF(D240="","",VLOOKUP(D240,'Műszaki adattábla'!E:H,2,0))</f>
        <v>1237 Budapest, Dinnyehegyi út 10/C.</v>
      </c>
      <c r="D240" s="86" t="str">
        <f>IF('Műszaki adattábla'!E232="","",'Műszaki adattábla'!E232)</f>
        <v>39N060908476000K</v>
      </c>
      <c r="E240" s="151">
        <f>IF('Műszaki adattábla'!E232="","",'Műszaki adattábla'!Q232)</f>
        <v>245949</v>
      </c>
      <c r="F240" s="87">
        <f>IF(D240="","",VLOOKUP(D240,'Műszaki adattábla'!E:N,8,0))</f>
        <v>0</v>
      </c>
      <c r="G240" s="87">
        <f>IF(D240="","",IF('Műszaki adattábla'!K232="20-99",IF('Műszaki adattábla'!N232="","Nem adott meg lekötött teljesítményt",VLOOKUP(D240,'Műszaki adattábla'!E:P,10,0)),0))</f>
        <v>263</v>
      </c>
      <c r="H240" s="87">
        <f>IF(D240="","",VLOOKUP(D240,'Műszaki adattábla'!E:Q,11,0))</f>
        <v>0</v>
      </c>
      <c r="I240" s="88">
        <v>2804.11</v>
      </c>
      <c r="J240" s="89">
        <v>131.18</v>
      </c>
      <c r="K240" s="90">
        <f>IF(D240="","",ROUND((F240*I240*'Műszaki adattábla'!$C$6/'Műszaki adattábla'!$C$7)+(G240*I240)+(H240*I240)/12*$D$7,0))</f>
        <v>737481</v>
      </c>
      <c r="L240" s="91">
        <f t="shared" si="8"/>
        <v>32264</v>
      </c>
    </row>
    <row r="241" spans="2:12" ht="15.75" thickBot="1" x14ac:dyDescent="0.3">
      <c r="B241" s="84">
        <f t="shared" si="7"/>
        <v>220</v>
      </c>
      <c r="C241" s="85" t="str">
        <f>IF(D241="","",VLOOKUP(D241,'Műszaki adattábla'!E:H,2,0))</f>
        <v>1165 Budapest, Újszász u. 104./Diósy Lajos utca 28.</v>
      </c>
      <c r="D241" s="86" t="str">
        <f>IF('Műszaki adattábla'!E233="","",'Műszaki adattábla'!E233)</f>
        <v>39N0610645910009</v>
      </c>
      <c r="E241" s="151">
        <f>IF('Műszaki adattábla'!E233="","",'Műszaki adattábla'!Q233)</f>
        <v>1730094</v>
      </c>
      <c r="F241" s="87">
        <f>IF(D241="","",VLOOKUP(D241,'Műszaki adattábla'!E:N,8,0))</f>
        <v>0</v>
      </c>
      <c r="G241" s="87">
        <f>IF(D241="","",IF('Műszaki adattábla'!K233="20-99",IF('Műszaki adattábla'!N233="","Nem adott meg lekötött teljesítményt",VLOOKUP(D241,'Műszaki adattábla'!E:P,10,0)),0))</f>
        <v>420</v>
      </c>
      <c r="H241" s="87">
        <f>IF(D241="","",VLOOKUP(D241,'Műszaki adattábla'!E:Q,11,0))</f>
        <v>0</v>
      </c>
      <c r="I241" s="88">
        <v>2804.11</v>
      </c>
      <c r="J241" s="89">
        <v>131.18</v>
      </c>
      <c r="K241" s="90">
        <f>IF(D241="","",ROUND((F241*I241*'Műszaki adattábla'!$C$6/'Műszaki adattábla'!$C$7)+(G241*I241)+(H241*I241)/12*$D$7,0))</f>
        <v>1177726</v>
      </c>
      <c r="L241" s="91">
        <f t="shared" si="8"/>
        <v>226954</v>
      </c>
    </row>
    <row r="242" spans="2:12" ht="15.75" thickBot="1" x14ac:dyDescent="0.3">
      <c r="B242" s="84">
        <f t="shared" si="7"/>
        <v>221</v>
      </c>
      <c r="C242" s="85" t="str">
        <f>IF(D242="","",VLOOKUP(D242,'Műszaki adattábla'!E:H,2,0))</f>
        <v>8623 Balatonföldvár, Spur I. u. 18.</v>
      </c>
      <c r="D242" s="86" t="str">
        <f>IF('Műszaki adattábla'!E234="","",'Műszaki adattábla'!E234)</f>
        <v>39N040050108000L</v>
      </c>
      <c r="E242" s="151">
        <f>IF('Műszaki adattábla'!E234="","",'Műszaki adattábla'!Q234)</f>
        <v>479233</v>
      </c>
      <c r="F242" s="87">
        <f>IF(D242="","",VLOOKUP(D242,'Műszaki adattábla'!E:N,8,0))</f>
        <v>0</v>
      </c>
      <c r="G242" s="87">
        <f>IF(D242="","",IF('Műszaki adattábla'!K234="20-99",IF('Műszaki adattábla'!N234="","Nem adott meg lekötött teljesítményt",VLOOKUP(D242,'Műszaki adattábla'!E:P,10,0)),0))</f>
        <v>683</v>
      </c>
      <c r="H242" s="87">
        <f>IF(D242="","",VLOOKUP(D242,'Műszaki adattábla'!E:Q,11,0))</f>
        <v>0</v>
      </c>
      <c r="I242" s="88">
        <v>3252.02</v>
      </c>
      <c r="J242" s="89">
        <v>174.31</v>
      </c>
      <c r="K242" s="90">
        <f>IF(D242="","",ROUND((F242*I242*'Műszaki adattábla'!$C$6/'Műszaki adattábla'!$C$7)+(G242*I242)+(H242*I242)/12*$D$7,0))</f>
        <v>2221130</v>
      </c>
      <c r="L242" s="91">
        <f t="shared" si="8"/>
        <v>83535</v>
      </c>
    </row>
    <row r="243" spans="2:12" ht="15.75" thickBot="1" x14ac:dyDescent="0.3">
      <c r="B243" s="84">
        <f t="shared" si="7"/>
        <v>222</v>
      </c>
      <c r="C243" s="85" t="str">
        <f>IF(D243="","",VLOOKUP(D243,'Műszaki adattábla'!E:H,2,0))</f>
        <v>1121 Budapest, Eőtvös út 37.</v>
      </c>
      <c r="D243" s="86" t="str">
        <f>IF('Műszaki adattábla'!E235="","",'Műszaki adattábla'!E235)</f>
        <v>39N060856070000M</v>
      </c>
      <c r="E243" s="151">
        <f>IF('Műszaki adattábla'!E235="","",'Műszaki adattábla'!Q235)</f>
        <v>139337</v>
      </c>
      <c r="F243" s="87">
        <f>IF(D243="","",VLOOKUP(D243,'Műszaki adattábla'!E:N,8,0))</f>
        <v>4</v>
      </c>
      <c r="G243" s="87">
        <f>IF(D243="","",IF('Műszaki adattábla'!K235="20-99",IF('Műszaki adattábla'!N235="","Nem adott meg lekötött teljesítményt",VLOOKUP(D243,'Műszaki adattábla'!E:P,10,0)),0))</f>
        <v>0</v>
      </c>
      <c r="H243" s="87">
        <f>IF(D243="","",VLOOKUP(D243,'Műszaki adattábla'!E:Q,11,0))</f>
        <v>0</v>
      </c>
      <c r="I243" s="88">
        <v>1973.63</v>
      </c>
      <c r="J243" s="89">
        <v>131.18</v>
      </c>
      <c r="K243" s="90">
        <f>IF(D243="","",ROUND((F243*I243*'Műszaki adattábla'!$C$6/'Műszaki adattábla'!$C$7)+(G243*I243)+(H243*I243)/12*$D$7,0))</f>
        <v>83333</v>
      </c>
      <c r="L243" s="91">
        <f t="shared" si="8"/>
        <v>18278</v>
      </c>
    </row>
    <row r="244" spans="2:12" ht="15.75" thickBot="1" x14ac:dyDescent="0.3">
      <c r="B244" s="84">
        <f t="shared" si="7"/>
        <v>223</v>
      </c>
      <c r="C244" s="85" t="str">
        <f>IF(D244="","",VLOOKUP(D244,'Műszaki adattábla'!E:H,2,0))</f>
        <v>2119 Pécel, Pesti út 2.</v>
      </c>
      <c r="D244" s="86" t="str">
        <f>IF('Műszaki adattábla'!E236="","",'Műszaki adattábla'!E236)</f>
        <v>39N060917832000Z</v>
      </c>
      <c r="E244" s="151">
        <f>IF('Műszaki adattábla'!E236="","",'Műszaki adattábla'!Q236)</f>
        <v>87614</v>
      </c>
      <c r="F244" s="87">
        <f>IF(D244="","",VLOOKUP(D244,'Műszaki adattábla'!E:N,8,0))</f>
        <v>4</v>
      </c>
      <c r="G244" s="87">
        <f>IF(D244="","",IF('Műszaki adattábla'!K236="20-99",IF('Műszaki adattábla'!N236="","Nem adott meg lekötött teljesítményt",VLOOKUP(D244,'Műszaki adattábla'!E:P,10,0)),0))</f>
        <v>0</v>
      </c>
      <c r="H244" s="87">
        <f>IF(D244="","",VLOOKUP(D244,'Műszaki adattábla'!E:Q,11,0))</f>
        <v>0</v>
      </c>
      <c r="I244" s="88">
        <v>1973.63</v>
      </c>
      <c r="J244" s="89">
        <v>131.18</v>
      </c>
      <c r="K244" s="90">
        <f>IF(D244="","",ROUND((F244*I244*'Műszaki adattábla'!$C$6/'Műszaki adattábla'!$C$7)+(G244*I244)+(H244*I244)/12*$D$7,0))</f>
        <v>83333</v>
      </c>
      <c r="L244" s="91">
        <f t="shared" si="8"/>
        <v>11493</v>
      </c>
    </row>
    <row r="245" spans="2:12" ht="15.75" thickBot="1" x14ac:dyDescent="0.3">
      <c r="B245" s="84">
        <f t="shared" si="7"/>
        <v>224</v>
      </c>
      <c r="C245" s="85" t="str">
        <f>IF(D245="","",VLOOKUP(D245,'Műszaki adattábla'!E:H,2,0))</f>
        <v>2310 Szigetszentmiklós, Gyépi út 249.</v>
      </c>
      <c r="D245" s="86" t="str">
        <f>IF('Műszaki adattábla'!E237="","",'Műszaki adattábla'!E237)</f>
        <v>39N110561519000C</v>
      </c>
      <c r="E245" s="151">
        <f>IF('Műszaki adattábla'!E237="","",'Műszaki adattábla'!Q237)</f>
        <v>54891</v>
      </c>
      <c r="F245" s="87">
        <f>IF(D245="","",VLOOKUP(D245,'Műszaki adattábla'!E:N,8,0))</f>
        <v>4</v>
      </c>
      <c r="G245" s="87">
        <f>IF(D245="","",IF('Műszaki adattábla'!K237="20-99",IF('Műszaki adattábla'!N237="","Nem adott meg lekötött teljesítményt",VLOOKUP(D245,'Műszaki adattábla'!E:P,10,0)),0))</f>
        <v>0</v>
      </c>
      <c r="H245" s="87">
        <f>IF(D245="","",VLOOKUP(D245,'Műszaki adattábla'!E:Q,11,0))</f>
        <v>0</v>
      </c>
      <c r="I245" s="88">
        <v>1973.63</v>
      </c>
      <c r="J245" s="89">
        <v>1169.71</v>
      </c>
      <c r="K245" s="90">
        <f>IF(D245="","",ROUND((F245*I245*'Műszaki adattábla'!$C$6/'Műszaki adattábla'!$C$7)+(G245*I245)+(H245*I245)/12*$D$7,0))</f>
        <v>83333</v>
      </c>
      <c r="L245" s="91">
        <f t="shared" si="8"/>
        <v>64207</v>
      </c>
    </row>
    <row r="246" spans="2:12" ht="15.75" thickBot="1" x14ac:dyDescent="0.3">
      <c r="B246" s="84">
        <f t="shared" si="7"/>
        <v>225</v>
      </c>
      <c r="C246" s="85" t="str">
        <f>IF(D246="","",VLOOKUP(D246,'Műszaki adattábla'!E:H,2,0))</f>
        <v>1227 Budapest, Dózsa György út 134.</v>
      </c>
      <c r="D246" s="86" t="str">
        <f>IF('Műszaki adattábla'!E238="","",'Műszaki adattábla'!E238)</f>
        <v>39N061351409000X</v>
      </c>
      <c r="E246" s="151">
        <f>IF('Műszaki adattábla'!E238="","",'Műszaki adattábla'!Q238)</f>
        <v>21111</v>
      </c>
      <c r="F246" s="87">
        <f>IF(D246="","",VLOOKUP(D246,'Műszaki adattábla'!E:N,8,0))</f>
        <v>4</v>
      </c>
      <c r="G246" s="87">
        <f>IF(D246="","",IF('Műszaki adattábla'!K238="20-99",IF('Műszaki adattábla'!N238="","Nem adott meg lekötött teljesítményt",VLOOKUP(D246,'Műszaki adattábla'!E:P,10,0)),0))</f>
        <v>0</v>
      </c>
      <c r="H246" s="87">
        <f>IF(D246="","",VLOOKUP(D246,'Műszaki adattábla'!E:Q,11,0))</f>
        <v>0</v>
      </c>
      <c r="I246" s="88">
        <v>1973.63</v>
      </c>
      <c r="J246" s="89">
        <v>131.18</v>
      </c>
      <c r="K246" s="90">
        <f>IF(D246="","",ROUND((F246*I246*'Műszaki adattábla'!$C$6/'Műszaki adattábla'!$C$7)+(G246*I246)+(H246*I246)/12*$D$7,0))</f>
        <v>83333</v>
      </c>
      <c r="L246" s="91">
        <f t="shared" si="8"/>
        <v>2769</v>
      </c>
    </row>
    <row r="247" spans="2:12" ht="15.75" thickBot="1" x14ac:dyDescent="0.3">
      <c r="B247" s="84">
        <f t="shared" si="7"/>
        <v>226</v>
      </c>
      <c r="C247" s="85" t="str">
        <f>IF(D247="","",VLOOKUP(D247,'Műszaki adattábla'!E:H,2,0))</f>
        <v>1113 Budapest, Tas vezér u. 9.</v>
      </c>
      <c r="D247" s="86" t="str">
        <f>IF('Műszaki adattábla'!E239="","",'Műszaki adattábla'!E239)</f>
        <v>39N060856063000D</v>
      </c>
      <c r="E247" s="151">
        <f>IF('Műszaki adattábla'!E239="","",'Műszaki adattábla'!Q239)</f>
        <v>7601</v>
      </c>
      <c r="F247" s="87">
        <f>IF(D247="","",VLOOKUP(D247,'Műszaki adattábla'!E:N,8,0))</f>
        <v>4</v>
      </c>
      <c r="G247" s="87">
        <f>IF(D247="","",IF('Műszaki adattábla'!K239="20-99",IF('Műszaki adattábla'!N239="","Nem adott meg lekötött teljesítményt",VLOOKUP(D247,'Műszaki adattábla'!E:P,10,0)),0))</f>
        <v>0</v>
      </c>
      <c r="H247" s="87">
        <f>IF(D247="","",VLOOKUP(D247,'Műszaki adattábla'!E:Q,11,0))</f>
        <v>0</v>
      </c>
      <c r="I247" s="88">
        <v>1973.63</v>
      </c>
      <c r="J247" s="89">
        <v>131.18</v>
      </c>
      <c r="K247" s="90">
        <f>IF(D247="","",ROUND((F247*I247*'Műszaki adattábla'!$C$6/'Műszaki adattábla'!$C$7)+(G247*I247)+(H247*I247)/12*$D$7,0))</f>
        <v>83333</v>
      </c>
      <c r="L247" s="91">
        <f t="shared" si="8"/>
        <v>997</v>
      </c>
    </row>
    <row r="248" spans="2:12" ht="15.75" thickBot="1" x14ac:dyDescent="0.3">
      <c r="B248" s="84">
        <f t="shared" si="7"/>
        <v>227</v>
      </c>
      <c r="C248" s="85" t="str">
        <f>IF(D248="","",VLOOKUP(D248,'Műszaki adattábla'!E:H,2,0))</f>
        <v>3000 Hatvan, Nagygombos 100.</v>
      </c>
      <c r="D248" s="86" t="str">
        <f>IF('Műszaki adattábla'!E240="","",'Műszaki adattábla'!E240)</f>
        <v>39N110919154000J</v>
      </c>
      <c r="E248" s="151">
        <f>IF('Műszaki adattábla'!E240="","",'Műszaki adattábla'!Q240)</f>
        <v>54891</v>
      </c>
      <c r="F248" s="87">
        <f>IF(D248="","",VLOOKUP(D248,'Műszaki adattábla'!E:N,8,0))</f>
        <v>4</v>
      </c>
      <c r="G248" s="87">
        <f>IF(D248="","",IF('Műszaki adattábla'!K240="20-99",IF('Műszaki adattábla'!N240="","Nem adott meg lekötött teljesítményt",VLOOKUP(D248,'Műszaki adattábla'!E:P,10,0)),0))</f>
        <v>0</v>
      </c>
      <c r="H248" s="87">
        <f>IF(D248="","",VLOOKUP(D248,'Műszaki adattábla'!E:Q,11,0))</f>
        <v>0</v>
      </c>
      <c r="I248" s="88">
        <v>1973.63</v>
      </c>
      <c r="J248" s="89">
        <v>1169.71</v>
      </c>
      <c r="K248" s="90">
        <f>IF(D248="","",ROUND((F248*I248*'Műszaki adattábla'!$C$6/'Műszaki adattábla'!$C$7)+(G248*I248)+(H248*I248)/12*$D$7,0))</f>
        <v>83333</v>
      </c>
      <c r="L248" s="91">
        <f t="shared" si="8"/>
        <v>64207</v>
      </c>
    </row>
    <row r="249" spans="2:12" ht="15.75" thickBot="1" x14ac:dyDescent="0.3">
      <c r="B249" s="84">
        <f t="shared" si="7"/>
        <v>228</v>
      </c>
      <c r="C249" s="85" t="str">
        <f>IF(D249="","",VLOOKUP(D249,'Műszaki adattábla'!E:H,2,0))</f>
        <v>2700 Cegléd, Széchenyi u. 24-26.</v>
      </c>
      <c r="D249" s="86" t="str">
        <f>IF('Műszaki adattábla'!E241="","",'Műszaki adattábla'!E241)</f>
        <v>39N1105197480003</v>
      </c>
      <c r="E249" s="151">
        <f>IF('Műszaki adattábla'!E241="","",'Műszaki adattábla'!Q241)</f>
        <v>454955</v>
      </c>
      <c r="F249" s="87">
        <f>IF(D249="","",VLOOKUP(D249,'Műszaki adattábla'!E:N,8,0))</f>
        <v>0</v>
      </c>
      <c r="G249" s="87">
        <f>IF(D249="","",IF('Műszaki adattábla'!K241="20-99",IF('Műszaki adattábla'!N241="","Nem adott meg lekötött teljesítményt",VLOOKUP(D249,'Műszaki adattábla'!E:P,10,0)),0))</f>
        <v>263</v>
      </c>
      <c r="H249" s="87">
        <f>IF(D249="","",VLOOKUP(D249,'Műszaki adattábla'!E:Q,11,0))</f>
        <v>0</v>
      </c>
      <c r="I249" s="88">
        <v>1832.45</v>
      </c>
      <c r="J249" s="89">
        <v>194.42</v>
      </c>
      <c r="K249" s="90">
        <f>IF(D249="","",ROUND((F249*I249*'Műszaki adattábla'!$C$6/'Műszaki adattábla'!$C$7)+(G249*I249)+(H249*I249)/12*$D$7,0))</f>
        <v>481934</v>
      </c>
      <c r="L249" s="91">
        <f t="shared" si="8"/>
        <v>88452</v>
      </c>
    </row>
    <row r="250" spans="2:12" ht="15.75" thickBot="1" x14ac:dyDescent="0.3">
      <c r="B250" s="84">
        <f t="shared" si="7"/>
        <v>229</v>
      </c>
      <c r="C250" s="85" t="str">
        <f>IF(D250="","",VLOOKUP(D250,'Műszaki adattábla'!E:H,2,0))</f>
        <v>2100 Gödöllő, Szent-Györgyi Albert u. 1.</v>
      </c>
      <c r="D250" s="86" t="str">
        <f>IF('Műszaki adattábla'!E242="","",'Műszaki adattábla'!E242)</f>
        <v>39N1111970630001</v>
      </c>
      <c r="E250" s="151">
        <f>IF('Műszaki adattábla'!E242="","",'Műszaki adattábla'!Q242)</f>
        <v>670295</v>
      </c>
      <c r="F250" s="87">
        <f>IF(D250="","",VLOOKUP(D250,'Műszaki adattábla'!E:N,8,0))</f>
        <v>0</v>
      </c>
      <c r="G250" s="87">
        <f>IF(D250="","",IF('Műszaki adattábla'!K242="20-99",IF('Műszaki adattábla'!N242="","Nem adott meg lekötött teljesítményt",VLOOKUP(D250,'Műszaki adattábla'!E:P,10,0)),0))</f>
        <v>263</v>
      </c>
      <c r="H250" s="87">
        <f>IF(D250="","",VLOOKUP(D250,'Műszaki adattábla'!E:Q,11,0))</f>
        <v>0</v>
      </c>
      <c r="I250" s="88">
        <v>1832.45</v>
      </c>
      <c r="J250" s="89">
        <v>194.42</v>
      </c>
      <c r="K250" s="90">
        <f>IF(D250="","",ROUND((F250*I250*'Műszaki adattábla'!$C$6/'Műszaki adattábla'!$C$7)+(G250*I250)+(H250*I250)/12*$D$7,0))</f>
        <v>481934</v>
      </c>
      <c r="L250" s="91">
        <f t="shared" si="8"/>
        <v>130319</v>
      </c>
    </row>
    <row r="251" spans="2:12" ht="15.75" thickBot="1" x14ac:dyDescent="0.3">
      <c r="B251" s="84">
        <f t="shared" si="7"/>
        <v>230</v>
      </c>
      <c r="C251" s="85" t="str">
        <f>IF(D251="","",VLOOKUP(D251,'Műszaki adattábla'!E:H,2,0))</f>
        <v>2310 Szigetszentmiklós, Gyári u. 68.</v>
      </c>
      <c r="D251" s="86" t="str">
        <f>IF('Műszaki adattábla'!E243="","",'Műszaki adattábla'!E243)</f>
        <v>39N110563620000S</v>
      </c>
      <c r="E251" s="151">
        <f>IF('Műszaki adattábla'!E243="","",'Műszaki adattábla'!Q243)</f>
        <v>463399</v>
      </c>
      <c r="F251" s="87">
        <f>IF(D251="","",VLOOKUP(D251,'Műszaki adattábla'!E:N,8,0))</f>
        <v>0</v>
      </c>
      <c r="G251" s="87">
        <f>IF(D251="","",IF('Műszaki adattábla'!K243="20-99",IF('Műszaki adattábla'!N243="","Nem adott meg lekötött teljesítményt",VLOOKUP(D251,'Műszaki adattábla'!E:P,10,0)),0))</f>
        <v>683</v>
      </c>
      <c r="H251" s="87">
        <f>IF(D251="","",VLOOKUP(D251,'Műszaki adattábla'!E:Q,11,0))</f>
        <v>0</v>
      </c>
      <c r="I251" s="88">
        <v>1832.45</v>
      </c>
      <c r="J251" s="89">
        <v>194.42</v>
      </c>
      <c r="K251" s="90">
        <f>IF(D251="","",ROUND((F251*I251*'Műszaki adattábla'!$C$6/'Műszaki adattábla'!$C$7)+(G251*I251)+(H251*I251)/12*$D$7,0))</f>
        <v>1251563</v>
      </c>
      <c r="L251" s="91">
        <f t="shared" si="8"/>
        <v>90094</v>
      </c>
    </row>
    <row r="252" spans="2:12" ht="15.75" thickBot="1" x14ac:dyDescent="0.3">
      <c r="B252" s="84">
        <f t="shared" si="7"/>
        <v>231</v>
      </c>
      <c r="C252" s="85" t="str">
        <f>IF(D252="","",VLOOKUP(D252,'Műszaki adattábla'!E:H,2,0))</f>
        <v>2600 Vác, Szilassy vince u. 6-10.</v>
      </c>
      <c r="D252" s="86" t="str">
        <f>IF('Műszaki adattábla'!E244="","",'Műszaki adattábla'!E244)</f>
        <v>39N110720714000A</v>
      </c>
      <c r="E252" s="151">
        <f>IF('Műszaki adattábla'!E244="","",'Műszaki adattábla'!Q244)</f>
        <v>326174</v>
      </c>
      <c r="F252" s="87">
        <f>IF(D252="","",VLOOKUP(D252,'Műszaki adattábla'!E:N,8,0))</f>
        <v>0</v>
      </c>
      <c r="G252" s="87">
        <f>IF(D252="","",IF('Műszaki adattábla'!K244="20-99",IF('Műszaki adattábla'!N244="","Nem adott meg lekötött teljesítményt",VLOOKUP(D252,'Műszaki adattábla'!E:P,10,0)),0))</f>
        <v>420</v>
      </c>
      <c r="H252" s="87">
        <f>IF(D252="","",VLOOKUP(D252,'Műszaki adattábla'!E:Q,11,0))</f>
        <v>0</v>
      </c>
      <c r="I252" s="88">
        <v>1832.45</v>
      </c>
      <c r="J252" s="89">
        <v>194.42</v>
      </c>
      <c r="K252" s="90">
        <f>IF(D252="","",ROUND((F252*I252*'Műszaki adattábla'!$C$6/'Műszaki adattábla'!$C$7)+(G252*I252)+(H252*I252)/12*$D$7,0))</f>
        <v>769629</v>
      </c>
      <c r="L252" s="91">
        <f t="shared" si="8"/>
        <v>63415</v>
      </c>
    </row>
    <row r="253" spans="2:12" ht="15.75" thickBot="1" x14ac:dyDescent="0.3">
      <c r="B253" s="84">
        <f t="shared" si="7"/>
        <v>232</v>
      </c>
      <c r="C253" s="85" t="str">
        <f>IF(D253="","",VLOOKUP(D253,'Műszaki adattábla'!E:H,2,0))</f>
        <v>2100 Gödöllő, Szabadság u. 28.</v>
      </c>
      <c r="D253" s="86" t="str">
        <f>IF('Műszaki adattábla'!E245="","",'Műszaki adattábla'!E245)</f>
        <v>39N1111970620006</v>
      </c>
      <c r="E253" s="151">
        <f>IF('Műszaki adattábla'!E245="","",'Műszaki adattábla'!Q245)</f>
        <v>653406</v>
      </c>
      <c r="F253" s="87">
        <f>IF(D253="","",VLOOKUP(D253,'Műszaki adattábla'!E:N,8,0))</f>
        <v>0</v>
      </c>
      <c r="G253" s="87">
        <f>IF(D253="","",IF('Műszaki adattábla'!K245="20-99",IF('Műszaki adattábla'!N245="","Nem adott meg lekötött teljesítményt",VLOOKUP(D253,'Műszaki adattábla'!E:P,10,0)),0))</f>
        <v>263</v>
      </c>
      <c r="H253" s="87">
        <f>IF(D253="","",VLOOKUP(D253,'Műszaki adattábla'!E:Q,11,0))</f>
        <v>0</v>
      </c>
      <c r="I253" s="88">
        <v>1832.45</v>
      </c>
      <c r="J253" s="89">
        <v>194.42</v>
      </c>
      <c r="K253" s="90">
        <f>IF(D253="","",ROUND((F253*I253*'Műszaki adattábla'!$C$6/'Műszaki adattábla'!$C$7)+(G253*I253)+(H253*I253)/12*$D$7,0))</f>
        <v>481934</v>
      </c>
      <c r="L253" s="91">
        <f t="shared" si="8"/>
        <v>127035</v>
      </c>
    </row>
    <row r="254" spans="2:12" ht="15.75" thickBot="1" x14ac:dyDescent="0.3">
      <c r="B254" s="84">
        <f t="shared" si="7"/>
        <v>233</v>
      </c>
      <c r="C254" s="85" t="str">
        <f>IF(D254="","",VLOOKUP(D254,'Műszaki adattábla'!E:H,2,0))</f>
        <v>2760 Nagykáta, Állomás u. 1.</v>
      </c>
      <c r="D254" s="86" t="str">
        <f>IF('Műszaki adattábla'!E246="","",'Műszaki adattábla'!E246)</f>
        <v>39N0613036450007</v>
      </c>
      <c r="E254" s="151">
        <f>IF('Műszaki adattábla'!E246="","",'Műszaki adattábla'!Q246)</f>
        <v>326174</v>
      </c>
      <c r="F254" s="87">
        <f>IF(D254="","",VLOOKUP(D254,'Műszaki adattábla'!E:N,8,0))</f>
        <v>0</v>
      </c>
      <c r="G254" s="87">
        <f>IF(D254="","",IF('Műszaki adattábla'!K246="20-99",IF('Műszaki adattábla'!N246="","Nem adott meg lekötött teljesítményt",VLOOKUP(D254,'Műszaki adattábla'!E:P,10,0)),0))</f>
        <v>263</v>
      </c>
      <c r="H254" s="87">
        <f>IF(D254="","",VLOOKUP(D254,'Műszaki adattábla'!E:Q,11,0))</f>
        <v>0</v>
      </c>
      <c r="I254" s="88">
        <v>2804.11</v>
      </c>
      <c r="J254" s="89">
        <v>131.18</v>
      </c>
      <c r="K254" s="90">
        <f>IF(D254="","",ROUND((F254*I254*'Műszaki adattábla'!$C$6/'Műszaki adattábla'!$C$7)+(G254*I254)+(H254*I254)/12*$D$7,0))</f>
        <v>737481</v>
      </c>
      <c r="L254" s="91">
        <f t="shared" si="8"/>
        <v>42788</v>
      </c>
    </row>
    <row r="255" spans="2:12" ht="15.75" thickBot="1" x14ac:dyDescent="0.3">
      <c r="B255" s="84">
        <f t="shared" si="7"/>
        <v>234</v>
      </c>
      <c r="C255" s="85" t="str">
        <f>IF(D255="","",VLOOKUP(D255,'Műszaki adattábla'!E:H,2,0))</f>
        <v>2170 Aszód, malom köz 15.</v>
      </c>
      <c r="D255" s="86" t="str">
        <f>IF('Műszaki adattábla'!E247="","",'Műszaki adattábla'!E247)</f>
        <v>39N1106980070007</v>
      </c>
      <c r="E255" s="151">
        <f>IF('Műszaki adattábla'!E247="","",'Műszaki adattábla'!Q247)</f>
        <v>54891</v>
      </c>
      <c r="F255" s="87">
        <f>IF(D255="","",VLOOKUP(D255,'Műszaki adattábla'!E:N,8,0))</f>
        <v>4</v>
      </c>
      <c r="G255" s="87">
        <f>IF(D255="","",IF('Műszaki adattábla'!K247="20-99",IF('Műszaki adattábla'!N247="","Nem adott meg lekötött teljesítményt",VLOOKUP(D255,'Műszaki adattábla'!E:P,10,0)),0))</f>
        <v>0</v>
      </c>
      <c r="H255" s="87">
        <f>IF(D255="","",VLOOKUP(D255,'Műszaki adattábla'!E:Q,11,0))</f>
        <v>0</v>
      </c>
      <c r="I255" s="88">
        <v>1973.63</v>
      </c>
      <c r="J255" s="89">
        <v>1169.71</v>
      </c>
      <c r="K255" s="90">
        <f>IF(D255="","",ROUND((F255*I255*'Műszaki adattábla'!$C$6/'Műszaki adattábla'!$C$7)+(G255*I255)+(H255*I255)/12*$D$7,0))</f>
        <v>83333</v>
      </c>
      <c r="L255" s="91">
        <f t="shared" si="8"/>
        <v>64207</v>
      </c>
    </row>
    <row r="256" spans="2:12" ht="15.75" thickBot="1" x14ac:dyDescent="0.3">
      <c r="B256" s="84">
        <f t="shared" si="7"/>
        <v>235</v>
      </c>
      <c r="C256" s="85" t="str">
        <f>IF(D256="","",VLOOKUP(D256,'Műszaki adattábla'!E:H,2,0))</f>
        <v>2370 Dabas, Szent I. u. 47.</v>
      </c>
      <c r="D256" s="86" t="str">
        <f>IF('Műszaki adattábla'!E248="","",'Műszaki adattábla'!E248)</f>
        <v>39N110648265000C</v>
      </c>
      <c r="E256" s="151">
        <f>IF('Műszaki adattábla'!E248="","",'Műszaki adattábla'!Q248)</f>
        <v>233283</v>
      </c>
      <c r="F256" s="87">
        <f>IF(D256="","",VLOOKUP(D256,'Műszaki adattábla'!E:N,8,0))</f>
        <v>16</v>
      </c>
      <c r="G256" s="87">
        <f>IF(D256="","",IF('Műszaki adattábla'!K248="20-99",IF('Műszaki adattábla'!N248="","Nem adott meg lekötött teljesítményt",VLOOKUP(D256,'Műszaki adattábla'!E:P,10,0)),0))</f>
        <v>0</v>
      </c>
      <c r="H256" s="87">
        <f>IF(D256="","",VLOOKUP(D256,'Műszaki adattábla'!E:Q,11,0))</f>
        <v>0</v>
      </c>
      <c r="I256" s="88">
        <v>1973.63</v>
      </c>
      <c r="J256" s="89">
        <v>1169.71</v>
      </c>
      <c r="K256" s="90">
        <f>IF(D256="","",ROUND((F256*I256*'Műszaki adattábla'!$C$6/'Műszaki adattábla'!$C$7)+(G256*I256)+(H256*I256)/12*$D$7,0))</f>
        <v>333332</v>
      </c>
      <c r="L256" s="91">
        <f t="shared" si="8"/>
        <v>272873</v>
      </c>
    </row>
    <row r="257" spans="2:12" ht="15.75" thickBot="1" x14ac:dyDescent="0.3">
      <c r="B257" s="84">
        <f t="shared" si="7"/>
        <v>236</v>
      </c>
      <c r="C257" s="85" t="str">
        <f>IF(D257="","",VLOOKUP(D257,'Műszaki adattábla'!E:H,2,0))</f>
        <v>2030 Érd, Fehérvári út 79/A.</v>
      </c>
      <c r="D257" s="86" t="str">
        <f>IF('Műszaki adattábla'!E249="","",'Műszaki adattábla'!E249)</f>
        <v>39N110600384000O</v>
      </c>
      <c r="E257" s="151">
        <f>IF('Műszaki adattábla'!E249="","",'Műszaki adattábla'!Q249)</f>
        <v>559458</v>
      </c>
      <c r="F257" s="87">
        <f>IF(D257="","",VLOOKUP(D257,'Műszaki adattábla'!E:N,8,0))</f>
        <v>16</v>
      </c>
      <c r="G257" s="87">
        <f>IF(D257="","",IF('Műszaki adattábla'!K249="20-99",IF('Műszaki adattábla'!N249="","Nem adott meg lekötött teljesítményt",VLOOKUP(D257,'Műszaki adattábla'!E:P,10,0)),0))</f>
        <v>0</v>
      </c>
      <c r="H257" s="87">
        <f>IF(D257="","",VLOOKUP(D257,'Műszaki adattábla'!E:Q,11,0))</f>
        <v>0</v>
      </c>
      <c r="I257" s="88">
        <v>1973.63</v>
      </c>
      <c r="J257" s="89">
        <v>1169.71</v>
      </c>
      <c r="K257" s="90">
        <f>IF(D257="","",ROUND((F257*I257*'Műszaki adattábla'!$C$6/'Műszaki adattábla'!$C$7)+(G257*I257)+(H257*I257)/12*$D$7,0))</f>
        <v>333332</v>
      </c>
      <c r="L257" s="91">
        <f t="shared" si="8"/>
        <v>654404</v>
      </c>
    </row>
    <row r="258" spans="2:12" ht="15.75" thickBot="1" x14ac:dyDescent="0.3">
      <c r="B258" s="84">
        <f t="shared" ref="B258:B321" si="9">IF(D258="","",B257+1)</f>
        <v>237</v>
      </c>
      <c r="C258" s="85" t="str">
        <f>IF(D258="","",VLOOKUP(D258,'Műszaki adattábla'!E:H,2,0))</f>
        <v>2045 Törökbálint, Raktárváros Depo</v>
      </c>
      <c r="D258" s="86" t="str">
        <f>IF('Műszaki adattábla'!E250="","",'Műszaki adattábla'!E250)</f>
        <v>39N110601063000H</v>
      </c>
      <c r="E258" s="151">
        <f>IF('Műszaki adattábla'!E250="","",'Műszaki adattábla'!Q250)</f>
        <v>351507</v>
      </c>
      <c r="F258" s="87">
        <f>IF(D258="","",VLOOKUP(D258,'Műszaki adattábla'!E:N,8,0))</f>
        <v>10</v>
      </c>
      <c r="G258" s="87">
        <f>IF(D258="","",IF('Műszaki adattábla'!K250="20-99",IF('Műszaki adattábla'!N250="","Nem adott meg lekötött teljesítményt",VLOOKUP(D258,'Műszaki adattábla'!E:P,10,0)),0))</f>
        <v>0</v>
      </c>
      <c r="H258" s="87">
        <f>IF(D258="","",VLOOKUP(D258,'Műszaki adattábla'!E:Q,11,0))</f>
        <v>0</v>
      </c>
      <c r="I258" s="88">
        <v>1973.63</v>
      </c>
      <c r="J258" s="89">
        <v>1169.71</v>
      </c>
      <c r="K258" s="90">
        <f>IF(D258="","",ROUND((F258*I258*'Műszaki adattábla'!$C$6/'Műszaki adattábla'!$C$7)+(G258*I258)+(H258*I258)/12*$D$7,0))</f>
        <v>208332</v>
      </c>
      <c r="L258" s="91">
        <f t="shared" ref="L258:L321" si="10">IF(D258="","",ROUND((J258/1000)*E258,0))</f>
        <v>411161</v>
      </c>
    </row>
    <row r="259" spans="2:12" ht="15.75" thickBot="1" x14ac:dyDescent="0.3">
      <c r="B259" s="84">
        <f t="shared" si="9"/>
        <v>238</v>
      </c>
      <c r="C259" s="85" t="str">
        <f>IF(D259="","",VLOOKUP(D259,'Műszaki adattábla'!E:H,2,0))</f>
        <v>2200 Monor, Péteri u. 25.</v>
      </c>
      <c r="D259" s="86" t="str">
        <f>IF('Műszaki adattábla'!E251="","",'Műszaki adattábla'!E251)</f>
        <v>39N112633449000H</v>
      </c>
      <c r="E259" s="151">
        <f>IF('Műszaki adattábla'!E251="","",'Műszaki adattábla'!Q251)</f>
        <v>425399</v>
      </c>
      <c r="F259" s="87">
        <f>IF(D259="","",VLOOKUP(D259,'Műszaki adattábla'!E:N,8,0))</f>
        <v>16</v>
      </c>
      <c r="G259" s="87">
        <f>IF(D259="","",IF('Műszaki adattábla'!K251="20-99",IF('Műszaki adattábla'!N251="","Nem adott meg lekötött teljesítményt",VLOOKUP(D259,'Műszaki adattábla'!E:P,10,0)),0))</f>
        <v>0</v>
      </c>
      <c r="H259" s="87">
        <f>IF(D259="","",VLOOKUP(D259,'Műszaki adattábla'!E:Q,11,0))</f>
        <v>0</v>
      </c>
      <c r="I259" s="88">
        <v>1973.63</v>
      </c>
      <c r="J259" s="89">
        <v>1169.71</v>
      </c>
      <c r="K259" s="90">
        <f>IF(D259="","",ROUND((F259*I259*'Műszaki adattábla'!$C$6/'Műszaki adattábla'!$C$7)+(G259*I259)+(H259*I259)/12*$D$7,0))</f>
        <v>333332</v>
      </c>
      <c r="L259" s="91">
        <f t="shared" si="10"/>
        <v>497593</v>
      </c>
    </row>
    <row r="260" spans="2:12" ht="15.75" thickBot="1" x14ac:dyDescent="0.3">
      <c r="B260" s="84">
        <f t="shared" si="9"/>
        <v>239</v>
      </c>
      <c r="C260" s="85" t="str">
        <f>IF(D260="","",VLOOKUP(D260,'Műszaki adattábla'!E:H,2,0))</f>
        <v>2000 Szentendre, Ipar u. 5.</v>
      </c>
      <c r="D260" s="86" t="str">
        <f>IF('Műszaki adattábla'!E252="","",'Műszaki adattábla'!E252)</f>
        <v>39N110217757000B</v>
      </c>
      <c r="E260" s="151">
        <f>IF('Műszaki adattábla'!E252="","",'Műszaki adattábla'!Q252)</f>
        <v>403231</v>
      </c>
      <c r="F260" s="87">
        <f>IF(D260="","",VLOOKUP(D260,'Műszaki adattábla'!E:N,8,0))</f>
        <v>16</v>
      </c>
      <c r="G260" s="87">
        <f>IF(D260="","",IF('Műszaki adattábla'!K252="20-99",IF('Műszaki adattábla'!N252="","Nem adott meg lekötött teljesítményt",VLOOKUP(D260,'Műszaki adattábla'!E:P,10,0)),0))</f>
        <v>0</v>
      </c>
      <c r="H260" s="87">
        <f>IF(D260="","",VLOOKUP(D260,'Műszaki adattábla'!E:Q,11,0))</f>
        <v>0</v>
      </c>
      <c r="I260" s="88">
        <v>1973.63</v>
      </c>
      <c r="J260" s="89">
        <v>1169.71</v>
      </c>
      <c r="K260" s="90">
        <f>IF(D260="","",ROUND((F260*I260*'Műszaki adattábla'!$C$6/'Műszaki adattábla'!$C$7)+(G260*I260)+(H260*I260)/12*$D$7,0))</f>
        <v>333332</v>
      </c>
      <c r="L260" s="91">
        <f t="shared" si="10"/>
        <v>471663</v>
      </c>
    </row>
    <row r="261" spans="2:12" ht="15.75" thickBot="1" x14ac:dyDescent="0.3">
      <c r="B261" s="84">
        <f t="shared" si="9"/>
        <v>240</v>
      </c>
      <c r="C261" s="85" t="str">
        <f>IF(D261="","",VLOOKUP(D261,'Műszaki adattábla'!E:H,2,0))</f>
        <v>2750 Nagykőrös, Rákóczi u. 5.</v>
      </c>
      <c r="D261" s="86" t="str">
        <f>IF('Műszaki adattábla'!E253="","",'Műszaki adattábla'!E253)</f>
        <v>39N110658045000T</v>
      </c>
      <c r="E261" s="151">
        <f>IF('Műszaki adattábla'!E253="","",'Műszaki adattábla'!Q253)</f>
        <v>7601</v>
      </c>
      <c r="F261" s="87">
        <f>IF(D261="","",VLOOKUP(D261,'Műszaki adattábla'!E:N,8,0))</f>
        <v>4</v>
      </c>
      <c r="G261" s="87">
        <f>IF(D261="","",IF('Műszaki adattábla'!K253="20-99",IF('Műszaki adattábla'!N253="","Nem adott meg lekötött teljesítményt",VLOOKUP(D261,'Műszaki adattábla'!E:P,10,0)),0))</f>
        <v>0</v>
      </c>
      <c r="H261" s="87">
        <f>IF(D261="","",VLOOKUP(D261,'Műszaki adattábla'!E:Q,11,0))</f>
        <v>0</v>
      </c>
      <c r="I261" s="88">
        <v>1973.63</v>
      </c>
      <c r="J261" s="89">
        <v>1169.71</v>
      </c>
      <c r="K261" s="90">
        <f>IF(D261="","",ROUND((F261*I261*'Műszaki adattábla'!$C$6/'Műszaki adattábla'!$C$7)+(G261*I261)+(H261*I261)/12*$D$7,0))</f>
        <v>83333</v>
      </c>
      <c r="L261" s="91">
        <f t="shared" si="10"/>
        <v>8891</v>
      </c>
    </row>
    <row r="262" spans="2:12" ht="15.75" thickBot="1" x14ac:dyDescent="0.3">
      <c r="B262" s="84">
        <f t="shared" si="9"/>
        <v>241</v>
      </c>
      <c r="C262" s="85" t="str">
        <f>IF(D262="","",VLOOKUP(D262,'Műszaki adattábla'!E:H,2,0))</f>
        <v>4800 Vásárosnamény, Rákóczi  Ferenc utca 29.</v>
      </c>
      <c r="D262" s="86" t="str">
        <f>IF('Műszaki adattábla'!E254="","",'Műszaki adattábla'!E254)</f>
        <v>39N110023557000V</v>
      </c>
      <c r="E262" s="151">
        <f>IF('Műszaki adattábla'!E254="","",'Műszaki adattábla'!Q254)</f>
        <v>21111</v>
      </c>
      <c r="F262" s="87">
        <f>IF(D262="","",VLOOKUP(D262,'Műszaki adattábla'!E:N,8,0))</f>
        <v>4</v>
      </c>
      <c r="G262" s="87">
        <f>IF(D262="","",IF('Műszaki adattábla'!K254="20-99",IF('Műszaki adattábla'!N254="","Nem adott meg lekötött teljesítményt",VLOOKUP(D262,'Műszaki adattábla'!E:P,10,0)),0))</f>
        <v>0</v>
      </c>
      <c r="H262" s="87">
        <f>IF(D262="","",VLOOKUP(D262,'Műszaki adattábla'!E:Q,11,0))</f>
        <v>0</v>
      </c>
      <c r="I262" s="88">
        <v>1973.63</v>
      </c>
      <c r="J262" s="89">
        <v>1169.71</v>
      </c>
      <c r="K262" s="90">
        <f>IF(D262="","",ROUND((F262*I262*'Műszaki adattábla'!$C$6/'Műszaki adattábla'!$C$7)+(G262*I262)+(H262*I262)/12*$D$7,0))</f>
        <v>83333</v>
      </c>
      <c r="L262" s="91">
        <f t="shared" si="10"/>
        <v>24694</v>
      </c>
    </row>
    <row r="263" spans="2:12" ht="15.75" thickBot="1" x14ac:dyDescent="0.3">
      <c r="B263" s="84">
        <f t="shared" si="9"/>
        <v>242</v>
      </c>
      <c r="C263" s="85" t="str">
        <f>IF(D263="","",VLOOKUP(D263,'Műszaki adattábla'!E:H,2,0))</f>
        <v>1106 Budapest, Ezüstfa u. 8.</v>
      </c>
      <c r="D263" s="86" t="str">
        <f>IF('Műszaki adattábla'!E255="","",'Műszaki adattábla'!E255)</f>
        <v>39N060006327000A</v>
      </c>
      <c r="E263" s="151">
        <f>IF('Műszaki adattábla'!E255="","",'Műszaki adattábla'!Q255)</f>
        <v>1319474</v>
      </c>
      <c r="F263" s="87">
        <f>IF(D263="","",VLOOKUP(D263,'Műszaki adattábla'!E:N,8,0))</f>
        <v>0</v>
      </c>
      <c r="G263" s="87">
        <f>IF(D263="","",IF('Műszaki adattábla'!K255="20-99",IF('Műszaki adattábla'!N255="","Nem adott meg lekötött teljesítményt",VLOOKUP(D263,'Műszaki adattábla'!E:P,10,0)),0))</f>
        <v>0</v>
      </c>
      <c r="H263" s="87">
        <f>IF(D263="","",VLOOKUP(D263,'Műszaki adattábla'!E:Q,11,0))</f>
        <v>1467</v>
      </c>
      <c r="I263" s="88">
        <v>2721.89</v>
      </c>
      <c r="J263" s="89">
        <v>122.75</v>
      </c>
      <c r="K263" s="90">
        <f>IF(D263="","",ROUND((F263*I263*'Műszaki adattábla'!$C$6/'Műszaki adattábla'!$C$7)+(G263*I263)+(H263*I263)/12*$D$7,0))</f>
        <v>3993013</v>
      </c>
      <c r="L263" s="91">
        <f t="shared" si="10"/>
        <v>161965</v>
      </c>
    </row>
    <row r="264" spans="2:12" ht="15.75" thickBot="1" x14ac:dyDescent="0.3">
      <c r="B264" s="84">
        <f t="shared" si="9"/>
        <v>243</v>
      </c>
      <c r="C264" s="85" t="str">
        <f>IF(D264="","",VLOOKUP(D264,'Műszaki adattábla'!E:H,2,0))</f>
        <v>1087 Budapest, Asztalos Sándor út. 2.</v>
      </c>
      <c r="D264" s="86" t="str">
        <f>IF('Műszaki adattábla'!E256="","",'Műszaki adattábla'!E256)</f>
        <v>39N061062611000T</v>
      </c>
      <c r="E264" s="151">
        <f>IF('Műszaki adattábla'!E256="","",'Műszaki adattábla'!Q256)</f>
        <v>232228</v>
      </c>
      <c r="F264" s="87">
        <f>IF(D264="","",VLOOKUP(D264,'Műszaki adattábla'!E:N,8,0))</f>
        <v>16</v>
      </c>
      <c r="G264" s="87">
        <f>IF(D264="","",IF('Műszaki adattábla'!K256="20-99",IF('Műszaki adattábla'!N256="","Nem adott meg lekötött teljesítményt",VLOOKUP(D264,'Műszaki adattábla'!E:P,10,0)),0))</f>
        <v>0</v>
      </c>
      <c r="H264" s="87">
        <f>IF(D264="","",VLOOKUP(D264,'Műszaki adattábla'!E:Q,11,0))</f>
        <v>0</v>
      </c>
      <c r="I264" s="88">
        <v>1973.63</v>
      </c>
      <c r="J264" s="89">
        <v>131.18</v>
      </c>
      <c r="K264" s="90">
        <f>IF(D264="","",ROUND((F264*I264*'Műszaki adattábla'!$C$6/'Műszaki adattábla'!$C$7)+(G264*I264)+(H264*I264)/12*$D$7,0))</f>
        <v>333332</v>
      </c>
      <c r="L264" s="91">
        <f t="shared" si="10"/>
        <v>30464</v>
      </c>
    </row>
    <row r="265" spans="2:12" ht="15.75" thickBot="1" x14ac:dyDescent="0.3">
      <c r="B265" s="84">
        <f t="shared" si="9"/>
        <v>244</v>
      </c>
      <c r="C265" s="85" t="str">
        <f>IF(D265="","",VLOOKUP(D265,'Műszaki adattábla'!E:H,2,0))</f>
        <v>6000 Kecskemét, Szolnoki út 20.</v>
      </c>
      <c r="D265" s="86" t="str">
        <f>IF('Műszaki adattábla'!E257="","",'Műszaki adattábla'!E257)</f>
        <v>39N050486433000S</v>
      </c>
      <c r="E265" s="151">
        <f>IF('Műszaki adattábla'!E257="","",'Műszaki adattábla'!Q257)</f>
        <v>459683</v>
      </c>
      <c r="F265" s="87">
        <f>IF(D265="","",VLOOKUP(D265,'Műszaki adattábla'!E:N,8,0))</f>
        <v>0</v>
      </c>
      <c r="G265" s="87">
        <f>IF(D265="","",IF('Műszaki adattábla'!K257="20-99",IF('Műszaki adattábla'!N257="","Nem adott meg lekötött teljesítményt",VLOOKUP(D265,'Műszaki adattábla'!E:P,10,0)),0))</f>
        <v>851</v>
      </c>
      <c r="H265" s="87">
        <f>IF(D265="","",VLOOKUP(D265,'Műszaki adattábla'!E:Q,11,0))</f>
        <v>0</v>
      </c>
      <c r="I265" s="88">
        <v>1875.5</v>
      </c>
      <c r="J265" s="89">
        <v>164.72</v>
      </c>
      <c r="K265" s="90">
        <f>IF(D265="","",ROUND((F265*I265*'Műszaki adattábla'!$C$6/'Műszaki adattábla'!$C$7)+(G265*I265)+(H265*I265)/12*$D$7,0))</f>
        <v>1596051</v>
      </c>
      <c r="L265" s="91">
        <f t="shared" si="10"/>
        <v>75719</v>
      </c>
    </row>
    <row r="266" spans="2:12" ht="15.75" thickBot="1" x14ac:dyDescent="0.3">
      <c r="B266" s="84">
        <f t="shared" si="9"/>
        <v>245</v>
      </c>
      <c r="C266" s="85" t="str">
        <f>IF(D266="","",VLOOKUP(D266,'Műszaki adattábla'!E:H,2,0))</f>
        <v>4034 Debrecen, Vámospércsi út 84.</v>
      </c>
      <c r="D266" s="86" t="str">
        <f>IF('Műszaki adattábla'!E258="","",'Műszaki adattábla'!E258)</f>
        <v>39N112579090000N</v>
      </c>
      <c r="E266" s="151">
        <f>IF('Műszaki adattábla'!E258="","",'Műszaki adattábla'!Q258)</f>
        <v>1549751</v>
      </c>
      <c r="F266" s="87">
        <f>IF(D266="","",VLOOKUP(D266,'Műszaki adattábla'!E:N,8,0))</f>
        <v>0</v>
      </c>
      <c r="G266" s="87">
        <f>IF(D266="","",IF('Műszaki adattábla'!K258="20-99",IF('Műszaki adattábla'!N258="","Nem adott meg lekötött teljesítményt",VLOOKUP(D266,'Műszaki adattábla'!E:P,10,0)),0))</f>
        <v>0</v>
      </c>
      <c r="H266" s="87">
        <f>IF(D266="","",VLOOKUP(D266,'Műszaki adattábla'!E:Q,11,0))</f>
        <v>1752</v>
      </c>
      <c r="I266" s="88">
        <v>2893.89</v>
      </c>
      <c r="J266" s="89">
        <v>149.82</v>
      </c>
      <c r="K266" s="90">
        <f>IF(D266="","",ROUND((F266*I266*'Műszaki adattábla'!$C$6/'Műszaki adattábla'!$C$7)+(G266*I266)+(H266*I266)/12*$D$7,0))</f>
        <v>5070095</v>
      </c>
      <c r="L266" s="91">
        <f t="shared" si="10"/>
        <v>232184</v>
      </c>
    </row>
    <row r="267" spans="2:12" ht="15.75" thickBot="1" x14ac:dyDescent="0.3">
      <c r="B267" s="84">
        <f t="shared" si="9"/>
        <v>246</v>
      </c>
      <c r="C267" s="85" t="str">
        <f>IF(D267="","",VLOOKUP(D267,'Műszaki adattábla'!E:H,2,0))</f>
        <v>5234 Tiszaroff, Szabadság út 37/A</v>
      </c>
      <c r="D267" s="86" t="str">
        <f>IF('Műszaki adattábla'!E259="","",'Műszaki adattábla'!E259)</f>
        <v>39N110755550000R</v>
      </c>
      <c r="E267" s="151">
        <f>IF('Műszaki adattábla'!E259="","",'Műszaki adattábla'!Q259)</f>
        <v>131842</v>
      </c>
      <c r="F267" s="87">
        <f>IF(D267="","",VLOOKUP(D267,'Műszaki adattábla'!E:N,8,0))</f>
        <v>4</v>
      </c>
      <c r="G267" s="87">
        <f>IF(D267="","",IF('Műszaki adattábla'!K259="20-99",IF('Műszaki adattábla'!N259="","Nem adott meg lekötött teljesítményt",VLOOKUP(D267,'Műszaki adattábla'!E:P,10,0)),0))</f>
        <v>0</v>
      </c>
      <c r="H267" s="87">
        <f>IF(D267="","",VLOOKUP(D267,'Műszaki adattábla'!E:Q,11,0))</f>
        <v>0</v>
      </c>
      <c r="I267" s="88">
        <v>1973.63</v>
      </c>
      <c r="J267" s="89">
        <v>1169.71</v>
      </c>
      <c r="K267" s="90">
        <f>IF(D267="","",ROUND((F267*I267*'Műszaki adattábla'!$C$6/'Műszaki adattábla'!$C$7)+(G267*I267)+(H267*I267)/12*$D$7,0))</f>
        <v>83333</v>
      </c>
      <c r="L267" s="91">
        <f t="shared" si="10"/>
        <v>154217</v>
      </c>
    </row>
    <row r="268" spans="2:12" ht="15.75" thickBot="1" x14ac:dyDescent="0.3">
      <c r="B268" s="84">
        <f t="shared" si="9"/>
        <v>247</v>
      </c>
      <c r="C268" s="85" t="str">
        <f>IF(D268="","",VLOOKUP(D268,'Műszaki adattábla'!E:H,2,0))</f>
        <v xml:space="preserve">5600 Békéscsaba, Kétegyházi út 1. </v>
      </c>
      <c r="D268" s="86" t="str">
        <f>IF('Műszaki adattábla'!E260="","",'Műszaki adattábla'!E260)</f>
        <v>39N050443253000G</v>
      </c>
      <c r="E268" s="151">
        <f>IF('Műszaki adattábla'!E260="","",'Műszaki adattábla'!Q260)</f>
        <v>459683</v>
      </c>
      <c r="F268" s="87">
        <f>IF(D268="","",VLOOKUP(D268,'Műszaki adattábla'!E:N,8,0))</f>
        <v>0</v>
      </c>
      <c r="G268" s="87">
        <f>IF(D268="","",IF('Műszaki adattábla'!K260="20-99",IF('Műszaki adattábla'!N260="","Nem adott meg lekötött teljesítményt",VLOOKUP(D268,'Műszaki adattábla'!E:P,10,0)),0))</f>
        <v>882</v>
      </c>
      <c r="H268" s="87">
        <f>IF(D268="","",VLOOKUP(D268,'Műszaki adattábla'!E:Q,11,0))</f>
        <v>0</v>
      </c>
      <c r="I268" s="88">
        <v>1875.5</v>
      </c>
      <c r="J268" s="89">
        <v>164.72</v>
      </c>
      <c r="K268" s="90">
        <f>IF(D268="","",ROUND((F268*I268*'Műszaki adattábla'!$C$6/'Műszaki adattábla'!$C$7)+(G268*I268)+(H268*I268)/12*$D$7,0))</f>
        <v>1654191</v>
      </c>
      <c r="L268" s="91">
        <f t="shared" si="10"/>
        <v>75719</v>
      </c>
    </row>
    <row r="269" spans="2:12" ht="15.75" thickBot="1" x14ac:dyDescent="0.3">
      <c r="B269" s="84">
        <f t="shared" si="9"/>
        <v>248</v>
      </c>
      <c r="C269" s="85" t="str">
        <f>IF(D269="","",VLOOKUP(D269,'Műszaki adattábla'!E:H,2,0))</f>
        <v>7634 Pécs, Bázis út 10.</v>
      </c>
      <c r="D269" s="86" t="str">
        <f>IF('Műszaki adattábla'!E261="","",'Műszaki adattábla'!E261)</f>
        <v>39N030085604000P</v>
      </c>
      <c r="E269" s="151">
        <f>IF('Műszaki adattábla'!E261="","",'Műszaki adattábla'!Q261)</f>
        <v>524861</v>
      </c>
      <c r="F269" s="87">
        <f>IF(D269="","",VLOOKUP(D269,'Műszaki adattábla'!E:N,8,0))</f>
        <v>0</v>
      </c>
      <c r="G269" s="87">
        <f>IF(D269="","",IF('Műszaki adattábla'!K261="20-99",IF('Műszaki adattábla'!N261="","Nem adott meg lekötött teljesítményt",VLOOKUP(D269,'Műszaki adattábla'!E:P,10,0)),0))</f>
        <v>735</v>
      </c>
      <c r="H269" s="87">
        <f>IF(D269="","",VLOOKUP(D269,'Műszaki adattábla'!E:Q,11,0))</f>
        <v>0</v>
      </c>
      <c r="I269" s="88">
        <v>3089.46</v>
      </c>
      <c r="J269" s="89">
        <v>180.21</v>
      </c>
      <c r="K269" s="90">
        <f>IF(D269="","",ROUND((F269*I269*'Műszaki adattábla'!$C$6/'Műszaki adattábla'!$C$7)+(G269*I269)+(H269*I269)/12*$D$7,0))</f>
        <v>2270753</v>
      </c>
      <c r="L269" s="91">
        <f t="shared" si="10"/>
        <v>94585</v>
      </c>
    </row>
    <row r="270" spans="2:12" ht="15.75" thickBot="1" x14ac:dyDescent="0.3">
      <c r="B270" s="84">
        <f t="shared" si="9"/>
        <v>249</v>
      </c>
      <c r="C270" s="85" t="str">
        <f>IF(D270="","",VLOOKUP(D270,'Műszaki adattábla'!E:H,2,0))</f>
        <v>8000 Székesfehérvár, Seregélyesi út 123</v>
      </c>
      <c r="D270" s="86" t="str">
        <f>IF('Műszaki adattábla'!E262="","",'Műszaki adattábla'!E262)</f>
        <v>39N030236561000S</v>
      </c>
      <c r="E270" s="151">
        <f>IF('Műszaki adattábla'!E262="","",'Műszaki adattábla'!Q262)</f>
        <v>1108770</v>
      </c>
      <c r="F270" s="87">
        <f>IF(D270="","",VLOOKUP(D270,'Műszaki adattábla'!E:N,8,0))</f>
        <v>0</v>
      </c>
      <c r="G270" s="87">
        <f>IF(D270="","",IF('Műszaki adattábla'!K262="20-99",IF('Műszaki adattábla'!N262="","Nem adott meg lekötött teljesítményt",VLOOKUP(D270,'Műszaki adattábla'!E:P,10,0)),0))</f>
        <v>893</v>
      </c>
      <c r="H270" s="87">
        <f>IF(D270="","",VLOOKUP(D270,'Műszaki adattábla'!E:Q,11,0))</f>
        <v>0</v>
      </c>
      <c r="I270" s="88">
        <v>3089.46</v>
      </c>
      <c r="J270" s="89">
        <v>180.21</v>
      </c>
      <c r="K270" s="90">
        <f>IF(D270="","",ROUND((F270*I270*'Műszaki adattábla'!$C$6/'Műszaki adattábla'!$C$7)+(G270*I270)+(H270*I270)/12*$D$7,0))</f>
        <v>2758888</v>
      </c>
      <c r="L270" s="91">
        <f t="shared" si="10"/>
        <v>199811</v>
      </c>
    </row>
    <row r="271" spans="2:12" ht="15.75" thickBot="1" x14ac:dyDescent="0.3">
      <c r="B271" s="84">
        <f t="shared" si="9"/>
        <v>250</v>
      </c>
      <c r="C271" s="85" t="str">
        <f>IF(D271="","",VLOOKUP(D271,'Műszaki adattábla'!E:H,2,0))</f>
        <v>4700 Mátészalka, Szatmár utca 1.</v>
      </c>
      <c r="D271" s="86" t="str">
        <f>IF('Műszaki adattábla'!E263="","",'Műszaki adattábla'!E263)</f>
        <v>39N1100299300002</v>
      </c>
      <c r="E271" s="151">
        <f>IF('Műszaki adattábla'!E263="","",'Műszaki adattábla'!Q263)</f>
        <v>207596</v>
      </c>
      <c r="F271" s="87">
        <f>IF(D271="","",VLOOKUP(D271,'Műszaki adattábla'!E:N,8,0))</f>
        <v>0</v>
      </c>
      <c r="G271" s="87">
        <f>IF(D271="","",IF('Műszaki adattábla'!K263="20-99",IF('Műszaki adattábla'!N263="","Nem adott meg lekötött teljesítményt",VLOOKUP(D271,'Műszaki adattábla'!E:P,10,0)),0))</f>
        <v>263</v>
      </c>
      <c r="H271" s="87">
        <f>IF(D271="","",VLOOKUP(D271,'Műszaki adattábla'!E:Q,11,0))</f>
        <v>0</v>
      </c>
      <c r="I271" s="88">
        <v>1832.45</v>
      </c>
      <c r="J271" s="89">
        <v>194.42</v>
      </c>
      <c r="K271" s="90">
        <f>IF(D271="","",ROUND((F271*I271*'Műszaki adattábla'!$C$6/'Műszaki adattábla'!$C$7)+(G271*I271)+(H271*I271)/12*$D$7,0))</f>
        <v>481934</v>
      </c>
      <c r="L271" s="91">
        <f t="shared" si="10"/>
        <v>40361</v>
      </c>
    </row>
    <row r="272" spans="2:12" ht="15.75" thickBot="1" x14ac:dyDescent="0.3">
      <c r="B272" s="84">
        <f t="shared" si="9"/>
        <v>251</v>
      </c>
      <c r="C272" s="85" t="str">
        <f>IF(D272="","",VLOOKUP(D272,'Műszaki adattábla'!E:H,2,0))</f>
        <v>3518 Miskolc, Erenyő utca 1.</v>
      </c>
      <c r="D272" s="86" t="str">
        <f>IF('Műszaki adattábla'!E264="","",'Műszaki adattábla'!E264)</f>
        <v>39N112579569000Z</v>
      </c>
      <c r="E272" s="151">
        <f>IF('Műszaki adattábla'!E264="","",'Műszaki adattábla'!Q264)</f>
        <v>697135</v>
      </c>
      <c r="F272" s="87">
        <f>IF(D272="","",VLOOKUP(D272,'Műszaki adattábla'!E:N,8,0))</f>
        <v>0</v>
      </c>
      <c r="G272" s="87">
        <f>IF(D272="","",IF('Műszaki adattábla'!K264="20-99",IF('Műszaki adattábla'!N264="","Nem adott meg lekötött teljesítményt",VLOOKUP(D272,'Műszaki adattábla'!E:P,10,0)),0))</f>
        <v>683</v>
      </c>
      <c r="H272" s="87">
        <f>IF(D272="","",VLOOKUP(D272,'Műszaki adattábla'!E:Q,11,0))</f>
        <v>0</v>
      </c>
      <c r="I272" s="88">
        <v>1832.45</v>
      </c>
      <c r="J272" s="89">
        <v>194.42</v>
      </c>
      <c r="K272" s="90">
        <f>IF(D272="","",ROUND((F272*I272*'Műszaki adattábla'!$C$6/'Műszaki adattábla'!$C$7)+(G272*I272)+(H272*I272)/12*$D$7,0))</f>
        <v>1251563</v>
      </c>
      <c r="L272" s="91">
        <f t="shared" si="10"/>
        <v>135537</v>
      </c>
    </row>
    <row r="273" spans="2:12" ht="15.75" thickBot="1" x14ac:dyDescent="0.3">
      <c r="B273" s="84">
        <f t="shared" si="9"/>
        <v>252</v>
      </c>
      <c r="C273" s="85" t="str">
        <f>IF(D273="","",VLOOKUP(D273,'Műszaki adattábla'!E:H,2,0))</f>
        <v>7838 Vajszló, Kossuth Lajos utca 139.</v>
      </c>
      <c r="D273" s="86" t="str">
        <f>IF('Műszaki adattábla'!E265="","",'Műszaki adattábla'!E265)</f>
        <v>39N030332532000Q</v>
      </c>
      <c r="E273" s="151">
        <f>IF('Műszaki adattábla'!E265="","",'Műszaki adattábla'!Q265)</f>
        <v>88668</v>
      </c>
      <c r="F273" s="87">
        <f>IF(D273="","",VLOOKUP(D273,'Műszaki adattábla'!E:N,8,0))</f>
        <v>4</v>
      </c>
      <c r="G273" s="87">
        <f>IF(D273="","",IF('Műszaki adattábla'!K265="20-99",IF('Műszaki adattábla'!N265="","Nem adott meg lekötött teljesítményt",VLOOKUP(D273,'Műszaki adattábla'!E:P,10,0)),0))</f>
        <v>0</v>
      </c>
      <c r="H273" s="87">
        <f>IF(D273="","",VLOOKUP(D273,'Műszaki adattábla'!E:Q,11,0))</f>
        <v>0</v>
      </c>
      <c r="I273" s="88">
        <v>1973.63</v>
      </c>
      <c r="J273" s="89">
        <v>1333.04</v>
      </c>
      <c r="K273" s="90">
        <f>IF(D273="","",ROUND((F273*I273*'Műszaki adattábla'!$C$6/'Műszaki adattábla'!$C$7)+(G273*I273)+(H273*I273)/12*$D$7,0))</f>
        <v>83333</v>
      </c>
      <c r="L273" s="91">
        <f t="shared" si="10"/>
        <v>118198</v>
      </c>
    </row>
    <row r="274" spans="2:12" ht="15.75" thickBot="1" x14ac:dyDescent="0.3">
      <c r="B274" s="84">
        <f t="shared" si="9"/>
        <v>253</v>
      </c>
      <c r="C274" s="85" t="str">
        <f>IF(D274="","",VLOOKUP(D274,'Műszaki adattábla'!E:H,2,0))</f>
        <v>7570 Barcs, Széchenyi utca 19.</v>
      </c>
      <c r="D274" s="86" t="str">
        <f>IF('Műszaki adattábla'!E266="","",'Műszaki adattábla'!E266)</f>
        <v>39N040338428000N</v>
      </c>
      <c r="E274" s="151">
        <f>IF('Műszaki adattábla'!E266="","",'Műszaki adattábla'!Q266)</f>
        <v>99384</v>
      </c>
      <c r="F274" s="87">
        <f>IF(D274="","",VLOOKUP(D274,'Műszaki adattábla'!E:N,8,0))</f>
        <v>10</v>
      </c>
      <c r="G274" s="87">
        <f>IF(D274="","",IF('Műszaki adattábla'!K266="20-99",IF('Műszaki adattábla'!N266="","Nem adott meg lekötött teljesítményt",VLOOKUP(D274,'Műszaki adattábla'!E:P,10,0)),0))</f>
        <v>0</v>
      </c>
      <c r="H274" s="87">
        <f>IF(D274="","",VLOOKUP(D274,'Műszaki adattábla'!E:Q,11,0))</f>
        <v>0</v>
      </c>
      <c r="I274" s="88">
        <v>1973.63</v>
      </c>
      <c r="J274" s="89">
        <v>1626.5</v>
      </c>
      <c r="K274" s="90">
        <f>IF(D274="","",ROUND((F274*I274*'Műszaki adattábla'!$C$6/'Műszaki adattábla'!$C$7)+(G274*I274)+(H274*I274)/12*$D$7,0))</f>
        <v>208332</v>
      </c>
      <c r="L274" s="91">
        <f t="shared" si="10"/>
        <v>161648</v>
      </c>
    </row>
    <row r="275" spans="2:12" ht="15.75" thickBot="1" x14ac:dyDescent="0.3">
      <c r="B275" s="84">
        <f t="shared" si="9"/>
        <v>254</v>
      </c>
      <c r="C275" s="85" t="str">
        <f>IF(D275="","",VLOOKUP(D275,'Műszaki adattábla'!E:H,2,0))</f>
        <v>6635 Szegvár, Kossuth utca 1.</v>
      </c>
      <c r="D275" s="86" t="str">
        <f>IF('Műszaki adattábla'!E267="","",'Műszaki adattábla'!E267)</f>
        <v>39N050397178000U</v>
      </c>
      <c r="E275" s="151">
        <f>IF('Műszaki adattábla'!E267="","",'Műszaki adattábla'!Q267)</f>
        <v>52824</v>
      </c>
      <c r="F275" s="87">
        <f>IF(D275="","",VLOOKUP(D275,'Műszaki adattábla'!E:N,8,0))</f>
        <v>16</v>
      </c>
      <c r="G275" s="87">
        <f>IF(D275="","",IF('Műszaki adattábla'!K267="20-99",IF('Műszaki adattábla'!N267="","Nem adott meg lekötött teljesítményt",VLOOKUP(D275,'Műszaki adattábla'!E:P,10,0)),0))</f>
        <v>0</v>
      </c>
      <c r="H275" s="87">
        <f>IF(D275="","",VLOOKUP(D275,'Műszaki adattábla'!E:Q,11,0))</f>
        <v>0</v>
      </c>
      <c r="I275" s="88">
        <v>1954.93</v>
      </c>
      <c r="J275" s="89">
        <v>1138.9100000000001</v>
      </c>
      <c r="K275" s="90">
        <f>IF(D275="","",ROUND((F275*I275*'Műszaki adattábla'!$C$6/'Műszaki adattábla'!$C$7)+(G275*I275)+(H275*I275)/12*$D$7,0))</f>
        <v>330173</v>
      </c>
      <c r="L275" s="91">
        <f t="shared" si="10"/>
        <v>60162</v>
      </c>
    </row>
    <row r="276" spans="2:12" ht="15.75" thickBot="1" x14ac:dyDescent="0.3">
      <c r="B276" s="84">
        <f t="shared" si="9"/>
        <v>255</v>
      </c>
      <c r="C276" s="85" t="str">
        <f>IF(D276="","",VLOOKUP(D276,'Műszaki adattábla'!E:H,2,0))</f>
        <v>5800 Mezőkovácsháza, Táncsics Mihály utca 46.</v>
      </c>
      <c r="D276" s="86" t="str">
        <f>IF('Műszaki adattábla'!E268="","",'Műszaki adattábla'!E268)</f>
        <v>39N050477212000N</v>
      </c>
      <c r="E276" s="151">
        <f>IF('Műszaki adattábla'!E268="","",'Műszaki adattábla'!Q268)</f>
        <v>52824</v>
      </c>
      <c r="F276" s="87">
        <f>IF(D276="","",VLOOKUP(D276,'Műszaki adattábla'!E:N,8,0))</f>
        <v>4</v>
      </c>
      <c r="G276" s="87">
        <f>IF(D276="","",IF('Műszaki adattábla'!K268="20-99",IF('Műszaki adattábla'!N268="","Nem adott meg lekötött teljesítményt",VLOOKUP(D276,'Műszaki adattábla'!E:P,10,0)),0))</f>
        <v>0</v>
      </c>
      <c r="H276" s="87">
        <f>IF(D276="","",VLOOKUP(D276,'Műszaki adattábla'!E:Q,11,0))</f>
        <v>0</v>
      </c>
      <c r="I276" s="88">
        <v>1954.93</v>
      </c>
      <c r="J276" s="89">
        <v>1138.9100000000001</v>
      </c>
      <c r="K276" s="90">
        <f>IF(D276="","",ROUND((F276*I276*'Műszaki adattábla'!$C$6/'Műszaki adattábla'!$C$7)+(G276*I276)+(H276*I276)/12*$D$7,0))</f>
        <v>82543</v>
      </c>
      <c r="L276" s="91">
        <f t="shared" si="10"/>
        <v>60162</v>
      </c>
    </row>
    <row r="277" spans="2:12" ht="15.75" thickBot="1" x14ac:dyDescent="0.3">
      <c r="B277" s="84">
        <f t="shared" si="9"/>
        <v>256</v>
      </c>
      <c r="C277" s="85" t="str">
        <f>IF(D277="","",VLOOKUP(D277,'Műszaki adattábla'!E:H,2,0))</f>
        <v>5800 Mezőkovácsháza, Táncsics Mihály utca 48.</v>
      </c>
      <c r="D277" s="86" t="str">
        <f>IF('Műszaki adattábla'!E269="","",'Műszaki adattábla'!E269)</f>
        <v>39N050476995000U</v>
      </c>
      <c r="E277" s="151">
        <f>IF('Műszaki adattábla'!E269="","",'Műszaki adattábla'!Q269)</f>
        <v>101340</v>
      </c>
      <c r="F277" s="87">
        <f>IF(D277="","",VLOOKUP(D277,'Műszaki adattábla'!E:N,8,0))</f>
        <v>6</v>
      </c>
      <c r="G277" s="87">
        <f>IF(D277="","",IF('Műszaki adattábla'!K269="20-99",IF('Műszaki adattábla'!N269="","Nem adott meg lekötött teljesítményt",VLOOKUP(D277,'Műszaki adattábla'!E:P,10,0)),0))</f>
        <v>0</v>
      </c>
      <c r="H277" s="87">
        <f>IF(D277="","",VLOOKUP(D277,'Műszaki adattábla'!E:Q,11,0))</f>
        <v>0</v>
      </c>
      <c r="I277" s="88">
        <v>1954.93</v>
      </c>
      <c r="J277" s="89">
        <v>1138.9100000000001</v>
      </c>
      <c r="K277" s="90">
        <f>IF(D277="","",ROUND((F277*I277*'Műszaki adattábla'!$C$6/'Műszaki adattábla'!$C$7)+(G277*I277)+(H277*I277)/12*$D$7,0))</f>
        <v>123815</v>
      </c>
      <c r="L277" s="91">
        <f t="shared" si="10"/>
        <v>115417</v>
      </c>
    </row>
    <row r="278" spans="2:12" ht="15.75" thickBot="1" x14ac:dyDescent="0.3">
      <c r="B278" s="84">
        <f t="shared" si="9"/>
        <v>257</v>
      </c>
      <c r="C278" s="85" t="str">
        <f>IF(D278="","",VLOOKUP(D278,'Műszaki adattábla'!E:H,2,0))</f>
        <v>5525 Füzesgyarmat, Mátyás utca 10.</v>
      </c>
      <c r="D278" s="86" t="str">
        <f>IF('Műszaki adattábla'!E270="","",'Műszaki adattábla'!E270)</f>
        <v>39N050546709000L</v>
      </c>
      <c r="E278" s="151">
        <f>IF('Műszaki adattábla'!E270="","",'Műszaki adattábla'!Q270)</f>
        <v>47496</v>
      </c>
      <c r="F278" s="87">
        <f>IF(D278="","",VLOOKUP(D278,'Műszaki adattábla'!E:N,8,0))</f>
        <v>10</v>
      </c>
      <c r="G278" s="87">
        <f>IF(D278="","",IF('Műszaki adattábla'!K270="20-99",IF('Műszaki adattábla'!N270="","Nem adott meg lekötött teljesítményt",VLOOKUP(D278,'Műszaki adattábla'!E:P,10,0)),0))</f>
        <v>0</v>
      </c>
      <c r="H278" s="87">
        <f>IF(D278="","",VLOOKUP(D278,'Műszaki adattábla'!E:Q,11,0))</f>
        <v>0</v>
      </c>
      <c r="I278" s="88">
        <v>1954.93</v>
      </c>
      <c r="J278" s="89">
        <v>1138.9100000000001</v>
      </c>
      <c r="K278" s="90">
        <f>IF(D278="","",ROUND((F278*I278*'Műszaki adattábla'!$C$6/'Műszaki adattábla'!$C$7)+(G278*I278)+(H278*I278)/12*$D$7,0))</f>
        <v>206358</v>
      </c>
      <c r="L278" s="91">
        <f t="shared" si="10"/>
        <v>54094</v>
      </c>
    </row>
    <row r="279" spans="2:12" ht="15.75" thickBot="1" x14ac:dyDescent="0.3">
      <c r="B279" s="84">
        <f t="shared" si="9"/>
        <v>258</v>
      </c>
      <c r="C279" s="85" t="str">
        <f>IF(D279="","",VLOOKUP(D279,'Műszaki adattábla'!E:H,2,0))</f>
        <v>8788 Zalaszentlászló, Ady Endre utca 28.</v>
      </c>
      <c r="D279" s="86" t="str">
        <f>IF('Műszaki adattábla'!E271="","",'Műszaki adattábla'!E271)</f>
        <v>39N1610207670001</v>
      </c>
      <c r="E279" s="151">
        <f>IF('Műszaki adattábla'!E271="","",'Műszaki adattábla'!Q271)</f>
        <v>797447</v>
      </c>
      <c r="F279" s="87">
        <f>IF(D279="","",VLOOKUP(D279,'Műszaki adattábla'!E:N,8,0))</f>
        <v>0</v>
      </c>
      <c r="G279" s="87">
        <f>IF(D279="","",IF('Műszaki adattábla'!K271="20-99",IF('Műszaki adattábla'!N271="","Nem adott meg lekötött teljesítményt",VLOOKUP(D279,'Műszaki adattábla'!E:P,10,0)),0))</f>
        <v>420</v>
      </c>
      <c r="H279" s="87">
        <f>IF(D279="","",VLOOKUP(D279,'Műszaki adattábla'!E:Q,11,0))</f>
        <v>0</v>
      </c>
      <c r="I279" s="88">
        <v>3252.02</v>
      </c>
      <c r="J279" s="89">
        <v>174.31</v>
      </c>
      <c r="K279" s="90">
        <f>IF(D279="","",ROUND((F279*I279*'Műszaki adattábla'!$C$6/'Műszaki adattábla'!$C$7)+(G279*I279)+(H279*I279)/12*$D$7,0))</f>
        <v>1365848</v>
      </c>
      <c r="L279" s="91">
        <f t="shared" si="10"/>
        <v>139003</v>
      </c>
    </row>
    <row r="280" spans="2:12" ht="15.75" thickBot="1" x14ac:dyDescent="0.3">
      <c r="B280" s="84">
        <f t="shared" si="9"/>
        <v>259</v>
      </c>
      <c r="C280" s="85" t="str">
        <f>IF(D280="","",VLOOKUP(D280,'Műszaki adattábla'!E:H,2,0))</f>
        <v>1086 Budapest, Teleki lászló tér 17.</v>
      </c>
      <c r="D280" s="86" t="str">
        <f>IF('Műszaki adattábla'!E272="","",'Műszaki adattábla'!E272)</f>
        <v>39N0611650690004</v>
      </c>
      <c r="E280" s="151">
        <f>IF('Műszaki adattábla'!E272="","",'Műszaki adattábla'!Q272)</f>
        <v>738908</v>
      </c>
      <c r="F280" s="87">
        <f>IF(D280="","",VLOOKUP(D280,'Műszaki adattábla'!E:N,8,0))</f>
        <v>0</v>
      </c>
      <c r="G280" s="87">
        <f>IF(D280="","",IF('Műszaki adattábla'!K272="20-99",IF('Műszaki adattábla'!N272="","Nem adott meg lekötött teljesítményt",VLOOKUP(D280,'Műszaki adattábla'!E:P,10,0)),0))</f>
        <v>483</v>
      </c>
      <c r="H280" s="87">
        <f>IF(D280="","",VLOOKUP(D280,'Műszaki adattábla'!E:Q,11,0))</f>
        <v>0</v>
      </c>
      <c r="I280" s="88">
        <v>2804.11</v>
      </c>
      <c r="J280" s="89">
        <v>131.18</v>
      </c>
      <c r="K280" s="90">
        <f>IF(D280="","",ROUND((F280*I280*'Műszaki adattábla'!$C$6/'Műszaki adattábla'!$C$7)+(G280*I280)+(H280*I280)/12*$D$7,0))</f>
        <v>1354385</v>
      </c>
      <c r="L280" s="91">
        <f t="shared" si="10"/>
        <v>96930</v>
      </c>
    </row>
    <row r="281" spans="2:12" ht="15.75" thickBot="1" x14ac:dyDescent="0.3">
      <c r="B281" s="84">
        <f t="shared" si="9"/>
        <v>260</v>
      </c>
      <c r="C281" s="85" t="str">
        <f>IF(D281="","",VLOOKUP(D281,'Műszaki adattábla'!E:H,2,0))</f>
        <v>8638 Balatonlelle, Köztársaság u. 21.</v>
      </c>
      <c r="D281" s="86" t="str">
        <f>IF('Műszaki adattábla'!E273="","",'Műszaki adattábla'!E273)</f>
        <v>39N040098842000Q</v>
      </c>
      <c r="E281" s="151">
        <f>IF('Műszaki adattábla'!E273="","",'Műszaki adattábla'!Q273)</f>
        <v>570014</v>
      </c>
      <c r="F281" s="87">
        <f>IF(D281="","",VLOOKUP(D281,'Műszaki adattábla'!E:N,8,0))</f>
        <v>0</v>
      </c>
      <c r="G281" s="87">
        <f>IF(D281="","",IF('Műszaki adattábla'!K273="20-99",IF('Műszaki adattábla'!N273="","Nem adott meg lekötött teljesítményt",VLOOKUP(D281,'Műszaki adattábla'!E:P,10,0)),0))</f>
        <v>756</v>
      </c>
      <c r="H281" s="87">
        <f>IF(D281="","",VLOOKUP(D281,'Műszaki adattábla'!E:Q,11,0))</f>
        <v>0</v>
      </c>
      <c r="I281" s="88">
        <v>3252.02</v>
      </c>
      <c r="J281" s="89">
        <v>174.31</v>
      </c>
      <c r="K281" s="90">
        <f>IF(D281="","",ROUND((F281*I281*'Műszaki adattábla'!$C$6/'Műszaki adattábla'!$C$7)+(G281*I281)+(H281*I281)/12*$D$7,0))</f>
        <v>2458527</v>
      </c>
      <c r="L281" s="91">
        <f t="shared" si="10"/>
        <v>99359</v>
      </c>
    </row>
    <row r="282" spans="2:12" ht="15.75" thickBot="1" x14ac:dyDescent="0.3">
      <c r="B282" s="84">
        <f t="shared" si="9"/>
        <v>261</v>
      </c>
      <c r="C282" s="85" t="str">
        <f>IF(D282="","",VLOOKUP(D282,'Műszaki adattábla'!E:H,2,0))</f>
        <v>8622 Pécs, Légszeszgyár u. 8.</v>
      </c>
      <c r="D282" s="86" t="str">
        <f>IF('Műszaki adattábla'!E274="","",'Műszaki adattábla'!E274)</f>
        <v>39N030317945000T</v>
      </c>
      <c r="E282" s="151">
        <f>IF('Műszaki adattábla'!E274="","",'Műszaki adattábla'!Q274)</f>
        <v>158337</v>
      </c>
      <c r="F282" s="87">
        <f>IF(D282="","",VLOOKUP(D282,'Műszaki adattábla'!E:N,8,0))</f>
        <v>10</v>
      </c>
      <c r="G282" s="87">
        <f>IF(D282="","",IF('Műszaki adattábla'!K274="20-99",IF('Műszaki adattábla'!N274="","Nem adott meg lekötött teljesítményt",VLOOKUP(D282,'Műszaki adattábla'!E:P,10,0)),0))</f>
        <v>0</v>
      </c>
      <c r="H282" s="87">
        <f>IF(D282="","",VLOOKUP(D282,'Műszaki adattábla'!E:Q,11,0))</f>
        <v>0</v>
      </c>
      <c r="I282" s="88">
        <v>1973.63</v>
      </c>
      <c r="J282" s="89">
        <v>1333.04</v>
      </c>
      <c r="K282" s="90">
        <f>IF(D282="","",ROUND((F282*I282*'Műszaki adattábla'!$C$6/'Műszaki adattábla'!$C$7)+(G282*I282)+(H282*I282)/12*$D$7,0))</f>
        <v>208332</v>
      </c>
      <c r="L282" s="91">
        <f t="shared" si="10"/>
        <v>211070</v>
      </c>
    </row>
    <row r="283" spans="2:12" ht="15.75" thickBot="1" x14ac:dyDescent="0.3">
      <c r="B283" s="84">
        <f t="shared" si="9"/>
        <v>262</v>
      </c>
      <c r="C283" s="85" t="str">
        <f>IF(D283="","",VLOOKUP(D283,'Műszaki adattábla'!E:H,2,0))</f>
        <v>6000 Kecskemét, Katona József tér 3.</v>
      </c>
      <c r="D283" s="86" t="str">
        <f>IF('Műszaki adattábla'!E275="","",'Műszaki adattábla'!E275)</f>
        <v>39N050462080000H</v>
      </c>
      <c r="E283" s="151">
        <f>IF('Műszaki adattábla'!E275="","",'Műszaki adattábla'!Q275)</f>
        <v>84448</v>
      </c>
      <c r="F283" s="87">
        <f>IF(D283="","",VLOOKUP(D283,'Műszaki adattábla'!E:N,8,0))</f>
        <v>6</v>
      </c>
      <c r="G283" s="87">
        <f>IF(D283="","",IF('Műszaki adattábla'!K275="20-99",IF('Műszaki adattábla'!N275="","Nem adott meg lekötött teljesítményt",VLOOKUP(D283,'Műszaki adattábla'!E:P,10,0)),0))</f>
        <v>0</v>
      </c>
      <c r="H283" s="87">
        <f>IF(D283="","",VLOOKUP(D283,'Műszaki adattábla'!E:Q,11,0))</f>
        <v>0</v>
      </c>
      <c r="I283" s="88">
        <v>1954.93</v>
      </c>
      <c r="J283" s="89">
        <v>1138.9100000000001</v>
      </c>
      <c r="K283" s="90">
        <f>IF(D283="","",ROUND((F283*I283*'Műszaki adattábla'!$C$6/'Műszaki adattábla'!$C$7)+(G283*I283)+(H283*I283)/12*$D$7,0))</f>
        <v>123815</v>
      </c>
      <c r="L283" s="91">
        <f t="shared" si="10"/>
        <v>96179</v>
      </c>
    </row>
    <row r="284" spans="2:12" ht="15.75" thickBot="1" x14ac:dyDescent="0.3">
      <c r="B284" s="84">
        <f t="shared" si="9"/>
        <v>263</v>
      </c>
      <c r="C284" s="85" t="str">
        <f>IF(D284="","",VLOOKUP(D284,'Műszaki adattábla'!E:H,2,0))</f>
        <v>6722 Szeged, Párizsi krt. 36.</v>
      </c>
      <c r="D284" s="86" t="str">
        <f>IF('Műszaki adattábla'!E276="","",'Műszaki adattábla'!E276)</f>
        <v>39N050320055000Z</v>
      </c>
      <c r="E284" s="151">
        <f>IF('Műszaki adattábla'!E276="","",'Műszaki adattábla'!Q276)</f>
        <v>73894</v>
      </c>
      <c r="F284" s="87">
        <f>IF(D284="","",VLOOKUP(D284,'Műszaki adattábla'!E:N,8,0))</f>
        <v>6</v>
      </c>
      <c r="G284" s="87">
        <f>IF(D284="","",IF('Műszaki adattábla'!K276="20-99",IF('Műszaki adattábla'!N276="","Nem adott meg lekötött teljesítményt",VLOOKUP(D284,'Műszaki adattábla'!E:P,10,0)),0))</f>
        <v>0</v>
      </c>
      <c r="H284" s="87">
        <f>IF(D284="","",VLOOKUP(D284,'Műszaki adattábla'!E:Q,11,0))</f>
        <v>0</v>
      </c>
      <c r="I284" s="88">
        <v>1954.93</v>
      </c>
      <c r="J284" s="89">
        <v>1138.9100000000001</v>
      </c>
      <c r="K284" s="90">
        <f>IF(D284="","",ROUND((F284*I284*'Műszaki adattábla'!$C$6/'Műszaki adattábla'!$C$7)+(G284*I284)+(H284*I284)/12*$D$7,0))</f>
        <v>123815</v>
      </c>
      <c r="L284" s="91">
        <f t="shared" si="10"/>
        <v>84159</v>
      </c>
    </row>
    <row r="285" spans="2:12" ht="15.75" thickBot="1" x14ac:dyDescent="0.3">
      <c r="B285" s="84">
        <f t="shared" si="9"/>
        <v>264</v>
      </c>
      <c r="C285" s="85" t="str">
        <f>IF(D285="","",VLOOKUP(D285,'Műszaki adattábla'!E:H,2,0))</f>
        <v>3100 Salgótarján, Szerpentin u. 21.</v>
      </c>
      <c r="D285" s="86" t="str">
        <f>IF('Műszaki adattábla'!E277="","",'Műszaki adattábla'!E277)</f>
        <v>39N110894774000H</v>
      </c>
      <c r="E285" s="151">
        <f>IF('Műszaki adattábla'!E277="","",'Műszaki adattábla'!Q277)</f>
        <v>59114</v>
      </c>
      <c r="F285" s="87">
        <f>IF(D285="","",VLOOKUP(D285,'Műszaki adattábla'!E:N,8,0))</f>
        <v>10</v>
      </c>
      <c r="G285" s="87">
        <f>IF(D285="","",IF('Műszaki adattábla'!K277="20-99",IF('Műszaki adattábla'!N277="","Nem adott meg lekötött teljesítményt",VLOOKUP(D285,'Műszaki adattábla'!E:P,10,0)),0))</f>
        <v>0</v>
      </c>
      <c r="H285" s="87">
        <f>IF(D285="","",VLOOKUP(D285,'Műszaki adattábla'!E:Q,11,0))</f>
        <v>0</v>
      </c>
      <c r="I285" s="88">
        <v>1973.63</v>
      </c>
      <c r="J285" s="89">
        <v>1169.71</v>
      </c>
      <c r="K285" s="90">
        <f>IF(D285="","",ROUND((F285*I285*'Műszaki adattábla'!$C$6/'Műszaki adattábla'!$C$7)+(G285*I285)+(H285*I285)/12*$D$7,0))</f>
        <v>208332</v>
      </c>
      <c r="L285" s="91">
        <f t="shared" si="10"/>
        <v>69146</v>
      </c>
    </row>
    <row r="286" spans="2:12" ht="15.75" thickBot="1" x14ac:dyDescent="0.3">
      <c r="B286" s="84">
        <f t="shared" si="9"/>
        <v>265</v>
      </c>
      <c r="C286" s="85" t="str">
        <f>IF(D286="","",VLOOKUP(D286,'Műszaki adattábla'!E:H,2,0))</f>
        <v>3300 Eger, Kossuth Lajos u. 2.</v>
      </c>
      <c r="D286" s="86" t="str">
        <f>IF('Műszaki adattábla'!E278="","",'Műszaki adattábla'!E278)</f>
        <v>39N112618963000F</v>
      </c>
      <c r="E286" s="151">
        <f>IF('Műszaki adattábla'!E278="","",'Műszaki adattábla'!Q278)</f>
        <v>67560</v>
      </c>
      <c r="F286" s="87">
        <f>IF(D286="","",VLOOKUP(D286,'Műszaki adattábla'!E:N,8,0))</f>
        <v>6</v>
      </c>
      <c r="G286" s="87">
        <f>IF(D286="","",IF('Műszaki adattábla'!K278="20-99",IF('Műszaki adattábla'!N278="","Nem adott meg lekötött teljesítményt",VLOOKUP(D286,'Műszaki adattábla'!E:P,10,0)),0))</f>
        <v>0</v>
      </c>
      <c r="H286" s="87">
        <f>IF(D286="","",VLOOKUP(D286,'Műszaki adattábla'!E:Q,11,0))</f>
        <v>0</v>
      </c>
      <c r="I286" s="88">
        <v>1973.63</v>
      </c>
      <c r="J286" s="89">
        <v>1169.71</v>
      </c>
      <c r="K286" s="90">
        <f>IF(D286="","",ROUND((F286*I286*'Műszaki adattábla'!$C$6/'Műszaki adattábla'!$C$7)+(G286*I286)+(H286*I286)/12*$D$7,0))</f>
        <v>124999</v>
      </c>
      <c r="L286" s="91">
        <f t="shared" si="10"/>
        <v>79026</v>
      </c>
    </row>
    <row r="287" spans="2:12" ht="15.75" thickBot="1" x14ac:dyDescent="0.3">
      <c r="B287" s="84">
        <f t="shared" si="9"/>
        <v>266</v>
      </c>
      <c r="C287" s="85" t="str">
        <f>IF(D287="","",VLOOKUP(D287,'Műszaki adattábla'!E:H,2,0))</f>
        <v>1012 Budapest, Márvány u. 1/d.</v>
      </c>
      <c r="D287" s="86" t="str">
        <f>IF('Műszaki adattábla'!E279="","",'Műszaki adattábla'!E279)</f>
        <v>39N060956410000K</v>
      </c>
      <c r="E287" s="151">
        <f>IF('Műszaki adattábla'!E279="","",'Műszaki adattábla'!Q279)</f>
        <v>422220</v>
      </c>
      <c r="F287" s="87">
        <f>IF(D287="","",VLOOKUP(D287,'Műszaki adattábla'!E:N,8,0))</f>
        <v>0</v>
      </c>
      <c r="G287" s="87">
        <f>IF(D287="","",IF('Műszaki adattábla'!K279="20-99",IF('Műszaki adattábla'!N279="","Nem adott meg lekötött teljesítményt",VLOOKUP(D287,'Műszaki adattábla'!E:P,10,0)),0))</f>
        <v>263</v>
      </c>
      <c r="H287" s="87">
        <f>IF(D287="","",VLOOKUP(D287,'Műszaki adattábla'!E:Q,11,0))</f>
        <v>0</v>
      </c>
      <c r="I287" s="88">
        <v>2804.11</v>
      </c>
      <c r="J287" s="89">
        <v>131.18</v>
      </c>
      <c r="K287" s="90">
        <f>IF(D287="","",ROUND((F287*I287*'Műszaki adattábla'!$C$6/'Műszaki adattábla'!$C$7)+(G287*I287)+(H287*I287)/12*$D$7,0))</f>
        <v>737481</v>
      </c>
      <c r="L287" s="91">
        <f t="shared" si="10"/>
        <v>55387</v>
      </c>
    </row>
    <row r="288" spans="2:12" ht="15.75" thickBot="1" x14ac:dyDescent="0.3">
      <c r="B288" s="84">
        <f t="shared" si="9"/>
        <v>267</v>
      </c>
      <c r="C288" s="85" t="str">
        <f>IF(D288="","",VLOOKUP(D288,'Műszaki adattábla'!E:H,2,0))</f>
        <v>1044 Budapest, Duna sor 15.</v>
      </c>
      <c r="D288" s="86" t="str">
        <f>IF('Műszaki adattábla'!E280="","",'Műszaki adattábla'!E280)</f>
        <v>39N061111820000K</v>
      </c>
      <c r="E288" s="151">
        <f>IF('Műszaki adattábla'!E280="","",'Műszaki adattábla'!Q280)</f>
        <v>580579</v>
      </c>
      <c r="F288" s="87">
        <f>IF(D288="","",VLOOKUP(D288,'Műszaki adattábla'!E:N,8,0))</f>
        <v>0</v>
      </c>
      <c r="G288" s="87">
        <f>IF(D288="","",IF('Műszaki adattábla'!K280="20-99",IF('Műszaki adattábla'!N280="","Nem adott meg lekötött teljesítményt",VLOOKUP(D288,'Műszaki adattábla'!E:P,10,0)),0))</f>
        <v>263</v>
      </c>
      <c r="H288" s="87">
        <f>IF(D288="","",VLOOKUP(D288,'Műszaki adattábla'!E:Q,11,0))</f>
        <v>0</v>
      </c>
      <c r="I288" s="88">
        <v>2804.11</v>
      </c>
      <c r="J288" s="89">
        <v>131.18</v>
      </c>
      <c r="K288" s="90">
        <f>IF(D288="","",ROUND((F288*I288*'Műszaki adattábla'!$C$6/'Műszaki adattábla'!$C$7)+(G288*I288)+(H288*I288)/12*$D$7,0))</f>
        <v>737481</v>
      </c>
      <c r="L288" s="91">
        <f t="shared" si="10"/>
        <v>76160</v>
      </c>
    </row>
    <row r="289" spans="2:12" ht="15.75" thickBot="1" x14ac:dyDescent="0.3">
      <c r="B289" s="84">
        <f t="shared" si="9"/>
        <v>268</v>
      </c>
      <c r="C289" s="85" t="str">
        <f>IF(D289="","",VLOOKUP(D289,'Műszaki adattábla'!E:H,2,0))</f>
        <v>2500 Esztergom, Kölcsey Ferenc út 2.</v>
      </c>
      <c r="D289" s="86" t="str">
        <f>IF('Műszaki adattábla'!E281="","",'Műszaki adattábla'!E281)</f>
        <v>39N050225814000F</v>
      </c>
      <c r="E289" s="151">
        <f>IF('Műszaki adattábla'!E281="","",'Műszaki adattábla'!Q281)</f>
        <v>189995</v>
      </c>
      <c r="F289" s="87">
        <f>IF(D289="","",VLOOKUP(D289,'Műszaki adattábla'!E:N,8,0))</f>
        <v>16</v>
      </c>
      <c r="G289" s="87">
        <f>IF(D289="","",IF('Műszaki adattábla'!K281="20-99",IF('Műszaki adattábla'!N281="","Nem adott meg lekötött teljesítményt",VLOOKUP(D289,'Műszaki adattábla'!E:P,10,0)),0))</f>
        <v>0</v>
      </c>
      <c r="H289" s="87">
        <f>IF(D289="","",VLOOKUP(D289,'Műszaki adattábla'!E:Q,11,0))</f>
        <v>0</v>
      </c>
      <c r="I289" s="88">
        <v>1954.93</v>
      </c>
      <c r="J289" s="89">
        <v>1138.9100000000001</v>
      </c>
      <c r="K289" s="90">
        <f>IF(D289="","",ROUND((F289*I289*'Műszaki adattábla'!$C$6/'Műszaki adattábla'!$C$7)+(G289*I289)+(H289*I289)/12*$D$7,0))</f>
        <v>330173</v>
      </c>
      <c r="L289" s="91">
        <f t="shared" si="10"/>
        <v>216387</v>
      </c>
    </row>
    <row r="290" spans="2:12" ht="15.75" thickBot="1" x14ac:dyDescent="0.3">
      <c r="B290" s="84">
        <f t="shared" si="9"/>
        <v>269</v>
      </c>
      <c r="C290" s="85" t="str">
        <f>IF(D290="","",VLOOKUP(D290,'Műszaki adattábla'!E:H,2,0))</f>
        <v>1093 Budapest, Lónyay u. 24. félemelet 1.</v>
      </c>
      <c r="D290" s="86" t="str">
        <f>IF('Műszaki adattábla'!E282="","",'Műszaki adattábla'!E282)</f>
        <v>39N061299595000D</v>
      </c>
      <c r="E290" s="151">
        <f>IF('Műszaki adattábla'!E282="","",'Műszaki adattábla'!Q282)</f>
        <v>14778</v>
      </c>
      <c r="F290" s="87">
        <f>IF(D290="","",VLOOKUP(D290,'Műszaki adattábla'!E:N,8,0))</f>
        <v>4</v>
      </c>
      <c r="G290" s="87">
        <f>IF(D290="","",IF('Műszaki adattábla'!K282="20-99",IF('Műszaki adattábla'!N282="","Nem adott meg lekötött teljesítményt",VLOOKUP(D290,'Műszaki adattábla'!E:P,10,0)),0))</f>
        <v>0</v>
      </c>
      <c r="H290" s="87">
        <f>IF(D290="","",VLOOKUP(D290,'Műszaki adattábla'!E:Q,11,0))</f>
        <v>0</v>
      </c>
      <c r="I290" s="88">
        <v>1973.63</v>
      </c>
      <c r="J290" s="89">
        <v>131.18</v>
      </c>
      <c r="K290" s="90">
        <f>IF(D290="","",ROUND((F290*I290*'Műszaki adattábla'!$C$6/'Műszaki adattábla'!$C$7)+(G290*I290)+(H290*I290)/12*$D$7,0))</f>
        <v>83333</v>
      </c>
      <c r="L290" s="91">
        <f t="shared" si="10"/>
        <v>1939</v>
      </c>
    </row>
    <row r="291" spans="2:12" ht="15.75" thickBot="1" x14ac:dyDescent="0.3">
      <c r="B291" s="84">
        <f t="shared" si="9"/>
        <v>270</v>
      </c>
      <c r="C291" s="85" t="str">
        <f>IF(D291="","",VLOOKUP(D291,'Műszaki adattábla'!E:H,2,0))</f>
        <v>Baja Halászpart 9485.</v>
      </c>
      <c r="D291" s="86" t="str">
        <f>IF('Műszaki adattábla'!E283="","",'Műszaki adattábla'!E283)</f>
        <v>39N050677881000Z</v>
      </c>
      <c r="E291" s="151">
        <f>IF('Műszaki adattábla'!E283="","",'Műszaki adattábla'!Q283)</f>
        <v>11</v>
      </c>
      <c r="F291" s="87">
        <f>IF(D291="","",VLOOKUP(D291,'Műszaki adattábla'!E:N,8,0))</f>
        <v>4</v>
      </c>
      <c r="G291" s="87">
        <f>IF(D291="","",IF('Műszaki adattábla'!K283="20-99",IF('Műszaki adattábla'!N283="","Nem adott meg lekötött teljesítményt",VLOOKUP(D291,'Műszaki adattábla'!E:P,10,0)),0))</f>
        <v>0</v>
      </c>
      <c r="H291" s="87">
        <f>IF(D291="","",VLOOKUP(D291,'Műszaki adattábla'!E:Q,11,0))</f>
        <v>0</v>
      </c>
      <c r="I291" s="88">
        <v>1954.93</v>
      </c>
      <c r="J291" s="89">
        <v>1138.9100000000001</v>
      </c>
      <c r="K291" s="90">
        <f>IF(D291="","",ROUND((F291*I291*'Műszaki adattábla'!$C$6/'Műszaki adattábla'!$C$7)+(G291*I291)+(H291*I291)/12*$D$7,0))</f>
        <v>82543</v>
      </c>
      <c r="L291" s="91">
        <f t="shared" si="10"/>
        <v>13</v>
      </c>
    </row>
    <row r="292" spans="2:12" ht="15.75" thickBot="1" x14ac:dyDescent="0.3">
      <c r="B292" s="84">
        <f t="shared" si="9"/>
        <v>271</v>
      </c>
      <c r="C292" s="85" t="str">
        <f>IF(D292="","",VLOOKUP(D292,'Műszaki adattábla'!E:H,2,0))</f>
        <v>Baja Szeremlei u. 80  Múzeum</v>
      </c>
      <c r="D292" s="86" t="str">
        <f>IF('Műszaki adattábla'!E284="","",'Műszaki adattábla'!E284)</f>
        <v>39N050444175000U</v>
      </c>
      <c r="E292" s="151">
        <f>IF('Műszaki adattábla'!E284="","",'Műszaki adattábla'!Q284)</f>
        <v>52213</v>
      </c>
      <c r="F292" s="87">
        <f>IF(D292="","",VLOOKUP(D292,'Műszaki adattábla'!E:N,8,0))</f>
        <v>18</v>
      </c>
      <c r="G292" s="87">
        <f>IF(D292="","",IF('Műszaki adattábla'!K284="20-99",IF('Műszaki adattábla'!N284="","Nem adott meg lekötött teljesítményt",VLOOKUP(D292,'Műszaki adattábla'!E:P,10,0)),0))</f>
        <v>0</v>
      </c>
      <c r="H292" s="87">
        <f>IF(D292="","",VLOOKUP(D292,'Műszaki adattábla'!E:Q,11,0))</f>
        <v>0</v>
      </c>
      <c r="I292" s="88">
        <v>1954.93</v>
      </c>
      <c r="J292" s="89">
        <v>1138.9100000000001</v>
      </c>
      <c r="K292" s="90">
        <f>IF(D292="","",ROUND((F292*I292*'Műszaki adattábla'!$C$6/'Műszaki adattábla'!$C$7)+(G292*I292)+(H292*I292)/12*$D$7,0))</f>
        <v>371445</v>
      </c>
      <c r="L292" s="91">
        <f t="shared" si="10"/>
        <v>59466</v>
      </c>
    </row>
    <row r="293" spans="2:12" ht="15.75" thickBot="1" x14ac:dyDescent="0.3">
      <c r="B293" s="84">
        <f t="shared" si="9"/>
        <v>272</v>
      </c>
      <c r="C293" s="85" t="str">
        <f>IF(D293="","",VLOOKUP(D293,'Műszaki adattábla'!E:H,2,0))</f>
        <v>Baja Nagypandúr 2   (T)</v>
      </c>
      <c r="D293" s="86" t="str">
        <f>IF('Műszaki adattábla'!E285="","",'Műszaki adattábla'!E285)</f>
        <v>39N050447841000W</v>
      </c>
      <c r="E293" s="151">
        <f>IF('Műszaki adattábla'!E285="","",'Műszaki adattábla'!Q285)</f>
        <v>15307</v>
      </c>
      <c r="F293" s="87">
        <f>IF(D293="","",VLOOKUP(D293,'Műszaki adattábla'!E:N,8,0))</f>
        <v>10</v>
      </c>
      <c r="G293" s="87">
        <f>IF(D293="","",IF('Műszaki adattábla'!K285="20-99",IF('Műszaki adattábla'!N285="","Nem adott meg lekötött teljesítményt",VLOOKUP(D293,'Műszaki adattábla'!E:P,10,0)),0))</f>
        <v>0</v>
      </c>
      <c r="H293" s="87">
        <f>IF(D293="","",VLOOKUP(D293,'Műszaki adattábla'!E:Q,11,0))</f>
        <v>0</v>
      </c>
      <c r="I293" s="88">
        <v>1954.93</v>
      </c>
      <c r="J293" s="89">
        <v>1138.9100000000001</v>
      </c>
      <c r="K293" s="90">
        <f>IF(D293="","",ROUND((F293*I293*'Műszaki adattábla'!$C$6/'Műszaki adattábla'!$C$7)+(G293*I293)+(H293*I293)/12*$D$7,0))</f>
        <v>206358</v>
      </c>
      <c r="L293" s="91">
        <f t="shared" si="10"/>
        <v>17433</v>
      </c>
    </row>
    <row r="294" spans="2:12" ht="15.75" thickBot="1" x14ac:dyDescent="0.3">
      <c r="B294" s="84">
        <f t="shared" si="9"/>
        <v>273</v>
      </c>
      <c r="C294" s="85" t="str">
        <f>IF(D294="","",VLOOKUP(D294,'Műszaki adattábla'!E:H,2,0))</f>
        <v>Baja Nagypandúr 2   (P)</v>
      </c>
      <c r="D294" s="86" t="str">
        <f>IF('Műszaki adattábla'!E286="","",'Műszaki adattábla'!E286)</f>
        <v>39N050745350000F</v>
      </c>
      <c r="E294" s="151">
        <f>IF('Műszaki adattábla'!E286="","",'Műszaki adattábla'!Q286)</f>
        <v>15095</v>
      </c>
      <c r="F294" s="87">
        <f>IF(D294="","",VLOOKUP(D294,'Műszaki adattábla'!E:N,8,0))</f>
        <v>4</v>
      </c>
      <c r="G294" s="87">
        <f>IF(D294="","",IF('Műszaki adattábla'!K286="20-99",IF('Műszaki adattábla'!N286="","Nem adott meg lekötött teljesítményt",VLOOKUP(D294,'Műszaki adattábla'!E:P,10,0)),0))</f>
        <v>0</v>
      </c>
      <c r="H294" s="87">
        <f>IF(D294="","",VLOOKUP(D294,'Műszaki adattábla'!E:Q,11,0))</f>
        <v>0</v>
      </c>
      <c r="I294" s="88">
        <v>1954.93</v>
      </c>
      <c r="J294" s="89">
        <v>1138.9100000000001</v>
      </c>
      <c r="K294" s="90">
        <f>IF(D294="","",ROUND((F294*I294*'Műszaki adattábla'!$C$6/'Műszaki adattábla'!$C$7)+(G294*I294)+(H294*I294)/12*$D$7,0))</f>
        <v>82543</v>
      </c>
      <c r="L294" s="91">
        <f t="shared" si="10"/>
        <v>17192</v>
      </c>
    </row>
    <row r="295" spans="2:12" ht="15.75" thickBot="1" x14ac:dyDescent="0.3">
      <c r="B295" s="84">
        <f t="shared" si="9"/>
        <v>274</v>
      </c>
      <c r="C295" s="85" t="str">
        <f>IF(D295="","",VLOOKUP(D295,'Műszaki adattábla'!E:H,2,0))</f>
        <v xml:space="preserve">Fülöpháza 2. körzet 18.   </v>
      </c>
      <c r="D295" s="86" t="str">
        <f>IF('Műszaki adattábla'!E287="","",'Műszaki adattábla'!E287)</f>
        <v>39N050719784000I</v>
      </c>
      <c r="E295" s="151">
        <f>IF('Műszaki adattábla'!E287="","",'Műszaki adattábla'!Q287)</f>
        <v>2072</v>
      </c>
      <c r="F295" s="87">
        <f>IF(D295="","",VLOOKUP(D295,'Műszaki adattábla'!E:N,8,0))</f>
        <v>4</v>
      </c>
      <c r="G295" s="87">
        <f>IF(D295="","",IF('Műszaki adattábla'!K287="20-99",IF('Műszaki adattábla'!N287="","Nem adott meg lekötött teljesítményt",VLOOKUP(D295,'Műszaki adattábla'!E:P,10,0)),0))</f>
        <v>0</v>
      </c>
      <c r="H295" s="87">
        <f>IF(D295="","",VLOOKUP(D295,'Műszaki adattábla'!E:Q,11,0))</f>
        <v>0</v>
      </c>
      <c r="I295" s="88">
        <v>1954.93</v>
      </c>
      <c r="J295" s="89">
        <v>1138.9100000000001</v>
      </c>
      <c r="K295" s="90">
        <f>IF(D295="","",ROUND((F295*I295*'Műszaki adattábla'!$C$6/'Műszaki adattábla'!$C$7)+(G295*I295)+(H295*I295)/12*$D$7,0))</f>
        <v>82543</v>
      </c>
      <c r="L295" s="91">
        <f t="shared" si="10"/>
        <v>2360</v>
      </c>
    </row>
    <row r="296" spans="2:12" ht="15.75" thickBot="1" x14ac:dyDescent="0.3">
      <c r="B296" s="84">
        <f t="shared" si="9"/>
        <v>275</v>
      </c>
      <c r="C296" s="85" t="str">
        <f>IF(D296="","",VLOOKUP(D296,'Műszaki adattábla'!E:H,2,0))</f>
        <v>Kunbaracs Damjanich u. 1.</v>
      </c>
      <c r="D296" s="86" t="str">
        <f>IF('Műszaki adattábla'!E288="","",'Műszaki adattábla'!E288)</f>
        <v>39N050250232000V</v>
      </c>
      <c r="E296" s="151">
        <f>IF('Műszaki adattábla'!E288="","",'Műszaki adattábla'!Q288)</f>
        <v>4700</v>
      </c>
      <c r="F296" s="87">
        <f>IF(D296="","",VLOOKUP(D296,'Műszaki adattábla'!E:N,8,0))</f>
        <v>4</v>
      </c>
      <c r="G296" s="87">
        <f>IF(D296="","",IF('Műszaki adattábla'!K288="20-99",IF('Műszaki adattábla'!N288="","Nem adott meg lekötött teljesítményt",VLOOKUP(D296,'Műszaki adattábla'!E:P,10,0)),0))</f>
        <v>0</v>
      </c>
      <c r="H296" s="87">
        <f>IF(D296="","",VLOOKUP(D296,'Műszaki adattábla'!E:Q,11,0))</f>
        <v>0</v>
      </c>
      <c r="I296" s="88">
        <v>1954.93</v>
      </c>
      <c r="J296" s="89">
        <v>1138.9100000000001</v>
      </c>
      <c r="K296" s="90">
        <f>IF(D296="","",ROUND((F296*I296*'Műszaki adattábla'!$C$6/'Műszaki adattábla'!$C$7)+(G296*I296)+(H296*I296)/12*$D$7,0))</f>
        <v>82543</v>
      </c>
      <c r="L296" s="91">
        <f t="shared" si="10"/>
        <v>5353</v>
      </c>
    </row>
    <row r="297" spans="2:12" ht="15.75" thickBot="1" x14ac:dyDescent="0.3">
      <c r="B297" s="84">
        <f t="shared" si="9"/>
        <v>276</v>
      </c>
      <c r="C297" s="85" t="str">
        <f>IF(D297="","",VLOOKUP(D297,'Műszaki adattábla'!E:H,2,0))</f>
        <v>Kunszentmiklós Hold. u. 1.</v>
      </c>
      <c r="D297" s="86" t="str">
        <f>IF('Műszaki adattábla'!E289="","",'Műszaki adattábla'!E289)</f>
        <v>39N050564640000A</v>
      </c>
      <c r="E297" s="151">
        <f>IF('Műszaki adattábla'!E289="","",'Műszaki adattábla'!Q289)</f>
        <v>66149</v>
      </c>
      <c r="F297" s="87">
        <f>IF(D297="","",VLOOKUP(D297,'Műszaki adattábla'!E:N,8,0))</f>
        <v>12</v>
      </c>
      <c r="G297" s="87">
        <f>IF(D297="","",IF('Műszaki adattábla'!K289="20-99",IF('Műszaki adattábla'!N289="","Nem adott meg lekötött teljesítményt",VLOOKUP(D297,'Műszaki adattábla'!E:P,10,0)),0))</f>
        <v>0</v>
      </c>
      <c r="H297" s="87">
        <f>IF(D297="","",VLOOKUP(D297,'Műszaki adattábla'!E:Q,11,0))</f>
        <v>0</v>
      </c>
      <c r="I297" s="88">
        <v>1954.93</v>
      </c>
      <c r="J297" s="89">
        <v>1138.9100000000001</v>
      </c>
      <c r="K297" s="90">
        <f>IF(D297="","",ROUND((F297*I297*'Műszaki adattábla'!$C$6/'Műszaki adattábla'!$C$7)+(G297*I297)+(H297*I297)/12*$D$7,0))</f>
        <v>247630</v>
      </c>
      <c r="L297" s="91">
        <f t="shared" si="10"/>
        <v>75338</v>
      </c>
    </row>
    <row r="298" spans="2:12" ht="15.75" thickBot="1" x14ac:dyDescent="0.3">
      <c r="B298" s="84">
        <f t="shared" si="9"/>
        <v>277</v>
      </c>
      <c r="C298" s="85" t="str">
        <f>IF(D298="","",VLOOKUP(D298,'Műszaki adattábla'!E:H,2,0))</f>
        <v>Orgovány Kossuth u. 1/A</v>
      </c>
      <c r="D298" s="86" t="str">
        <f>IF('Műszaki adattábla'!E290="","",'Műszaki adattábla'!E290)</f>
        <v>39N0507385720001</v>
      </c>
      <c r="E298" s="151">
        <f>IF('Műszaki adattábla'!E290="","",'Műszaki adattábla'!Q290)</f>
        <v>8183</v>
      </c>
      <c r="F298" s="87">
        <f>IF(D298="","",VLOOKUP(D298,'Műszaki adattábla'!E:N,8,0))</f>
        <v>4</v>
      </c>
      <c r="G298" s="87">
        <f>IF(D298="","",IF('Műszaki adattábla'!K290="20-99",IF('Műszaki adattábla'!N290="","Nem adott meg lekötött teljesítményt",VLOOKUP(D298,'Műszaki adattábla'!E:P,10,0)),0))</f>
        <v>0</v>
      </c>
      <c r="H298" s="87">
        <f>IF(D298="","",VLOOKUP(D298,'Műszaki adattábla'!E:Q,11,0))</f>
        <v>0</v>
      </c>
      <c r="I298" s="88">
        <v>1954.93</v>
      </c>
      <c r="J298" s="89">
        <v>1138.9100000000001</v>
      </c>
      <c r="K298" s="90">
        <f>IF(D298="","",ROUND((F298*I298*'Műszaki adattábla'!$C$6/'Műszaki adattábla'!$C$7)+(G298*I298)+(H298*I298)/12*$D$7,0))</f>
        <v>82543</v>
      </c>
      <c r="L298" s="91">
        <f t="shared" si="10"/>
        <v>9320</v>
      </c>
    </row>
    <row r="299" spans="2:12" ht="15.75" thickBot="1" x14ac:dyDescent="0.3">
      <c r="B299" s="84">
        <f t="shared" si="9"/>
        <v>278</v>
      </c>
      <c r="C299" s="85" t="str">
        <f>IF(D299="","",VLOOKUP(D299,'Műszaki adattábla'!E:H,2,0))</f>
        <v>Soltszentimre Szent I.u.12</v>
      </c>
      <c r="D299" s="86" t="str">
        <f>IF('Műszaki adattábla'!E291="","",'Műszaki adattábla'!E291)</f>
        <v>39N050627906000M</v>
      </c>
      <c r="E299" s="151">
        <f>IF('Műszaki adattábla'!E291="","",'Műszaki adattábla'!Q291)</f>
        <v>10251</v>
      </c>
      <c r="F299" s="87">
        <f>IF(D299="","",VLOOKUP(D299,'Műszaki adattábla'!E:N,8,0))</f>
        <v>4</v>
      </c>
      <c r="G299" s="87">
        <f>IF(D299="","",IF('Műszaki adattábla'!K291="20-99",IF('Műszaki adattábla'!N291="","Nem adott meg lekötött teljesítményt",VLOOKUP(D299,'Műszaki adattábla'!E:P,10,0)),0))</f>
        <v>0</v>
      </c>
      <c r="H299" s="87">
        <f>IF(D299="","",VLOOKUP(D299,'Műszaki adattábla'!E:Q,11,0))</f>
        <v>0</v>
      </c>
      <c r="I299" s="88">
        <v>1954.93</v>
      </c>
      <c r="J299" s="89">
        <v>1138.9100000000001</v>
      </c>
      <c r="K299" s="90">
        <f>IF(D299="","",ROUND((F299*I299*'Műszaki adattábla'!$C$6/'Műszaki adattábla'!$C$7)+(G299*I299)+(H299*I299)/12*$D$7,0))</f>
        <v>82543</v>
      </c>
      <c r="L299" s="91">
        <f t="shared" si="10"/>
        <v>11675</v>
      </c>
    </row>
    <row r="300" spans="2:12" ht="15.75" thickBot="1" x14ac:dyDescent="0.3">
      <c r="B300" s="84">
        <f t="shared" si="9"/>
        <v>279</v>
      </c>
      <c r="C300" s="85" t="str">
        <f>IF(D300="","",VLOOKUP(D300,'Műszaki adattábla'!E:H,2,0))</f>
        <v>Kunszentmiklós Hold. u. 1.</v>
      </c>
      <c r="D300" s="86" t="str">
        <f>IF('Műszaki adattábla'!E292="","",'Műszaki adattábla'!E292)</f>
        <v>39N050119022000P</v>
      </c>
      <c r="E300" s="151">
        <f>IF('Műszaki adattábla'!E292="","",'Műszaki adattábla'!Q292)</f>
        <v>2990</v>
      </c>
      <c r="F300" s="87">
        <f>IF(D300="","",VLOOKUP(D300,'Műszaki adattábla'!E:N,8,0))</f>
        <v>4</v>
      </c>
      <c r="G300" s="87">
        <f>IF(D300="","",IF('Műszaki adattábla'!K292="20-99",IF('Műszaki adattábla'!N292="","Nem adott meg lekötött teljesítményt",VLOOKUP(D300,'Műszaki adattábla'!E:P,10,0)),0))</f>
        <v>0</v>
      </c>
      <c r="H300" s="87">
        <f>IF(D300="","",VLOOKUP(D300,'Műszaki adattábla'!E:Q,11,0))</f>
        <v>0</v>
      </c>
      <c r="I300" s="88">
        <v>1954.93</v>
      </c>
      <c r="J300" s="89">
        <v>1138.9100000000001</v>
      </c>
      <c r="K300" s="90">
        <f>IF(D300="","",ROUND((F300*I300*'Műszaki adattábla'!$C$6/'Műszaki adattábla'!$C$7)+(G300*I300)+(H300*I300)/12*$D$7,0))</f>
        <v>82543</v>
      </c>
      <c r="L300" s="91">
        <f t="shared" si="10"/>
        <v>3405</v>
      </c>
    </row>
    <row r="301" spans="2:12" ht="15.75" thickBot="1" x14ac:dyDescent="0.3">
      <c r="B301" s="84">
        <f t="shared" si="9"/>
        <v>280</v>
      </c>
      <c r="C301" s="85" t="str">
        <f>IF(D301="","",VLOOKUP(D301,'Műszaki adattábla'!E:H,2,0))</f>
        <v>Baja Petőfi sziget 9642.</v>
      </c>
      <c r="D301" s="86" t="str">
        <f>IF('Műszaki adattábla'!E293="","",'Műszaki adattábla'!E293)</f>
        <v>39N050466137000A</v>
      </c>
      <c r="E301" s="151">
        <f>IF('Műszaki adattábla'!E293="","",'Műszaki adattábla'!Q293)</f>
        <v>6155</v>
      </c>
      <c r="F301" s="87">
        <f>IF(D301="","",VLOOKUP(D301,'Műszaki adattábla'!E:N,8,0))</f>
        <v>4</v>
      </c>
      <c r="G301" s="87">
        <f>IF(D301="","",IF('Műszaki adattábla'!K293="20-99",IF('Műszaki adattábla'!N293="","Nem adott meg lekötött teljesítményt",VLOOKUP(D301,'Műszaki adattábla'!E:P,10,0)),0))</f>
        <v>0</v>
      </c>
      <c r="H301" s="87">
        <f>IF(D301="","",VLOOKUP(D301,'Műszaki adattábla'!E:Q,11,0))</f>
        <v>0</v>
      </c>
      <c r="I301" s="88">
        <v>1954.93</v>
      </c>
      <c r="J301" s="89">
        <v>1138.9100000000001</v>
      </c>
      <c r="K301" s="90">
        <f>IF(D301="","",ROUND((F301*I301*'Műszaki adattábla'!$C$6/'Műszaki adattábla'!$C$7)+(G301*I301)+(H301*I301)/12*$D$7,0))</f>
        <v>82543</v>
      </c>
      <c r="L301" s="91">
        <f t="shared" si="10"/>
        <v>7010</v>
      </c>
    </row>
    <row r="302" spans="2:12" ht="15.75" thickBot="1" x14ac:dyDescent="0.3">
      <c r="B302" s="84">
        <f t="shared" si="9"/>
        <v>281</v>
      </c>
      <c r="C302" s="85" t="str">
        <f>IF(D302="","",VLOOKUP(D302,'Műszaki adattábla'!E:H,2,0))</f>
        <v>Baja Széchenyi u. 2/c</v>
      </c>
      <c r="D302" s="86" t="str">
        <f>IF('Műszaki adattábla'!E294="","",'Műszaki adattábla'!E294)</f>
        <v>39N050464532000N</v>
      </c>
      <c r="E302" s="151">
        <f>IF('Műszaki adattábla'!E294="","",'Műszaki adattábla'!Q294)</f>
        <v>99270</v>
      </c>
      <c r="F302" s="87">
        <f>IF(D302="","",VLOOKUP(D302,'Műszaki adattábla'!E:N,8,0))</f>
        <v>10</v>
      </c>
      <c r="G302" s="87">
        <f>IF(D302="","",IF('Műszaki adattábla'!K294="20-99",IF('Műszaki adattábla'!N294="","Nem adott meg lekötött teljesítményt",VLOOKUP(D302,'Műszaki adattábla'!E:P,10,0)),0))</f>
        <v>0</v>
      </c>
      <c r="H302" s="87">
        <f>IF(D302="","",VLOOKUP(D302,'Műszaki adattábla'!E:Q,11,0))</f>
        <v>0</v>
      </c>
      <c r="I302" s="88">
        <v>1954.93</v>
      </c>
      <c r="J302" s="89">
        <v>1138.9100000000001</v>
      </c>
      <c r="K302" s="90">
        <f>IF(D302="","",ROUND((F302*I302*'Műszaki adattábla'!$C$6/'Műszaki adattábla'!$C$7)+(G302*I302)+(H302*I302)/12*$D$7,0))</f>
        <v>206358</v>
      </c>
      <c r="L302" s="91">
        <f t="shared" si="10"/>
        <v>113060</v>
      </c>
    </row>
    <row r="303" spans="2:12" ht="15.75" thickBot="1" x14ac:dyDescent="0.3">
      <c r="B303" s="84">
        <f t="shared" si="9"/>
        <v>282</v>
      </c>
      <c r="C303" s="85" t="str">
        <f>IF(D303="","",VLOOKUP(D303,'Műszaki adattábla'!E:H,2,0))</f>
        <v>Balatonfenyves Dezső u. 8</v>
      </c>
      <c r="D303" s="86" t="str">
        <f>IF('Műszaki adattábla'!E295="","",'Műszaki adattábla'!E295)</f>
        <v>39N0400965470001</v>
      </c>
      <c r="E303" s="151">
        <f>IF('Műszaki adattábla'!E295="","",'Műszaki adattábla'!Q295)</f>
        <v>2744</v>
      </c>
      <c r="F303" s="87">
        <f>IF(D303="","",VLOOKUP(D303,'Műszaki adattábla'!E:N,8,0))</f>
        <v>4</v>
      </c>
      <c r="G303" s="87">
        <f>IF(D303="","",IF('Műszaki adattábla'!K295="20-99",IF('Műszaki adattábla'!N295="","Nem adott meg lekötött teljesítményt",VLOOKUP(D303,'Műszaki adattábla'!E:P,10,0)),0))</f>
        <v>0</v>
      </c>
      <c r="H303" s="87">
        <f>IF(D303="","",VLOOKUP(D303,'Műszaki adattábla'!E:Q,11,0))</f>
        <v>0</v>
      </c>
      <c r="I303" s="88">
        <v>1973.63</v>
      </c>
      <c r="J303" s="89">
        <v>1626.5</v>
      </c>
      <c r="K303" s="90">
        <f>IF(D303="","",ROUND((F303*I303*'Műszaki adattábla'!$C$6/'Műszaki adattábla'!$C$7)+(G303*I303)+(H303*I303)/12*$D$7,0))</f>
        <v>83333</v>
      </c>
      <c r="L303" s="91">
        <f t="shared" si="10"/>
        <v>4463</v>
      </c>
    </row>
    <row r="304" spans="2:12" ht="15.75" thickBot="1" x14ac:dyDescent="0.3">
      <c r="B304" s="84">
        <f t="shared" si="9"/>
        <v>283</v>
      </c>
      <c r="C304" s="85" t="str">
        <f>IF(D304="","",VLOOKUP(D304,'Műszaki adattábla'!E:H,2,0))</f>
        <v>Foktő Fő. u. 147.</v>
      </c>
      <c r="D304" s="86" t="str">
        <f>IF('Műszaki adattábla'!E296="","",'Műszaki adattábla'!E296)</f>
        <v>39N050686786000G</v>
      </c>
      <c r="E304" s="151">
        <f>IF('Műszaki adattábla'!E296="","",'Műszaki adattábla'!Q296)</f>
        <v>6779</v>
      </c>
      <c r="F304" s="87">
        <f>IF(D304="","",VLOOKUP(D304,'Műszaki adattábla'!E:N,8,0))</f>
        <v>4</v>
      </c>
      <c r="G304" s="87">
        <f>IF(D304="","",IF('Műszaki adattábla'!K296="20-99",IF('Műszaki adattábla'!N296="","Nem adott meg lekötött teljesítményt",VLOOKUP(D304,'Műszaki adattábla'!E:P,10,0)),0))</f>
        <v>0</v>
      </c>
      <c r="H304" s="87">
        <f>IF(D304="","",VLOOKUP(D304,'Műszaki adattábla'!E:Q,11,0))</f>
        <v>0</v>
      </c>
      <c r="I304" s="88">
        <v>1954.93</v>
      </c>
      <c r="J304" s="89">
        <v>1138.9100000000001</v>
      </c>
      <c r="K304" s="90">
        <f>IF(D304="","",ROUND((F304*I304*'Műszaki adattábla'!$C$6/'Műszaki adattábla'!$C$7)+(G304*I304)+(H304*I304)/12*$D$7,0))</f>
        <v>82543</v>
      </c>
      <c r="L304" s="91">
        <f t="shared" si="10"/>
        <v>7721</v>
      </c>
    </row>
    <row r="305" spans="2:12" ht="15.75" thickBot="1" x14ac:dyDescent="0.3">
      <c r="B305" s="84">
        <f t="shared" si="9"/>
        <v>284</v>
      </c>
      <c r="C305" s="85" t="str">
        <f>IF(D305="","",VLOOKUP(D305,'Műszaki adattábla'!E:H,2,0))</f>
        <v>Kalocsa Híd u. 3.</v>
      </c>
      <c r="D305" s="86" t="str">
        <f>IF('Műszaki adattábla'!E297="","",'Műszaki adattábla'!E297)</f>
        <v>39N050743429000Y</v>
      </c>
      <c r="E305" s="151">
        <f>IF('Műszaki adattábla'!E297="","",'Műszaki adattábla'!Q297)</f>
        <v>7317</v>
      </c>
      <c r="F305" s="87">
        <f>IF(D305="","",VLOOKUP(D305,'Műszaki adattábla'!E:N,8,0))</f>
        <v>4</v>
      </c>
      <c r="G305" s="87">
        <f>IF(D305="","",IF('Műszaki adattábla'!K297="20-99",IF('Műszaki adattábla'!N297="","Nem adott meg lekötött teljesítményt",VLOOKUP(D305,'Műszaki adattábla'!E:P,10,0)),0))</f>
        <v>0</v>
      </c>
      <c r="H305" s="87">
        <f>IF(D305="","",VLOOKUP(D305,'Műszaki adattábla'!E:Q,11,0))</f>
        <v>0</v>
      </c>
      <c r="I305" s="88">
        <v>1954.93</v>
      </c>
      <c r="J305" s="89">
        <v>1138.9100000000001</v>
      </c>
      <c r="K305" s="90">
        <f>IF(D305="","",ROUND((F305*I305*'Műszaki adattábla'!$C$6/'Műszaki adattábla'!$C$7)+(G305*I305)+(H305*I305)/12*$D$7,0))</f>
        <v>82543</v>
      </c>
      <c r="L305" s="91">
        <f t="shared" si="10"/>
        <v>8333</v>
      </c>
    </row>
    <row r="306" spans="2:12" ht="15.75" thickBot="1" x14ac:dyDescent="0.3">
      <c r="B306" s="84">
        <f t="shared" si="9"/>
        <v>285</v>
      </c>
      <c r="C306" s="85" t="str">
        <f>IF(D306="","",VLOOKUP(D306,'Műszaki adattábla'!E:H,2,0))</f>
        <v>Kalocsa Híd. u. 1. Raktár</v>
      </c>
      <c r="D306" s="86" t="str">
        <f>IF('Műszaki adattábla'!E298="","",'Műszaki adattábla'!E298)</f>
        <v>39N050629815000C</v>
      </c>
      <c r="E306" s="151">
        <f>IF('Műszaki adattábla'!E298="","",'Műszaki adattábla'!Q298)</f>
        <v>11</v>
      </c>
      <c r="F306" s="87">
        <f>IF(D306="","",VLOOKUP(D306,'Műszaki adattábla'!E:N,8,0))</f>
        <v>4</v>
      </c>
      <c r="G306" s="87">
        <f>IF(D306="","",IF('Műszaki adattábla'!K298="20-99",IF('Műszaki adattábla'!N298="","Nem adott meg lekötött teljesítményt",VLOOKUP(D306,'Műszaki adattábla'!E:P,10,0)),0))</f>
        <v>0</v>
      </c>
      <c r="H306" s="87">
        <f>IF(D306="","",VLOOKUP(D306,'Műszaki adattábla'!E:Q,11,0))</f>
        <v>0</v>
      </c>
      <c r="I306" s="88">
        <v>1954.93</v>
      </c>
      <c r="J306" s="89">
        <v>1138.9100000000001</v>
      </c>
      <c r="K306" s="90">
        <f>IF(D306="","",ROUND((F306*I306*'Műszaki adattábla'!$C$6/'Műszaki adattábla'!$C$7)+(G306*I306)+(H306*I306)/12*$D$7,0))</f>
        <v>82543</v>
      </c>
      <c r="L306" s="91">
        <f t="shared" si="10"/>
        <v>13</v>
      </c>
    </row>
    <row r="307" spans="2:12" ht="15.75" thickBot="1" x14ac:dyDescent="0.3">
      <c r="B307" s="84">
        <f t="shared" si="9"/>
        <v>286</v>
      </c>
      <c r="C307" s="85" t="str">
        <f>IF(D307="","",VLOOKUP(D307,'Műszaki adattábla'!E:H,2,0))</f>
        <v>Kalocsa Híd. u. 1. Műhely</v>
      </c>
      <c r="D307" s="86" t="str">
        <f>IF('Műszaki adattábla'!E299="","",'Műszaki adattábla'!E299)</f>
        <v>39N050647361000Z</v>
      </c>
      <c r="E307" s="151">
        <f>IF('Műszaki adattábla'!E299="","",'Műszaki adattábla'!Q299)</f>
        <v>37762</v>
      </c>
      <c r="F307" s="87">
        <f>IF(D307="","",VLOOKUP(D307,'Műszaki adattábla'!E:N,8,0))</f>
        <v>10</v>
      </c>
      <c r="G307" s="87">
        <f>IF(D307="","",IF('Műszaki adattábla'!K299="20-99",IF('Műszaki adattábla'!N299="","Nem adott meg lekötött teljesítményt",VLOOKUP(D307,'Műszaki adattábla'!E:P,10,0)),0))</f>
        <v>0</v>
      </c>
      <c r="H307" s="87">
        <f>IF(D307="","",VLOOKUP(D307,'Műszaki adattábla'!E:Q,11,0))</f>
        <v>0</v>
      </c>
      <c r="I307" s="88">
        <v>1954.93</v>
      </c>
      <c r="J307" s="89">
        <v>1138.9100000000001</v>
      </c>
      <c r="K307" s="90">
        <f>IF(D307="","",ROUND((F307*I307*'Műszaki adattábla'!$C$6/'Műszaki adattábla'!$C$7)+(G307*I307)+(H307*I307)/12*$D$7,0))</f>
        <v>206358</v>
      </c>
      <c r="L307" s="91">
        <f t="shared" si="10"/>
        <v>43008</v>
      </c>
    </row>
    <row r="308" spans="2:12" ht="15.75" thickBot="1" x14ac:dyDescent="0.3">
      <c r="B308" s="84">
        <f t="shared" si="9"/>
        <v>287</v>
      </c>
      <c r="C308" s="85" t="str">
        <f>IF(D308="","",VLOOKUP(D308,'Műszaki adattábla'!E:H,2,0))</f>
        <v>Soltvadkert Bajcsy u. 42.</v>
      </c>
      <c r="D308" s="86" t="str">
        <f>IF('Műszaki adattábla'!E300="","",'Műszaki adattábla'!E300)</f>
        <v>39N050600450000K</v>
      </c>
      <c r="E308" s="151">
        <f>IF('Műszaki adattábla'!E300="","",'Műszaki adattábla'!Q300)</f>
        <v>2072</v>
      </c>
      <c r="F308" s="87">
        <f>IF(D308="","",VLOOKUP(D308,'Műszaki adattábla'!E:N,8,0))</f>
        <v>4</v>
      </c>
      <c r="G308" s="87">
        <f>IF(D308="","",IF('Műszaki adattábla'!K300="20-99",IF('Műszaki adattábla'!N300="","Nem adott meg lekötött teljesítményt",VLOOKUP(D308,'Műszaki adattábla'!E:P,10,0)),0))</f>
        <v>0</v>
      </c>
      <c r="H308" s="87">
        <f>IF(D308="","",VLOOKUP(D308,'Műszaki adattábla'!E:Q,11,0))</f>
        <v>0</v>
      </c>
      <c r="I308" s="88">
        <v>1954.93</v>
      </c>
      <c r="J308" s="89">
        <v>1138.9100000000001</v>
      </c>
      <c r="K308" s="90">
        <f>IF(D308="","",ROUND((F308*I308*'Műszaki adattábla'!$C$6/'Műszaki adattábla'!$C$7)+(G308*I308)+(H308*I308)/12*$D$7,0))</f>
        <v>82543</v>
      </c>
      <c r="L308" s="91">
        <f t="shared" si="10"/>
        <v>2360</v>
      </c>
    </row>
    <row r="309" spans="2:12" ht="15.75" thickBot="1" x14ac:dyDescent="0.3">
      <c r="B309" s="84">
        <f t="shared" si="9"/>
        <v>288</v>
      </c>
      <c r="C309" s="85" t="str">
        <f>IF(D309="","",VLOOKUP(D309,'Műszaki adattábla'!E:H,2,0))</f>
        <v>Soltvadkert, Bajcsy Zs. u. 42.</v>
      </c>
      <c r="D309" s="86" t="str">
        <f>IF('Műszaki adattábla'!E301="","",'Műszaki adattábla'!E301)</f>
        <v>39N0504283310009</v>
      </c>
      <c r="E309" s="151">
        <f>IF('Műszaki adattábla'!E301="","",'Műszaki adattábla'!Q301)</f>
        <v>11</v>
      </c>
      <c r="F309" s="87">
        <f>IF(D309="","",VLOOKUP(D309,'Műszaki adattábla'!E:N,8,0))</f>
        <v>4</v>
      </c>
      <c r="G309" s="87">
        <f>IF(D309="","",IF('Műszaki adattábla'!K301="20-99",IF('Műszaki adattábla'!N301="","Nem adott meg lekötött teljesítményt",VLOOKUP(D309,'Műszaki adattábla'!E:P,10,0)),0))</f>
        <v>0</v>
      </c>
      <c r="H309" s="87">
        <f>IF(D309="","",VLOOKUP(D309,'Műszaki adattábla'!E:Q,11,0))</f>
        <v>0</v>
      </c>
      <c r="I309" s="88">
        <v>1954.93</v>
      </c>
      <c r="J309" s="89">
        <v>1138.9100000000001</v>
      </c>
      <c r="K309" s="90">
        <f>IF(D309="","",ROUND((F309*I309*'Műszaki adattábla'!$C$6/'Műszaki adattábla'!$C$7)+(G309*I309)+(H309*I309)/12*$D$7,0))</f>
        <v>82543</v>
      </c>
      <c r="L309" s="91">
        <f t="shared" si="10"/>
        <v>13</v>
      </c>
    </row>
    <row r="310" spans="2:12" ht="15.75" thickBot="1" x14ac:dyDescent="0.3">
      <c r="B310" s="84">
        <f t="shared" si="9"/>
        <v>289</v>
      </c>
      <c r="C310" s="85" t="str">
        <f>IF(D310="","",VLOOKUP(D310,'Műszaki adattábla'!E:H,2,0))</f>
        <v>Foktő, Fő út 147.</v>
      </c>
      <c r="D310" s="86" t="str">
        <f>IF('Műszaki adattábla'!E302="","",'Műszaki adattábla'!E302)</f>
        <v>39N050519826000K</v>
      </c>
      <c r="E310" s="151">
        <f>IF('Műszaki adattábla'!E302="","",'Műszaki adattábla'!Q302)</f>
        <v>211</v>
      </c>
      <c r="F310" s="87">
        <f>IF(D310="","",VLOOKUP(D310,'Műszaki adattábla'!E:N,8,0))</f>
        <v>4</v>
      </c>
      <c r="G310" s="87">
        <f>IF(D310="","",IF('Műszaki adattábla'!K302="20-99",IF('Műszaki adattábla'!N302="","Nem adott meg lekötött teljesítményt",VLOOKUP(D310,'Műszaki adattábla'!E:P,10,0)),0))</f>
        <v>0</v>
      </c>
      <c r="H310" s="87">
        <f>IF(D310="","",VLOOKUP(D310,'Műszaki adattábla'!E:Q,11,0))</f>
        <v>0</v>
      </c>
      <c r="I310" s="88">
        <v>1954.93</v>
      </c>
      <c r="J310" s="89">
        <v>1138.9100000000001</v>
      </c>
      <c r="K310" s="90">
        <f>IF(D310="","",ROUND((F310*I310*'Műszaki adattábla'!$C$6/'Műszaki adattábla'!$C$7)+(G310*I310)+(H310*I310)/12*$D$7,0))</f>
        <v>82543</v>
      </c>
      <c r="L310" s="91">
        <f t="shared" si="10"/>
        <v>240</v>
      </c>
    </row>
    <row r="311" spans="2:12" ht="15.75" thickBot="1" x14ac:dyDescent="0.3">
      <c r="B311" s="84">
        <f t="shared" si="9"/>
        <v>290</v>
      </c>
      <c r="C311" s="85" t="str">
        <f>IF(D311="","",VLOOKUP(D311,'Műszaki adattábla'!E:H,2,0))</f>
        <v>6720 Szeged, Stefánia 4.</v>
      </c>
      <c r="D311" s="86" t="str">
        <f>IF('Műszaki adattábla'!E303="","",'Műszaki adattábla'!E303)</f>
        <v>39N050720752000Z</v>
      </c>
      <c r="E311" s="151">
        <f>IF('Műszaki adattábla'!E303="","",'Műszaki adattábla'!Q303)</f>
        <v>195621</v>
      </c>
      <c r="F311" s="87">
        <f>IF(D311="","",VLOOKUP(D311,'Műszaki adattábla'!E:N,8,0))</f>
        <v>0</v>
      </c>
      <c r="G311" s="87">
        <f>IF(D311="","",IF('Műszaki adattábla'!K303="20-99",IF('Műszaki adattábla'!N303="","Nem adott meg lekötött teljesítményt",VLOOKUP(D311,'Műszaki adattábla'!E:P,10,0)),0))</f>
        <v>263</v>
      </c>
      <c r="H311" s="87">
        <f>IF(D311="","",VLOOKUP(D311,'Műszaki adattábla'!E:Q,11,0))</f>
        <v>0</v>
      </c>
      <c r="I311" s="88">
        <v>1875.5</v>
      </c>
      <c r="J311" s="89">
        <v>164.72</v>
      </c>
      <c r="K311" s="90">
        <f>IF(D311="","",ROUND((F311*I311*'Műszaki adattábla'!$C$6/'Műszaki adattábla'!$C$7)+(G311*I311)+(H311*I311)/12*$D$7,0))</f>
        <v>493257</v>
      </c>
      <c r="L311" s="91">
        <f t="shared" si="10"/>
        <v>32223</v>
      </c>
    </row>
    <row r="312" spans="2:12" ht="15.75" thickBot="1" x14ac:dyDescent="0.3">
      <c r="B312" s="84">
        <f t="shared" si="9"/>
        <v>291</v>
      </c>
      <c r="C312" s="85" t="str">
        <f>IF(D312="","",VLOOKUP(D312,'Műszaki adattábla'!E:H,2,0))</f>
        <v>6800 Hódmezővhely, Makói Országút 10.</v>
      </c>
      <c r="D312" s="86" t="str">
        <f>IF('Műszaki adattábla'!E304="","",'Műszaki adattábla'!E304)</f>
        <v>39N0500730880000</v>
      </c>
      <c r="E312" s="151">
        <f>IF('Műszaki adattábla'!E304="","",'Műszaki adattábla'!Q304)</f>
        <v>40936</v>
      </c>
      <c r="F312" s="87">
        <f>IF(D312="","",VLOOKUP(D312,'Műszaki adattábla'!E:N,8,0))</f>
        <v>4</v>
      </c>
      <c r="G312" s="87">
        <f>IF(D312="","",IF('Műszaki adattábla'!K304="20-99",IF('Műszaki adattábla'!N304="","Nem adott meg lekötött teljesítményt",VLOOKUP(D312,'Műszaki adattábla'!E:P,10,0)),0))</f>
        <v>0</v>
      </c>
      <c r="H312" s="87">
        <f>IF(D312="","",VLOOKUP(D312,'Műszaki adattábla'!E:Q,11,0))</f>
        <v>0</v>
      </c>
      <c r="I312" s="88">
        <v>1954.93</v>
      </c>
      <c r="J312" s="89">
        <v>1138.9100000000001</v>
      </c>
      <c r="K312" s="90">
        <f>IF(D312="","",ROUND((F312*I312*'Műszaki adattábla'!$C$6/'Műszaki adattábla'!$C$7)+(G312*I312)+(H312*I312)/12*$D$7,0))</f>
        <v>82543</v>
      </c>
      <c r="L312" s="91">
        <f t="shared" si="10"/>
        <v>46622</v>
      </c>
    </row>
    <row r="313" spans="2:12" ht="15.75" thickBot="1" x14ac:dyDescent="0.3">
      <c r="B313" s="84">
        <f t="shared" si="9"/>
        <v>292</v>
      </c>
      <c r="C313" s="85" t="str">
        <f>IF(D313="","",VLOOKUP(D313,'Műszaki adattábla'!E:H,2,0))</f>
        <v>6800 Hódmezővásárhely-Batida, Tanya 0.</v>
      </c>
      <c r="D313" s="86" t="str">
        <f>IF('Műszaki adattábla'!E305="","",'Műszaki adattábla'!E305)</f>
        <v>39N0505401260003</v>
      </c>
      <c r="E313" s="151">
        <f>IF('Műszaki adattábla'!E305="","",'Műszaki adattábla'!Q305)</f>
        <v>5268</v>
      </c>
      <c r="F313" s="87">
        <f>IF(D313="","",VLOOKUP(D313,'Műszaki adattábla'!E:N,8,0))</f>
        <v>4</v>
      </c>
      <c r="G313" s="87">
        <f>IF(D313="","",IF('Műszaki adattábla'!K305="20-99",IF('Műszaki adattábla'!N305="","Nem adott meg lekötött teljesítményt",VLOOKUP(D313,'Műszaki adattábla'!E:P,10,0)),0))</f>
        <v>0</v>
      </c>
      <c r="H313" s="87">
        <f>IF(D313="","",VLOOKUP(D313,'Műszaki adattábla'!E:Q,11,0))</f>
        <v>0</v>
      </c>
      <c r="I313" s="88">
        <v>1954.93</v>
      </c>
      <c r="J313" s="89">
        <v>1138.9100000000001</v>
      </c>
      <c r="K313" s="90">
        <f>IF(D313="","",ROUND((F313*I313*'Műszaki adattábla'!$C$6/'Műszaki adattábla'!$C$7)+(G313*I313)+(H313*I313)/12*$D$7,0))</f>
        <v>82543</v>
      </c>
      <c r="L313" s="91">
        <f t="shared" si="10"/>
        <v>6000</v>
      </c>
    </row>
    <row r="314" spans="2:12" ht="15.75" thickBot="1" x14ac:dyDescent="0.3">
      <c r="B314" s="84">
        <f t="shared" si="9"/>
        <v>293</v>
      </c>
      <c r="C314" s="85" t="str">
        <f>IF(D314="","",VLOOKUP(D314,'Műszaki adattábla'!E:H,2,0))</f>
        <v>6800 Hódmezővásárhely-Batida, Tanya 0.</v>
      </c>
      <c r="D314" s="86" t="str">
        <f>IF('Műszaki adattábla'!E306="","",'Műszaki adattábla'!E306)</f>
        <v>39N050072792000K</v>
      </c>
      <c r="E314" s="151">
        <f>IF('Műszaki adattábla'!E306="","",'Műszaki adattábla'!Q306)</f>
        <v>529</v>
      </c>
      <c r="F314" s="87">
        <f>IF(D314="","",VLOOKUP(D314,'Műszaki adattábla'!E:N,8,0))</f>
        <v>4</v>
      </c>
      <c r="G314" s="87">
        <f>IF(D314="","",IF('Műszaki adattábla'!K306="20-99",IF('Műszaki adattábla'!N306="","Nem adott meg lekötött teljesítményt",VLOOKUP(D314,'Műszaki adattábla'!E:P,10,0)),0))</f>
        <v>0</v>
      </c>
      <c r="H314" s="87">
        <f>IF(D314="","",VLOOKUP(D314,'Műszaki adattábla'!E:Q,11,0))</f>
        <v>0</v>
      </c>
      <c r="I314" s="88">
        <v>1954.93</v>
      </c>
      <c r="J314" s="89">
        <v>1138.9100000000001</v>
      </c>
      <c r="K314" s="90">
        <f>IF(D314="","",ROUND((F314*I314*'Műszaki adattábla'!$C$6/'Műszaki adattábla'!$C$7)+(G314*I314)+(H314*I314)/12*$D$7,0))</f>
        <v>82543</v>
      </c>
      <c r="L314" s="91">
        <f t="shared" si="10"/>
        <v>602</v>
      </c>
    </row>
    <row r="315" spans="2:12" ht="15.75" thickBot="1" x14ac:dyDescent="0.3">
      <c r="B315" s="84">
        <f t="shared" si="9"/>
        <v>294</v>
      </c>
      <c r="C315" s="85" t="str">
        <f>IF(D315="","",VLOOKUP(D315,'Műszaki adattábla'!E:H,2,0))</f>
        <v>6806 Hódmezővhely-szikáncs, Tanya 0.</v>
      </c>
      <c r="D315" s="86" t="str">
        <f>IF('Műszaki adattábla'!E307="","",'Műszaki adattábla'!E307)</f>
        <v>39N0500730870005</v>
      </c>
      <c r="E315" s="151">
        <f>IF('Műszaki adattábla'!E307="","",'Műszaki adattábla'!Q307)</f>
        <v>4211</v>
      </c>
      <c r="F315" s="87">
        <f>IF(D315="","",VLOOKUP(D315,'Műszaki adattábla'!E:N,8,0))</f>
        <v>4</v>
      </c>
      <c r="G315" s="87">
        <f>IF(D315="","",IF('Műszaki adattábla'!K307="20-99",IF('Műszaki adattábla'!N307="","Nem adott meg lekötött teljesítményt",VLOOKUP(D315,'Műszaki adattábla'!E:P,10,0)),0))</f>
        <v>0</v>
      </c>
      <c r="H315" s="87">
        <f>IF(D315="","",VLOOKUP(D315,'Műszaki adattábla'!E:Q,11,0))</f>
        <v>0</v>
      </c>
      <c r="I315" s="88">
        <v>1954.93</v>
      </c>
      <c r="J315" s="89">
        <v>1138.9100000000001</v>
      </c>
      <c r="K315" s="90">
        <f>IF(D315="","",ROUND((F315*I315*'Műszaki adattábla'!$C$6/'Műszaki adattábla'!$C$7)+(G315*I315)+(H315*I315)/12*$D$7,0))</f>
        <v>82543</v>
      </c>
      <c r="L315" s="91">
        <f t="shared" si="10"/>
        <v>4796</v>
      </c>
    </row>
    <row r="316" spans="2:12" ht="15.75" thickBot="1" x14ac:dyDescent="0.3">
      <c r="B316" s="84">
        <f t="shared" si="9"/>
        <v>295</v>
      </c>
      <c r="C316" s="85" t="str">
        <f>IF(D316="","",VLOOKUP(D316,'Műszaki adattábla'!E:H,2,0))</f>
        <v>6923 Óföldeák, Gencshát dűlő 1.</v>
      </c>
      <c r="D316" s="86" t="str">
        <f>IF('Műszaki adattábla'!E308="","",'Műszaki adattábla'!E308)</f>
        <v>39N0507092800008</v>
      </c>
      <c r="E316" s="151">
        <f>IF('Műszaki adattábla'!E308="","",'Műszaki adattábla'!Q308)</f>
        <v>11</v>
      </c>
      <c r="F316" s="87">
        <f>IF(D316="","",VLOOKUP(D316,'Műszaki adattábla'!E:N,8,0))</f>
        <v>4</v>
      </c>
      <c r="G316" s="87">
        <f>IF(D316="","",IF('Műszaki adattábla'!K308="20-99",IF('Műszaki adattábla'!N308="","Nem adott meg lekötött teljesítményt",VLOOKUP(D316,'Műszaki adattábla'!E:P,10,0)),0))</f>
        <v>0</v>
      </c>
      <c r="H316" s="87">
        <f>IF(D316="","",VLOOKUP(D316,'Műszaki adattábla'!E:Q,11,0))</f>
        <v>0</v>
      </c>
      <c r="I316" s="88">
        <v>1954.93</v>
      </c>
      <c r="J316" s="89">
        <v>1138.9100000000001</v>
      </c>
      <c r="K316" s="90">
        <f>IF(D316="","",ROUND((F316*I316*'Műszaki adattábla'!$C$6/'Műszaki adattábla'!$C$7)+(G316*I316)+(H316*I316)/12*$D$7,0))</f>
        <v>82543</v>
      </c>
      <c r="L316" s="91">
        <f t="shared" si="10"/>
        <v>13</v>
      </c>
    </row>
    <row r="317" spans="2:12" ht="15.75" thickBot="1" x14ac:dyDescent="0.3">
      <c r="B317" s="84">
        <f t="shared" si="9"/>
        <v>296</v>
      </c>
      <c r="C317" s="85" t="str">
        <f>IF(D317="","",VLOOKUP(D317,'Műszaki adattábla'!E:H,2,0))</f>
        <v>6821 Székkutas, Szélmalom utca 1.</v>
      </c>
      <c r="D317" s="86" t="str">
        <f>IF('Műszaki adattábla'!E309="","",'Műszaki adattábla'!E309)</f>
        <v>39N0500357370006</v>
      </c>
      <c r="E317" s="151">
        <f>IF('Műszaki adattábla'!E309="","",'Műszaki adattábla'!Q309)</f>
        <v>3166</v>
      </c>
      <c r="F317" s="87">
        <f>IF(D317="","",VLOOKUP(D317,'Műszaki adattábla'!E:N,8,0))</f>
        <v>4</v>
      </c>
      <c r="G317" s="87">
        <f>IF(D317="","",IF('Műszaki adattábla'!K309="20-99",IF('Műszaki adattábla'!N309="","Nem adott meg lekötött teljesítményt",VLOOKUP(D317,'Műszaki adattábla'!E:P,10,0)),0))</f>
        <v>0</v>
      </c>
      <c r="H317" s="87">
        <f>IF(D317="","",VLOOKUP(D317,'Műszaki adattábla'!E:Q,11,0))</f>
        <v>0</v>
      </c>
      <c r="I317" s="88">
        <v>1954.93</v>
      </c>
      <c r="J317" s="89">
        <v>1138.9100000000001</v>
      </c>
      <c r="K317" s="90">
        <f>IF(D317="","",ROUND((F317*I317*'Műszaki adattábla'!$C$6/'Műszaki adattábla'!$C$7)+(G317*I317)+(H317*I317)/12*$D$7,0))</f>
        <v>82543</v>
      </c>
      <c r="L317" s="91">
        <f t="shared" si="10"/>
        <v>3606</v>
      </c>
    </row>
    <row r="318" spans="2:12" ht="15.75" thickBot="1" x14ac:dyDescent="0.3">
      <c r="B318" s="84">
        <f t="shared" si="9"/>
        <v>297</v>
      </c>
      <c r="C318" s="85" t="str">
        <f>IF(D318="","",VLOOKUP(D318,'Műszaki adattábla'!E:H,2,0))</f>
        <v>5945 Kardoskút, Tanya 149.</v>
      </c>
      <c r="D318" s="86" t="str">
        <f>IF('Műszaki adattábla'!E310="","",'Műszaki adattábla'!E310)</f>
        <v>39N050036015000W</v>
      </c>
      <c r="E318" s="151">
        <f>IF('Műszaki adattábla'!E310="","",'Műszaki adattábla'!Q310)</f>
        <v>7390</v>
      </c>
      <c r="F318" s="87">
        <f>IF(D318="","",VLOOKUP(D318,'Műszaki adattábla'!E:N,8,0))</f>
        <v>4</v>
      </c>
      <c r="G318" s="87">
        <f>IF(D318="","",IF('Műszaki adattábla'!K310="20-99",IF('Műszaki adattábla'!N310="","Nem adott meg lekötött teljesítményt",VLOOKUP(D318,'Műszaki adattábla'!E:P,10,0)),0))</f>
        <v>0</v>
      </c>
      <c r="H318" s="87">
        <f>IF(D318="","",VLOOKUP(D318,'Műszaki adattábla'!E:Q,11,0))</f>
        <v>0</v>
      </c>
      <c r="I318" s="88">
        <v>1954.93</v>
      </c>
      <c r="J318" s="89">
        <v>1138.9100000000001</v>
      </c>
      <c r="K318" s="90">
        <f>IF(D318="","",ROUND((F318*I318*'Műszaki adattábla'!$C$6/'Műszaki adattábla'!$C$7)+(G318*I318)+(H318*I318)/12*$D$7,0))</f>
        <v>82543</v>
      </c>
      <c r="L318" s="91">
        <f t="shared" si="10"/>
        <v>8417</v>
      </c>
    </row>
    <row r="319" spans="2:12" ht="15.75" thickBot="1" x14ac:dyDescent="0.3">
      <c r="B319" s="84">
        <f t="shared" si="9"/>
        <v>298</v>
      </c>
      <c r="C319" s="85" t="str">
        <f>IF(D319="","",VLOOKUP(D319,'Műszaki adattábla'!E:H,2,0))</f>
        <v>6750 Algyő Farki rét 17</v>
      </c>
      <c r="D319" s="86" t="str">
        <f>IF('Műszaki adattábla'!E311="","",'Műszaki adattábla'!E311)</f>
        <v>39N050493919000R</v>
      </c>
      <c r="E319" s="151">
        <f>IF('Műszaki adattábla'!E311="","",'Műszaki adattábla'!Q311)</f>
        <v>6322</v>
      </c>
      <c r="F319" s="87">
        <f>IF(D319="","",VLOOKUP(D319,'Műszaki adattábla'!E:N,8,0))</f>
        <v>4</v>
      </c>
      <c r="G319" s="87">
        <f>IF(D319="","",IF('Műszaki adattábla'!K311="20-99",IF('Műszaki adattábla'!N311="","Nem adott meg lekötött teljesítményt",VLOOKUP(D319,'Műszaki adattábla'!E:P,10,0)),0))</f>
        <v>0</v>
      </c>
      <c r="H319" s="87">
        <f>IF(D319="","",VLOOKUP(D319,'Műszaki adattábla'!E:Q,11,0))</f>
        <v>0</v>
      </c>
      <c r="I319" s="88">
        <v>1954.93</v>
      </c>
      <c r="J319" s="89">
        <v>1138.9100000000001</v>
      </c>
      <c r="K319" s="90">
        <f>IF(D319="","",ROUND((F319*I319*'Műszaki adattábla'!$C$6/'Műszaki adattábla'!$C$7)+(G319*I319)+(H319*I319)/12*$D$7,0))</f>
        <v>82543</v>
      </c>
      <c r="L319" s="91">
        <f t="shared" si="10"/>
        <v>7200</v>
      </c>
    </row>
    <row r="320" spans="2:12" ht="15.75" thickBot="1" x14ac:dyDescent="0.3">
      <c r="B320" s="84">
        <f t="shared" si="9"/>
        <v>299</v>
      </c>
      <c r="C320" s="85" t="str">
        <f>IF(D320="","",VLOOKUP(D320,'Műszaki adattábla'!E:H,2,0))</f>
        <v>6636 Mártély, Petőfi Sándor u. 7.</v>
      </c>
      <c r="D320" s="86" t="str">
        <f>IF('Műszaki adattábla'!E312="","",'Műszaki adattábla'!E312)</f>
        <v>39N050202410000V</v>
      </c>
      <c r="E320" s="151">
        <f>IF('Műszaki adattábla'!E312="","",'Műszaki adattábla'!Q312)</f>
        <v>4211</v>
      </c>
      <c r="F320" s="87">
        <f>IF(D320="","",VLOOKUP(D320,'Műszaki adattábla'!E:N,8,0))</f>
        <v>4</v>
      </c>
      <c r="G320" s="87">
        <f>IF(D320="","",IF('Műszaki adattábla'!K312="20-99",IF('Műszaki adattábla'!N312="","Nem adott meg lekötött teljesítményt",VLOOKUP(D320,'Műszaki adattábla'!E:P,10,0)),0))</f>
        <v>0</v>
      </c>
      <c r="H320" s="87">
        <f>IF(D320="","",VLOOKUP(D320,'Műszaki adattábla'!E:Q,11,0))</f>
        <v>0</v>
      </c>
      <c r="I320" s="88">
        <v>1954.93</v>
      </c>
      <c r="J320" s="89">
        <v>1138.9100000000001</v>
      </c>
      <c r="K320" s="90">
        <f>IF(D320="","",ROUND((F320*I320*'Műszaki adattábla'!$C$6/'Műszaki adattábla'!$C$7)+(G320*I320)+(H320*I320)/12*$D$7,0))</f>
        <v>82543</v>
      </c>
      <c r="L320" s="91">
        <f t="shared" si="10"/>
        <v>4796</v>
      </c>
    </row>
    <row r="321" spans="2:12" ht="15.75" thickBot="1" x14ac:dyDescent="0.3">
      <c r="B321" s="84">
        <f t="shared" si="9"/>
        <v>300</v>
      </c>
      <c r="C321" s="85" t="str">
        <f>IF(D321="","",VLOOKUP(D321,'Műszaki adattábla'!E:H,2,0))</f>
        <v>6727 Szeged, Irinyi János u. 1.</v>
      </c>
      <c r="D321" s="86" t="str">
        <f>IF('Műszaki adattábla'!E313="","",'Műszaki adattábla'!E313)</f>
        <v>39N050316726000Y</v>
      </c>
      <c r="E321" s="151">
        <f>IF('Műszaki adattábla'!E313="","",'Műszaki adattábla'!Q313)</f>
        <v>656086</v>
      </c>
      <c r="F321" s="87">
        <f>IF(D321="","",VLOOKUP(D321,'Műszaki adattábla'!E:N,8,0))</f>
        <v>0</v>
      </c>
      <c r="G321" s="87">
        <f>IF(D321="","",IF('Műszaki adattábla'!K313="20-99",IF('Műszaki adattábla'!N313="","Nem adott meg lekötött teljesítményt",VLOOKUP(D321,'Műszaki adattábla'!E:P,10,0)),0))</f>
        <v>851</v>
      </c>
      <c r="H321" s="87">
        <f>IF(D321="","",VLOOKUP(D321,'Műszaki adattábla'!E:Q,11,0))</f>
        <v>0</v>
      </c>
      <c r="I321" s="88">
        <v>1875.5</v>
      </c>
      <c r="J321" s="89">
        <v>164.72</v>
      </c>
      <c r="K321" s="90">
        <f>IF(D321="","",ROUND((F321*I321*'Műszaki adattábla'!$C$6/'Műszaki adattábla'!$C$7)+(G321*I321)+(H321*I321)/12*$D$7,0))</f>
        <v>1596051</v>
      </c>
      <c r="L321" s="91">
        <f t="shared" si="10"/>
        <v>108070</v>
      </c>
    </row>
    <row r="322" spans="2:12" ht="15.75" thickBot="1" x14ac:dyDescent="0.3">
      <c r="B322" s="84">
        <f t="shared" ref="B322:B385" si="11">IF(D322="","",B321+1)</f>
        <v>301</v>
      </c>
      <c r="C322" s="85" t="str">
        <f>IF(D322="","",VLOOKUP(D322,'Műszaki adattábla'!E:H,2,0))</f>
        <v>6900 Makó, Tinódi u. 16.</v>
      </c>
      <c r="D322" s="86" t="str">
        <f>IF('Műszaki adattábla'!E314="","",'Műszaki adattábla'!E314)</f>
        <v>39N050269231000T</v>
      </c>
      <c r="E322" s="151">
        <f>IF('Műszaki adattábla'!E314="","",'Műszaki adattábla'!Q314)</f>
        <v>8433</v>
      </c>
      <c r="F322" s="87">
        <f>IF(D322="","",VLOOKUP(D322,'Műszaki adattábla'!E:N,8,0))</f>
        <v>4</v>
      </c>
      <c r="G322" s="87">
        <f>IF(D322="","",IF('Műszaki adattábla'!K314="20-99",IF('Műszaki adattábla'!N314="","Nem adott meg lekötött teljesítményt",VLOOKUP(D322,'Műszaki adattábla'!E:P,10,0)),0))</f>
        <v>0</v>
      </c>
      <c r="H322" s="87">
        <f>IF(D322="","",VLOOKUP(D322,'Műszaki adattábla'!E:Q,11,0))</f>
        <v>0</v>
      </c>
      <c r="I322" s="88">
        <v>1954.93</v>
      </c>
      <c r="J322" s="89">
        <v>1138.9100000000001</v>
      </c>
      <c r="K322" s="90">
        <f>IF(D322="","",ROUND((F322*I322*'Műszaki adattábla'!$C$6/'Műszaki adattábla'!$C$7)+(G322*I322)+(H322*I322)/12*$D$7,0))</f>
        <v>82543</v>
      </c>
      <c r="L322" s="91">
        <f t="shared" ref="L322:L385" si="12">IF(D322="","",ROUND((J322/1000)*E322,0))</f>
        <v>9604</v>
      </c>
    </row>
    <row r="323" spans="2:12" ht="15.75" thickBot="1" x14ac:dyDescent="0.3">
      <c r="B323" s="84">
        <f t="shared" si="11"/>
        <v>302</v>
      </c>
      <c r="C323" s="85" t="str">
        <f>IF(D323="","",VLOOKUP(D323,'Műszaki adattábla'!E:H,2,0))</f>
        <v>5830 Battonya, Somogyi Béla u. 77.</v>
      </c>
      <c r="D323" s="86" t="str">
        <f>IF('Műszaki adattábla'!E315="","",'Műszaki adattábla'!E315)</f>
        <v>39N050555824000Q</v>
      </c>
      <c r="E323" s="151">
        <f>IF('Műszaki adattábla'!E315="","",'Műszaki adattábla'!Q315)</f>
        <v>1057</v>
      </c>
      <c r="F323" s="87">
        <f>IF(D323="","",VLOOKUP(D323,'Műszaki adattábla'!E:N,8,0))</f>
        <v>4</v>
      </c>
      <c r="G323" s="87">
        <f>IF(D323="","",IF('Műszaki adattábla'!K315="20-99",IF('Műszaki adattábla'!N315="","Nem adott meg lekötött teljesítményt",VLOOKUP(D323,'Műszaki adattábla'!E:P,10,0)),0))</f>
        <v>0</v>
      </c>
      <c r="H323" s="87">
        <f>IF(D323="","",VLOOKUP(D323,'Műszaki adattábla'!E:Q,11,0))</f>
        <v>0</v>
      </c>
      <c r="I323" s="88">
        <v>1954.93</v>
      </c>
      <c r="J323" s="89">
        <v>1138.9100000000001</v>
      </c>
      <c r="K323" s="90">
        <f>IF(D323="","",ROUND((F323*I323*'Műszaki adattábla'!$C$6/'Műszaki adattábla'!$C$7)+(G323*I323)+(H323*I323)/12*$D$7,0))</f>
        <v>82543</v>
      </c>
      <c r="L323" s="91">
        <f t="shared" si="12"/>
        <v>1204</v>
      </c>
    </row>
    <row r="324" spans="2:12" ht="15.75" thickBot="1" x14ac:dyDescent="0.3">
      <c r="B324" s="84">
        <f t="shared" si="11"/>
        <v>303</v>
      </c>
      <c r="C324" s="85" t="str">
        <f>IF(D324="","",VLOOKUP(D324,'Műszaki adattábla'!E:H,2,0))</f>
        <v>6917 Nagyér Petőfi S. u 8.</v>
      </c>
      <c r="D324" s="86" t="str">
        <f>IF('Műszaki adattábla'!E316="","",'Műszaki adattábla'!E316)</f>
        <v>39N050839619000E</v>
      </c>
      <c r="E324" s="151">
        <f>IF('Műszaki adattábla'!E316="","",'Műszaki adattábla'!Q316)</f>
        <v>3166</v>
      </c>
      <c r="F324" s="87">
        <f>IF(D324="","",VLOOKUP(D324,'Műszaki adattábla'!E:N,8,0))</f>
        <v>4</v>
      </c>
      <c r="G324" s="87">
        <f>IF(D324="","",IF('Műszaki adattábla'!K316="20-99",IF('Műszaki adattábla'!N316="","Nem adott meg lekötött teljesítményt",VLOOKUP(D324,'Műszaki adattábla'!E:P,10,0)),0))</f>
        <v>0</v>
      </c>
      <c r="H324" s="87">
        <f>IF(D324="","",VLOOKUP(D324,'Műszaki adattábla'!E:Q,11,0))</f>
        <v>0</v>
      </c>
      <c r="I324" s="88">
        <v>1954.93</v>
      </c>
      <c r="J324" s="89">
        <v>1138.9100000000001</v>
      </c>
      <c r="K324" s="90">
        <f>IF(D324="","",ROUND((F324*I324*'Műszaki adattábla'!$C$6/'Műszaki adattábla'!$C$7)+(G324*I324)+(H324*I324)/12*$D$7,0))</f>
        <v>82543</v>
      </c>
      <c r="L324" s="91">
        <f t="shared" si="12"/>
        <v>3606</v>
      </c>
    </row>
    <row r="325" spans="2:12" ht="15.75" thickBot="1" x14ac:dyDescent="0.3">
      <c r="B325" s="84">
        <f t="shared" si="11"/>
        <v>304</v>
      </c>
      <c r="C325" s="85" t="str">
        <f>IF(D325="","",VLOOKUP(D325,'Műszaki adattábla'!E:H,2,0))</f>
        <v>6635 Szegvár, Állomás u. 1.</v>
      </c>
      <c r="D325" s="86" t="str">
        <f>IF('Műszaki adattábla'!E317="","",'Műszaki adattábla'!E317)</f>
        <v>39N050524333000L</v>
      </c>
      <c r="E325" s="151">
        <f>IF('Műszaki adattábla'!E317="","",'Műszaki adattábla'!Q317)</f>
        <v>4211</v>
      </c>
      <c r="F325" s="87">
        <f>IF(D325="","",VLOOKUP(D325,'Műszaki adattábla'!E:N,8,0))</f>
        <v>4</v>
      </c>
      <c r="G325" s="87">
        <f>IF(D325="","",IF('Műszaki adattábla'!K317="20-99",IF('Műszaki adattábla'!N317="","Nem adott meg lekötött teljesítményt",VLOOKUP(D325,'Műszaki adattábla'!E:P,10,0)),0))</f>
        <v>0</v>
      </c>
      <c r="H325" s="87">
        <f>IF(D325="","",VLOOKUP(D325,'Műszaki adattábla'!E:Q,11,0))</f>
        <v>0</v>
      </c>
      <c r="I325" s="88">
        <v>1954.93</v>
      </c>
      <c r="J325" s="89">
        <v>1138.9100000000001</v>
      </c>
      <c r="K325" s="90">
        <f>IF(D325="","",ROUND((F325*I325*'Műszaki adattábla'!$C$6/'Műszaki adattábla'!$C$7)+(G325*I325)+(H325*I325)/12*$D$7,0))</f>
        <v>82543</v>
      </c>
      <c r="L325" s="91">
        <f t="shared" si="12"/>
        <v>4796</v>
      </c>
    </row>
    <row r="326" spans="2:12" ht="15.75" thickBot="1" x14ac:dyDescent="0.3">
      <c r="B326" s="84">
        <f t="shared" si="11"/>
        <v>305</v>
      </c>
      <c r="C326" s="85" t="str">
        <f>IF(D326="","",VLOOKUP(D326,'Műszaki adattábla'!E:H,2,0))</f>
        <v>6600 Szentes, Kiss B.u.13.</v>
      </c>
      <c r="D326" s="86" t="str">
        <f>IF('Műszaki adattábla'!E318="","",'Műszaki adattábla'!E318)</f>
        <v>39N050036131000X</v>
      </c>
      <c r="E326" s="151">
        <f>IF('Műszaki adattábla'!E318="","",'Műszaki adattábla'!Q318)</f>
        <v>59440</v>
      </c>
      <c r="F326" s="87">
        <f>IF(D326="","",VLOOKUP(D326,'Műszaki adattábla'!E:N,8,0))</f>
        <v>6</v>
      </c>
      <c r="G326" s="87">
        <f>IF(D326="","",IF('Műszaki adattábla'!K318="20-99",IF('Műszaki adattábla'!N318="","Nem adott meg lekötött teljesítményt",VLOOKUP(D326,'Műszaki adattábla'!E:P,10,0)),0))</f>
        <v>0</v>
      </c>
      <c r="H326" s="87">
        <f>IF(D326="","",VLOOKUP(D326,'Műszaki adattábla'!E:Q,11,0))</f>
        <v>0</v>
      </c>
      <c r="I326" s="88">
        <v>1954.93</v>
      </c>
      <c r="J326" s="89">
        <v>1138.9100000000001</v>
      </c>
      <c r="K326" s="90">
        <f>IF(D326="","",ROUND((F326*I326*'Műszaki adattábla'!$C$6/'Műszaki adattábla'!$C$7)+(G326*I326)+(H326*I326)/12*$D$7,0))</f>
        <v>123815</v>
      </c>
      <c r="L326" s="91">
        <f t="shared" si="12"/>
        <v>67697</v>
      </c>
    </row>
    <row r="327" spans="2:12" ht="15.75" thickBot="1" x14ac:dyDescent="0.3">
      <c r="B327" s="84">
        <f t="shared" si="11"/>
        <v>306</v>
      </c>
      <c r="C327" s="85" t="str">
        <f>IF(D327="","",VLOOKUP(D327,'Műszaki adattábla'!E:H,2,0))</f>
        <v>6600 Szentes, Kiss B.u.13.</v>
      </c>
      <c r="D327" s="86" t="str">
        <f>IF('Műszaki adattábla'!E319="","",'Műszaki adattábla'!E319)</f>
        <v>39N050570830000P</v>
      </c>
      <c r="E327" s="151">
        <f>IF('Műszaki adattábla'!E319="","",'Műszaki adattábla'!Q319)</f>
        <v>107</v>
      </c>
      <c r="F327" s="87">
        <f>IF(D327="","",VLOOKUP(D327,'Műszaki adattábla'!E:N,8,0))</f>
        <v>4</v>
      </c>
      <c r="G327" s="87">
        <f>IF(D327="","",IF('Műszaki adattábla'!K319="20-99",IF('Műszaki adattábla'!N319="","Nem adott meg lekötött teljesítményt",VLOOKUP(D327,'Műszaki adattábla'!E:P,10,0)),0))</f>
        <v>0</v>
      </c>
      <c r="H327" s="87">
        <f>IF(D327="","",VLOOKUP(D327,'Műszaki adattábla'!E:Q,11,0))</f>
        <v>0</v>
      </c>
      <c r="I327" s="88">
        <v>1954.93</v>
      </c>
      <c r="J327" s="89">
        <v>1138.9100000000001</v>
      </c>
      <c r="K327" s="90">
        <f>IF(D327="","",ROUND((F327*I327*'Műszaki adattábla'!$C$6/'Műszaki adattábla'!$C$7)+(G327*I327)+(H327*I327)/12*$D$7,0))</f>
        <v>82543</v>
      </c>
      <c r="L327" s="91">
        <f t="shared" si="12"/>
        <v>122</v>
      </c>
    </row>
    <row r="328" spans="2:12" ht="15.75" thickBot="1" x14ac:dyDescent="0.3">
      <c r="B328" s="84">
        <f t="shared" si="11"/>
        <v>307</v>
      </c>
      <c r="C328" s="85" t="str">
        <f>IF(D328="","",VLOOKUP(D328,'Műszaki adattábla'!E:H,2,0))</f>
        <v>6600 Szentes, Kiss B.u.13.</v>
      </c>
      <c r="D328" s="86" t="str">
        <f>IF('Műszaki adattábla'!E320="","",'Műszaki adattábla'!E320)</f>
        <v>39N050570687000B</v>
      </c>
      <c r="E328" s="151">
        <f>IF('Műszaki adattábla'!E320="","",'Műszaki adattábla'!Q320)</f>
        <v>107</v>
      </c>
      <c r="F328" s="87">
        <f>IF(D328="","",VLOOKUP(D328,'Műszaki adattábla'!E:N,8,0))</f>
        <v>4</v>
      </c>
      <c r="G328" s="87">
        <f>IF(D328="","",IF('Műszaki adattábla'!K320="20-99",IF('Műszaki adattábla'!N320="","Nem adott meg lekötött teljesítményt",VLOOKUP(D328,'Műszaki adattábla'!E:P,10,0)),0))</f>
        <v>0</v>
      </c>
      <c r="H328" s="87">
        <f>IF(D328="","",VLOOKUP(D328,'Műszaki adattábla'!E:Q,11,0))</f>
        <v>0</v>
      </c>
      <c r="I328" s="88">
        <v>1954.93</v>
      </c>
      <c r="J328" s="89">
        <v>1138.9100000000001</v>
      </c>
      <c r="K328" s="90">
        <f>IF(D328="","",ROUND((F328*I328*'Műszaki adattábla'!$C$6/'Műszaki adattábla'!$C$7)+(G328*I328)+(H328*I328)/12*$D$7,0))</f>
        <v>82543</v>
      </c>
      <c r="L328" s="91">
        <f t="shared" si="12"/>
        <v>122</v>
      </c>
    </row>
    <row r="329" spans="2:12" ht="15.75" thickBot="1" x14ac:dyDescent="0.3">
      <c r="B329" s="84">
        <f t="shared" si="11"/>
        <v>308</v>
      </c>
      <c r="C329" s="85" t="str">
        <f>IF(D329="","",VLOOKUP(D329,'Műszaki adattábla'!E:H,2,0))</f>
        <v>6600 Szentes, Kiss B.u.13.</v>
      </c>
      <c r="D329" s="86" t="str">
        <f>IF('Műszaki adattábla'!E321="","",'Műszaki adattábla'!E321)</f>
        <v>39N050570132000R</v>
      </c>
      <c r="E329" s="151">
        <f>IF('Műszaki adattábla'!E321="","",'Műszaki adattábla'!Q321)</f>
        <v>107</v>
      </c>
      <c r="F329" s="87">
        <f>IF(D329="","",VLOOKUP(D329,'Műszaki adattábla'!E:N,8,0))</f>
        <v>4</v>
      </c>
      <c r="G329" s="87">
        <f>IF(D329="","",IF('Műszaki adattábla'!K321="20-99",IF('Műszaki adattábla'!N321="","Nem adott meg lekötött teljesítményt",VLOOKUP(D329,'Műszaki adattábla'!E:P,10,0)),0))</f>
        <v>0</v>
      </c>
      <c r="H329" s="87">
        <f>IF(D329="","",VLOOKUP(D329,'Műszaki adattábla'!E:Q,11,0))</f>
        <v>0</v>
      </c>
      <c r="I329" s="88">
        <v>1954.93</v>
      </c>
      <c r="J329" s="89">
        <v>1138.9100000000001</v>
      </c>
      <c r="K329" s="90">
        <f>IF(D329="","",ROUND((F329*I329*'Műszaki adattábla'!$C$6/'Műszaki adattábla'!$C$7)+(G329*I329)+(H329*I329)/12*$D$7,0))</f>
        <v>82543</v>
      </c>
      <c r="L329" s="91">
        <f t="shared" si="12"/>
        <v>122</v>
      </c>
    </row>
    <row r="330" spans="2:12" ht="15.75" thickBot="1" x14ac:dyDescent="0.3">
      <c r="B330" s="84">
        <f t="shared" si="11"/>
        <v>309</v>
      </c>
      <c r="C330" s="85" t="str">
        <f>IF(D330="","",VLOOKUP(D330,'Műszaki adattábla'!E:H,2,0))</f>
        <v>6640 Csongrád, Szentesi u. 1.</v>
      </c>
      <c r="D330" s="86" t="str">
        <f>IF('Műszaki adattábla'!E322="","",'Műszaki adattábla'!E322)</f>
        <v>39N0503894090002</v>
      </c>
      <c r="E330" s="151">
        <f>IF('Műszaki adattábla'!E322="","",'Műszaki adattábla'!Q322)</f>
        <v>27246</v>
      </c>
      <c r="F330" s="87">
        <f>IF(D330="","",VLOOKUP(D330,'Műszaki adattábla'!E:N,8,0))</f>
        <v>6</v>
      </c>
      <c r="G330" s="87">
        <f>IF(D330="","",IF('Műszaki adattábla'!K322="20-99",IF('Műszaki adattábla'!N322="","Nem adott meg lekötött teljesítményt",VLOOKUP(D330,'Műszaki adattábla'!E:P,10,0)),0))</f>
        <v>0</v>
      </c>
      <c r="H330" s="87">
        <f>IF(D330="","",VLOOKUP(D330,'Műszaki adattábla'!E:Q,11,0))</f>
        <v>0</v>
      </c>
      <c r="I330" s="88">
        <v>1954.93</v>
      </c>
      <c r="J330" s="89">
        <v>1138.9100000000001</v>
      </c>
      <c r="K330" s="90">
        <f>IF(D330="","",ROUND((F330*I330*'Műszaki adattábla'!$C$6/'Műszaki adattábla'!$C$7)+(G330*I330)+(H330*I330)/12*$D$7,0))</f>
        <v>123815</v>
      </c>
      <c r="L330" s="91">
        <f t="shared" si="12"/>
        <v>31031</v>
      </c>
    </row>
    <row r="331" spans="2:12" ht="15.75" thickBot="1" x14ac:dyDescent="0.3">
      <c r="B331" s="84">
        <f t="shared" si="11"/>
        <v>310</v>
      </c>
      <c r="C331" s="85" t="str">
        <f>IF(D331="","",VLOOKUP(D331,'Műszaki adattábla'!E:H,2,0))</f>
        <v>6640 Csongrád, Szentesi u. 1.</v>
      </c>
      <c r="D331" s="86" t="str">
        <f>IF('Műszaki adattábla'!E323="","",'Műszaki adattábla'!E323)</f>
        <v>39N0503890940001</v>
      </c>
      <c r="E331" s="151">
        <f>IF('Műszaki adattábla'!E323="","",'Műszaki adattábla'!Q323)</f>
        <v>21956</v>
      </c>
      <c r="F331" s="87">
        <f>IF(D331="","",VLOOKUP(D331,'Műszaki adattábla'!E:N,8,0))</f>
        <v>6</v>
      </c>
      <c r="G331" s="87">
        <f>IF(D331="","",IF('Műszaki adattábla'!K323="20-99",IF('Műszaki adattábla'!N323="","Nem adott meg lekötött teljesítményt",VLOOKUP(D331,'Műszaki adattábla'!E:P,10,0)),0))</f>
        <v>0</v>
      </c>
      <c r="H331" s="87">
        <f>IF(D331="","",VLOOKUP(D331,'Műszaki adattábla'!E:Q,11,0))</f>
        <v>0</v>
      </c>
      <c r="I331" s="88">
        <v>1954.93</v>
      </c>
      <c r="J331" s="89">
        <v>1138.9100000000001</v>
      </c>
      <c r="K331" s="90">
        <f>IF(D331="","",ROUND((F331*I331*'Műszaki adattábla'!$C$6/'Műszaki adattábla'!$C$7)+(G331*I331)+(H331*I331)/12*$D$7,0))</f>
        <v>123815</v>
      </c>
      <c r="L331" s="91">
        <f t="shared" si="12"/>
        <v>25006</v>
      </c>
    </row>
    <row r="332" spans="2:12" ht="15.75" thickBot="1" x14ac:dyDescent="0.3">
      <c r="B332" s="84">
        <f t="shared" si="11"/>
        <v>311</v>
      </c>
      <c r="C332" s="85" t="str">
        <f>IF(D332="","",VLOOKUP(D332,'Műszaki adattábla'!E:H,2,0))</f>
        <v>6753 Szeged, Folyamos telep hrsz19032</v>
      </c>
      <c r="D332" s="86" t="str">
        <f>IF('Műszaki adattábla'!E324="","",'Műszaki adattábla'!E324)</f>
        <v>39N0503167070004</v>
      </c>
      <c r="E332" s="151">
        <f>IF('Műszaki adattábla'!E324="","",'Műszaki adattábla'!Q324)</f>
        <v>119870</v>
      </c>
      <c r="F332" s="87">
        <f>IF(D332="","",VLOOKUP(D332,'Műszaki adattábla'!E:N,8,0))</f>
        <v>0</v>
      </c>
      <c r="G332" s="87">
        <f>IF(D332="","",IF('Műszaki adattábla'!K324="20-99",IF('Műszaki adattábla'!N324="","Nem adott meg lekötött teljesítményt",VLOOKUP(D332,'Műszaki adattábla'!E:P,10,0)),0))</f>
        <v>294</v>
      </c>
      <c r="H332" s="87">
        <f>IF(D332="","",VLOOKUP(D332,'Műszaki adattábla'!E:Q,11,0))</f>
        <v>0</v>
      </c>
      <c r="I332" s="88">
        <v>1875.5</v>
      </c>
      <c r="J332" s="89">
        <v>164.72</v>
      </c>
      <c r="K332" s="90">
        <f>IF(D332="","",ROUND((F332*I332*'Műszaki adattábla'!$C$6/'Műszaki adattábla'!$C$7)+(G332*I332)+(H332*I332)/12*$D$7,0))</f>
        <v>551397</v>
      </c>
      <c r="L332" s="91">
        <f t="shared" si="12"/>
        <v>19745</v>
      </c>
    </row>
    <row r="333" spans="2:12" ht="15.75" thickBot="1" x14ac:dyDescent="0.3">
      <c r="B333" s="84">
        <f t="shared" si="11"/>
        <v>312</v>
      </c>
      <c r="C333" s="85" t="str">
        <f>IF(D333="","",VLOOKUP(D333,'Műszaki adattábla'!E:H,2,0))</f>
        <v>6100 Kiskunfélegyháza, Alpári u. 61.</v>
      </c>
      <c r="D333" s="86" t="str">
        <f>IF('Műszaki adattábla'!E325="","",'Műszaki adattábla'!E325)</f>
        <v>39N050350078000I</v>
      </c>
      <c r="E333" s="151">
        <f>IF('Műszaki adattábla'!E325="","",'Műszaki adattábla'!Q325)</f>
        <v>11</v>
      </c>
      <c r="F333" s="87">
        <f>IF(D333="","",VLOOKUP(D333,'Műszaki adattábla'!E:N,8,0))</f>
        <v>4</v>
      </c>
      <c r="G333" s="87">
        <f>IF(D333="","",IF('Műszaki adattábla'!K325="20-99",IF('Műszaki adattábla'!N325="","Nem adott meg lekötött teljesítményt",VLOOKUP(D333,'Műszaki adattábla'!E:P,10,0)),0))</f>
        <v>0</v>
      </c>
      <c r="H333" s="87">
        <f>IF(D333="","",VLOOKUP(D333,'Műszaki adattábla'!E:Q,11,0))</f>
        <v>0</v>
      </c>
      <c r="I333" s="88">
        <v>1954.93</v>
      </c>
      <c r="J333" s="89">
        <v>1138.9100000000001</v>
      </c>
      <c r="K333" s="90">
        <f>IF(D333="","",ROUND((F333*I333*'Műszaki adattábla'!$C$6/'Műszaki adattábla'!$C$7)+(G333*I333)+(H333*I333)/12*$D$7,0))</f>
        <v>82543</v>
      </c>
      <c r="L333" s="91">
        <f t="shared" si="12"/>
        <v>13</v>
      </c>
    </row>
    <row r="334" spans="2:12" ht="15.75" thickBot="1" x14ac:dyDescent="0.3">
      <c r="B334" s="84">
        <f t="shared" si="11"/>
        <v>313</v>
      </c>
      <c r="C334" s="85" t="str">
        <f>IF(D334="","",VLOOKUP(D334,'Műszaki adattábla'!E:H,2,0))</f>
        <v>6753 Szeged-Tápé, Szomolya 17.</v>
      </c>
      <c r="D334" s="86" t="str">
        <f>IF('Műszaki adattábla'!E326="","",'Műszaki adattábla'!E326)</f>
        <v>39N050316480000C</v>
      </c>
      <c r="E334" s="151">
        <f>IF('Műszaki adattábla'!E326="","",'Műszaki adattábla'!Q326)</f>
        <v>5268</v>
      </c>
      <c r="F334" s="87">
        <f>IF(D334="","",VLOOKUP(D334,'Műszaki adattábla'!E:N,8,0))</f>
        <v>16</v>
      </c>
      <c r="G334" s="87">
        <f>IF(D334="","",IF('Műszaki adattábla'!K326="20-99",IF('Műszaki adattábla'!N326="","Nem adott meg lekötött teljesítményt",VLOOKUP(D334,'Műszaki adattábla'!E:P,10,0)),0))</f>
        <v>0</v>
      </c>
      <c r="H334" s="87">
        <f>IF(D334="","",VLOOKUP(D334,'Műszaki adattábla'!E:Q,11,0))</f>
        <v>0</v>
      </c>
      <c r="I334" s="88">
        <v>1954.93</v>
      </c>
      <c r="J334" s="89">
        <v>1138.9100000000001</v>
      </c>
      <c r="K334" s="90">
        <f>IF(D334="","",ROUND((F334*I334*'Műszaki adattábla'!$C$6/'Műszaki adattábla'!$C$7)+(G334*I334)+(H334*I334)/12*$D$7,0))</f>
        <v>330173</v>
      </c>
      <c r="L334" s="91">
        <f t="shared" si="12"/>
        <v>6000</v>
      </c>
    </row>
    <row r="335" spans="2:12" ht="15.75" thickBot="1" x14ac:dyDescent="0.3">
      <c r="B335" s="84">
        <f t="shared" si="11"/>
        <v>314</v>
      </c>
      <c r="C335" s="85" t="str">
        <f>IF(D335="","",VLOOKUP(D335,'Műszaki adattábla'!E:H,2,0))</f>
        <v>6723 Szeged, Hattyas sor 0.</v>
      </c>
      <c r="D335" s="86" t="str">
        <f>IF('Műszaki adattábla'!E327="","",'Műszaki adattábla'!E327)</f>
        <v>39N050564701000M</v>
      </c>
      <c r="E335" s="151">
        <f>IF('Műszaki adattábla'!E327="","",'Műszaki adattábla'!Q327)</f>
        <v>11613</v>
      </c>
      <c r="F335" s="87">
        <f>IF(D335="","",VLOOKUP(D335,'Műszaki adattábla'!E:N,8,0))</f>
        <v>4</v>
      </c>
      <c r="G335" s="87">
        <f>IF(D335="","",IF('Műszaki adattábla'!K327="20-99",IF('Műszaki adattábla'!N327="","Nem adott meg lekötött teljesítményt",VLOOKUP(D335,'Műszaki adattábla'!E:P,10,0)),0))</f>
        <v>0</v>
      </c>
      <c r="H335" s="87">
        <f>IF(D335="","",VLOOKUP(D335,'Műszaki adattábla'!E:Q,11,0))</f>
        <v>0</v>
      </c>
      <c r="I335" s="88">
        <v>1954.93</v>
      </c>
      <c r="J335" s="89">
        <v>1138.9100000000001</v>
      </c>
      <c r="K335" s="90">
        <f>IF(D335="","",ROUND((F335*I335*'Műszaki adattábla'!$C$6/'Műszaki adattábla'!$C$7)+(G335*I335)+(H335*I335)/12*$D$7,0))</f>
        <v>82543</v>
      </c>
      <c r="L335" s="91">
        <f t="shared" si="12"/>
        <v>13226</v>
      </c>
    </row>
    <row r="336" spans="2:12" ht="15.75" thickBot="1" x14ac:dyDescent="0.3">
      <c r="B336" s="84">
        <f t="shared" si="11"/>
        <v>315</v>
      </c>
      <c r="C336" s="85" t="str">
        <f>IF(D336="","",VLOOKUP(D336,'Műszaki adattábla'!E:H,2,0))</f>
        <v>6729 Szeged, Hattyas telep 6.</v>
      </c>
      <c r="D336" s="86" t="str">
        <f>IF('Műszaki adattábla'!E328="","",'Műszaki adattábla'!E328)</f>
        <v>39N0501815960003</v>
      </c>
      <c r="E336" s="151">
        <f>IF('Műszaki adattábla'!E328="","",'Műszaki adattábla'!Q328)</f>
        <v>137204</v>
      </c>
      <c r="F336" s="87">
        <f>IF(D336="","",VLOOKUP(D336,'Műszaki adattábla'!E:N,8,0))</f>
        <v>0</v>
      </c>
      <c r="G336" s="87">
        <f>IF(D336="","",IF('Műszaki adattábla'!K328="20-99",IF('Műszaki adattábla'!N328="","Nem adott meg lekötött teljesítményt",VLOOKUP(D336,'Műszaki adattábla'!E:P,10,0)),0))</f>
        <v>431</v>
      </c>
      <c r="H336" s="87">
        <f>IF(D336="","",VLOOKUP(D336,'Műszaki adattábla'!E:Q,11,0))</f>
        <v>0</v>
      </c>
      <c r="I336" s="88">
        <v>1875.5</v>
      </c>
      <c r="J336" s="89">
        <v>164.72</v>
      </c>
      <c r="K336" s="90">
        <f>IF(D336="","",ROUND((F336*I336*'Műszaki adattábla'!$C$6/'Műszaki adattábla'!$C$7)+(G336*I336)+(H336*I336)/12*$D$7,0))</f>
        <v>808341</v>
      </c>
      <c r="L336" s="91">
        <f t="shared" si="12"/>
        <v>22600</v>
      </c>
    </row>
    <row r="337" spans="2:12" ht="15.75" thickBot="1" x14ac:dyDescent="0.3">
      <c r="B337" s="84">
        <f t="shared" si="11"/>
        <v>316</v>
      </c>
      <c r="C337" s="85" t="str">
        <f>IF(D337="","",VLOOKUP(D337,'Műszaki adattábla'!E:H,2,0))</f>
        <v>6753 Szeged-Tápé, Szomolya 1.</v>
      </c>
      <c r="D337" s="86" t="str">
        <f>IF('Műszaki adattábla'!E329="","",'Műszaki adattábla'!E329)</f>
        <v>39N0503164910001</v>
      </c>
      <c r="E337" s="151">
        <f>IF('Műszaki adattábla'!E329="","",'Műszaki adattábla'!Q329)</f>
        <v>21112</v>
      </c>
      <c r="F337" s="87">
        <f>IF(D337="","",VLOOKUP(D337,'Műszaki adattábla'!E:N,8,0))</f>
        <v>4</v>
      </c>
      <c r="G337" s="87">
        <f>IF(D337="","",IF('Műszaki adattábla'!K329="20-99",IF('Műszaki adattábla'!N329="","Nem adott meg lekötött teljesítményt",VLOOKUP(D337,'Műszaki adattábla'!E:P,10,0)),0))</f>
        <v>0</v>
      </c>
      <c r="H337" s="87">
        <f>IF(D337="","",VLOOKUP(D337,'Műszaki adattábla'!E:Q,11,0))</f>
        <v>0</v>
      </c>
      <c r="I337" s="88">
        <v>1954.93</v>
      </c>
      <c r="J337" s="89">
        <v>1138.9100000000001</v>
      </c>
      <c r="K337" s="90">
        <f>IF(D337="","",ROUND((F337*I337*'Műszaki adattábla'!$C$6/'Műszaki adattábla'!$C$7)+(G337*I337)+(H337*I337)/12*$D$7,0))</f>
        <v>82543</v>
      </c>
      <c r="L337" s="91">
        <f t="shared" si="12"/>
        <v>24045</v>
      </c>
    </row>
    <row r="338" spans="2:12" ht="15.75" thickBot="1" x14ac:dyDescent="0.3">
      <c r="B338" s="84">
        <f t="shared" si="11"/>
        <v>317</v>
      </c>
      <c r="C338" s="85" t="str">
        <f>IF(D338="","",VLOOKUP(D338,'Műszaki adattábla'!E:H,2,0))</f>
        <v>6726, Szeged, Alsó kikötő sor 16.</v>
      </c>
      <c r="D338" s="86" t="str">
        <f>IF('Műszaki adattábla'!E330="","",'Műszaki adattábla'!E330)</f>
        <v>39N050208955000A</v>
      </c>
      <c r="E338" s="151">
        <f>IF('Műszaki adattábla'!E330="","",'Műszaki adattábla'!Q330)</f>
        <v>12657</v>
      </c>
      <c r="F338" s="87">
        <f>IF(D338="","",VLOOKUP(D338,'Műszaki adattábla'!E:N,8,0))</f>
        <v>4</v>
      </c>
      <c r="G338" s="87">
        <f>IF(D338="","",IF('Műszaki adattábla'!K330="20-99",IF('Műszaki adattábla'!N330="","Nem adott meg lekötött teljesítményt",VLOOKUP(D338,'Műszaki adattábla'!E:P,10,0)),0))</f>
        <v>0</v>
      </c>
      <c r="H338" s="87">
        <f>IF(D338="","",VLOOKUP(D338,'Műszaki adattábla'!E:Q,11,0))</f>
        <v>0</v>
      </c>
      <c r="I338" s="88">
        <v>1954.93</v>
      </c>
      <c r="J338" s="89">
        <v>1138.9100000000001</v>
      </c>
      <c r="K338" s="90">
        <f>IF(D338="","",ROUND((F338*I338*'Műszaki adattábla'!$C$6/'Műszaki adattábla'!$C$7)+(G338*I338)+(H338*I338)/12*$D$7,0))</f>
        <v>82543</v>
      </c>
      <c r="L338" s="91">
        <f t="shared" si="12"/>
        <v>14415</v>
      </c>
    </row>
    <row r="339" spans="2:12" ht="15.75" thickBot="1" x14ac:dyDescent="0.3">
      <c r="B339" s="84">
        <f t="shared" si="11"/>
        <v>318</v>
      </c>
      <c r="C339" s="85" t="str">
        <f>IF(D339="","",VLOOKUP(D339,'Műszaki adattábla'!E:H,2,0))</f>
        <v>6757 Szeged-Gyálarét, Gátőr telep 0.</v>
      </c>
      <c r="D339" s="86" t="str">
        <f>IF('Műszaki adattábla'!E331="","",'Műszaki adattábla'!E331)</f>
        <v>39N0506733070009</v>
      </c>
      <c r="E339" s="151">
        <f>IF('Műszaki adattábla'!E331="","",'Műszaki adattábla'!Q331)</f>
        <v>23222</v>
      </c>
      <c r="F339" s="87">
        <f>IF(D339="","",VLOOKUP(D339,'Műszaki adattábla'!E:N,8,0))</f>
        <v>4</v>
      </c>
      <c r="G339" s="87">
        <f>IF(D339="","",IF('Műszaki adattábla'!K331="20-99",IF('Műszaki adattábla'!N331="","Nem adott meg lekötött teljesítményt",VLOOKUP(D339,'Műszaki adattábla'!E:P,10,0)),0))</f>
        <v>0</v>
      </c>
      <c r="H339" s="87">
        <f>IF(D339="","",VLOOKUP(D339,'Műszaki adattábla'!E:Q,11,0))</f>
        <v>0</v>
      </c>
      <c r="I339" s="88">
        <v>1954.93</v>
      </c>
      <c r="J339" s="89">
        <v>1138.9100000000001</v>
      </c>
      <c r="K339" s="90">
        <f>IF(D339="","",ROUND((F339*I339*'Műszaki adattábla'!$C$6/'Műszaki adattábla'!$C$7)+(G339*I339)+(H339*I339)/12*$D$7,0))</f>
        <v>82543</v>
      </c>
      <c r="L339" s="91">
        <f t="shared" si="12"/>
        <v>26448</v>
      </c>
    </row>
    <row r="340" spans="2:12" ht="15.75" thickBot="1" x14ac:dyDescent="0.3">
      <c r="B340" s="84">
        <f t="shared" si="11"/>
        <v>319</v>
      </c>
      <c r="C340" s="85" t="str">
        <f>IF(D340="","",VLOOKUP(D340,'Műszaki adattábla'!E:H,2,0))</f>
        <v>6133 Jászszentlászló, Dózsa Gy. u. 61.</v>
      </c>
      <c r="D340" s="86" t="str">
        <f>IF('Műszaki adattábla'!E332="","",'Műszaki adattábla'!E332)</f>
        <v>39N050609357000V</v>
      </c>
      <c r="E340" s="151">
        <f>IF('Műszaki adattábla'!E332="","",'Műszaki adattábla'!Q332)</f>
        <v>11</v>
      </c>
      <c r="F340" s="87">
        <f>IF(D340="","",VLOOKUP(D340,'Műszaki adattábla'!E:N,8,0))</f>
        <v>4</v>
      </c>
      <c r="G340" s="87">
        <f>IF(D340="","",IF('Műszaki adattábla'!K332="20-99",IF('Műszaki adattábla'!N332="","Nem adott meg lekötött teljesítményt",VLOOKUP(D340,'Műszaki adattábla'!E:P,10,0)),0))</f>
        <v>0</v>
      </c>
      <c r="H340" s="87">
        <f>IF(D340="","",VLOOKUP(D340,'Műszaki adattábla'!E:Q,11,0))</f>
        <v>0</v>
      </c>
      <c r="I340" s="88">
        <v>1954.93</v>
      </c>
      <c r="J340" s="89">
        <v>1138.9100000000001</v>
      </c>
      <c r="K340" s="90">
        <f>IF(D340="","",ROUND((F340*I340*'Műszaki adattábla'!$C$6/'Műszaki adattábla'!$C$7)+(G340*I340)+(H340*I340)/12*$D$7,0))</f>
        <v>82543</v>
      </c>
      <c r="L340" s="91">
        <f t="shared" si="12"/>
        <v>13</v>
      </c>
    </row>
    <row r="341" spans="2:12" ht="15.75" thickBot="1" x14ac:dyDescent="0.3">
      <c r="B341" s="84">
        <f t="shared" si="11"/>
        <v>320</v>
      </c>
      <c r="C341" s="85" t="str">
        <f>IF(D341="","",VLOOKUP(D341,'Műszaki adattábla'!E:H,2,0))</f>
        <v>6800 Hódmezővhely, Dr Rapcsák A. u.10.</v>
      </c>
      <c r="D341" s="86" t="str">
        <f>IF('Műszaki adattábla'!E333="","",'Műszaki adattábla'!E333)</f>
        <v>39N050074771000L</v>
      </c>
      <c r="E341" s="151">
        <f>IF('Műszaki adattábla'!E333="","",'Műszaki adattábla'!Q333)</f>
        <v>79179</v>
      </c>
      <c r="F341" s="87">
        <f>IF(D341="","",VLOOKUP(D341,'Műszaki adattábla'!E:N,8,0))</f>
        <v>16</v>
      </c>
      <c r="G341" s="87">
        <f>IF(D341="","",IF('Műszaki adattábla'!K333="20-99",IF('Műszaki adattábla'!N333="","Nem adott meg lekötött teljesítményt",VLOOKUP(D341,'Műszaki adattábla'!E:P,10,0)),0))</f>
        <v>0</v>
      </c>
      <c r="H341" s="87">
        <f>IF(D341="","",VLOOKUP(D341,'Műszaki adattábla'!E:Q,11,0))</f>
        <v>0</v>
      </c>
      <c r="I341" s="88">
        <v>1954.93</v>
      </c>
      <c r="J341" s="89">
        <v>1138.9100000000001</v>
      </c>
      <c r="K341" s="90">
        <f>IF(D341="","",ROUND((F341*I341*'Műszaki adattábla'!$C$6/'Műszaki adattábla'!$C$7)+(G341*I341)+(H341*I341)/12*$D$7,0))</f>
        <v>330173</v>
      </c>
      <c r="L341" s="91">
        <f t="shared" si="12"/>
        <v>90178</v>
      </c>
    </row>
    <row r="342" spans="2:12" ht="15.75" thickBot="1" x14ac:dyDescent="0.3">
      <c r="B342" s="84">
        <f t="shared" si="11"/>
        <v>321</v>
      </c>
      <c r="C342" s="85" t="str">
        <f>IF(D342="","",VLOOKUP(D342,'Műszaki adattábla'!E:H,2,0))</f>
        <v>6753 Szeged, Folyamos tp II hrsz 19032</v>
      </c>
      <c r="D342" s="86" t="str">
        <f>IF('Műszaki adattábla'!E334="","",'Műszaki adattábla'!E334)</f>
        <v>39N050872248000C</v>
      </c>
      <c r="E342" s="151">
        <f>IF('Műszaki adattábla'!E334="","",'Műszaki adattábla'!Q334)</f>
        <v>125329</v>
      </c>
      <c r="F342" s="87">
        <f>IF(D342="","",VLOOKUP(D342,'Műszaki adattábla'!E:N,8,0))</f>
        <v>16</v>
      </c>
      <c r="G342" s="87">
        <f>IF(D342="","",IF('Műszaki adattábla'!K334="20-99",IF('Műszaki adattábla'!N334="","Nem adott meg lekötött teljesítményt",VLOOKUP(D342,'Műszaki adattábla'!E:P,10,0)),0))</f>
        <v>0</v>
      </c>
      <c r="H342" s="87">
        <f>IF(D342="","",VLOOKUP(D342,'Műszaki adattábla'!E:Q,11,0))</f>
        <v>0</v>
      </c>
      <c r="I342" s="88">
        <v>1954.93</v>
      </c>
      <c r="J342" s="89">
        <v>1138.9100000000001</v>
      </c>
      <c r="K342" s="90">
        <f>IF(D342="","",ROUND((F342*I342*'Műszaki adattábla'!$C$6/'Műszaki adattábla'!$C$7)+(G342*I342)+(H342*I342)/12*$D$7,0))</f>
        <v>330173</v>
      </c>
      <c r="L342" s="91">
        <f t="shared" si="12"/>
        <v>142738</v>
      </c>
    </row>
    <row r="343" spans="2:12" ht="15.75" thickBot="1" x14ac:dyDescent="0.3">
      <c r="B343" s="84">
        <f t="shared" si="11"/>
        <v>322</v>
      </c>
      <c r="C343" s="85" t="str">
        <f>IF(D343="","",VLOOKUP(D343,'Műszaki adattábla'!E:H,2,0))</f>
        <v>6724 Szeged, Cserzy Mihály u. 30/a</v>
      </c>
      <c r="D343" s="86" t="str">
        <f>IF('Műszaki adattábla'!E335="","",'Műszaki adattábla'!E335)</f>
        <v>39N0507942530007</v>
      </c>
      <c r="E343" s="151">
        <f>IF('Műszaki adattábla'!E335="","",'Műszaki adattábla'!Q335)</f>
        <v>22990</v>
      </c>
      <c r="F343" s="87">
        <f>IF(D343="","",VLOOKUP(D343,'Műszaki adattábla'!E:N,8,0))</f>
        <v>16</v>
      </c>
      <c r="G343" s="87">
        <f>IF(D343="","",IF('Műszaki adattábla'!K335="20-99",IF('Műszaki adattábla'!N335="","Nem adott meg lekötött teljesítményt",VLOOKUP(D343,'Műszaki adattábla'!E:P,10,0)),0))</f>
        <v>0</v>
      </c>
      <c r="H343" s="87">
        <f>IF(D343="","",VLOOKUP(D343,'Műszaki adattábla'!E:Q,11,0))</f>
        <v>0</v>
      </c>
      <c r="I343" s="88">
        <v>1954.93</v>
      </c>
      <c r="J343" s="89">
        <v>1138.9100000000001</v>
      </c>
      <c r="K343" s="90">
        <f>IF(D343="","",ROUND((F343*I343*'Műszaki adattábla'!$C$6/'Műszaki adattábla'!$C$7)+(G343*I343)+(H343*I343)/12*$D$7,0))</f>
        <v>330173</v>
      </c>
      <c r="L343" s="91">
        <f t="shared" si="12"/>
        <v>26184</v>
      </c>
    </row>
    <row r="344" spans="2:12" ht="15.75" thickBot="1" x14ac:dyDescent="0.3">
      <c r="B344" s="84">
        <f t="shared" si="11"/>
        <v>323</v>
      </c>
      <c r="C344" s="85" t="str">
        <f>IF(D344="","",VLOOKUP(D344,'Műszaki adattábla'!E:H,2,0))</f>
        <v>5946 Békéssámson, Andrássy u. 3.</v>
      </c>
      <c r="D344" s="86" t="str">
        <f>IF('Műszaki adattábla'!E336="","",'Műszaki adattábla'!E336)</f>
        <v>39N0506430810002</v>
      </c>
      <c r="E344" s="151">
        <f>IF('Műszaki adattábla'!E336="","",'Műszaki adattábla'!Q336)</f>
        <v>6038</v>
      </c>
      <c r="F344" s="87">
        <f>IF(D344="","",VLOOKUP(D344,'Műszaki adattábla'!E:N,8,0))</f>
        <v>4</v>
      </c>
      <c r="G344" s="87">
        <f>IF(D344="","",IF('Műszaki adattábla'!K336="20-99",IF('Műszaki adattábla'!N336="","Nem adott meg lekötött teljesítményt",VLOOKUP(D344,'Műszaki adattábla'!E:P,10,0)),0))</f>
        <v>0</v>
      </c>
      <c r="H344" s="87">
        <f>IF(D344="","",VLOOKUP(D344,'Műszaki adattábla'!E:Q,11,0))</f>
        <v>0</v>
      </c>
      <c r="I344" s="88">
        <v>1954.93</v>
      </c>
      <c r="J344" s="89">
        <v>1138.9100000000001</v>
      </c>
      <c r="K344" s="90">
        <f>IF(D344="","",ROUND((F344*I344*'Műszaki adattábla'!$C$6/'Műszaki adattábla'!$C$7)+(G344*I344)+(H344*I344)/12*$D$7,0))</f>
        <v>82543</v>
      </c>
      <c r="L344" s="91">
        <f t="shared" si="12"/>
        <v>6877</v>
      </c>
    </row>
    <row r="345" spans="2:12" ht="15.75" thickBot="1" x14ac:dyDescent="0.3">
      <c r="B345" s="84">
        <f t="shared" si="11"/>
        <v>324</v>
      </c>
      <c r="C345" s="85" t="str">
        <f>IF(D345="","",VLOOKUP(D345,'Műszaki adattábla'!E:H,2,0))</f>
        <v>5900 Orosháza, Felső tanya 19a</v>
      </c>
      <c r="D345" s="86" t="str">
        <f>IF('Műszaki adattábla'!E337="","",'Műszaki adattábla'!E337)</f>
        <v>39N0500324910008</v>
      </c>
      <c r="E345" s="151">
        <f>IF('Műszaki adattábla'!E337="","",'Műszaki adattábla'!Q337)</f>
        <v>3748</v>
      </c>
      <c r="F345" s="87">
        <f>IF(D345="","",VLOOKUP(D345,'Műszaki adattábla'!E:N,8,0))</f>
        <v>4</v>
      </c>
      <c r="G345" s="87">
        <f>IF(D345="","",IF('Műszaki adattábla'!K337="20-99",IF('Műszaki adattábla'!N337="","Nem adott meg lekötött teljesítményt",VLOOKUP(D345,'Műszaki adattábla'!E:P,10,0)),0))</f>
        <v>0</v>
      </c>
      <c r="H345" s="87">
        <f>IF(D345="","",VLOOKUP(D345,'Műszaki adattábla'!E:Q,11,0))</f>
        <v>0</v>
      </c>
      <c r="I345" s="88">
        <v>1954.93</v>
      </c>
      <c r="J345" s="89">
        <v>1138.9100000000001</v>
      </c>
      <c r="K345" s="90">
        <f>IF(D345="","",ROUND((F345*I345*'Műszaki adattábla'!$C$6/'Műszaki adattábla'!$C$7)+(G345*I345)+(H345*I345)/12*$D$7,0))</f>
        <v>82543</v>
      </c>
      <c r="L345" s="91">
        <f t="shared" si="12"/>
        <v>4269</v>
      </c>
    </row>
    <row r="346" spans="2:12" ht="15.75" thickBot="1" x14ac:dyDescent="0.3">
      <c r="B346" s="84">
        <f t="shared" si="11"/>
        <v>325</v>
      </c>
      <c r="C346" s="85" t="str">
        <f>IF(D346="","",VLOOKUP(D346,'Műszaki adattábla'!E:H,2,0))</f>
        <v>7623 Pécs Köztársaság tér 7/2. ép. Konyha</v>
      </c>
      <c r="D346" s="86" t="str">
        <f>IF('Műszaki adattábla'!E338="","",'Műszaki adattábla'!E338)</f>
        <v>39N030175627000Y</v>
      </c>
      <c r="E346" s="151">
        <f>IF('Műszaki adattábla'!E338="","",'Műszaki adattábla'!Q338)</f>
        <v>2122</v>
      </c>
      <c r="F346" s="87">
        <f>IF(D346="","",VLOOKUP(D346,'Műszaki adattábla'!E:N,8,0))</f>
        <v>4</v>
      </c>
      <c r="G346" s="87">
        <f>IF(D346="","",IF('Műszaki adattábla'!K338="20-99",IF('Műszaki adattábla'!N338="","Nem adott meg lekötött teljesítményt",VLOOKUP(D346,'Műszaki adattábla'!E:P,10,0)),0))</f>
        <v>0</v>
      </c>
      <c r="H346" s="87">
        <f>IF(D346="","",VLOOKUP(D346,'Műszaki adattábla'!E:Q,11,0))</f>
        <v>0</v>
      </c>
      <c r="I346" s="88">
        <v>1973.63</v>
      </c>
      <c r="J346" s="89">
        <v>1333.04</v>
      </c>
      <c r="K346" s="90">
        <f>IF(D346="","",ROUND((F346*I346*'Műszaki adattábla'!$C$6/'Műszaki adattábla'!$C$7)+(G346*I346)+(H346*I346)/12*$D$7,0))</f>
        <v>83333</v>
      </c>
      <c r="L346" s="91">
        <f t="shared" si="12"/>
        <v>2829</v>
      </c>
    </row>
    <row r="347" spans="2:12" ht="15.75" thickBot="1" x14ac:dyDescent="0.3">
      <c r="B347" s="84">
        <f t="shared" si="11"/>
        <v>326</v>
      </c>
      <c r="C347" s="85" t="str">
        <f>IF(D347="","",VLOOKUP(D347,'Műszaki adattábla'!E:H,2,0))</f>
        <v>8640 Fonyód Vágóhíd utca 1.</v>
      </c>
      <c r="D347" s="86" t="str">
        <f>IF('Műszaki adattábla'!E339="","",'Műszaki adattábla'!E339)</f>
        <v>39N040135893000M</v>
      </c>
      <c r="E347" s="151">
        <f>IF('Műszaki adattábla'!E339="","",'Műszaki adattábla'!Q339)</f>
        <v>10558</v>
      </c>
      <c r="F347" s="87">
        <f>IF(D347="","",VLOOKUP(D347,'Műszaki adattábla'!E:N,8,0))</f>
        <v>4</v>
      </c>
      <c r="G347" s="87">
        <f>IF(D347="","",IF('Műszaki adattábla'!K339="20-99",IF('Műszaki adattábla'!N339="","Nem adott meg lekötött teljesítményt",VLOOKUP(D347,'Műszaki adattábla'!E:P,10,0)),0))</f>
        <v>0</v>
      </c>
      <c r="H347" s="87">
        <f>IF(D347="","",VLOOKUP(D347,'Műszaki adattábla'!E:Q,11,0))</f>
        <v>0</v>
      </c>
      <c r="I347" s="88">
        <v>1973.63</v>
      </c>
      <c r="J347" s="89">
        <v>1626.5</v>
      </c>
      <c r="K347" s="90">
        <f>IF(D347="","",ROUND((F347*I347*'Műszaki adattábla'!$C$6/'Műszaki adattábla'!$C$7)+(G347*I347)+(H347*I347)/12*$D$7,0))</f>
        <v>83333</v>
      </c>
      <c r="L347" s="91">
        <f t="shared" si="12"/>
        <v>17173</v>
      </c>
    </row>
    <row r="348" spans="2:12" ht="15.75" thickBot="1" x14ac:dyDescent="0.3">
      <c r="B348" s="84">
        <f t="shared" si="11"/>
        <v>327</v>
      </c>
      <c r="C348" s="85" t="str">
        <f>IF(D348="","",VLOOKUP(D348,'Műszaki adattábla'!E:H,2,0))</f>
        <v>7623 Pécs Köztársaság tér 7. Főépület</v>
      </c>
      <c r="D348" s="86" t="str">
        <f>IF('Műszaki adattábla'!E340="","",'Műszaki adattábla'!E340)</f>
        <v>39N030312218000A</v>
      </c>
      <c r="E348" s="151">
        <f>IF('Műszaki adattábla'!E340="","",'Műszaki adattábla'!Q340)</f>
        <v>263895</v>
      </c>
      <c r="F348" s="87">
        <f>IF(D348="","",VLOOKUP(D348,'Műszaki adattábla'!E:N,8,0))</f>
        <v>16</v>
      </c>
      <c r="G348" s="87">
        <f>IF(D348="","",IF('Műszaki adattábla'!K340="20-99",IF('Műszaki adattábla'!N340="","Nem adott meg lekötött teljesítményt",VLOOKUP(D348,'Műszaki adattábla'!E:P,10,0)),0))</f>
        <v>0</v>
      </c>
      <c r="H348" s="87">
        <f>IF(D348="","",VLOOKUP(D348,'Műszaki adattábla'!E:Q,11,0))</f>
        <v>0</v>
      </c>
      <c r="I348" s="88">
        <v>1973.63</v>
      </c>
      <c r="J348" s="89">
        <v>1333.04</v>
      </c>
      <c r="K348" s="90">
        <f>IF(D348="","",ROUND((F348*I348*'Műszaki adattábla'!$C$6/'Műszaki adattábla'!$C$7)+(G348*I348)+(H348*I348)/12*$D$7,0))</f>
        <v>333332</v>
      </c>
      <c r="L348" s="91">
        <f t="shared" si="12"/>
        <v>351783</v>
      </c>
    </row>
    <row r="349" spans="2:12" ht="15.75" thickBot="1" x14ac:dyDescent="0.3">
      <c r="B349" s="84">
        <f t="shared" si="11"/>
        <v>328</v>
      </c>
      <c r="C349" s="85" t="str">
        <f>IF(D349="","",VLOOKUP(D349,'Műszaki adattábla'!E:H,2,0))</f>
        <v>7624 Pécs Köztársaság tér 7. Szárnyépület</v>
      </c>
      <c r="D349" s="86" t="str">
        <f>IF('Műszaki adattábla'!E341="","",'Műszaki adattábla'!E341)</f>
        <v>39N0302171650009</v>
      </c>
      <c r="E349" s="151">
        <f>IF('Műszaki adattábla'!E341="","",'Műszaki adattábla'!Q341)</f>
        <v>67556</v>
      </c>
      <c r="F349" s="87">
        <f>IF(D349="","",VLOOKUP(D349,'Műszaki adattábla'!E:N,8,0))</f>
        <v>6</v>
      </c>
      <c r="G349" s="87">
        <f>IF(D349="","",IF('Műszaki adattábla'!K341="20-99",IF('Műszaki adattábla'!N341="","Nem adott meg lekötött teljesítményt",VLOOKUP(D349,'Műszaki adattábla'!E:P,10,0)),0))</f>
        <v>0</v>
      </c>
      <c r="H349" s="87">
        <f>IF(D349="","",VLOOKUP(D349,'Műszaki adattábla'!E:Q,11,0))</f>
        <v>0</v>
      </c>
      <c r="I349" s="88">
        <v>1973.63</v>
      </c>
      <c r="J349" s="89">
        <v>1333.04</v>
      </c>
      <c r="K349" s="90">
        <f>IF(D349="","",ROUND((F349*I349*'Műszaki adattábla'!$C$6/'Műszaki adattábla'!$C$7)+(G349*I349)+(H349*I349)/12*$D$7,0))</f>
        <v>124999</v>
      </c>
      <c r="L349" s="91">
        <f t="shared" si="12"/>
        <v>90055</v>
      </c>
    </row>
    <row r="350" spans="2:12" ht="15.75" thickBot="1" x14ac:dyDescent="0.3">
      <c r="B350" s="84">
        <f t="shared" si="11"/>
        <v>329</v>
      </c>
      <c r="C350" s="85" t="str">
        <f>IF(D350="","",VLOOKUP(D350,'Műszaki adattábla'!E:H,2,0))</f>
        <v>7700 Mohács Rétisor utca 24.</v>
      </c>
      <c r="D350" s="86" t="str">
        <f>IF('Műszaki adattábla'!E342="","",'Műszaki adattábla'!E342)</f>
        <v>39N030231053000P</v>
      </c>
      <c r="E350" s="151">
        <f>IF('Műszaki adattábla'!E342="","",'Műszaki adattábla'!Q342)</f>
        <v>70733</v>
      </c>
      <c r="F350" s="87">
        <f>IF(D350="","",VLOOKUP(D350,'Műszaki adattábla'!E:N,8,0))</f>
        <v>4</v>
      </c>
      <c r="G350" s="87">
        <f>IF(D350="","",IF('Műszaki adattábla'!K342="20-99",IF('Műszaki adattábla'!N342="","Nem adott meg lekötött teljesítményt",VLOOKUP(D350,'Műszaki adattábla'!E:P,10,0)),0))</f>
        <v>0</v>
      </c>
      <c r="H350" s="87">
        <f>IF(D350="","",VLOOKUP(D350,'Műszaki adattábla'!E:Q,11,0))</f>
        <v>0</v>
      </c>
      <c r="I350" s="88">
        <v>1973.63</v>
      </c>
      <c r="J350" s="89">
        <v>1333.04</v>
      </c>
      <c r="K350" s="90">
        <f>IF(D350="","",ROUND((F350*I350*'Műszaki adattábla'!$C$6/'Műszaki adattábla'!$C$7)+(G350*I350)+(H350*I350)/12*$D$7,0))</f>
        <v>83333</v>
      </c>
      <c r="L350" s="91">
        <f t="shared" si="12"/>
        <v>94290</v>
      </c>
    </row>
    <row r="351" spans="2:12" ht="15.75" thickBot="1" x14ac:dyDescent="0.3">
      <c r="B351" s="84">
        <f t="shared" si="11"/>
        <v>330</v>
      </c>
      <c r="C351" s="85" t="str">
        <f>IF(D351="","",VLOOKUP(D351,'Műszaki adattábla'!E:H,2,0))</f>
        <v>7773 Villány Virágos utca 8.</v>
      </c>
      <c r="D351" s="86" t="str">
        <f>IF('Műszaki adattábla'!E343="","",'Műszaki adattábla'!E343)</f>
        <v>39N030001532000H</v>
      </c>
      <c r="E351" s="151">
        <f>IF('Műszaki adattábla'!E343="","",'Műszaki adattábla'!Q343)</f>
        <v>15834</v>
      </c>
      <c r="F351" s="87">
        <f>IF(D351="","",VLOOKUP(D351,'Műszaki adattábla'!E:N,8,0))</f>
        <v>4</v>
      </c>
      <c r="G351" s="87">
        <f>IF(D351="","",IF('Műszaki adattábla'!K343="20-99",IF('Műszaki adattábla'!N343="","Nem adott meg lekötött teljesítményt",VLOOKUP(D351,'Műszaki adattábla'!E:P,10,0)),0))</f>
        <v>0</v>
      </c>
      <c r="H351" s="87">
        <f>IF(D351="","",VLOOKUP(D351,'Műszaki adattábla'!E:Q,11,0))</f>
        <v>0</v>
      </c>
      <c r="I351" s="88">
        <v>1973.63</v>
      </c>
      <c r="J351" s="89">
        <v>1333.04</v>
      </c>
      <c r="K351" s="90">
        <f>IF(D351="","",ROUND((F351*I351*'Műszaki adattábla'!$C$6/'Műszaki adattábla'!$C$7)+(G351*I351)+(H351*I351)/12*$D$7,0))</f>
        <v>83333</v>
      </c>
      <c r="L351" s="91">
        <f t="shared" si="12"/>
        <v>21107</v>
      </c>
    </row>
    <row r="352" spans="2:12" ht="15.75" thickBot="1" x14ac:dyDescent="0.3">
      <c r="B352" s="84">
        <f t="shared" si="11"/>
        <v>331</v>
      </c>
      <c r="C352" s="85" t="str">
        <f>IF(D352="","",VLOOKUP(D352,'Műszaki adattábla'!E:H,2,0))</f>
        <v>7851 Drávaszabolcs Külterület HRSZ:0119</v>
      </c>
      <c r="D352" s="86" t="str">
        <f>IF('Műszaki adattábla'!E344="","",'Műszaki adattábla'!E344)</f>
        <v>39N0300867470008</v>
      </c>
      <c r="E352" s="151">
        <f>IF('Műszaki adattábla'!E344="","",'Műszaki adattábla'!Q344)</f>
        <v>39057</v>
      </c>
      <c r="F352" s="87">
        <f>IF(D352="","",VLOOKUP(D352,'Műszaki adattábla'!E:N,8,0))</f>
        <v>4</v>
      </c>
      <c r="G352" s="87">
        <f>IF(D352="","",IF('Műszaki adattábla'!K344="20-99",IF('Műszaki adattábla'!N344="","Nem adott meg lekötött teljesítményt",VLOOKUP(D352,'Műszaki adattábla'!E:P,10,0)),0))</f>
        <v>0</v>
      </c>
      <c r="H352" s="87">
        <f>IF(D352="","",VLOOKUP(D352,'Műszaki adattábla'!E:Q,11,0))</f>
        <v>0</v>
      </c>
      <c r="I352" s="88">
        <v>1973.63</v>
      </c>
      <c r="J352" s="89">
        <v>1333.04</v>
      </c>
      <c r="K352" s="90">
        <f>IF(D352="","",ROUND((F352*I352*'Műszaki adattábla'!$C$6/'Műszaki adattábla'!$C$7)+(G352*I352)+(H352*I352)/12*$D$7,0))</f>
        <v>83333</v>
      </c>
      <c r="L352" s="91">
        <f t="shared" si="12"/>
        <v>52065</v>
      </c>
    </row>
    <row r="353" spans="2:12" ht="15.75" thickBot="1" x14ac:dyDescent="0.3">
      <c r="B353" s="84">
        <f t="shared" si="11"/>
        <v>332</v>
      </c>
      <c r="C353" s="85" t="str">
        <f>IF(D353="","",VLOOKUP(D353,'Műszaki adattábla'!E:H,2,0))</f>
        <v>7400 Kaposvár Kisgáti u.21.</v>
      </c>
      <c r="D353" s="86" t="str">
        <f>IF('Műszaki adattábla'!E345="","",'Műszaki adattábla'!E345)</f>
        <v>39N040201910000G</v>
      </c>
      <c r="E353" s="151">
        <f>IF('Műszaki adattábla'!E345="","",'Műszaki adattábla'!Q345)</f>
        <v>31669</v>
      </c>
      <c r="F353" s="87">
        <f>IF(D353="","",VLOOKUP(D353,'Műszaki adattábla'!E:N,8,0))</f>
        <v>4</v>
      </c>
      <c r="G353" s="87">
        <f>IF(D353="","",IF('Műszaki adattábla'!K345="20-99",IF('Műszaki adattábla'!N345="","Nem adott meg lekötött teljesítményt",VLOOKUP(D353,'Műszaki adattábla'!E:P,10,0)),0))</f>
        <v>0</v>
      </c>
      <c r="H353" s="87">
        <f>IF(D353="","",VLOOKUP(D353,'Műszaki adattábla'!E:Q,11,0))</f>
        <v>0</v>
      </c>
      <c r="I353" s="88">
        <v>1973.63</v>
      </c>
      <c r="J353" s="89">
        <v>1626.5</v>
      </c>
      <c r="K353" s="90">
        <f>IF(D353="","",ROUND((F353*I353*'Műszaki adattábla'!$C$6/'Műszaki adattábla'!$C$7)+(G353*I353)+(H353*I353)/12*$D$7,0))</f>
        <v>83333</v>
      </c>
      <c r="L353" s="91">
        <f t="shared" si="12"/>
        <v>51510</v>
      </c>
    </row>
    <row r="354" spans="2:12" ht="15.75" thickBot="1" x14ac:dyDescent="0.3">
      <c r="B354" s="84">
        <f t="shared" si="11"/>
        <v>333</v>
      </c>
      <c r="C354" s="85" t="str">
        <f>IF(D354="","",VLOOKUP(D354,'Műszaki adattábla'!E:H,2,0))</f>
        <v>8640 Fonyód Ady Endre utca 55.</v>
      </c>
      <c r="D354" s="86" t="str">
        <f>IF('Műszaki adattábla'!E346="","",'Műszaki adattábla'!E346)</f>
        <v>39N040037815000H</v>
      </c>
      <c r="E354" s="151">
        <f>IF('Műszaki adattábla'!E346="","",'Műszaki adattábla'!Q346)</f>
        <v>31669</v>
      </c>
      <c r="F354" s="87">
        <f>IF(D354="","",VLOOKUP(D354,'Műszaki adattábla'!E:N,8,0))</f>
        <v>4</v>
      </c>
      <c r="G354" s="87">
        <f>IF(D354="","",IF('Műszaki adattábla'!K346="20-99",IF('Műszaki adattábla'!N346="","Nem adott meg lekötött teljesítményt",VLOOKUP(D354,'Műszaki adattábla'!E:P,10,0)),0))</f>
        <v>0</v>
      </c>
      <c r="H354" s="87">
        <f>IF(D354="","",VLOOKUP(D354,'Műszaki adattábla'!E:Q,11,0))</f>
        <v>0</v>
      </c>
      <c r="I354" s="88">
        <v>1973.63</v>
      </c>
      <c r="J354" s="89">
        <v>1626.5</v>
      </c>
      <c r="K354" s="90">
        <f>IF(D354="","",ROUND((F354*I354*'Műszaki adattábla'!$C$6/'Műszaki adattábla'!$C$7)+(G354*I354)+(H354*I354)/12*$D$7,0))</f>
        <v>83333</v>
      </c>
      <c r="L354" s="91">
        <f t="shared" si="12"/>
        <v>51510</v>
      </c>
    </row>
    <row r="355" spans="2:12" ht="15.75" thickBot="1" x14ac:dyDescent="0.3">
      <c r="B355" s="84">
        <f t="shared" si="11"/>
        <v>334</v>
      </c>
      <c r="C355" s="85" t="str">
        <f>IF(D355="","",VLOOKUP(D355,'Műszaki adattábla'!E:H,2,0))</f>
        <v>7570 Barcs hajózás Dráva utca 6.</v>
      </c>
      <c r="D355" s="86" t="str">
        <f>IF('Műszaki adattábla'!E347="","",'Műszaki adattábla'!E347)</f>
        <v>39N040102014000O</v>
      </c>
      <c r="E355" s="151">
        <f>IF('Műszaki adattábla'!E347="","",'Műszaki adattábla'!Q347)</f>
        <v>42222</v>
      </c>
      <c r="F355" s="87">
        <f>IF(D355="","",VLOOKUP(D355,'Műszaki adattábla'!E:N,8,0))</f>
        <v>4</v>
      </c>
      <c r="G355" s="87">
        <f>IF(D355="","",IF('Műszaki adattábla'!K347="20-99",IF('Műszaki adattábla'!N347="","Nem adott meg lekötött teljesítményt",VLOOKUP(D355,'Műszaki adattábla'!E:P,10,0)),0))</f>
        <v>0</v>
      </c>
      <c r="H355" s="87">
        <f>IF(D355="","",VLOOKUP(D355,'Műszaki adattábla'!E:Q,11,0))</f>
        <v>0</v>
      </c>
      <c r="I355" s="88">
        <v>1973.63</v>
      </c>
      <c r="J355" s="89">
        <v>1626.5</v>
      </c>
      <c r="K355" s="90">
        <f>IF(D355="","",ROUND((F355*I355*'Műszaki adattábla'!$C$6/'Műszaki adattábla'!$C$7)+(G355*I355)+(H355*I355)/12*$D$7,0))</f>
        <v>83333</v>
      </c>
      <c r="L355" s="91">
        <f t="shared" si="12"/>
        <v>68674</v>
      </c>
    </row>
    <row r="356" spans="2:12" ht="15.75" thickBot="1" x14ac:dyDescent="0.3">
      <c r="B356" s="84">
        <f t="shared" si="11"/>
        <v>335</v>
      </c>
      <c r="C356" s="85" t="str">
        <f>IF(D356="","",VLOOKUP(D356,'Műszaki adattábla'!E:H,2,0))</f>
        <v>7362 Vásárosdombó Táncsics M u. 3.</v>
      </c>
      <c r="D356" s="86" t="str">
        <f>IF('Műszaki adattábla'!E348="","",'Műszaki adattábla'!E348)</f>
        <v>39N030336039000V</v>
      </c>
      <c r="E356" s="151">
        <f>IF('Műszaki adattábla'!E348="","",'Műszaki adattábla'!Q348)</f>
        <v>10028</v>
      </c>
      <c r="F356" s="87">
        <f>IF(D356="","",VLOOKUP(D356,'Műszaki adattábla'!E:N,8,0))</f>
        <v>4</v>
      </c>
      <c r="G356" s="87">
        <f>IF(D356="","",IF('Műszaki adattábla'!K348="20-99",IF('Műszaki adattábla'!N348="","Nem adott meg lekötött teljesítményt",VLOOKUP(D356,'Műszaki adattábla'!E:P,10,0)),0))</f>
        <v>0</v>
      </c>
      <c r="H356" s="87">
        <f>IF(D356="","",VLOOKUP(D356,'Műszaki adattábla'!E:Q,11,0))</f>
        <v>0</v>
      </c>
      <c r="I356" s="88">
        <v>1973.63</v>
      </c>
      <c r="J356" s="89">
        <v>1333.04</v>
      </c>
      <c r="K356" s="90">
        <f>IF(D356="","",ROUND((F356*I356*'Műszaki adattábla'!$C$6/'Műszaki adattábla'!$C$7)+(G356*I356)+(H356*I356)/12*$D$7,0))</f>
        <v>83333</v>
      </c>
      <c r="L356" s="91">
        <f t="shared" si="12"/>
        <v>13368</v>
      </c>
    </row>
    <row r="357" spans="2:12" ht="15.75" thickBot="1" x14ac:dyDescent="0.3">
      <c r="B357" s="84">
        <f t="shared" si="11"/>
        <v>336</v>
      </c>
      <c r="C357" s="85" t="str">
        <f>IF(D357="","",VLOOKUP(D357,'Műszaki adattábla'!E:H,2,0))</f>
        <v>7634 Pécs Szentlőrinci út 6.</v>
      </c>
      <c r="D357" s="86" t="str">
        <f>IF('Műszaki adattábla'!E349="","",'Műszaki adattábla'!E349)</f>
        <v>39N030333302000D</v>
      </c>
      <c r="E357" s="151">
        <f>IF('Műszaki adattábla'!E349="","",'Műszaki adattábla'!Q349)</f>
        <v>14778</v>
      </c>
      <c r="F357" s="87">
        <f>IF(D357="","",VLOOKUP(D357,'Műszaki adattábla'!E:N,8,0))</f>
        <v>4</v>
      </c>
      <c r="G357" s="87">
        <f>IF(D357="","",IF('Műszaki adattábla'!K349="20-99",IF('Műszaki adattábla'!N349="","Nem adott meg lekötött teljesítményt",VLOOKUP(D357,'Műszaki adattábla'!E:P,10,0)),0))</f>
        <v>0</v>
      </c>
      <c r="H357" s="87">
        <f>IF(D357="","",VLOOKUP(D357,'Műszaki adattábla'!E:Q,11,0))</f>
        <v>0</v>
      </c>
      <c r="I357" s="88">
        <v>1973.63</v>
      </c>
      <c r="J357" s="89">
        <v>1333.04</v>
      </c>
      <c r="K357" s="90">
        <f>IF(D357="","",ROUND((F357*I357*'Műszaki adattábla'!$C$6/'Műszaki adattábla'!$C$7)+(G357*I357)+(H357*I357)/12*$D$7,0))</f>
        <v>83333</v>
      </c>
      <c r="L357" s="91">
        <f t="shared" si="12"/>
        <v>19700</v>
      </c>
    </row>
    <row r="358" spans="2:12" ht="15.75" thickBot="1" x14ac:dyDescent="0.3">
      <c r="B358" s="84">
        <f t="shared" si="11"/>
        <v>337</v>
      </c>
      <c r="C358" s="85" t="str">
        <f>IF(D358="","",VLOOKUP(D358,'Műszaki adattábla'!E:H,2,0))</f>
        <v>7500 Nagyatád Dózsa György u. 50.</v>
      </c>
      <c r="D358" s="86" t="str">
        <f>IF('Műszaki adattábla'!E350="","",'Műszaki adattábla'!E350)</f>
        <v>39N040031498000U</v>
      </c>
      <c r="E358" s="151">
        <f>IF('Műszaki adattábla'!E350="","",'Műszaki adattábla'!Q350)</f>
        <v>19002</v>
      </c>
      <c r="F358" s="87">
        <f>IF(D358="","",VLOOKUP(D358,'Műszaki adattábla'!E:N,8,0))</f>
        <v>4</v>
      </c>
      <c r="G358" s="87">
        <f>IF(D358="","",IF('Műszaki adattábla'!K350="20-99",IF('Műszaki adattábla'!N350="","Nem adott meg lekötött teljesítményt",VLOOKUP(D358,'Műszaki adattábla'!E:P,10,0)),0))</f>
        <v>0</v>
      </c>
      <c r="H358" s="87">
        <f>IF(D358="","",VLOOKUP(D358,'Műszaki adattábla'!E:Q,11,0))</f>
        <v>0</v>
      </c>
      <c r="I358" s="88">
        <v>1973.63</v>
      </c>
      <c r="J358" s="89">
        <v>1626.5</v>
      </c>
      <c r="K358" s="90">
        <f>IF(D358="","",ROUND((F358*I358*'Műszaki adattábla'!$C$6/'Műszaki adattábla'!$C$7)+(G358*I358)+(H358*I358)/12*$D$7,0))</f>
        <v>83333</v>
      </c>
      <c r="L358" s="91">
        <f t="shared" si="12"/>
        <v>30907</v>
      </c>
    </row>
    <row r="359" spans="2:12" ht="15.75" thickBot="1" x14ac:dyDescent="0.3">
      <c r="B359" s="84">
        <f t="shared" si="11"/>
        <v>338</v>
      </c>
      <c r="C359" s="85" t="str">
        <f>IF(D359="","",VLOOKUP(D359,'Műszaki adattábla'!E:H,2,0))</f>
        <v>9027 Győr, Kiskúti u. 60.</v>
      </c>
      <c r="D359" s="86" t="str">
        <f>IF('Műszaki adattábla'!E351="","",'Műszaki adattábla'!E351)</f>
        <v>39N050061900000D</v>
      </c>
      <c r="E359" s="151">
        <f>IF('Műszaki adattábla'!E351="","",'Műszaki adattábla'!Q351)</f>
        <v>174172</v>
      </c>
      <c r="F359" s="87">
        <f>IF(D359="","",VLOOKUP(D359,'Műszaki adattábla'!E:N,8,0))</f>
        <v>16</v>
      </c>
      <c r="G359" s="87">
        <f>IF(D359="","",IF('Műszaki adattábla'!K351="20-99",IF('Műszaki adattábla'!N351="","Nem adott meg lekötött teljesítményt",VLOOKUP(D359,'Műszaki adattábla'!E:P,10,0)),0))</f>
        <v>0</v>
      </c>
      <c r="H359" s="87">
        <f>IF(D359="","",VLOOKUP(D359,'Műszaki adattábla'!E:Q,11,0))</f>
        <v>0</v>
      </c>
      <c r="I359" s="88">
        <v>1954.93</v>
      </c>
      <c r="J359" s="89">
        <v>1138.9100000000001</v>
      </c>
      <c r="K359" s="90">
        <f>IF(D359="","",ROUND((F359*I359*'Műszaki adattábla'!$C$6/'Műszaki adattábla'!$C$7)+(G359*I359)+(H359*I359)/12*$D$7,0))</f>
        <v>330173</v>
      </c>
      <c r="L359" s="91">
        <f t="shared" si="12"/>
        <v>198366</v>
      </c>
    </row>
    <row r="360" spans="2:12" ht="15.75" thickBot="1" x14ac:dyDescent="0.3">
      <c r="B360" s="84">
        <f t="shared" si="11"/>
        <v>339</v>
      </c>
      <c r="C360" s="85" t="str">
        <f>IF(D360="","",VLOOKUP(D360,'Műszaki adattábla'!E:H,2,0))</f>
        <v xml:space="preserve">9026 Győr Kálóczy tér 4. </v>
      </c>
      <c r="D360" s="86" t="str">
        <f>IF('Műszaki adattábla'!E352="","",'Műszaki adattábla'!E352)</f>
        <v>39N050671721000F</v>
      </c>
      <c r="E360" s="151">
        <f>IF('Műszaki adattábla'!E352="","",'Műszaki adattábla'!Q352)</f>
        <v>76899</v>
      </c>
      <c r="F360" s="87">
        <f>IF(D360="","",VLOOKUP(D360,'Műszaki adattábla'!E:N,8,0))</f>
        <v>4</v>
      </c>
      <c r="G360" s="87">
        <f>IF(D360="","",IF('Műszaki adattábla'!K352="20-99",IF('Műszaki adattábla'!N352="","Nem adott meg lekötött teljesítményt",VLOOKUP(D360,'Műszaki adattábla'!E:P,10,0)),0))</f>
        <v>0</v>
      </c>
      <c r="H360" s="87">
        <f>IF(D360="","",VLOOKUP(D360,'Műszaki adattábla'!E:Q,11,0))</f>
        <v>0</v>
      </c>
      <c r="I360" s="88">
        <v>1954.93</v>
      </c>
      <c r="J360" s="89">
        <v>1138.9100000000001</v>
      </c>
      <c r="K360" s="90">
        <f>IF(D360="","",ROUND((F360*I360*'Műszaki adattábla'!$C$6/'Műszaki adattábla'!$C$7)+(G360*I360)+(H360*I360)/12*$D$7,0))</f>
        <v>82543</v>
      </c>
      <c r="L360" s="91">
        <f t="shared" si="12"/>
        <v>87581</v>
      </c>
    </row>
    <row r="361" spans="2:12" ht="15.75" thickBot="1" x14ac:dyDescent="0.3">
      <c r="B361" s="84">
        <f t="shared" si="11"/>
        <v>340</v>
      </c>
      <c r="C361" s="85" t="str">
        <f>IF(D361="","",VLOOKUP(D361,'Műszaki adattábla'!E:H,2,0))</f>
        <v>2890 Tata, Malom u. 41.</v>
      </c>
      <c r="D361" s="86" t="str">
        <f>IF('Műszaki adattábla'!E353="","",'Műszaki adattábla'!E353)</f>
        <v>39N0502632290006</v>
      </c>
      <c r="E361" s="151">
        <f>IF('Műszaki adattábla'!E353="","",'Műszaki adattábla'!Q353)</f>
        <v>143558</v>
      </c>
      <c r="F361" s="87">
        <f>IF(D361="","",VLOOKUP(D361,'Műszaki adattábla'!E:N,8,0))</f>
        <v>10</v>
      </c>
      <c r="G361" s="87">
        <f>IF(D361="","",IF('Műszaki adattábla'!K353="20-99",IF('Műszaki adattábla'!N353="","Nem adott meg lekötött teljesítményt",VLOOKUP(D361,'Műszaki adattábla'!E:P,10,0)),0))</f>
        <v>0</v>
      </c>
      <c r="H361" s="87">
        <f>IF(D361="","",VLOOKUP(D361,'Műszaki adattábla'!E:Q,11,0))</f>
        <v>0</v>
      </c>
      <c r="I361" s="88">
        <v>1954.93</v>
      </c>
      <c r="J361" s="89">
        <v>1138.9100000000001</v>
      </c>
      <c r="K361" s="90">
        <f>IF(D361="","",ROUND((F361*I361*'Műszaki adattábla'!$C$6/'Műszaki adattábla'!$C$7)+(G361*I361)+(H361*I361)/12*$D$7,0))</f>
        <v>206358</v>
      </c>
      <c r="L361" s="91">
        <f t="shared" si="12"/>
        <v>163500</v>
      </c>
    </row>
    <row r="362" spans="2:12" ht="15.75" thickBot="1" x14ac:dyDescent="0.3">
      <c r="B362" s="84">
        <f t="shared" si="11"/>
        <v>341</v>
      </c>
      <c r="C362" s="85" t="str">
        <f>IF(D362="","",VLOOKUP(D362,'Műszaki adattábla'!E:H,2,0))</f>
        <v>9027 Győr, Kiskút liget 60.</v>
      </c>
      <c r="D362" s="86" t="str">
        <f>IF('Műszaki adattábla'!E354="","",'Műszaki adattábla'!E354)</f>
        <v>39N050819513000W</v>
      </c>
      <c r="E362" s="151">
        <f>IF('Műszaki adattábla'!E354="","",'Műszaki adattábla'!Q354)</f>
        <v>93418</v>
      </c>
      <c r="F362" s="87">
        <f>IF(D362="","",VLOOKUP(D362,'Műszaki adattábla'!E:N,8,0))</f>
        <v>4</v>
      </c>
      <c r="G362" s="87">
        <f>IF(D362="","",IF('Műszaki adattábla'!K354="20-99",IF('Műszaki adattábla'!N354="","Nem adott meg lekötött teljesítményt",VLOOKUP(D362,'Műszaki adattábla'!E:P,10,0)),0))</f>
        <v>0</v>
      </c>
      <c r="H362" s="87">
        <f>IF(D362="","",VLOOKUP(D362,'Műszaki adattábla'!E:Q,11,0))</f>
        <v>0</v>
      </c>
      <c r="I362" s="88">
        <v>1954.93</v>
      </c>
      <c r="J362" s="89">
        <v>1138.9100000000001</v>
      </c>
      <c r="K362" s="90">
        <f>IF(D362="","",ROUND((F362*I362*'Műszaki adattábla'!$C$6/'Műszaki adattábla'!$C$7)+(G362*I362)+(H362*I362)/12*$D$7,0))</f>
        <v>82543</v>
      </c>
      <c r="L362" s="91">
        <f t="shared" si="12"/>
        <v>106395</v>
      </c>
    </row>
    <row r="363" spans="2:12" ht="15.75" thickBot="1" x14ac:dyDescent="0.3">
      <c r="B363" s="84">
        <f t="shared" si="11"/>
        <v>342</v>
      </c>
      <c r="C363" s="85" t="str">
        <f>IF(D363="","",VLOOKUP(D363,'Műszaki adattábla'!E:H,2,0))</f>
        <v>Gönyű,  Kossuth u.50</v>
      </c>
      <c r="D363" s="86" t="str">
        <f>IF('Műszaki adattábla'!E355="","",'Műszaki adattábla'!E355)</f>
        <v>39N050248309000Q</v>
      </c>
      <c r="E363" s="151">
        <f>IF('Műszaki adattábla'!E355="","",'Műszaki adattábla'!Q355)</f>
        <v>98169</v>
      </c>
      <c r="F363" s="87">
        <f>IF(D363="","",VLOOKUP(D363,'Műszaki adattábla'!E:N,8,0))</f>
        <v>6</v>
      </c>
      <c r="G363" s="87">
        <f>IF(D363="","",IF('Műszaki adattábla'!K355="20-99",IF('Műszaki adattábla'!N355="","Nem adott meg lekötött teljesítményt",VLOOKUP(D363,'Műszaki adattábla'!E:P,10,0)),0))</f>
        <v>0</v>
      </c>
      <c r="H363" s="87">
        <f>IF(D363="","",VLOOKUP(D363,'Műszaki adattábla'!E:Q,11,0))</f>
        <v>0</v>
      </c>
      <c r="I363" s="88">
        <v>1954.93</v>
      </c>
      <c r="J363" s="89">
        <v>1138.9100000000001</v>
      </c>
      <c r="K363" s="90">
        <f>IF(D363="","",ROUND((F363*I363*'Műszaki adattábla'!$C$6/'Műszaki adattábla'!$C$7)+(G363*I363)+(H363*I363)/12*$D$7,0))</f>
        <v>123815</v>
      </c>
      <c r="L363" s="91">
        <f t="shared" si="12"/>
        <v>111806</v>
      </c>
    </row>
    <row r="364" spans="2:12" ht="15.75" thickBot="1" x14ac:dyDescent="0.3">
      <c r="B364" s="84">
        <f t="shared" si="11"/>
        <v>343</v>
      </c>
      <c r="C364" s="85" t="str">
        <f>IF(D364="","",VLOOKUP(D364,'Műszaki adattábla'!E:H,2,0))</f>
        <v xml:space="preserve">9177 Ásványráró, Rákóczi Ferenc út 45. </v>
      </c>
      <c r="D364" s="86" t="str">
        <f>IF('Műszaki adattábla'!E356="","",'Műszaki adattábla'!E356)</f>
        <v>39N0502223550008</v>
      </c>
      <c r="E364" s="151">
        <f>IF('Műszaki adattábla'!E356="","",'Műszaki adattábla'!Q356)</f>
        <v>37949</v>
      </c>
      <c r="F364" s="87">
        <f>IF(D364="","",VLOOKUP(D364,'Műszaki adattábla'!E:N,8,0))</f>
        <v>4</v>
      </c>
      <c r="G364" s="87">
        <f>IF(D364="","",IF('Műszaki adattábla'!K356="20-99",IF('Műszaki adattábla'!N356="","Nem adott meg lekötött teljesítményt",VLOOKUP(D364,'Műszaki adattábla'!E:P,10,0)),0))</f>
        <v>0</v>
      </c>
      <c r="H364" s="87">
        <f>IF(D364="","",VLOOKUP(D364,'Műszaki adattábla'!E:Q,11,0))</f>
        <v>0</v>
      </c>
      <c r="I364" s="88">
        <v>1954.93</v>
      </c>
      <c r="J364" s="89">
        <v>1138.9100000000001</v>
      </c>
      <c r="K364" s="90">
        <f>IF(D364="","",ROUND((F364*I364*'Műszaki adattábla'!$C$6/'Műszaki adattábla'!$C$7)+(G364*I364)+(H364*I364)/12*$D$7,0))</f>
        <v>82543</v>
      </c>
      <c r="L364" s="91">
        <f t="shared" si="12"/>
        <v>43220</v>
      </c>
    </row>
    <row r="365" spans="2:12" ht="15.75" thickBot="1" x14ac:dyDescent="0.3">
      <c r="B365" s="84">
        <f t="shared" si="11"/>
        <v>344</v>
      </c>
      <c r="C365" s="85" t="str">
        <f>IF(D365="","",VLOOKUP(D365,'Műszaki adattábla'!E:H,2,0))</f>
        <v>9300 Csorna, Erzsébet királyné út 94.</v>
      </c>
      <c r="D365" s="86" t="str">
        <f>IF('Műszaki adattábla'!E357="","",'Műszaki adattábla'!E357)</f>
        <v>39N0502008820004</v>
      </c>
      <c r="E365" s="151">
        <f>IF('Műszaki adattábla'!E357="","",'Műszaki adattábla'!Q357)</f>
        <v>44335</v>
      </c>
      <c r="F365" s="87">
        <f>IF(D365="","",VLOOKUP(D365,'Műszaki adattábla'!E:N,8,0))</f>
        <v>6</v>
      </c>
      <c r="G365" s="87">
        <f>IF(D365="","",IF('Műszaki adattábla'!K357="20-99",IF('Műszaki adattábla'!N357="","Nem adott meg lekötött teljesítményt",VLOOKUP(D365,'Műszaki adattábla'!E:P,10,0)),0))</f>
        <v>0</v>
      </c>
      <c r="H365" s="87">
        <f>IF(D365="","",VLOOKUP(D365,'Műszaki adattábla'!E:Q,11,0))</f>
        <v>0</v>
      </c>
      <c r="I365" s="88">
        <v>1954.93</v>
      </c>
      <c r="J365" s="89">
        <v>1138.9100000000001</v>
      </c>
      <c r="K365" s="90">
        <f>IF(D365="","",ROUND((F365*I365*'Műszaki adattábla'!$C$6/'Műszaki adattábla'!$C$7)+(G365*I365)+(H365*I365)/12*$D$7,0))</f>
        <v>123815</v>
      </c>
      <c r="L365" s="91">
        <f t="shared" si="12"/>
        <v>50494</v>
      </c>
    </row>
    <row r="366" spans="2:12" ht="15.75" thickBot="1" x14ac:dyDescent="0.3">
      <c r="B366" s="84">
        <f t="shared" si="11"/>
        <v>345</v>
      </c>
      <c r="C366" s="85" t="str">
        <f>IF(D366="","",VLOOKUP(D366,'Műszaki adattábla'!E:H,2,0))</f>
        <v>Miskolc Vörösmarty u.77</v>
      </c>
      <c r="D366" s="86" t="str">
        <f>IF('Műszaki adattábla'!E358="","",'Műszaki adattábla'!E358)</f>
        <v>39N111121879000K</v>
      </c>
      <c r="E366" s="151">
        <f>IF('Műszaki adattábla'!E358="","",'Műszaki adattábla'!Q358)</f>
        <v>353619</v>
      </c>
      <c r="F366" s="87">
        <f>IF(D366="","",VLOOKUP(D366,'Műszaki adattábla'!E:N,8,0))</f>
        <v>0</v>
      </c>
      <c r="G366" s="87">
        <f>IF(D366="","",IF('Műszaki adattábla'!K358="20-99",IF('Műszaki adattábla'!N358="","Nem adott meg lekötött teljesítményt",VLOOKUP(D366,'Műszaki adattábla'!E:P,10,0)),0))</f>
        <v>420</v>
      </c>
      <c r="H366" s="87">
        <f>IF(D366="","",VLOOKUP(D366,'Műszaki adattábla'!E:Q,11,0))</f>
        <v>0</v>
      </c>
      <c r="I366" s="88">
        <v>1832.45</v>
      </c>
      <c r="J366" s="89">
        <v>194.42</v>
      </c>
      <c r="K366" s="90">
        <f>IF(D366="","",ROUND((F366*I366*'Műszaki adattábla'!$C$6/'Műszaki adattábla'!$C$7)+(G366*I366)+(H366*I366)/12*$D$7,0))</f>
        <v>769629</v>
      </c>
      <c r="L366" s="91">
        <f t="shared" si="12"/>
        <v>68751</v>
      </c>
    </row>
    <row r="367" spans="2:12" ht="15.75" thickBot="1" x14ac:dyDescent="0.3">
      <c r="B367" s="84">
        <f t="shared" si="11"/>
        <v>346</v>
      </c>
      <c r="C367" s="85" t="str">
        <f>IF(D367="","",VLOOKUP(D367,'Műszaki adattábla'!E:H,2,0))</f>
        <v>3527 Miskolc, Besenyői u. 30.</v>
      </c>
      <c r="D367" s="86" t="str">
        <f>IF('Műszaki adattábla'!E359="","",'Műszaki adattábla'!E359)</f>
        <v>39N111132351000G</v>
      </c>
      <c r="E367" s="151">
        <f>IF('Műszaki adattábla'!E359="","",'Műszaki adattábla'!Q359)</f>
        <v>775853</v>
      </c>
      <c r="F367" s="87">
        <f>IF(D367="","",VLOOKUP(D367,'Műszaki adattábla'!E:N,8,0))</f>
        <v>0</v>
      </c>
      <c r="G367" s="87">
        <f>IF(D367="","",IF('Műszaki adattábla'!K359="20-99",IF('Műszaki adattábla'!N359="","Nem adott meg lekötött teljesítményt",VLOOKUP(D367,'Műszaki adattábla'!E:P,10,0)),0))</f>
        <v>683</v>
      </c>
      <c r="H367" s="87">
        <f>IF(D367="","",VLOOKUP(D367,'Műszaki adattábla'!E:Q,11,0))</f>
        <v>0</v>
      </c>
      <c r="I367" s="88">
        <v>1832.45</v>
      </c>
      <c r="J367" s="89">
        <v>194.42</v>
      </c>
      <c r="K367" s="90">
        <f>IF(D367="","",ROUND((F367*I367*'Műszaki adattábla'!$C$6/'Műszaki adattábla'!$C$7)+(G367*I367)+(H367*I367)/12*$D$7,0))</f>
        <v>1251563</v>
      </c>
      <c r="L367" s="91">
        <f t="shared" si="12"/>
        <v>150841</v>
      </c>
    </row>
    <row r="368" spans="2:12" ht="15.75" thickBot="1" x14ac:dyDescent="0.3">
      <c r="B368" s="84">
        <f t="shared" si="11"/>
        <v>347</v>
      </c>
      <c r="C368" s="85" t="str">
        <f>IF(D368="","",VLOOKUP(D368,'Műszaki adattábla'!E:H,2,0))</f>
        <v>3950 Sárospatak, Táncsics u. 5.</v>
      </c>
      <c r="D368" s="86" t="str">
        <f>IF('Műszaki adattábla'!E360="","",'Műszaki adattábla'!E360)</f>
        <v>39N1108452770000</v>
      </c>
      <c r="E368" s="151">
        <f>IF('Műszaki adattábla'!E360="","",'Műszaki adattábla'!Q360)</f>
        <v>78334</v>
      </c>
      <c r="F368" s="87">
        <f>IF(D368="","",VLOOKUP(D368,'Műszaki adattábla'!E:N,8,0))</f>
        <v>6</v>
      </c>
      <c r="G368" s="87">
        <f>IF(D368="","",IF('Műszaki adattábla'!K360="20-99",IF('Műszaki adattábla'!N360="","Nem adott meg lekötött teljesítményt",VLOOKUP(D368,'Műszaki adattábla'!E:P,10,0)),0))</f>
        <v>0</v>
      </c>
      <c r="H368" s="87">
        <f>IF(D368="","",VLOOKUP(D368,'Műszaki adattábla'!E:Q,11,0))</f>
        <v>0</v>
      </c>
      <c r="I368" s="88">
        <v>1973.63</v>
      </c>
      <c r="J368" s="89">
        <v>1169.71</v>
      </c>
      <c r="K368" s="90">
        <f>IF(D368="","",ROUND((F368*I368*'Műszaki adattábla'!$C$6/'Műszaki adattábla'!$C$7)+(G368*I368)+(H368*I368)/12*$D$7,0))</f>
        <v>124999</v>
      </c>
      <c r="L368" s="91">
        <f t="shared" si="12"/>
        <v>91628</v>
      </c>
    </row>
    <row r="369" spans="2:12" ht="15.75" thickBot="1" x14ac:dyDescent="0.3">
      <c r="B369" s="84">
        <f t="shared" si="11"/>
        <v>348</v>
      </c>
      <c r="C369" s="85" t="str">
        <f>IF(D369="","",VLOOKUP(D369,'Műszaki adattábla'!E:H,2,0))</f>
        <v>3910 Tokaj, Széchenyi sétány 2.</v>
      </c>
      <c r="D369" s="86" t="str">
        <f>IF('Műszaki adattábla'!E361="","",'Műszaki adattábla'!E361)</f>
        <v>39N110083243000O</v>
      </c>
      <c r="E369" s="151">
        <f>IF('Műszaki adattábla'!E361="","",'Műszaki adattábla'!Q361)</f>
        <v>122733</v>
      </c>
      <c r="F369" s="87">
        <f>IF(D369="","",VLOOKUP(D369,'Műszaki adattábla'!E:N,8,0))</f>
        <v>16</v>
      </c>
      <c r="G369" s="87">
        <f>IF(D369="","",IF('Műszaki adattábla'!K361="20-99",IF('Műszaki adattábla'!N361="","Nem adott meg lekötött teljesítményt",VLOOKUP(D369,'Műszaki adattábla'!E:P,10,0)),0))</f>
        <v>0</v>
      </c>
      <c r="H369" s="87">
        <f>IF(D369="","",VLOOKUP(D369,'Műszaki adattábla'!E:Q,11,0))</f>
        <v>0</v>
      </c>
      <c r="I369" s="88">
        <v>1973.63</v>
      </c>
      <c r="J369" s="89">
        <v>1169.71</v>
      </c>
      <c r="K369" s="90">
        <f>IF(D369="","",ROUND((F369*I369*'Műszaki adattábla'!$C$6/'Műszaki adattábla'!$C$7)+(G369*I369)+(H369*I369)/12*$D$7,0))</f>
        <v>333332</v>
      </c>
      <c r="L369" s="91">
        <f t="shared" si="12"/>
        <v>143562</v>
      </c>
    </row>
    <row r="370" spans="2:12" ht="15.75" thickBot="1" x14ac:dyDescent="0.3">
      <c r="B370" s="84">
        <f t="shared" si="11"/>
        <v>349</v>
      </c>
      <c r="C370" s="85" t="str">
        <f>IF(D370="","",VLOOKUP(D370,'Műszaki adattábla'!E:H,2,0))</f>
        <v>3580 Tiszaújváros Tiszavirág u. 23.</v>
      </c>
      <c r="D370" s="86" t="str">
        <f>IF('Műszaki adattábla'!E362="","",'Műszaki adattábla'!E362)</f>
        <v>39N1104258200007</v>
      </c>
      <c r="E370" s="151">
        <f>IF('Műszaki adattábla'!E362="","",'Műszaki adattábla'!Q362)</f>
        <v>38001</v>
      </c>
      <c r="F370" s="87">
        <f>IF(D370="","",VLOOKUP(D370,'Műszaki adattábla'!E:N,8,0))</f>
        <v>6</v>
      </c>
      <c r="G370" s="87">
        <f>IF(D370="","",IF('Műszaki adattábla'!K362="20-99",IF('Műszaki adattábla'!N362="","Nem adott meg lekötött teljesítményt",VLOOKUP(D370,'Műszaki adattábla'!E:P,10,0)),0))</f>
        <v>0</v>
      </c>
      <c r="H370" s="87">
        <f>IF(D370="","",VLOOKUP(D370,'Műszaki adattábla'!E:Q,11,0))</f>
        <v>0</v>
      </c>
      <c r="I370" s="88">
        <v>1973.63</v>
      </c>
      <c r="J370" s="89">
        <v>1169.71</v>
      </c>
      <c r="K370" s="90">
        <f>IF(D370="","",ROUND((F370*I370*'Műszaki adattábla'!$C$6/'Műszaki adattábla'!$C$7)+(G370*I370)+(H370*I370)/12*$D$7,0))</f>
        <v>124999</v>
      </c>
      <c r="L370" s="91">
        <f t="shared" si="12"/>
        <v>44450</v>
      </c>
    </row>
    <row r="371" spans="2:12" ht="15.75" thickBot="1" x14ac:dyDescent="0.3">
      <c r="B371" s="84">
        <f t="shared" si="11"/>
        <v>350</v>
      </c>
      <c r="C371" s="85" t="str">
        <f>IF(D371="","",VLOOKUP(D371,'Műszaki adattábla'!E:H,2,0))</f>
        <v>3200 Gyöngyös, Egri u. 16.</v>
      </c>
      <c r="D371" s="86" t="str">
        <f>IF('Műszaki adattábla'!E363="","",'Műszaki adattábla'!E363)</f>
        <v>39N110977304000Y</v>
      </c>
      <c r="E371" s="151">
        <f>IF('Műszaki adattábla'!E363="","",'Műszaki adattábla'!Q363)</f>
        <v>36437</v>
      </c>
      <c r="F371" s="87">
        <f>IF(D371="","",VLOOKUP(D371,'Műszaki adattábla'!E:N,8,0))</f>
        <v>4</v>
      </c>
      <c r="G371" s="87">
        <f>IF(D371="","",IF('Műszaki adattábla'!K363="20-99",IF('Műszaki adattábla'!N363="","Nem adott meg lekötött teljesítményt",VLOOKUP(D371,'Műszaki adattábla'!E:P,10,0)),0))</f>
        <v>0</v>
      </c>
      <c r="H371" s="87">
        <f>IF(D371="","",VLOOKUP(D371,'Műszaki adattábla'!E:Q,11,0))</f>
        <v>0</v>
      </c>
      <c r="I371" s="88">
        <v>1973.63</v>
      </c>
      <c r="J371" s="89">
        <v>1169.71</v>
      </c>
      <c r="K371" s="90">
        <f>IF(D371="","",ROUND((F371*I371*'Műszaki adattábla'!$C$6/'Műszaki adattábla'!$C$7)+(G371*I371)+(H371*I371)/12*$D$7,0))</f>
        <v>83333</v>
      </c>
      <c r="L371" s="91">
        <f t="shared" si="12"/>
        <v>42621</v>
      </c>
    </row>
    <row r="372" spans="2:12" ht="15.75" thickBot="1" x14ac:dyDescent="0.3">
      <c r="B372" s="84">
        <f t="shared" si="11"/>
        <v>351</v>
      </c>
      <c r="C372" s="85" t="str">
        <f>IF(D372="","",VLOOKUP(D372,'Műszaki adattábla'!E:H,2,0))</f>
        <v>4450. Tiszalök, Pf.44.</v>
      </c>
      <c r="D372" s="86" t="str">
        <f>IF('Műszaki adattábla'!E364="","",'Műszaki adattábla'!E364)</f>
        <v>39N110134096000K</v>
      </c>
      <c r="E372" s="151">
        <f>IF('Műszaki adattábla'!E364="","",'Műszaki adattábla'!Q364)</f>
        <v>333564</v>
      </c>
      <c r="F372" s="87">
        <f>IF(D372="","",VLOOKUP(D372,'Műszaki adattábla'!E:N,8,0))</f>
        <v>0</v>
      </c>
      <c r="G372" s="87">
        <f>IF(D372="","",IF('Műszaki adattábla'!K364="20-99",IF('Műszaki adattábla'!N364="","Nem adott meg lekötött teljesítményt",VLOOKUP(D372,'Műszaki adattábla'!E:P,10,0)),0))</f>
        <v>263</v>
      </c>
      <c r="H372" s="87">
        <f>IF(D372="","",VLOOKUP(D372,'Műszaki adattábla'!E:Q,11,0))</f>
        <v>0</v>
      </c>
      <c r="I372" s="88">
        <v>1832.45</v>
      </c>
      <c r="J372" s="89">
        <v>194.42</v>
      </c>
      <c r="K372" s="90">
        <f>IF(D372="","",ROUND((F372*I372*'Műszaki adattábla'!$C$6/'Műszaki adattábla'!$C$7)+(G372*I372)+(H372*I372)/12*$D$7,0))</f>
        <v>481934</v>
      </c>
      <c r="L372" s="91">
        <f t="shared" si="12"/>
        <v>64852</v>
      </c>
    </row>
    <row r="373" spans="2:12" ht="15.75" thickBot="1" x14ac:dyDescent="0.3">
      <c r="B373" s="84">
        <f t="shared" si="11"/>
        <v>352</v>
      </c>
      <c r="C373" s="85" t="str">
        <f>IF(D373="","",VLOOKUP(D373,'Műszaki adattábla'!E:H,2,0))</f>
        <v>Miskolc Kis-avas Elsősor 10</v>
      </c>
      <c r="D373" s="86" t="str">
        <f>IF('Műszaki adattábla'!E365="","",'Műszaki adattábla'!E365)</f>
        <v>39N111126486000H</v>
      </c>
      <c r="E373" s="151">
        <f>IF('Műszaki adattábla'!E365="","",'Műszaki adattábla'!Q365)</f>
        <v>11549</v>
      </c>
      <c r="F373" s="87">
        <f>IF(D373="","",VLOOKUP(D373,'Műszaki adattábla'!E:N,8,0))</f>
        <v>4</v>
      </c>
      <c r="G373" s="87">
        <f>IF(D373="","",IF('Műszaki adattábla'!K365="20-99",IF('Műszaki adattábla'!N365="","Nem adott meg lekötött teljesítményt",VLOOKUP(D373,'Műszaki adattábla'!E:P,10,0)),0))</f>
        <v>0</v>
      </c>
      <c r="H373" s="87">
        <f>IF(D373="","",VLOOKUP(D373,'Műszaki adattábla'!E:Q,11,0))</f>
        <v>0</v>
      </c>
      <c r="I373" s="88">
        <v>1973.63</v>
      </c>
      <c r="J373" s="89">
        <v>1169.71</v>
      </c>
      <c r="K373" s="90">
        <f>IF(D373="","",ROUND((F373*I373*'Műszaki adattábla'!$C$6/'Műszaki adattábla'!$C$7)+(G373*I373)+(H373*I373)/12*$D$7,0))</f>
        <v>83333</v>
      </c>
      <c r="L373" s="91">
        <f t="shared" si="12"/>
        <v>13509</v>
      </c>
    </row>
    <row r="374" spans="2:12" ht="15.75" thickBot="1" x14ac:dyDescent="0.3">
      <c r="B374" s="84">
        <f t="shared" si="11"/>
        <v>353</v>
      </c>
      <c r="C374" s="85" t="str">
        <f>IF(D374="","",VLOOKUP(D374,'Műszaki adattábla'!E:H,2,0))</f>
        <v>3860 Encs, Május 1. út 12.</v>
      </c>
      <c r="D374" s="86" t="str">
        <f>IF('Műszaki adattábla'!E366="","",'Műszaki adattábla'!E366)</f>
        <v>39N111088461000V</v>
      </c>
      <c r="E374" s="151">
        <f>IF('Műszaki adattábla'!E366="","",'Műszaki adattábla'!Q366)</f>
        <v>32734</v>
      </c>
      <c r="F374" s="87">
        <f>IF(D374="","",VLOOKUP(D374,'Műszaki adattábla'!E:N,8,0))</f>
        <v>6</v>
      </c>
      <c r="G374" s="87">
        <f>IF(D374="","",IF('Műszaki adattábla'!K366="20-99",IF('Műszaki adattábla'!N366="","Nem adott meg lekötött teljesítményt",VLOOKUP(D374,'Műszaki adattábla'!E:P,10,0)),0))</f>
        <v>0</v>
      </c>
      <c r="H374" s="87">
        <f>IF(D374="","",VLOOKUP(D374,'Műszaki adattábla'!E:Q,11,0))</f>
        <v>0</v>
      </c>
      <c r="I374" s="88">
        <v>1973.63</v>
      </c>
      <c r="J374" s="89">
        <v>1169.71</v>
      </c>
      <c r="K374" s="90">
        <f>IF(D374="","",ROUND((F374*I374*'Műszaki adattábla'!$C$6/'Műszaki adattábla'!$C$7)+(G374*I374)+(H374*I374)/12*$D$7,0))</f>
        <v>124999</v>
      </c>
      <c r="L374" s="91">
        <f t="shared" si="12"/>
        <v>38289</v>
      </c>
    </row>
    <row r="375" spans="2:12" ht="15.75" thickBot="1" x14ac:dyDescent="0.3">
      <c r="B375" s="84">
        <f t="shared" si="11"/>
        <v>354</v>
      </c>
      <c r="C375" s="85" t="str">
        <f>IF(D375="","",VLOOKUP(D375,'Műszaki adattábla'!E:H,2,0))</f>
        <v>3973 Cigánd, József Attila utca 4.</v>
      </c>
      <c r="D375" s="86" t="str">
        <f>IF('Műszaki adattábla'!E367="","",'Műszaki adattábla'!E367)</f>
        <v>39N1100112400007</v>
      </c>
      <c r="E375" s="151">
        <f>IF('Műszaki adattábla'!E367="","",'Műszaki adattábla'!Q367)</f>
        <v>29747</v>
      </c>
      <c r="F375" s="87">
        <f>IF(D375="","",VLOOKUP(D375,'Műszaki adattábla'!E:N,8,0))</f>
        <v>6</v>
      </c>
      <c r="G375" s="87">
        <f>IF(D375="","",IF('Műszaki adattábla'!K367="20-99",IF('Műszaki adattábla'!N367="","Nem adott meg lekötött teljesítményt",VLOOKUP(D375,'Műszaki adattábla'!E:P,10,0)),0))</f>
        <v>0</v>
      </c>
      <c r="H375" s="87">
        <f>IF(D375="","",VLOOKUP(D375,'Műszaki adattábla'!E:Q,11,0))</f>
        <v>0</v>
      </c>
      <c r="I375" s="88">
        <v>1973.63</v>
      </c>
      <c r="J375" s="89">
        <v>1169.71</v>
      </c>
      <c r="K375" s="90">
        <f>IF(D375="","",ROUND((F375*I375*'Műszaki adattábla'!$C$6/'Műszaki adattábla'!$C$7)+(G375*I375)+(H375*I375)/12*$D$7,0))</f>
        <v>124999</v>
      </c>
      <c r="L375" s="91">
        <f t="shared" si="12"/>
        <v>34795</v>
      </c>
    </row>
    <row r="376" spans="2:12" ht="15.75" thickBot="1" x14ac:dyDescent="0.3">
      <c r="B376" s="84">
        <f t="shared" si="11"/>
        <v>355</v>
      </c>
      <c r="C376" s="85" t="str">
        <f>IF(D376="","",VLOOKUP(D376,'Műszaki adattábla'!E:H,2,0))</f>
        <v>3950 Sárospatak, Viola utca 12.</v>
      </c>
      <c r="D376" s="86" t="str">
        <f>IF('Műszaki adattábla'!E368="","",'Műszaki adattábla'!E368)</f>
        <v>39N112644613000Y</v>
      </c>
      <c r="E376" s="151">
        <f>IF('Műszaki adattábla'!E368="","",'Műszaki adattábla'!Q368)</f>
        <v>317</v>
      </c>
      <c r="F376" s="87">
        <f>IF(D376="","",VLOOKUP(D376,'Műszaki adattábla'!E:N,8,0))</f>
        <v>6</v>
      </c>
      <c r="G376" s="87">
        <f>IF(D376="","",IF('Műszaki adattábla'!K368="20-99",IF('Műszaki adattábla'!N368="","Nem adott meg lekötött teljesítményt",VLOOKUP(D376,'Műszaki adattábla'!E:P,10,0)),0))</f>
        <v>0</v>
      </c>
      <c r="H376" s="87">
        <f>IF(D376="","",VLOOKUP(D376,'Műszaki adattábla'!E:Q,11,0))</f>
        <v>0</v>
      </c>
      <c r="I376" s="88">
        <v>1973.63</v>
      </c>
      <c r="J376" s="89">
        <v>1169.71</v>
      </c>
      <c r="K376" s="90">
        <f>IF(D376="","",ROUND((F376*I376*'Műszaki adattábla'!$C$6/'Műszaki adattábla'!$C$7)+(G376*I376)+(H376*I376)/12*$D$7,0))</f>
        <v>124999</v>
      </c>
      <c r="L376" s="91">
        <f t="shared" si="12"/>
        <v>371</v>
      </c>
    </row>
    <row r="377" spans="2:12" ht="15.75" thickBot="1" x14ac:dyDescent="0.3">
      <c r="B377" s="84">
        <f t="shared" si="11"/>
        <v>356</v>
      </c>
      <c r="C377" s="85" t="str">
        <f>IF(D377="","",VLOOKUP(D377,'Műszaki adattábla'!E:H,2,0))</f>
        <v>Parádfürdő Peres u. 32.</v>
      </c>
      <c r="D377" s="86" t="str">
        <f>IF('Műszaki adattábla'!E369="","",'Műszaki adattábla'!E369)</f>
        <v>39N1109599620005</v>
      </c>
      <c r="E377" s="151">
        <f>IF('Műszaki adattábla'!E369="","",'Műszaki adattábla'!Q369)</f>
        <v>317</v>
      </c>
      <c r="F377" s="87">
        <f>IF(D377="","",VLOOKUP(D377,'Műszaki adattábla'!E:N,8,0))</f>
        <v>10</v>
      </c>
      <c r="G377" s="87">
        <f>IF(D377="","",IF('Műszaki adattábla'!K369="20-99",IF('Műszaki adattábla'!N369="","Nem adott meg lekötött teljesítményt",VLOOKUP(D377,'Műszaki adattábla'!E:P,10,0)),0))</f>
        <v>0</v>
      </c>
      <c r="H377" s="87">
        <f>IF(D377="","",VLOOKUP(D377,'Műszaki adattábla'!E:Q,11,0))</f>
        <v>0</v>
      </c>
      <c r="I377" s="88">
        <v>1973.63</v>
      </c>
      <c r="J377" s="89">
        <v>1169.71</v>
      </c>
      <c r="K377" s="90">
        <f>IF(D377="","",ROUND((F377*I377*'Műszaki adattábla'!$C$6/'Műszaki adattábla'!$C$7)+(G377*I377)+(H377*I377)/12*$D$7,0))</f>
        <v>208332</v>
      </c>
      <c r="L377" s="91">
        <f t="shared" si="12"/>
        <v>371</v>
      </c>
    </row>
    <row r="378" spans="2:12" ht="15.75" thickBot="1" x14ac:dyDescent="0.3">
      <c r="B378" s="84">
        <f t="shared" si="11"/>
        <v>357</v>
      </c>
      <c r="C378" s="85" t="str">
        <f>IF(D378="","",VLOOKUP(D378,'Műszaki adattábla'!E:H,2,0))</f>
        <v>Verpelét, Rákóczi u. 48.</v>
      </c>
      <c r="D378" s="86" t="str">
        <f>IF('Műszaki adattábla'!E370="","",'Műszaki adattábla'!E370)</f>
        <v>39N110984147000O</v>
      </c>
      <c r="E378" s="151">
        <f>IF('Műszaki adattábla'!E370="","",'Műszaki adattábla'!Q370)</f>
        <v>8235</v>
      </c>
      <c r="F378" s="87">
        <f>IF(D378="","",VLOOKUP(D378,'Műszaki adattábla'!E:N,8,0))</f>
        <v>6</v>
      </c>
      <c r="G378" s="87">
        <f>IF(D378="","",IF('Műszaki adattábla'!K370="20-99",IF('Műszaki adattábla'!N370="","Nem adott meg lekötött teljesítményt",VLOOKUP(D378,'Műszaki adattábla'!E:P,10,0)),0))</f>
        <v>0</v>
      </c>
      <c r="H378" s="87">
        <f>IF(D378="","",VLOOKUP(D378,'Műszaki adattábla'!E:Q,11,0))</f>
        <v>0</v>
      </c>
      <c r="I378" s="88">
        <v>1973.63</v>
      </c>
      <c r="J378" s="89">
        <v>1169.71</v>
      </c>
      <c r="K378" s="90">
        <f>IF(D378="","",ROUND((F378*I378*'Műszaki adattábla'!$C$6/'Műszaki adattábla'!$C$7)+(G378*I378)+(H378*I378)/12*$D$7,0))</f>
        <v>124999</v>
      </c>
      <c r="L378" s="91">
        <f t="shared" si="12"/>
        <v>9633</v>
      </c>
    </row>
    <row r="379" spans="2:12" ht="15.75" thickBot="1" x14ac:dyDescent="0.3">
      <c r="B379" s="84">
        <f t="shared" si="11"/>
        <v>358</v>
      </c>
      <c r="C379" s="85" t="str">
        <f>IF(D379="","",VLOOKUP(D379,'Műszaki adattábla'!E:H,2,0))</f>
        <v>Tarnaméra, Dózsa u. 2.</v>
      </c>
      <c r="D379" s="86" t="str">
        <f>IF('Műszaki adattábla'!E371="","",'Műszaki adattábla'!E371)</f>
        <v>39N110969457000C</v>
      </c>
      <c r="E379" s="151">
        <f>IF('Műszaki adattábla'!E371="","",'Műszaki adattábla'!Q371)</f>
        <v>17154</v>
      </c>
      <c r="F379" s="87">
        <f>IF(D379="","",VLOOKUP(D379,'Műszaki adattábla'!E:N,8,0))</f>
        <v>6</v>
      </c>
      <c r="G379" s="87">
        <f>IF(D379="","",IF('Műszaki adattábla'!K371="20-99",IF('Műszaki adattábla'!N371="","Nem adott meg lekötött teljesítményt",VLOOKUP(D379,'Műszaki adattábla'!E:P,10,0)),0))</f>
        <v>0</v>
      </c>
      <c r="H379" s="87">
        <f>IF(D379="","",VLOOKUP(D379,'Műszaki adattábla'!E:Q,11,0))</f>
        <v>0</v>
      </c>
      <c r="I379" s="88">
        <v>1973.63</v>
      </c>
      <c r="J379" s="89">
        <v>1169.71</v>
      </c>
      <c r="K379" s="90">
        <f>IF(D379="","",ROUND((F379*I379*'Műszaki adattábla'!$C$6/'Műszaki adattábla'!$C$7)+(G379*I379)+(H379*I379)/12*$D$7,0))</f>
        <v>124999</v>
      </c>
      <c r="L379" s="91">
        <f t="shared" si="12"/>
        <v>20065</v>
      </c>
    </row>
    <row r="380" spans="2:12" ht="15.75" thickBot="1" x14ac:dyDescent="0.3">
      <c r="B380" s="84">
        <f t="shared" si="11"/>
        <v>359</v>
      </c>
      <c r="C380" s="85" t="str">
        <f>IF(D380="","",VLOOKUP(D380,'Műszaki adattábla'!E:H,2,0))</f>
        <v>3394 Egerszalók Laskóvölgy 00505hrsz.</v>
      </c>
      <c r="D380" s="86" t="str">
        <f>IF('Műszaki adattábla'!E372="","",'Műszaki adattábla'!E372)</f>
        <v>39N110327007000Y</v>
      </c>
      <c r="E380" s="151">
        <f>IF('Műszaki adattábla'!E372="","",'Műszaki adattábla'!Q372)</f>
        <v>14272</v>
      </c>
      <c r="F380" s="87">
        <f>IF(D380="","",VLOOKUP(D380,'Műszaki adattábla'!E:N,8,0))</f>
        <v>6</v>
      </c>
      <c r="G380" s="87">
        <f>IF(D380="","",IF('Műszaki adattábla'!K372="20-99",IF('Műszaki adattábla'!N372="","Nem adott meg lekötött teljesítményt",VLOOKUP(D380,'Műszaki adattábla'!E:P,10,0)),0))</f>
        <v>0</v>
      </c>
      <c r="H380" s="87">
        <f>IF(D380="","",VLOOKUP(D380,'Műszaki adattábla'!E:Q,11,0))</f>
        <v>0</v>
      </c>
      <c r="I380" s="88">
        <v>1973.63</v>
      </c>
      <c r="J380" s="89">
        <v>1169.71</v>
      </c>
      <c r="K380" s="90">
        <f>IF(D380="","",ROUND((F380*I380*'Műszaki adattábla'!$C$6/'Műszaki adattábla'!$C$7)+(G380*I380)+(H380*I380)/12*$D$7,0))</f>
        <v>124999</v>
      </c>
      <c r="L380" s="91">
        <f t="shared" si="12"/>
        <v>16694</v>
      </c>
    </row>
    <row r="381" spans="2:12" ht="15.75" thickBot="1" x14ac:dyDescent="0.3">
      <c r="B381" s="84">
        <f t="shared" si="11"/>
        <v>360</v>
      </c>
      <c r="C381" s="85" t="str">
        <f>IF(D381="","",VLOOKUP(D381,'Műszaki adattábla'!E:H,2,0))</f>
        <v>3388 Poroszló Kossuth 34.</v>
      </c>
      <c r="D381" s="86" t="str">
        <f>IF('Műszaki adattábla'!E373="","",'Műszaki adattábla'!E373)</f>
        <v>39N111023900000K</v>
      </c>
      <c r="E381" s="151">
        <f>IF('Műszaki adattábla'!E373="","",'Műszaki adattábla'!Q373)</f>
        <v>20110</v>
      </c>
      <c r="F381" s="87">
        <f>IF(D381="","",VLOOKUP(D381,'Műszaki adattábla'!E:N,8,0))</f>
        <v>16</v>
      </c>
      <c r="G381" s="87">
        <f>IF(D381="","",IF('Műszaki adattábla'!K373="20-99",IF('Műszaki adattábla'!N373="","Nem adott meg lekötött teljesítményt",VLOOKUP(D381,'Műszaki adattábla'!E:P,10,0)),0))</f>
        <v>0</v>
      </c>
      <c r="H381" s="87">
        <f>IF(D381="","",VLOOKUP(D381,'Műszaki adattábla'!E:Q,11,0))</f>
        <v>0</v>
      </c>
      <c r="I381" s="88">
        <v>1973.63</v>
      </c>
      <c r="J381" s="89">
        <v>1169.71</v>
      </c>
      <c r="K381" s="90">
        <f>IF(D381="","",ROUND((F381*I381*'Műszaki adattábla'!$C$6/'Műszaki adattábla'!$C$7)+(G381*I381)+(H381*I381)/12*$D$7,0))</f>
        <v>333332</v>
      </c>
      <c r="L381" s="91">
        <f t="shared" si="12"/>
        <v>23523</v>
      </c>
    </row>
    <row r="382" spans="2:12" ht="15.75" thickBot="1" x14ac:dyDescent="0.3">
      <c r="B382" s="84">
        <f t="shared" si="11"/>
        <v>361</v>
      </c>
      <c r="C382" s="85" t="str">
        <f>IF(D382="","",VLOOKUP(D382,'Műszaki adattábla'!E:H,2,0))</f>
        <v>3401 Mezőkövesd-Zsóri Fürdő utca</v>
      </c>
      <c r="D382" s="86" t="str">
        <f>IF('Műszaki adattábla'!E374="","",'Műszaki adattábla'!E374)</f>
        <v>39N1105722060000</v>
      </c>
      <c r="E382" s="151">
        <f>IF('Műszaki adattábla'!E374="","",'Műszaki adattábla'!Q374)</f>
        <v>317</v>
      </c>
      <c r="F382" s="87">
        <f>IF(D382="","",VLOOKUP(D382,'Műszaki adattábla'!E:N,8,0))</f>
        <v>6</v>
      </c>
      <c r="G382" s="87">
        <f>IF(D382="","",IF('Műszaki adattábla'!K374="20-99",IF('Műszaki adattábla'!N374="","Nem adott meg lekötött teljesítményt",VLOOKUP(D382,'Műszaki adattábla'!E:P,10,0)),0))</f>
        <v>0</v>
      </c>
      <c r="H382" s="87">
        <f>IF(D382="","",VLOOKUP(D382,'Műszaki adattábla'!E:Q,11,0))</f>
        <v>0</v>
      </c>
      <c r="I382" s="88">
        <v>1973.63</v>
      </c>
      <c r="J382" s="89">
        <v>1169.71</v>
      </c>
      <c r="K382" s="90">
        <f>IF(D382="","",ROUND((F382*I382*'Műszaki adattábla'!$C$6/'Műszaki adattábla'!$C$7)+(G382*I382)+(H382*I382)/12*$D$7,0))</f>
        <v>124999</v>
      </c>
      <c r="L382" s="91">
        <f t="shared" si="12"/>
        <v>371</v>
      </c>
    </row>
    <row r="383" spans="2:12" ht="15.75" thickBot="1" x14ac:dyDescent="0.3">
      <c r="B383" s="84">
        <f t="shared" si="11"/>
        <v>362</v>
      </c>
      <c r="C383" s="85" t="str">
        <f>IF(D383="","",VLOOKUP(D383,'Műszaki adattábla'!E:H,2,0))</f>
        <v>3910 Tokaj, Benedek Pál u. 23.</v>
      </c>
      <c r="D383" s="86" t="str">
        <f>IF('Műszaki adattábla'!E375="","",'Műszaki adattábla'!E375)</f>
        <v>39N110085216000B</v>
      </c>
      <c r="E383" s="151">
        <f>IF('Műszaki adattábla'!E375="","",'Műszaki adattábla'!Q375)</f>
        <v>9289</v>
      </c>
      <c r="F383" s="87">
        <f>IF(D383="","",VLOOKUP(D383,'Műszaki adattábla'!E:N,8,0))</f>
        <v>6</v>
      </c>
      <c r="G383" s="87">
        <f>IF(D383="","",IF('Műszaki adattábla'!K375="20-99",IF('Műszaki adattábla'!N375="","Nem adott meg lekötött teljesítményt",VLOOKUP(D383,'Műszaki adattábla'!E:P,10,0)),0))</f>
        <v>0</v>
      </c>
      <c r="H383" s="87">
        <f>IF(D383="","",VLOOKUP(D383,'Műszaki adattábla'!E:Q,11,0))</f>
        <v>0</v>
      </c>
      <c r="I383" s="88">
        <v>1973.63</v>
      </c>
      <c r="J383" s="89">
        <v>1169.71</v>
      </c>
      <c r="K383" s="90">
        <f>IF(D383="","",ROUND((F383*I383*'Műszaki adattábla'!$C$6/'Műszaki adattábla'!$C$7)+(G383*I383)+(H383*I383)/12*$D$7,0))</f>
        <v>124999</v>
      </c>
      <c r="L383" s="91">
        <f t="shared" si="12"/>
        <v>10865</v>
      </c>
    </row>
    <row r="384" spans="2:12" ht="15.75" thickBot="1" x14ac:dyDescent="0.3">
      <c r="B384" s="84">
        <f t="shared" si="11"/>
        <v>363</v>
      </c>
      <c r="C384" s="85" t="str">
        <f>IF(D384="","",VLOOKUP(D384,'Műszaki adattábla'!E:H,2,0))</f>
        <v>4400 Nyíregyháza, Széchenyi utca 19.</v>
      </c>
      <c r="D384" s="86" t="str">
        <f>IF('Műszaki adattábla'!E376="","",'Műszaki adattábla'!E376)</f>
        <v>39N110015495000H</v>
      </c>
      <c r="E384" s="151">
        <f>IF('Műszaki adattábla'!E376="","",'Műszaki adattábla'!Q376)</f>
        <v>232226</v>
      </c>
      <c r="F384" s="87">
        <f>IF(D384="","",VLOOKUP(D384,'Műszaki adattábla'!E:N,8,0))</f>
        <v>16</v>
      </c>
      <c r="G384" s="87">
        <f>IF(D384="","",IF('Műszaki adattábla'!K376="20-99",IF('Műszaki adattábla'!N376="","Nem adott meg lekötött teljesítményt",VLOOKUP(D384,'Műszaki adattábla'!E:P,10,0)),0))</f>
        <v>0</v>
      </c>
      <c r="H384" s="87">
        <f>IF(D384="","",VLOOKUP(D384,'Műszaki adattábla'!E:Q,11,0))</f>
        <v>0</v>
      </c>
      <c r="I384" s="88">
        <v>1973.63</v>
      </c>
      <c r="J384" s="89">
        <v>1169.71</v>
      </c>
      <c r="K384" s="90">
        <f>IF(D384="","",ROUND((F384*I384*'Műszaki adattábla'!$C$6/'Műszaki adattábla'!$C$7)+(G384*I384)+(H384*I384)/12*$D$7,0))</f>
        <v>333332</v>
      </c>
      <c r="L384" s="91">
        <f t="shared" si="12"/>
        <v>271637</v>
      </c>
    </row>
    <row r="385" spans="2:12" ht="15.75" thickBot="1" x14ac:dyDescent="0.3">
      <c r="B385" s="84">
        <f t="shared" si="11"/>
        <v>364</v>
      </c>
      <c r="C385" s="85" t="str">
        <f>IF(D385="","",VLOOKUP(D385,'Műszaki adattábla'!E:H,2,0))</f>
        <v>4400 Nyíregyháza, Móricz Zsigmond u. 48.</v>
      </c>
      <c r="D385" s="86" t="str">
        <f>IF('Műszaki adattábla'!E377="","",'Műszaki adattábla'!E377)</f>
        <v>39N1100353870002</v>
      </c>
      <c r="E385" s="151">
        <f>IF('Műszaki adattábla'!E377="","",'Műszaki adattábla'!Q377)</f>
        <v>260730</v>
      </c>
      <c r="F385" s="87">
        <f>IF(D385="","",VLOOKUP(D385,'Műszaki adattábla'!E:N,8,0))</f>
        <v>0</v>
      </c>
      <c r="G385" s="87">
        <f>IF(D385="","",IF('Műszaki adattábla'!K377="20-99",IF('Műszaki adattábla'!N377="","Nem adott meg lekötött teljesítményt",VLOOKUP(D385,'Műszaki adattábla'!E:P,10,0)),0))</f>
        <v>420</v>
      </c>
      <c r="H385" s="87">
        <f>IF(D385="","",VLOOKUP(D385,'Műszaki adattábla'!E:Q,11,0))</f>
        <v>0</v>
      </c>
      <c r="I385" s="88">
        <v>1832.45</v>
      </c>
      <c r="J385" s="89">
        <v>194.42</v>
      </c>
      <c r="K385" s="90">
        <f>IF(D385="","",ROUND((F385*I385*'Műszaki adattábla'!$C$6/'Műszaki adattábla'!$C$7)+(G385*I385)+(H385*I385)/12*$D$7,0))</f>
        <v>769629</v>
      </c>
      <c r="L385" s="91">
        <f t="shared" si="12"/>
        <v>50691</v>
      </c>
    </row>
    <row r="386" spans="2:12" ht="15.75" thickBot="1" x14ac:dyDescent="0.3">
      <c r="B386" s="84">
        <f t="shared" ref="B386:B449" si="13">IF(D386="","",B385+1)</f>
        <v>365</v>
      </c>
      <c r="C386" s="85" t="str">
        <f>IF(D386="","",VLOOKUP(D386,'Műszaki adattábla'!E:H,2,0))</f>
        <v>4501 Kemecse, Mikszáth utca 45.</v>
      </c>
      <c r="D386" s="86" t="str">
        <f>IF('Műszaki adattábla'!E378="","",'Műszaki adattábla'!E378)</f>
        <v>39N1101100590005</v>
      </c>
      <c r="E386" s="151">
        <f>IF('Műszaki adattábla'!E378="","",'Műszaki adattábla'!Q378)</f>
        <v>10556</v>
      </c>
      <c r="F386" s="87">
        <f>IF(D386="","",VLOOKUP(D386,'Műszaki adattábla'!E:N,8,0))</f>
        <v>4</v>
      </c>
      <c r="G386" s="87">
        <f>IF(D386="","",IF('Műszaki adattábla'!K378="20-99",IF('Műszaki adattábla'!N378="","Nem adott meg lekötött teljesítményt",VLOOKUP(D386,'Műszaki adattábla'!E:P,10,0)),0))</f>
        <v>0</v>
      </c>
      <c r="H386" s="87">
        <f>IF(D386="","",VLOOKUP(D386,'Műszaki adattábla'!E:Q,11,0))</f>
        <v>0</v>
      </c>
      <c r="I386" s="88">
        <v>1973.63</v>
      </c>
      <c r="J386" s="89">
        <v>1169.71</v>
      </c>
      <c r="K386" s="90">
        <f>IF(D386="","",ROUND((F386*I386*'Műszaki adattábla'!$C$6/'Műszaki adattábla'!$C$7)+(G386*I386)+(H386*I386)/12*$D$7,0))</f>
        <v>83333</v>
      </c>
      <c r="L386" s="91">
        <f t="shared" ref="L386:L449" si="14">IF(D386="","",ROUND((J386/1000)*E386,0))</f>
        <v>12347</v>
      </c>
    </row>
    <row r="387" spans="2:12" ht="15.75" thickBot="1" x14ac:dyDescent="0.3">
      <c r="B387" s="84">
        <f t="shared" si="13"/>
        <v>366</v>
      </c>
      <c r="C387" s="85" t="str">
        <f>IF(D387="","",VLOOKUP(D387,'Műszaki adattábla'!E:H,2,0))</f>
        <v>4501 Kemecse, Mikszáth utca 68.</v>
      </c>
      <c r="D387" s="86" t="str">
        <f>IF('Műszaki adattábla'!E379="","",'Műszaki adattábla'!E379)</f>
        <v>39N1101100420009</v>
      </c>
      <c r="E387" s="151">
        <f>IF('Műszaki adattábla'!E379="","",'Műszaki adattábla'!Q379)</f>
        <v>16466</v>
      </c>
      <c r="F387" s="87">
        <f>IF(D387="","",VLOOKUP(D387,'Műszaki adattábla'!E:N,8,0))</f>
        <v>4</v>
      </c>
      <c r="G387" s="87">
        <f>IF(D387="","",IF('Műszaki adattábla'!K379="20-99",IF('Műszaki adattábla'!N379="","Nem adott meg lekötött teljesítményt",VLOOKUP(D387,'Műszaki adattábla'!E:P,10,0)),0))</f>
        <v>0</v>
      </c>
      <c r="H387" s="87">
        <f>IF(D387="","",VLOOKUP(D387,'Műszaki adattábla'!E:Q,11,0))</f>
        <v>0</v>
      </c>
      <c r="I387" s="88">
        <v>1973.63</v>
      </c>
      <c r="J387" s="89">
        <v>1169.71</v>
      </c>
      <c r="K387" s="90">
        <f>IF(D387="","",ROUND((F387*I387*'Műszaki adattábla'!$C$6/'Műszaki adattábla'!$C$7)+(G387*I387)+(H387*I387)/12*$D$7,0))</f>
        <v>83333</v>
      </c>
      <c r="L387" s="91">
        <f t="shared" si="14"/>
        <v>19260</v>
      </c>
    </row>
    <row r="388" spans="2:12" ht="15.75" thickBot="1" x14ac:dyDescent="0.3">
      <c r="B388" s="84">
        <f t="shared" si="13"/>
        <v>367</v>
      </c>
      <c r="C388" s="85" t="str">
        <f>IF(D388="","",VLOOKUP(D388,'Műszaki adattábla'!E:H,2,0))</f>
        <v>4600 Kisvárda, Bocskai utca 34.</v>
      </c>
      <c r="D388" s="86" t="str">
        <f>IF('Műszaki adattábla'!E380="","",'Műszaki adattábla'!E380)</f>
        <v>39N110002992000U</v>
      </c>
      <c r="E388" s="151">
        <f>IF('Műszaki adattábla'!E380="","",'Műszaki adattábla'!Q380)</f>
        <v>78109</v>
      </c>
      <c r="F388" s="87">
        <f>IF(D388="","",VLOOKUP(D388,'Műszaki adattábla'!E:N,8,0))</f>
        <v>16</v>
      </c>
      <c r="G388" s="87">
        <f>IF(D388="","",IF('Műszaki adattábla'!K380="20-99",IF('Műszaki adattábla'!N380="","Nem adott meg lekötött teljesítményt",VLOOKUP(D388,'Műszaki adattábla'!E:P,10,0)),0))</f>
        <v>0</v>
      </c>
      <c r="H388" s="87">
        <f>IF(D388="","",VLOOKUP(D388,'Műszaki adattábla'!E:Q,11,0))</f>
        <v>0</v>
      </c>
      <c r="I388" s="88">
        <v>1973.63</v>
      </c>
      <c r="J388" s="89">
        <v>1169.71</v>
      </c>
      <c r="K388" s="90">
        <f>IF(D388="","",ROUND((F388*I388*'Műszaki adattábla'!$C$6/'Műszaki adattábla'!$C$7)+(G388*I388)+(H388*I388)/12*$D$7,0))</f>
        <v>333332</v>
      </c>
      <c r="L388" s="91">
        <f t="shared" si="14"/>
        <v>91365</v>
      </c>
    </row>
    <row r="389" spans="2:12" ht="15.75" thickBot="1" x14ac:dyDescent="0.3">
      <c r="B389" s="84">
        <f t="shared" si="13"/>
        <v>368</v>
      </c>
      <c r="C389" s="85" t="str">
        <f>IF(D389="","",VLOOKUP(D389,'Műszaki adattábla'!E:H,2,0))</f>
        <v>4600 Kisvárda, Bocskai utca 34.</v>
      </c>
      <c r="D389" s="86" t="str">
        <f>IF('Műszaki adattábla'!E381="","",'Műszaki adattábla'!E381)</f>
        <v>39N110187895000B</v>
      </c>
      <c r="E389" s="151">
        <f>IF('Műszaki adattábla'!E381="","",'Műszaki adattábla'!Q381)</f>
        <v>0</v>
      </c>
      <c r="F389" s="87">
        <f>IF(D389="","",VLOOKUP(D389,'Műszaki adattábla'!E:N,8,0))</f>
        <v>4</v>
      </c>
      <c r="G389" s="87">
        <f>IF(D389="","",IF('Műszaki adattábla'!K381="20-99",IF('Műszaki adattábla'!N381="","Nem adott meg lekötött teljesítményt",VLOOKUP(D389,'Műszaki adattábla'!E:P,10,0)),0))</f>
        <v>0</v>
      </c>
      <c r="H389" s="87">
        <f>IF(D389="","",VLOOKUP(D389,'Műszaki adattábla'!E:Q,11,0))</f>
        <v>0</v>
      </c>
      <c r="I389" s="88">
        <v>1973.63</v>
      </c>
      <c r="J389" s="89">
        <v>1169.71</v>
      </c>
      <c r="K389" s="90">
        <f>IF(D389="","",ROUND((F389*I389*'Műszaki adattábla'!$C$6/'Műszaki adattábla'!$C$7)+(G389*I389)+(H389*I389)/12*$D$7,0))</f>
        <v>83333</v>
      </c>
      <c r="L389" s="91">
        <f t="shared" si="14"/>
        <v>0</v>
      </c>
    </row>
    <row r="390" spans="2:12" ht="15.75" thickBot="1" x14ac:dyDescent="0.3">
      <c r="B390" s="84">
        <f t="shared" si="13"/>
        <v>369</v>
      </c>
      <c r="C390" s="85" t="str">
        <f>IF(D390="","",VLOOKUP(D390,'Műszaki adattábla'!E:H,2,0))</f>
        <v>4600 Kisvárda, Városmajor 62.</v>
      </c>
      <c r="D390" s="86" t="str">
        <f>IF('Műszaki adattábla'!E382="","",'Műszaki adattábla'!E382)</f>
        <v>39N110196894000F</v>
      </c>
      <c r="E390" s="151">
        <f>IF('Műszaki adattábla'!E382="","",'Műszaki adattábla'!Q382)</f>
        <v>16467</v>
      </c>
      <c r="F390" s="87">
        <f>IF(D390="","",VLOOKUP(D390,'Műszaki adattábla'!E:N,8,0))</f>
        <v>4</v>
      </c>
      <c r="G390" s="87">
        <f>IF(D390="","",IF('Műszaki adattábla'!K382="20-99",IF('Műszaki adattábla'!N382="","Nem adott meg lekötött teljesítményt",VLOOKUP(D390,'Műszaki adattábla'!E:P,10,0)),0))</f>
        <v>0</v>
      </c>
      <c r="H390" s="87">
        <f>IF(D390="","",VLOOKUP(D390,'Műszaki adattábla'!E:Q,11,0))</f>
        <v>0</v>
      </c>
      <c r="I390" s="88">
        <v>1973.63</v>
      </c>
      <c r="J390" s="89">
        <v>1169.71</v>
      </c>
      <c r="K390" s="90">
        <f>IF(D390="","",ROUND((F390*I390*'Műszaki adattábla'!$C$6/'Műszaki adattábla'!$C$7)+(G390*I390)+(H390*I390)/12*$D$7,0))</f>
        <v>83333</v>
      </c>
      <c r="L390" s="91">
        <f t="shared" si="14"/>
        <v>19262</v>
      </c>
    </row>
    <row r="391" spans="2:12" ht="15.75" thickBot="1" x14ac:dyDescent="0.3">
      <c r="B391" s="84">
        <f t="shared" si="13"/>
        <v>370</v>
      </c>
      <c r="C391" s="85" t="str">
        <f>IF(D391="","",VLOOKUP(D391,'Műszaki adattábla'!E:H,2,0))</f>
        <v>4492 Dombrád Vay utca 109</v>
      </c>
      <c r="D391" s="86" t="str">
        <f>IF('Műszaki adattábla'!E383="","",'Műszaki adattábla'!E383)</f>
        <v>39N110111436000X</v>
      </c>
      <c r="E391" s="151">
        <f>IF('Műszaki adattábla'!E383="","",'Műszaki adattábla'!Q383)</f>
        <v>3166</v>
      </c>
      <c r="F391" s="87">
        <f>IF(D391="","",VLOOKUP(D391,'Műszaki adattábla'!E:N,8,0))</f>
        <v>4</v>
      </c>
      <c r="G391" s="87">
        <f>IF(D391="","",IF('Műszaki adattábla'!K383="20-99",IF('Műszaki adattábla'!N383="","Nem adott meg lekötött teljesítményt",VLOOKUP(D391,'Műszaki adattábla'!E:P,10,0)),0))</f>
        <v>0</v>
      </c>
      <c r="H391" s="87">
        <f>IF(D391="","",VLOOKUP(D391,'Műszaki adattábla'!E:Q,11,0))</f>
        <v>0</v>
      </c>
      <c r="I391" s="88">
        <v>1973.63</v>
      </c>
      <c r="J391" s="89">
        <v>1169.71</v>
      </c>
      <c r="K391" s="90">
        <f>IF(D391="","",ROUND((F391*I391*'Műszaki adattábla'!$C$6/'Műszaki adattábla'!$C$7)+(G391*I391)+(H391*I391)/12*$D$7,0))</f>
        <v>83333</v>
      </c>
      <c r="L391" s="91">
        <f t="shared" si="14"/>
        <v>3703</v>
      </c>
    </row>
    <row r="392" spans="2:12" ht="15.75" thickBot="1" x14ac:dyDescent="0.3">
      <c r="B392" s="84">
        <f t="shared" si="13"/>
        <v>371</v>
      </c>
      <c r="C392" s="85" t="str">
        <f>IF(D392="","",VLOOKUP(D392,'Műszaki adattábla'!E:H,2,0))</f>
        <v>4841 Jánd, Rákóczi Ferenc utca 96.</v>
      </c>
      <c r="D392" s="86" t="str">
        <f>IF('Műszaki adattábla'!E384="","",'Műszaki adattábla'!E384)</f>
        <v>39N110063608000D</v>
      </c>
      <c r="E392" s="151">
        <f>IF('Műszaki adattábla'!E384="","",'Műszaki adattábla'!Q384)</f>
        <v>2534</v>
      </c>
      <c r="F392" s="87">
        <f>IF(D392="","",VLOOKUP(D392,'Műszaki adattábla'!E:N,8,0))</f>
        <v>4</v>
      </c>
      <c r="G392" s="87">
        <f>IF(D392="","",IF('Műszaki adattábla'!K384="20-99",IF('Műszaki adattábla'!N384="","Nem adott meg lekötött teljesítményt",VLOOKUP(D392,'Műszaki adattábla'!E:P,10,0)),0))</f>
        <v>0</v>
      </c>
      <c r="H392" s="87">
        <f>IF(D392="","",VLOOKUP(D392,'Műszaki adattábla'!E:Q,11,0))</f>
        <v>0</v>
      </c>
      <c r="I392" s="88">
        <v>1973.63</v>
      </c>
      <c r="J392" s="89">
        <v>1169.71</v>
      </c>
      <c r="K392" s="90">
        <f>IF(D392="","",ROUND((F392*I392*'Műszaki adattábla'!$C$6/'Műszaki adattábla'!$C$7)+(G392*I392)+(H392*I392)/12*$D$7,0))</f>
        <v>83333</v>
      </c>
      <c r="L392" s="91">
        <f t="shared" si="14"/>
        <v>2964</v>
      </c>
    </row>
    <row r="393" spans="2:12" ht="15.75" thickBot="1" x14ac:dyDescent="0.3">
      <c r="B393" s="84">
        <f t="shared" si="13"/>
        <v>372</v>
      </c>
      <c r="C393" s="85" t="str">
        <f>IF(D393="","",VLOOKUP(D393,'Műszaki adattábla'!E:H,2,0))</f>
        <v>4836 Lónya, Tisza utca 13.</v>
      </c>
      <c r="D393" s="86" t="str">
        <f>IF('Műszaki adattábla'!E385="","",'Műszaki adattábla'!E385)</f>
        <v>39N110053676000R</v>
      </c>
      <c r="E393" s="151">
        <f>IF('Műszaki adattábla'!E385="","",'Műszaki adattábla'!Q385)</f>
        <v>1057</v>
      </c>
      <c r="F393" s="87">
        <f>IF(D393="","",VLOOKUP(D393,'Műszaki adattábla'!E:N,8,0))</f>
        <v>4</v>
      </c>
      <c r="G393" s="87">
        <f>IF(D393="","",IF('Műszaki adattábla'!K385="20-99",IF('Műszaki adattábla'!N385="","Nem adott meg lekötött teljesítményt",VLOOKUP(D393,'Műszaki adattábla'!E:P,10,0)),0))</f>
        <v>0</v>
      </c>
      <c r="H393" s="87">
        <f>IF(D393="","",VLOOKUP(D393,'Műszaki adattábla'!E:Q,11,0))</f>
        <v>0</v>
      </c>
      <c r="I393" s="88">
        <v>1973.63</v>
      </c>
      <c r="J393" s="89">
        <v>1169.71</v>
      </c>
      <c r="K393" s="90">
        <f>IF(D393="","",ROUND((F393*I393*'Műszaki adattábla'!$C$6/'Műszaki adattábla'!$C$7)+(G393*I393)+(H393*I393)/12*$D$7,0))</f>
        <v>83333</v>
      </c>
      <c r="L393" s="91">
        <f t="shared" si="14"/>
        <v>1236</v>
      </c>
    </row>
    <row r="394" spans="2:12" ht="15.75" thickBot="1" x14ac:dyDescent="0.3">
      <c r="B394" s="84">
        <f t="shared" si="13"/>
        <v>373</v>
      </c>
      <c r="C394" s="85" t="str">
        <f>IF(D394="","",VLOOKUP(D394,'Műszaki adattábla'!E:H,2,0))</f>
        <v>4496 Szabolcsveresmart, Micsurin utca 1.</v>
      </c>
      <c r="D394" s="86" t="str">
        <f>IF('Műszaki adattábla'!E386="","",'Műszaki adattábla'!E386)</f>
        <v>39N110097002000Q</v>
      </c>
      <c r="E394" s="151">
        <f>IF('Műszaki adattábla'!E386="","",'Műszaki adattábla'!Q386)</f>
        <v>0</v>
      </c>
      <c r="F394" s="87">
        <f>IF(D394="","",VLOOKUP(D394,'Műszaki adattábla'!E:N,8,0))</f>
        <v>4</v>
      </c>
      <c r="G394" s="87">
        <f>IF(D394="","",IF('Műszaki adattábla'!K386="20-99",IF('Műszaki adattábla'!N386="","Nem adott meg lekötött teljesítményt",VLOOKUP(D394,'Műszaki adattábla'!E:P,10,0)),0))</f>
        <v>0</v>
      </c>
      <c r="H394" s="87">
        <f>IF(D394="","",VLOOKUP(D394,'Műszaki adattábla'!E:Q,11,0))</f>
        <v>0</v>
      </c>
      <c r="I394" s="88">
        <v>1973.63</v>
      </c>
      <c r="J394" s="89">
        <v>1169.71</v>
      </c>
      <c r="K394" s="90">
        <f>IF(D394="","",ROUND((F394*I394*'Műszaki adattábla'!$C$6/'Műszaki adattábla'!$C$7)+(G394*I394)+(H394*I394)/12*$D$7,0))</f>
        <v>83333</v>
      </c>
      <c r="L394" s="91">
        <f t="shared" si="14"/>
        <v>0</v>
      </c>
    </row>
    <row r="395" spans="2:12" ht="15.75" thickBot="1" x14ac:dyDescent="0.3">
      <c r="B395" s="84">
        <f t="shared" si="13"/>
        <v>374</v>
      </c>
      <c r="C395" s="85" t="str">
        <f>IF(D395="","",VLOOKUP(D395,'Műszaki adattábla'!E:H,2,0))</f>
        <v>4496 Szabolcsveresmart, Micsurin utca 1.</v>
      </c>
      <c r="D395" s="86" t="str">
        <f>IF('Műszaki adattábla'!E387="","",'Műszaki adattábla'!E387)</f>
        <v>39N110097274000Y</v>
      </c>
      <c r="E395" s="151">
        <f>IF('Műszaki adattábla'!E387="","",'Műszaki adattábla'!Q387)</f>
        <v>16889</v>
      </c>
      <c r="F395" s="87">
        <f>IF(D395="","",VLOOKUP(D395,'Műszaki adattábla'!E:N,8,0))</f>
        <v>4</v>
      </c>
      <c r="G395" s="87">
        <f>IF(D395="","",IF('Műszaki adattábla'!K387="20-99",IF('Műszaki adattábla'!N387="","Nem adott meg lekötött teljesítményt",VLOOKUP(D395,'Műszaki adattábla'!E:P,10,0)),0))</f>
        <v>0</v>
      </c>
      <c r="H395" s="87">
        <f>IF(D395="","",VLOOKUP(D395,'Műszaki adattábla'!E:Q,11,0))</f>
        <v>0</v>
      </c>
      <c r="I395" s="88">
        <v>1973.63</v>
      </c>
      <c r="J395" s="89">
        <v>1169.71</v>
      </c>
      <c r="K395" s="90">
        <f>IF(D395="","",ROUND((F395*I395*'Műszaki adattábla'!$C$6/'Műszaki adattábla'!$C$7)+(G395*I395)+(H395*I395)/12*$D$7,0))</f>
        <v>83333</v>
      </c>
      <c r="L395" s="91">
        <f t="shared" si="14"/>
        <v>19755</v>
      </c>
    </row>
    <row r="396" spans="2:12" ht="15.75" thickBot="1" x14ac:dyDescent="0.3">
      <c r="B396" s="84">
        <f t="shared" si="13"/>
        <v>375</v>
      </c>
      <c r="C396" s="85" t="str">
        <f>IF(D396="","",VLOOKUP(D396,'Műszaki adattábla'!E:H,2,0))</f>
        <v>4931 Tarpa, Kölcsey utca 87.</v>
      </c>
      <c r="D396" s="86" t="str">
        <f>IF('Műszaki adattábla'!E388="","",'Műszaki adattábla'!E388)</f>
        <v>39N1101072900002</v>
      </c>
      <c r="E396" s="151">
        <f>IF('Műszaki adattábla'!E388="","",'Műszaki adattábla'!Q388)</f>
        <v>5279</v>
      </c>
      <c r="F396" s="87">
        <f>IF(D396="","",VLOOKUP(D396,'Műszaki adattábla'!E:N,8,0))</f>
        <v>4</v>
      </c>
      <c r="G396" s="87">
        <f>IF(D396="","",IF('Műszaki adattábla'!K388="20-99",IF('Műszaki adattábla'!N388="","Nem adott meg lekötött teljesítményt",VLOOKUP(D396,'Műszaki adattábla'!E:P,10,0)),0))</f>
        <v>0</v>
      </c>
      <c r="H396" s="87">
        <f>IF(D396="","",VLOOKUP(D396,'Műszaki adattábla'!E:Q,11,0))</f>
        <v>0</v>
      </c>
      <c r="I396" s="88">
        <v>1973.63</v>
      </c>
      <c r="J396" s="89">
        <v>1169.71</v>
      </c>
      <c r="K396" s="90">
        <f>IF(D396="","",ROUND((F396*I396*'Műszaki adattábla'!$C$6/'Műszaki adattábla'!$C$7)+(G396*I396)+(H396*I396)/12*$D$7,0))</f>
        <v>83333</v>
      </c>
      <c r="L396" s="91">
        <f t="shared" si="14"/>
        <v>6175</v>
      </c>
    </row>
    <row r="397" spans="2:12" ht="15.75" thickBot="1" x14ac:dyDescent="0.3">
      <c r="B397" s="84">
        <f t="shared" si="13"/>
        <v>376</v>
      </c>
      <c r="C397" s="85" t="str">
        <f>IF(D397="","",VLOOKUP(D397,'Műszaki adattábla'!E:H,2,0))</f>
        <v>4474 Tiszabercel, Tisza utca 15.</v>
      </c>
      <c r="D397" s="86" t="str">
        <f>IF('Műszaki adattábla'!E389="","",'Műszaki adattábla'!E389)</f>
        <v>39N110129843000F</v>
      </c>
      <c r="E397" s="151">
        <f>IF('Műszaki adattábla'!E389="","",'Műszaki adattábla'!Q389)</f>
        <v>11716</v>
      </c>
      <c r="F397" s="87">
        <f>IF(D397="","",VLOOKUP(D397,'Műszaki adattábla'!E:N,8,0))</f>
        <v>4</v>
      </c>
      <c r="G397" s="87">
        <f>IF(D397="","",IF('Műszaki adattábla'!K389="20-99",IF('Műszaki adattábla'!N389="","Nem adott meg lekötött teljesítményt",VLOOKUP(D397,'Műszaki adattábla'!E:P,10,0)),0))</f>
        <v>0</v>
      </c>
      <c r="H397" s="87">
        <f>IF(D397="","",VLOOKUP(D397,'Műszaki adattábla'!E:Q,11,0))</f>
        <v>0</v>
      </c>
      <c r="I397" s="88">
        <v>1973.63</v>
      </c>
      <c r="J397" s="89">
        <v>1169.71</v>
      </c>
      <c r="K397" s="90">
        <f>IF(D397="","",ROUND((F397*I397*'Műszaki adattábla'!$C$6/'Műszaki adattábla'!$C$7)+(G397*I397)+(H397*I397)/12*$D$7,0))</f>
        <v>83333</v>
      </c>
      <c r="L397" s="91">
        <f t="shared" si="14"/>
        <v>13704</v>
      </c>
    </row>
    <row r="398" spans="2:12" ht="15.75" thickBot="1" x14ac:dyDescent="0.3">
      <c r="B398" s="84">
        <f t="shared" si="13"/>
        <v>377</v>
      </c>
      <c r="C398" s="85" t="str">
        <f>IF(D398="","",VLOOKUP(D398,'Műszaki adattábla'!E:H,2,0))</f>
        <v>4474 Tiszabercel, Tisza utca 2.</v>
      </c>
      <c r="D398" s="86" t="str">
        <f>IF('Műszaki adattábla'!E390="","",'Műszaki adattábla'!E390)</f>
        <v>39N110025430000W</v>
      </c>
      <c r="E398" s="151">
        <f>IF('Műszaki adattábla'!E390="","",'Műszaki adattábla'!Q390)</f>
        <v>12664</v>
      </c>
      <c r="F398" s="87">
        <f>IF(D398="","",VLOOKUP(D398,'Műszaki adattábla'!E:N,8,0))</f>
        <v>4</v>
      </c>
      <c r="G398" s="87">
        <f>IF(D398="","",IF('Műszaki adattábla'!K390="20-99",IF('Műszaki adattábla'!N390="","Nem adott meg lekötött teljesítményt",VLOOKUP(D398,'Műszaki adattábla'!E:P,10,0)),0))</f>
        <v>0</v>
      </c>
      <c r="H398" s="87">
        <f>IF(D398="","",VLOOKUP(D398,'Műszaki adattábla'!E:Q,11,0))</f>
        <v>0</v>
      </c>
      <c r="I398" s="88">
        <v>1973.63</v>
      </c>
      <c r="J398" s="89">
        <v>1169.71</v>
      </c>
      <c r="K398" s="90">
        <f>IF(D398="","",ROUND((F398*I398*'Műszaki adattábla'!$C$6/'Műszaki adattábla'!$C$7)+(G398*I398)+(H398*I398)/12*$D$7,0))</f>
        <v>83333</v>
      </c>
      <c r="L398" s="91">
        <f t="shared" si="14"/>
        <v>14813</v>
      </c>
    </row>
    <row r="399" spans="2:12" ht="15.75" thickBot="1" x14ac:dyDescent="0.3">
      <c r="B399" s="84">
        <f t="shared" si="13"/>
        <v>378</v>
      </c>
      <c r="C399" s="85" t="str">
        <f>IF(D399="","",VLOOKUP(D399,'Műszaki adattábla'!E:H,2,0))</f>
        <v>4834 Tiszakerecseny, Petőfi Sándor utca 2.</v>
      </c>
      <c r="D399" s="86" t="str">
        <f>IF('Műszaki adattábla'!E391="","",'Műszaki adattábla'!E391)</f>
        <v>39N110079545000S</v>
      </c>
      <c r="E399" s="151">
        <f>IF('Műszaki adattábla'!E391="","",'Műszaki adattábla'!Q391)</f>
        <v>7177</v>
      </c>
      <c r="F399" s="87">
        <f>IF(D399="","",VLOOKUP(D399,'Műszaki adattábla'!E:N,8,0))</f>
        <v>4</v>
      </c>
      <c r="G399" s="87">
        <f>IF(D399="","",IF('Műszaki adattábla'!K391="20-99",IF('Műszaki adattábla'!N391="","Nem adott meg lekötött teljesítményt",VLOOKUP(D399,'Műszaki adattábla'!E:P,10,0)),0))</f>
        <v>0</v>
      </c>
      <c r="H399" s="87">
        <f>IF(D399="","",VLOOKUP(D399,'Műszaki adattábla'!E:Q,11,0))</f>
        <v>0</v>
      </c>
      <c r="I399" s="88">
        <v>1973.63</v>
      </c>
      <c r="J399" s="89">
        <v>1169.71</v>
      </c>
      <c r="K399" s="90">
        <f>IF(D399="","",ROUND((F399*I399*'Műszaki adattábla'!$C$6/'Műszaki adattábla'!$C$7)+(G399*I399)+(H399*I399)/12*$D$7,0))</f>
        <v>83333</v>
      </c>
      <c r="L399" s="91">
        <f t="shared" si="14"/>
        <v>8395</v>
      </c>
    </row>
    <row r="400" spans="2:12" ht="15.75" thickBot="1" x14ac:dyDescent="0.3">
      <c r="B400" s="84">
        <f t="shared" si="13"/>
        <v>379</v>
      </c>
      <c r="C400" s="85" t="str">
        <f>IF(D400="","",VLOOKUP(D400,'Műszaki adattábla'!E:H,2,0))</f>
        <v>4831 Tiszaszalka, Gátőrház 00149. (HRSZ)</v>
      </c>
      <c r="D400" s="86" t="str">
        <f>IF('Műszaki adattábla'!E392="","",'Műszaki adattábla'!E392)</f>
        <v>39N1100681780003</v>
      </c>
      <c r="E400" s="151">
        <f>IF('Műszaki adattábla'!E392="","",'Műszaki adattábla'!Q392)</f>
        <v>12665</v>
      </c>
      <c r="F400" s="87">
        <f>IF(D400="","",VLOOKUP(D400,'Műszaki adattábla'!E:N,8,0))</f>
        <v>4</v>
      </c>
      <c r="G400" s="87">
        <f>IF(D400="","",IF('Műszaki adattábla'!K392="20-99",IF('Műszaki adattábla'!N392="","Nem adott meg lekötött teljesítményt",VLOOKUP(D400,'Műszaki adattábla'!E:P,10,0)),0))</f>
        <v>0</v>
      </c>
      <c r="H400" s="87">
        <f>IF(D400="","",VLOOKUP(D400,'Műszaki adattábla'!E:Q,11,0))</f>
        <v>0</v>
      </c>
      <c r="I400" s="88">
        <v>1973.63</v>
      </c>
      <c r="J400" s="89">
        <v>1169.71</v>
      </c>
      <c r="K400" s="90">
        <f>IF(D400="","",ROUND((F400*I400*'Műszaki adattábla'!$C$6/'Műszaki adattábla'!$C$7)+(G400*I400)+(H400*I400)/12*$D$7,0))</f>
        <v>83333</v>
      </c>
      <c r="L400" s="91">
        <f t="shared" si="14"/>
        <v>14814</v>
      </c>
    </row>
    <row r="401" spans="2:12" ht="15.75" thickBot="1" x14ac:dyDescent="0.3">
      <c r="B401" s="84">
        <f t="shared" si="13"/>
        <v>380</v>
      </c>
      <c r="C401" s="85" t="str">
        <f>IF(D401="","",VLOOKUP(D401,'Műszaki adattábla'!E:H,2,0))</f>
        <v>4831 Tiszaszalka, Gépész Lakás 00149. (HRSZ)</v>
      </c>
      <c r="D401" s="86" t="str">
        <f>IF('Műszaki adattábla'!E393="","",'Műszaki adattábla'!E393)</f>
        <v>39N1100608390000</v>
      </c>
      <c r="E401" s="151">
        <f>IF('Műszaki adattábla'!E393="","",'Műszaki adattábla'!Q393)</f>
        <v>16889</v>
      </c>
      <c r="F401" s="87">
        <f>IF(D401="","",VLOOKUP(D401,'Műszaki adattábla'!E:N,8,0))</f>
        <v>4</v>
      </c>
      <c r="G401" s="87">
        <f>IF(D401="","",IF('Műszaki adattábla'!K393="20-99",IF('Műszaki adattábla'!N393="","Nem adott meg lekötött teljesítményt",VLOOKUP(D401,'Műszaki adattábla'!E:P,10,0)),0))</f>
        <v>0</v>
      </c>
      <c r="H401" s="87">
        <f>IF(D401="","",VLOOKUP(D401,'Műszaki adattábla'!E:Q,11,0))</f>
        <v>0</v>
      </c>
      <c r="I401" s="88">
        <v>1973.63</v>
      </c>
      <c r="J401" s="89">
        <v>1169.71</v>
      </c>
      <c r="K401" s="90">
        <f>IF(D401="","",ROUND((F401*I401*'Műszaki adattábla'!$C$6/'Műszaki adattábla'!$C$7)+(G401*I401)+(H401*I401)/12*$D$7,0))</f>
        <v>83333</v>
      </c>
      <c r="L401" s="91">
        <f t="shared" si="14"/>
        <v>19755</v>
      </c>
    </row>
    <row r="402" spans="2:12" ht="15.75" thickBot="1" x14ac:dyDescent="0.3">
      <c r="B402" s="84">
        <f t="shared" si="13"/>
        <v>381</v>
      </c>
      <c r="C402" s="85" t="str">
        <f>IF(D402="","",VLOOKUP(D402,'Műszaki adattábla'!E:H,2,0))</f>
        <v>4625 Záhony, Külterület 1.</v>
      </c>
      <c r="D402" s="86" t="str">
        <f>IF('Műszaki adattábla'!E394="","",'Műszaki adattábla'!E394)</f>
        <v>39N110996561000Q</v>
      </c>
      <c r="E402" s="151">
        <f>IF('Műszaki adattábla'!E394="","",'Műszaki adattábla'!Q394)</f>
        <v>3166</v>
      </c>
      <c r="F402" s="87">
        <f>IF(D402="","",VLOOKUP(D402,'Műszaki adattábla'!E:N,8,0))</f>
        <v>4</v>
      </c>
      <c r="G402" s="87">
        <f>IF(D402="","",IF('Műszaki adattábla'!K394="20-99",IF('Műszaki adattábla'!N394="","Nem adott meg lekötött teljesítményt",VLOOKUP(D402,'Műszaki adattábla'!E:P,10,0)),0))</f>
        <v>0</v>
      </c>
      <c r="H402" s="87">
        <f>IF(D402="","",VLOOKUP(D402,'Műszaki adattábla'!E:Q,11,0))</f>
        <v>0</v>
      </c>
      <c r="I402" s="88">
        <v>1973.63</v>
      </c>
      <c r="J402" s="89">
        <v>1169.71</v>
      </c>
      <c r="K402" s="90">
        <f>IF(D402="","",ROUND((F402*I402*'Műszaki adattábla'!$C$6/'Műszaki adattábla'!$C$7)+(G402*I402)+(H402*I402)/12*$D$7,0))</f>
        <v>83333</v>
      </c>
      <c r="L402" s="91">
        <f t="shared" si="14"/>
        <v>3703</v>
      </c>
    </row>
    <row r="403" spans="2:12" ht="15.75" thickBot="1" x14ac:dyDescent="0.3">
      <c r="B403" s="84">
        <f t="shared" si="13"/>
        <v>382</v>
      </c>
      <c r="C403" s="85" t="str">
        <f>IF(D403="","",VLOOKUP(D403,'Műszaki adattábla'!E:H,2,0))</f>
        <v>4900  Fehérgyarmat, Tömöttvár utca 62.</v>
      </c>
      <c r="D403" s="86" t="str">
        <f>IF('Műszaki adattábla'!E395="","",'Műszaki adattábla'!E395)</f>
        <v>39N110112255000W</v>
      </c>
      <c r="E403" s="151">
        <f>IF('Műszaki adattábla'!E395="","",'Műszaki adattábla'!Q395)</f>
        <v>36947</v>
      </c>
      <c r="F403" s="87">
        <f>IF(D403="","",VLOOKUP(D403,'Műszaki adattábla'!E:N,8,0))</f>
        <v>6</v>
      </c>
      <c r="G403" s="87">
        <f>IF(D403="","",IF('Műszaki adattábla'!K395="20-99",IF('Műszaki adattábla'!N395="","Nem adott meg lekötött teljesítményt",VLOOKUP(D403,'Műszaki adattábla'!E:P,10,0)),0))</f>
        <v>0</v>
      </c>
      <c r="H403" s="87">
        <f>IF(D403="","",VLOOKUP(D403,'Műszaki adattábla'!E:Q,11,0))</f>
        <v>0</v>
      </c>
      <c r="I403" s="88">
        <v>1973.63</v>
      </c>
      <c r="J403" s="89">
        <v>1169.71</v>
      </c>
      <c r="K403" s="90">
        <f>IF(D403="","",ROUND((F403*I403*'Műszaki adattábla'!$C$6/'Műszaki adattábla'!$C$7)+(G403*I403)+(H403*I403)/12*$D$7,0))</f>
        <v>124999</v>
      </c>
      <c r="L403" s="91">
        <f t="shared" si="14"/>
        <v>43217</v>
      </c>
    </row>
    <row r="404" spans="2:12" ht="15.75" thickBot="1" x14ac:dyDescent="0.3">
      <c r="B404" s="84">
        <f t="shared" si="13"/>
        <v>383</v>
      </c>
      <c r="C404" s="85" t="str">
        <f>IF(D404="","",VLOOKUP(D404,'Műszaki adattábla'!E:H,2,0))</f>
        <v>4921 Kisar, Tavasz utca 1.</v>
      </c>
      <c r="D404" s="86" t="str">
        <f>IF('Műszaki adattábla'!E396="","",'Műszaki adattábla'!E396)</f>
        <v>39N110057030000H</v>
      </c>
      <c r="E404" s="151">
        <f>IF('Műszaki adattábla'!E396="","",'Műszaki adattábla'!Q396)</f>
        <v>6332</v>
      </c>
      <c r="F404" s="87">
        <f>IF(D404="","",VLOOKUP(D404,'Műszaki adattábla'!E:N,8,0))</f>
        <v>4</v>
      </c>
      <c r="G404" s="87">
        <f>IF(D404="","",IF('Műszaki adattábla'!K396="20-99",IF('Műszaki adattábla'!N396="","Nem adott meg lekötött teljesítményt",VLOOKUP(D404,'Műszaki adattábla'!E:P,10,0)),0))</f>
        <v>0</v>
      </c>
      <c r="H404" s="87">
        <f>IF(D404="","",VLOOKUP(D404,'Műszaki adattábla'!E:Q,11,0))</f>
        <v>0</v>
      </c>
      <c r="I404" s="88">
        <v>1973.63</v>
      </c>
      <c r="J404" s="89">
        <v>1169.71</v>
      </c>
      <c r="K404" s="90">
        <f>IF(D404="","",ROUND((F404*I404*'Műszaki adattábla'!$C$6/'Műszaki adattábla'!$C$7)+(G404*I404)+(H404*I404)/12*$D$7,0))</f>
        <v>83333</v>
      </c>
      <c r="L404" s="91">
        <f t="shared" si="14"/>
        <v>7407</v>
      </c>
    </row>
    <row r="405" spans="2:12" ht="15.75" thickBot="1" x14ac:dyDescent="0.3">
      <c r="B405" s="84">
        <f t="shared" si="13"/>
        <v>384</v>
      </c>
      <c r="C405" s="85" t="str">
        <f>IF(D405="","",VLOOKUP(D405,'Műszaki adattábla'!E:H,2,0))</f>
        <v>4977 Kishódos, Fő utca 103.</v>
      </c>
      <c r="D405" s="86" t="str">
        <f>IF('Műszaki adattábla'!E397="","",'Műszaki adattábla'!E397)</f>
        <v>39N110036822000K</v>
      </c>
      <c r="E405" s="151">
        <f>IF('Műszaki adattábla'!E397="","",'Műszaki adattábla'!Q397)</f>
        <v>21110</v>
      </c>
      <c r="F405" s="87">
        <f>IF(D405="","",VLOOKUP(D405,'Műszaki adattábla'!E:N,8,0))</f>
        <v>4</v>
      </c>
      <c r="G405" s="87">
        <f>IF(D405="","",IF('Műszaki adattábla'!K397="20-99",IF('Műszaki adattábla'!N397="","Nem adott meg lekötött teljesítményt",VLOOKUP(D405,'Műszaki adattábla'!E:P,10,0)),0))</f>
        <v>0</v>
      </c>
      <c r="H405" s="87">
        <f>IF(D405="","",VLOOKUP(D405,'Műszaki adattábla'!E:Q,11,0))</f>
        <v>0</v>
      </c>
      <c r="I405" s="88">
        <v>1973.63</v>
      </c>
      <c r="J405" s="89">
        <v>1169.71</v>
      </c>
      <c r="K405" s="90">
        <f>IF(D405="","",ROUND((F405*I405*'Műszaki adattábla'!$C$6/'Műszaki adattábla'!$C$7)+(G405*I405)+(H405*I405)/12*$D$7,0))</f>
        <v>83333</v>
      </c>
      <c r="L405" s="91">
        <f t="shared" si="14"/>
        <v>24693</v>
      </c>
    </row>
    <row r="406" spans="2:12" ht="15.75" thickBot="1" x14ac:dyDescent="0.3">
      <c r="B406" s="84">
        <f t="shared" si="13"/>
        <v>385</v>
      </c>
      <c r="C406" s="85" t="str">
        <f>IF(D406="","",VLOOKUP(D406,'Műszaki adattábla'!E:H,2,0))</f>
        <v>4751 Kocsord, Hunyadi János utca 75.</v>
      </c>
      <c r="D406" s="86" t="str">
        <f>IF('Műszaki adattábla'!E398="","",'Műszaki adattábla'!E398)</f>
        <v>39N110070360000G</v>
      </c>
      <c r="E406" s="151">
        <f>IF('Műszaki adattábla'!E398="","",'Műszaki adattábla'!Q398)</f>
        <v>3273</v>
      </c>
      <c r="F406" s="87">
        <f>IF(D406="","",VLOOKUP(D406,'Műszaki adattábla'!E:N,8,0))</f>
        <v>4</v>
      </c>
      <c r="G406" s="87">
        <f>IF(D406="","",IF('Műszaki adattábla'!K398="20-99",IF('Műszaki adattábla'!N398="","Nem adott meg lekötött teljesítményt",VLOOKUP(D406,'Műszaki adattábla'!E:P,10,0)),0))</f>
        <v>0</v>
      </c>
      <c r="H406" s="87">
        <f>IF(D406="","",VLOOKUP(D406,'Műszaki adattábla'!E:Q,11,0))</f>
        <v>0</v>
      </c>
      <c r="I406" s="88">
        <v>1973.63</v>
      </c>
      <c r="J406" s="89">
        <v>1169.71</v>
      </c>
      <c r="K406" s="90">
        <f>IF(D406="","",ROUND((F406*I406*'Műszaki adattábla'!$C$6/'Műszaki adattábla'!$C$7)+(G406*I406)+(H406*I406)/12*$D$7,0))</f>
        <v>83333</v>
      </c>
      <c r="L406" s="91">
        <f t="shared" si="14"/>
        <v>3828</v>
      </c>
    </row>
    <row r="407" spans="2:12" ht="15.75" thickBot="1" x14ac:dyDescent="0.3">
      <c r="B407" s="84">
        <f t="shared" si="13"/>
        <v>386</v>
      </c>
      <c r="C407" s="85" t="str">
        <f>IF(D407="","",VLOOKUP(D407,'Műszaki adattábla'!E:H,2,0))</f>
        <v>4355 Nagyecsed, Sárvár utca 75.</v>
      </c>
      <c r="D407" s="86" t="str">
        <f>IF('Műszaki adattábla'!E399="","",'Műszaki adattábla'!E399)</f>
        <v>39N110007421000Z</v>
      </c>
      <c r="E407" s="151">
        <f>IF('Műszaki adattábla'!E399="","",'Műszaki adattábla'!Q399)</f>
        <v>7810</v>
      </c>
      <c r="F407" s="87">
        <f>IF(D407="","",VLOOKUP(D407,'Műszaki adattábla'!E:N,8,0))</f>
        <v>4</v>
      </c>
      <c r="G407" s="87">
        <f>IF(D407="","",IF('Műszaki adattábla'!K399="20-99",IF('Műszaki adattábla'!N399="","Nem adott meg lekötött teljesítményt",VLOOKUP(D407,'Műszaki adattábla'!E:P,10,0)),0))</f>
        <v>0</v>
      </c>
      <c r="H407" s="87">
        <f>IF(D407="","",VLOOKUP(D407,'Műszaki adattábla'!E:Q,11,0))</f>
        <v>0</v>
      </c>
      <c r="I407" s="88">
        <v>1973.63</v>
      </c>
      <c r="J407" s="89">
        <v>1169.71</v>
      </c>
      <c r="K407" s="90">
        <f>IF(D407="","",ROUND((F407*I407*'Műszaki adattábla'!$C$6/'Műszaki adattábla'!$C$7)+(G407*I407)+(H407*I407)/12*$D$7,0))</f>
        <v>83333</v>
      </c>
      <c r="L407" s="91">
        <f t="shared" si="14"/>
        <v>9135</v>
      </c>
    </row>
    <row r="408" spans="2:12" ht="15.75" thickBot="1" x14ac:dyDescent="0.3">
      <c r="B408" s="84">
        <f t="shared" si="13"/>
        <v>387</v>
      </c>
      <c r="C408" s="85" t="str">
        <f>IF(D408="","",VLOOKUP(D408,'Műszaki adattábla'!E:H,2,0))</f>
        <v>4977 Nagyhódos, Fő utca 33.</v>
      </c>
      <c r="D408" s="86" t="str">
        <f>IF('Műszaki adattábla'!E400="","",'Műszaki adattábla'!E400)</f>
        <v>39N1100925600005</v>
      </c>
      <c r="E408" s="151">
        <f>IF('Műszaki adattábla'!E400="","",'Műszaki adattábla'!Q400)</f>
        <v>6229</v>
      </c>
      <c r="F408" s="87">
        <f>IF(D408="","",VLOOKUP(D408,'Műszaki adattábla'!E:N,8,0))</f>
        <v>4</v>
      </c>
      <c r="G408" s="87">
        <f>IF(D408="","",IF('Műszaki adattábla'!K400="20-99",IF('Műszaki adattábla'!N400="","Nem adott meg lekötött teljesítményt",VLOOKUP(D408,'Műszaki adattábla'!E:P,10,0)),0))</f>
        <v>0</v>
      </c>
      <c r="H408" s="87">
        <f>IF(D408="","",VLOOKUP(D408,'Műszaki adattábla'!E:Q,11,0))</f>
        <v>0</v>
      </c>
      <c r="I408" s="88">
        <v>1973.63</v>
      </c>
      <c r="J408" s="89">
        <v>1169.71</v>
      </c>
      <c r="K408" s="90">
        <f>IF(D408="","",ROUND((F408*I408*'Műszaki adattábla'!$C$6/'Műszaki adattábla'!$C$7)+(G408*I408)+(H408*I408)/12*$D$7,0))</f>
        <v>83333</v>
      </c>
      <c r="L408" s="91">
        <f t="shared" si="14"/>
        <v>7286</v>
      </c>
    </row>
    <row r="409" spans="2:12" ht="15.75" thickBot="1" x14ac:dyDescent="0.3">
      <c r="B409" s="84">
        <f t="shared" si="13"/>
        <v>388</v>
      </c>
      <c r="C409" s="85" t="str">
        <f>IF(D409="","",VLOOKUP(D409,'Műszaki adattábla'!E:H,2,0))</f>
        <v>4913 Panyola, Mezővég utca 39.</v>
      </c>
      <c r="D409" s="86" t="str">
        <f>IF('Műszaki adattábla'!E401="","",'Műszaki adattábla'!E401)</f>
        <v>39N110070029000G</v>
      </c>
      <c r="E409" s="151">
        <f>IF('Műszaki adattábla'!E401="","",'Műszaki adattábla'!Q401)</f>
        <v>10028</v>
      </c>
      <c r="F409" s="87">
        <f>IF(D409="","",VLOOKUP(D409,'Műszaki adattábla'!E:N,8,0))</f>
        <v>4</v>
      </c>
      <c r="G409" s="87">
        <f>IF(D409="","",IF('Műszaki adattábla'!K401="20-99",IF('Műszaki adattábla'!N401="","Nem adott meg lekötött teljesítményt",VLOOKUP(D409,'Műszaki adattábla'!E:P,10,0)),0))</f>
        <v>0</v>
      </c>
      <c r="H409" s="87">
        <f>IF(D409="","",VLOOKUP(D409,'Műszaki adattábla'!E:Q,11,0))</f>
        <v>0</v>
      </c>
      <c r="I409" s="88">
        <v>1973.63</v>
      </c>
      <c r="J409" s="89">
        <v>1169.71</v>
      </c>
      <c r="K409" s="90">
        <f>IF(D409="","",ROUND((F409*I409*'Műszaki adattábla'!$C$6/'Műszaki adattábla'!$C$7)+(G409*I409)+(H409*I409)/12*$D$7,0))</f>
        <v>83333</v>
      </c>
      <c r="L409" s="91">
        <f t="shared" si="14"/>
        <v>11730</v>
      </c>
    </row>
    <row r="410" spans="2:12" ht="15.75" thickBot="1" x14ac:dyDescent="0.3">
      <c r="B410" s="84">
        <f t="shared" si="13"/>
        <v>389</v>
      </c>
      <c r="C410" s="85" t="str">
        <f>IF(D410="","",VLOOKUP(D410,'Műszaki adattábla'!E:H,2,0))</f>
        <v>4951 Tiszabecs, Kis utca 86.</v>
      </c>
      <c r="D410" s="86" t="str">
        <f>IF('Műszaki adattábla'!E402="","",'Műszaki adattábla'!E402)</f>
        <v>39N110018836000X</v>
      </c>
      <c r="E410" s="151">
        <f>IF('Műszaki adattábla'!E402="","",'Műszaki adattábla'!Q402)</f>
        <v>3166</v>
      </c>
      <c r="F410" s="87">
        <f>IF(D410="","",VLOOKUP(D410,'Műszaki adattábla'!E:N,8,0))</f>
        <v>6</v>
      </c>
      <c r="G410" s="87">
        <f>IF(D410="","",IF('Műszaki adattábla'!K402="20-99",IF('Műszaki adattábla'!N402="","Nem adott meg lekötött teljesítményt",VLOOKUP(D410,'Műszaki adattábla'!E:P,10,0)),0))</f>
        <v>0</v>
      </c>
      <c r="H410" s="87">
        <f>IF(D410="","",VLOOKUP(D410,'Műszaki adattábla'!E:Q,11,0))</f>
        <v>0</v>
      </c>
      <c r="I410" s="88">
        <v>1973.63</v>
      </c>
      <c r="J410" s="89">
        <v>1169.71</v>
      </c>
      <c r="K410" s="90">
        <f>IF(D410="","",ROUND((F410*I410*'Műszaki adattábla'!$C$6/'Műszaki adattábla'!$C$7)+(G410*I410)+(H410*I410)/12*$D$7,0))</f>
        <v>124999</v>
      </c>
      <c r="L410" s="91">
        <f t="shared" si="14"/>
        <v>3703</v>
      </c>
    </row>
    <row r="411" spans="2:12" ht="15.75" thickBot="1" x14ac:dyDescent="0.3">
      <c r="B411" s="84">
        <f t="shared" si="13"/>
        <v>390</v>
      </c>
      <c r="C411" s="85" t="str">
        <f>IF(D411="","",VLOOKUP(D411,'Műszaki adattábla'!E:H,2,0))</f>
        <v>4803 Vásárosnamény, Beregszászi utca 118.</v>
      </c>
      <c r="D411" s="86" t="str">
        <f>IF('Műszaki adattábla'!E403="","",'Műszaki adattábla'!E403)</f>
        <v>39N110031191000Z</v>
      </c>
      <c r="E411" s="151">
        <f>IF('Műszaki adattábla'!E403="","",'Műszaki adattábla'!Q403)</f>
        <v>43278</v>
      </c>
      <c r="F411" s="87">
        <f>IF(D411="","",VLOOKUP(D411,'Műszaki adattábla'!E:N,8,0))</f>
        <v>8</v>
      </c>
      <c r="G411" s="87">
        <f>IF(D411="","",IF('Műszaki adattábla'!K403="20-99",IF('Műszaki adattábla'!N403="","Nem adott meg lekötött teljesítményt",VLOOKUP(D411,'Műszaki adattábla'!E:P,10,0)),0))</f>
        <v>0</v>
      </c>
      <c r="H411" s="87">
        <f>IF(D411="","",VLOOKUP(D411,'Műszaki adattábla'!E:Q,11,0))</f>
        <v>0</v>
      </c>
      <c r="I411" s="88">
        <v>1973.63</v>
      </c>
      <c r="J411" s="89">
        <v>1169.71</v>
      </c>
      <c r="K411" s="90">
        <f>IF(D411="","",ROUND((F411*I411*'Műszaki adattábla'!$C$6/'Műszaki adattábla'!$C$7)+(G411*I411)+(H411*I411)/12*$D$7,0))</f>
        <v>166666</v>
      </c>
      <c r="L411" s="91">
        <f t="shared" si="14"/>
        <v>50623</v>
      </c>
    </row>
    <row r="412" spans="2:12" ht="15.75" thickBot="1" x14ac:dyDescent="0.3">
      <c r="B412" s="84">
        <f t="shared" si="13"/>
        <v>391</v>
      </c>
      <c r="C412" s="85" t="str">
        <f>IF(D412="","",VLOOKUP(D412,'Műszaki adattábla'!E:H,2,0))</f>
        <v>4803 Vásárosnamény, Beregszászi út 4.</v>
      </c>
      <c r="D412" s="86" t="str">
        <f>IF('Műszaki adattábla'!E404="","",'Műszaki adattábla'!E404)</f>
        <v>39N110031153000C</v>
      </c>
      <c r="E412" s="151">
        <f>IF('Műszaki adattábla'!E404="","",'Műszaki adattábla'!Q404)</f>
        <v>27446</v>
      </c>
      <c r="F412" s="87">
        <f>IF(D412="","",VLOOKUP(D412,'Műszaki adattábla'!E:N,8,0))</f>
        <v>4</v>
      </c>
      <c r="G412" s="87">
        <f>IF(D412="","",IF('Műszaki adattábla'!K404="20-99",IF('Műszaki adattábla'!N404="","Nem adott meg lekötött teljesítményt",VLOOKUP(D412,'Műszaki adattábla'!E:P,10,0)),0))</f>
        <v>0</v>
      </c>
      <c r="H412" s="87">
        <f>IF(D412="","",VLOOKUP(D412,'Műszaki adattábla'!E:Q,11,0))</f>
        <v>0</v>
      </c>
      <c r="I412" s="88">
        <v>1973.63</v>
      </c>
      <c r="J412" s="89">
        <v>1169.71</v>
      </c>
      <c r="K412" s="90">
        <f>IF(D412="","",ROUND((F412*I412*'Műszaki adattábla'!$C$6/'Műszaki adattábla'!$C$7)+(G412*I412)+(H412*I412)/12*$D$7,0))</f>
        <v>83333</v>
      </c>
      <c r="L412" s="91">
        <f t="shared" si="14"/>
        <v>32104</v>
      </c>
    </row>
    <row r="413" spans="2:12" ht="15.75" thickBot="1" x14ac:dyDescent="0.3">
      <c r="B413" s="84">
        <f t="shared" si="13"/>
        <v>392</v>
      </c>
      <c r="C413" s="85" t="str">
        <f>IF(D413="","",VLOOKUP(D413,'Műszaki adattábla'!E:H,2,0))</f>
        <v>8000 Székesfehérvár, Balatoni út 6.</v>
      </c>
      <c r="D413" s="86" t="str">
        <f>IF('Műszaki adattábla'!E405="","",'Műszaki adattábla'!E405)</f>
        <v>39N030320509000Y</v>
      </c>
      <c r="E413" s="151">
        <f>IF('Műszaki adattábla'!E405="","",'Műszaki adattábla'!Q405)</f>
        <v>196813</v>
      </c>
      <c r="F413" s="87">
        <f>IF(D413="","",VLOOKUP(D413,'Műszaki adattábla'!E:N,8,0))</f>
        <v>10</v>
      </c>
      <c r="G413" s="87">
        <f>IF(D413="","",IF('Műszaki adattábla'!K405="20-99",IF('Műszaki adattábla'!N405="","Nem adott meg lekötött teljesítményt",VLOOKUP(D413,'Műszaki adattábla'!E:P,10,0)),0))</f>
        <v>0</v>
      </c>
      <c r="H413" s="87">
        <f>IF(D413="","",VLOOKUP(D413,'Műszaki adattábla'!E:Q,11,0))</f>
        <v>0</v>
      </c>
      <c r="I413" s="88">
        <v>1973.63</v>
      </c>
      <c r="J413" s="89">
        <v>1333.04</v>
      </c>
      <c r="K413" s="90">
        <f>IF(D413="","",ROUND((F413*I413*'Műszaki adattábla'!$C$6/'Műszaki adattábla'!$C$7)+(G413*I413)+(H413*I413)/12*$D$7,0))</f>
        <v>208332</v>
      </c>
      <c r="L413" s="91">
        <f t="shared" si="14"/>
        <v>262360</v>
      </c>
    </row>
    <row r="414" spans="2:12" ht="15.75" thickBot="1" x14ac:dyDescent="0.3">
      <c r="B414" s="84">
        <f t="shared" si="13"/>
        <v>393</v>
      </c>
      <c r="C414" s="85" t="str">
        <f>IF(D414="","",VLOOKUP(D414,'Műszaki adattábla'!E:H,2,0))</f>
        <v>2484 Gárdony, Agárd Chernel István utca 58</v>
      </c>
      <c r="D414" s="86" t="str">
        <f>IF('Műszaki adattábla'!E406="","",'Műszaki adattábla'!E406)</f>
        <v>39N0302148590007</v>
      </c>
      <c r="E414" s="151">
        <f>IF('Műszaki adattábla'!E406="","",'Műszaki adattábla'!Q406)</f>
        <v>96554</v>
      </c>
      <c r="F414" s="87">
        <f>IF(D414="","",VLOOKUP(D414,'Műszaki adattábla'!E:N,8,0))</f>
        <v>10</v>
      </c>
      <c r="G414" s="87">
        <f>IF(D414="","",IF('Műszaki adattábla'!K406="20-99",IF('Műszaki adattábla'!N406="","Nem adott meg lekötött teljesítményt",VLOOKUP(D414,'Műszaki adattábla'!E:P,10,0)),0))</f>
        <v>0</v>
      </c>
      <c r="H414" s="87">
        <f>IF(D414="","",VLOOKUP(D414,'Műszaki adattábla'!E:Q,11,0))</f>
        <v>0</v>
      </c>
      <c r="I414" s="88">
        <v>1973.63</v>
      </c>
      <c r="J414" s="89">
        <v>1333.04</v>
      </c>
      <c r="K414" s="90">
        <f>IF(D414="","",ROUND((F414*I414*'Műszaki adattábla'!$C$6/'Műszaki adattábla'!$C$7)+(G414*I414)+(H414*I414)/12*$D$7,0))</f>
        <v>208332</v>
      </c>
      <c r="L414" s="91">
        <f t="shared" si="14"/>
        <v>128710</v>
      </c>
    </row>
    <row r="415" spans="2:12" ht="15.75" thickBot="1" x14ac:dyDescent="0.3">
      <c r="B415" s="84">
        <f t="shared" si="13"/>
        <v>394</v>
      </c>
      <c r="C415" s="85" t="str">
        <f>IF(D415="","",VLOOKUP(D415,'Műszaki adattábla'!E:H,2,0))</f>
        <v>8200 Veszprém, Arany János utca 23.</v>
      </c>
      <c r="D415" s="86" t="str">
        <f>IF('Műszaki adattábla'!E407="","",'Műszaki adattábla'!E407)</f>
        <v>39N040161557000F</v>
      </c>
      <c r="E415" s="151">
        <f>IF('Műszaki adattábla'!E407="","",'Műszaki adattábla'!Q407)</f>
        <v>63833</v>
      </c>
      <c r="F415" s="87">
        <f>IF(D415="","",VLOOKUP(D415,'Műszaki adattábla'!E:N,8,0))</f>
        <v>4</v>
      </c>
      <c r="G415" s="87">
        <f>IF(D415="","",IF('Műszaki adattábla'!K407="20-99",IF('Műszaki adattábla'!N407="","Nem adott meg lekötött teljesítményt",VLOOKUP(D415,'Műszaki adattábla'!E:P,10,0)),0))</f>
        <v>0</v>
      </c>
      <c r="H415" s="87">
        <f>IF(D415="","",VLOOKUP(D415,'Műszaki adattábla'!E:Q,11,0))</f>
        <v>0</v>
      </c>
      <c r="I415" s="88">
        <v>1973.63</v>
      </c>
      <c r="J415" s="89">
        <v>1626.5</v>
      </c>
      <c r="K415" s="90">
        <f>IF(D415="","",ROUND((F415*I415*'Műszaki adattábla'!$C$6/'Műszaki adattábla'!$C$7)+(G415*I415)+(H415*I415)/12*$D$7,0))</f>
        <v>83333</v>
      </c>
      <c r="L415" s="91">
        <f t="shared" si="14"/>
        <v>103824</v>
      </c>
    </row>
    <row r="416" spans="2:12" ht="15.75" thickBot="1" x14ac:dyDescent="0.3">
      <c r="B416" s="84">
        <f t="shared" si="13"/>
        <v>395</v>
      </c>
      <c r="C416" s="85" t="str">
        <f>IF(D416="","",VLOOKUP(D416,'Műszaki adattábla'!E:H,2,0))</f>
        <v>8200 Veszprém, Arany János utca 23 b ép.</v>
      </c>
      <c r="D416" s="86" t="str">
        <f>IF('Műszaki adattábla'!E408="","",'Műszaki adattábla'!E408)</f>
        <v>39N040197701000N</v>
      </c>
      <c r="E416" s="151">
        <f>IF('Műszaki adattábla'!E408="","",'Műszaki adattábla'!Q408)</f>
        <v>68210</v>
      </c>
      <c r="F416" s="87">
        <f>IF(D416="","",VLOOKUP(D416,'Műszaki adattábla'!E:N,8,0))</f>
        <v>4</v>
      </c>
      <c r="G416" s="87">
        <f>IF(D416="","",IF('Műszaki adattábla'!K408="20-99",IF('Műszaki adattábla'!N408="","Nem adott meg lekötött teljesítményt",VLOOKUP(D416,'Műszaki adattábla'!E:P,10,0)),0))</f>
        <v>0</v>
      </c>
      <c r="H416" s="87">
        <f>IF(D416="","",VLOOKUP(D416,'Műszaki adattábla'!E:Q,11,0))</f>
        <v>0</v>
      </c>
      <c r="I416" s="88">
        <v>1973.63</v>
      </c>
      <c r="J416" s="89">
        <v>1626.5</v>
      </c>
      <c r="K416" s="90">
        <f>IF(D416="","",ROUND((F416*I416*'Műszaki adattábla'!$C$6/'Műszaki adattábla'!$C$7)+(G416*I416)+(H416*I416)/12*$D$7,0))</f>
        <v>83333</v>
      </c>
      <c r="L416" s="91">
        <f t="shared" si="14"/>
        <v>110944</v>
      </c>
    </row>
    <row r="417" spans="2:12" ht="15.75" thickBot="1" x14ac:dyDescent="0.3">
      <c r="B417" s="84">
        <f t="shared" si="13"/>
        <v>396</v>
      </c>
      <c r="C417" s="85" t="str">
        <f>IF(D417="","",VLOOKUP(D417,'Műszaki adattábla'!E:H,2,0))</f>
        <v>8600 Siófok, Horgony utca 1 g. ép.</v>
      </c>
      <c r="D417" s="86" t="str">
        <f>IF('Műszaki adattábla'!E409="","",'Műszaki adattábla'!E409)</f>
        <v>39N0401161250002</v>
      </c>
      <c r="E417" s="151">
        <f>IF('Műszaki adattábla'!E409="","",'Műszaki adattábla'!Q409)</f>
        <v>102961</v>
      </c>
      <c r="F417" s="87">
        <f>IF(D417="","",VLOOKUP(D417,'Műszaki adattábla'!E:N,8,0))</f>
        <v>16</v>
      </c>
      <c r="G417" s="87">
        <f>IF(D417="","",IF('Műszaki adattábla'!K409="20-99",IF('Műszaki adattábla'!N409="","Nem adott meg lekötött teljesítményt",VLOOKUP(D417,'Műszaki adattábla'!E:P,10,0)),0))</f>
        <v>0</v>
      </c>
      <c r="H417" s="87">
        <f>IF(D417="","",VLOOKUP(D417,'Műszaki adattábla'!E:Q,11,0))</f>
        <v>0</v>
      </c>
      <c r="I417" s="88">
        <v>1973.63</v>
      </c>
      <c r="J417" s="89">
        <v>1626.5</v>
      </c>
      <c r="K417" s="90">
        <f>IF(D417="","",ROUND((F417*I417*'Műszaki adattábla'!$C$6/'Műszaki adattábla'!$C$7)+(G417*I417)+(H417*I417)/12*$D$7,0))</f>
        <v>333332</v>
      </c>
      <c r="L417" s="91">
        <f t="shared" si="14"/>
        <v>167466</v>
      </c>
    </row>
    <row r="418" spans="2:12" ht="15.75" thickBot="1" x14ac:dyDescent="0.3">
      <c r="B418" s="84">
        <f t="shared" si="13"/>
        <v>397</v>
      </c>
      <c r="C418" s="85" t="str">
        <f>IF(D418="","",VLOOKUP(D418,'Műszaki adattábla'!E:H,2,0))</f>
        <v>8600 Siófok, Vámház utca 6.</v>
      </c>
      <c r="D418" s="86" t="str">
        <f>IF('Műszaki adattábla'!E410="","",'Műszaki adattábla'!E410)</f>
        <v>39N040097629000P</v>
      </c>
      <c r="E418" s="151">
        <f>IF('Műszaki adattábla'!E410="","",'Műszaki adattábla'!Q410)</f>
        <v>148614</v>
      </c>
      <c r="F418" s="87">
        <f>IF(D418="","",VLOOKUP(D418,'Műszaki adattábla'!E:N,8,0))</f>
        <v>0</v>
      </c>
      <c r="G418" s="87">
        <f>IF(D418="","",IF('Műszaki adattábla'!K410="20-99",IF('Műszaki adattábla'!N410="","Nem adott meg lekötött teljesítményt",VLOOKUP(D418,'Műszaki adattábla'!E:P,10,0)),0))</f>
        <v>263</v>
      </c>
      <c r="H418" s="87">
        <f>IF(D418="","",VLOOKUP(D418,'Műszaki adattábla'!E:Q,11,0))</f>
        <v>0</v>
      </c>
      <c r="I418" s="88">
        <v>3252.02</v>
      </c>
      <c r="J418" s="89">
        <v>174.31</v>
      </c>
      <c r="K418" s="90">
        <f>IF(D418="","",ROUND((F418*I418*'Műszaki adattábla'!$C$6/'Műszaki adattábla'!$C$7)+(G418*I418)+(H418*I418)/12*$D$7,0))</f>
        <v>855281</v>
      </c>
      <c r="L418" s="91">
        <f t="shared" si="14"/>
        <v>25905</v>
      </c>
    </row>
    <row r="419" spans="2:12" ht="15.75" thickBot="1" x14ac:dyDescent="0.3">
      <c r="B419" s="84">
        <f t="shared" si="13"/>
        <v>398</v>
      </c>
      <c r="C419" s="85" t="str">
        <f>IF(D419="","",VLOOKUP(D419,'Műszaki adattábla'!E:H,2,0))</f>
        <v>8000 Székesfehérvár, Balatoni út 6.</v>
      </c>
      <c r="D419" s="86" t="str">
        <f>IF('Műszaki adattábla'!E411="","",'Műszaki adattábla'!E411)</f>
        <v>39N030044880000R</v>
      </c>
      <c r="E419" s="151">
        <f>IF('Műszaki adattábla'!E411="","",'Műszaki adattábla'!Q411)</f>
        <v>263050</v>
      </c>
      <c r="F419" s="87">
        <f>IF(D419="","",VLOOKUP(D419,'Műszaki adattábla'!E:N,8,0))</f>
        <v>16</v>
      </c>
      <c r="G419" s="87">
        <f>IF(D419="","",IF('Műszaki adattábla'!K411="20-99",IF('Műszaki adattábla'!N411="","Nem adott meg lekötött teljesítményt",VLOOKUP(D419,'Műszaki adattábla'!E:P,10,0)),0))</f>
        <v>0</v>
      </c>
      <c r="H419" s="87">
        <f>IF(D419="","",VLOOKUP(D419,'Műszaki adattábla'!E:Q,11,0))</f>
        <v>0</v>
      </c>
      <c r="I419" s="88">
        <v>1973.63</v>
      </c>
      <c r="J419" s="89">
        <v>1333.04</v>
      </c>
      <c r="K419" s="90">
        <f>IF(D419="","",ROUND((F419*I419*'Műszaki adattábla'!$C$6/'Műszaki adattábla'!$C$7)+(G419*I419)+(H419*I419)/12*$D$7,0))</f>
        <v>333332</v>
      </c>
      <c r="L419" s="91">
        <f t="shared" si="14"/>
        <v>350656</v>
      </c>
    </row>
    <row r="420" spans="2:12" ht="15.75" thickBot="1" x14ac:dyDescent="0.3">
      <c r="B420" s="84">
        <f t="shared" si="13"/>
        <v>399</v>
      </c>
      <c r="C420" s="85" t="str">
        <f>IF(D420="","",VLOOKUP(D420,'Műszaki adattábla'!E:H,2,0))</f>
        <v>8000 Székesfehérvár, Balatoni út 6.</v>
      </c>
      <c r="D420" s="86" t="str">
        <f>IF('Műszaki adattábla'!E412="","",'Műszaki adattábla'!E412)</f>
        <v>39N030000021000Y</v>
      </c>
      <c r="E420" s="151">
        <f>IF('Műszaki adattábla'!E412="","",'Műszaki adattábla'!Q412)</f>
        <v>100998</v>
      </c>
      <c r="F420" s="87">
        <f>IF(D420="","",VLOOKUP(D420,'Műszaki adattábla'!E:N,8,0))</f>
        <v>0</v>
      </c>
      <c r="G420" s="87">
        <f>IF(D420="","",IF('Műszaki adattábla'!K412="20-99",IF('Műszaki adattábla'!N412="","Nem adott meg lekötött teljesítményt",VLOOKUP(D420,'Műszaki adattábla'!E:P,10,0)),0))</f>
        <v>263</v>
      </c>
      <c r="H420" s="87">
        <f>IF(D420="","",VLOOKUP(D420,'Műszaki adattábla'!E:Q,11,0))</f>
        <v>0</v>
      </c>
      <c r="I420" s="88">
        <v>3089.46</v>
      </c>
      <c r="J420" s="89">
        <v>180.21</v>
      </c>
      <c r="K420" s="90">
        <f>IF(D420="","",ROUND((F420*I420*'Műszaki adattábla'!$C$6/'Műszaki adattábla'!$C$7)+(G420*I420)+(H420*I420)/12*$D$7,0))</f>
        <v>812528</v>
      </c>
      <c r="L420" s="91">
        <f t="shared" si="14"/>
        <v>18201</v>
      </c>
    </row>
    <row r="421" spans="2:12" ht="15.75" thickBot="1" x14ac:dyDescent="0.3">
      <c r="B421" s="84">
        <f t="shared" si="13"/>
        <v>400</v>
      </c>
      <c r="C421" s="85" t="str">
        <f>IF(D421="","",VLOOKUP(D421,'Műszaki adattábla'!E:H,2,0))</f>
        <v>8000 Székesfehérvár, Hosszúsétatér 1 A ép.</v>
      </c>
      <c r="D421" s="86" t="str">
        <f>IF('Műszaki adattábla'!E413="","",'Műszaki adattábla'!E413)</f>
        <v>39N0300237050009</v>
      </c>
      <c r="E421" s="151">
        <f>IF('Műszaki adattábla'!E413="","",'Műszaki adattábla'!Q413)</f>
        <v>17270</v>
      </c>
      <c r="F421" s="87">
        <f>IF(D421="","",VLOOKUP(D421,'Műszaki adattábla'!E:N,8,0))</f>
        <v>4</v>
      </c>
      <c r="G421" s="87">
        <f>IF(D421="","",IF('Műszaki adattábla'!K413="20-99",IF('Műszaki adattábla'!N413="","Nem adott meg lekötött teljesítményt",VLOOKUP(D421,'Műszaki adattábla'!E:P,10,0)),0))</f>
        <v>0</v>
      </c>
      <c r="H421" s="87">
        <f>IF(D421="","",VLOOKUP(D421,'Műszaki adattábla'!E:Q,11,0))</f>
        <v>0</v>
      </c>
      <c r="I421" s="88">
        <v>1973.63</v>
      </c>
      <c r="J421" s="89">
        <v>1333.04</v>
      </c>
      <c r="K421" s="90">
        <f>IF(D421="","",ROUND((F421*I421*'Műszaki adattábla'!$C$6/'Műszaki adattábla'!$C$7)+(G421*I421)+(H421*I421)/12*$D$7,0))</f>
        <v>83333</v>
      </c>
      <c r="L421" s="91">
        <f t="shared" si="14"/>
        <v>23022</v>
      </c>
    </row>
    <row r="422" spans="2:12" ht="15.75" thickBot="1" x14ac:dyDescent="0.3">
      <c r="B422" s="84">
        <f t="shared" si="13"/>
        <v>401</v>
      </c>
      <c r="C422" s="85" t="str">
        <f>IF(D422="","",VLOOKUP(D422,'Műszaki adattábla'!E:H,2,0))</f>
        <v>2462 Martonvásár, Béke utca 16.</v>
      </c>
      <c r="D422" s="86" t="str">
        <f>IF('Műszaki adattábla'!E414="","",'Műszaki adattábla'!E414)</f>
        <v>39N030176707000V</v>
      </c>
      <c r="E422" s="151">
        <f>IF('Műszaki adattábla'!E414="","",'Műszaki adattábla'!Q414)</f>
        <v>0</v>
      </c>
      <c r="F422" s="87">
        <f>IF(D422="","",VLOOKUP(D422,'Műszaki adattábla'!E:N,8,0))</f>
        <v>4</v>
      </c>
      <c r="G422" s="87">
        <f>IF(D422="","",IF('Műszaki adattábla'!K414="20-99",IF('Műszaki adattábla'!N414="","Nem adott meg lekötött teljesítményt",VLOOKUP(D422,'Műszaki adattábla'!E:P,10,0)),0))</f>
        <v>0</v>
      </c>
      <c r="H422" s="87">
        <f>IF(D422="","",VLOOKUP(D422,'Műszaki adattábla'!E:Q,11,0))</f>
        <v>0</v>
      </c>
      <c r="I422" s="88">
        <v>1973.63</v>
      </c>
      <c r="J422" s="89">
        <v>1333.04</v>
      </c>
      <c r="K422" s="90">
        <f>IF(D422="","",ROUND((F422*I422*'Műszaki adattábla'!$C$6/'Műszaki adattábla'!$C$7)+(G422*I422)+(H422*I422)/12*$D$7,0))</f>
        <v>83333</v>
      </c>
      <c r="L422" s="91">
        <f t="shared" si="14"/>
        <v>0</v>
      </c>
    </row>
    <row r="423" spans="2:12" ht="15.75" thickBot="1" x14ac:dyDescent="0.3">
      <c r="B423" s="84">
        <f t="shared" si="13"/>
        <v>402</v>
      </c>
      <c r="C423" s="85" t="str">
        <f>IF(D423="","",VLOOKUP(D423,'Műszaki adattábla'!E:H,2,0))</f>
        <v>8121 Tác, Ifjúság utca 22</v>
      </c>
      <c r="D423" s="86" t="str">
        <f>IF('Műszaki adattábla'!E415="","",'Műszaki adattábla'!E415)</f>
        <v>39N030062829000G</v>
      </c>
      <c r="E423" s="151">
        <f>IF('Műszaki adattábla'!E415="","",'Műszaki adattábla'!Q415)</f>
        <v>6693</v>
      </c>
      <c r="F423" s="87">
        <f>IF(D423="","",VLOOKUP(D423,'Műszaki adattábla'!E:N,8,0))</f>
        <v>4</v>
      </c>
      <c r="G423" s="87">
        <f>IF(D423="","",IF('Műszaki adattábla'!K415="20-99",IF('Műszaki adattábla'!N415="","Nem adott meg lekötött teljesítményt",VLOOKUP(D423,'Műszaki adattábla'!E:P,10,0)),0))</f>
        <v>0</v>
      </c>
      <c r="H423" s="87">
        <f>IF(D423="","",VLOOKUP(D423,'Műszaki adattábla'!E:Q,11,0))</f>
        <v>0</v>
      </c>
      <c r="I423" s="88">
        <v>1973.63</v>
      </c>
      <c r="J423" s="89">
        <v>1333.04</v>
      </c>
      <c r="K423" s="90">
        <f>IF(D423="","",ROUND((F423*I423*'Műszaki adattábla'!$C$6/'Műszaki adattábla'!$C$7)+(G423*I423)+(H423*I423)/12*$D$7,0))</f>
        <v>83333</v>
      </c>
      <c r="L423" s="91">
        <f t="shared" si="14"/>
        <v>8922</v>
      </c>
    </row>
    <row r="424" spans="2:12" ht="15.75" thickBot="1" x14ac:dyDescent="0.3">
      <c r="B424" s="84">
        <f t="shared" si="13"/>
        <v>403</v>
      </c>
      <c r="C424" s="85" t="str">
        <f>IF(D424="","",VLOOKUP(D424,'Műszaki adattábla'!E:H,2,0))</f>
        <v>7149 Báta, Béke utca 10 A ép.</v>
      </c>
      <c r="D424" s="86" t="str">
        <f>IF('Műszaki adattábla'!E416="","",'Műszaki adattábla'!E416)</f>
        <v>39N030140796000K</v>
      </c>
      <c r="E424" s="151">
        <f>IF('Műszaki adattábla'!E416="","",'Műszaki adattábla'!Q416)</f>
        <v>4266</v>
      </c>
      <c r="F424" s="87">
        <f>IF(D424="","",VLOOKUP(D424,'Műszaki adattábla'!E:N,8,0))</f>
        <v>16</v>
      </c>
      <c r="G424" s="87">
        <f>IF(D424="","",IF('Műszaki adattábla'!K416="20-99",IF('Műszaki adattábla'!N416="","Nem adott meg lekötött teljesítményt",VLOOKUP(D424,'Műszaki adattábla'!E:P,10,0)),0))</f>
        <v>0</v>
      </c>
      <c r="H424" s="87">
        <f>IF(D424="","",VLOOKUP(D424,'Műszaki adattábla'!E:Q,11,0))</f>
        <v>0</v>
      </c>
      <c r="I424" s="88">
        <v>1973.63</v>
      </c>
      <c r="J424" s="89">
        <v>1333.04</v>
      </c>
      <c r="K424" s="90">
        <f>IF(D424="","",ROUND((F424*I424*'Műszaki adattábla'!$C$6/'Műszaki adattábla'!$C$7)+(G424*I424)+(H424*I424)/12*$D$7,0))</f>
        <v>333332</v>
      </c>
      <c r="L424" s="91">
        <f t="shared" si="14"/>
        <v>5687</v>
      </c>
    </row>
    <row r="425" spans="2:12" ht="15.75" thickBot="1" x14ac:dyDescent="0.3">
      <c r="B425" s="84">
        <f t="shared" si="13"/>
        <v>404</v>
      </c>
      <c r="C425" s="85" t="str">
        <f>IF(D425="","",VLOOKUP(D425,'Műszaki adattábla'!E:H,2,0))</f>
        <v>7025  Bölcske Gátőrház utca 2/1 a.</v>
      </c>
      <c r="D425" s="86" t="str">
        <f>IF('Műszaki adattábla'!E417="","",'Műszaki adattábla'!E417)</f>
        <v>39N030327392000A</v>
      </c>
      <c r="E425" s="151">
        <f>IF('Műszaki adattábla'!E417="","",'Műszaki adattábla'!Q417)</f>
        <v>1066</v>
      </c>
      <c r="F425" s="87">
        <f>IF(D425="","",VLOOKUP(D425,'Műszaki adattábla'!E:N,8,0))</f>
        <v>4</v>
      </c>
      <c r="G425" s="87">
        <f>IF(D425="","",IF('Műszaki adattábla'!K417="20-99",IF('Műszaki adattábla'!N417="","Nem adott meg lekötött teljesítményt",VLOOKUP(D425,'Műszaki adattábla'!E:P,10,0)),0))</f>
        <v>0</v>
      </c>
      <c r="H425" s="87">
        <f>IF(D425="","",VLOOKUP(D425,'Műszaki adattábla'!E:Q,11,0))</f>
        <v>0</v>
      </c>
      <c r="I425" s="88">
        <v>1973.63</v>
      </c>
      <c r="J425" s="89">
        <v>1333.04</v>
      </c>
      <c r="K425" s="90">
        <f>IF(D425="","",ROUND((F425*I425*'Műszaki adattábla'!$C$6/'Műszaki adattábla'!$C$7)+(G425*I425)+(H425*I425)/12*$D$7,0))</f>
        <v>83333</v>
      </c>
      <c r="L425" s="91">
        <f t="shared" si="14"/>
        <v>1421</v>
      </c>
    </row>
    <row r="426" spans="2:12" ht="15.75" thickBot="1" x14ac:dyDescent="0.3">
      <c r="B426" s="84">
        <f t="shared" si="13"/>
        <v>405</v>
      </c>
      <c r="C426" s="85" t="str">
        <f>IF(D426="","",VLOOKUP(D426,'Műszaki adattábla'!E:H,2,0))</f>
        <v>7025  Bölcske Gátőrház utca 2</v>
      </c>
      <c r="D426" s="86" t="str">
        <f>IF('Műszaki adattábla'!E418="","",'Műszaki adattábla'!E418)</f>
        <v>39N030145350000P</v>
      </c>
      <c r="E426" s="151">
        <f>IF('Műszaki adattábla'!E418="","",'Műszaki adattábla'!Q418)</f>
        <v>2153</v>
      </c>
      <c r="F426" s="87">
        <f>IF(D426="","",VLOOKUP(D426,'Műszaki adattábla'!E:N,8,0))</f>
        <v>4</v>
      </c>
      <c r="G426" s="87">
        <f>IF(D426="","",IF('Műszaki adattábla'!K418="20-99",IF('Műszaki adattábla'!N418="","Nem adott meg lekötött teljesítményt",VLOOKUP(D426,'Műszaki adattábla'!E:P,10,0)),0))</f>
        <v>0</v>
      </c>
      <c r="H426" s="87">
        <f>IF(D426="","",VLOOKUP(D426,'Műszaki adattábla'!E:Q,11,0))</f>
        <v>0</v>
      </c>
      <c r="I426" s="88">
        <v>1973.63</v>
      </c>
      <c r="J426" s="89">
        <v>1333.04</v>
      </c>
      <c r="K426" s="90">
        <f>IF(D426="","",ROUND((F426*I426*'Műszaki adattábla'!$C$6/'Műszaki adattábla'!$C$7)+(G426*I426)+(H426*I426)/12*$D$7,0))</f>
        <v>83333</v>
      </c>
      <c r="L426" s="91">
        <f t="shared" si="14"/>
        <v>2870</v>
      </c>
    </row>
    <row r="427" spans="2:12" ht="15.75" thickBot="1" x14ac:dyDescent="0.3">
      <c r="B427" s="84">
        <f t="shared" si="13"/>
        <v>406</v>
      </c>
      <c r="C427" s="85" t="str">
        <f>IF(D427="","",VLOOKUP(D427,'Műszaki adattábla'!E:H,2,0))</f>
        <v>7133 Fadd-Dombori, Dombori utca hrsz. 0239/15 ép.</v>
      </c>
      <c r="D427" s="86" t="str">
        <f>IF('Műszaki adattábla'!E419="","",'Műszaki adattábla'!E419)</f>
        <v>39N0301147640006</v>
      </c>
      <c r="E427" s="151">
        <f>IF('Műszaki adattábla'!E419="","",'Műszaki adattábla'!Q419)</f>
        <v>8655</v>
      </c>
      <c r="F427" s="87">
        <f>IF(D427="","",VLOOKUP(D427,'Műszaki adattábla'!E:N,8,0))</f>
        <v>4</v>
      </c>
      <c r="G427" s="87">
        <f>IF(D427="","",IF('Műszaki adattábla'!K419="20-99",IF('Műszaki adattábla'!N419="","Nem adott meg lekötött teljesítményt",VLOOKUP(D427,'Műszaki adattábla'!E:P,10,0)),0))</f>
        <v>0</v>
      </c>
      <c r="H427" s="87">
        <f>IF(D427="","",VLOOKUP(D427,'Műszaki adattábla'!E:Q,11,0))</f>
        <v>0</v>
      </c>
      <c r="I427" s="88">
        <v>1973.63</v>
      </c>
      <c r="J427" s="89">
        <v>1333.04</v>
      </c>
      <c r="K427" s="90">
        <f>IF(D427="","",ROUND((F427*I427*'Műszaki adattábla'!$C$6/'Műszaki adattábla'!$C$7)+(G427*I427)+(H427*I427)/12*$D$7,0))</f>
        <v>83333</v>
      </c>
      <c r="L427" s="91">
        <f t="shared" si="14"/>
        <v>11537</v>
      </c>
    </row>
    <row r="428" spans="2:12" ht="15.75" thickBot="1" x14ac:dyDescent="0.3">
      <c r="B428" s="84">
        <f t="shared" si="13"/>
        <v>407</v>
      </c>
      <c r="C428" s="85" t="str">
        <f>IF(D428="","",VLOOKUP(D428,'Műszaki adattábla'!E:H,2,0))</f>
        <v>7171 Sióagárd, Dózsa György utca 1/2</v>
      </c>
      <c r="D428" s="86" t="str">
        <f>IF('Műszaki adattábla'!E420="","",'Műszaki adattábla'!E420)</f>
        <v>39N030153613000K</v>
      </c>
      <c r="E428" s="151">
        <f>IF('Műszaki adattábla'!E420="","",'Műszaki adattábla'!Q420)</f>
        <v>0</v>
      </c>
      <c r="F428" s="87">
        <f>IF(D428="","",VLOOKUP(D428,'Műszaki adattábla'!E:N,8,0))</f>
        <v>4</v>
      </c>
      <c r="G428" s="87">
        <f>IF(D428="","",IF('Műszaki adattábla'!K420="20-99",IF('Műszaki adattábla'!N420="","Nem adott meg lekötött teljesítményt",VLOOKUP(D428,'Műszaki adattábla'!E:P,10,0)),0))</f>
        <v>0</v>
      </c>
      <c r="H428" s="87">
        <f>IF(D428="","",VLOOKUP(D428,'Műszaki adattábla'!E:Q,11,0))</f>
        <v>0</v>
      </c>
      <c r="I428" s="88">
        <v>1973.63</v>
      </c>
      <c r="J428" s="89">
        <v>1333.04</v>
      </c>
      <c r="K428" s="90">
        <f>IF(D428="","",ROUND((F428*I428*'Műszaki adattábla'!$C$6/'Műszaki adattábla'!$C$7)+(G428*I428)+(H428*I428)/12*$D$7,0))</f>
        <v>83333</v>
      </c>
      <c r="L428" s="91">
        <f t="shared" si="14"/>
        <v>0</v>
      </c>
    </row>
    <row r="429" spans="2:12" ht="15.75" thickBot="1" x14ac:dyDescent="0.3">
      <c r="B429" s="84">
        <f t="shared" si="13"/>
        <v>408</v>
      </c>
      <c r="C429" s="85" t="str">
        <f>IF(D429="","",VLOOKUP(D429,'Műszaki adattábla'!E:H,2,0))</f>
        <v>7171 Sióagárd, Leányvár 016/3 ép.</v>
      </c>
      <c r="D429" s="86" t="str">
        <f>IF('Műszaki adattábla'!E421="","",'Műszaki adattábla'!E421)</f>
        <v>39N0302528890006</v>
      </c>
      <c r="E429" s="151">
        <f>IF('Műszaki adattábla'!E421="","",'Műszaki adattábla'!Q421)</f>
        <v>36870</v>
      </c>
      <c r="F429" s="87">
        <f>IF(D429="","",VLOOKUP(D429,'Műszaki adattábla'!E:N,8,0))</f>
        <v>6</v>
      </c>
      <c r="G429" s="87">
        <f>IF(D429="","",IF('Műszaki adattábla'!K421="20-99",IF('Műszaki adattábla'!N421="","Nem adott meg lekötött teljesítményt",VLOOKUP(D429,'Műszaki adattábla'!E:P,10,0)),0))</f>
        <v>0</v>
      </c>
      <c r="H429" s="87">
        <f>IF(D429="","",VLOOKUP(D429,'Műszaki adattábla'!E:Q,11,0))</f>
        <v>0</v>
      </c>
      <c r="I429" s="88">
        <v>1973.63</v>
      </c>
      <c r="J429" s="89">
        <v>1333.04</v>
      </c>
      <c r="K429" s="90">
        <f>IF(D429="","",ROUND((F429*I429*'Műszaki adattábla'!$C$6/'Műszaki adattábla'!$C$7)+(G429*I429)+(H429*I429)/12*$D$7,0))</f>
        <v>124999</v>
      </c>
      <c r="L429" s="91">
        <f t="shared" si="14"/>
        <v>49149</v>
      </c>
    </row>
    <row r="430" spans="2:12" ht="15.75" thickBot="1" x14ac:dyDescent="0.3">
      <c r="B430" s="84">
        <f t="shared" si="13"/>
        <v>409</v>
      </c>
      <c r="C430" s="85" t="str">
        <f>IF(D430="","",VLOOKUP(D430,'Műszaki adattábla'!E:H,2,0))</f>
        <v>8460 Devecser, Vasút utca 27.</v>
      </c>
      <c r="D430" s="86" t="str">
        <f>IF('Műszaki adattábla'!E422="","",'Műszaki adattábla'!E422)</f>
        <v>39N040212479000R</v>
      </c>
      <c r="E430" s="151">
        <f>IF('Műszaki adattábla'!E422="","",'Műszaki adattábla'!Q422)</f>
        <v>0</v>
      </c>
      <c r="F430" s="87">
        <f>IF(D430="","",VLOOKUP(D430,'Műszaki adattábla'!E:N,8,0))</f>
        <v>4</v>
      </c>
      <c r="G430" s="87">
        <f>IF(D430="","",IF('Műszaki adattábla'!K422="20-99",IF('Műszaki adattábla'!N422="","Nem adott meg lekötött teljesítményt",VLOOKUP(D430,'Műszaki adattábla'!E:P,10,0)),0))</f>
        <v>0</v>
      </c>
      <c r="H430" s="87">
        <f>IF(D430="","",VLOOKUP(D430,'Műszaki adattábla'!E:Q,11,0))</f>
        <v>0</v>
      </c>
      <c r="I430" s="88">
        <v>1973.63</v>
      </c>
      <c r="J430" s="89">
        <v>1626.5</v>
      </c>
      <c r="K430" s="90">
        <f>IF(D430="","",ROUND((F430*I430*'Műszaki adattábla'!$C$6/'Műszaki adattábla'!$C$7)+(G430*I430)+(H430*I430)/12*$D$7,0))</f>
        <v>83333</v>
      </c>
      <c r="L430" s="91">
        <f t="shared" si="14"/>
        <v>0</v>
      </c>
    </row>
    <row r="431" spans="2:12" ht="15.75" thickBot="1" x14ac:dyDescent="0.3">
      <c r="B431" s="84">
        <f t="shared" si="13"/>
        <v>410</v>
      </c>
      <c r="C431" s="85" t="str">
        <f>IF(D431="","",VLOOKUP(D431,'Műszaki adattábla'!E:H,2,0))</f>
        <v>8460 Devecser, Vasút utca 27 b ép.</v>
      </c>
      <c r="D431" s="86" t="str">
        <f>IF('Műszaki adattábla'!E423="","",'Műszaki adattábla'!E423)</f>
        <v>39N0402292220004</v>
      </c>
      <c r="E431" s="151">
        <f>IF('Műszaki adattábla'!E423="","",'Műszaki adattábla'!Q423)</f>
        <v>27245</v>
      </c>
      <c r="F431" s="87">
        <f>IF(D431="","",VLOOKUP(D431,'Műszaki adattábla'!E:N,8,0))</f>
        <v>4</v>
      </c>
      <c r="G431" s="87">
        <f>IF(D431="","",IF('Műszaki adattábla'!K423="20-99",IF('Műszaki adattábla'!N423="","Nem adott meg lekötött teljesítményt",VLOOKUP(D431,'Műszaki adattábla'!E:P,10,0)),0))</f>
        <v>0</v>
      </c>
      <c r="H431" s="87">
        <f>IF(D431="","",VLOOKUP(D431,'Műszaki adattábla'!E:Q,11,0))</f>
        <v>0</v>
      </c>
      <c r="I431" s="88">
        <v>1973.63</v>
      </c>
      <c r="J431" s="89">
        <v>1626.5</v>
      </c>
      <c r="K431" s="90">
        <f>IF(D431="","",ROUND((F431*I431*'Műszaki adattábla'!$C$6/'Műszaki adattábla'!$C$7)+(G431*I431)+(H431*I431)/12*$D$7,0))</f>
        <v>83333</v>
      </c>
      <c r="L431" s="91">
        <f t="shared" si="14"/>
        <v>44314</v>
      </c>
    </row>
    <row r="432" spans="2:12" ht="15.75" thickBot="1" x14ac:dyDescent="0.3">
      <c r="B432" s="84">
        <f t="shared" si="13"/>
        <v>411</v>
      </c>
      <c r="C432" s="85" t="str">
        <f>IF(D432="","",VLOOKUP(D432,'Műszaki adattábla'!E:H,2,0))</f>
        <v>8500 Pápa, Téglagyári utca 19</v>
      </c>
      <c r="D432" s="86" t="str">
        <f>IF('Műszaki adattábla'!E424="","",'Műszaki adattábla'!E424)</f>
        <v>39N0402268350002</v>
      </c>
      <c r="E432" s="151">
        <f>IF('Műszaki adattábla'!E424="","",'Műszaki adattábla'!Q424)</f>
        <v>5668</v>
      </c>
      <c r="F432" s="87">
        <f>IF(D432="","",VLOOKUP(D432,'Műszaki adattábla'!E:N,8,0))</f>
        <v>4</v>
      </c>
      <c r="G432" s="87">
        <f>IF(D432="","",IF('Műszaki adattábla'!K424="20-99",IF('Műszaki adattábla'!N424="","Nem adott meg lekötött teljesítményt",VLOOKUP(D432,'Műszaki adattábla'!E:P,10,0)),0))</f>
        <v>0</v>
      </c>
      <c r="H432" s="87">
        <f>IF(D432="","",VLOOKUP(D432,'Műszaki adattábla'!E:Q,11,0))</f>
        <v>0</v>
      </c>
      <c r="I432" s="88">
        <v>1973.63</v>
      </c>
      <c r="J432" s="89">
        <v>1626.5</v>
      </c>
      <c r="K432" s="90">
        <f>IF(D432="","",ROUND((F432*I432*'Műszaki adattábla'!$C$6/'Műszaki adattábla'!$C$7)+(G432*I432)+(H432*I432)/12*$D$7,0))</f>
        <v>83333</v>
      </c>
      <c r="L432" s="91">
        <f t="shared" si="14"/>
        <v>9219</v>
      </c>
    </row>
    <row r="433" spans="2:12" ht="15.75" thickBot="1" x14ac:dyDescent="0.3">
      <c r="B433" s="84">
        <f t="shared" si="13"/>
        <v>412</v>
      </c>
      <c r="C433" s="85" t="str">
        <f>IF(D433="","",VLOOKUP(D433,'Műszaki adattábla'!E:H,2,0))</f>
        <v>8300 Tapolca, Hegymagasi út 4. "A" ép. Földszint 1.</v>
      </c>
      <c r="D433" s="86" t="str">
        <f>IF('Műszaki adattábla'!E425="","",'Műszaki adattábla'!E425)</f>
        <v>39N040113775000S</v>
      </c>
      <c r="E433" s="151">
        <f>IF('Műszaki adattábla'!E425="","",'Műszaki adattábla'!Q425)</f>
        <v>2914</v>
      </c>
      <c r="F433" s="87">
        <f>IF(D433="","",VLOOKUP(D433,'Műszaki adattábla'!E:N,8,0))</f>
        <v>4</v>
      </c>
      <c r="G433" s="87">
        <f>IF(D433="","",IF('Műszaki adattábla'!K425="20-99",IF('Műszaki adattábla'!N425="","Nem adott meg lekötött teljesítményt",VLOOKUP(D433,'Műszaki adattábla'!E:P,10,0)),0))</f>
        <v>0</v>
      </c>
      <c r="H433" s="87">
        <f>IF(D433="","",VLOOKUP(D433,'Műszaki adattábla'!E:Q,11,0))</f>
        <v>0</v>
      </c>
      <c r="I433" s="88">
        <v>1973.63</v>
      </c>
      <c r="J433" s="89">
        <v>1626.5</v>
      </c>
      <c r="K433" s="90">
        <f>IF(D433="","",ROUND((F433*I433*'Műszaki adattábla'!$C$6/'Műszaki adattábla'!$C$7)+(G433*I433)+(H433*I433)/12*$D$7,0))</f>
        <v>83333</v>
      </c>
      <c r="L433" s="91">
        <f t="shared" si="14"/>
        <v>4740</v>
      </c>
    </row>
    <row r="434" spans="2:12" ht="15.75" thickBot="1" x14ac:dyDescent="0.3">
      <c r="B434" s="84">
        <f t="shared" si="13"/>
        <v>413</v>
      </c>
      <c r="C434" s="85" t="str">
        <f>IF(D434="","",VLOOKUP(D434,'Műszaki adattábla'!E:H,2,0))</f>
        <v>8301 Tapolca, Hegymagasi út 4.  "A" ép.</v>
      </c>
      <c r="D434" s="86" t="str">
        <f>IF('Műszaki adattábla'!E426="","",'Műszaki adattábla'!E426)</f>
        <v>39N040036706000X</v>
      </c>
      <c r="E434" s="151">
        <f>IF('Műszaki adattábla'!E426="","",'Műszaki adattábla'!Q426)</f>
        <v>6851</v>
      </c>
      <c r="F434" s="87">
        <f>IF(D434="","",VLOOKUP(D434,'Műszaki adattábla'!E:N,8,0))</f>
        <v>4</v>
      </c>
      <c r="G434" s="87">
        <f>IF(D434="","",IF('Műszaki adattábla'!K426="20-99",IF('Műszaki adattábla'!N426="","Nem adott meg lekötött teljesítményt",VLOOKUP(D434,'Műszaki adattábla'!E:P,10,0)),0))</f>
        <v>0</v>
      </c>
      <c r="H434" s="87">
        <f>IF(D434="","",VLOOKUP(D434,'Műszaki adattábla'!E:Q,11,0))</f>
        <v>0</v>
      </c>
      <c r="I434" s="88">
        <v>1973.63</v>
      </c>
      <c r="J434" s="89">
        <v>1626.5</v>
      </c>
      <c r="K434" s="90">
        <f>IF(D434="","",ROUND((F434*I434*'Műszaki adattábla'!$C$6/'Műszaki adattábla'!$C$7)+(G434*I434)+(H434*I434)/12*$D$7,0))</f>
        <v>83333</v>
      </c>
      <c r="L434" s="91">
        <f t="shared" si="14"/>
        <v>11143</v>
      </c>
    </row>
    <row r="435" spans="2:12" ht="15.75" thickBot="1" x14ac:dyDescent="0.3">
      <c r="B435" s="84">
        <f t="shared" si="13"/>
        <v>414</v>
      </c>
      <c r="C435" s="85" t="str">
        <f>IF(D435="","",VLOOKUP(D435,'Műszaki adattábla'!E:H,2,0))</f>
        <v>8200 Veszprém, Arany János utca 23 a ép.</v>
      </c>
      <c r="D435" s="86" t="str">
        <f>IF('Műszaki adattábla'!E427="","",'Műszaki adattábla'!E427)</f>
        <v>39N040218586000I</v>
      </c>
      <c r="E435" s="151">
        <f>IF('Műszaki adattábla'!E427="","",'Műszaki adattábla'!Q427)</f>
        <v>182</v>
      </c>
      <c r="F435" s="87">
        <f>IF(D435="","",VLOOKUP(D435,'Műszaki adattábla'!E:N,8,0))</f>
        <v>4</v>
      </c>
      <c r="G435" s="87">
        <f>IF(D435="","",IF('Műszaki adattábla'!K427="20-99",IF('Műszaki adattábla'!N427="","Nem adott meg lekötött teljesítményt",VLOOKUP(D435,'Műszaki adattábla'!E:P,10,0)),0))</f>
        <v>0</v>
      </c>
      <c r="H435" s="87">
        <f>IF(D435="","",VLOOKUP(D435,'Műszaki adattábla'!E:Q,11,0))</f>
        <v>0</v>
      </c>
      <c r="I435" s="88">
        <v>1973.63</v>
      </c>
      <c r="J435" s="89">
        <v>1626.5</v>
      </c>
      <c r="K435" s="90">
        <f>IF(D435="","",ROUND((F435*I435*'Műszaki adattábla'!$C$6/'Műszaki adattábla'!$C$7)+(G435*I435)+(H435*I435)/12*$D$7,0))</f>
        <v>83333</v>
      </c>
      <c r="L435" s="91">
        <f t="shared" si="14"/>
        <v>296</v>
      </c>
    </row>
    <row r="436" spans="2:12" ht="15.75" thickBot="1" x14ac:dyDescent="0.3">
      <c r="B436" s="84">
        <f t="shared" si="13"/>
        <v>415</v>
      </c>
      <c r="C436" s="85" t="str">
        <f>IF(D436="","",VLOOKUP(D436,'Műszaki adattábla'!E:H,2,0))</f>
        <v>8226 Alsóörs, Vasút utca 17</v>
      </c>
      <c r="D436" s="86" t="str">
        <f>IF('Műszaki adattábla'!E428="","",'Műszaki adattábla'!E428)</f>
        <v>39N0403008640008</v>
      </c>
      <c r="E436" s="151">
        <f>IF('Műszaki adattábla'!E428="","",'Műszaki adattábla'!Q428)</f>
        <v>4707</v>
      </c>
      <c r="F436" s="87">
        <f>IF(D436="","",VLOOKUP(D436,'Műszaki adattábla'!E:N,8,0))</f>
        <v>4</v>
      </c>
      <c r="G436" s="87">
        <f>IF(D436="","",IF('Műszaki adattábla'!K428="20-99",IF('Műszaki adattábla'!N428="","Nem adott meg lekötött teljesítményt",VLOOKUP(D436,'Műszaki adattábla'!E:P,10,0)),0))</f>
        <v>0</v>
      </c>
      <c r="H436" s="87">
        <f>IF(D436="","",VLOOKUP(D436,'Műszaki adattábla'!E:Q,11,0))</f>
        <v>0</v>
      </c>
      <c r="I436" s="88">
        <v>1973.63</v>
      </c>
      <c r="J436" s="89">
        <v>1626.5</v>
      </c>
      <c r="K436" s="90">
        <f>IF(D436="","",ROUND((F436*I436*'Műszaki adattábla'!$C$6/'Műszaki adattábla'!$C$7)+(G436*I436)+(H436*I436)/12*$D$7,0))</f>
        <v>83333</v>
      </c>
      <c r="L436" s="91">
        <f t="shared" si="14"/>
        <v>7656</v>
      </c>
    </row>
    <row r="437" spans="2:12" ht="15.75" thickBot="1" x14ac:dyDescent="0.3">
      <c r="B437" s="84">
        <f t="shared" si="13"/>
        <v>416</v>
      </c>
      <c r="C437" s="85" t="str">
        <f>IF(D437="","",VLOOKUP(D437,'Műszaki adattábla'!E:H,2,0))</f>
        <v>8226 Alsóörs, Vasút utca 17 B</v>
      </c>
      <c r="D437" s="86" t="str">
        <f>IF('Műszaki adattábla'!E429="","",'Műszaki adattábla'!E429)</f>
        <v>39N040300890000A</v>
      </c>
      <c r="E437" s="151">
        <f>IF('Műszaki adattábla'!E429="","",'Műszaki adattábla'!Q429)</f>
        <v>19223</v>
      </c>
      <c r="F437" s="87">
        <f>IF(D437="","",VLOOKUP(D437,'Műszaki adattábla'!E:N,8,0))</f>
        <v>4</v>
      </c>
      <c r="G437" s="87">
        <f>IF(D437="","",IF('Műszaki adattábla'!K429="20-99",IF('Műszaki adattábla'!N429="","Nem adott meg lekötött teljesítményt",VLOOKUP(D437,'Műszaki adattábla'!E:P,10,0)),0))</f>
        <v>0</v>
      </c>
      <c r="H437" s="87">
        <f>IF(D437="","",VLOOKUP(D437,'Műszaki adattábla'!E:Q,11,0))</f>
        <v>0</v>
      </c>
      <c r="I437" s="88">
        <v>1973.63</v>
      </c>
      <c r="J437" s="89">
        <v>1626.5</v>
      </c>
      <c r="K437" s="90">
        <f>IF(D437="","",ROUND((F437*I437*'Műszaki adattábla'!$C$6/'Műszaki adattábla'!$C$7)+(G437*I437)+(H437*I437)/12*$D$7,0))</f>
        <v>83333</v>
      </c>
      <c r="L437" s="91">
        <f t="shared" si="14"/>
        <v>31266</v>
      </c>
    </row>
    <row r="438" spans="2:12" ht="15.75" thickBot="1" x14ac:dyDescent="0.3">
      <c r="B438" s="84">
        <f t="shared" si="13"/>
        <v>417</v>
      </c>
      <c r="C438" s="85" t="str">
        <f>IF(D438="","",VLOOKUP(D438,'Műszaki adattábla'!E:H,2,0))</f>
        <v>8174 Balatonkenese, Főnix tér 4.</v>
      </c>
      <c r="D438" s="86" t="str">
        <f>IF('Műszaki adattábla'!E430="","",'Műszaki adattábla'!E430)</f>
        <v>39N040210042000D</v>
      </c>
      <c r="E438" s="151">
        <f>IF('Műszaki adattábla'!E430="","",'Műszaki adattábla'!Q430)</f>
        <v>79316</v>
      </c>
      <c r="F438" s="87">
        <f>IF(D438="","",VLOOKUP(D438,'Műszaki adattábla'!E:N,8,0))</f>
        <v>16</v>
      </c>
      <c r="G438" s="87">
        <f>IF(D438="","",IF('Műszaki adattábla'!K430="20-99",IF('Műszaki adattábla'!N430="","Nem adott meg lekötött teljesítményt",VLOOKUP(D438,'Műszaki adattábla'!E:P,10,0)),0))</f>
        <v>0</v>
      </c>
      <c r="H438" s="87">
        <f>IF(D438="","",VLOOKUP(D438,'Műszaki adattábla'!E:Q,11,0))</f>
        <v>0</v>
      </c>
      <c r="I438" s="88">
        <v>1973.63</v>
      </c>
      <c r="J438" s="89">
        <v>1626.5</v>
      </c>
      <c r="K438" s="90">
        <f>IF(D438="","",ROUND((F438*I438*'Műszaki adattábla'!$C$6/'Műszaki adattábla'!$C$7)+(G438*I438)+(H438*I438)/12*$D$7,0))</f>
        <v>333332</v>
      </c>
      <c r="L438" s="91">
        <f t="shared" si="14"/>
        <v>129007</v>
      </c>
    </row>
    <row r="439" spans="2:12" ht="15.75" thickBot="1" x14ac:dyDescent="0.3">
      <c r="B439" s="84">
        <f t="shared" si="13"/>
        <v>418</v>
      </c>
      <c r="C439" s="85" t="str">
        <f>IF(D439="","",VLOOKUP(D439,'Műszaki adattábla'!E:H,2,0))</f>
        <v>8647 Balatonmáriafürdő, Csatornapart utca 17</v>
      </c>
      <c r="D439" s="86" t="str">
        <f>IF('Műszaki adattábla'!E431="","",'Műszaki adattábla'!E431)</f>
        <v>39N040283249000P</v>
      </c>
      <c r="E439" s="151">
        <f>IF('Műszaki adattábla'!E431="","",'Műszaki adattábla'!Q431)</f>
        <v>11074</v>
      </c>
      <c r="F439" s="87">
        <f>IF(D439="","",VLOOKUP(D439,'Műszaki adattábla'!E:N,8,0))</f>
        <v>4</v>
      </c>
      <c r="G439" s="87">
        <f>IF(D439="","",IF('Műszaki adattábla'!K431="20-99",IF('Műszaki adattábla'!N431="","Nem adott meg lekötött teljesítményt",VLOOKUP(D439,'Műszaki adattábla'!E:P,10,0)),0))</f>
        <v>0</v>
      </c>
      <c r="H439" s="87">
        <f>IF(D439="","",VLOOKUP(D439,'Műszaki adattábla'!E:Q,11,0))</f>
        <v>0</v>
      </c>
      <c r="I439" s="88">
        <v>1973.63</v>
      </c>
      <c r="J439" s="89">
        <v>1626.5</v>
      </c>
      <c r="K439" s="90">
        <f>IF(D439="","",ROUND((F439*I439*'Műszaki adattábla'!$C$6/'Műszaki adattábla'!$C$7)+(G439*I439)+(H439*I439)/12*$D$7,0))</f>
        <v>83333</v>
      </c>
      <c r="L439" s="91">
        <f t="shared" si="14"/>
        <v>18012</v>
      </c>
    </row>
    <row r="440" spans="2:12" ht="15.75" thickBot="1" x14ac:dyDescent="0.3">
      <c r="B440" s="84">
        <f t="shared" si="13"/>
        <v>419</v>
      </c>
      <c r="C440" s="85" t="str">
        <f>IF(D440="","",VLOOKUP(D440,'Műszaki adattábla'!E:H,2,0))</f>
        <v>8609 Siófok-Balatonszéplak, Bimbó utca 60.</v>
      </c>
      <c r="D440" s="86" t="str">
        <f>IF('Műszaki adattábla'!E432="","",'Műszaki adattábla'!E432)</f>
        <v>39N040110444000M</v>
      </c>
      <c r="E440" s="151">
        <f>IF('Műszaki adattábla'!E432="","",'Műszaki adattábla'!Q432)</f>
        <v>0</v>
      </c>
      <c r="F440" s="87">
        <f>IF(D440="","",VLOOKUP(D440,'Műszaki adattábla'!E:N,8,0))</f>
        <v>6</v>
      </c>
      <c r="G440" s="87">
        <f>IF(D440="","",IF('Műszaki adattábla'!K432="20-99",IF('Műszaki adattábla'!N432="","Nem adott meg lekötött teljesítményt",VLOOKUP(D440,'Műszaki adattábla'!E:P,10,0)),0))</f>
        <v>0</v>
      </c>
      <c r="H440" s="87">
        <f>IF(D440="","",VLOOKUP(D440,'Műszaki adattábla'!E:Q,11,0))</f>
        <v>0</v>
      </c>
      <c r="I440" s="88">
        <v>1973.63</v>
      </c>
      <c r="J440" s="89">
        <v>1626.5</v>
      </c>
      <c r="K440" s="90">
        <f>IF(D440="","",ROUND((F440*I440*'Műszaki adattábla'!$C$6/'Műszaki adattábla'!$C$7)+(G440*I440)+(H440*I440)/12*$D$7,0))</f>
        <v>124999</v>
      </c>
      <c r="L440" s="91">
        <f t="shared" si="14"/>
        <v>0</v>
      </c>
    </row>
    <row r="441" spans="2:12" ht="15.75" thickBot="1" x14ac:dyDescent="0.3">
      <c r="B441" s="84">
        <f t="shared" si="13"/>
        <v>420</v>
      </c>
      <c r="C441" s="85" t="str">
        <f>IF(D441="","",VLOOKUP(D441,'Műszaki adattábla'!E:H,2,0))</f>
        <v>8171 Balatonvilágos, Mészöly Géza sétány 16</v>
      </c>
      <c r="D441" s="86" t="str">
        <f>IF('Műszaki adattábla'!E433="","",'Műszaki adattábla'!E433)</f>
        <v>39N040006363000U</v>
      </c>
      <c r="E441" s="151">
        <f>IF('Műszaki adattábla'!E433="","",'Műszaki adattábla'!Q433)</f>
        <v>4476</v>
      </c>
      <c r="F441" s="87">
        <f>IF(D441="","",VLOOKUP(D441,'Műszaki adattábla'!E:N,8,0))</f>
        <v>4</v>
      </c>
      <c r="G441" s="87">
        <f>IF(D441="","",IF('Műszaki adattábla'!K433="20-99",IF('Műszaki adattábla'!N433="","Nem adott meg lekötött teljesítményt",VLOOKUP(D441,'Műszaki adattábla'!E:P,10,0)),0))</f>
        <v>0</v>
      </c>
      <c r="H441" s="87">
        <f>IF(D441="","",VLOOKUP(D441,'Műszaki adattábla'!E:Q,11,0))</f>
        <v>0</v>
      </c>
      <c r="I441" s="88">
        <v>1973.63</v>
      </c>
      <c r="J441" s="89">
        <v>1626.5</v>
      </c>
      <c r="K441" s="90">
        <f>IF(D441="","",ROUND((F441*I441*'Műszaki adattábla'!$C$6/'Műszaki adattábla'!$C$7)+(G441*I441)+(H441*I441)/12*$D$7,0))</f>
        <v>83333</v>
      </c>
      <c r="L441" s="91">
        <f t="shared" si="14"/>
        <v>7280</v>
      </c>
    </row>
    <row r="442" spans="2:12" ht="15.75" thickBot="1" x14ac:dyDescent="0.3">
      <c r="B442" s="84">
        <f t="shared" si="13"/>
        <v>421</v>
      </c>
      <c r="C442" s="85" t="str">
        <f>IF(D442="","",VLOOKUP(D442,'Műszaki adattábla'!E:H,2,0))</f>
        <v>8171 Balatonvilágos, Mészöly Géza sétány 16 a ép.</v>
      </c>
      <c r="D442" s="86" t="str">
        <f>IF('Műszaki adattábla'!E434="","",'Műszaki adattábla'!E434)</f>
        <v>39N040006393000C</v>
      </c>
      <c r="E442" s="151">
        <f>IF('Műszaki adattábla'!E434="","",'Műszaki adattábla'!Q434)</f>
        <v>25503</v>
      </c>
      <c r="F442" s="87">
        <f>IF(D442="","",VLOOKUP(D442,'Műszaki adattábla'!E:N,8,0))</f>
        <v>4</v>
      </c>
      <c r="G442" s="87">
        <f>IF(D442="","",IF('Műszaki adattábla'!K434="20-99",IF('Műszaki adattábla'!N434="","Nem adott meg lekötött teljesítményt",VLOOKUP(D442,'Műszaki adattábla'!E:P,10,0)),0))</f>
        <v>0</v>
      </c>
      <c r="H442" s="87">
        <f>IF(D442="","",VLOOKUP(D442,'Műszaki adattábla'!E:Q,11,0))</f>
        <v>0</v>
      </c>
      <c r="I442" s="88">
        <v>1973.63</v>
      </c>
      <c r="J442" s="89">
        <v>1626.5</v>
      </c>
      <c r="K442" s="90">
        <f>IF(D442="","",ROUND((F442*I442*'Műszaki adattábla'!$C$6/'Műszaki adattábla'!$C$7)+(G442*I442)+(H442*I442)/12*$D$7,0))</f>
        <v>83333</v>
      </c>
      <c r="L442" s="91">
        <f t="shared" si="14"/>
        <v>41481</v>
      </c>
    </row>
    <row r="443" spans="2:12" ht="15.75" thickBot="1" x14ac:dyDescent="0.3">
      <c r="B443" s="84">
        <f t="shared" si="13"/>
        <v>422</v>
      </c>
      <c r="C443" s="85" t="str">
        <f>IF(D443="","",VLOOKUP(D443,'Műszaki adattábla'!E:H,2,0))</f>
        <v>8600 Siófok, Krúdy sétány 4.</v>
      </c>
      <c r="D443" s="86" t="str">
        <f>IF('Műszaki adattábla'!E435="","",'Műszaki adattábla'!E435)</f>
        <v>39N0400567080005</v>
      </c>
      <c r="E443" s="151">
        <f>IF('Műszaki adattábla'!E435="","",'Műszaki adattábla'!Q435)</f>
        <v>2409</v>
      </c>
      <c r="F443" s="87">
        <f>IF(D443="","",VLOOKUP(D443,'Műszaki adattábla'!E:N,8,0))</f>
        <v>4</v>
      </c>
      <c r="G443" s="87">
        <f>IF(D443="","",IF('Műszaki adattábla'!K435="20-99",IF('Műszaki adattábla'!N435="","Nem adott meg lekötött teljesítményt",VLOOKUP(D443,'Műszaki adattábla'!E:P,10,0)),0))</f>
        <v>0</v>
      </c>
      <c r="H443" s="87">
        <f>IF(D443="","",VLOOKUP(D443,'Műszaki adattábla'!E:Q,11,0))</f>
        <v>0</v>
      </c>
      <c r="I443" s="88">
        <v>1973.63</v>
      </c>
      <c r="J443" s="89">
        <v>1626.5</v>
      </c>
      <c r="K443" s="90">
        <f>IF(D443="","",ROUND((F443*I443*'Műszaki adattábla'!$C$6/'Műszaki adattábla'!$C$7)+(G443*I443)+(H443*I443)/12*$D$7,0))</f>
        <v>83333</v>
      </c>
      <c r="L443" s="91">
        <f t="shared" si="14"/>
        <v>3918</v>
      </c>
    </row>
    <row r="444" spans="2:12" ht="15.75" thickBot="1" x14ac:dyDescent="0.3">
      <c r="B444" s="84">
        <f t="shared" si="13"/>
        <v>423</v>
      </c>
      <c r="C444" s="85" t="str">
        <f>IF(D444="","",VLOOKUP(D444,'Műszaki adattábla'!E:H,2,0))</f>
        <v>8652 Siójut, Sió utca 1</v>
      </c>
      <c r="D444" s="86" t="str">
        <f>IF('Műszaki adattábla'!E436="","",'Műszaki adattábla'!E436)</f>
        <v>39N040133363000H</v>
      </c>
      <c r="E444" s="151">
        <f>IF('Műszaki adattábla'!E436="","",'Műszaki adattábla'!Q436)</f>
        <v>20594</v>
      </c>
      <c r="F444" s="87">
        <f>IF(D444="","",VLOOKUP(D444,'Műszaki adattábla'!E:N,8,0))</f>
        <v>4</v>
      </c>
      <c r="G444" s="87">
        <f>IF(D444="","",IF('Műszaki adattábla'!K436="20-99",IF('Műszaki adattábla'!N436="","Nem adott meg lekötött teljesítményt",VLOOKUP(D444,'Műszaki adattábla'!E:P,10,0)),0))</f>
        <v>0</v>
      </c>
      <c r="H444" s="87">
        <f>IF(D444="","",VLOOKUP(D444,'Műszaki adattábla'!E:Q,11,0))</f>
        <v>0</v>
      </c>
      <c r="I444" s="88">
        <v>1973.63</v>
      </c>
      <c r="J444" s="89">
        <v>1626.5</v>
      </c>
      <c r="K444" s="90">
        <f>IF(D444="","",ROUND((F444*I444*'Műszaki adattábla'!$C$6/'Műszaki adattábla'!$C$7)+(G444*I444)+(H444*I444)/12*$D$7,0))</f>
        <v>83333</v>
      </c>
      <c r="L444" s="91">
        <f t="shared" si="14"/>
        <v>33496</v>
      </c>
    </row>
    <row r="445" spans="2:12" ht="15.75" thickBot="1" x14ac:dyDescent="0.3">
      <c r="B445" s="84">
        <f t="shared" si="13"/>
        <v>424</v>
      </c>
      <c r="C445" s="85" t="str">
        <f>IF(D445="","",VLOOKUP(D445,'Műszaki adattábla'!E:H,2,0))</f>
        <v>2633 Ipolytölgyes, Petőfi utca 1.</v>
      </c>
      <c r="D445" s="86" t="str">
        <f>IF('Műszaki adattábla'!E437="","",'Műszaki adattábla'!E437)</f>
        <v>39N110411513000N</v>
      </c>
      <c r="E445" s="151">
        <f>IF('Műszaki adattábla'!E437="","",'Műszaki adattábla'!Q437)</f>
        <v>9287</v>
      </c>
      <c r="F445" s="87">
        <f>IF(D445="","",VLOOKUP(D445,'Műszaki adattábla'!E:N,8,0))</f>
        <v>4</v>
      </c>
      <c r="G445" s="87">
        <f>IF(D445="","",IF('Műszaki adattábla'!K437="20-99",IF('Műszaki adattábla'!N437="","Nem adott meg lekötött teljesítményt",VLOOKUP(D445,'Műszaki adattábla'!E:P,10,0)),0))</f>
        <v>0</v>
      </c>
      <c r="H445" s="87">
        <f>IF(D445="","",VLOOKUP(D445,'Műszaki adattábla'!E:Q,11,0))</f>
        <v>0</v>
      </c>
      <c r="I445" s="88">
        <v>1973.63</v>
      </c>
      <c r="J445" s="89">
        <v>1169.71</v>
      </c>
      <c r="K445" s="90">
        <f>IF(D445="","",ROUND((F445*I445*'Műszaki adattábla'!$C$6/'Műszaki adattábla'!$C$7)+(G445*I445)+(H445*I445)/12*$D$7,0))</f>
        <v>83333</v>
      </c>
      <c r="L445" s="91">
        <f t="shared" si="14"/>
        <v>10863</v>
      </c>
    </row>
    <row r="446" spans="2:12" ht="15.75" thickBot="1" x14ac:dyDescent="0.3">
      <c r="B446" s="84">
        <f t="shared" si="13"/>
        <v>425</v>
      </c>
      <c r="C446" s="85" t="str">
        <f>IF(D446="","",VLOOKUP(D446,'Műszaki adattábla'!E:H,2,0))</f>
        <v>2660 Balassagyarmat, Mészáros Lázár utca 10.</v>
      </c>
      <c r="D446" s="86" t="str">
        <f>IF('Műszaki adattábla'!E438="","",'Műszaki adattábla'!E438)</f>
        <v>39N1112583870003</v>
      </c>
      <c r="E446" s="151">
        <f>IF('Műszaki adattábla'!E438="","",'Műszaki adattábla'!Q438)</f>
        <v>7703</v>
      </c>
      <c r="F446" s="87">
        <f>IF(D446="","",VLOOKUP(D446,'Műszaki adattábla'!E:N,8,0))</f>
        <v>4</v>
      </c>
      <c r="G446" s="87">
        <f>IF(D446="","",IF('Műszaki adattábla'!K438="20-99",IF('Műszaki adattábla'!N438="","Nem adott meg lekötött teljesítményt",VLOOKUP(D446,'Műszaki adattábla'!E:P,10,0)),0))</f>
        <v>0</v>
      </c>
      <c r="H446" s="87">
        <f>IF(D446="","",VLOOKUP(D446,'Műszaki adattábla'!E:Q,11,0))</f>
        <v>0</v>
      </c>
      <c r="I446" s="88">
        <v>1973.63</v>
      </c>
      <c r="J446" s="89">
        <v>1169.71</v>
      </c>
      <c r="K446" s="90">
        <f>IF(D446="","",ROUND((F446*I446*'Műszaki adattábla'!$C$6/'Műszaki adattábla'!$C$7)+(G446*I446)+(H446*I446)/12*$D$7,0))</f>
        <v>83333</v>
      </c>
      <c r="L446" s="91">
        <f t="shared" si="14"/>
        <v>9010</v>
      </c>
    </row>
    <row r="447" spans="2:12" ht="15.75" thickBot="1" x14ac:dyDescent="0.3">
      <c r="B447" s="84">
        <f t="shared" si="13"/>
        <v>426</v>
      </c>
      <c r="C447" s="85" t="str">
        <f>IF(D447="","",VLOOKUP(D447,'Műszaki adattábla'!E:H,2,0))</f>
        <v>2660 Balassagyarmat, Kóvári utca 22.</v>
      </c>
      <c r="D447" s="86" t="str">
        <f>IF('Műszaki adattábla'!E439="","",'Műszaki adattábla'!E439)</f>
        <v>39N110306536000C</v>
      </c>
      <c r="E447" s="151">
        <f>IF('Műszaki adattábla'!E439="","",'Műszaki adattábla'!Q439)</f>
        <v>58058</v>
      </c>
      <c r="F447" s="87">
        <f>IF(D447="","",VLOOKUP(D447,'Műszaki adattábla'!E:N,8,0))</f>
        <v>4</v>
      </c>
      <c r="G447" s="87">
        <f>IF(D447="","",IF('Műszaki adattábla'!K439="20-99",IF('Műszaki adattábla'!N439="","Nem adott meg lekötött teljesítményt",VLOOKUP(D447,'Műszaki adattábla'!E:P,10,0)),0))</f>
        <v>0</v>
      </c>
      <c r="H447" s="87">
        <f>IF(D447="","",VLOOKUP(D447,'Műszaki adattábla'!E:Q,11,0))</f>
        <v>0</v>
      </c>
      <c r="I447" s="88">
        <v>1973.63</v>
      </c>
      <c r="J447" s="89">
        <v>1169.71</v>
      </c>
      <c r="K447" s="90">
        <f>IF(D447="","",ROUND((F447*I447*'Műszaki adattábla'!$C$6/'Műszaki adattábla'!$C$7)+(G447*I447)+(H447*I447)/12*$D$7,0))</f>
        <v>83333</v>
      </c>
      <c r="L447" s="91">
        <f t="shared" si="14"/>
        <v>67911</v>
      </c>
    </row>
    <row r="448" spans="2:12" ht="15.75" thickBot="1" x14ac:dyDescent="0.3">
      <c r="B448" s="84">
        <f t="shared" si="13"/>
        <v>427</v>
      </c>
      <c r="C448" s="85" t="str">
        <f>IF(D448="","",VLOOKUP(D448,'Műszaki adattábla'!E:H,2,0))</f>
        <v>3060 Pásztó, Mátraszőlősi utca 10.</v>
      </c>
      <c r="D448" s="86" t="str">
        <f>IF('Műszaki adattábla'!E440="","",'Műszaki adattábla'!E440)</f>
        <v>39N110302176000B</v>
      </c>
      <c r="E448" s="151">
        <f>IF('Műszaki adattábla'!E440="","",'Műszaki adattábla'!Q440)</f>
        <v>4963</v>
      </c>
      <c r="F448" s="87">
        <f>IF(D448="","",VLOOKUP(D448,'Műszaki adattábla'!E:N,8,0))</f>
        <v>8</v>
      </c>
      <c r="G448" s="87">
        <f>IF(D448="","",IF('Műszaki adattábla'!K440="20-99",IF('Műszaki adattábla'!N440="","Nem adott meg lekötött teljesítményt",VLOOKUP(D448,'Műszaki adattábla'!E:P,10,0)),0))</f>
        <v>0</v>
      </c>
      <c r="H448" s="87">
        <f>IF(D448="","",VLOOKUP(D448,'Műszaki adattábla'!E:Q,11,0))</f>
        <v>0</v>
      </c>
      <c r="I448" s="88">
        <v>1973.63</v>
      </c>
      <c r="J448" s="89">
        <v>1169.71</v>
      </c>
      <c r="K448" s="90">
        <f>IF(D448="","",ROUND((F448*I448*'Műszaki adattábla'!$C$6/'Műszaki adattábla'!$C$7)+(G448*I448)+(H448*I448)/12*$D$7,0))</f>
        <v>166666</v>
      </c>
      <c r="L448" s="91">
        <f t="shared" si="14"/>
        <v>5805</v>
      </c>
    </row>
    <row r="449" spans="2:12" ht="15.75" thickBot="1" x14ac:dyDescent="0.3">
      <c r="B449" s="84">
        <f t="shared" si="13"/>
        <v>428</v>
      </c>
      <c r="C449" s="85" t="str">
        <f>IF(D449="","",VLOOKUP(D449,'Műszaki adattábla'!E:H,2,0))</f>
        <v>1211 Budapest, Weiss Manfréd út 3/B.</v>
      </c>
      <c r="D449" s="86" t="str">
        <f>IF('Műszaki adattábla'!E441="","",'Műszaki adattábla'!E441)</f>
        <v>39N060972294000H</v>
      </c>
      <c r="E449" s="151">
        <f>IF('Műszaki adattábla'!E441="","",'Műszaki adattábla'!Q441)</f>
        <v>0</v>
      </c>
      <c r="F449" s="87">
        <f>IF(D449="","",VLOOKUP(D449,'Műszaki adattábla'!E:N,8,0))</f>
        <v>4</v>
      </c>
      <c r="G449" s="87">
        <f>IF(D449="","",IF('Műszaki adattábla'!K441="20-99",IF('Műszaki adattábla'!N441="","Nem adott meg lekötött teljesítményt",VLOOKUP(D449,'Műszaki adattábla'!E:P,10,0)),0))</f>
        <v>0</v>
      </c>
      <c r="H449" s="87">
        <f>IF(D449="","",VLOOKUP(D449,'Műszaki adattábla'!E:Q,11,0))</f>
        <v>0</v>
      </c>
      <c r="I449" s="88">
        <v>1973.63</v>
      </c>
      <c r="J449" s="89">
        <v>131.18</v>
      </c>
      <c r="K449" s="90">
        <f>IF(D449="","",ROUND((F449*I449*'Műszaki adattábla'!$C$6/'Műszaki adattábla'!$C$7)+(G449*I449)+(H449*I449)/12*$D$7,0))</f>
        <v>83333</v>
      </c>
      <c r="L449" s="91">
        <f t="shared" si="14"/>
        <v>0</v>
      </c>
    </row>
    <row r="450" spans="2:12" ht="15.75" thickBot="1" x14ac:dyDescent="0.3">
      <c r="B450" s="84">
        <f t="shared" ref="B450:B513" si="15">IF(D450="","",B449+1)</f>
        <v>429</v>
      </c>
      <c r="C450" s="85" t="str">
        <f>IF(D450="","",VLOOKUP(D450,'Műszaki adattábla'!E:H,2,0))</f>
        <v>1211 Budapest, Kvassay zsilip 15.</v>
      </c>
      <c r="D450" s="86" t="str">
        <f>IF('Műszaki adattábla'!E442="","",'Műszaki adattábla'!E442)</f>
        <v>39N061222454000K</v>
      </c>
      <c r="E450" s="151">
        <f>IF('Műszaki adattábla'!E442="","",'Műszaki adattábla'!Q442)</f>
        <v>0</v>
      </c>
      <c r="F450" s="87">
        <f>IF(D450="","",VLOOKUP(D450,'Műszaki adattábla'!E:N,8,0))</f>
        <v>4</v>
      </c>
      <c r="G450" s="87">
        <f>IF(D450="","",IF('Műszaki adattábla'!K442="20-99",IF('Műszaki adattábla'!N442="","Nem adott meg lekötött teljesítményt",VLOOKUP(D450,'Műszaki adattábla'!E:P,10,0)),0))</f>
        <v>0</v>
      </c>
      <c r="H450" s="87">
        <f>IF(D450="","",VLOOKUP(D450,'Műszaki adattábla'!E:Q,11,0))</f>
        <v>0</v>
      </c>
      <c r="I450" s="88">
        <v>1973.63</v>
      </c>
      <c r="J450" s="89">
        <v>131.18</v>
      </c>
      <c r="K450" s="90">
        <f>IF(D450="","",ROUND((F450*I450*'Műszaki adattábla'!$C$6/'Műszaki adattábla'!$C$7)+(G450*I450)+(H450*I450)/12*$D$7,0))</f>
        <v>83333</v>
      </c>
      <c r="L450" s="91">
        <f t="shared" ref="L450:L513" si="16">IF(D450="","",ROUND((J450/1000)*E450,0))</f>
        <v>0</v>
      </c>
    </row>
    <row r="451" spans="2:12" ht="15.75" thickBot="1" x14ac:dyDescent="0.3">
      <c r="B451" s="84">
        <f t="shared" si="15"/>
        <v>430</v>
      </c>
      <c r="C451" s="85" t="str">
        <f>IF(D451="","",VLOOKUP(D451,'Műszaki adattábla'!E:H,2,0))</f>
        <v>1211 Budapest, Nagyduna sor 3. fszt 2.</v>
      </c>
      <c r="D451" s="86" t="str">
        <f>IF('Műszaki adattábla'!E443="","",'Műszaki adattábla'!E443)</f>
        <v>39N061166939000P</v>
      </c>
      <c r="E451" s="151">
        <f>IF('Műszaki adattábla'!E443="","",'Műszaki adattábla'!Q443)</f>
        <v>0</v>
      </c>
      <c r="F451" s="87">
        <f>IF(D451="","",VLOOKUP(D451,'Műszaki adattábla'!E:N,8,0))</f>
        <v>4</v>
      </c>
      <c r="G451" s="87">
        <f>IF(D451="","",IF('Műszaki adattábla'!K443="20-99",IF('Műszaki adattábla'!N443="","Nem adott meg lekötött teljesítményt",VLOOKUP(D451,'Műszaki adattábla'!E:P,10,0)),0))</f>
        <v>0</v>
      </c>
      <c r="H451" s="87">
        <f>IF(D451="","",VLOOKUP(D451,'Műszaki adattábla'!E:Q,11,0))</f>
        <v>0</v>
      </c>
      <c r="I451" s="88">
        <v>1973.63</v>
      </c>
      <c r="J451" s="89">
        <v>131.18</v>
      </c>
      <c r="K451" s="90">
        <f>IF(D451="","",ROUND((F451*I451*'Műszaki adattábla'!$C$6/'Műszaki adattábla'!$C$7)+(G451*I451)+(H451*I451)/12*$D$7,0))</f>
        <v>83333</v>
      </c>
      <c r="L451" s="91">
        <f t="shared" si="16"/>
        <v>0</v>
      </c>
    </row>
    <row r="452" spans="2:12" ht="15.75" thickBot="1" x14ac:dyDescent="0.3">
      <c r="B452" s="84">
        <f t="shared" si="15"/>
        <v>431</v>
      </c>
      <c r="C452" s="85" t="str">
        <f>IF(D452="","",VLOOKUP(D452,'Műszaki adattábla'!E:H,2,0))</f>
        <v>1211 Budapest, Weiss Manfréd út 7.</v>
      </c>
      <c r="D452" s="86" t="str">
        <f>IF('Műszaki adattábla'!E444="","",'Műszaki adattábla'!E444)</f>
        <v>39N060905299000V</v>
      </c>
      <c r="E452" s="151">
        <f>IF('Műszaki adattábla'!E444="","",'Műszaki adattábla'!Q444)</f>
        <v>0</v>
      </c>
      <c r="F452" s="87">
        <f>IF(D452="","",VLOOKUP(D452,'Műszaki adattábla'!E:N,8,0))</f>
        <v>4</v>
      </c>
      <c r="G452" s="87">
        <f>IF(D452="","",IF('Műszaki adattábla'!K444="20-99",IF('Műszaki adattábla'!N444="","Nem adott meg lekötött teljesítményt",VLOOKUP(D452,'Műszaki adattábla'!E:P,10,0)),0))</f>
        <v>0</v>
      </c>
      <c r="H452" s="87">
        <f>IF(D452="","",VLOOKUP(D452,'Műszaki adattábla'!E:Q,11,0))</f>
        <v>0</v>
      </c>
      <c r="I452" s="88">
        <v>1973.63</v>
      </c>
      <c r="J452" s="89">
        <v>131.18</v>
      </c>
      <c r="K452" s="90">
        <f>IF(D452="","",ROUND((F452*I452*'Műszaki adattábla'!$C$6/'Műszaki adattábla'!$C$7)+(G452*I452)+(H452*I452)/12*$D$7,0))</f>
        <v>83333</v>
      </c>
      <c r="L452" s="91">
        <f t="shared" si="16"/>
        <v>0</v>
      </c>
    </row>
    <row r="453" spans="2:12" ht="15.75" thickBot="1" x14ac:dyDescent="0.3">
      <c r="B453" s="84">
        <f t="shared" si="15"/>
        <v>432</v>
      </c>
      <c r="C453" s="85" t="str">
        <f>IF(D453="","",VLOOKUP(D453,'Műszaki adattábla'!E:H,2,0))</f>
        <v>1211 Budapest, Weiss Manfréd út 7. fszt 2.</v>
      </c>
      <c r="D453" s="86" t="str">
        <f>IF('Műszaki adattábla'!E445="","",'Műszaki adattábla'!E445)</f>
        <v>39N060771917000T</v>
      </c>
      <c r="E453" s="151">
        <f>IF('Műszaki adattábla'!E445="","",'Műszaki adattábla'!Q445)</f>
        <v>0</v>
      </c>
      <c r="F453" s="87">
        <f>IF(D453="","",VLOOKUP(D453,'Műszaki adattábla'!E:N,8,0))</f>
        <v>4</v>
      </c>
      <c r="G453" s="87">
        <f>IF(D453="","",IF('Műszaki adattábla'!K445="20-99",IF('Műszaki adattábla'!N445="","Nem adott meg lekötött teljesítményt",VLOOKUP(D453,'Műszaki adattábla'!E:P,10,0)),0))</f>
        <v>0</v>
      </c>
      <c r="H453" s="87">
        <f>IF(D453="","",VLOOKUP(D453,'Műszaki adattábla'!E:Q,11,0))</f>
        <v>0</v>
      </c>
      <c r="I453" s="88">
        <v>1973.63</v>
      </c>
      <c r="J453" s="89">
        <v>131.18</v>
      </c>
      <c r="K453" s="90">
        <f>IF(D453="","",ROUND((F453*I453*'Műszaki adattábla'!$C$6/'Műszaki adattábla'!$C$7)+(G453*I453)+(H453*I453)/12*$D$7,0))</f>
        <v>83333</v>
      </c>
      <c r="L453" s="91">
        <f t="shared" si="16"/>
        <v>0</v>
      </c>
    </row>
    <row r="454" spans="2:12" ht="15.75" thickBot="1" x14ac:dyDescent="0.3">
      <c r="B454" s="84">
        <f t="shared" si="15"/>
        <v>433</v>
      </c>
      <c r="C454" s="85" t="str">
        <f>IF(D454="","",VLOOKUP(D454,'Műszaki adattábla'!E:H,2,0))</f>
        <v>2309 Lórév, Kossuth Lajos utca 110/A</v>
      </c>
      <c r="D454" s="86" t="str">
        <f>IF('Műszaki adattábla'!E446="","",'Műszaki adattábla'!E446)</f>
        <v>39N110381240000P</v>
      </c>
      <c r="E454" s="151">
        <f>IF('Műszaki adattábla'!E446="","",'Műszaki adattábla'!Q446)</f>
        <v>4963</v>
      </c>
      <c r="F454" s="87">
        <f>IF(D454="","",VLOOKUP(D454,'Műszaki adattábla'!E:N,8,0))</f>
        <v>4</v>
      </c>
      <c r="G454" s="87">
        <f>IF(D454="","",IF('Műszaki adattábla'!K446="20-99",IF('Műszaki adattábla'!N446="","Nem adott meg lekötött teljesítményt",VLOOKUP(D454,'Műszaki adattábla'!E:P,10,0)),0))</f>
        <v>0</v>
      </c>
      <c r="H454" s="87">
        <f>IF(D454="","",VLOOKUP(D454,'Műszaki adattábla'!E:Q,11,0))</f>
        <v>0</v>
      </c>
      <c r="I454" s="88">
        <v>1973.63</v>
      </c>
      <c r="J454" s="89">
        <v>1169.71</v>
      </c>
      <c r="K454" s="90">
        <f>IF(D454="","",ROUND((F454*I454*'Műszaki adattábla'!$C$6/'Műszaki adattábla'!$C$7)+(G454*I454)+(H454*I454)/12*$D$7,0))</f>
        <v>83333</v>
      </c>
      <c r="L454" s="91">
        <f t="shared" si="16"/>
        <v>5805</v>
      </c>
    </row>
    <row r="455" spans="2:12" ht="15.75" thickBot="1" x14ac:dyDescent="0.3">
      <c r="B455" s="84">
        <f t="shared" si="15"/>
        <v>434</v>
      </c>
      <c r="C455" s="85" t="str">
        <f>IF(D455="","",VLOOKUP(D455,'Műszaki adattábla'!E:H,2,0))</f>
        <v>1211 Budapest, Weiss Manfréd út 11.</v>
      </c>
      <c r="D455" s="86" t="str">
        <f>IF('Műszaki adattábla'!E447="","",'Műszaki adattábla'!E447)</f>
        <v>39N061104450000F</v>
      </c>
      <c r="E455" s="151">
        <f>IF('Műszaki adattábla'!E447="","",'Műszaki adattábla'!Q447)</f>
        <v>0</v>
      </c>
      <c r="F455" s="87">
        <f>IF(D455="","",VLOOKUP(D455,'Műszaki adattábla'!E:N,8,0))</f>
        <v>4</v>
      </c>
      <c r="G455" s="87">
        <f>IF(D455="","",IF('Műszaki adattábla'!K447="20-99",IF('Műszaki adattábla'!N447="","Nem adott meg lekötött teljesítményt",VLOOKUP(D455,'Műszaki adattábla'!E:P,10,0)),0))</f>
        <v>0</v>
      </c>
      <c r="H455" s="87">
        <f>IF(D455="","",VLOOKUP(D455,'Műszaki adattábla'!E:Q,11,0))</f>
        <v>0</v>
      </c>
      <c r="I455" s="88">
        <v>1973.63</v>
      </c>
      <c r="J455" s="89">
        <v>131.18</v>
      </c>
      <c r="K455" s="90">
        <f>IF(D455="","",ROUND((F455*I455*'Műszaki adattábla'!$C$6/'Műszaki adattábla'!$C$7)+(G455*I455)+(H455*I455)/12*$D$7,0))</f>
        <v>83333</v>
      </c>
      <c r="L455" s="91">
        <f t="shared" si="16"/>
        <v>0</v>
      </c>
    </row>
    <row r="456" spans="2:12" ht="15.75" thickBot="1" x14ac:dyDescent="0.3">
      <c r="B456" s="84">
        <f t="shared" si="15"/>
        <v>435</v>
      </c>
      <c r="C456" s="85" t="str">
        <f>IF(D456="","",VLOOKUP(D456,'Műszaki adattábla'!E:H,2,0))</f>
        <v>2669 Ipolyvece, Rákóczi utca 19.</v>
      </c>
      <c r="D456" s="86" t="str">
        <f>IF('Műszaki adattábla'!E448="","",'Műszaki adattábla'!E448)</f>
        <v>39N111042089000H</v>
      </c>
      <c r="E456" s="151">
        <f>IF('Műszaki adattábla'!E448="","",'Műszaki adattábla'!Q448)</f>
        <v>4963</v>
      </c>
      <c r="F456" s="87">
        <f>IF(D456="","",VLOOKUP(D456,'Műszaki adattábla'!E:N,8,0))</f>
        <v>4</v>
      </c>
      <c r="G456" s="87">
        <f>IF(D456="","",IF('Műszaki adattábla'!K448="20-99",IF('Műszaki adattábla'!N448="","Nem adott meg lekötött teljesítményt",VLOOKUP(D456,'Műszaki adattábla'!E:P,10,0)),0))</f>
        <v>0</v>
      </c>
      <c r="H456" s="87">
        <f>IF(D456="","",VLOOKUP(D456,'Műszaki adattábla'!E:Q,11,0))</f>
        <v>0</v>
      </c>
      <c r="I456" s="88">
        <v>1973.63</v>
      </c>
      <c r="J456" s="89">
        <v>1169.71</v>
      </c>
      <c r="K456" s="90">
        <f>IF(D456="","",ROUND((F456*I456*'Műszaki adattábla'!$C$6/'Műszaki adattábla'!$C$7)+(G456*I456)+(H456*I456)/12*$D$7,0))</f>
        <v>83333</v>
      </c>
      <c r="L456" s="91">
        <f t="shared" si="16"/>
        <v>5805</v>
      </c>
    </row>
    <row r="457" spans="2:12" ht="15.75" thickBot="1" x14ac:dyDescent="0.3">
      <c r="B457" s="84">
        <f t="shared" si="15"/>
        <v>436</v>
      </c>
      <c r="C457" s="85" t="str">
        <f>IF(D457="","",VLOOKUP(D457,'Műszaki adattábla'!E:H,2,0))</f>
        <v>1211 Budapest, Weiss Manfréd út 3. fszt 1.</v>
      </c>
      <c r="D457" s="86" t="str">
        <f>IF('Műszaki adattábla'!E449="","",'Műszaki adattábla'!E449)</f>
        <v>39N060972293000M</v>
      </c>
      <c r="E457" s="151">
        <f>IF('Műszaki adattábla'!E449="","",'Műszaki adattábla'!Q449)</f>
        <v>0</v>
      </c>
      <c r="F457" s="87">
        <f>IF(D457="","",VLOOKUP(D457,'Műszaki adattábla'!E:N,8,0))</f>
        <v>4</v>
      </c>
      <c r="G457" s="87">
        <f>IF(D457="","",IF('Műszaki adattábla'!K449="20-99",IF('Műszaki adattábla'!N449="","Nem adott meg lekötött teljesítményt",VLOOKUP(D457,'Műszaki adattábla'!E:P,10,0)),0))</f>
        <v>0</v>
      </c>
      <c r="H457" s="87">
        <f>IF(D457="","",VLOOKUP(D457,'Műszaki adattábla'!E:Q,11,0))</f>
        <v>0</v>
      </c>
      <c r="I457" s="88">
        <v>1973.63</v>
      </c>
      <c r="J457" s="89">
        <v>131.18</v>
      </c>
      <c r="K457" s="90">
        <f>IF(D457="","",ROUND((F457*I457*'Műszaki adattábla'!$C$6/'Műszaki adattábla'!$C$7)+(G457*I457)+(H457*I457)/12*$D$7,0))</f>
        <v>83333</v>
      </c>
      <c r="L457" s="91">
        <f t="shared" si="16"/>
        <v>0</v>
      </c>
    </row>
    <row r="458" spans="2:12" ht="15.75" thickBot="1" x14ac:dyDescent="0.3">
      <c r="B458" s="84">
        <f t="shared" si="15"/>
        <v>437</v>
      </c>
      <c r="C458" s="85" t="str">
        <f>IF(D458="","",VLOOKUP(D458,'Műszaki adattábla'!E:H,2,0))</f>
        <v>2698 Mohora, Petőfi utca 2.</v>
      </c>
      <c r="D458" s="86" t="str">
        <f>IF('Műszaki adattábla'!E450="","",'Műszaki adattábla'!E450)</f>
        <v>39N110909678000Z</v>
      </c>
      <c r="E458" s="151">
        <f>IF('Műszaki adattábla'!E450="","",'Műszaki adattábla'!Q450)</f>
        <v>4963</v>
      </c>
      <c r="F458" s="87">
        <f>IF(D458="","",VLOOKUP(D458,'Műszaki adattábla'!E:N,8,0))</f>
        <v>4</v>
      </c>
      <c r="G458" s="87">
        <f>IF(D458="","",IF('Műszaki adattábla'!K450="20-99",IF('Műszaki adattábla'!N450="","Nem adott meg lekötött teljesítményt",VLOOKUP(D458,'Műszaki adattábla'!E:P,10,0)),0))</f>
        <v>0</v>
      </c>
      <c r="H458" s="87">
        <f>IF(D458="","",VLOOKUP(D458,'Műszaki adattábla'!E:Q,11,0))</f>
        <v>0</v>
      </c>
      <c r="I458" s="88">
        <v>1973.63</v>
      </c>
      <c r="J458" s="89">
        <v>1169.71</v>
      </c>
      <c r="K458" s="90">
        <f>IF(D458="","",ROUND((F458*I458*'Műszaki adattábla'!$C$6/'Műszaki adattábla'!$C$7)+(G458*I458)+(H458*I458)/12*$D$7,0))</f>
        <v>83333</v>
      </c>
      <c r="L458" s="91">
        <f t="shared" si="16"/>
        <v>5805</v>
      </c>
    </row>
    <row r="459" spans="2:12" ht="15.75" thickBot="1" x14ac:dyDescent="0.3">
      <c r="B459" s="84">
        <f t="shared" si="15"/>
        <v>438</v>
      </c>
      <c r="C459" s="85" t="str">
        <f>IF(D459="","",VLOOKUP(D459,'Műszaki adattábla'!E:H,2,0))</f>
        <v>3000 Hatvan, Bercsényi utca 47-49.</v>
      </c>
      <c r="D459" s="86" t="str">
        <f>IF('Műszaki adattábla'!E451="","",'Műszaki adattábla'!E451)</f>
        <v>39N110922024000H</v>
      </c>
      <c r="E459" s="151">
        <f>IF('Műszaki adattábla'!E451="","",'Műszaki adattábla'!Q451)</f>
        <v>42223</v>
      </c>
      <c r="F459" s="87">
        <f>IF(D459="","",VLOOKUP(D459,'Műszaki adattábla'!E:N,8,0))</f>
        <v>4</v>
      </c>
      <c r="G459" s="87">
        <f>IF(D459="","",IF('Műszaki adattábla'!K451="20-99",IF('Műszaki adattábla'!N451="","Nem adott meg lekötött teljesítményt",VLOOKUP(D459,'Műszaki adattábla'!E:P,10,0)),0))</f>
        <v>0</v>
      </c>
      <c r="H459" s="87">
        <f>IF(D459="","",VLOOKUP(D459,'Műszaki adattábla'!E:Q,11,0))</f>
        <v>0</v>
      </c>
      <c r="I459" s="88">
        <v>1973.63</v>
      </c>
      <c r="J459" s="89">
        <v>1169.71</v>
      </c>
      <c r="K459" s="90">
        <f>IF(D459="","",ROUND((F459*I459*'Műszaki adattábla'!$C$6/'Műszaki adattábla'!$C$7)+(G459*I459)+(H459*I459)/12*$D$7,0))</f>
        <v>83333</v>
      </c>
      <c r="L459" s="91">
        <f t="shared" si="16"/>
        <v>49389</v>
      </c>
    </row>
    <row r="460" spans="2:12" ht="15.75" thickBot="1" x14ac:dyDescent="0.3">
      <c r="B460" s="84">
        <f t="shared" si="15"/>
        <v>439</v>
      </c>
      <c r="C460" s="85" t="str">
        <f>IF(D460="","",VLOOKUP(D460,'Műszaki adattábla'!E:H,2,0))</f>
        <v>2653 Bánk, Petőfi utca 75.</v>
      </c>
      <c r="D460" s="86" t="str">
        <f>IF('Műszaki adattábla'!E452="","",'Műszaki adattábla'!E452)</f>
        <v>39N110708197000H</v>
      </c>
      <c r="E460" s="151">
        <f>IF('Műszaki adattábla'!E452="","",'Műszaki adattábla'!Q452)</f>
        <v>62802</v>
      </c>
      <c r="F460" s="87">
        <f>IF(D460="","",VLOOKUP(D460,'Műszaki adattábla'!E:N,8,0))</f>
        <v>4</v>
      </c>
      <c r="G460" s="87">
        <f>IF(D460="","",IF('Műszaki adattábla'!K452="20-99",IF('Műszaki adattábla'!N452="","Nem adott meg lekötött teljesítményt",VLOOKUP(D460,'Műszaki adattábla'!E:P,10,0)),0))</f>
        <v>0</v>
      </c>
      <c r="H460" s="87">
        <f>IF(D460="","",VLOOKUP(D460,'Műszaki adattábla'!E:Q,11,0))</f>
        <v>0</v>
      </c>
      <c r="I460" s="88">
        <v>1973.63</v>
      </c>
      <c r="J460" s="89">
        <v>1169.71</v>
      </c>
      <c r="K460" s="90">
        <f>IF(D460="","",ROUND((F460*I460*'Műszaki adattábla'!$C$6/'Műszaki adattábla'!$C$7)+(G460*I460)+(H460*I460)/12*$D$7,0))</f>
        <v>83333</v>
      </c>
      <c r="L460" s="91">
        <f t="shared" si="16"/>
        <v>73460</v>
      </c>
    </row>
    <row r="461" spans="2:12" ht="15.75" thickBot="1" x14ac:dyDescent="0.3">
      <c r="B461" s="84">
        <f t="shared" si="15"/>
        <v>440</v>
      </c>
      <c r="C461" s="85" t="str">
        <f>IF(D461="","",VLOOKUP(D461,'Műszaki adattábla'!E:H,2,0))</f>
        <v>2649 Dejtár, Vasút utca 19/1/1</v>
      </c>
      <c r="D461" s="86" t="str">
        <f>IF('Műszaki adattábla'!E453="","",'Műszaki adattábla'!E453)</f>
        <v>39N110891760000U</v>
      </c>
      <c r="E461" s="151">
        <f>IF('Műszaki adattábla'!E453="","",'Műszaki adattábla'!Q453)</f>
        <v>9287</v>
      </c>
      <c r="F461" s="87">
        <f>IF(D461="","",VLOOKUP(D461,'Műszaki adattábla'!E:N,8,0))</f>
        <v>4</v>
      </c>
      <c r="G461" s="87">
        <f>IF(D461="","",IF('Műszaki adattábla'!K453="20-99",IF('Műszaki adattábla'!N453="","Nem adott meg lekötött teljesítményt",VLOOKUP(D461,'Műszaki adattábla'!E:P,10,0)),0))</f>
        <v>0</v>
      </c>
      <c r="H461" s="87">
        <f>IF(D461="","",VLOOKUP(D461,'Műszaki adattábla'!E:Q,11,0))</f>
        <v>0</v>
      </c>
      <c r="I461" s="88">
        <v>1973.63</v>
      </c>
      <c r="J461" s="89">
        <v>1169.71</v>
      </c>
      <c r="K461" s="90">
        <f>IF(D461="","",ROUND((F461*I461*'Műszaki adattábla'!$C$6/'Műszaki adattábla'!$C$7)+(G461*I461)+(H461*I461)/12*$D$7,0))</f>
        <v>83333</v>
      </c>
      <c r="L461" s="91">
        <f t="shared" si="16"/>
        <v>10863</v>
      </c>
    </row>
    <row r="462" spans="2:12" ht="15.75" thickBot="1" x14ac:dyDescent="0.3">
      <c r="B462" s="84">
        <f t="shared" si="15"/>
        <v>441</v>
      </c>
      <c r="C462" s="85" t="str">
        <f>IF(D462="","",VLOOKUP(D462,'Műszaki adattábla'!E:H,2,0))</f>
        <v>2669 Ipolyvece, Rákóczi utca 19.</v>
      </c>
      <c r="D462" s="86" t="str">
        <f>IF('Műszaki adattábla'!E454="","",'Műszaki adattábla'!E454)</f>
        <v>39N111042116000U</v>
      </c>
      <c r="E462" s="151">
        <f>IF('Műszaki adattábla'!E454="","",'Műszaki adattábla'!Q454)</f>
        <v>4963</v>
      </c>
      <c r="F462" s="87">
        <f>IF(D462="","",VLOOKUP(D462,'Műszaki adattábla'!E:N,8,0))</f>
        <v>4</v>
      </c>
      <c r="G462" s="87">
        <f>IF(D462="","",IF('Műszaki adattábla'!K454="20-99",IF('Műszaki adattábla'!N454="","Nem adott meg lekötött teljesítményt",VLOOKUP(D462,'Műszaki adattábla'!E:P,10,0)),0))</f>
        <v>0</v>
      </c>
      <c r="H462" s="87">
        <f>IF(D462="","",VLOOKUP(D462,'Műszaki adattábla'!E:Q,11,0))</f>
        <v>0</v>
      </c>
      <c r="I462" s="88">
        <v>1973.63</v>
      </c>
      <c r="J462" s="89">
        <v>1169.71</v>
      </c>
      <c r="K462" s="90">
        <f>IF(D462="","",ROUND((F462*I462*'Műszaki adattábla'!$C$6/'Műszaki adattábla'!$C$7)+(G462*I462)+(H462*I462)/12*$D$7,0))</f>
        <v>83333</v>
      </c>
      <c r="L462" s="91">
        <f t="shared" si="16"/>
        <v>5805</v>
      </c>
    </row>
    <row r="463" spans="2:12" ht="15.75" thickBot="1" x14ac:dyDescent="0.3">
      <c r="B463" s="84">
        <f t="shared" si="15"/>
        <v>442</v>
      </c>
      <c r="C463" s="85" t="str">
        <f>IF(D463="","",VLOOKUP(D463,'Műszaki adattábla'!E:H,2,0))</f>
        <v>3032 Apc, Mária u. 4.</v>
      </c>
      <c r="D463" s="86" t="str">
        <f>IF('Műszaki adattábla'!E455="","",'Műszaki adattábla'!E455)</f>
        <v>39N110953409000F</v>
      </c>
      <c r="E463" s="151">
        <f>IF('Műszaki adattábla'!E455="","",'Műszaki adattábla'!Q455)</f>
        <v>0</v>
      </c>
      <c r="F463" s="87">
        <f>IF(D463="","",VLOOKUP(D463,'Műszaki adattábla'!E:N,8,0))</f>
        <v>4</v>
      </c>
      <c r="G463" s="87">
        <f>IF(D463="","",IF('Műszaki adattábla'!K455="20-99",IF('Műszaki adattábla'!N455="","Nem adott meg lekötött teljesítményt",VLOOKUP(D463,'Műszaki adattábla'!E:P,10,0)),0))</f>
        <v>0</v>
      </c>
      <c r="H463" s="87">
        <f>IF(D463="","",VLOOKUP(D463,'Műszaki adattábla'!E:Q,11,0))</f>
        <v>0</v>
      </c>
      <c r="I463" s="88">
        <v>1973.63</v>
      </c>
      <c r="J463" s="89">
        <v>1169.71</v>
      </c>
      <c r="K463" s="90">
        <f>IF(D463="","",ROUND((F463*I463*'Műszaki adattábla'!$C$6/'Műszaki adattábla'!$C$7)+(G463*I463)+(H463*I463)/12*$D$7,0))</f>
        <v>83333</v>
      </c>
      <c r="L463" s="91">
        <f t="shared" si="16"/>
        <v>0</v>
      </c>
    </row>
    <row r="464" spans="2:12" ht="15.75" thickBot="1" x14ac:dyDescent="0.3">
      <c r="B464" s="84">
        <f t="shared" si="15"/>
        <v>443</v>
      </c>
      <c r="C464" s="85" t="str">
        <f>IF(D464="","",VLOOKUP(D464,'Műszaki adattábla'!E:H,2,0))</f>
        <v>3021 Lőrinci, József Attila utca 85.</v>
      </c>
      <c r="D464" s="86" t="str">
        <f>IF('Műszaki adattábla'!E456="","",'Műszaki adattábla'!E456)</f>
        <v>39N111088784000K</v>
      </c>
      <c r="E464" s="151">
        <f>IF('Műszaki adattábla'!E456="","",'Műszaki adattábla'!Q456)</f>
        <v>14354</v>
      </c>
      <c r="F464" s="87">
        <f>IF(D464="","",VLOOKUP(D464,'Műszaki adattábla'!E:N,8,0))</f>
        <v>4</v>
      </c>
      <c r="G464" s="87">
        <f>IF(D464="","",IF('Műszaki adattábla'!K456="20-99",IF('Műszaki adattábla'!N456="","Nem adott meg lekötött teljesítményt",VLOOKUP(D464,'Műszaki adattábla'!E:P,10,0)),0))</f>
        <v>0</v>
      </c>
      <c r="H464" s="87">
        <f>IF(D464="","",VLOOKUP(D464,'Műszaki adattábla'!E:Q,11,0))</f>
        <v>0</v>
      </c>
      <c r="I464" s="88">
        <v>1973.63</v>
      </c>
      <c r="J464" s="89">
        <v>1169.71</v>
      </c>
      <c r="K464" s="90">
        <f>IF(D464="","",ROUND((F464*I464*'Műszaki adattábla'!$C$6/'Műszaki adattábla'!$C$7)+(G464*I464)+(H464*I464)/12*$D$7,0))</f>
        <v>83333</v>
      </c>
      <c r="L464" s="91">
        <f t="shared" si="16"/>
        <v>16790</v>
      </c>
    </row>
    <row r="465" spans="2:12" ht="15.75" thickBot="1" x14ac:dyDescent="0.3">
      <c r="B465" s="84">
        <f t="shared" si="15"/>
        <v>444</v>
      </c>
      <c r="C465" s="85" t="str">
        <f>IF(D465="","",VLOOKUP(D465,'Műszaki adattábla'!E:H,2,0))</f>
        <v>2483 Gárdony, Keszeg utca 117.</v>
      </c>
      <c r="D465" s="86" t="str">
        <f>IF('Műszaki adattábla'!E457="","",'Műszaki adattábla'!E457)</f>
        <v>39N030118277000P</v>
      </c>
      <c r="E465" s="151">
        <f>IF('Műszaki adattábla'!E457="","",'Műszaki adattábla'!Q457)</f>
        <v>4853</v>
      </c>
      <c r="F465" s="87">
        <f>IF(D465="","",VLOOKUP(D465,'Műszaki adattábla'!E:N,8,0))</f>
        <v>8</v>
      </c>
      <c r="G465" s="87">
        <f>IF(D465="","",IF('Műszaki adattábla'!K457="20-99",IF('Műszaki adattábla'!N457="","Nem adott meg lekötött teljesítményt",VLOOKUP(D465,'Műszaki adattábla'!E:P,10,0)),0))</f>
        <v>0</v>
      </c>
      <c r="H465" s="87">
        <f>IF(D465="","",VLOOKUP(D465,'Műszaki adattábla'!E:Q,11,0))</f>
        <v>0</v>
      </c>
      <c r="I465" s="88">
        <v>1973.63</v>
      </c>
      <c r="J465" s="89">
        <v>1333.04</v>
      </c>
      <c r="K465" s="90">
        <f>IF(D465="","",ROUND((F465*I465*'Műszaki adattábla'!$C$6/'Műszaki adattábla'!$C$7)+(G465*I465)+(H465*I465)/12*$D$7,0))</f>
        <v>166666</v>
      </c>
      <c r="L465" s="91">
        <f t="shared" si="16"/>
        <v>6469</v>
      </c>
    </row>
    <row r="466" spans="2:12" ht="15.75" thickBot="1" x14ac:dyDescent="0.3">
      <c r="B466" s="84">
        <f t="shared" si="15"/>
        <v>445</v>
      </c>
      <c r="C466" s="85" t="str">
        <f>IF(D466="","",VLOOKUP(D466,'Műszaki adattábla'!E:H,2,0))</f>
        <v>2300 Ráckeve, Kossuth Lajos utca 96.</v>
      </c>
      <c r="D466" s="86" t="str">
        <f>IF('Műszaki adattábla'!E458="","",'Műszaki adattábla'!E458)</f>
        <v>39N110225263000U</v>
      </c>
      <c r="E466" s="151">
        <f>IF('Műszaki adattábla'!E458="","",'Műszaki adattábla'!Q458)</f>
        <v>92469</v>
      </c>
      <c r="F466" s="87">
        <f>IF(D466="","",VLOOKUP(D466,'Műszaki adattábla'!E:N,8,0))</f>
        <v>0</v>
      </c>
      <c r="G466" s="87">
        <f>IF(D466="","",IF('Műszaki adattábla'!K458="20-99",IF('Műszaki adattábla'!N458="","Nem adott meg lekötött teljesítményt",VLOOKUP(D466,'Műszaki adattábla'!E:P,10,0)),0))</f>
        <v>420</v>
      </c>
      <c r="H466" s="87">
        <f>IF(D466="","",VLOOKUP(D466,'Műszaki adattábla'!E:Q,11,0))</f>
        <v>0</v>
      </c>
      <c r="I466" s="88">
        <v>1832.45</v>
      </c>
      <c r="J466" s="89">
        <v>194.42</v>
      </c>
      <c r="K466" s="90">
        <f>IF(D466="","",ROUND((F466*I466*'Műszaki adattábla'!$C$6/'Műszaki adattábla'!$C$7)+(G466*I466)+(H466*I466)/12*$D$7,0))</f>
        <v>769629</v>
      </c>
      <c r="L466" s="91">
        <f t="shared" si="16"/>
        <v>17978</v>
      </c>
    </row>
    <row r="467" spans="2:12" ht="15.75" thickBot="1" x14ac:dyDescent="0.3">
      <c r="B467" s="84">
        <f t="shared" si="15"/>
        <v>446</v>
      </c>
      <c r="C467" s="85" t="str">
        <f>IF(D467="","",VLOOKUP(D467,'Műszaki adattábla'!E:H,2,0))</f>
        <v>2300 Ráckeve, Gárdonyi sor Hrsz. 2956</v>
      </c>
      <c r="D467" s="86" t="str">
        <f>IF('Műszaki adattábla'!E459="","",'Műszaki adattábla'!E459)</f>
        <v>39N1103844100005</v>
      </c>
      <c r="E467" s="151">
        <f>IF('Műszaki adattábla'!E459="","",'Műszaki adattábla'!Q459)</f>
        <v>0</v>
      </c>
      <c r="F467" s="87">
        <f>IF(D467="","",VLOOKUP(D467,'Műszaki adattábla'!E:N,8,0))</f>
        <v>4</v>
      </c>
      <c r="G467" s="87">
        <f>IF(D467="","",IF('Műszaki adattábla'!K459="20-99",IF('Műszaki adattábla'!N459="","Nem adott meg lekötött teljesítményt",VLOOKUP(D467,'Műszaki adattábla'!E:P,10,0)),0))</f>
        <v>0</v>
      </c>
      <c r="H467" s="87">
        <f>IF(D467="","",VLOOKUP(D467,'Műszaki adattábla'!E:Q,11,0))</f>
        <v>0</v>
      </c>
      <c r="I467" s="88">
        <v>1973.63</v>
      </c>
      <c r="J467" s="89">
        <v>1169.71</v>
      </c>
      <c r="K467" s="90">
        <f>IF(D467="","",ROUND((F467*I467*'Műszaki adattábla'!$C$6/'Műszaki adattábla'!$C$7)+(G467*I467)+(H467*I467)/12*$D$7,0))</f>
        <v>83333</v>
      </c>
      <c r="L467" s="91">
        <f t="shared" si="16"/>
        <v>0</v>
      </c>
    </row>
    <row r="468" spans="2:12" ht="15.75" thickBot="1" x14ac:dyDescent="0.3">
      <c r="B468" s="84">
        <f t="shared" si="15"/>
        <v>447</v>
      </c>
      <c r="C468" s="85" t="str">
        <f>IF(D468="","",VLOOKUP(D468,'Műszaki adattábla'!E:H,2,0))</f>
        <v>2030 Érd, Mecset utca 32.</v>
      </c>
      <c r="D468" s="86" t="str">
        <f>IF('Műszaki adattábla'!E460="","",'Műszaki adattábla'!E460)</f>
        <v>39N110606585000V</v>
      </c>
      <c r="E468" s="151">
        <f>IF('Műszaki adattábla'!E460="","",'Műszaki adattábla'!Q460)</f>
        <v>18578</v>
      </c>
      <c r="F468" s="87">
        <f>IF(D468="","",VLOOKUP(D468,'Műszaki adattábla'!E:N,8,0))</f>
        <v>4</v>
      </c>
      <c r="G468" s="87">
        <f>IF(D468="","",IF('Műszaki adattábla'!K460="20-99",IF('Műszaki adattábla'!N460="","Nem adott meg lekötött teljesítményt",VLOOKUP(D468,'Műszaki adattábla'!E:P,10,0)),0))</f>
        <v>0</v>
      </c>
      <c r="H468" s="87">
        <f>IF(D468="","",VLOOKUP(D468,'Műszaki adattábla'!E:Q,11,0))</f>
        <v>0</v>
      </c>
      <c r="I468" s="88">
        <v>1973.63</v>
      </c>
      <c r="J468" s="89">
        <v>1169.71</v>
      </c>
      <c r="K468" s="90">
        <f>IF(D468="","",ROUND((F468*I468*'Műszaki adattábla'!$C$6/'Műszaki adattábla'!$C$7)+(G468*I468)+(H468*I468)/12*$D$7,0))</f>
        <v>83333</v>
      </c>
      <c r="L468" s="91">
        <f t="shared" si="16"/>
        <v>21731</v>
      </c>
    </row>
    <row r="469" spans="2:12" ht="15.75" thickBot="1" x14ac:dyDescent="0.3">
      <c r="B469" s="84">
        <f t="shared" si="15"/>
        <v>448</v>
      </c>
      <c r="C469" s="85" t="str">
        <f>IF(D469="","",VLOOKUP(D469,'Műszaki adattábla'!E:H,2,0))</f>
        <v>1088 Budapest, Rákóczi út 41.</v>
      </c>
      <c r="D469" s="86" t="str">
        <f>IF('Műszaki adattábla'!E461="","",'Műszaki adattábla'!E461)</f>
        <v>39N061370669000A</v>
      </c>
      <c r="E469" s="151">
        <f>IF('Műszaki adattábla'!E461="","",'Műszaki adattábla'!Q461)</f>
        <v>242783</v>
      </c>
      <c r="F469" s="87">
        <f>IF(D469="","",VLOOKUP(D469,'Műszaki adattábla'!E:N,8,0))</f>
        <v>0</v>
      </c>
      <c r="G469" s="87">
        <f>IF(D469="","",IF('Műszaki adattábla'!K461="20-99",IF('Műszaki adattábla'!N461="","Nem adott meg lekötött teljesítményt",VLOOKUP(D469,'Műszaki adattábla'!E:P,10,0)),0))</f>
        <v>263</v>
      </c>
      <c r="H469" s="87">
        <f>IF(D469="","",VLOOKUP(D469,'Műszaki adattábla'!E:Q,11,0))</f>
        <v>0</v>
      </c>
      <c r="I469" s="88">
        <v>2804.11</v>
      </c>
      <c r="J469" s="89">
        <v>131.18</v>
      </c>
      <c r="K469" s="90">
        <f>IF(D469="","",ROUND((F469*I469*'Műszaki adattábla'!$C$6/'Műszaki adattábla'!$C$7)+(G469*I469)+(H469*I469)/12*$D$7,0))</f>
        <v>737481</v>
      </c>
      <c r="L469" s="91">
        <f t="shared" si="16"/>
        <v>31848</v>
      </c>
    </row>
    <row r="470" spans="2:12" ht="15.75" thickBot="1" x14ac:dyDescent="0.3">
      <c r="B470" s="84">
        <f t="shared" si="15"/>
        <v>449</v>
      </c>
      <c r="C470" s="85" t="str">
        <f>IF(D470="","",VLOOKUP(D470,'Műszaki adattábla'!E:H,2,0))</f>
        <v>1211 Budapest, Weiss Manfréd út 1.</v>
      </c>
      <c r="D470" s="86" t="str">
        <f>IF('Műszaki adattábla'!E462="","",'Műszaki adattábla'!E462)</f>
        <v>39N061135679000K</v>
      </c>
      <c r="E470" s="151">
        <f>IF('Műszaki adattábla'!E462="","",'Műszaki adattábla'!Q462)</f>
        <v>276457</v>
      </c>
      <c r="F470" s="87">
        <f>IF(D470="","",VLOOKUP(D470,'Műszaki adattábla'!E:N,8,0))</f>
        <v>0</v>
      </c>
      <c r="G470" s="87">
        <f>IF(D470="","",IF('Műszaki adattábla'!K462="20-99",IF('Műszaki adattábla'!N462="","Nem adott meg lekötött teljesítményt",VLOOKUP(D470,'Műszaki adattábla'!E:P,10,0)),0))</f>
        <v>294</v>
      </c>
      <c r="H470" s="87">
        <f>IF(D470="","",VLOOKUP(D470,'Műszaki adattábla'!E:Q,11,0))</f>
        <v>0</v>
      </c>
      <c r="I470" s="88">
        <v>2804.11</v>
      </c>
      <c r="J470" s="89">
        <v>131.18</v>
      </c>
      <c r="K470" s="90">
        <f>IF(D470="","",ROUND((F470*I470*'Műszaki adattábla'!$C$6/'Műszaki adattábla'!$C$7)+(G470*I470)+(H470*I470)/12*$D$7,0))</f>
        <v>824408</v>
      </c>
      <c r="L470" s="91">
        <f t="shared" si="16"/>
        <v>36266</v>
      </c>
    </row>
    <row r="471" spans="2:12" ht="15.75" thickBot="1" x14ac:dyDescent="0.3">
      <c r="B471" s="84">
        <f t="shared" si="15"/>
        <v>450</v>
      </c>
      <c r="C471" s="85" t="str">
        <f>IF(D471="","",VLOOKUP(D471,'Műszaki adattábla'!E:H,2,0))</f>
        <v>1138 Budapest, Váci út 200.</v>
      </c>
      <c r="D471" s="86" t="str">
        <f>IF('Műszaki adattábla'!E463="","",'Műszaki adattábla'!E463)</f>
        <v>39N0609602260000</v>
      </c>
      <c r="E471" s="151">
        <f>IF('Műszaki adattábla'!E463="","",'Műszaki adattábla'!Q463)</f>
        <v>126142</v>
      </c>
      <c r="F471" s="87">
        <f>IF(D471="","",VLOOKUP(D471,'Műszaki adattábla'!E:N,8,0))</f>
        <v>16</v>
      </c>
      <c r="G471" s="87">
        <f>IF(D471="","",IF('Műszaki adattábla'!K463="20-99",IF('Műszaki adattábla'!N463="","Nem adott meg lekötött teljesítményt",VLOOKUP(D471,'Műszaki adattábla'!E:P,10,0)),0))</f>
        <v>0</v>
      </c>
      <c r="H471" s="87">
        <f>IF(D471="","",VLOOKUP(D471,'Műszaki adattábla'!E:Q,11,0))</f>
        <v>0</v>
      </c>
      <c r="I471" s="88">
        <v>1973.63</v>
      </c>
      <c r="J471" s="89">
        <v>131.18</v>
      </c>
      <c r="K471" s="90">
        <f>IF(D471="","",ROUND((F471*I471*'Műszaki adattábla'!$C$6/'Műszaki adattábla'!$C$7)+(G471*I471)+(H471*I471)/12*$D$7,0))</f>
        <v>333332</v>
      </c>
      <c r="L471" s="91">
        <f t="shared" si="16"/>
        <v>16547</v>
      </c>
    </row>
    <row r="472" spans="2:12" ht="15.75" thickBot="1" x14ac:dyDescent="0.3">
      <c r="B472" s="84">
        <f t="shared" si="15"/>
        <v>451</v>
      </c>
      <c r="C472" s="85" t="str">
        <f>IF(D472="","",VLOOKUP(D472,'Műszaki adattábla'!E:H,2,0))</f>
        <v>6087 Dunavecse, Munkácsy M. telep 11.</v>
      </c>
      <c r="D472" s="86" t="str">
        <f>IF('Műszaki adattábla'!E464="","",'Műszaki adattábla'!E464)</f>
        <v>39N050749433000A</v>
      </c>
      <c r="E472" s="151">
        <f>IF('Műszaki adattábla'!E464="","",'Műszaki adattábla'!Q464)</f>
        <v>4963</v>
      </c>
      <c r="F472" s="87">
        <f>IF(D472="","",VLOOKUP(D472,'Műszaki adattábla'!E:N,8,0))</f>
        <v>4</v>
      </c>
      <c r="G472" s="87">
        <f>IF(D472="","",IF('Műszaki adattábla'!K464="20-99",IF('Műszaki adattábla'!N464="","Nem adott meg lekötött teljesítményt",VLOOKUP(D472,'Műszaki adattábla'!E:P,10,0)),0))</f>
        <v>0</v>
      </c>
      <c r="H472" s="87">
        <f>IF(D472="","",VLOOKUP(D472,'Műszaki adattábla'!E:Q,11,0))</f>
        <v>0</v>
      </c>
      <c r="I472" s="88">
        <v>1954.93</v>
      </c>
      <c r="J472" s="89">
        <v>1138.9100000000001</v>
      </c>
      <c r="K472" s="90">
        <f>IF(D472="","",ROUND((F472*I472*'Műszaki adattábla'!$C$6/'Műszaki adattábla'!$C$7)+(G472*I472)+(H472*I472)/12*$D$7,0))</f>
        <v>82543</v>
      </c>
      <c r="L472" s="91">
        <f t="shared" si="16"/>
        <v>5652</v>
      </c>
    </row>
    <row r="473" spans="2:12" ht="15.75" thickBot="1" x14ac:dyDescent="0.3">
      <c r="B473" s="84">
        <f t="shared" si="15"/>
        <v>452</v>
      </c>
      <c r="C473" s="85" t="str">
        <f>IF(D473="","",VLOOKUP(D473,'Műszaki adattábla'!E:H,2,0))</f>
        <v>1211 Budapest, Weiss Manfréd út 2.</v>
      </c>
      <c r="D473" s="86" t="str">
        <f>IF('Műszaki adattábla'!E465="","",'Műszaki adattábla'!E465)</f>
        <v>39N060006179000L</v>
      </c>
      <c r="E473" s="151">
        <f>IF('Műszaki adattábla'!E465="","",'Műszaki adattábla'!Q465)</f>
        <v>0</v>
      </c>
      <c r="F473" s="87">
        <f>IF(D473="","",VLOOKUP(D473,'Műszaki adattábla'!E:N,8,0))</f>
        <v>0</v>
      </c>
      <c r="G473" s="87">
        <f>IF(D473="","",IF('Műszaki adattábla'!K465="20-99",IF('Műszaki adattábla'!N465="","Nem adott meg lekötött teljesítményt",VLOOKUP(D473,'Műszaki adattábla'!E:P,10,0)),0))</f>
        <v>0</v>
      </c>
      <c r="H473" s="87">
        <f>IF(D473="","",VLOOKUP(D473,'Műszaki adattábla'!E:Q,11,0))</f>
        <v>1056</v>
      </c>
      <c r="I473" s="88">
        <v>2721.89</v>
      </c>
      <c r="J473" s="89">
        <v>122.75</v>
      </c>
      <c r="K473" s="90">
        <f>IF(D473="","",ROUND((F473*I473*'Műszaki adattábla'!$C$6/'Műszaki adattábla'!$C$7)+(G473*I473)+(H473*I473)/12*$D$7,0))</f>
        <v>2874316</v>
      </c>
      <c r="L473" s="91">
        <f t="shared" si="16"/>
        <v>0</v>
      </c>
    </row>
    <row r="474" spans="2:12" ht="15.75" thickBot="1" x14ac:dyDescent="0.3">
      <c r="B474" s="84">
        <f t="shared" si="15"/>
        <v>453</v>
      </c>
      <c r="C474" s="85" t="str">
        <f>IF(D474="","",VLOOKUP(D474,'Műszaki adattábla'!E:H,2,0))</f>
        <v>2194 Tura, Akácos u. 28.</v>
      </c>
      <c r="D474" s="86" t="str">
        <f>IF('Műszaki adattábla'!E466="","",'Műszaki adattábla'!E466)</f>
        <v>39N110877656000K</v>
      </c>
      <c r="E474" s="151">
        <f>IF('Műszaki adattábla'!E466="","",'Műszaki adattábla'!Q466)</f>
        <v>1272</v>
      </c>
      <c r="F474" s="87">
        <f>IF(D474="","",VLOOKUP(D474,'Műszaki adattábla'!E:N,8,0))</f>
        <v>4</v>
      </c>
      <c r="G474" s="87">
        <f>IF(D474="","",IF('Műszaki adattábla'!K466="20-99",IF('Műszaki adattábla'!N466="","Nem adott meg lekötött teljesítményt",VLOOKUP(D474,'Műszaki adattábla'!E:P,10,0)),0))</f>
        <v>0</v>
      </c>
      <c r="H474" s="87">
        <f>IF(D474="","",VLOOKUP(D474,'Műszaki adattábla'!E:Q,11,0))</f>
        <v>0</v>
      </c>
      <c r="I474" s="88">
        <v>1973.63</v>
      </c>
      <c r="J474" s="89">
        <v>1169.71</v>
      </c>
      <c r="K474" s="90">
        <f>IF(D474="","",ROUND((F474*I474*'Műszaki adattábla'!$C$6/'Műszaki adattábla'!$C$7)+(G474*I474)+(H474*I474)/12*$D$7,0))</f>
        <v>83333</v>
      </c>
      <c r="L474" s="91">
        <f t="shared" si="16"/>
        <v>1488</v>
      </c>
    </row>
    <row r="475" spans="2:12" ht="15.75" thickBot="1" x14ac:dyDescent="0.3">
      <c r="B475" s="84">
        <f t="shared" si="15"/>
        <v>454</v>
      </c>
      <c r="C475" s="85" t="str">
        <f>IF(D475="","",VLOOKUP(D475,'Műszaki adattábla'!E:H,2,0))</f>
        <v>2194 Tura, Akácos u. 28.</v>
      </c>
      <c r="D475" s="86" t="str">
        <f>IF('Műszaki adattábla'!E467="","",'Műszaki adattábla'!E467)</f>
        <v>39N110882284000Y</v>
      </c>
      <c r="E475" s="151">
        <f>IF('Műszaki adattábla'!E467="","",'Műszaki adattábla'!Q467)</f>
        <v>15727</v>
      </c>
      <c r="F475" s="87">
        <f>IF(D475="","",VLOOKUP(D475,'Műszaki adattábla'!E:N,8,0))</f>
        <v>4</v>
      </c>
      <c r="G475" s="87">
        <f>IF(D475="","",IF('Műszaki adattábla'!K467="20-99",IF('Műszaki adattábla'!N467="","Nem adott meg lekötött teljesítményt",VLOOKUP(D475,'Műszaki adattábla'!E:P,10,0)),0))</f>
        <v>0</v>
      </c>
      <c r="H475" s="87">
        <f>IF(D475="","",VLOOKUP(D475,'Műszaki adattábla'!E:Q,11,0))</f>
        <v>0</v>
      </c>
      <c r="I475" s="88">
        <v>1973.63</v>
      </c>
      <c r="J475" s="89">
        <v>1169.71</v>
      </c>
      <c r="K475" s="90">
        <f>IF(D475="","",ROUND((F475*I475*'Műszaki adattábla'!$C$6/'Műszaki adattábla'!$C$7)+(G475*I475)+(H475*I475)/12*$D$7,0))</f>
        <v>83333</v>
      </c>
      <c r="L475" s="91">
        <f t="shared" si="16"/>
        <v>18396</v>
      </c>
    </row>
    <row r="476" spans="2:12" ht="15.75" thickBot="1" x14ac:dyDescent="0.3">
      <c r="B476" s="84">
        <f t="shared" si="15"/>
        <v>455</v>
      </c>
      <c r="C476" s="85" t="str">
        <f>IF(D476="","",VLOOKUP(D476,'Műszaki adattábla'!E:H,2,0))</f>
        <v>1211 Budapest, Kvassay zsilip 9.</v>
      </c>
      <c r="D476" s="86" t="str">
        <f>IF('Műszaki adattábla'!E468="","",'Műszaki adattábla'!E468)</f>
        <v>39N1103640640001</v>
      </c>
      <c r="E476" s="151">
        <f>IF('Műszaki adattábla'!E468="","",'Műszaki adattábla'!Q468)</f>
        <v>9287</v>
      </c>
      <c r="F476" s="87">
        <f>IF(D476="","",VLOOKUP(D476,'Műszaki adattábla'!E:N,8,0))</f>
        <v>4</v>
      </c>
      <c r="G476" s="87">
        <f>IF(D476="","",IF('Műszaki adattábla'!K468="20-99",IF('Műszaki adattábla'!N468="","Nem adott meg lekötött teljesítményt",VLOOKUP(D476,'Műszaki adattábla'!E:P,10,0)),0))</f>
        <v>0</v>
      </c>
      <c r="H476" s="87">
        <f>IF(D476="","",VLOOKUP(D476,'Műszaki adattábla'!E:Q,11,0))</f>
        <v>0</v>
      </c>
      <c r="I476" s="88">
        <v>1973.63</v>
      </c>
      <c r="J476" s="89">
        <v>1169.71</v>
      </c>
      <c r="K476" s="90">
        <f>IF(D476="","",ROUND((F476*I476*'Műszaki adattábla'!$C$6/'Műszaki adattábla'!$C$7)+(G476*I476)+(H476*I476)/12*$D$7,0))</f>
        <v>83333</v>
      </c>
      <c r="L476" s="91">
        <f t="shared" si="16"/>
        <v>10863</v>
      </c>
    </row>
    <row r="477" spans="2:12" ht="15.75" thickBot="1" x14ac:dyDescent="0.3">
      <c r="B477" s="84">
        <f t="shared" si="15"/>
        <v>456</v>
      </c>
      <c r="C477" s="85" t="str">
        <f>IF(D477="","",VLOOKUP(D477,'Műszaki adattábla'!E:H,2,0))</f>
        <v>1138 Budapest, Karikás Frigyes utca 2/a. 4. em. 30.</v>
      </c>
      <c r="D477" s="86" t="str">
        <f>IF('Műszaki adattábla'!E469="","",'Műszaki adattábla'!E469)</f>
        <v>39N061132765000Q</v>
      </c>
      <c r="E477" s="151">
        <f>IF('Műszaki adattábla'!E469="","",'Műszaki adattábla'!Q469)</f>
        <v>1272</v>
      </c>
      <c r="F477" s="87">
        <f>IF(D477="","",VLOOKUP(D477,'Műszaki adattábla'!E:N,8,0))</f>
        <v>4</v>
      </c>
      <c r="G477" s="87">
        <f>IF(D477="","",IF('Műszaki adattábla'!K469="20-99",IF('Műszaki adattábla'!N469="","Nem adott meg lekötött teljesítményt",VLOOKUP(D477,'Műszaki adattábla'!E:P,10,0)),0))</f>
        <v>0</v>
      </c>
      <c r="H477" s="87">
        <f>IF(D477="","",VLOOKUP(D477,'Műszaki adattábla'!E:Q,11,0))</f>
        <v>0</v>
      </c>
      <c r="I477" s="88">
        <v>1973.63</v>
      </c>
      <c r="J477" s="89">
        <v>131.18</v>
      </c>
      <c r="K477" s="90">
        <f>IF(D477="","",ROUND((F477*I477*'Műszaki adattábla'!$C$6/'Műszaki adattábla'!$C$7)+(G477*I477)+(H477*I477)/12*$D$7,0))</f>
        <v>83333</v>
      </c>
      <c r="L477" s="91">
        <f t="shared" si="16"/>
        <v>167</v>
      </c>
    </row>
    <row r="478" spans="2:12" ht="15.75" thickBot="1" x14ac:dyDescent="0.3">
      <c r="B478" s="84">
        <f t="shared" si="15"/>
        <v>457</v>
      </c>
      <c r="C478" s="85" t="str">
        <f>IF(D478="","",VLOOKUP(D478,'Műszaki adattábla'!E:H,2,0))</f>
        <v>2660 Balassagyarmat, Kóvári utca 22.</v>
      </c>
      <c r="D478" s="86" t="str">
        <f>IF('Műszaki adattábla'!E470="","",'Műszaki adattábla'!E470)</f>
        <v>39N110566720000Y</v>
      </c>
      <c r="E478" s="151">
        <f>IF('Műszaki adattábla'!E470="","",'Műszaki adattábla'!Q470)</f>
        <v>9287</v>
      </c>
      <c r="F478" s="87">
        <f>IF(D478="","",VLOOKUP(D478,'Műszaki adattábla'!E:N,8,0))</f>
        <v>4</v>
      </c>
      <c r="G478" s="87">
        <f>IF(D478="","",IF('Műszaki adattábla'!K470="20-99",IF('Műszaki adattábla'!N470="","Nem adott meg lekötött teljesítményt",VLOOKUP(D478,'Műszaki adattábla'!E:P,10,0)),0))</f>
        <v>0</v>
      </c>
      <c r="H478" s="87">
        <f>IF(D478="","",VLOOKUP(D478,'Műszaki adattábla'!E:Q,11,0))</f>
        <v>0</v>
      </c>
      <c r="I478" s="88">
        <v>1973.63</v>
      </c>
      <c r="J478" s="89">
        <v>1169.71</v>
      </c>
      <c r="K478" s="90">
        <f>IF(D478="","",ROUND((F478*I478*'Műszaki adattábla'!$C$6/'Műszaki adattábla'!$C$7)+(G478*I478)+(H478*I478)/12*$D$7,0))</f>
        <v>83333</v>
      </c>
      <c r="L478" s="91">
        <f t="shared" si="16"/>
        <v>10863</v>
      </c>
    </row>
    <row r="479" spans="2:12" ht="15.75" thickBot="1" x14ac:dyDescent="0.3">
      <c r="B479" s="84">
        <f t="shared" si="15"/>
        <v>458</v>
      </c>
      <c r="C479" s="85" t="str">
        <f>IF(D479="","",VLOOKUP(D479,'Műszaki adattábla'!E:H,2,0))</f>
        <v>2660 Balassagyarmat, Kóvári utca 22.</v>
      </c>
      <c r="D479" s="86" t="str">
        <f>IF('Műszaki adattábla'!E471="","",'Műszaki adattábla'!E471)</f>
        <v>39N1105671950001</v>
      </c>
      <c r="E479" s="151">
        <f>IF('Műszaki adattábla'!E471="","",'Műszaki adattábla'!Q471)</f>
        <v>9287</v>
      </c>
      <c r="F479" s="87">
        <f>IF(D479="","",VLOOKUP(D479,'Műszaki adattábla'!E:N,8,0))</f>
        <v>4</v>
      </c>
      <c r="G479" s="87">
        <f>IF(D479="","",IF('Műszaki adattábla'!K471="20-99",IF('Műszaki adattábla'!N471="","Nem adott meg lekötött teljesítményt",VLOOKUP(D479,'Műszaki adattábla'!E:P,10,0)),0))</f>
        <v>0</v>
      </c>
      <c r="H479" s="87">
        <f>IF(D479="","",VLOOKUP(D479,'Műszaki adattábla'!E:Q,11,0))</f>
        <v>0</v>
      </c>
      <c r="I479" s="88">
        <v>1973.63</v>
      </c>
      <c r="J479" s="89">
        <v>1169.71</v>
      </c>
      <c r="K479" s="90">
        <f>IF(D479="","",ROUND((F479*I479*'Műszaki adattábla'!$C$6/'Műszaki adattábla'!$C$7)+(G479*I479)+(H479*I479)/12*$D$7,0))</f>
        <v>83333</v>
      </c>
      <c r="L479" s="91">
        <f t="shared" si="16"/>
        <v>10863</v>
      </c>
    </row>
    <row r="480" spans="2:12" ht="15.75" thickBot="1" x14ac:dyDescent="0.3">
      <c r="B480" s="84">
        <f t="shared" si="15"/>
        <v>459</v>
      </c>
      <c r="C480" s="85" t="str">
        <f>IF(D480="","",VLOOKUP(D480,'Műszaki adattábla'!E:H,2,0))</f>
        <v>1133 Budapest, Bessenyei utca 24. A lh. 5. em. 1.</v>
      </c>
      <c r="D480" s="86" t="str">
        <f>IF('Műszaki adattábla'!E472="","",'Műszaki adattábla'!E472)</f>
        <v>39N0612011250006</v>
      </c>
      <c r="E480" s="151">
        <f>IF('Műszaki adattábla'!E472="","",'Műszaki adattábla'!Q472)</f>
        <v>1272</v>
      </c>
      <c r="F480" s="87">
        <f>IF(D480="","",VLOOKUP(D480,'Műszaki adattábla'!E:N,8,0))</f>
        <v>4</v>
      </c>
      <c r="G480" s="87">
        <f>IF(D480="","",IF('Műszaki adattábla'!K472="20-99",IF('Műszaki adattábla'!N472="","Nem adott meg lekötött teljesítményt",VLOOKUP(D480,'Műszaki adattábla'!E:P,10,0)),0))</f>
        <v>0</v>
      </c>
      <c r="H480" s="87">
        <f>IF(D480="","",VLOOKUP(D480,'Műszaki adattábla'!E:Q,11,0))</f>
        <v>0</v>
      </c>
      <c r="I480" s="88">
        <v>1973.63</v>
      </c>
      <c r="J480" s="89">
        <v>131.18</v>
      </c>
      <c r="K480" s="90">
        <f>IF(D480="","",ROUND((F480*I480*'Műszaki adattábla'!$C$6/'Műszaki adattábla'!$C$7)+(G480*I480)+(H480*I480)/12*$D$7,0))</f>
        <v>83333</v>
      </c>
      <c r="L480" s="91">
        <f t="shared" si="16"/>
        <v>167</v>
      </c>
    </row>
    <row r="481" spans="2:12" ht="15.75" thickBot="1" x14ac:dyDescent="0.3">
      <c r="B481" s="84">
        <f t="shared" si="15"/>
        <v>460</v>
      </c>
      <c r="C481" s="85" t="str">
        <f>IF(D481="","",VLOOKUP(D481,'Műszaki adattábla'!E:H,2,0))</f>
        <v>2633 Ipolytölgyes Petőfi utca 1. 1 /1</v>
      </c>
      <c r="D481" s="86" t="str">
        <f>IF('Műszaki adattábla'!E473="","",'Műszaki adattábla'!E473)</f>
        <v>39N110411515000D</v>
      </c>
      <c r="E481" s="151">
        <f>IF('Műszaki adattábla'!E473="","",'Műszaki adattábla'!Q473)</f>
        <v>9287</v>
      </c>
      <c r="F481" s="87">
        <f>IF(D481="","",VLOOKUP(D481,'Műszaki adattábla'!E:N,8,0))</f>
        <v>4</v>
      </c>
      <c r="G481" s="87">
        <f>IF(D481="","",IF('Műszaki adattábla'!K473="20-99",IF('Műszaki adattábla'!N473="","Nem adott meg lekötött teljesítményt",VLOOKUP(D481,'Műszaki adattábla'!E:P,10,0)),0))</f>
        <v>0</v>
      </c>
      <c r="H481" s="87">
        <f>IF(D481="","",VLOOKUP(D481,'Műszaki adattábla'!E:Q,11,0))</f>
        <v>0</v>
      </c>
      <c r="I481" s="88">
        <v>1973.63</v>
      </c>
      <c r="J481" s="89">
        <v>1169.71</v>
      </c>
      <c r="K481" s="90">
        <f>IF(D481="","",ROUND((F481*I481*'Műszaki adattábla'!$C$6/'Műszaki adattábla'!$C$7)+(G481*I481)+(H481*I481)/12*$D$7,0))</f>
        <v>83333</v>
      </c>
      <c r="L481" s="91">
        <f t="shared" si="16"/>
        <v>10863</v>
      </c>
    </row>
    <row r="482" spans="2:12" ht="15.75" thickBot="1" x14ac:dyDescent="0.3">
      <c r="B482" s="84">
        <f t="shared" si="15"/>
        <v>461</v>
      </c>
      <c r="C482" s="85" t="str">
        <f>IF(D482="","",VLOOKUP(D482,'Műszaki adattábla'!E:H,2,0))</f>
        <v>5000 Szolnok, Boldog Sándor István krt. 4.</v>
      </c>
      <c r="D482" s="86" t="str">
        <f>IF('Műszaki adattábla'!E474="","",'Műszaki adattábla'!E474)</f>
        <v>39N112645021000Z</v>
      </c>
      <c r="E482" s="151">
        <f>IF('Műszaki adattábla'!E474="","",'Műszaki adattábla'!Q474)</f>
        <v>475012</v>
      </c>
      <c r="F482" s="87">
        <f>IF(D482="","",VLOOKUP(D482,'Műszaki adattábla'!E:N,8,0))</f>
        <v>0</v>
      </c>
      <c r="G482" s="87">
        <f>IF(D482="","",IF('Műszaki adattábla'!K474="20-99",IF('Műszaki adattábla'!N474="","Nem adott meg lekötött teljesítményt",VLOOKUP(D482,'Műszaki adattábla'!E:P,10,0)),0))</f>
        <v>263</v>
      </c>
      <c r="H482" s="87">
        <f>IF(D482="","",VLOOKUP(D482,'Műszaki adattábla'!E:Q,11,0))</f>
        <v>0</v>
      </c>
      <c r="I482" s="88">
        <v>1832.45</v>
      </c>
      <c r="J482" s="89">
        <v>194.42</v>
      </c>
      <c r="K482" s="90">
        <f>IF(D482="","",ROUND((F482*I482*'Műszaki adattábla'!$C$6/'Műszaki adattábla'!$C$7)+(G482*I482)+(H482*I482)/12*$D$7,0))</f>
        <v>481934</v>
      </c>
      <c r="L482" s="91">
        <f t="shared" si="16"/>
        <v>92352</v>
      </c>
    </row>
    <row r="483" spans="2:12" ht="15.75" thickBot="1" x14ac:dyDescent="0.3">
      <c r="B483" s="84">
        <f t="shared" si="15"/>
        <v>462</v>
      </c>
      <c r="C483" s="85" t="str">
        <f>IF(D483="","",VLOOKUP(D483,'Műszaki adattábla'!E:H,2,0))</f>
        <v>5000, Szolnok, Gáz utca 1.</v>
      </c>
      <c r="D483" s="86" t="str">
        <f>IF('Műszaki adattábla'!E475="","",'Műszaki adattábla'!E475)</f>
        <v>39N111283197000O</v>
      </c>
      <c r="E483" s="151">
        <f>IF('Műszaki adattábla'!E475="","",'Műszaki adattábla'!Q475)</f>
        <v>221989</v>
      </c>
      <c r="F483" s="87">
        <f>IF(D483="","",VLOOKUP(D483,'Műszaki adattábla'!E:N,8,0))</f>
        <v>0</v>
      </c>
      <c r="G483" s="87">
        <f>IF(D483="","",IF('Műszaki adattábla'!K475="20-99",IF('Műszaki adattábla'!N475="","Nem adott meg lekötött teljesítményt",VLOOKUP(D483,'Műszaki adattábla'!E:P,10,0)),0))</f>
        <v>336</v>
      </c>
      <c r="H483" s="87">
        <f>IF(D483="","",VLOOKUP(D483,'Műszaki adattábla'!E:Q,11,0))</f>
        <v>0</v>
      </c>
      <c r="I483" s="88">
        <v>1832.45</v>
      </c>
      <c r="J483" s="89">
        <v>194.42</v>
      </c>
      <c r="K483" s="90">
        <f>IF(D483="","",ROUND((F483*I483*'Műszaki adattábla'!$C$6/'Műszaki adattábla'!$C$7)+(G483*I483)+(H483*I483)/12*$D$7,0))</f>
        <v>615703</v>
      </c>
      <c r="L483" s="91">
        <f t="shared" si="16"/>
        <v>43159</v>
      </c>
    </row>
    <row r="484" spans="2:12" ht="15.75" thickBot="1" x14ac:dyDescent="0.3">
      <c r="B484" s="84">
        <f t="shared" si="15"/>
        <v>463</v>
      </c>
      <c r="C484" s="85" t="str">
        <f>IF(D484="","",VLOOKUP(D484,'Műszaki adattábla'!E:H,2,0))</f>
        <v>Szolnok, Verseghy utca 1.</v>
      </c>
      <c r="D484" s="86" t="str">
        <f>IF('Műszaki adattábla'!E476="","",'Műszaki adattábla'!E476)</f>
        <v>39N111283199000E</v>
      </c>
      <c r="E484" s="151">
        <f>IF('Műszaki adattábla'!E476="","",'Műszaki adattábla'!Q476)</f>
        <v>205838</v>
      </c>
      <c r="F484" s="87">
        <f>IF(D484="","",VLOOKUP(D484,'Műszaki adattábla'!E:N,8,0))</f>
        <v>0</v>
      </c>
      <c r="G484" s="87">
        <f>IF(D484="","",IF('Műszaki adattábla'!K476="20-99",IF('Műszaki adattábla'!N476="","Nem adott meg lekötött teljesítményt",VLOOKUP(D484,'Műszaki adattábla'!E:P,10,0)),0))</f>
        <v>263</v>
      </c>
      <c r="H484" s="87">
        <f>IF(D484="","",VLOOKUP(D484,'Műszaki adattábla'!E:Q,11,0))</f>
        <v>0</v>
      </c>
      <c r="I484" s="88">
        <v>1832.45</v>
      </c>
      <c r="J484" s="89">
        <v>194.42</v>
      </c>
      <c r="K484" s="90">
        <f>IF(D484="","",ROUND((F484*I484*'Műszaki adattábla'!$C$6/'Műszaki adattábla'!$C$7)+(G484*I484)+(H484*I484)/12*$D$7,0))</f>
        <v>481934</v>
      </c>
      <c r="L484" s="91">
        <f t="shared" si="16"/>
        <v>40019</v>
      </c>
    </row>
    <row r="485" spans="2:12" ht="15.75" thickBot="1" x14ac:dyDescent="0.3">
      <c r="B485" s="84">
        <f t="shared" si="15"/>
        <v>464</v>
      </c>
      <c r="C485" s="85" t="str">
        <f>IF(D485="","",VLOOKUP(D485,'Műszaki adattábla'!E:H,2,0))</f>
        <v>3384 Kisköre, Tisza II.</v>
      </c>
      <c r="D485" s="86" t="str">
        <f>IF('Műszaki adattábla'!E477="","",'Műszaki adattábla'!E477)</f>
        <v>39N111279438000W</v>
      </c>
      <c r="E485" s="151">
        <f>IF('Műszaki adattábla'!E477="","",'Műszaki adattábla'!Q477)</f>
        <v>137225</v>
      </c>
      <c r="F485" s="87">
        <f>IF(D485="","",VLOOKUP(D485,'Műszaki adattábla'!E:N,8,0))</f>
        <v>0</v>
      </c>
      <c r="G485" s="87">
        <f>IF(D485="","",IF('Műszaki adattábla'!K477="20-99",IF('Műszaki adattábla'!N477="","Nem adott meg lekötött teljesítményt",VLOOKUP(D485,'Műszaki adattábla'!E:P,10,0)),0))</f>
        <v>263</v>
      </c>
      <c r="H485" s="87">
        <f>IF(D485="","",VLOOKUP(D485,'Műszaki adattábla'!E:Q,11,0))</f>
        <v>0</v>
      </c>
      <c r="I485" s="88">
        <v>1832.45</v>
      </c>
      <c r="J485" s="89">
        <v>194.42</v>
      </c>
      <c r="K485" s="90">
        <f>IF(D485="","",ROUND((F485*I485*'Műszaki adattábla'!$C$6/'Műszaki adattábla'!$C$7)+(G485*I485)+(H485*I485)/12*$D$7,0))</f>
        <v>481934</v>
      </c>
      <c r="L485" s="91">
        <f t="shared" si="16"/>
        <v>26679</v>
      </c>
    </row>
    <row r="486" spans="2:12" ht="15.75" thickBot="1" x14ac:dyDescent="0.3">
      <c r="B486" s="84">
        <f t="shared" si="15"/>
        <v>465</v>
      </c>
      <c r="C486" s="85" t="str">
        <f>IF(D486="","",VLOOKUP(D486,'Műszaki adattábla'!E:H,2,0))</f>
        <v>5340 Kunhegyes Kossuth Lajos utca 98.</v>
      </c>
      <c r="D486" s="86" t="str">
        <f>IF('Műszaki adattábla'!E478="","",'Műszaki adattábla'!E478)</f>
        <v>39N1102763120005</v>
      </c>
      <c r="E486" s="151">
        <f>IF('Műszaki adattábla'!E478="","",'Műszaki adattábla'!Q478)</f>
        <v>40284</v>
      </c>
      <c r="F486" s="87">
        <f>IF(D486="","",VLOOKUP(D486,'Műszaki adattábla'!E:N,8,0))</f>
        <v>4</v>
      </c>
      <c r="G486" s="87">
        <f>IF(D486="","",IF('Műszaki adattábla'!K478="20-99",IF('Műszaki adattábla'!N478="","Nem adott meg lekötött teljesítményt",VLOOKUP(D486,'Műszaki adattábla'!E:P,10,0)),0))</f>
        <v>0</v>
      </c>
      <c r="H486" s="87">
        <f>IF(D486="","",VLOOKUP(D486,'Műszaki adattábla'!E:Q,11,0))</f>
        <v>0</v>
      </c>
      <c r="I486" s="88">
        <v>1973.63</v>
      </c>
      <c r="J486" s="89">
        <v>1169.71</v>
      </c>
      <c r="K486" s="90">
        <f>IF(D486="","",ROUND((F486*I486*'Műszaki adattábla'!$C$6/'Műszaki adattábla'!$C$7)+(G486*I486)+(H486*I486)/12*$D$7,0))</f>
        <v>83333</v>
      </c>
      <c r="L486" s="91">
        <f t="shared" si="16"/>
        <v>47121</v>
      </c>
    </row>
    <row r="487" spans="2:12" ht="15.75" thickBot="1" x14ac:dyDescent="0.3">
      <c r="B487" s="84">
        <f t="shared" si="15"/>
        <v>466</v>
      </c>
      <c r="C487" s="85" t="str">
        <f>IF(D487="","",VLOOKUP(D487,'Műszaki adattábla'!E:H,2,0))</f>
        <v>Karcag Irodaház Szent István sgt 4.</v>
      </c>
      <c r="D487" s="86" t="str">
        <f>IF('Műszaki adattábla'!E479="","",'Műszaki adattábla'!E479)</f>
        <v>39N111283198000J</v>
      </c>
      <c r="E487" s="151">
        <f>IF('Műszaki adattábla'!E479="","",'Műszaki adattábla'!Q479)</f>
        <v>123624</v>
      </c>
      <c r="F487" s="87">
        <f>IF(D487="","",VLOOKUP(D487,'Műszaki adattábla'!E:N,8,0))</f>
        <v>4</v>
      </c>
      <c r="G487" s="87">
        <f>IF(D487="","",IF('Műszaki adattábla'!K479="20-99",IF('Műszaki adattábla'!N479="","Nem adott meg lekötött teljesítményt",VLOOKUP(D487,'Műszaki adattábla'!E:P,10,0)),0))</f>
        <v>0</v>
      </c>
      <c r="H487" s="87">
        <f>IF(D487="","",VLOOKUP(D487,'Műszaki adattábla'!E:Q,11,0))</f>
        <v>0</v>
      </c>
      <c r="I487" s="88">
        <v>1973.63</v>
      </c>
      <c r="J487" s="89">
        <v>1169.71</v>
      </c>
      <c r="K487" s="90">
        <f>IF(D487="","",ROUND((F487*I487*'Műszaki adattábla'!$C$6/'Műszaki adattábla'!$C$7)+(G487*I487)+(H487*I487)/12*$D$7,0))</f>
        <v>83333</v>
      </c>
      <c r="L487" s="91">
        <f t="shared" si="16"/>
        <v>144604</v>
      </c>
    </row>
    <row r="488" spans="2:12" ht="15.75" thickBot="1" x14ac:dyDescent="0.3">
      <c r="B488" s="84">
        <f t="shared" si="15"/>
        <v>467</v>
      </c>
      <c r="C488" s="85" t="str">
        <f>IF(D488="","",VLOOKUP(D488,'Műszaki adattábla'!E:H,2,0))</f>
        <v>Kisköre Tisza II. 6/4.fsz.2.</v>
      </c>
      <c r="D488" s="86" t="str">
        <f>IF('Műszaki adattábla'!E480="","",'Műszaki adattábla'!E480)</f>
        <v>39N110899324000Z</v>
      </c>
      <c r="E488" s="151">
        <f>IF('Műszaki adattábla'!E480="","",'Műszaki adattábla'!Q480)</f>
        <v>3672</v>
      </c>
      <c r="F488" s="87">
        <f>IF(D488="","",VLOOKUP(D488,'Műszaki adattábla'!E:N,8,0))</f>
        <v>4</v>
      </c>
      <c r="G488" s="87">
        <f>IF(D488="","",IF('Műszaki adattábla'!K480="20-99",IF('Műszaki adattábla'!N480="","Nem adott meg lekötött teljesítményt",VLOOKUP(D488,'Műszaki adattábla'!E:P,10,0)),0))</f>
        <v>0</v>
      </c>
      <c r="H488" s="87">
        <f>IF(D488="","",VLOOKUP(D488,'Műszaki adattábla'!E:Q,11,0))</f>
        <v>0</v>
      </c>
      <c r="I488" s="88">
        <v>1973.63</v>
      </c>
      <c r="J488" s="89">
        <v>1169.71</v>
      </c>
      <c r="K488" s="90">
        <f>IF(D488="","",ROUND((F488*I488*'Műszaki adattábla'!$C$6/'Műszaki adattábla'!$C$7)+(G488*I488)+(H488*I488)/12*$D$7,0))</f>
        <v>83333</v>
      </c>
      <c r="L488" s="91">
        <f t="shared" si="16"/>
        <v>4295</v>
      </c>
    </row>
    <row r="489" spans="2:12" ht="15.75" thickBot="1" x14ac:dyDescent="0.3">
      <c r="B489" s="84">
        <f t="shared" si="15"/>
        <v>468</v>
      </c>
      <c r="C489" s="85" t="str">
        <f>IF(D489="","",VLOOKUP(D489,'Műszaki adattábla'!E:H,2,0))</f>
        <v>Kisköre Tisza II. 6/4.fsz.3.</v>
      </c>
      <c r="D489" s="86" t="str">
        <f>IF('Műszaki adattábla'!E481="","",'Műszaki adattábla'!E481)</f>
        <v>39N1108993220008</v>
      </c>
      <c r="E489" s="151">
        <f>IF('Műszaki adattábla'!E481="","",'Műszaki adattábla'!Q481)</f>
        <v>3672</v>
      </c>
      <c r="F489" s="87">
        <f>IF(D489="","",VLOOKUP(D489,'Műszaki adattábla'!E:N,8,0))</f>
        <v>4</v>
      </c>
      <c r="G489" s="87">
        <f>IF(D489="","",IF('Műszaki adattábla'!K481="20-99",IF('Műszaki adattábla'!N481="","Nem adott meg lekötött teljesítményt",VLOOKUP(D489,'Műszaki adattábla'!E:P,10,0)),0))</f>
        <v>0</v>
      </c>
      <c r="H489" s="87">
        <f>IF(D489="","",VLOOKUP(D489,'Műszaki adattábla'!E:Q,11,0))</f>
        <v>0</v>
      </c>
      <c r="I489" s="88">
        <v>1973.63</v>
      </c>
      <c r="J489" s="89">
        <v>1169.71</v>
      </c>
      <c r="K489" s="90">
        <f>IF(D489="","",ROUND((F489*I489*'Műszaki adattábla'!$C$6/'Műszaki adattábla'!$C$7)+(G489*I489)+(H489*I489)/12*$D$7,0))</f>
        <v>83333</v>
      </c>
      <c r="L489" s="91">
        <f t="shared" si="16"/>
        <v>4295</v>
      </c>
    </row>
    <row r="490" spans="2:12" ht="15.75" thickBot="1" x14ac:dyDescent="0.3">
      <c r="B490" s="84">
        <f t="shared" si="15"/>
        <v>469</v>
      </c>
      <c r="C490" s="85" t="str">
        <f>IF(D490="","",VLOOKUP(D490,'Műszaki adattábla'!E:H,2,0))</f>
        <v>Kisköre Tisza II. 6/4. I/2</v>
      </c>
      <c r="D490" s="86" t="str">
        <f>IF('Műszaki adattábla'!E482="","",'Műszaki adattábla'!E482)</f>
        <v>39N1107200360000</v>
      </c>
      <c r="E490" s="151">
        <f>IF('Műszaki adattábla'!E482="","",'Műszaki adattábla'!Q482)</f>
        <v>3672</v>
      </c>
      <c r="F490" s="87">
        <f>IF(D490="","",VLOOKUP(D490,'Műszaki adattábla'!E:N,8,0))</f>
        <v>4</v>
      </c>
      <c r="G490" s="87">
        <f>IF(D490="","",IF('Műszaki adattábla'!K482="20-99",IF('Műszaki adattábla'!N482="","Nem adott meg lekötött teljesítményt",VLOOKUP(D490,'Műszaki adattábla'!E:P,10,0)),0))</f>
        <v>0</v>
      </c>
      <c r="H490" s="87">
        <f>IF(D490="","",VLOOKUP(D490,'Műszaki adattábla'!E:Q,11,0))</f>
        <v>0</v>
      </c>
      <c r="I490" s="88">
        <v>1973.63</v>
      </c>
      <c r="J490" s="89">
        <v>1169.71</v>
      </c>
      <c r="K490" s="90">
        <f>IF(D490="","",ROUND((F490*I490*'Műszaki adattábla'!$C$6/'Műszaki adattábla'!$C$7)+(G490*I490)+(H490*I490)/12*$D$7,0))</f>
        <v>83333</v>
      </c>
      <c r="L490" s="91">
        <f t="shared" si="16"/>
        <v>4295</v>
      </c>
    </row>
    <row r="491" spans="2:12" ht="15.75" thickBot="1" x14ac:dyDescent="0.3">
      <c r="B491" s="84">
        <f t="shared" si="15"/>
        <v>470</v>
      </c>
      <c r="C491" s="85" t="str">
        <f>IF(D491="","",VLOOKUP(D491,'Műszaki adattábla'!E:H,2,0))</f>
        <v>Kisköre Tisza II. 6/4. I/3.</v>
      </c>
      <c r="D491" s="86" t="str">
        <f>IF('Műszaki adattábla'!E483="","",'Műszaki adattábla'!E483)</f>
        <v>39N1111924650003</v>
      </c>
      <c r="E491" s="151">
        <f>IF('Műszaki adattábla'!E483="","",'Műszaki adattábla'!Q483)</f>
        <v>3672</v>
      </c>
      <c r="F491" s="87">
        <f>IF(D491="","",VLOOKUP(D491,'Műszaki adattábla'!E:N,8,0))</f>
        <v>4</v>
      </c>
      <c r="G491" s="87">
        <f>IF(D491="","",IF('Műszaki adattábla'!K483="20-99",IF('Műszaki adattábla'!N483="","Nem adott meg lekötött teljesítményt",VLOOKUP(D491,'Műszaki adattábla'!E:P,10,0)),0))</f>
        <v>0</v>
      </c>
      <c r="H491" s="87">
        <f>IF(D491="","",VLOOKUP(D491,'Műszaki adattábla'!E:Q,11,0))</f>
        <v>0</v>
      </c>
      <c r="I491" s="88">
        <v>1973.63</v>
      </c>
      <c r="J491" s="89">
        <v>1169.71</v>
      </c>
      <c r="K491" s="90">
        <f>IF(D491="","",ROUND((F491*I491*'Műszaki adattábla'!$C$6/'Műszaki adattábla'!$C$7)+(G491*I491)+(H491*I491)/12*$D$7,0))</f>
        <v>83333</v>
      </c>
      <c r="L491" s="91">
        <f t="shared" si="16"/>
        <v>4295</v>
      </c>
    </row>
    <row r="492" spans="2:12" ht="15.75" thickBot="1" x14ac:dyDescent="0.3">
      <c r="B492" s="84">
        <f t="shared" si="15"/>
        <v>471</v>
      </c>
      <c r="C492" s="85" t="str">
        <f>IF(D492="","",VLOOKUP(D492,'Műszaki adattábla'!E:H,2,0))</f>
        <v>Kisköre Tisza II. 6/4.I/4</v>
      </c>
      <c r="D492" s="86" t="str">
        <f>IF('Műszaki adattábla'!E484="","",'Műszaki adattábla'!E484)</f>
        <v>39N111258208000G</v>
      </c>
      <c r="E492" s="151">
        <f>IF('Műszaki adattábla'!E484="","",'Műszaki adattábla'!Q484)</f>
        <v>7344</v>
      </c>
      <c r="F492" s="87">
        <f>IF(D492="","",VLOOKUP(D492,'Műszaki adattábla'!E:N,8,0))</f>
        <v>8</v>
      </c>
      <c r="G492" s="87">
        <f>IF(D492="","",IF('Műszaki adattábla'!K484="20-99",IF('Műszaki adattábla'!N484="","Nem adott meg lekötött teljesítményt",VLOOKUP(D492,'Műszaki adattábla'!E:P,10,0)),0))</f>
        <v>0</v>
      </c>
      <c r="H492" s="87">
        <f>IF(D492="","",VLOOKUP(D492,'Műszaki adattábla'!E:Q,11,0))</f>
        <v>0</v>
      </c>
      <c r="I492" s="88">
        <v>1973.63</v>
      </c>
      <c r="J492" s="89">
        <v>1169.71</v>
      </c>
      <c r="K492" s="90">
        <f>IF(D492="","",ROUND((F492*I492*'Műszaki adattábla'!$C$6/'Műszaki adattábla'!$C$7)+(G492*I492)+(H492*I492)/12*$D$7,0))</f>
        <v>166666</v>
      </c>
      <c r="L492" s="91">
        <f t="shared" si="16"/>
        <v>8590</v>
      </c>
    </row>
    <row r="493" spans="2:12" ht="15.75" thickBot="1" x14ac:dyDescent="0.3">
      <c r="B493" s="84">
        <f t="shared" si="15"/>
        <v>472</v>
      </c>
      <c r="C493" s="85" t="str">
        <f>IF(D493="","",VLOOKUP(D493,'Műszaki adattábla'!E:H,2,0))</f>
        <v>Kisköre Tisza II. 6/4. II/1.</v>
      </c>
      <c r="D493" s="86" t="str">
        <f>IF('Műszaki adattábla'!E485="","",'Műszaki adattábla'!E485)</f>
        <v>39N111231626000N</v>
      </c>
      <c r="E493" s="151">
        <f>IF('Műszaki adattábla'!E485="","",'Műszaki adattábla'!Q485)</f>
        <v>7344</v>
      </c>
      <c r="F493" s="87">
        <f>IF(D493="","",VLOOKUP(D493,'Műszaki adattábla'!E:N,8,0))</f>
        <v>8</v>
      </c>
      <c r="G493" s="87">
        <f>IF(D493="","",IF('Műszaki adattábla'!K485="20-99",IF('Műszaki adattábla'!N485="","Nem adott meg lekötött teljesítményt",VLOOKUP(D493,'Műszaki adattábla'!E:P,10,0)),0))</f>
        <v>0</v>
      </c>
      <c r="H493" s="87">
        <f>IF(D493="","",VLOOKUP(D493,'Műszaki adattábla'!E:Q,11,0))</f>
        <v>0</v>
      </c>
      <c r="I493" s="88">
        <v>1973.63</v>
      </c>
      <c r="J493" s="89">
        <v>1169.71</v>
      </c>
      <c r="K493" s="90">
        <f>IF(D493="","",ROUND((F493*I493*'Műszaki adattábla'!$C$6/'Műszaki adattábla'!$C$7)+(G493*I493)+(H493*I493)/12*$D$7,0))</f>
        <v>166666</v>
      </c>
      <c r="L493" s="91">
        <f t="shared" si="16"/>
        <v>8590</v>
      </c>
    </row>
    <row r="494" spans="2:12" ht="15.75" thickBot="1" x14ac:dyDescent="0.3">
      <c r="B494" s="84">
        <f t="shared" si="15"/>
        <v>473</v>
      </c>
      <c r="C494" s="85" t="str">
        <f>IF(D494="","",VLOOKUP(D494,'Műszaki adattábla'!E:H,2,0))</f>
        <v>Kisköre Tisza II. 6/4. II/2.</v>
      </c>
      <c r="D494" s="86" t="str">
        <f>IF('Műszaki adattábla'!E486="","",'Műszaki adattábla'!E486)</f>
        <v>39N111268824000A</v>
      </c>
      <c r="E494" s="151">
        <f>IF('Műszaki adattábla'!E486="","",'Műszaki adattábla'!Q486)</f>
        <v>3672</v>
      </c>
      <c r="F494" s="87">
        <f>IF(D494="","",VLOOKUP(D494,'Műszaki adattábla'!E:N,8,0))</f>
        <v>4</v>
      </c>
      <c r="G494" s="87">
        <f>IF(D494="","",IF('Műszaki adattábla'!K486="20-99",IF('Műszaki adattábla'!N486="","Nem adott meg lekötött teljesítményt",VLOOKUP(D494,'Műszaki adattábla'!E:P,10,0)),0))</f>
        <v>0</v>
      </c>
      <c r="H494" s="87">
        <f>IF(D494="","",VLOOKUP(D494,'Műszaki adattábla'!E:Q,11,0))</f>
        <v>0</v>
      </c>
      <c r="I494" s="88">
        <v>1973.63</v>
      </c>
      <c r="J494" s="89">
        <v>1169.71</v>
      </c>
      <c r="K494" s="90">
        <f>IF(D494="","",ROUND((F494*I494*'Műszaki adattábla'!$C$6/'Műszaki adattábla'!$C$7)+(G494*I494)+(H494*I494)/12*$D$7,0))</f>
        <v>83333</v>
      </c>
      <c r="L494" s="91">
        <f t="shared" si="16"/>
        <v>4295</v>
      </c>
    </row>
    <row r="495" spans="2:12" ht="15.75" thickBot="1" x14ac:dyDescent="0.3">
      <c r="B495" s="84">
        <f t="shared" si="15"/>
        <v>474</v>
      </c>
      <c r="C495" s="85" t="str">
        <f>IF(D495="","",VLOOKUP(D495,'Műszaki adattábla'!E:H,2,0))</f>
        <v>Kisköre Tisza II. 6/4. II/3.</v>
      </c>
      <c r="D495" s="86" t="str">
        <f>IF('Műszaki adattábla'!E487="","",'Műszaki adattábla'!E487)</f>
        <v>39N110899327000K</v>
      </c>
      <c r="E495" s="151">
        <f>IF('Műszaki adattábla'!E487="","",'Műszaki adattábla'!Q487)</f>
        <v>3672</v>
      </c>
      <c r="F495" s="87">
        <f>IF(D495="","",VLOOKUP(D495,'Műszaki adattábla'!E:N,8,0))</f>
        <v>4</v>
      </c>
      <c r="G495" s="87">
        <f>IF(D495="","",IF('Műszaki adattábla'!K487="20-99",IF('Műszaki adattábla'!N487="","Nem adott meg lekötött teljesítményt",VLOOKUP(D495,'Műszaki adattábla'!E:P,10,0)),0))</f>
        <v>0</v>
      </c>
      <c r="H495" s="87">
        <f>IF(D495="","",VLOOKUP(D495,'Műszaki adattábla'!E:Q,11,0))</f>
        <v>0</v>
      </c>
      <c r="I495" s="88">
        <v>1973.63</v>
      </c>
      <c r="J495" s="89">
        <v>1169.71</v>
      </c>
      <c r="K495" s="90">
        <f>IF(D495="","",ROUND((F495*I495*'Műszaki adattábla'!$C$6/'Műszaki adattábla'!$C$7)+(G495*I495)+(H495*I495)/12*$D$7,0))</f>
        <v>83333</v>
      </c>
      <c r="L495" s="91">
        <f t="shared" si="16"/>
        <v>4295</v>
      </c>
    </row>
    <row r="496" spans="2:12" ht="15.75" thickBot="1" x14ac:dyDescent="0.3">
      <c r="B496" s="84">
        <f t="shared" si="15"/>
        <v>475</v>
      </c>
      <c r="C496" s="85" t="str">
        <f>IF(D496="","",VLOOKUP(D496,'Műszaki adattábla'!E:H,2,0))</f>
        <v>Kisköre, Tisza II. 7/4 fsz. 1.</v>
      </c>
      <c r="D496" s="86" t="str">
        <f>IF('Műszaki adattábla'!E488="","",'Műszaki adattábla'!E488)</f>
        <v>39N110899393000Z</v>
      </c>
      <c r="E496" s="151">
        <f>IF('Műszaki adattábla'!E488="","",'Műszaki adattábla'!Q488)</f>
        <v>3672</v>
      </c>
      <c r="F496" s="87">
        <f>IF(D496="","",VLOOKUP(D496,'Műszaki adattábla'!E:N,8,0))</f>
        <v>4</v>
      </c>
      <c r="G496" s="87">
        <f>IF(D496="","",IF('Műszaki adattábla'!K488="20-99",IF('Műszaki adattábla'!N488="","Nem adott meg lekötött teljesítményt",VLOOKUP(D496,'Műszaki adattábla'!E:P,10,0)),0))</f>
        <v>0</v>
      </c>
      <c r="H496" s="87">
        <f>IF(D496="","",VLOOKUP(D496,'Műszaki adattábla'!E:Q,11,0))</f>
        <v>0</v>
      </c>
      <c r="I496" s="88">
        <v>1973.63</v>
      </c>
      <c r="J496" s="89">
        <v>1169.71</v>
      </c>
      <c r="K496" s="90">
        <f>IF(D496="","",ROUND((F496*I496*'Műszaki adattábla'!$C$6/'Műszaki adattábla'!$C$7)+(G496*I496)+(H496*I496)/12*$D$7,0))</f>
        <v>83333</v>
      </c>
      <c r="L496" s="91">
        <f t="shared" si="16"/>
        <v>4295</v>
      </c>
    </row>
    <row r="497" spans="2:12" ht="15.75" thickBot="1" x14ac:dyDescent="0.3">
      <c r="B497" s="84">
        <f t="shared" si="15"/>
        <v>476</v>
      </c>
      <c r="C497" s="85" t="str">
        <f>IF(D497="","",VLOOKUP(D497,'Műszaki adattábla'!E:H,2,0))</f>
        <v>Kisköre Tisza II. 7/4 fsz. 2.</v>
      </c>
      <c r="D497" s="86" t="str">
        <f>IF('Műszaki adattábla'!E489="","",'Műszaki adattábla'!E489)</f>
        <v>39N1108993910008</v>
      </c>
      <c r="E497" s="151">
        <f>IF('Műszaki adattábla'!E489="","",'Műszaki adattábla'!Q489)</f>
        <v>3672</v>
      </c>
      <c r="F497" s="87">
        <f>IF(D497="","",VLOOKUP(D497,'Műszaki adattábla'!E:N,8,0))</f>
        <v>4</v>
      </c>
      <c r="G497" s="87">
        <f>IF(D497="","",IF('Műszaki adattábla'!K489="20-99",IF('Műszaki adattábla'!N489="","Nem adott meg lekötött teljesítményt",VLOOKUP(D497,'Műszaki adattábla'!E:P,10,0)),0))</f>
        <v>0</v>
      </c>
      <c r="H497" s="87">
        <f>IF(D497="","",VLOOKUP(D497,'Műszaki adattábla'!E:Q,11,0))</f>
        <v>0</v>
      </c>
      <c r="I497" s="88">
        <v>1973.63</v>
      </c>
      <c r="J497" s="89">
        <v>1169.71</v>
      </c>
      <c r="K497" s="90">
        <f>IF(D497="","",ROUND((F497*I497*'Műszaki adattábla'!$C$6/'Műszaki adattábla'!$C$7)+(G497*I497)+(H497*I497)/12*$D$7,0))</f>
        <v>83333</v>
      </c>
      <c r="L497" s="91">
        <f t="shared" si="16"/>
        <v>4295</v>
      </c>
    </row>
    <row r="498" spans="2:12" ht="15.75" thickBot="1" x14ac:dyDescent="0.3">
      <c r="B498" s="84">
        <f t="shared" si="15"/>
        <v>477</v>
      </c>
      <c r="C498" s="85" t="str">
        <f>IF(D498="","",VLOOKUP(D498,'Műszaki adattábla'!E:H,2,0))</f>
        <v>Kisköre Tisza II. 7/4 I/2.</v>
      </c>
      <c r="D498" s="86" t="str">
        <f>IF('Műszaki adattábla'!E490="","",'Műszaki adattábla'!E490)</f>
        <v>39N110899395000P</v>
      </c>
      <c r="E498" s="151">
        <f>IF('Műszaki adattábla'!E490="","",'Műszaki adattábla'!Q490)</f>
        <v>3672</v>
      </c>
      <c r="F498" s="87">
        <f>IF(D498="","",VLOOKUP(D498,'Műszaki adattábla'!E:N,8,0))</f>
        <v>4</v>
      </c>
      <c r="G498" s="87">
        <f>IF(D498="","",IF('Műszaki adattábla'!K490="20-99",IF('Műszaki adattábla'!N490="","Nem adott meg lekötött teljesítményt",VLOOKUP(D498,'Műszaki adattábla'!E:P,10,0)),0))</f>
        <v>0</v>
      </c>
      <c r="H498" s="87">
        <f>IF(D498="","",VLOOKUP(D498,'Műszaki adattábla'!E:Q,11,0))</f>
        <v>0</v>
      </c>
      <c r="I498" s="88">
        <v>1973.63</v>
      </c>
      <c r="J498" s="89">
        <v>1169.71</v>
      </c>
      <c r="K498" s="90">
        <f>IF(D498="","",ROUND((F498*I498*'Műszaki adattábla'!$C$6/'Műszaki adattábla'!$C$7)+(G498*I498)+(H498*I498)/12*$D$7,0))</f>
        <v>83333</v>
      </c>
      <c r="L498" s="91">
        <f t="shared" si="16"/>
        <v>4295</v>
      </c>
    </row>
    <row r="499" spans="2:12" ht="15.75" thickBot="1" x14ac:dyDescent="0.3">
      <c r="B499" s="84">
        <f t="shared" si="15"/>
        <v>478</v>
      </c>
      <c r="C499" s="85" t="str">
        <f>IF(D499="","",VLOOKUP(D499,'Műszaki adattábla'!E:H,2,0))</f>
        <v>Tiszaroff Aradi út 44./3 (védelmi központ)</v>
      </c>
      <c r="D499" s="86" t="str">
        <f>IF('Műszaki adattábla'!E491="","",'Műszaki adattábla'!E491)</f>
        <v>39N110755517000G</v>
      </c>
      <c r="E499" s="151">
        <f>IF('Műszaki adattábla'!E491="","",'Műszaki adattábla'!Q491)</f>
        <v>3672</v>
      </c>
      <c r="F499" s="87">
        <f>IF(D499="","",VLOOKUP(D499,'Műszaki adattábla'!E:N,8,0))</f>
        <v>4</v>
      </c>
      <c r="G499" s="87">
        <f>IF(D499="","",IF('Műszaki adattábla'!K491="20-99",IF('Műszaki adattábla'!N491="","Nem adott meg lekötött teljesítményt",VLOOKUP(D499,'Műszaki adattábla'!E:P,10,0)),0))</f>
        <v>0</v>
      </c>
      <c r="H499" s="87">
        <f>IF(D499="","",VLOOKUP(D499,'Műszaki adattábla'!E:Q,11,0))</f>
        <v>0</v>
      </c>
      <c r="I499" s="88">
        <v>1973.63</v>
      </c>
      <c r="J499" s="89">
        <v>1169.71</v>
      </c>
      <c r="K499" s="90">
        <f>IF(D499="","",ROUND((F499*I499*'Műszaki adattábla'!$C$6/'Műszaki adattábla'!$C$7)+(G499*I499)+(H499*I499)/12*$D$7,0))</f>
        <v>83333</v>
      </c>
      <c r="L499" s="91">
        <f t="shared" si="16"/>
        <v>4295</v>
      </c>
    </row>
    <row r="500" spans="2:12" ht="15.75" thickBot="1" x14ac:dyDescent="0.3">
      <c r="B500" s="84">
        <f t="shared" si="15"/>
        <v>479</v>
      </c>
      <c r="C500" s="85" t="str">
        <f>IF(D500="","",VLOOKUP(D500,'Műszaki adattábla'!E:H,2,0))</f>
        <v>Tiszaroff Hunyadi út (3199)</v>
      </c>
      <c r="D500" s="86" t="str">
        <f>IF('Műszaki adattábla'!E492="","",'Műszaki adattábla'!E492)</f>
        <v>39N110755691000S</v>
      </c>
      <c r="E500" s="151">
        <f>IF('Műszaki adattábla'!E492="","",'Műszaki adattábla'!Q492)</f>
        <v>3672</v>
      </c>
      <c r="F500" s="87">
        <f>IF(D500="","",VLOOKUP(D500,'Műszaki adattábla'!E:N,8,0))</f>
        <v>4</v>
      </c>
      <c r="G500" s="87">
        <f>IF(D500="","",IF('Műszaki adattábla'!K492="20-99",IF('Műszaki adattábla'!N492="","Nem adott meg lekötött teljesítményt",VLOOKUP(D500,'Műszaki adattábla'!E:P,10,0)),0))</f>
        <v>0</v>
      </c>
      <c r="H500" s="87">
        <f>IF(D500="","",VLOOKUP(D500,'Műszaki adattábla'!E:Q,11,0))</f>
        <v>0</v>
      </c>
      <c r="I500" s="88">
        <v>1973.63</v>
      </c>
      <c r="J500" s="89">
        <v>1169.71</v>
      </c>
      <c r="K500" s="90">
        <f>IF(D500="","",ROUND((F500*I500*'Műszaki adattábla'!$C$6/'Műszaki adattábla'!$C$7)+(G500*I500)+(H500*I500)/12*$D$7,0))</f>
        <v>83333</v>
      </c>
      <c r="L500" s="91">
        <f t="shared" si="16"/>
        <v>4295</v>
      </c>
    </row>
    <row r="501" spans="2:12" ht="15.75" thickBot="1" x14ac:dyDescent="0.3">
      <c r="B501" s="84">
        <f t="shared" si="15"/>
        <v>480</v>
      </c>
      <c r="C501" s="85" t="str">
        <f>IF(D501="","",VLOOKUP(D501,'Műszaki adattábla'!E:H,2,0))</f>
        <v>Kisköre Tisza II. A ÉPÜLET</v>
      </c>
      <c r="D501" s="86" t="str">
        <f>IF('Műszaki adattábla'!E493="","",'Műszaki adattábla'!E493)</f>
        <v>39N111250548000Z</v>
      </c>
      <c r="E501" s="151">
        <f>IF('Műszaki adattábla'!E493="","",'Műszaki adattábla'!Q493)</f>
        <v>3672</v>
      </c>
      <c r="F501" s="87">
        <f>IF(D501="","",VLOOKUP(D501,'Műszaki adattábla'!E:N,8,0))</f>
        <v>4</v>
      </c>
      <c r="G501" s="87">
        <f>IF(D501="","",IF('Műszaki adattábla'!K493="20-99",IF('Műszaki adattábla'!N493="","Nem adott meg lekötött teljesítményt",VLOOKUP(D501,'Műszaki adattábla'!E:P,10,0)),0))</f>
        <v>0</v>
      </c>
      <c r="H501" s="87">
        <f>IF(D501="","",VLOOKUP(D501,'Műszaki adattábla'!E:Q,11,0))</f>
        <v>0</v>
      </c>
      <c r="I501" s="88">
        <v>1973.63</v>
      </c>
      <c r="J501" s="89">
        <v>1169.71</v>
      </c>
      <c r="K501" s="90">
        <f>IF(D501="","",ROUND((F501*I501*'Műszaki adattábla'!$C$6/'Műszaki adattábla'!$C$7)+(G501*I501)+(H501*I501)/12*$D$7,0))</f>
        <v>83333</v>
      </c>
      <c r="L501" s="91">
        <f t="shared" si="16"/>
        <v>4295</v>
      </c>
    </row>
    <row r="502" spans="2:12" ht="15.75" thickBot="1" x14ac:dyDescent="0.3">
      <c r="B502" s="84">
        <f t="shared" si="15"/>
        <v>481</v>
      </c>
      <c r="C502" s="85" t="str">
        <f>IF(D502="","",VLOOKUP(D502,'Műszaki adattábla'!E:H,2,0))</f>
        <v>5000 Szolnok Tiszaligeti s. 7</v>
      </c>
      <c r="D502" s="86" t="str">
        <f>IF('Műszaki adattábla'!E494="","",'Műszaki adattábla'!E494)</f>
        <v>39N1103907620004</v>
      </c>
      <c r="E502" s="151">
        <f>IF('Műszaki adattábla'!E494="","",'Műszaki adattábla'!Q494)</f>
        <v>31668</v>
      </c>
      <c r="F502" s="87">
        <f>IF(D502="","",VLOOKUP(D502,'Műszaki adattábla'!E:N,8,0))</f>
        <v>4</v>
      </c>
      <c r="G502" s="87">
        <f>IF(D502="","",IF('Műszaki adattábla'!K494="20-99",IF('Műszaki adattábla'!N494="","Nem adott meg lekötött teljesítményt",VLOOKUP(D502,'Műszaki adattábla'!E:P,10,0)),0))</f>
        <v>0</v>
      </c>
      <c r="H502" s="87">
        <f>IF(D502="","",VLOOKUP(D502,'Műszaki adattábla'!E:Q,11,0))</f>
        <v>0</v>
      </c>
      <c r="I502" s="88">
        <v>1973.63</v>
      </c>
      <c r="J502" s="89">
        <v>1169.71</v>
      </c>
      <c r="K502" s="90">
        <f>IF(D502="","",ROUND((F502*I502*'Műszaki adattábla'!$C$6/'Műszaki adattábla'!$C$7)+(G502*I502)+(H502*I502)/12*$D$7,0))</f>
        <v>83333</v>
      </c>
      <c r="L502" s="91">
        <f t="shared" si="16"/>
        <v>37042</v>
      </c>
    </row>
    <row r="503" spans="2:12" ht="15.75" thickBot="1" x14ac:dyDescent="0.3">
      <c r="B503" s="84">
        <f t="shared" si="15"/>
        <v>482</v>
      </c>
      <c r="C503" s="85" t="str">
        <f>IF(D503="","",VLOOKUP(D503,'Műszaki adattábla'!E:H,2,0))</f>
        <v>5000 Szolnok Tiszaligeti s.14</v>
      </c>
      <c r="D503" s="86" t="str">
        <f>IF('Műszaki adattábla'!E495="","",'Műszaki adattábla'!E495)</f>
        <v>39N110290942000C</v>
      </c>
      <c r="E503" s="151">
        <f>IF('Műszaki adattábla'!E495="","",'Műszaki adattábla'!Q495)</f>
        <v>31668</v>
      </c>
      <c r="F503" s="87">
        <f>IF(D503="","",VLOOKUP(D503,'Műszaki adattábla'!E:N,8,0))</f>
        <v>4</v>
      </c>
      <c r="G503" s="87">
        <f>IF(D503="","",IF('Műszaki adattábla'!K495="20-99",IF('Műszaki adattábla'!N495="","Nem adott meg lekötött teljesítményt",VLOOKUP(D503,'Műszaki adattábla'!E:P,10,0)),0))</f>
        <v>0</v>
      </c>
      <c r="H503" s="87">
        <f>IF(D503="","",VLOOKUP(D503,'Műszaki adattábla'!E:Q,11,0))</f>
        <v>0</v>
      </c>
      <c r="I503" s="88">
        <v>1973.63</v>
      </c>
      <c r="J503" s="89">
        <v>1169.71</v>
      </c>
      <c r="K503" s="90">
        <f>IF(D503="","",ROUND((F503*I503*'Műszaki adattábla'!$C$6/'Műszaki adattábla'!$C$7)+(G503*I503)+(H503*I503)/12*$D$7,0))</f>
        <v>83333</v>
      </c>
      <c r="L503" s="91">
        <f t="shared" si="16"/>
        <v>37042</v>
      </c>
    </row>
    <row r="504" spans="2:12" ht="15.75" thickBot="1" x14ac:dyDescent="0.3">
      <c r="B504" s="84">
        <f t="shared" si="15"/>
        <v>483</v>
      </c>
      <c r="C504" s="85" t="str">
        <f>IF(D504="","",VLOOKUP(D504,'Műszaki adattábla'!E:H,2,0))</f>
        <v>6064 Tiszaug, Vörösmarty Mihály utca 1.</v>
      </c>
      <c r="D504" s="86" t="str">
        <f>IF('Műszaki adattábla'!E496="","",'Műszaki adattábla'!E496)</f>
        <v>39N110278935000V</v>
      </c>
      <c r="E504" s="151">
        <f>IF('Műszaki adattábla'!E496="","",'Műszaki adattábla'!Q496)</f>
        <v>8484</v>
      </c>
      <c r="F504" s="87">
        <f>IF(D504="","",VLOOKUP(D504,'Műszaki adattábla'!E:N,8,0))</f>
        <v>4</v>
      </c>
      <c r="G504" s="87">
        <f>IF(D504="","",IF('Műszaki adattábla'!K496="20-99",IF('Műszaki adattábla'!N496="","Nem adott meg lekötött teljesítményt",VLOOKUP(D504,'Műszaki adattábla'!E:P,10,0)),0))</f>
        <v>0</v>
      </c>
      <c r="H504" s="87">
        <f>IF(D504="","",VLOOKUP(D504,'Műszaki adattábla'!E:Q,11,0))</f>
        <v>0</v>
      </c>
      <c r="I504" s="88">
        <v>1973.63</v>
      </c>
      <c r="J504" s="89">
        <v>1169.71</v>
      </c>
      <c r="K504" s="90">
        <f>IF(D504="","",ROUND((F504*I504*'Műszaki adattábla'!$C$6/'Műszaki adattábla'!$C$7)+(G504*I504)+(H504*I504)/12*$D$7,0))</f>
        <v>83333</v>
      </c>
      <c r="L504" s="91">
        <f t="shared" si="16"/>
        <v>9924</v>
      </c>
    </row>
    <row r="505" spans="2:12" ht="15.75" thickBot="1" x14ac:dyDescent="0.3">
      <c r="B505" s="84">
        <f t="shared" si="15"/>
        <v>484</v>
      </c>
      <c r="C505" s="85" t="str">
        <f>IF(D505="","",VLOOKUP(D505,'Műszaki adattábla'!E:H,2,0))</f>
        <v>Tiszaug, Vörösmarty M. utca 2. g.őh.</v>
      </c>
      <c r="D505" s="86" t="str">
        <f>IF('Műszaki adattábla'!E497="","",'Műszaki adattábla'!E497)</f>
        <v>39N1102789600001</v>
      </c>
      <c r="E505" s="151">
        <f>IF('Műszaki adattábla'!E497="","",'Műszaki adattábla'!Q497)</f>
        <v>4176</v>
      </c>
      <c r="F505" s="87">
        <f>IF(D505="","",VLOOKUP(D505,'Műszaki adattábla'!E:N,8,0))</f>
        <v>4</v>
      </c>
      <c r="G505" s="87">
        <f>IF(D505="","",IF('Műszaki adattábla'!K497="20-99",IF('Műszaki adattábla'!N497="","Nem adott meg lekötött teljesítményt",VLOOKUP(D505,'Műszaki adattábla'!E:P,10,0)),0))</f>
        <v>0</v>
      </c>
      <c r="H505" s="87">
        <f>IF(D505="","",VLOOKUP(D505,'Műszaki adattábla'!E:Q,11,0))</f>
        <v>0</v>
      </c>
      <c r="I505" s="88">
        <v>1973.63</v>
      </c>
      <c r="J505" s="89">
        <v>1169.71</v>
      </c>
      <c r="K505" s="90">
        <f>IF(D505="","",ROUND((F505*I505*'Műszaki adattábla'!$C$6/'Műszaki adattábla'!$C$7)+(G505*I505)+(H505*I505)/12*$D$7,0))</f>
        <v>83333</v>
      </c>
      <c r="L505" s="91">
        <f t="shared" si="16"/>
        <v>4885</v>
      </c>
    </row>
    <row r="506" spans="2:12" ht="15.75" thickBot="1" x14ac:dyDescent="0.3">
      <c r="B506" s="84">
        <f t="shared" si="15"/>
        <v>485</v>
      </c>
      <c r="C506" s="85" t="str">
        <f>IF(D506="","",VLOOKUP(D506,'Műszaki adattábla'!E:H,2,0))</f>
        <v>Mezőtúr Szmg. Iroda</v>
      </c>
      <c r="D506" s="86" t="str">
        <f>IF('Műszaki adattábla'!E498="","",'Műszaki adattábla'!E498)</f>
        <v>39N110149254000S</v>
      </c>
      <c r="E506" s="151">
        <f>IF('Műszaki adattábla'!E498="","",'Műszaki adattábla'!Q498)</f>
        <v>86520</v>
      </c>
      <c r="F506" s="87">
        <f>IF(D506="","",VLOOKUP(D506,'Műszaki adattábla'!E:N,8,0))</f>
        <v>4</v>
      </c>
      <c r="G506" s="87">
        <f>IF(D506="","",IF('Műszaki adattábla'!K498="20-99",IF('Műszaki adattábla'!N498="","Nem adott meg lekötött teljesítményt",VLOOKUP(D506,'Műszaki adattábla'!E:P,10,0)),0))</f>
        <v>0</v>
      </c>
      <c r="H506" s="87">
        <f>IF(D506="","",VLOOKUP(D506,'Műszaki adattábla'!E:Q,11,0))</f>
        <v>0</v>
      </c>
      <c r="I506" s="88">
        <v>1973.63</v>
      </c>
      <c r="J506" s="89">
        <v>1169.71</v>
      </c>
      <c r="K506" s="90">
        <f>IF(D506="","",ROUND((F506*I506*'Műszaki adattábla'!$C$6/'Műszaki adattábla'!$C$7)+(G506*I506)+(H506*I506)/12*$D$7,0))</f>
        <v>83333</v>
      </c>
      <c r="L506" s="91">
        <f t="shared" si="16"/>
        <v>101203</v>
      </c>
    </row>
    <row r="507" spans="2:12" ht="15.75" thickBot="1" x14ac:dyDescent="0.3">
      <c r="B507" s="84">
        <f t="shared" si="15"/>
        <v>486</v>
      </c>
      <c r="C507" s="85" t="str">
        <f>IF(D507="","",VLOOKUP(D507,'Műszaki adattábla'!E:H,2,0))</f>
        <v>5440 Kunszentmárton Tiszakürti utca 20.</v>
      </c>
      <c r="D507" s="86" t="str">
        <f>IF('Műszaki adattábla'!E499="","",'Műszaki adattábla'!E499)</f>
        <v>39N110779447000T</v>
      </c>
      <c r="E507" s="151">
        <f>IF('Műszaki adattábla'!E499="","",'Műszaki adattábla'!Q499)</f>
        <v>1008</v>
      </c>
      <c r="F507" s="87">
        <f>IF(D507="","",VLOOKUP(D507,'Műszaki adattábla'!E:N,8,0))</f>
        <v>4</v>
      </c>
      <c r="G507" s="87">
        <f>IF(D507="","",IF('Műszaki adattábla'!K499="20-99",IF('Műszaki adattábla'!N499="","Nem adott meg lekötött teljesítményt",VLOOKUP(D507,'Műszaki adattábla'!E:P,10,0)),0))</f>
        <v>0</v>
      </c>
      <c r="H507" s="87">
        <f>IF(D507="","",VLOOKUP(D507,'Műszaki adattábla'!E:Q,11,0))</f>
        <v>0</v>
      </c>
      <c r="I507" s="88">
        <v>1973.63</v>
      </c>
      <c r="J507" s="89">
        <v>1169.71</v>
      </c>
      <c r="K507" s="90">
        <f>IF(D507="","",ROUND((F507*I507*'Műszaki adattábla'!$C$6/'Műszaki adattábla'!$C$7)+(G507*I507)+(H507*I507)/12*$D$7,0))</f>
        <v>83333</v>
      </c>
      <c r="L507" s="91">
        <f t="shared" si="16"/>
        <v>1179</v>
      </c>
    </row>
    <row r="508" spans="2:12" ht="15.75" thickBot="1" x14ac:dyDescent="0.3">
      <c r="B508" s="84">
        <f t="shared" si="15"/>
        <v>487</v>
      </c>
      <c r="C508" s="85" t="str">
        <f>IF(D508="","",VLOOKUP(D508,'Műszaki adattábla'!E:H,2,0))</f>
        <v>Szolnok-Alcsi,  Debreceni út 53. 10.06/4 gátőrház/vendégszoba</v>
      </c>
      <c r="D508" s="86" t="str">
        <f>IF('Műszaki adattábla'!E500="","",'Műszaki adattábla'!E500)</f>
        <v>39N110153214000H</v>
      </c>
      <c r="E508" s="151">
        <f>IF('Műszaki adattábla'!E500="","",'Műszaki adattábla'!Q500)</f>
        <v>1008</v>
      </c>
      <c r="F508" s="87">
        <f>IF(D508="","",VLOOKUP(D508,'Műszaki adattábla'!E:N,8,0))</f>
        <v>4</v>
      </c>
      <c r="G508" s="87">
        <f>IF(D508="","",IF('Műszaki adattábla'!K500="20-99",IF('Műszaki adattábla'!N500="","Nem adott meg lekötött teljesítményt",VLOOKUP(D508,'Műszaki adattábla'!E:P,10,0)),0))</f>
        <v>0</v>
      </c>
      <c r="H508" s="87">
        <f>IF(D508="","",VLOOKUP(D508,'Műszaki adattábla'!E:Q,11,0))</f>
        <v>0</v>
      </c>
      <c r="I508" s="88">
        <v>1973.63</v>
      </c>
      <c r="J508" s="89">
        <v>1169.71</v>
      </c>
      <c r="K508" s="90">
        <f>IF(D508="","",ROUND((F508*I508*'Műszaki adattábla'!$C$6/'Műszaki adattábla'!$C$7)+(G508*I508)+(H508*I508)/12*$D$7,0))</f>
        <v>83333</v>
      </c>
      <c r="L508" s="91">
        <f t="shared" si="16"/>
        <v>1179</v>
      </c>
    </row>
    <row r="509" spans="2:12" ht="15.75" thickBot="1" x14ac:dyDescent="0.3">
      <c r="B509" s="84">
        <f t="shared" si="15"/>
        <v>488</v>
      </c>
      <c r="C509" s="85" t="str">
        <f>IF(D509="","",VLOOKUP(D509,'Műszaki adattábla'!E:H,2,0))</f>
        <v>10.06 véd. közp. Szolnok-Szandaszőlős, Gátőr u. 1.</v>
      </c>
      <c r="D509" s="86" t="str">
        <f>IF('Műszaki adattábla'!E501="","",'Műszaki adattábla'!E501)</f>
        <v>39N1101532420009</v>
      </c>
      <c r="E509" s="151">
        <f>IF('Műszaki adattábla'!E501="","",'Műszaki adattábla'!Q501)</f>
        <v>1644</v>
      </c>
      <c r="F509" s="87">
        <f>IF(D509="","",VLOOKUP(D509,'Műszaki adattábla'!E:N,8,0))</f>
        <v>4</v>
      </c>
      <c r="G509" s="87">
        <f>IF(D509="","",IF('Műszaki adattábla'!K501="20-99",IF('Műszaki adattábla'!N501="","Nem adott meg lekötött teljesítményt",VLOOKUP(D509,'Műszaki adattábla'!E:P,10,0)),0))</f>
        <v>0</v>
      </c>
      <c r="H509" s="87">
        <f>IF(D509="","",VLOOKUP(D509,'Műszaki adattábla'!E:Q,11,0))</f>
        <v>0</v>
      </c>
      <c r="I509" s="88">
        <v>1973.63</v>
      </c>
      <c r="J509" s="89">
        <v>1169.71</v>
      </c>
      <c r="K509" s="90">
        <f>IF(D509="","",ROUND((F509*I509*'Műszaki adattábla'!$C$6/'Műszaki adattábla'!$C$7)+(G509*I509)+(H509*I509)/12*$D$7,0))</f>
        <v>83333</v>
      </c>
      <c r="L509" s="91">
        <f t="shared" si="16"/>
        <v>1923</v>
      </c>
    </row>
    <row r="510" spans="2:12" ht="15.75" thickBot="1" x14ac:dyDescent="0.3">
      <c r="B510" s="84">
        <f t="shared" si="15"/>
        <v>489</v>
      </c>
      <c r="C510" s="85" t="str">
        <f>IF(D510="","",VLOOKUP(D510,'Műszaki adattábla'!E:H,2,0))</f>
        <v>5000 Szolnok Gáz utca 1/A</v>
      </c>
      <c r="D510" s="86" t="str">
        <f>IF('Műszaki adattábla'!E502="","",'Műszaki adattábla'!E502)</f>
        <v>39N1108283730007</v>
      </c>
      <c r="E510" s="151">
        <f>IF('Műszaki adattábla'!E502="","",'Műszaki adattábla'!Q502)</f>
        <v>89688</v>
      </c>
      <c r="F510" s="87">
        <f>IF(D510="","",VLOOKUP(D510,'Műszaki adattábla'!E:N,8,0))</f>
        <v>4</v>
      </c>
      <c r="G510" s="87">
        <f>IF(D510="","",IF('Műszaki adattábla'!K502="20-99",IF('Műszaki adattábla'!N502="","Nem adott meg lekötött teljesítményt",VLOOKUP(D510,'Műszaki adattábla'!E:P,10,0)),0))</f>
        <v>0</v>
      </c>
      <c r="H510" s="87">
        <f>IF(D510="","",VLOOKUP(D510,'Műszaki adattábla'!E:Q,11,0))</f>
        <v>0</v>
      </c>
      <c r="I510" s="88">
        <v>1973.63</v>
      </c>
      <c r="J510" s="89">
        <v>1169.71</v>
      </c>
      <c r="K510" s="90">
        <f>IF(D510="","",ROUND((F510*I510*'Műszaki adattábla'!$C$6/'Műszaki adattábla'!$C$7)+(G510*I510)+(H510*I510)/12*$D$7,0))</f>
        <v>83333</v>
      </c>
      <c r="L510" s="91">
        <f t="shared" si="16"/>
        <v>104909</v>
      </c>
    </row>
    <row r="511" spans="2:12" ht="15.75" thickBot="1" x14ac:dyDescent="0.3">
      <c r="B511" s="84">
        <f t="shared" si="15"/>
        <v>490</v>
      </c>
      <c r="C511" s="85" t="str">
        <f>IF(D511="","",VLOOKUP(D511,'Műszaki adattábla'!E:H,2,0))</f>
        <v>5000Szolnok Gáz utca 1/A</v>
      </c>
      <c r="D511" s="86" t="str">
        <f>IF('Műszaki adattábla'!E503="","",'Műszaki adattábla'!E503)</f>
        <v>39N110797602000P</v>
      </c>
      <c r="E511" s="151">
        <f>IF('Műszaki adattábla'!E503="","",'Műszaki adattábla'!Q503)</f>
        <v>158340</v>
      </c>
      <c r="F511" s="87">
        <f>IF(D511="","",VLOOKUP(D511,'Műszaki adattábla'!E:N,8,0))</f>
        <v>4</v>
      </c>
      <c r="G511" s="87">
        <f>IF(D511="","",IF('Műszaki adattábla'!K503="20-99",IF('Műszaki adattábla'!N503="","Nem adott meg lekötött teljesítményt",VLOOKUP(D511,'Műszaki adattábla'!E:P,10,0)),0))</f>
        <v>0</v>
      </c>
      <c r="H511" s="87">
        <f>IF(D511="","",VLOOKUP(D511,'Műszaki adattábla'!E:Q,11,0))</f>
        <v>0</v>
      </c>
      <c r="I511" s="88">
        <v>1973.63</v>
      </c>
      <c r="J511" s="89">
        <v>1169.71</v>
      </c>
      <c r="K511" s="90">
        <f>IF(D511="","",ROUND((F511*I511*'Műszaki adattábla'!$C$6/'Műszaki adattábla'!$C$7)+(G511*I511)+(H511*I511)/12*$D$7,0))</f>
        <v>83333</v>
      </c>
      <c r="L511" s="91">
        <f t="shared" si="16"/>
        <v>185212</v>
      </c>
    </row>
    <row r="512" spans="2:12" ht="15.75" thickBot="1" x14ac:dyDescent="0.3">
      <c r="B512" s="84">
        <f t="shared" si="15"/>
        <v>491</v>
      </c>
      <c r="C512" s="85" t="str">
        <f>IF(D512="","",VLOOKUP(D512,'Műszaki adattábla'!E:H,2,0))</f>
        <v xml:space="preserve">Szolnok, Tószegi utca 14. </v>
      </c>
      <c r="D512" s="86" t="str">
        <f>IF('Műszaki adattábla'!E504="","",'Műszaki adattábla'!E504)</f>
        <v>39N1106368720004</v>
      </c>
      <c r="E512" s="151">
        <f>IF('Műszaki adattábla'!E504="","",'Műszaki adattábla'!Q504)</f>
        <v>3168</v>
      </c>
      <c r="F512" s="87">
        <f>IF(D512="","",VLOOKUP(D512,'Műszaki adattábla'!E:N,8,0))</f>
        <v>4</v>
      </c>
      <c r="G512" s="87">
        <f>IF(D512="","",IF('Műszaki adattábla'!K504="20-99",IF('Műszaki adattábla'!N504="","Nem adott meg lekötött teljesítményt",VLOOKUP(D512,'Műszaki adattábla'!E:P,10,0)),0))</f>
        <v>0</v>
      </c>
      <c r="H512" s="87">
        <f>IF(D512="","",VLOOKUP(D512,'Műszaki adattábla'!E:Q,11,0))</f>
        <v>0</v>
      </c>
      <c r="I512" s="88">
        <v>1973.63</v>
      </c>
      <c r="J512" s="89">
        <v>1169.71</v>
      </c>
      <c r="K512" s="90">
        <f>IF(D512="","",ROUND((F512*I512*'Műszaki adattábla'!$C$6/'Műszaki adattábla'!$C$7)+(G512*I512)+(H512*I512)/12*$D$7,0))</f>
        <v>83333</v>
      </c>
      <c r="L512" s="91">
        <f t="shared" si="16"/>
        <v>3706</v>
      </c>
    </row>
    <row r="513" spans="2:12" ht="15.75" thickBot="1" x14ac:dyDescent="0.3">
      <c r="B513" s="84">
        <f t="shared" si="15"/>
        <v>492</v>
      </c>
      <c r="C513" s="85" t="str">
        <f>IF(D513="","",VLOOKUP(D513,'Műszaki adattábla'!E:H,2,0))</f>
        <v xml:space="preserve">Szolnok, Tószegi út lakrész. </v>
      </c>
      <c r="D513" s="86" t="str">
        <f>IF('Műszaki adattábla'!E505="","",'Műszaki adattábla'!E505)</f>
        <v>39N111127817000I</v>
      </c>
      <c r="E513" s="151">
        <f>IF('Műszaki adattábla'!E505="","",'Műszaki adattábla'!Q505)</f>
        <v>5316</v>
      </c>
      <c r="F513" s="87">
        <f>IF(D513="","",VLOOKUP(D513,'Műszaki adattábla'!E:N,8,0))</f>
        <v>4</v>
      </c>
      <c r="G513" s="87">
        <f>IF(D513="","",IF('Műszaki adattábla'!K505="20-99",IF('Műszaki adattábla'!N505="","Nem adott meg lekötött teljesítményt",VLOOKUP(D513,'Műszaki adattábla'!E:P,10,0)),0))</f>
        <v>0</v>
      </c>
      <c r="H513" s="87">
        <f>IF(D513="","",VLOOKUP(D513,'Műszaki adattábla'!E:Q,11,0))</f>
        <v>0</v>
      </c>
      <c r="I513" s="88">
        <v>1973.63</v>
      </c>
      <c r="J513" s="89">
        <v>1169.71</v>
      </c>
      <c r="K513" s="90">
        <f>IF(D513="","",ROUND((F513*I513*'Műszaki adattábla'!$C$6/'Műszaki adattábla'!$C$7)+(G513*I513)+(H513*I513)/12*$D$7,0))</f>
        <v>83333</v>
      </c>
      <c r="L513" s="91">
        <f t="shared" si="16"/>
        <v>6218</v>
      </c>
    </row>
    <row r="514" spans="2:12" ht="15.75" thickBot="1" x14ac:dyDescent="0.3">
      <c r="B514" s="84">
        <f t="shared" ref="B514:B577" si="17">IF(D514="","",B513+1)</f>
        <v>493</v>
      </c>
      <c r="C514" s="85" t="str">
        <f>IF(D514="","",VLOOKUP(D514,'Műszaki adattábla'!E:H,2,0))</f>
        <v>Alattyán Kossuth L. u. 9/b</v>
      </c>
      <c r="D514" s="86" t="str">
        <f>IF('Műszaki adattábla'!E506="","",'Műszaki adattábla'!E506)</f>
        <v>39N1102970180007</v>
      </c>
      <c r="E514" s="151">
        <f>IF('Műszaki adattábla'!E506="","",'Műszaki adattábla'!Q506)</f>
        <v>3672</v>
      </c>
      <c r="F514" s="87">
        <f>IF(D514="","",VLOOKUP(D514,'Műszaki adattábla'!E:N,8,0))</f>
        <v>4</v>
      </c>
      <c r="G514" s="87">
        <f>IF(D514="","",IF('Műszaki adattábla'!K506="20-99",IF('Műszaki adattábla'!N506="","Nem adott meg lekötött teljesítményt",VLOOKUP(D514,'Műszaki adattábla'!E:P,10,0)),0))</f>
        <v>0</v>
      </c>
      <c r="H514" s="87">
        <f>IF(D514="","",VLOOKUP(D514,'Műszaki adattábla'!E:Q,11,0))</f>
        <v>0</v>
      </c>
      <c r="I514" s="88">
        <v>1973.63</v>
      </c>
      <c r="J514" s="89">
        <v>1169.71</v>
      </c>
      <c r="K514" s="90">
        <f>IF(D514="","",ROUND((F514*I514*'Műszaki adattábla'!$C$6/'Műszaki adattábla'!$C$7)+(G514*I514)+(H514*I514)/12*$D$7,0))</f>
        <v>83333</v>
      </c>
      <c r="L514" s="91">
        <f t="shared" ref="L514:L577" si="18">IF(D514="","",ROUND((J514/1000)*E514,0))</f>
        <v>4295</v>
      </c>
    </row>
    <row r="515" spans="2:12" ht="15.75" thickBot="1" x14ac:dyDescent="0.3">
      <c r="B515" s="84">
        <f t="shared" si="17"/>
        <v>494</v>
      </c>
      <c r="C515" s="85" t="str">
        <f>IF(D515="","",VLOOKUP(D515,'Műszaki adattábla'!E:H,2,0))</f>
        <v>Tiszakécske Bagoly út 10</v>
      </c>
      <c r="D515" s="86" t="str">
        <f>IF('Műszaki adattábla'!E507="","",'Műszaki adattábla'!E507)</f>
        <v>39N0503009080005</v>
      </c>
      <c r="E515" s="151">
        <f>IF('Műszaki adattábla'!E507="","",'Műszaki adattábla'!Q507)</f>
        <v>3672</v>
      </c>
      <c r="F515" s="87">
        <f>IF(D515="","",VLOOKUP(D515,'Műszaki adattábla'!E:N,8,0))</f>
        <v>4</v>
      </c>
      <c r="G515" s="87">
        <f>IF(D515="","",IF('Műszaki adattábla'!K507="20-99",IF('Műszaki adattábla'!N507="","Nem adott meg lekötött teljesítményt",VLOOKUP(D515,'Műszaki adattábla'!E:P,10,0)),0))</f>
        <v>0</v>
      </c>
      <c r="H515" s="87">
        <f>IF(D515="","",VLOOKUP(D515,'Műszaki adattábla'!E:Q,11,0))</f>
        <v>0</v>
      </c>
      <c r="I515" s="88">
        <v>1954.93</v>
      </c>
      <c r="J515" s="89">
        <v>1138.9100000000001</v>
      </c>
      <c r="K515" s="90">
        <f>IF(D515="","",ROUND((F515*I515*'Műszaki adattábla'!$C$6/'Műszaki adattábla'!$C$7)+(G515*I515)+(H515*I515)/12*$D$7,0))</f>
        <v>82543</v>
      </c>
      <c r="L515" s="91">
        <f t="shared" si="18"/>
        <v>4182</v>
      </c>
    </row>
    <row r="516" spans="2:12" ht="15.75" thickBot="1" x14ac:dyDescent="0.3">
      <c r="B516" s="84">
        <f t="shared" si="17"/>
        <v>495</v>
      </c>
      <c r="C516" s="85" t="str">
        <f>IF(D516="","",VLOOKUP(D516,'Műszaki adattábla'!E:H,2,0))</f>
        <v>Tiszasüly, Kiséri u. 34</v>
      </c>
      <c r="D516" s="86" t="str">
        <f>IF('Műszaki adattábla'!E508="","",'Műszaki adattábla'!E508)</f>
        <v>39N1107308110009</v>
      </c>
      <c r="E516" s="151">
        <f>IF('Műszaki adattábla'!E508="","",'Műszaki adattábla'!Q508)</f>
        <v>3672</v>
      </c>
      <c r="F516" s="87">
        <f>IF(D516="","",VLOOKUP(D516,'Műszaki adattábla'!E:N,8,0))</f>
        <v>4</v>
      </c>
      <c r="G516" s="87">
        <f>IF(D516="","",IF('Műszaki adattábla'!K508="20-99",IF('Műszaki adattábla'!N508="","Nem adott meg lekötött teljesítményt",VLOOKUP(D516,'Műszaki adattábla'!E:P,10,0)),0))</f>
        <v>0</v>
      </c>
      <c r="H516" s="87">
        <f>IF(D516="","",VLOOKUP(D516,'Műszaki adattábla'!E:Q,11,0))</f>
        <v>0</v>
      </c>
      <c r="I516" s="88">
        <v>1973.63</v>
      </c>
      <c r="J516" s="89">
        <v>1169.71</v>
      </c>
      <c r="K516" s="90">
        <f>IF(D516="","",ROUND((F516*I516*'Műszaki adattábla'!$C$6/'Műszaki adattábla'!$C$7)+(G516*I516)+(H516*I516)/12*$D$7,0))</f>
        <v>83333</v>
      </c>
      <c r="L516" s="91">
        <f t="shared" si="18"/>
        <v>4295</v>
      </c>
    </row>
    <row r="517" spans="2:12" ht="15.75" thickBot="1" x14ac:dyDescent="0.3">
      <c r="B517" s="84">
        <f t="shared" si="17"/>
        <v>496</v>
      </c>
      <c r="C517" s="85" t="str">
        <f>IF(D517="","",VLOOKUP(D517,'Műszaki adattábla'!E:H,2,0))</f>
        <v>5062 Kőtelek Hargita utca 1.</v>
      </c>
      <c r="D517" s="86" t="str">
        <f>IF('Műszaki adattábla'!E509="","",'Műszaki adattábla'!E509)</f>
        <v>39N110689950000O</v>
      </c>
      <c r="E517" s="151">
        <f>IF('Műszaki adattábla'!E509="","",'Műszaki adattábla'!Q509)</f>
        <v>3672</v>
      </c>
      <c r="F517" s="87">
        <f>IF(D517="","",VLOOKUP(D517,'Műszaki adattábla'!E:N,8,0))</f>
        <v>4</v>
      </c>
      <c r="G517" s="87">
        <f>IF(D517="","",IF('Műszaki adattábla'!K509="20-99",IF('Műszaki adattábla'!N509="","Nem adott meg lekötött teljesítményt",VLOOKUP(D517,'Műszaki adattábla'!E:P,10,0)),0))</f>
        <v>0</v>
      </c>
      <c r="H517" s="87">
        <f>IF(D517="","",VLOOKUP(D517,'Műszaki adattábla'!E:Q,11,0))</f>
        <v>0</v>
      </c>
      <c r="I517" s="88">
        <v>1973.63</v>
      </c>
      <c r="J517" s="89">
        <v>1169.71</v>
      </c>
      <c r="K517" s="90">
        <f>IF(D517="","",ROUND((F517*I517*'Műszaki adattábla'!$C$6/'Műszaki adattábla'!$C$7)+(G517*I517)+(H517*I517)/12*$D$7,0))</f>
        <v>83333</v>
      </c>
      <c r="L517" s="91">
        <f t="shared" si="18"/>
        <v>4295</v>
      </c>
    </row>
    <row r="518" spans="2:12" ht="15.75" thickBot="1" x14ac:dyDescent="0.3">
      <c r="B518" s="84">
        <f t="shared" si="17"/>
        <v>497</v>
      </c>
      <c r="C518" s="85" t="str">
        <f>IF(D518="","",VLOOKUP(D518,'Műszaki adattábla'!E:H,2,0))</f>
        <v>Kisköre Tisza II. ltp. 6/4 2 lh fsz.</v>
      </c>
      <c r="D518" s="86" t="str">
        <f>IF('Műszaki adattábla'!E510="","",'Műszaki adattábla'!E510)</f>
        <v>39N110899531000U</v>
      </c>
      <c r="E518" s="151">
        <f>IF('Műszaki adattábla'!E510="","",'Műszaki adattábla'!Q510)</f>
        <v>3672</v>
      </c>
      <c r="F518" s="87">
        <f>IF(D518="","",VLOOKUP(D518,'Műszaki adattábla'!E:N,8,0))</f>
        <v>4</v>
      </c>
      <c r="G518" s="87">
        <f>IF(D518="","",IF('Műszaki adattábla'!K510="20-99",IF('Műszaki adattábla'!N510="","Nem adott meg lekötött teljesítményt",VLOOKUP(D518,'Műszaki adattábla'!E:P,10,0)),0))</f>
        <v>0</v>
      </c>
      <c r="H518" s="87">
        <f>IF(D518="","",VLOOKUP(D518,'Műszaki adattábla'!E:Q,11,0))</f>
        <v>0</v>
      </c>
      <c r="I518" s="88">
        <v>1973.63</v>
      </c>
      <c r="J518" s="89">
        <v>1169.71</v>
      </c>
      <c r="K518" s="90">
        <f>IF(D518="","",ROUND((F518*I518*'Műszaki adattábla'!$C$6/'Műszaki adattábla'!$C$7)+(G518*I518)+(H518*I518)/12*$D$7,0))</f>
        <v>83333</v>
      </c>
      <c r="L518" s="91">
        <f t="shared" si="18"/>
        <v>4295</v>
      </c>
    </row>
    <row r="519" spans="2:12" ht="15.75" thickBot="1" x14ac:dyDescent="0.3">
      <c r="B519" s="84">
        <f t="shared" si="17"/>
        <v>498</v>
      </c>
      <c r="C519" s="85" t="str">
        <f>IF(D519="","",VLOOKUP(D519,'Műszaki adattábla'!E:H,2,0))</f>
        <v>Kisköre Tisza II. ltp. 7. 1. 1/2</v>
      </c>
      <c r="D519" s="86" t="str">
        <f>IF('Műszaki adattábla'!E511="","",'Műszaki adattábla'!E511)</f>
        <v>39N1108994310000</v>
      </c>
      <c r="E519" s="151">
        <f>IF('Műszaki adattábla'!E511="","",'Műszaki adattábla'!Q511)</f>
        <v>3672</v>
      </c>
      <c r="F519" s="87">
        <f>IF(D519="","",VLOOKUP(D519,'Műszaki adattábla'!E:N,8,0))</f>
        <v>4</v>
      </c>
      <c r="G519" s="87">
        <f>IF(D519="","",IF('Műszaki adattábla'!K511="20-99",IF('Műszaki adattábla'!N511="","Nem adott meg lekötött teljesítményt",VLOOKUP(D519,'Műszaki adattábla'!E:P,10,0)),0))</f>
        <v>0</v>
      </c>
      <c r="H519" s="87">
        <f>IF(D519="","",VLOOKUP(D519,'Műszaki adattábla'!E:Q,11,0))</f>
        <v>0</v>
      </c>
      <c r="I519" s="88">
        <v>1973.63</v>
      </c>
      <c r="J519" s="89">
        <v>1169.71</v>
      </c>
      <c r="K519" s="90">
        <f>IF(D519="","",ROUND((F519*I519*'Műszaki adattábla'!$C$6/'Műszaki adattábla'!$C$7)+(G519*I519)+(H519*I519)/12*$D$7,0))</f>
        <v>83333</v>
      </c>
      <c r="L519" s="91">
        <f t="shared" si="18"/>
        <v>4295</v>
      </c>
    </row>
    <row r="520" spans="2:12" ht="15.75" thickBot="1" x14ac:dyDescent="0.3">
      <c r="B520" s="84">
        <f t="shared" si="17"/>
        <v>499</v>
      </c>
      <c r="C520" s="85" t="str">
        <f>IF(D520="","",VLOOKUP(D520,'Műszaki adattábla'!E:H,2,0))</f>
        <v>5137 Jászkisér Kiskör u. 5.</v>
      </c>
      <c r="D520" s="86" t="str">
        <f>IF('Műszaki adattábla'!E512="","",'Műszaki adattábla'!E512)</f>
        <v>39N112665736000B</v>
      </c>
      <c r="E520" s="151">
        <f>IF('Műszaki adattábla'!E512="","",'Műszaki adattábla'!Q512)</f>
        <v>3672</v>
      </c>
      <c r="F520" s="87">
        <f>IF(D520="","",VLOOKUP(D520,'Műszaki adattábla'!E:N,8,0))</f>
        <v>4</v>
      </c>
      <c r="G520" s="87">
        <f>IF(D520="","",IF('Műszaki adattábla'!K512="20-99",IF('Műszaki adattábla'!N512="","Nem adott meg lekötött teljesítményt",VLOOKUP(D520,'Műszaki adattábla'!E:P,10,0)),0))</f>
        <v>0</v>
      </c>
      <c r="H520" s="87">
        <f>IF(D520="","",VLOOKUP(D520,'Műszaki adattábla'!E:Q,11,0))</f>
        <v>0</v>
      </c>
      <c r="I520" s="88">
        <v>1973.63</v>
      </c>
      <c r="J520" s="89">
        <v>1169.71</v>
      </c>
      <c r="K520" s="90">
        <f>IF(D520="","",ROUND((F520*I520*'Műszaki adattábla'!$C$6/'Műszaki adattábla'!$C$7)+(G520*I520)+(H520*I520)/12*$D$7,0))</f>
        <v>83333</v>
      </c>
      <c r="L520" s="91">
        <f t="shared" si="18"/>
        <v>4295</v>
      </c>
    </row>
    <row r="521" spans="2:12" ht="15.75" thickBot="1" x14ac:dyDescent="0.3">
      <c r="B521" s="84">
        <f t="shared" si="17"/>
        <v>500</v>
      </c>
      <c r="C521" s="85" t="str">
        <f>IF(D521="","",VLOOKUP(D521,'Műszaki adattábla'!E:H,2,0))</f>
        <v>Jászberény kossuth lajos utca</v>
      </c>
      <c r="D521" s="86" t="str">
        <f>IF('Műszaki adattábla'!E513="","",'Műszaki adattábla'!E513)</f>
        <v>39N111289100000S</v>
      </c>
      <c r="E521" s="151">
        <f>IF('Műszaki adattábla'!E513="","",'Műszaki adattábla'!Q513)</f>
        <v>3672</v>
      </c>
      <c r="F521" s="87">
        <f>IF(D521="","",VLOOKUP(D521,'Műszaki adattábla'!E:N,8,0))</f>
        <v>4</v>
      </c>
      <c r="G521" s="87">
        <f>IF(D521="","",IF('Műszaki adattábla'!K513="20-99",IF('Műszaki adattábla'!N513="","Nem adott meg lekötött teljesítményt",VLOOKUP(D521,'Műszaki adattábla'!E:P,10,0)),0))</f>
        <v>0</v>
      </c>
      <c r="H521" s="87">
        <f>IF(D521="","",VLOOKUP(D521,'Műszaki adattábla'!E:Q,11,0))</f>
        <v>0</v>
      </c>
      <c r="I521" s="88">
        <v>1973.63</v>
      </c>
      <c r="J521" s="89">
        <v>1169.71</v>
      </c>
      <c r="K521" s="90">
        <f>IF(D521="","",ROUND((F521*I521*'Műszaki adattábla'!$C$6/'Műszaki adattábla'!$C$7)+(G521*I521)+(H521*I521)/12*$D$7,0))</f>
        <v>83333</v>
      </c>
      <c r="L521" s="91">
        <f t="shared" si="18"/>
        <v>4295</v>
      </c>
    </row>
    <row r="522" spans="2:12" ht="15.75" thickBot="1" x14ac:dyDescent="0.3">
      <c r="B522" s="84">
        <f t="shared" si="17"/>
        <v>501</v>
      </c>
      <c r="C522" s="85" t="str">
        <f>IF(D522="","",VLOOKUP(D522,'Műszaki adattábla'!E:H,2,0))</f>
        <v>6065,Lakitelek Alkotmány u. 2.1</v>
      </c>
      <c r="D522" s="86" t="str">
        <f>IF('Műszaki adattábla'!E514="","",'Műszaki adattábla'!E514)</f>
        <v>39N050505765000C</v>
      </c>
      <c r="E522" s="151">
        <f>IF('Műszaki adattábla'!E514="","",'Műszaki adattábla'!Q514)</f>
        <v>3672</v>
      </c>
      <c r="F522" s="87">
        <f>IF(D522="","",VLOOKUP(D522,'Műszaki adattábla'!E:N,8,0))</f>
        <v>4</v>
      </c>
      <c r="G522" s="87">
        <f>IF(D522="","",IF('Műszaki adattábla'!K514="20-99",IF('Műszaki adattábla'!N514="","Nem adott meg lekötött teljesítményt",VLOOKUP(D522,'Műszaki adattábla'!E:P,10,0)),0))</f>
        <v>0</v>
      </c>
      <c r="H522" s="87">
        <f>IF(D522="","",VLOOKUP(D522,'Műszaki adattábla'!E:Q,11,0))</f>
        <v>0</v>
      </c>
      <c r="I522" s="88">
        <v>1954.93</v>
      </c>
      <c r="J522" s="89">
        <v>1138.9100000000001</v>
      </c>
      <c r="K522" s="90">
        <f>IF(D522="","",ROUND((F522*I522*'Műszaki adattábla'!$C$6/'Műszaki adattábla'!$C$7)+(G522*I522)+(H522*I522)/12*$D$7,0))</f>
        <v>82543</v>
      </c>
      <c r="L522" s="91">
        <f t="shared" si="18"/>
        <v>4182</v>
      </c>
    </row>
    <row r="523" spans="2:12" ht="15.75" thickBot="1" x14ac:dyDescent="0.3">
      <c r="B523" s="84">
        <f t="shared" si="17"/>
        <v>502</v>
      </c>
      <c r="C523" s="85" t="str">
        <f>IF(D523="","",VLOOKUP(D523,'Műszaki adattábla'!E:H,2,0))</f>
        <v>5062,Kőtelek Nagykörűi út 14</v>
      </c>
      <c r="D523" s="86" t="str">
        <f>IF('Műszaki adattábla'!E515="","",'Műszaki adattábla'!E515)</f>
        <v>39N1106905240002</v>
      </c>
      <c r="E523" s="151">
        <f>IF('Műszaki adattábla'!E515="","",'Műszaki adattábla'!Q515)</f>
        <v>3672</v>
      </c>
      <c r="F523" s="87">
        <f>IF(D523="","",VLOOKUP(D523,'Műszaki adattábla'!E:N,8,0))</f>
        <v>4</v>
      </c>
      <c r="G523" s="87">
        <f>IF(D523="","",IF('Műszaki adattábla'!K515="20-99",IF('Műszaki adattábla'!N515="","Nem adott meg lekötött teljesítményt",VLOOKUP(D523,'Műszaki adattábla'!E:P,10,0)),0))</f>
        <v>0</v>
      </c>
      <c r="H523" s="87">
        <f>IF(D523="","",VLOOKUP(D523,'Műszaki adattábla'!E:Q,11,0))</f>
        <v>0</v>
      </c>
      <c r="I523" s="88">
        <v>1973.63</v>
      </c>
      <c r="J523" s="89">
        <v>1169.71</v>
      </c>
      <c r="K523" s="90">
        <f>IF(D523="","",ROUND((F523*I523*'Műszaki adattábla'!$C$6/'Műszaki adattábla'!$C$7)+(G523*I523)+(H523*I523)/12*$D$7,0))</f>
        <v>83333</v>
      </c>
      <c r="L523" s="91">
        <f t="shared" si="18"/>
        <v>4295</v>
      </c>
    </row>
    <row r="524" spans="2:12" ht="15.75" thickBot="1" x14ac:dyDescent="0.3">
      <c r="B524" s="84">
        <f t="shared" si="17"/>
        <v>503</v>
      </c>
      <c r="C524" s="85" t="str">
        <f>IF(D524="","",VLOOKUP(D524,'Műszaki adattábla'!E:H,2,0))</f>
        <v>5400,Mezőtúr Kossuth Lajos utca 34.</v>
      </c>
      <c r="D524" s="86" t="str">
        <f>IF('Műszaki adattábla'!E516="","",'Műszaki adattábla'!E516)</f>
        <v>39N1101493490002</v>
      </c>
      <c r="E524" s="151">
        <f>IF('Műszaki adattábla'!E516="","",'Műszaki adattábla'!Q516)</f>
        <v>3672</v>
      </c>
      <c r="F524" s="87">
        <f>IF(D524="","",VLOOKUP(D524,'Műszaki adattábla'!E:N,8,0))</f>
        <v>4</v>
      </c>
      <c r="G524" s="87">
        <f>IF(D524="","",IF('Műszaki adattábla'!K516="20-99",IF('Műszaki adattábla'!N516="","Nem adott meg lekötött teljesítményt",VLOOKUP(D524,'Műszaki adattábla'!E:P,10,0)),0))</f>
        <v>0</v>
      </c>
      <c r="H524" s="87">
        <f>IF(D524="","",VLOOKUP(D524,'Műszaki adattábla'!E:Q,11,0))</f>
        <v>0</v>
      </c>
      <c r="I524" s="88">
        <v>1973.63</v>
      </c>
      <c r="J524" s="89">
        <v>1169.71</v>
      </c>
      <c r="K524" s="90">
        <f>IF(D524="","",ROUND((F524*I524*'Műszaki adattábla'!$C$6/'Műszaki adattábla'!$C$7)+(G524*I524)+(H524*I524)/12*$D$7,0))</f>
        <v>83333</v>
      </c>
      <c r="L524" s="91">
        <f t="shared" si="18"/>
        <v>4295</v>
      </c>
    </row>
    <row r="525" spans="2:12" ht="15.75" thickBot="1" x14ac:dyDescent="0.3">
      <c r="B525" s="84">
        <f t="shared" si="17"/>
        <v>504</v>
      </c>
      <c r="C525" s="85" t="str">
        <f>IF(D525="","",VLOOKUP(D525,'Műszaki adattábla'!E:H,2,0))</f>
        <v>5000, Szolnok, Boldog Sándor István krt. 4.</v>
      </c>
      <c r="D525" s="86" t="str">
        <f>IF('Műszaki adattábla'!E517="","",'Műszaki adattábla'!E517)</f>
        <v>39N112645008000C</v>
      </c>
      <c r="E525" s="151">
        <f>IF('Műszaki adattábla'!E517="","",'Műszaki adattábla'!Q517)</f>
        <v>52463</v>
      </c>
      <c r="F525" s="87">
        <f>IF(D525="","",VLOOKUP(D525,'Műszaki adattábla'!E:N,8,0))</f>
        <v>4</v>
      </c>
      <c r="G525" s="87">
        <f>IF(D525="","",IF('Műszaki adattábla'!K517="20-99",IF('Műszaki adattábla'!N517="","Nem adott meg lekötött teljesítményt",VLOOKUP(D525,'Műszaki adattábla'!E:P,10,0)),0))</f>
        <v>0</v>
      </c>
      <c r="H525" s="87">
        <f>IF(D525="","",VLOOKUP(D525,'Műszaki adattábla'!E:Q,11,0))</f>
        <v>0</v>
      </c>
      <c r="I525" s="88">
        <v>1973.63</v>
      </c>
      <c r="J525" s="89">
        <v>1169.71</v>
      </c>
      <c r="K525" s="90">
        <f>IF(D525="","",ROUND((F525*I525*'Műszaki adattábla'!$C$6/'Műszaki adattábla'!$C$7)+(G525*I525)+(H525*I525)/12*$D$7,0))</f>
        <v>83333</v>
      </c>
      <c r="L525" s="91">
        <f t="shared" si="18"/>
        <v>61366</v>
      </c>
    </row>
    <row r="526" spans="2:12" ht="15.75" thickBot="1" x14ac:dyDescent="0.3">
      <c r="B526" s="84">
        <f t="shared" si="17"/>
        <v>505</v>
      </c>
      <c r="C526" s="85" t="str">
        <f>IF(D526="","",VLOOKUP(D526,'Műszaki adattábla'!E:H,2,0))</f>
        <v>5700 Gyula, Nagyváradi út 59 / B.</v>
      </c>
      <c r="D526" s="86" t="str">
        <f>IF('Műszaki adattábla'!E518="","",'Műszaki adattábla'!E518)</f>
        <v>39N0503950640005</v>
      </c>
      <c r="E526" s="151">
        <f>IF('Műszaki adattábla'!E518="","",'Műszaki adattábla'!Q518)</f>
        <v>393774</v>
      </c>
      <c r="F526" s="87">
        <f>IF(D526="","",VLOOKUP(D526,'Műszaki adattábla'!E:N,8,0))</f>
        <v>0</v>
      </c>
      <c r="G526" s="87">
        <f>IF(D526="","",IF('Műszaki adattábla'!K518="20-99",IF('Műszaki adattábla'!N518="","Nem adott meg lekötött teljesítményt",VLOOKUP(D526,'Műszaki adattábla'!E:P,10,0)),0))</f>
        <v>609</v>
      </c>
      <c r="H526" s="87">
        <f>IF(D526="","",VLOOKUP(D526,'Műszaki adattábla'!E:Q,11,0))</f>
        <v>0</v>
      </c>
      <c r="I526" s="88">
        <v>1875.5</v>
      </c>
      <c r="J526" s="89">
        <v>164.72</v>
      </c>
      <c r="K526" s="90">
        <f>IF(D526="","",ROUND((F526*I526*'Műszaki adattábla'!$C$6/'Műszaki adattábla'!$C$7)+(G526*I526)+(H526*I526)/12*$D$7,0))</f>
        <v>1142180</v>
      </c>
      <c r="L526" s="91">
        <f t="shared" si="18"/>
        <v>64862</v>
      </c>
    </row>
    <row r="527" spans="2:12" ht="15.75" thickBot="1" x14ac:dyDescent="0.3">
      <c r="B527" s="84">
        <f t="shared" si="17"/>
        <v>506</v>
      </c>
      <c r="C527" s="85" t="str">
        <f>IF(D527="","",VLOOKUP(D527,'Műszaki adattábla'!E:H,2,0))</f>
        <v>5700 Gyula, Városház u. 26.</v>
      </c>
      <c r="D527" s="86" t="str">
        <f>IF('Műszaki adattábla'!E519="","",'Műszaki adattábla'!E519)</f>
        <v>39N050396369000P</v>
      </c>
      <c r="E527" s="151">
        <f>IF('Műszaki adattábla'!E519="","",'Műszaki adattábla'!Q519)</f>
        <v>535970</v>
      </c>
      <c r="F527" s="87">
        <f>IF(D527="","",VLOOKUP(D527,'Műszaki adattábla'!E:N,8,0))</f>
        <v>0</v>
      </c>
      <c r="G527" s="87">
        <f>IF(D527="","",IF('Műszaki adattábla'!K519="20-99",IF('Műszaki adattábla'!N519="","Nem adott meg lekötött teljesítményt",VLOOKUP(D527,'Műszaki adattábla'!E:P,10,0)),0))</f>
        <v>683</v>
      </c>
      <c r="H527" s="87">
        <f>IF(D527="","",VLOOKUP(D527,'Műszaki adattábla'!E:Q,11,0))</f>
        <v>0</v>
      </c>
      <c r="I527" s="88">
        <v>1875.5</v>
      </c>
      <c r="J527" s="89">
        <v>164.72</v>
      </c>
      <c r="K527" s="90">
        <f>IF(D527="","",ROUND((F527*I527*'Műszaki adattábla'!$C$6/'Műszaki adattábla'!$C$7)+(G527*I527)+(H527*I527)/12*$D$7,0))</f>
        <v>1280967</v>
      </c>
      <c r="L527" s="91">
        <f t="shared" si="18"/>
        <v>88285</v>
      </c>
    </row>
    <row r="528" spans="2:12" ht="15.75" thickBot="1" x14ac:dyDescent="0.3">
      <c r="B528" s="84">
        <f t="shared" si="17"/>
        <v>507</v>
      </c>
      <c r="C528" s="85" t="str">
        <f>IF(D528="","",VLOOKUP(D528,'Műszaki adattábla'!E:H,2,0))</f>
        <v>5700 Gyula, Városház u. 25.</v>
      </c>
      <c r="D528" s="86" t="str">
        <f>IF('Műszaki adattábla'!E520="","",'Műszaki adattábla'!E520)</f>
        <v>39N050849212000V</v>
      </c>
      <c r="E528" s="151">
        <f>IF('Műszaki adattábla'!E520="","",'Műszaki adattábla'!Q520)</f>
        <v>105558</v>
      </c>
      <c r="F528" s="87">
        <f>IF(D528="","",VLOOKUP(D528,'Műszaki adattábla'!E:N,8,0))</f>
        <v>10</v>
      </c>
      <c r="G528" s="87">
        <f>IF(D528="","",IF('Műszaki adattábla'!K520="20-99",IF('Műszaki adattábla'!N520="","Nem adott meg lekötött teljesítményt",VLOOKUP(D528,'Műszaki adattábla'!E:P,10,0)),0))</f>
        <v>0</v>
      </c>
      <c r="H528" s="87">
        <f>IF(D528="","",VLOOKUP(D528,'Műszaki adattábla'!E:Q,11,0))</f>
        <v>0</v>
      </c>
      <c r="I528" s="88">
        <v>1954.93</v>
      </c>
      <c r="J528" s="89">
        <v>1138.9100000000001</v>
      </c>
      <c r="K528" s="90">
        <f>IF(D528="","",ROUND((F528*I528*'Műszaki adattábla'!$C$6/'Műszaki adattábla'!$C$7)+(G528*I528)+(H528*I528)/12*$D$7,0))</f>
        <v>206358</v>
      </c>
      <c r="L528" s="91">
        <f t="shared" si="18"/>
        <v>120221</v>
      </c>
    </row>
    <row r="529" spans="2:12" ht="15.75" thickBot="1" x14ac:dyDescent="0.3">
      <c r="B529" s="84">
        <f t="shared" si="17"/>
        <v>508</v>
      </c>
      <c r="C529" s="85" t="str">
        <f>IF(D529="","",VLOOKUP(D529,'Műszaki adattábla'!E:H,2,0))</f>
        <v>5520 Szeghalom, Széchenyi u. 60</v>
      </c>
      <c r="D529" s="86" t="str">
        <f>IF('Műszaki adattábla'!E521="","",'Műszaki adattábla'!E521)</f>
        <v>39N0505594620008</v>
      </c>
      <c r="E529" s="151">
        <f>IF('Műszaki adattábla'!E521="","",'Műszaki adattábla'!Q521)</f>
        <v>68613</v>
      </c>
      <c r="F529" s="87">
        <f>IF(D529="","",VLOOKUP(D529,'Műszaki adattábla'!E:N,8,0))</f>
        <v>8</v>
      </c>
      <c r="G529" s="87">
        <f>IF(D529="","",IF('Műszaki adattábla'!K521="20-99",IF('Műszaki adattábla'!N521="","Nem adott meg lekötött teljesítményt",VLOOKUP(D529,'Műszaki adattábla'!E:P,10,0)),0))</f>
        <v>0</v>
      </c>
      <c r="H529" s="87">
        <f>IF(D529="","",VLOOKUP(D529,'Műszaki adattábla'!E:Q,11,0))</f>
        <v>0</v>
      </c>
      <c r="I529" s="88">
        <v>1954.93</v>
      </c>
      <c r="J529" s="89">
        <v>1138.9100000000001</v>
      </c>
      <c r="K529" s="90">
        <f>IF(D529="","",ROUND((F529*I529*'Műszaki adattábla'!$C$6/'Műszaki adattábla'!$C$7)+(G529*I529)+(H529*I529)/12*$D$7,0))</f>
        <v>165087</v>
      </c>
      <c r="L529" s="91">
        <f t="shared" si="18"/>
        <v>78144</v>
      </c>
    </row>
    <row r="530" spans="2:12" ht="15.75" thickBot="1" x14ac:dyDescent="0.3">
      <c r="B530" s="84">
        <f t="shared" si="17"/>
        <v>509</v>
      </c>
      <c r="C530" s="85" t="str">
        <f>IF(D530="","",VLOOKUP(D530,'Műszaki adattábla'!E:H,2,0))</f>
        <v>5540 Szarvas, Körös u. 1.</v>
      </c>
      <c r="D530" s="86" t="str">
        <f>IF('Műszaki adattábla'!E522="","",'Műszaki adattábla'!E522)</f>
        <v>39N050149007000M</v>
      </c>
      <c r="E530" s="151">
        <f>IF('Műszaki adattábla'!E522="","",'Műszaki adattábla'!Q522)</f>
        <v>58058</v>
      </c>
      <c r="F530" s="87">
        <f>IF(D530="","",VLOOKUP(D530,'Műszaki adattábla'!E:N,8,0))</f>
        <v>4</v>
      </c>
      <c r="G530" s="87">
        <f>IF(D530="","",IF('Műszaki adattábla'!K522="20-99",IF('Műszaki adattábla'!N522="","Nem adott meg lekötött teljesítményt",VLOOKUP(D530,'Műszaki adattábla'!E:P,10,0)),0))</f>
        <v>0</v>
      </c>
      <c r="H530" s="87">
        <f>IF(D530="","",VLOOKUP(D530,'Műszaki adattábla'!E:Q,11,0))</f>
        <v>0</v>
      </c>
      <c r="I530" s="88">
        <v>1954.93</v>
      </c>
      <c r="J530" s="89">
        <v>1138.9100000000001</v>
      </c>
      <c r="K530" s="90">
        <f>IF(D530="","",ROUND((F530*I530*'Műszaki adattábla'!$C$6/'Műszaki adattábla'!$C$7)+(G530*I530)+(H530*I530)/12*$D$7,0))</f>
        <v>82543</v>
      </c>
      <c r="L530" s="91">
        <f t="shared" si="18"/>
        <v>66123</v>
      </c>
    </row>
    <row r="531" spans="2:12" ht="15.75" thickBot="1" x14ac:dyDescent="0.3">
      <c r="B531" s="84">
        <f t="shared" si="17"/>
        <v>510</v>
      </c>
      <c r="C531" s="85" t="str">
        <f>IF(D531="","",VLOOKUP(D531,'Műszaki adattábla'!E:H,2,0))</f>
        <v>8360 Keszthely Csík Ferenc sétány 1</v>
      </c>
      <c r="D531" s="86" t="str">
        <f>IF('Műszaki adattábla'!E523="","",'Műszaki adattábla'!E523)</f>
        <v>39N040048089000V</v>
      </c>
      <c r="E531" s="151">
        <f>IF('Műszaki adattábla'!E523="","",'Műszaki adattábla'!Q523)</f>
        <v>241222</v>
      </c>
      <c r="F531" s="87">
        <f>IF(D531="","",VLOOKUP(D531,'Műszaki adattábla'!E:N,8,0))</f>
        <v>0</v>
      </c>
      <c r="G531" s="87">
        <f>IF(D531="","",IF('Műszaki adattábla'!K523="20-99",IF('Műszaki adattábla'!N523="","Nem adott meg lekötött teljesítményt",VLOOKUP(D531,'Műszaki adattábla'!E:P,10,0)),0))</f>
        <v>263</v>
      </c>
      <c r="H531" s="87">
        <f>IF(D531="","",VLOOKUP(D531,'Műszaki adattábla'!E:Q,11,0))</f>
        <v>0</v>
      </c>
      <c r="I531" s="88">
        <v>3252.02</v>
      </c>
      <c r="J531" s="89">
        <v>174.31</v>
      </c>
      <c r="K531" s="90">
        <f>IF(D531="","",ROUND((F531*I531*'Műszaki adattábla'!$C$6/'Műszaki adattábla'!$C$7)+(G531*I531)+(H531*I531)/12*$D$7,0))</f>
        <v>855281</v>
      </c>
      <c r="L531" s="91">
        <f t="shared" si="18"/>
        <v>42047</v>
      </c>
    </row>
    <row r="532" spans="2:12" ht="15.75" thickBot="1" x14ac:dyDescent="0.3">
      <c r="B532" s="84">
        <f t="shared" si="17"/>
        <v>511</v>
      </c>
      <c r="C532" s="85" t="str">
        <f>IF(D532="","",VLOOKUP(D532,'Műszaki adattábla'!E:H,2,0))</f>
        <v>8360 Keszthely Csík Ferenc sétány 4</v>
      </c>
      <c r="D532" s="86" t="str">
        <f>IF('Műszaki adattábla'!E524="","",'Műszaki adattábla'!E524)</f>
        <v>39N040297546000F</v>
      </c>
      <c r="E532" s="151">
        <f>IF('Műszaki adattábla'!E524="","",'Műszaki adattábla'!Q524)</f>
        <v>13416</v>
      </c>
      <c r="F532" s="87">
        <f>IF(D532="","",VLOOKUP(D532,'Műszaki adattábla'!E:N,8,0))</f>
        <v>4</v>
      </c>
      <c r="G532" s="87">
        <f>IF(D532="","",IF('Műszaki adattábla'!K524="20-99",IF('Műszaki adattábla'!N524="","Nem adott meg lekötött teljesítményt",VLOOKUP(D532,'Műszaki adattábla'!E:P,10,0)),0))</f>
        <v>0</v>
      </c>
      <c r="H532" s="87">
        <f>IF(D532="","",VLOOKUP(D532,'Műszaki adattábla'!E:Q,11,0))</f>
        <v>0</v>
      </c>
      <c r="I532" s="88">
        <v>1973.63</v>
      </c>
      <c r="J532" s="89">
        <v>1626.5</v>
      </c>
      <c r="K532" s="90">
        <f>IF(D532="","",ROUND((F532*I532*'Műszaki adattábla'!$C$6/'Műszaki adattábla'!$C$7)+(G532*I532)+(H532*I532)/12*$D$7,0))</f>
        <v>83333</v>
      </c>
      <c r="L532" s="91">
        <f t="shared" si="18"/>
        <v>21821</v>
      </c>
    </row>
    <row r="533" spans="2:12" ht="15.75" thickBot="1" x14ac:dyDescent="0.3">
      <c r="B533" s="84">
        <f t="shared" si="17"/>
        <v>512</v>
      </c>
      <c r="C533" s="85" t="str">
        <f>IF(D533="","",VLOOKUP(D533,'Műszaki adattábla'!E:H,2,0))</f>
        <v>8360 Keszthely Csík Ferenc sétány 4 1/1.</v>
      </c>
      <c r="D533" s="86" t="str">
        <f>IF('Műszaki adattábla'!E525="","",'Műszaki adattábla'!E525)</f>
        <v>39N040297547000A</v>
      </c>
      <c r="E533" s="151">
        <f>IF('Műszaki adattábla'!E525="","",'Műszaki adattábla'!Q525)</f>
        <v>4201</v>
      </c>
      <c r="F533" s="87">
        <f>IF(D533="","",VLOOKUP(D533,'Műszaki adattábla'!E:N,8,0))</f>
        <v>4</v>
      </c>
      <c r="G533" s="87">
        <f>IF(D533="","",IF('Műszaki adattábla'!K525="20-99",IF('Műszaki adattábla'!N525="","Nem adott meg lekötött teljesítményt",VLOOKUP(D533,'Műszaki adattábla'!E:P,10,0)),0))</f>
        <v>0</v>
      </c>
      <c r="H533" s="87">
        <f>IF(D533="","",VLOOKUP(D533,'Műszaki adattábla'!E:Q,11,0))</f>
        <v>0</v>
      </c>
      <c r="I533" s="88">
        <v>1973.63</v>
      </c>
      <c r="J533" s="89">
        <v>1626.5</v>
      </c>
      <c r="K533" s="90">
        <f>IF(D533="","",ROUND((F533*I533*'Műszaki adattábla'!$C$6/'Műszaki adattábla'!$C$7)+(G533*I533)+(H533*I533)/12*$D$7,0))</f>
        <v>83333</v>
      </c>
      <c r="L533" s="91">
        <f t="shared" si="18"/>
        <v>6833</v>
      </c>
    </row>
    <row r="534" spans="2:12" ht="15.75" thickBot="1" x14ac:dyDescent="0.3">
      <c r="B534" s="84">
        <f t="shared" si="17"/>
        <v>513</v>
      </c>
      <c r="C534" s="85" t="str">
        <f>IF(D534="","",VLOOKUP(D534,'Műszaki adattábla'!E:H,2,0))</f>
        <v>8360 Keszthely Napfény sor 23</v>
      </c>
      <c r="D534" s="86" t="str">
        <f>IF('Műszaki adattábla'!E526="","",'Műszaki adattábla'!E526)</f>
        <v>39N040024743000C</v>
      </c>
      <c r="E534" s="151">
        <f>IF('Műszaki adattábla'!E526="","",'Műszaki adattábla'!Q526)</f>
        <v>12064</v>
      </c>
      <c r="F534" s="87">
        <f>IF(D534="","",VLOOKUP(D534,'Műszaki adattábla'!E:N,8,0))</f>
        <v>4</v>
      </c>
      <c r="G534" s="87">
        <f>IF(D534="","",IF('Műszaki adattábla'!K526="20-99",IF('Műszaki adattábla'!N526="","Nem adott meg lekötött teljesítményt",VLOOKUP(D534,'Műszaki adattábla'!E:P,10,0)),0))</f>
        <v>0</v>
      </c>
      <c r="H534" s="87">
        <f>IF(D534="","",VLOOKUP(D534,'Műszaki adattábla'!E:Q,11,0))</f>
        <v>0</v>
      </c>
      <c r="I534" s="88">
        <v>1973.63</v>
      </c>
      <c r="J534" s="89">
        <v>1626.5</v>
      </c>
      <c r="K534" s="90">
        <f>IF(D534="","",ROUND((F534*I534*'Műszaki adattábla'!$C$6/'Műszaki adattábla'!$C$7)+(G534*I534)+(H534*I534)/12*$D$7,0))</f>
        <v>83333</v>
      </c>
      <c r="L534" s="91">
        <f t="shared" si="18"/>
        <v>19622</v>
      </c>
    </row>
    <row r="535" spans="2:12" ht="15.75" thickBot="1" x14ac:dyDescent="0.3">
      <c r="B535" s="84">
        <f t="shared" si="17"/>
        <v>514</v>
      </c>
      <c r="C535" s="85" t="str">
        <f>IF(D535="","",VLOOKUP(D535,'Műszaki adattábla'!E:H,2,0))</f>
        <v>8360 Keszthely Napsugár utca 4</v>
      </c>
      <c r="D535" s="86" t="str">
        <f>IF('Műszaki adattábla'!E527="","",'Műszaki adattábla'!E527)</f>
        <v>39N040024944000U</v>
      </c>
      <c r="E535" s="151">
        <f>IF('Műszaki adattábla'!E527="","",'Műszaki adattábla'!Q527)</f>
        <v>12773</v>
      </c>
      <c r="F535" s="87">
        <f>IF(D535="","",VLOOKUP(D535,'Műszaki adattábla'!E:N,8,0))</f>
        <v>16</v>
      </c>
      <c r="G535" s="87">
        <f>IF(D535="","",IF('Műszaki adattábla'!K527="20-99",IF('Műszaki adattábla'!N527="","Nem adott meg lekötött teljesítményt",VLOOKUP(D535,'Műszaki adattábla'!E:P,10,0)),0))</f>
        <v>0</v>
      </c>
      <c r="H535" s="87">
        <f>IF(D535="","",VLOOKUP(D535,'Műszaki adattábla'!E:Q,11,0))</f>
        <v>0</v>
      </c>
      <c r="I535" s="88">
        <v>1973.63</v>
      </c>
      <c r="J535" s="89">
        <v>1626.5</v>
      </c>
      <c r="K535" s="90">
        <f>IF(D535="","",ROUND((F535*I535*'Műszaki adattábla'!$C$6/'Műszaki adattábla'!$C$7)+(G535*I535)+(H535*I535)/12*$D$7,0))</f>
        <v>333332</v>
      </c>
      <c r="L535" s="91">
        <f t="shared" si="18"/>
        <v>20775</v>
      </c>
    </row>
    <row r="536" spans="2:12" ht="15.75" thickBot="1" x14ac:dyDescent="0.3">
      <c r="B536" s="84">
        <f t="shared" si="17"/>
        <v>515</v>
      </c>
      <c r="C536" s="85" t="str">
        <f>IF(D536="","",VLOOKUP(D536,'Műszaki adattábla'!E:H,2,0))</f>
        <v>8392 Zalavár Külterület</v>
      </c>
      <c r="D536" s="86" t="str">
        <f>IF('Műszaki adattábla'!E528="","",'Műszaki adattábla'!E528)</f>
        <v>39N040120680000W</v>
      </c>
      <c r="E536" s="151">
        <f>IF('Műszaki adattábla'!E528="","",'Műszaki adattábla'!Q528)</f>
        <v>171194</v>
      </c>
      <c r="F536" s="87">
        <f>IF(D536="","",VLOOKUP(D536,'Műszaki adattábla'!E:N,8,0))</f>
        <v>16</v>
      </c>
      <c r="G536" s="87">
        <f>IF(D536="","",IF('Műszaki adattábla'!K528="20-99",IF('Műszaki adattábla'!N528="","Nem adott meg lekötött teljesítményt",VLOOKUP(D536,'Műszaki adattábla'!E:P,10,0)),0))</f>
        <v>0</v>
      </c>
      <c r="H536" s="87">
        <f>IF(D536="","",VLOOKUP(D536,'Műszaki adattábla'!E:Q,11,0))</f>
        <v>0</v>
      </c>
      <c r="I536" s="88">
        <v>1973.63</v>
      </c>
      <c r="J536" s="89">
        <v>1626.5</v>
      </c>
      <c r="K536" s="90">
        <f>IF(D536="","",ROUND((F536*I536*'Műszaki adattábla'!$C$6/'Műszaki adattábla'!$C$7)+(G536*I536)+(H536*I536)/12*$D$7,0))</f>
        <v>333332</v>
      </c>
      <c r="L536" s="91">
        <f t="shared" si="18"/>
        <v>278447</v>
      </c>
    </row>
    <row r="537" spans="2:12" ht="15.75" thickBot="1" x14ac:dyDescent="0.3">
      <c r="B537" s="84">
        <f t="shared" si="17"/>
        <v>516</v>
      </c>
      <c r="C537" s="85" t="str">
        <f>IF(D537="","",VLOOKUP(D537,'Műszaki adattábla'!E:H,2,0))</f>
        <v>8732 Főnyed Rákóczi utca 26</v>
      </c>
      <c r="D537" s="86" t="str">
        <f>IF('Műszaki adattábla'!E529="","",'Műszaki adattábla'!E529)</f>
        <v>39N040327392000Z</v>
      </c>
      <c r="E537" s="151">
        <f>IF('Műszaki adattábla'!E529="","",'Műszaki adattábla'!Q529)</f>
        <v>4856</v>
      </c>
      <c r="F537" s="87">
        <f>IF(D537="","",VLOOKUP(D537,'Műszaki adattábla'!E:N,8,0))</f>
        <v>6</v>
      </c>
      <c r="G537" s="87">
        <f>IF(D537="","",IF('Műszaki adattábla'!K529="20-99",IF('Műszaki adattábla'!N529="","Nem adott meg lekötött teljesítményt",VLOOKUP(D537,'Műszaki adattábla'!E:P,10,0)),0))</f>
        <v>0</v>
      </c>
      <c r="H537" s="87">
        <f>IF(D537="","",VLOOKUP(D537,'Műszaki adattábla'!E:Q,11,0))</f>
        <v>0</v>
      </c>
      <c r="I537" s="88">
        <v>1973.63</v>
      </c>
      <c r="J537" s="89">
        <v>1626.5</v>
      </c>
      <c r="K537" s="90">
        <f>IF(D537="","",ROUND((F537*I537*'Műszaki adattábla'!$C$6/'Műszaki adattábla'!$C$7)+(G537*I537)+(H537*I537)/12*$D$7,0))</f>
        <v>124999</v>
      </c>
      <c r="L537" s="91">
        <f t="shared" si="18"/>
        <v>7898</v>
      </c>
    </row>
    <row r="538" spans="2:12" ht="15.75" thickBot="1" x14ac:dyDescent="0.3">
      <c r="B538" s="84">
        <f t="shared" si="17"/>
        <v>517</v>
      </c>
      <c r="C538" s="85" t="str">
        <f>IF(D538="","",VLOOKUP(D538,'Műszaki adattábla'!E:H,2,0))</f>
        <v>8868 Letenye Kárpáti utca 10</v>
      </c>
      <c r="D538" s="86" t="str">
        <f>IF('Műszaki adattábla'!E530="","",'Műszaki adattábla'!E530)</f>
        <v>39N0401862250006</v>
      </c>
      <c r="E538" s="151">
        <f>IF('Műszaki adattábla'!E530="","",'Műszaki adattábla'!Q530)</f>
        <v>19423</v>
      </c>
      <c r="F538" s="87">
        <f>IF(D538="","",VLOOKUP(D538,'Műszaki adattábla'!E:N,8,0))</f>
        <v>4</v>
      </c>
      <c r="G538" s="87">
        <f>IF(D538="","",IF('Műszaki adattábla'!K530="20-99",IF('Műszaki adattábla'!N530="","Nem adott meg lekötött teljesítményt",VLOOKUP(D538,'Műszaki adattábla'!E:P,10,0)),0))</f>
        <v>0</v>
      </c>
      <c r="H538" s="87">
        <f>IF(D538="","",VLOOKUP(D538,'Műszaki adattábla'!E:Q,11,0))</f>
        <v>0</v>
      </c>
      <c r="I538" s="88">
        <v>1973.63</v>
      </c>
      <c r="J538" s="89">
        <v>1626.5</v>
      </c>
      <c r="K538" s="90">
        <f>IF(D538="","",ROUND((F538*I538*'Műszaki adattábla'!$C$6/'Műszaki adattábla'!$C$7)+(G538*I538)+(H538*I538)/12*$D$7,0))</f>
        <v>83333</v>
      </c>
      <c r="L538" s="91">
        <f t="shared" si="18"/>
        <v>31592</v>
      </c>
    </row>
    <row r="539" spans="2:12" ht="15.75" thickBot="1" x14ac:dyDescent="0.3">
      <c r="B539" s="84">
        <f t="shared" si="17"/>
        <v>518</v>
      </c>
      <c r="C539" s="85" t="str">
        <f>IF(D539="","",VLOOKUP(D539,'Műszaki adattábla'!E:H,2,0))</f>
        <v>8900 Zalaegerszeg Köztársaság útja 6</v>
      </c>
      <c r="D539" s="86" t="str">
        <f>IF('Műszaki adattábla'!E531="","",'Műszaki adattábla'!E531)</f>
        <v>39N040003800000X</v>
      </c>
      <c r="E539" s="151">
        <f>IF('Műszaki adattábla'!E531="","",'Műszaki adattábla'!Q531)</f>
        <v>7631</v>
      </c>
      <c r="F539" s="87">
        <f>IF(D539="","",VLOOKUP(D539,'Műszaki adattábla'!E:N,8,0))</f>
        <v>4</v>
      </c>
      <c r="G539" s="87">
        <f>IF(D539="","",IF('Műszaki adattábla'!K531="20-99",IF('Műszaki adattábla'!N531="","Nem adott meg lekötött teljesítményt",VLOOKUP(D539,'Műszaki adattábla'!E:P,10,0)),0))</f>
        <v>0</v>
      </c>
      <c r="H539" s="87">
        <f>IF(D539="","",VLOOKUP(D539,'Műszaki adattábla'!E:Q,11,0))</f>
        <v>0</v>
      </c>
      <c r="I539" s="88">
        <v>1973.63</v>
      </c>
      <c r="J539" s="89">
        <v>1626.5</v>
      </c>
      <c r="K539" s="90">
        <f>IF(D539="","",ROUND((F539*I539*'Műszaki adattábla'!$C$6/'Műszaki adattábla'!$C$7)+(G539*I539)+(H539*I539)/12*$D$7,0))</f>
        <v>83333</v>
      </c>
      <c r="L539" s="91">
        <f t="shared" si="18"/>
        <v>12412</v>
      </c>
    </row>
    <row r="540" spans="2:12" ht="15.75" thickBot="1" x14ac:dyDescent="0.3">
      <c r="B540" s="84">
        <f t="shared" si="17"/>
        <v>519</v>
      </c>
      <c r="C540" s="85" t="str">
        <f>IF(D540="","",VLOOKUP(D540,'Műszaki adattábla'!E:H,2,0))</f>
        <v>8900 Zalaegerszeg Köztársaság útja 6</v>
      </c>
      <c r="D540" s="86" t="str">
        <f>IF('Műszaki adattábla'!E532="","",'Műszaki adattábla'!E532)</f>
        <v>39N040324855000X</v>
      </c>
      <c r="E540" s="151">
        <f>IF('Műszaki adattábla'!E532="","",'Műszaki adattábla'!Q532)</f>
        <v>11159</v>
      </c>
      <c r="F540" s="87">
        <f>IF(D540="","",VLOOKUP(D540,'Műszaki adattábla'!E:N,8,0))</f>
        <v>4</v>
      </c>
      <c r="G540" s="87">
        <f>IF(D540="","",IF('Műszaki adattábla'!K532="20-99",IF('Műszaki adattábla'!N532="","Nem adott meg lekötött teljesítményt",VLOOKUP(D540,'Műszaki adattábla'!E:P,10,0)),0))</f>
        <v>0</v>
      </c>
      <c r="H540" s="87">
        <f>IF(D540="","",VLOOKUP(D540,'Műszaki adattábla'!E:Q,11,0))</f>
        <v>0</v>
      </c>
      <c r="I540" s="88">
        <v>1973.63</v>
      </c>
      <c r="J540" s="89">
        <v>1626.5</v>
      </c>
      <c r="K540" s="90">
        <f>IF(D540="","",ROUND((F540*I540*'Műszaki adattábla'!$C$6/'Műszaki adattábla'!$C$7)+(G540*I540)+(H540*I540)/12*$D$7,0))</f>
        <v>83333</v>
      </c>
      <c r="L540" s="91">
        <f t="shared" si="18"/>
        <v>18150</v>
      </c>
    </row>
    <row r="541" spans="2:12" ht="15.75" thickBot="1" x14ac:dyDescent="0.3">
      <c r="B541" s="84">
        <f t="shared" si="17"/>
        <v>520</v>
      </c>
      <c r="C541" s="85" t="str">
        <f>IF(D541="","",VLOOKUP(D541,'Műszaki adattábla'!E:H,2,0))</f>
        <v>9600 Sárvár Esze Tamás utca 68</v>
      </c>
      <c r="D541" s="86" t="str">
        <f>IF('Műszaki adattábla'!E533="","",'Műszaki adattábla'!E533)</f>
        <v>39N0503559670000</v>
      </c>
      <c r="E541" s="151">
        <f>IF('Műszaki adattábla'!E533="","",'Műszaki adattábla'!Q533)</f>
        <v>4412</v>
      </c>
      <c r="F541" s="87">
        <f>IF(D541="","",VLOOKUP(D541,'Műszaki adattábla'!E:N,8,0))</f>
        <v>4</v>
      </c>
      <c r="G541" s="87">
        <f>IF(D541="","",IF('Műszaki adattábla'!K533="20-99",IF('Műszaki adattábla'!N533="","Nem adott meg lekötött teljesítményt",VLOOKUP(D541,'Műszaki adattábla'!E:P,10,0)),0))</f>
        <v>0</v>
      </c>
      <c r="H541" s="87">
        <f>IF(D541="","",VLOOKUP(D541,'Műszaki adattábla'!E:Q,11,0))</f>
        <v>0</v>
      </c>
      <c r="I541" s="88">
        <v>1954.93</v>
      </c>
      <c r="J541" s="89">
        <v>1138.9100000000001</v>
      </c>
      <c r="K541" s="90">
        <f>IF(D541="","",ROUND((F541*I541*'Műszaki adattábla'!$C$6/'Műszaki adattábla'!$C$7)+(G541*I541)+(H541*I541)/12*$D$7,0))</f>
        <v>82543</v>
      </c>
      <c r="L541" s="91">
        <f t="shared" si="18"/>
        <v>5025</v>
      </c>
    </row>
    <row r="542" spans="2:12" ht="15.75" thickBot="1" x14ac:dyDescent="0.3">
      <c r="B542" s="84">
        <f t="shared" si="17"/>
        <v>521</v>
      </c>
      <c r="C542" s="85" t="str">
        <f>IF(D542="","",VLOOKUP(D542,'Műszaki adattábla'!E:H,2,0))</f>
        <v>9700 Szombathely Vörösmarty Mihály utca</v>
      </c>
      <c r="D542" s="86" t="str">
        <f>IF('Műszaki adattábla'!E534="","",'Műszaki adattábla'!E534)</f>
        <v>39N050146791000A</v>
      </c>
      <c r="E542" s="151">
        <f>IF('Műszaki adattábla'!E534="","",'Műszaki adattábla'!Q534)</f>
        <v>471442</v>
      </c>
      <c r="F542" s="87">
        <f>IF(D542="","",VLOOKUP(D542,'Műszaki adattábla'!E:N,8,0))</f>
        <v>0</v>
      </c>
      <c r="G542" s="87">
        <f>IF(D542="","",IF('Műszaki adattábla'!K534="20-99",IF('Műszaki adattábla'!N534="","Nem adott meg lekötött teljesítményt",VLOOKUP(D542,'Műszaki adattábla'!E:P,10,0)),0))</f>
        <v>683</v>
      </c>
      <c r="H542" s="87">
        <f>IF(D542="","",VLOOKUP(D542,'Műszaki adattábla'!E:Q,11,0))</f>
        <v>0</v>
      </c>
      <c r="I542" s="88">
        <v>1875.5</v>
      </c>
      <c r="J542" s="89">
        <v>164.72</v>
      </c>
      <c r="K542" s="90">
        <f>IF(D542="","",ROUND((F542*I542*'Műszaki adattábla'!$C$6/'Műszaki adattábla'!$C$7)+(G542*I542)+(H542*I542)/12*$D$7,0))</f>
        <v>1280967</v>
      </c>
      <c r="L542" s="91">
        <f t="shared" si="18"/>
        <v>77656</v>
      </c>
    </row>
    <row r="543" spans="2:12" ht="15.75" thickBot="1" x14ac:dyDescent="0.3">
      <c r="B543" s="84">
        <f t="shared" si="17"/>
        <v>522</v>
      </c>
      <c r="C543" s="85" t="str">
        <f>IF(D543="","",VLOOKUP(D543,'Műszaki adattábla'!E:H,2,0))</f>
        <v>9700 Szombathely Vörösmarty Mihály utca</v>
      </c>
      <c r="D543" s="86" t="str">
        <f>IF('Műszaki adattábla'!E535="","",'Műszaki adattábla'!E535)</f>
        <v>39N0508406270007</v>
      </c>
      <c r="E543" s="151">
        <f>IF('Műszaki adattábla'!E535="","",'Műszaki adattábla'!Q535)</f>
        <v>24785</v>
      </c>
      <c r="F543" s="87">
        <f>IF(D543="","",VLOOKUP(D543,'Műszaki adattábla'!E:N,8,0))</f>
        <v>4</v>
      </c>
      <c r="G543" s="87">
        <f>IF(D543="","",IF('Műszaki adattábla'!K535="20-99",IF('Műszaki adattábla'!N535="","Nem adott meg lekötött teljesítményt",VLOOKUP(D543,'Műszaki adattábla'!E:P,10,0)),0))</f>
        <v>0</v>
      </c>
      <c r="H543" s="87">
        <f>IF(D543="","",VLOOKUP(D543,'Műszaki adattábla'!E:Q,11,0))</f>
        <v>0</v>
      </c>
      <c r="I543" s="88">
        <v>1954.93</v>
      </c>
      <c r="J543" s="89">
        <v>1138.9100000000001</v>
      </c>
      <c r="K543" s="90">
        <f>IF(D543="","",ROUND((F543*I543*'Műszaki adattábla'!$C$6/'Műszaki adattábla'!$C$7)+(G543*I543)+(H543*I543)/12*$D$7,0))</f>
        <v>82543</v>
      </c>
      <c r="L543" s="91">
        <f t="shared" si="18"/>
        <v>28228</v>
      </c>
    </row>
    <row r="544" spans="2:12" ht="15.75" thickBot="1" x14ac:dyDescent="0.3">
      <c r="B544" s="84">
        <f t="shared" si="17"/>
        <v>523</v>
      </c>
      <c r="C544" s="85" t="str">
        <f>IF(D544="","",VLOOKUP(D544,'Műszaki adattábla'!E:H,2,0))</f>
        <v>9944 Bajánsenye Vörösmarty utca 9</v>
      </c>
      <c r="D544" s="86" t="str">
        <f>IF('Műszaki adattábla'!E536="","",'Műszaki adattábla'!E536)</f>
        <v>39N161010886000X</v>
      </c>
      <c r="E544" s="151">
        <f>IF('Műszaki adattábla'!E536="","",'Műszaki adattábla'!Q536)</f>
        <v>3388</v>
      </c>
      <c r="F544" s="87">
        <f>IF(D544="","",VLOOKUP(D544,'Műszaki adattábla'!E:N,8,0))</f>
        <v>4</v>
      </c>
      <c r="G544" s="87">
        <f>IF(D544="","",IF('Műszaki adattábla'!K536="20-99",IF('Műszaki adattábla'!N536="","Nem adott meg lekötött teljesítményt",VLOOKUP(D544,'Műszaki adattábla'!E:P,10,0)),0))</f>
        <v>0</v>
      </c>
      <c r="H544" s="87">
        <f>IF(D544="","",VLOOKUP(D544,'Műszaki adattábla'!E:Q,11,0))</f>
        <v>0</v>
      </c>
      <c r="I544" s="88">
        <v>2508.0500000000002</v>
      </c>
      <c r="J544" s="89">
        <v>1626.5</v>
      </c>
      <c r="K544" s="90">
        <f>IF(D544="","",ROUND((F544*I544*'Műszaki adattábla'!$C$6/'Műszaki adattábla'!$C$7)+(G544*I544)+(H544*I544)/12*$D$7,0))</f>
        <v>105898</v>
      </c>
      <c r="L544" s="91">
        <f t="shared" si="18"/>
        <v>5511</v>
      </c>
    </row>
    <row r="545" spans="2:12" ht="15.75" thickBot="1" x14ac:dyDescent="0.3">
      <c r="B545" s="84">
        <f t="shared" si="17"/>
        <v>524</v>
      </c>
      <c r="C545" s="85" t="str">
        <f>IF(D545="","",VLOOKUP(D545,'Műszaki adattábla'!E:H,2,0))</f>
        <v>9700 Szombathely Vörösmarty Mihály utca</v>
      </c>
      <c r="D545" s="86" t="str">
        <f>IF('Műszaki adattábla'!E537="","",'Műszaki adattábla'!E537)</f>
        <v>39N050212202000W</v>
      </c>
      <c r="E545" s="151">
        <f>IF('Műszaki adattábla'!E537="","",'Műszaki adattábla'!Q537)</f>
        <v>18969</v>
      </c>
      <c r="F545" s="87">
        <f>IF(D545="","",VLOOKUP(D545,'Műszaki adattábla'!E:N,8,0))</f>
        <v>4</v>
      </c>
      <c r="G545" s="87">
        <f>IF(D545="","",IF('Műszaki adattábla'!K537="20-99",IF('Műszaki adattábla'!N537="","Nem adott meg lekötött teljesítményt",VLOOKUP(D545,'Műszaki adattábla'!E:P,10,0)),0))</f>
        <v>0</v>
      </c>
      <c r="H545" s="87">
        <f>IF(D545="","",VLOOKUP(D545,'Műszaki adattábla'!E:Q,11,0))</f>
        <v>0</v>
      </c>
      <c r="I545" s="88">
        <v>1954.93</v>
      </c>
      <c r="J545" s="89">
        <v>1138.9100000000001</v>
      </c>
      <c r="K545" s="90">
        <f>IF(D545="","",ROUND((F545*I545*'Műszaki adattábla'!$C$6/'Műszaki adattábla'!$C$7)+(G545*I545)+(H545*I545)/12*$D$7,0))</f>
        <v>82543</v>
      </c>
      <c r="L545" s="91">
        <f t="shared" si="18"/>
        <v>21604</v>
      </c>
    </row>
    <row r="546" spans="2:12" ht="15.75" thickBot="1" x14ac:dyDescent="0.3">
      <c r="B546" s="84">
        <f t="shared" si="17"/>
        <v>525</v>
      </c>
      <c r="C546" s="85" t="str">
        <f>IF(D546="","",VLOOKUP(D546,'Műszaki adattábla'!E:H,2,0))</f>
        <v>9700 Szombathely, Zanati u. 42.</v>
      </c>
      <c r="D546" s="86" t="str">
        <f>IF('Műszaki adattábla'!E538="","",'Műszaki adattábla'!E538)</f>
        <v>39N0507519900009</v>
      </c>
      <c r="E546" s="151">
        <f>IF('Műszaki adattábla'!E538="","",'Műszaki adattábla'!Q538)</f>
        <v>108219</v>
      </c>
      <c r="F546" s="87">
        <f>IF(D546="","",VLOOKUP(D546,'Műszaki adattábla'!E:N,8,0))</f>
        <v>4</v>
      </c>
      <c r="G546" s="87">
        <f>IF(D546="","",IF('Műszaki adattábla'!K538="20-99",IF('Műszaki adattábla'!N538="","Nem adott meg lekötött teljesítményt",VLOOKUP(D546,'Műszaki adattábla'!E:P,10,0)),0))</f>
        <v>0</v>
      </c>
      <c r="H546" s="87">
        <f>IF(D546="","",VLOOKUP(D546,'Műszaki adattábla'!E:Q,11,0))</f>
        <v>0</v>
      </c>
      <c r="I546" s="88">
        <v>1954.93</v>
      </c>
      <c r="J546" s="89">
        <v>1138.9100000000001</v>
      </c>
      <c r="K546" s="90">
        <f>IF(D546="","",ROUND((F546*I546*'Műszaki adattábla'!$C$6/'Műszaki adattábla'!$C$7)+(G546*I546)+(H546*I546)/12*$D$7,0))</f>
        <v>82543</v>
      </c>
      <c r="L546" s="91">
        <f t="shared" si="18"/>
        <v>123252</v>
      </c>
    </row>
    <row r="547" spans="2:12" ht="15.75" thickBot="1" x14ac:dyDescent="0.3">
      <c r="B547" s="84">
        <f t="shared" si="17"/>
        <v>526</v>
      </c>
      <c r="C547" s="85" t="str">
        <f>IF(D547="","",VLOOKUP(D547,'Műszaki adattábla'!E:H,2,0))</f>
        <v>9625 Gór, Széchenyi u. 1.</v>
      </c>
      <c r="D547" s="86" t="str">
        <f>IF('Műszaki adattábla'!E539="","",'Műszaki adattábla'!E539)</f>
        <v>39N0501968200005</v>
      </c>
      <c r="E547" s="151">
        <f>IF('Műszaki adattábla'!E539="","",'Műszaki adattábla'!Q539)</f>
        <v>8117</v>
      </c>
      <c r="F547" s="87">
        <f>IF(D547="","",VLOOKUP(D547,'Műszaki adattábla'!E:N,8,0))</f>
        <v>4</v>
      </c>
      <c r="G547" s="87">
        <f>IF(D547="","",IF('Műszaki adattábla'!K539="20-99",IF('Műszaki adattábla'!N539="","Nem adott meg lekötött teljesítményt",VLOOKUP(D547,'Műszaki adattábla'!E:P,10,0)),0))</f>
        <v>0</v>
      </c>
      <c r="H547" s="87">
        <f>IF(D547="","",VLOOKUP(D547,'Műszaki adattábla'!E:Q,11,0))</f>
        <v>0</v>
      </c>
      <c r="I547" s="88">
        <v>1954.93</v>
      </c>
      <c r="J547" s="89">
        <v>1138.9100000000001</v>
      </c>
      <c r="K547" s="90">
        <f>IF(D547="","",ROUND((F547*I547*'Műszaki adattábla'!$C$6/'Műszaki adattábla'!$C$7)+(G547*I547)+(H547*I547)/12*$D$7,0))</f>
        <v>82543</v>
      </c>
      <c r="L547" s="91">
        <f t="shared" si="18"/>
        <v>9245</v>
      </c>
    </row>
    <row r="548" spans="2:12" ht="15.75" thickBot="1" x14ac:dyDescent="0.3">
      <c r="B548" s="84">
        <f t="shared" si="17"/>
        <v>527</v>
      </c>
      <c r="C548" s="85" t="str">
        <f>IF(D548="","",VLOOKUP(D548,'Műszaki adattábla'!E:H,2,0))</f>
        <v>9600 Sárvár, Esze Tamás utca 68.</v>
      </c>
      <c r="D548" s="86" t="str">
        <f>IF('Műszaki adattábla'!E540="","",'Műszaki adattábla'!E540)</f>
        <v>39N050173578000Z</v>
      </c>
      <c r="E548" s="151">
        <f>IF('Műszaki adattábla'!E540="","",'Műszaki adattábla'!Q540)</f>
        <v>14619</v>
      </c>
      <c r="F548" s="87">
        <f>IF(D548="","",VLOOKUP(D548,'Műszaki adattábla'!E:N,8,0))</f>
        <v>4</v>
      </c>
      <c r="G548" s="87">
        <f>IF(D548="","",IF('Műszaki adattábla'!K540="20-99",IF('Műszaki adattábla'!N540="","Nem adott meg lekötött teljesítményt",VLOOKUP(D548,'Műszaki adattábla'!E:P,10,0)),0))</f>
        <v>0</v>
      </c>
      <c r="H548" s="87">
        <f>IF(D548="","",VLOOKUP(D548,'Műszaki adattábla'!E:Q,11,0))</f>
        <v>0</v>
      </c>
      <c r="I548" s="88">
        <v>1954.93</v>
      </c>
      <c r="J548" s="89">
        <v>1138.9100000000001</v>
      </c>
      <c r="K548" s="90">
        <f>IF(D548="","",ROUND((F548*I548*'Műszaki adattábla'!$C$6/'Műszaki adattábla'!$C$7)+(G548*I548)+(H548*I548)/12*$D$7,0))</f>
        <v>82543</v>
      </c>
      <c r="L548" s="91">
        <f t="shared" si="18"/>
        <v>16650</v>
      </c>
    </row>
    <row r="549" spans="2:12" ht="15.75" thickBot="1" x14ac:dyDescent="0.3">
      <c r="B549" s="84">
        <f t="shared" si="17"/>
        <v>528</v>
      </c>
      <c r="C549" s="85" t="str">
        <f>IF(D549="","",VLOOKUP(D549,'Műszaki adattábla'!E:H,2,0))</f>
        <v>9970 Szentgotthárd,  István király út 17. iroda</v>
      </c>
      <c r="D549" s="86" t="str">
        <f>IF('Műszaki adattábla'!E541="","",'Műszaki adattábla'!E541)</f>
        <v>39N050191374000U</v>
      </c>
      <c r="E549" s="151">
        <f>IF('Műszaki adattábla'!E541="","",'Műszaki adattábla'!Q541)</f>
        <v>11231</v>
      </c>
      <c r="F549" s="87">
        <f>IF(D549="","",VLOOKUP(D549,'Műszaki adattábla'!E:N,8,0))</f>
        <v>4</v>
      </c>
      <c r="G549" s="87">
        <f>IF(D549="","",IF('Műszaki adattábla'!K541="20-99",IF('Műszaki adattábla'!N541="","Nem adott meg lekötött teljesítményt",VLOOKUP(D549,'Műszaki adattábla'!E:P,10,0)),0))</f>
        <v>0</v>
      </c>
      <c r="H549" s="87">
        <f>IF(D549="","",VLOOKUP(D549,'Műszaki adattábla'!E:Q,11,0))</f>
        <v>0</v>
      </c>
      <c r="I549" s="88">
        <v>1954.93</v>
      </c>
      <c r="J549" s="89">
        <v>1138.9100000000001</v>
      </c>
      <c r="K549" s="90">
        <f>IF(D549="","",ROUND((F549*I549*'Műszaki adattábla'!$C$6/'Műszaki adattábla'!$C$7)+(G549*I549)+(H549*I549)/12*$D$7,0))</f>
        <v>82543</v>
      </c>
      <c r="L549" s="91">
        <f t="shared" si="18"/>
        <v>12791</v>
      </c>
    </row>
    <row r="550" spans="2:12" ht="15.75" thickBot="1" x14ac:dyDescent="0.3">
      <c r="B550" s="84">
        <f t="shared" si="17"/>
        <v>529</v>
      </c>
      <c r="C550" s="85" t="str">
        <f>IF(D550="","",VLOOKUP(D550,'Műszaki adattábla'!E:H,2,0))</f>
        <v>9970 Szentgotthárd,  István király út 17. lakás</v>
      </c>
      <c r="D550" s="86" t="str">
        <f>IF('Műszaki adattábla'!E542="","",'Műszaki adattábla'!E542)</f>
        <v>39N050191634000X</v>
      </c>
      <c r="E550" s="151">
        <f>IF('Műszaki adattábla'!E542="","",'Műszaki adattábla'!Q542)</f>
        <v>14336</v>
      </c>
      <c r="F550" s="87">
        <f>IF(D550="","",VLOOKUP(D550,'Műszaki adattábla'!E:N,8,0))</f>
        <v>4</v>
      </c>
      <c r="G550" s="87">
        <f>IF(D550="","",IF('Műszaki adattábla'!K542="20-99",IF('Műszaki adattábla'!N542="","Nem adott meg lekötött teljesítményt",VLOOKUP(D550,'Műszaki adattábla'!E:P,10,0)),0))</f>
        <v>0</v>
      </c>
      <c r="H550" s="87">
        <f>IF(D550="","",VLOOKUP(D550,'Műszaki adattábla'!E:Q,11,0))</f>
        <v>0</v>
      </c>
      <c r="I550" s="88">
        <v>1954.93</v>
      </c>
      <c r="J550" s="89">
        <v>1138.9100000000001</v>
      </c>
      <c r="K550" s="90">
        <f>IF(D550="","",ROUND((F550*I550*'Műszaki adattábla'!$C$6/'Műszaki adattábla'!$C$7)+(G550*I550)+(H550*I550)/12*$D$7,0))</f>
        <v>82543</v>
      </c>
      <c r="L550" s="91">
        <f t="shared" si="18"/>
        <v>16327</v>
      </c>
    </row>
    <row r="551" spans="2:12" ht="15.75" thickBot="1" x14ac:dyDescent="0.3">
      <c r="B551" s="84">
        <f t="shared" si="17"/>
        <v>530</v>
      </c>
      <c r="C551" s="85" t="str">
        <f>IF(D551="","",VLOOKUP(D551,'Műszaki adattábla'!E:H,2,0))</f>
        <v>4079 Debrecen Bánk 30.</v>
      </c>
      <c r="D551" s="86" t="str">
        <f>IF('Műszaki adattábla'!E543="","",'Műszaki adattábla'!E543)</f>
        <v>39N1104292390003</v>
      </c>
      <c r="E551" s="151">
        <f>IF('Műszaki adattábla'!E543="","",'Műszaki adattábla'!Q543)</f>
        <v>15042</v>
      </c>
      <c r="F551" s="87">
        <f>IF(D551="","",VLOOKUP(D551,'Műszaki adattábla'!E:N,8,0))</f>
        <v>6</v>
      </c>
      <c r="G551" s="87">
        <f>IF(D551="","",IF('Műszaki adattábla'!K543="20-99",IF('Műszaki adattábla'!N543="","Nem adott meg lekötött teljesítményt",VLOOKUP(D551,'Műszaki adattábla'!E:P,10,0)),0))</f>
        <v>0</v>
      </c>
      <c r="H551" s="87">
        <f>IF(D551="","",VLOOKUP(D551,'Műszaki adattábla'!E:Q,11,0))</f>
        <v>0</v>
      </c>
      <c r="I551" s="88">
        <v>1973.63</v>
      </c>
      <c r="J551" s="89">
        <v>1169.71</v>
      </c>
      <c r="K551" s="90">
        <f>IF(D551="","",ROUND((F551*I551*'Műszaki adattábla'!$C$6/'Műszaki adattábla'!$C$7)+(G551*I551)+(H551*I551)/12*$D$7,0))</f>
        <v>124999</v>
      </c>
      <c r="L551" s="91">
        <f t="shared" si="18"/>
        <v>17595</v>
      </c>
    </row>
    <row r="552" spans="2:12" ht="15.75" thickBot="1" x14ac:dyDescent="0.3">
      <c r="B552" s="84">
        <f t="shared" si="17"/>
        <v>531</v>
      </c>
      <c r="C552" s="85" t="str">
        <f>IF(D552="","",VLOOKUP(D552,'Műszaki adattábla'!E:H,2,0))</f>
        <v>4090 Polgár Hősök utca 98.</v>
      </c>
      <c r="D552" s="86" t="str">
        <f>IF('Műszaki adattábla'!E544="","",'Műszaki adattábla'!E544)</f>
        <v>39N110212091000W</v>
      </c>
      <c r="E552" s="151">
        <f>IF('Műszaki adattábla'!E544="","",'Műszaki adattábla'!Q544)</f>
        <v>296619</v>
      </c>
      <c r="F552" s="87">
        <f>IF(D552="","",VLOOKUP(D552,'Műszaki adattábla'!E:N,8,0))</f>
        <v>16</v>
      </c>
      <c r="G552" s="87">
        <f>IF(D552="","",IF('Műszaki adattábla'!K544="20-99",IF('Műszaki adattábla'!N544="","Nem adott meg lekötött teljesítményt",VLOOKUP(D552,'Műszaki adattábla'!E:P,10,0)),0))</f>
        <v>0</v>
      </c>
      <c r="H552" s="87">
        <f>IF(D552="","",VLOOKUP(D552,'Műszaki adattábla'!E:Q,11,0))</f>
        <v>0</v>
      </c>
      <c r="I552" s="88">
        <v>1973.63</v>
      </c>
      <c r="J552" s="89">
        <v>1169.71</v>
      </c>
      <c r="K552" s="90">
        <f>IF(D552="","",ROUND((F552*I552*'Műszaki adattábla'!$C$6/'Műszaki adattábla'!$C$7)+(G552*I552)+(H552*I552)/12*$D$7,0))</f>
        <v>333332</v>
      </c>
      <c r="L552" s="91">
        <f t="shared" si="18"/>
        <v>346958</v>
      </c>
    </row>
    <row r="553" spans="2:12" ht="15.75" thickBot="1" x14ac:dyDescent="0.3">
      <c r="B553" s="84">
        <f t="shared" si="17"/>
        <v>532</v>
      </c>
      <c r="C553" s="85" t="str">
        <f>IF(D553="","",VLOOKUP(D553,'Műszaki adattábla'!E:H,2,0))</f>
        <v>4100 Berettyóújfalu Dózsa György utca 96.</v>
      </c>
      <c r="D553" s="86" t="str">
        <f>IF('Műszaki adattábla'!E545="","",'Műszaki adattábla'!E545)</f>
        <v>39N111029313000U</v>
      </c>
      <c r="E553" s="151">
        <f>IF('Műszaki adattábla'!E545="","",'Műszaki adattábla'!Q545)</f>
        <v>128782</v>
      </c>
      <c r="F553" s="87">
        <f>IF(D553="","",VLOOKUP(D553,'Műszaki adattábla'!E:N,8,0))</f>
        <v>6</v>
      </c>
      <c r="G553" s="87">
        <f>IF(D553="","",IF('Műszaki adattábla'!K545="20-99",IF('Műszaki adattábla'!N545="","Nem adott meg lekötött teljesítményt",VLOOKUP(D553,'Műszaki adattábla'!E:P,10,0)),0))</f>
        <v>0</v>
      </c>
      <c r="H553" s="87">
        <f>IF(D553="","",VLOOKUP(D553,'Műszaki adattábla'!E:Q,11,0))</f>
        <v>0</v>
      </c>
      <c r="I553" s="88">
        <v>1973.63</v>
      </c>
      <c r="J553" s="89">
        <v>1169.71</v>
      </c>
      <c r="K553" s="90">
        <f>IF(D553="","",ROUND((F553*I553*'Műszaki adattábla'!$C$6/'Műszaki adattábla'!$C$7)+(G553*I553)+(H553*I553)/12*$D$7,0))</f>
        <v>124999</v>
      </c>
      <c r="L553" s="91">
        <f t="shared" si="18"/>
        <v>150638</v>
      </c>
    </row>
    <row r="554" spans="2:12" ht="15.75" thickBot="1" x14ac:dyDescent="0.3">
      <c r="B554" s="84">
        <f t="shared" si="17"/>
        <v>533</v>
      </c>
      <c r="C554" s="85" t="str">
        <f>IF(D554="","",VLOOKUP(D554,'Műszaki adattábla'!E:H,2,0))</f>
        <v>4100 Berettyóújfalu Dózsa György utca 96.</v>
      </c>
      <c r="D554" s="86" t="str">
        <f>IF('Műszaki adattábla'!E546="","",'Műszaki adattábla'!E546)</f>
        <v>39N111029276000N</v>
      </c>
      <c r="E554" s="151">
        <f>IF('Műszaki adattábla'!E546="","",'Műszaki adattábla'!Q546)</f>
        <v>48558</v>
      </c>
      <c r="F554" s="87">
        <f>IF(D554="","",VLOOKUP(D554,'Műszaki adattábla'!E:N,8,0))</f>
        <v>6</v>
      </c>
      <c r="G554" s="87">
        <f>IF(D554="","",IF('Műszaki adattábla'!K546="20-99",IF('Műszaki adattábla'!N546="","Nem adott meg lekötött teljesítményt",VLOOKUP(D554,'Műszaki adattábla'!E:P,10,0)),0))</f>
        <v>0</v>
      </c>
      <c r="H554" s="87">
        <f>IF(D554="","",VLOOKUP(D554,'Műszaki adattábla'!E:Q,11,0))</f>
        <v>0</v>
      </c>
      <c r="I554" s="88">
        <v>1973.63</v>
      </c>
      <c r="J554" s="89">
        <v>1169.71</v>
      </c>
      <c r="K554" s="90">
        <f>IF(D554="","",ROUND((F554*I554*'Műszaki adattábla'!$C$6/'Műszaki adattábla'!$C$7)+(G554*I554)+(H554*I554)/12*$D$7,0))</f>
        <v>124999</v>
      </c>
      <c r="L554" s="91">
        <f t="shared" si="18"/>
        <v>56799</v>
      </c>
    </row>
    <row r="555" spans="2:12" ht="15.75" thickBot="1" x14ac:dyDescent="0.3">
      <c r="B555" s="84">
        <f t="shared" si="17"/>
        <v>534</v>
      </c>
      <c r="C555" s="85" t="str">
        <f>IF(D555="","",VLOOKUP(D555,'Műszaki adattábla'!E:H,2,0))</f>
        <v>4125 Pocsaj Rákóczi utca 12</v>
      </c>
      <c r="D555" s="86" t="str">
        <f>IF('Műszaki adattábla'!E547="","",'Műszaki adattábla'!E547)</f>
        <v>39N110936028000U</v>
      </c>
      <c r="E555" s="151">
        <f>IF('Műszaki adattábla'!E547="","",'Műszaki adattábla'!Q547)</f>
        <v>39638</v>
      </c>
      <c r="F555" s="87">
        <f>IF(D555="","",VLOOKUP(D555,'Műszaki adattábla'!E:N,8,0))</f>
        <v>4</v>
      </c>
      <c r="G555" s="87">
        <f>IF(D555="","",IF('Műszaki adattábla'!K547="20-99",IF('Műszaki adattábla'!N547="","Nem adott meg lekötött teljesítményt",VLOOKUP(D555,'Műszaki adattábla'!E:P,10,0)),0))</f>
        <v>0</v>
      </c>
      <c r="H555" s="87">
        <f>IF(D555="","",VLOOKUP(D555,'Műszaki adattábla'!E:Q,11,0))</f>
        <v>0</v>
      </c>
      <c r="I555" s="88">
        <v>1973.63</v>
      </c>
      <c r="J555" s="89">
        <v>1169.71</v>
      </c>
      <c r="K555" s="90">
        <f>IF(D555="","",ROUND((F555*I555*'Műszaki adattábla'!$C$6/'Műszaki adattábla'!$C$7)+(G555*I555)+(H555*I555)/12*$D$7,0))</f>
        <v>83333</v>
      </c>
      <c r="L555" s="91">
        <f t="shared" si="18"/>
        <v>46365</v>
      </c>
    </row>
    <row r="556" spans="2:12" ht="15.75" thickBot="1" x14ac:dyDescent="0.3">
      <c r="B556" s="84">
        <f t="shared" si="17"/>
        <v>535</v>
      </c>
      <c r="C556" s="85" t="str">
        <f>IF(D556="","",VLOOKUP(D556,'Műszaki adattábla'!E:H,2,0))</f>
        <v>4200 Hajdúszoboszló Rákóczi utca 163.</v>
      </c>
      <c r="D556" s="86" t="str">
        <f>IF('Műszaki adattábla'!E548="","",'Műszaki adattábla'!E548)</f>
        <v>39N110485904000C</v>
      </c>
      <c r="E556" s="151">
        <f>IF('Műszaki adattábla'!E548="","",'Műszaki adattábla'!Q548)</f>
        <v>144455</v>
      </c>
      <c r="F556" s="87">
        <f>IF(D556="","",VLOOKUP(D556,'Műszaki adattábla'!E:N,8,0))</f>
        <v>0</v>
      </c>
      <c r="G556" s="87">
        <f>IF(D556="","",IF('Műszaki adattábla'!K548="20-99",IF('Műszaki adattábla'!N548="","Nem adott meg lekötött teljesítményt",VLOOKUP(D556,'Műszaki adattábla'!E:P,10,0)),0))</f>
        <v>263</v>
      </c>
      <c r="H556" s="87">
        <f>IF(D556="","",VLOOKUP(D556,'Műszaki adattábla'!E:Q,11,0))</f>
        <v>0</v>
      </c>
      <c r="I556" s="88">
        <v>1832.45</v>
      </c>
      <c r="J556" s="89">
        <v>194.42</v>
      </c>
      <c r="K556" s="90">
        <f>IF(D556="","",ROUND((F556*I556*'Műszaki adattábla'!$C$6/'Műszaki adattábla'!$C$7)+(G556*I556)+(H556*I556)/12*$D$7,0))</f>
        <v>481934</v>
      </c>
      <c r="L556" s="91">
        <f t="shared" si="18"/>
        <v>28085</v>
      </c>
    </row>
    <row r="557" spans="2:12" ht="15.75" thickBot="1" x14ac:dyDescent="0.3">
      <c r="B557" s="84">
        <f t="shared" si="17"/>
        <v>536</v>
      </c>
      <c r="C557" s="85" t="str">
        <f>IF(D557="","",VLOOKUP(D557,'Műszaki adattábla'!E:H,2,0))</f>
        <v>4200 Hajdúszoboszló Szováti út 72.</v>
      </c>
      <c r="D557" s="86" t="str">
        <f>IF('Műszaki adattábla'!E549="","",'Műszaki adattábla'!E549)</f>
        <v>39N110485907000Y</v>
      </c>
      <c r="E557" s="151">
        <f>IF('Műszaki adattábla'!E549="","",'Műszaki adattábla'!Q549)</f>
        <v>272341</v>
      </c>
      <c r="F557" s="87">
        <f>IF(D557="","",VLOOKUP(D557,'Műszaki adattábla'!E:N,8,0))</f>
        <v>0</v>
      </c>
      <c r="G557" s="87">
        <f>IF(D557="","",IF('Műszaki adattábla'!K549="20-99",IF('Műszaki adattábla'!N549="","Nem adott meg lekötött teljesítményt",VLOOKUP(D557,'Műszaki adattábla'!E:P,10,0)),0))</f>
        <v>420</v>
      </c>
      <c r="H557" s="87">
        <f>IF(D557="","",VLOOKUP(D557,'Műszaki adattábla'!E:Q,11,0))</f>
        <v>0</v>
      </c>
      <c r="I557" s="88">
        <v>1832.45</v>
      </c>
      <c r="J557" s="89">
        <v>194.42</v>
      </c>
      <c r="K557" s="90">
        <f>IF(D557="","",ROUND((F557*I557*'Műszaki adattábla'!$C$6/'Műszaki adattábla'!$C$7)+(G557*I557)+(H557*I557)/12*$D$7,0))</f>
        <v>769629</v>
      </c>
      <c r="L557" s="91">
        <f t="shared" si="18"/>
        <v>52949</v>
      </c>
    </row>
    <row r="558" spans="2:12" ht="15.75" thickBot="1" x14ac:dyDescent="0.3">
      <c r="B558" s="84">
        <f t="shared" si="17"/>
        <v>537</v>
      </c>
      <c r="C558" s="85" t="str">
        <f>IF(D558="","",VLOOKUP(D558,'Műszaki adattábla'!E:H,2,0))</f>
        <v>4450 Tiszalök Erőmű külterület</v>
      </c>
      <c r="D558" s="86" t="str">
        <f>IF('Műszaki adattábla'!E550="","",'Műszaki adattábla'!E550)</f>
        <v>39N110134087000L</v>
      </c>
      <c r="E558" s="151">
        <f>IF('Műszaki adattábla'!E550="","",'Műszaki adattábla'!Q550)</f>
        <v>17418</v>
      </c>
      <c r="F558" s="87">
        <f>IF(D558="","",VLOOKUP(D558,'Műszaki adattábla'!E:N,8,0))</f>
        <v>10</v>
      </c>
      <c r="G558" s="87">
        <f>IF(D558="","",IF('Műszaki adattábla'!K550="20-99",IF('Műszaki adattábla'!N550="","Nem adott meg lekötött teljesítményt",VLOOKUP(D558,'Műszaki adattábla'!E:P,10,0)),0))</f>
        <v>0</v>
      </c>
      <c r="H558" s="87">
        <f>IF(D558="","",VLOOKUP(D558,'Műszaki adattábla'!E:Q,11,0))</f>
        <v>0</v>
      </c>
      <c r="I558" s="88">
        <v>1973.63</v>
      </c>
      <c r="J558" s="89">
        <v>1169.71</v>
      </c>
      <c r="K558" s="90">
        <f>IF(D558="","",ROUND((F558*I558*'Műszaki adattábla'!$C$6/'Műszaki adattábla'!$C$7)+(G558*I558)+(H558*I558)/12*$D$7,0))</f>
        <v>208332</v>
      </c>
      <c r="L558" s="91">
        <f t="shared" si="18"/>
        <v>20374</v>
      </c>
    </row>
    <row r="559" spans="2:12" ht="15.75" thickBot="1" x14ac:dyDescent="0.3">
      <c r="B559" s="84">
        <f t="shared" si="17"/>
        <v>538</v>
      </c>
      <c r="C559" s="85" t="str">
        <f>IF(D559="","",VLOOKUP(D559,'Műszaki adattábla'!E:H,2,0))</f>
        <v>4025 Debrecen, Hatvan u. 8-10.</v>
      </c>
      <c r="D559" s="86" t="str">
        <f>IF('Műszaki adattábla'!E551="","",'Műszaki adattábla'!E551)</f>
        <v>39N110225764000R</v>
      </c>
      <c r="E559" s="151">
        <f>IF('Műszaki adattábla'!E551="","",'Műszaki adattábla'!Q551)</f>
        <v>0</v>
      </c>
      <c r="F559" s="87">
        <f>IF(D559="","",VLOOKUP(D559,'Műszaki adattábla'!E:N,8,0))</f>
        <v>4</v>
      </c>
      <c r="G559" s="87">
        <f>IF(D559="","",IF('Műszaki adattábla'!K551="20-99",IF('Műszaki adattábla'!N551="","Nem adott meg lekötött teljesítményt",VLOOKUP(D559,'Műszaki adattábla'!E:P,10,0)),0))</f>
        <v>0</v>
      </c>
      <c r="H559" s="87">
        <f>IF(D559="","",VLOOKUP(D559,'Műszaki adattábla'!E:Q,11,0))</f>
        <v>0</v>
      </c>
      <c r="I559" s="88">
        <v>1973.63</v>
      </c>
      <c r="J559" s="89">
        <v>1169.71</v>
      </c>
      <c r="K559" s="90">
        <f>IF(D559="","",ROUND((F559*I559*'Műszaki adattábla'!$C$6/'Műszaki adattábla'!$C$7)+(G559*I559)+(H559*I559)/12*$D$7,0))</f>
        <v>83333</v>
      </c>
      <c r="L559" s="91">
        <f t="shared" si="18"/>
        <v>0</v>
      </c>
    </row>
    <row r="560" spans="2:12" ht="15.75" thickBot="1" x14ac:dyDescent="0.3">
      <c r="B560" s="84">
        <f t="shared" si="17"/>
        <v>539</v>
      </c>
      <c r="C560" s="85" t="str">
        <f>IF(D560="","",VLOOKUP(D560,'Műszaki adattábla'!E:H,2,0))</f>
        <v>1024 Budapest, Rómer Flóris utca 6.</v>
      </c>
      <c r="D560" s="86" t="str">
        <f>IF('Műszaki adattábla'!E552="","",'Műszaki adattábla'!E552)</f>
        <v>39N061112850000V</v>
      </c>
      <c r="E560" s="151">
        <f>IF('Műszaki adattábla'!E552="","",'Műszaki adattábla'!Q552)</f>
        <v>852907</v>
      </c>
      <c r="F560" s="87">
        <f>IF(D560="","",VLOOKUP(D560,'Műszaki adattábla'!E:N,8,0))</f>
        <v>0</v>
      </c>
      <c r="G560" s="87">
        <f>IF(D560="","",IF('Műszaki adattábla'!K552="20-99",IF('Műszaki adattábla'!N552="","Nem adott meg lekötött teljesítményt",VLOOKUP(D560,'Műszaki adattábla'!E:P,10,0)),0))</f>
        <v>683</v>
      </c>
      <c r="H560" s="87">
        <f>IF(D560="","",VLOOKUP(D560,'Műszaki adattábla'!E:Q,11,0))</f>
        <v>0</v>
      </c>
      <c r="I560" s="88">
        <v>2804.11</v>
      </c>
      <c r="J560" s="89">
        <v>131.18</v>
      </c>
      <c r="K560" s="90">
        <f>IF(D560="","",ROUND((F560*I560*'Műszaki adattábla'!$C$6/'Műszaki adattábla'!$C$7)+(G560*I560)+(H560*I560)/12*$D$7,0))</f>
        <v>1915207</v>
      </c>
      <c r="L560" s="91">
        <f t="shared" si="18"/>
        <v>111884</v>
      </c>
    </row>
    <row r="561" spans="2:12" ht="15.75" thickBot="1" x14ac:dyDescent="0.3">
      <c r="B561" s="84">
        <f t="shared" si="17"/>
        <v>540</v>
      </c>
      <c r="C561" s="85" t="str">
        <f>IF(D561="","",VLOOKUP(D561,'Műszaki adattábla'!E:H,2,0))</f>
        <v>1055 Budapest, Szalay utca 9-11.</v>
      </c>
      <c r="D561" s="86" t="str">
        <f>IF('Műszaki adattábla'!E553="","",'Műszaki adattábla'!E553)</f>
        <v>39N060851248000Q</v>
      </c>
      <c r="E561" s="151">
        <f>IF('Műszaki adattábla'!E553="","",'Műszaki adattábla'!Q553)</f>
        <v>1058747</v>
      </c>
      <c r="F561" s="87">
        <f>IF(D561="","",VLOOKUP(D561,'Műszaki adattábla'!E:N,8,0))</f>
        <v>0</v>
      </c>
      <c r="G561" s="87">
        <f>IF(D561="","",IF('Műszaki adattábla'!K553="20-99",IF('Műszaki adattábla'!N553="","Nem adott meg lekötött teljesítményt",VLOOKUP(D561,'Műszaki adattábla'!E:P,10,0)),0))</f>
        <v>683</v>
      </c>
      <c r="H561" s="87">
        <f>IF(D561="","",VLOOKUP(D561,'Műszaki adattábla'!E:Q,11,0))</f>
        <v>0</v>
      </c>
      <c r="I561" s="88">
        <v>2804.11</v>
      </c>
      <c r="J561" s="89">
        <v>131.18</v>
      </c>
      <c r="K561" s="90">
        <f>IF(D561="","",ROUND((F561*I561*'Műszaki adattábla'!$C$6/'Műszaki adattábla'!$C$7)+(G561*I561)+(H561*I561)/12*$D$7,0))</f>
        <v>1915207</v>
      </c>
      <c r="L561" s="91">
        <f t="shared" si="18"/>
        <v>138886</v>
      </c>
    </row>
    <row r="562" spans="2:12" ht="15.75" thickBot="1" x14ac:dyDescent="0.3">
      <c r="B562" s="84">
        <f t="shared" si="17"/>
        <v>541</v>
      </c>
      <c r="C562" s="85" t="str">
        <f>IF(D562="","",VLOOKUP(D562,'Műszaki adattábla'!E:H,2,0))</f>
        <v>1044 Budapest, Fóti út 52.</v>
      </c>
      <c r="D562" s="86" t="str">
        <f>IF('Műszaki adattábla'!E554="","",'Műszaki adattábla'!E554)</f>
        <v>39N061061685000C</v>
      </c>
      <c r="E562" s="151">
        <f>IF('Műszaki adattábla'!E554="","",'Műszaki adattábla'!Q554)</f>
        <v>565791</v>
      </c>
      <c r="F562" s="87">
        <f>IF(D562="","",VLOOKUP(D562,'Műszaki adattábla'!E:N,8,0))</f>
        <v>0</v>
      </c>
      <c r="G562" s="87">
        <f>IF(D562="","",IF('Műszaki adattábla'!K554="20-99",IF('Műszaki adattábla'!N554="","Nem adott meg lekötött teljesítményt",VLOOKUP(D562,'Műszaki adattábla'!E:P,10,0)),0))</f>
        <v>683</v>
      </c>
      <c r="H562" s="87">
        <f>IF(D562="","",VLOOKUP(D562,'Műszaki adattábla'!E:Q,11,0))</f>
        <v>0</v>
      </c>
      <c r="I562" s="88">
        <v>2804.11</v>
      </c>
      <c r="J562" s="89">
        <v>131.18</v>
      </c>
      <c r="K562" s="90">
        <f>IF(D562="","",ROUND((F562*I562*'Műszaki adattábla'!$C$6/'Műszaki adattábla'!$C$7)+(G562*I562)+(H562*I562)/12*$D$7,0))</f>
        <v>1915207</v>
      </c>
      <c r="L562" s="91">
        <f t="shared" si="18"/>
        <v>74220</v>
      </c>
    </row>
    <row r="563" spans="2:12" ht="15.75" thickBot="1" x14ac:dyDescent="0.3">
      <c r="B563" s="84">
        <f t="shared" si="17"/>
        <v>542</v>
      </c>
      <c r="C563" s="85" t="str">
        <f>IF(D563="","",VLOOKUP(D563,'Műszaki adattábla'!E:H,2,0))</f>
        <v>1063 Budapest, Szinyei Merse Pál utca 4.</v>
      </c>
      <c r="D563" s="86" t="str">
        <f>IF('Műszaki adattábla'!E555="","",'Műszaki adattábla'!E555)</f>
        <v>39N060910140000X</v>
      </c>
      <c r="E563" s="151">
        <f>IF('Műszaki adattábla'!E555="","",'Műszaki adattábla'!Q555)</f>
        <v>509846</v>
      </c>
      <c r="F563" s="87">
        <f>IF(D563="","",VLOOKUP(D563,'Műszaki adattábla'!E:N,8,0))</f>
        <v>0</v>
      </c>
      <c r="G563" s="87">
        <f>IF(D563="","",IF('Műszaki adattábla'!K555="20-99",IF('Műszaki adattábla'!N555="","Nem adott meg lekötött teljesítményt",VLOOKUP(D563,'Műszaki adattábla'!E:P,10,0)),0))</f>
        <v>263</v>
      </c>
      <c r="H563" s="87">
        <f>IF(D563="","",VLOOKUP(D563,'Műszaki adattábla'!E:Q,11,0))</f>
        <v>0</v>
      </c>
      <c r="I563" s="88">
        <v>2804.11</v>
      </c>
      <c r="J563" s="89">
        <v>131.18</v>
      </c>
      <c r="K563" s="90">
        <f>IF(D563="","",ROUND((F563*I563*'Műszaki adattábla'!$C$6/'Műszaki adattábla'!$C$7)+(G563*I563)+(H563*I563)/12*$D$7,0))</f>
        <v>737481</v>
      </c>
      <c r="L563" s="91">
        <f t="shared" si="18"/>
        <v>66882</v>
      </c>
    </row>
    <row r="564" spans="2:12" ht="15.75" thickBot="1" x14ac:dyDescent="0.3">
      <c r="B564" s="84">
        <f t="shared" si="17"/>
        <v>543</v>
      </c>
      <c r="C564" s="85" t="str">
        <f>IF(D564="","",VLOOKUP(D564,'Műszaki adattábla'!E:H,2,0))</f>
        <v>1084 Budapest, Auróra utca 29-31.</v>
      </c>
      <c r="D564" s="86" t="str">
        <f>IF('Műszaki adattábla'!E556="","",'Műszaki adattábla'!E556)</f>
        <v>39N0607983490006</v>
      </c>
      <c r="E564" s="151">
        <f>IF('Műszaki adattábla'!E556="","",'Műszaki adattábla'!Q556)</f>
        <v>448622</v>
      </c>
      <c r="F564" s="87">
        <f>IF(D564="","",VLOOKUP(D564,'Műszaki adattábla'!E:N,8,0))</f>
        <v>0</v>
      </c>
      <c r="G564" s="87">
        <f>IF(D564="","",IF('Műszaki adattábla'!K556="20-99",IF('Műszaki adattábla'!N556="","Nem adott meg lekötött teljesítményt",VLOOKUP(D564,'Műszaki adattábla'!E:P,10,0)),0))</f>
        <v>683</v>
      </c>
      <c r="H564" s="87">
        <f>IF(D564="","",VLOOKUP(D564,'Műszaki adattábla'!E:Q,11,0))</f>
        <v>0</v>
      </c>
      <c r="I564" s="88">
        <v>2804.11</v>
      </c>
      <c r="J564" s="89">
        <v>131.18</v>
      </c>
      <c r="K564" s="90">
        <f>IF(D564="","",ROUND((F564*I564*'Műszaki adattábla'!$C$6/'Műszaki adattábla'!$C$7)+(G564*I564)+(H564*I564)/12*$D$7,0))</f>
        <v>1915207</v>
      </c>
      <c r="L564" s="91">
        <f t="shared" si="18"/>
        <v>58850</v>
      </c>
    </row>
    <row r="565" spans="2:12" ht="15.75" thickBot="1" x14ac:dyDescent="0.3">
      <c r="B565" s="84">
        <f t="shared" si="17"/>
        <v>544</v>
      </c>
      <c r="C565" s="85" t="str">
        <f>IF(D565="","",VLOOKUP(D565,'Műszaki adattábla'!E:H,2,0))</f>
        <v>1087 Budapest, Mosonyi utca 5-7.</v>
      </c>
      <c r="D565" s="86" t="str">
        <f>IF('Műszaki adattábla'!E557="","",'Műszaki adattábla'!E557)</f>
        <v>39N0608520880008</v>
      </c>
      <c r="E565" s="151">
        <f>IF('Műszaki adattábla'!E557="","",'Műszaki adattábla'!Q557)</f>
        <v>1553972</v>
      </c>
      <c r="F565" s="87">
        <f>IF(D565="","",VLOOKUP(D565,'Műszaki adattábla'!E:N,8,0))</f>
        <v>0</v>
      </c>
      <c r="G565" s="87">
        <f>IF(D565="","",IF('Műszaki adattábla'!K557="20-99",IF('Műszaki adattábla'!N557="","Nem adott meg lekötött teljesítményt",VLOOKUP(D565,'Műszaki adattábla'!E:P,10,0)),0))</f>
        <v>0</v>
      </c>
      <c r="H565" s="87">
        <f>IF(D565="","",VLOOKUP(D565,'Műszaki adattábla'!E:Q,11,0))</f>
        <v>1267</v>
      </c>
      <c r="I565" s="88">
        <v>2721.89</v>
      </c>
      <c r="J565" s="89">
        <v>122.75</v>
      </c>
      <c r="K565" s="90">
        <f>IF(D565="","",ROUND((F565*I565*'Műszaki adattábla'!$C$6/'Műszaki adattábla'!$C$7)+(G565*I565)+(H565*I565)/12*$D$7,0))</f>
        <v>3448635</v>
      </c>
      <c r="L565" s="91">
        <f t="shared" si="18"/>
        <v>190750</v>
      </c>
    </row>
    <row r="566" spans="2:12" ht="15.75" thickBot="1" x14ac:dyDescent="0.3">
      <c r="B566" s="84">
        <f t="shared" si="17"/>
        <v>545</v>
      </c>
      <c r="C566" s="85" t="str">
        <f>IF(D566="","",VLOOKUP(D566,'Műszaki adattábla'!E:H,2,0))</f>
        <v>1094 Budapest, Páva utca 36.</v>
      </c>
      <c r="D566" s="86" t="str">
        <f>IF('Műszaki adattábla'!E558="","",'Műszaki adattábla'!E558)</f>
        <v>39N0610664210005</v>
      </c>
      <c r="E566" s="151">
        <f>IF('Műszaki adattábla'!E558="","",'Műszaki adattábla'!Q558)</f>
        <v>432787</v>
      </c>
      <c r="F566" s="87">
        <f>IF(D566="","",VLOOKUP(D566,'Műszaki adattábla'!E:N,8,0))</f>
        <v>0</v>
      </c>
      <c r="G566" s="87">
        <f>IF(D566="","",IF('Műszaki adattábla'!K558="20-99",IF('Műszaki adattábla'!N558="","Nem adott meg lekötött teljesítményt",VLOOKUP(D566,'Műszaki adattábla'!E:P,10,0)),0))</f>
        <v>263</v>
      </c>
      <c r="H566" s="87">
        <f>IF(D566="","",VLOOKUP(D566,'Műszaki adattábla'!E:Q,11,0))</f>
        <v>0</v>
      </c>
      <c r="I566" s="88">
        <v>2804.11</v>
      </c>
      <c r="J566" s="89">
        <v>131.18</v>
      </c>
      <c r="K566" s="90">
        <f>IF(D566="","",ROUND((F566*I566*'Műszaki adattábla'!$C$6/'Műszaki adattábla'!$C$7)+(G566*I566)+(H566*I566)/12*$D$7,0))</f>
        <v>737481</v>
      </c>
      <c r="L566" s="91">
        <f t="shared" si="18"/>
        <v>56773</v>
      </c>
    </row>
    <row r="567" spans="2:12" ht="15.75" thickBot="1" x14ac:dyDescent="0.3">
      <c r="B567" s="84">
        <f t="shared" si="17"/>
        <v>546</v>
      </c>
      <c r="C567" s="85" t="str">
        <f>IF(D567="","",VLOOKUP(D567,'Műszaki adattábla'!E:H,2,0))</f>
        <v>1097 Budapest, Tagló utca 1-3.</v>
      </c>
      <c r="D567" s="86" t="str">
        <f>IF('Műszaki adattábla'!E559="","",'Műszaki adattábla'!E559)</f>
        <v>39N0610106830001</v>
      </c>
      <c r="E567" s="151">
        <f>IF('Műszaki adattábla'!E559="","",'Műszaki adattábla'!Q559)</f>
        <v>536235</v>
      </c>
      <c r="F567" s="87">
        <f>IF(D567="","",VLOOKUP(D567,'Műszaki adattábla'!E:N,8,0))</f>
        <v>0</v>
      </c>
      <c r="G567" s="87">
        <f>IF(D567="","",IF('Műszaki adattábla'!K559="20-99",IF('Műszaki adattábla'!N559="","Nem adott meg lekötött teljesítményt",VLOOKUP(D567,'Műszaki adattábla'!E:P,10,0)),0))</f>
        <v>788</v>
      </c>
      <c r="H567" s="87">
        <f>IF(D567="","",VLOOKUP(D567,'Műszaki adattábla'!E:Q,11,0))</f>
        <v>0</v>
      </c>
      <c r="I567" s="88">
        <v>2804.11</v>
      </c>
      <c r="J567" s="89">
        <v>131.18</v>
      </c>
      <c r="K567" s="90">
        <f>IF(D567="","",ROUND((F567*I567*'Műszaki adattábla'!$C$6/'Műszaki adattábla'!$C$7)+(G567*I567)+(H567*I567)/12*$D$7,0))</f>
        <v>2209639</v>
      </c>
      <c r="L567" s="91">
        <f t="shared" si="18"/>
        <v>70343</v>
      </c>
    </row>
    <row r="568" spans="2:12" ht="15.75" thickBot="1" x14ac:dyDescent="0.3">
      <c r="B568" s="84">
        <f t="shared" si="17"/>
        <v>547</v>
      </c>
      <c r="C568" s="85" t="str">
        <f>IF(D568="","",VLOOKUP(D568,'Műszaki adattábla'!E:H,2,0))</f>
        <v>1102 Budapest, Harmat utca 6-8.</v>
      </c>
      <c r="D568" s="86" t="str">
        <f>IF('Műszaki adattábla'!E560="","",'Műszaki adattábla'!E560)</f>
        <v>39N0609090670004</v>
      </c>
      <c r="E568" s="151">
        <f>IF('Műszaki adattábla'!E560="","",'Műszaki adattábla'!Q560)</f>
        <v>823882</v>
      </c>
      <c r="F568" s="87">
        <f>IF(D568="","",VLOOKUP(D568,'Műszaki adattábla'!E:N,8,0))</f>
        <v>0</v>
      </c>
      <c r="G568" s="87">
        <f>IF(D568="","",IF('Műszaki adattábla'!K560="20-99",IF('Műszaki adattábla'!N560="","Nem adott meg lekötött teljesítményt",VLOOKUP(D568,'Műszaki adattábla'!E:P,10,0)),0))</f>
        <v>683</v>
      </c>
      <c r="H568" s="87">
        <f>IF(D568="","",VLOOKUP(D568,'Műszaki adattábla'!E:Q,11,0))</f>
        <v>0</v>
      </c>
      <c r="I568" s="88">
        <v>2804.11</v>
      </c>
      <c r="J568" s="89">
        <v>131.18</v>
      </c>
      <c r="K568" s="90">
        <f>IF(D568="","",ROUND((F568*I568*'Műszaki adattábla'!$C$6/'Műszaki adattábla'!$C$7)+(G568*I568)+(H568*I568)/12*$D$7,0))</f>
        <v>1915207</v>
      </c>
      <c r="L568" s="91">
        <f t="shared" si="18"/>
        <v>108077</v>
      </c>
    </row>
    <row r="569" spans="2:12" ht="15.75" thickBot="1" x14ac:dyDescent="0.3">
      <c r="B569" s="84">
        <f t="shared" si="17"/>
        <v>548</v>
      </c>
      <c r="C569" s="85" t="str">
        <f>IF(D569="","",VLOOKUP(D569,'Műszaki adattábla'!E:H,2,0))</f>
        <v>1113 Budapest, Bocskai út 90.</v>
      </c>
      <c r="D569" s="86" t="str">
        <f>IF('Műszaki adattábla'!E561="","",'Műszaki adattábla'!E561)</f>
        <v>39N060906232000K</v>
      </c>
      <c r="E569" s="151">
        <f>IF('Műszaki adattábla'!E561="","",'Műszaki adattábla'!Q561)</f>
        <v>553124</v>
      </c>
      <c r="F569" s="87">
        <f>IF(D569="","",VLOOKUP(D569,'Műszaki adattábla'!E:N,8,0))</f>
        <v>0</v>
      </c>
      <c r="G569" s="87">
        <f>IF(D569="","",IF('Műszaki adattábla'!K561="20-99",IF('Műszaki adattábla'!N561="","Nem adott meg lekötött teljesítményt",VLOOKUP(D569,'Műszaki adattábla'!E:P,10,0)),0))</f>
        <v>420</v>
      </c>
      <c r="H569" s="87">
        <f>IF(D569="","",VLOOKUP(D569,'Műszaki adattábla'!E:Q,11,0))</f>
        <v>0</v>
      </c>
      <c r="I569" s="88">
        <v>2804.11</v>
      </c>
      <c r="J569" s="89">
        <v>131.18</v>
      </c>
      <c r="K569" s="90">
        <f>IF(D569="","",ROUND((F569*I569*'Műszaki adattábla'!$C$6/'Műszaki adattábla'!$C$7)+(G569*I569)+(H569*I569)/12*$D$7,0))</f>
        <v>1177726</v>
      </c>
      <c r="L569" s="91">
        <f t="shared" si="18"/>
        <v>72559</v>
      </c>
    </row>
    <row r="570" spans="2:12" ht="15.75" thickBot="1" x14ac:dyDescent="0.3">
      <c r="B570" s="84">
        <f t="shared" si="17"/>
        <v>549</v>
      </c>
      <c r="C570" s="85" t="str">
        <f>IF(D570="","",VLOOKUP(D570,'Műszaki adattábla'!E:H,2,0))</f>
        <v>1122 Budapest, Maros utca 3-5.</v>
      </c>
      <c r="D570" s="86" t="str">
        <f>IF('Műszaki adattábla'!E562="","",'Műszaki adattábla'!E562)</f>
        <v>39N0611190290004</v>
      </c>
      <c r="E570" s="151">
        <f>IF('Műszaki adattábla'!E562="","",'Műszaki adattábla'!Q562)</f>
        <v>468679</v>
      </c>
      <c r="F570" s="87">
        <f>IF(D570="","",VLOOKUP(D570,'Műszaki adattábla'!E:N,8,0))</f>
        <v>0</v>
      </c>
      <c r="G570" s="87">
        <f>IF(D570="","",IF('Műszaki adattábla'!K562="20-99",IF('Műszaki adattábla'!N562="","Nem adott meg lekötött teljesítményt",VLOOKUP(D570,'Műszaki adattábla'!E:P,10,0)),0))</f>
        <v>420</v>
      </c>
      <c r="H570" s="87">
        <f>IF(D570="","",VLOOKUP(D570,'Műszaki adattábla'!E:Q,11,0))</f>
        <v>0</v>
      </c>
      <c r="I570" s="88">
        <v>2804.11</v>
      </c>
      <c r="J570" s="89">
        <v>131.18</v>
      </c>
      <c r="K570" s="90">
        <f>IF(D570="","",ROUND((F570*I570*'Műszaki adattábla'!$C$6/'Műszaki adattábla'!$C$7)+(G570*I570)+(H570*I570)/12*$D$7,0))</f>
        <v>1177726</v>
      </c>
      <c r="L570" s="91">
        <f t="shared" si="18"/>
        <v>61481</v>
      </c>
    </row>
    <row r="571" spans="2:12" ht="15.75" thickBot="1" x14ac:dyDescent="0.3">
      <c r="B571" s="84">
        <f t="shared" si="17"/>
        <v>550</v>
      </c>
      <c r="C571" s="85" t="str">
        <f>IF(D571="","",VLOOKUP(D571,'Műszaki adattábla'!E:H,2,0))</f>
        <v>1135 Budapest, Szabolcs utca 36.</v>
      </c>
      <c r="D571" s="86" t="str">
        <f>IF('Műszaki adattábla'!E563="","",'Műszaki adattábla'!E563)</f>
        <v>39N060962335000D</v>
      </c>
      <c r="E571" s="151">
        <f>IF('Műszaki adattábla'!E563="","",'Műszaki adattábla'!Q563)</f>
        <v>592180</v>
      </c>
      <c r="F571" s="87">
        <f>IF(D571="","",VLOOKUP(D571,'Műszaki adattábla'!E:N,8,0))</f>
        <v>0</v>
      </c>
      <c r="G571" s="87">
        <f>IF(D571="","",IF('Műszaki adattábla'!K563="20-99",IF('Műszaki adattábla'!N563="","Nem adott meg lekötött teljesítményt",VLOOKUP(D571,'Műszaki adattábla'!E:P,10,0)),0))</f>
        <v>420</v>
      </c>
      <c r="H571" s="87">
        <f>IF(D571="","",VLOOKUP(D571,'Műszaki adattábla'!E:Q,11,0))</f>
        <v>0</v>
      </c>
      <c r="I571" s="88">
        <v>2804.11</v>
      </c>
      <c r="J571" s="89">
        <v>131.18</v>
      </c>
      <c r="K571" s="90">
        <f>IF(D571="","",ROUND((F571*I571*'Műszaki adattábla'!$C$6/'Műszaki adattábla'!$C$7)+(G571*I571)+(H571*I571)/12*$D$7,0))</f>
        <v>1177726</v>
      </c>
      <c r="L571" s="91">
        <f t="shared" si="18"/>
        <v>77682</v>
      </c>
    </row>
    <row r="572" spans="2:12" ht="15.75" thickBot="1" x14ac:dyDescent="0.3">
      <c r="B572" s="84">
        <f t="shared" si="17"/>
        <v>551</v>
      </c>
      <c r="C572" s="85" t="str">
        <f>IF(D572="","",VLOOKUP(D572,'Műszaki adattábla'!E:H,2,0))</f>
        <v>1143 Budapest, Stefánia út 83-85.</v>
      </c>
      <c r="D572" s="86" t="str">
        <f>IF('Műszaki adattábla'!E564="","",'Műszaki adattábla'!E564)</f>
        <v>39N061167003000H</v>
      </c>
      <c r="E572" s="151">
        <f>IF('Műszaki adattábla'!E564="","",'Műszaki adattábla'!Q564)</f>
        <v>805409</v>
      </c>
      <c r="F572" s="87">
        <f>IF(D572="","",VLOOKUP(D572,'Műszaki adattábla'!E:N,8,0))</f>
        <v>0</v>
      </c>
      <c r="G572" s="87">
        <f>IF(D572="","",IF('Műszaki adattábla'!K564="20-99",IF('Műszaki adattábla'!N564="","Nem adott meg lekötött teljesítményt",VLOOKUP(D572,'Műszaki adattábla'!E:P,10,0)),0))</f>
        <v>683</v>
      </c>
      <c r="H572" s="87">
        <f>IF(D572="","",VLOOKUP(D572,'Műszaki adattábla'!E:Q,11,0))</f>
        <v>0</v>
      </c>
      <c r="I572" s="88">
        <v>2804.11</v>
      </c>
      <c r="J572" s="89">
        <v>131.18</v>
      </c>
      <c r="K572" s="90">
        <f>IF(D572="","",ROUND((F572*I572*'Műszaki adattábla'!$C$6/'Műszaki adattábla'!$C$7)+(G572*I572)+(H572*I572)/12*$D$7,0))</f>
        <v>1915207</v>
      </c>
      <c r="L572" s="91">
        <f t="shared" si="18"/>
        <v>105654</v>
      </c>
    </row>
    <row r="573" spans="2:12" ht="15.75" thickBot="1" x14ac:dyDescent="0.3">
      <c r="B573" s="84">
        <f t="shared" si="17"/>
        <v>552</v>
      </c>
      <c r="C573" s="85" t="str">
        <f>IF(D573="","",VLOOKUP(D573,'Műszaki adattábla'!E:H,2,0))</f>
        <v>1152 Budapest, Széchenyi tér 1.</v>
      </c>
      <c r="D573" s="86" t="str">
        <f>IF('Műszaki adattábla'!E565="","",'Műszaki adattábla'!E565)</f>
        <v>39N061167115000V</v>
      </c>
      <c r="E573" s="151">
        <f>IF('Műszaki adattábla'!E565="","",'Műszaki adattábla'!Q565)</f>
        <v>485568</v>
      </c>
      <c r="F573" s="87">
        <f>IF(D573="","",VLOOKUP(D573,'Műszaki adattábla'!E:N,8,0))</f>
        <v>10</v>
      </c>
      <c r="G573" s="87">
        <f>IF(D573="","",IF('Műszaki adattábla'!K565="20-99",IF('Műszaki adattábla'!N565="","Nem adott meg lekötött teljesítményt",VLOOKUP(D573,'Műszaki adattábla'!E:P,10,0)),0))</f>
        <v>0</v>
      </c>
      <c r="H573" s="87">
        <f>IF(D573="","",VLOOKUP(D573,'Műszaki adattábla'!E:Q,11,0))</f>
        <v>0</v>
      </c>
      <c r="I573" s="88">
        <v>1973.63</v>
      </c>
      <c r="J573" s="89">
        <v>131.18</v>
      </c>
      <c r="K573" s="90">
        <f>IF(D573="","",ROUND((F573*I573*'Műszaki adattábla'!$C$6/'Műszaki adattábla'!$C$7)+(G573*I573)+(H573*I573)/12*$D$7,0))</f>
        <v>208332</v>
      </c>
      <c r="L573" s="91">
        <f t="shared" si="18"/>
        <v>63697</v>
      </c>
    </row>
    <row r="574" spans="2:12" ht="15.75" thickBot="1" x14ac:dyDescent="0.3">
      <c r="B574" s="84">
        <f t="shared" si="17"/>
        <v>553</v>
      </c>
      <c r="C574" s="85" t="str">
        <f>IF(D574="","",VLOOKUP(D574,'Műszaki adattábla'!E:H,2,0))</f>
        <v>1163 Budapest, Veres Péter utca 101.</v>
      </c>
      <c r="D574" s="86" t="str">
        <f>IF('Műszaki adattábla'!E566="","",'Műszaki adattábla'!E566)</f>
        <v>39N061168751000E</v>
      </c>
      <c r="E574" s="151">
        <f>IF('Műszaki adattábla'!E566="","",'Műszaki adattábla'!Q566)</f>
        <v>377900</v>
      </c>
      <c r="F574" s="87">
        <f>IF(D574="","",VLOOKUP(D574,'Műszaki adattábla'!E:N,8,0))</f>
        <v>0</v>
      </c>
      <c r="G574" s="87">
        <f>IF(D574="","",IF('Műszaki adattábla'!K566="20-99",IF('Műszaki adattábla'!N566="","Nem adott meg lekötött teljesítményt",VLOOKUP(D574,'Műszaki adattábla'!E:P,10,0)),0))</f>
        <v>420</v>
      </c>
      <c r="H574" s="87">
        <f>IF(D574="","",VLOOKUP(D574,'Műszaki adattábla'!E:Q,11,0))</f>
        <v>0</v>
      </c>
      <c r="I574" s="88">
        <v>2804.11</v>
      </c>
      <c r="J574" s="89">
        <v>131.18</v>
      </c>
      <c r="K574" s="90">
        <f>IF(D574="","",ROUND((F574*I574*'Műszaki adattábla'!$C$6/'Műszaki adattábla'!$C$7)+(G574*I574)+(H574*I574)/12*$D$7,0))</f>
        <v>1177726</v>
      </c>
      <c r="L574" s="91">
        <f t="shared" si="18"/>
        <v>49573</v>
      </c>
    </row>
    <row r="575" spans="2:12" ht="15.75" thickBot="1" x14ac:dyDescent="0.3">
      <c r="B575" s="84">
        <f t="shared" si="17"/>
        <v>554</v>
      </c>
      <c r="C575" s="85" t="str">
        <f>IF(D575="","",VLOOKUP(D575,'Műszaki adattábla'!E:H,2,0))</f>
        <v>1173 Budapest, Ferihegyi út 79.</v>
      </c>
      <c r="D575" s="86" t="str">
        <f>IF('Műszaki adattábla'!E567="","",'Műszaki adattábla'!E567)</f>
        <v>39N061012568000G</v>
      </c>
      <c r="E575" s="151">
        <f>IF('Műszaki adattábla'!E567="","",'Műszaki adattábla'!Q567)</f>
        <v>488732</v>
      </c>
      <c r="F575" s="87">
        <f>IF(D575="","",VLOOKUP(D575,'Műszaki adattábla'!E:N,8,0))</f>
        <v>0</v>
      </c>
      <c r="G575" s="87">
        <f>IF(D575="","",IF('Műszaki adattábla'!K567="20-99",IF('Műszaki adattábla'!N567="","Nem adott meg lekötött teljesítményt",VLOOKUP(D575,'Műszaki adattábla'!E:P,10,0)),0))</f>
        <v>263</v>
      </c>
      <c r="H575" s="87">
        <f>IF(D575="","",VLOOKUP(D575,'Műszaki adattábla'!E:Q,11,0))</f>
        <v>0</v>
      </c>
      <c r="I575" s="88">
        <v>2804.11</v>
      </c>
      <c r="J575" s="89">
        <v>131.18</v>
      </c>
      <c r="K575" s="90">
        <f>IF(D575="","",ROUND((F575*I575*'Műszaki adattábla'!$C$6/'Műszaki adattábla'!$C$7)+(G575*I575)+(H575*I575)/12*$D$7,0))</f>
        <v>737481</v>
      </c>
      <c r="L575" s="91">
        <f t="shared" si="18"/>
        <v>64112</v>
      </c>
    </row>
    <row r="576" spans="2:12" ht="15.75" thickBot="1" x14ac:dyDescent="0.3">
      <c r="B576" s="84">
        <f t="shared" si="17"/>
        <v>555</v>
      </c>
      <c r="C576" s="85" t="str">
        <f>IF(D576="","",VLOOKUP(D576,'Műszaki adattábla'!E:H,2,0))</f>
        <v>1183 Budapest, Üllői út 438.</v>
      </c>
      <c r="D576" s="86" t="str">
        <f>IF('Műszaki adattábla'!E568="","",'Műszaki adattábla'!E568)</f>
        <v>39N0610650900004</v>
      </c>
      <c r="E576" s="151">
        <f>IF('Műszaki adattábla'!E568="","",'Műszaki adattábla'!Q568)</f>
        <v>670822</v>
      </c>
      <c r="F576" s="87">
        <f>IF(D576="","",VLOOKUP(D576,'Műszaki adattábla'!E:N,8,0))</f>
        <v>0</v>
      </c>
      <c r="G576" s="87">
        <f>IF(D576="","",IF('Műszaki adattábla'!K568="20-99",IF('Műszaki adattábla'!N568="","Nem adott meg lekötött teljesítményt",VLOOKUP(D576,'Műszaki adattábla'!E:P,10,0)),0))</f>
        <v>683</v>
      </c>
      <c r="H576" s="87">
        <f>IF(D576="","",VLOOKUP(D576,'Műszaki adattábla'!E:Q,11,0))</f>
        <v>0</v>
      </c>
      <c r="I576" s="88">
        <v>2804.11</v>
      </c>
      <c r="J576" s="89">
        <v>131.18</v>
      </c>
      <c r="K576" s="90">
        <f>IF(D576="","",ROUND((F576*I576*'Műszaki adattábla'!$C$6/'Műszaki adattábla'!$C$7)+(G576*I576)+(H576*I576)/12*$D$7,0))</f>
        <v>1915207</v>
      </c>
      <c r="L576" s="91">
        <f t="shared" si="18"/>
        <v>87998</v>
      </c>
    </row>
    <row r="577" spans="2:12" ht="15.75" thickBot="1" x14ac:dyDescent="0.3">
      <c r="B577" s="84">
        <f t="shared" si="17"/>
        <v>556</v>
      </c>
      <c r="C577" s="85" t="str">
        <f>IF(D577="","",VLOOKUP(D577,'Műszaki adattábla'!E:H,2,0))</f>
        <v>1204 Budapest, Török Flóris utca 78.</v>
      </c>
      <c r="D577" s="86" t="str">
        <f>IF('Műszaki adattábla'!E569="","",'Műszaki adattábla'!E569)</f>
        <v>39N061169713000K</v>
      </c>
      <c r="E577" s="151">
        <f>IF('Műszaki adattábla'!E569="","",'Műszaki adattábla'!Q569)</f>
        <v>760018</v>
      </c>
      <c r="F577" s="87">
        <f>IF(D577="","",VLOOKUP(D577,'Műszaki adattábla'!E:N,8,0))</f>
        <v>0</v>
      </c>
      <c r="G577" s="87">
        <f>IF(D577="","",IF('Műszaki adattábla'!K569="20-99",IF('Műszaki adattábla'!N569="","Nem adott meg lekötött teljesítményt",VLOOKUP(D577,'Műszaki adattábla'!E:P,10,0)),0))</f>
        <v>683</v>
      </c>
      <c r="H577" s="87">
        <f>IF(D577="","",VLOOKUP(D577,'Műszaki adattábla'!E:Q,11,0))</f>
        <v>0</v>
      </c>
      <c r="I577" s="88">
        <v>2804.11</v>
      </c>
      <c r="J577" s="89">
        <v>131.18</v>
      </c>
      <c r="K577" s="90">
        <f>IF(D577="","",ROUND((F577*I577*'Műszaki adattábla'!$C$6/'Műszaki adattábla'!$C$7)+(G577*I577)+(H577*I577)/12*$D$7,0))</f>
        <v>1915207</v>
      </c>
      <c r="L577" s="91">
        <f t="shared" si="18"/>
        <v>99699</v>
      </c>
    </row>
    <row r="578" spans="2:12" ht="15.75" thickBot="1" x14ac:dyDescent="0.3">
      <c r="B578" s="84">
        <f t="shared" ref="B578:B641" si="19">IF(D578="","",B577+1)</f>
        <v>557</v>
      </c>
      <c r="C578" s="85" t="str">
        <f>IF(D578="","",VLOOKUP(D578,'Műszaki adattábla'!E:H,2,0))</f>
        <v>1221 Budapest, Városház tér 7.</v>
      </c>
      <c r="D578" s="86" t="str">
        <f>IF('Műszaki adattábla'!E570="","",'Műszaki adattábla'!E570)</f>
        <v>39N060855285000M</v>
      </c>
      <c r="E578" s="151">
        <f>IF('Műszaki adattábla'!E570="","",'Műszaki adattábla'!Q570)</f>
        <v>851853</v>
      </c>
      <c r="F578" s="87">
        <f>IF(D578="","",VLOOKUP(D578,'Műszaki adattábla'!E:N,8,0))</f>
        <v>16</v>
      </c>
      <c r="G578" s="87">
        <f>IF(D578="","",IF('Műszaki adattábla'!K570="20-99",IF('Műszaki adattábla'!N570="","Nem adott meg lekötött teljesítményt",VLOOKUP(D578,'Műszaki adattábla'!E:P,10,0)),0))</f>
        <v>0</v>
      </c>
      <c r="H578" s="87">
        <f>IF(D578="","",VLOOKUP(D578,'Műszaki adattábla'!E:Q,11,0))</f>
        <v>0</v>
      </c>
      <c r="I578" s="88">
        <v>1973.63</v>
      </c>
      <c r="J578" s="89">
        <v>131.18</v>
      </c>
      <c r="K578" s="90">
        <f>IF(D578="","",ROUND((F578*I578*'Műszaki adattábla'!$C$6/'Műszaki adattábla'!$C$7)+(G578*I578)+(H578*I578)/12*$D$7,0))</f>
        <v>333332</v>
      </c>
      <c r="L578" s="91">
        <f t="shared" ref="L578:L641" si="20">IF(D578="","",ROUND((J578/1000)*E578,0))</f>
        <v>111746</v>
      </c>
    </row>
    <row r="579" spans="2:12" ht="15.75" thickBot="1" x14ac:dyDescent="0.3">
      <c r="B579" s="84">
        <f t="shared" si="19"/>
        <v>558</v>
      </c>
      <c r="C579" s="85" t="str">
        <f>IF(D579="","",VLOOKUP(D579,'Műszaki adattábla'!E:H,2,0))</f>
        <v>1027 Budapest, Gyorskocsi utca 31.</v>
      </c>
      <c r="D579" s="86" t="str">
        <f>IF('Műszaki adattábla'!E571="","",'Műszaki adattábla'!E571)</f>
        <v>39N060006300000K</v>
      </c>
      <c r="E579" s="151">
        <f>IF('Műszaki adattábla'!E571="","",'Műszaki adattábla'!Q571)</f>
        <v>5837357</v>
      </c>
      <c r="F579" s="87">
        <f>IF(D579="","",VLOOKUP(D579,'Műszaki adattábla'!E:N,8,0))</f>
        <v>0</v>
      </c>
      <c r="G579" s="87">
        <f>IF(D579="","",IF('Műszaki adattábla'!K571="20-99",IF('Műszaki adattábla'!N571="","Nem adott meg lekötött teljesítményt",VLOOKUP(D579,'Műszaki adattábla'!E:P,10,0)),0))</f>
        <v>0</v>
      </c>
      <c r="H579" s="87">
        <f>IF(D579="","",VLOOKUP(D579,'Műszaki adattábla'!E:Q,11,0))</f>
        <v>4011</v>
      </c>
      <c r="I579" s="88">
        <v>2721.89</v>
      </c>
      <c r="J579" s="89">
        <v>122.75</v>
      </c>
      <c r="K579" s="90">
        <f>IF(D579="","",ROUND((F579*I579*'Műszaki adattábla'!$C$6/'Műszaki adattábla'!$C$7)+(G579*I579)+(H579*I579)/12*$D$7,0))</f>
        <v>10917501</v>
      </c>
      <c r="L579" s="91">
        <f t="shared" si="20"/>
        <v>716536</v>
      </c>
    </row>
    <row r="580" spans="2:12" ht="15.75" thickBot="1" x14ac:dyDescent="0.3">
      <c r="B580" s="84">
        <f t="shared" si="19"/>
        <v>559</v>
      </c>
      <c r="C580" s="85" t="str">
        <f>IF(D580="","",VLOOKUP(D580,'Műszaki adattábla'!E:H,2,0))</f>
        <v>1071 Budapest, Dózsa György út 18-24.</v>
      </c>
      <c r="D580" s="86" t="str">
        <f>IF('Műszaki adattábla'!E572="","",'Műszaki adattábla'!E572)</f>
        <v>39N060006268000P</v>
      </c>
      <c r="E580" s="151">
        <f>IF('Műszaki adattábla'!E572="","",'Műszaki adattábla'!Q572)</f>
        <v>2121714</v>
      </c>
      <c r="F580" s="87">
        <f>IF(D580="","",VLOOKUP(D580,'Műszaki adattábla'!E:N,8,0))</f>
        <v>0</v>
      </c>
      <c r="G580" s="87">
        <f>IF(D580="","",IF('Műszaki adattábla'!K572="20-99",IF('Műszaki adattábla'!N572="","Nem adott meg lekötött teljesítményt",VLOOKUP(D580,'Műszaki adattábla'!E:P,10,0)),0))</f>
        <v>0</v>
      </c>
      <c r="H580" s="87">
        <f>IF(D580="","",VLOOKUP(D580,'Műszaki adattábla'!E:Q,11,0))</f>
        <v>1541</v>
      </c>
      <c r="I580" s="88">
        <v>2721.89</v>
      </c>
      <c r="J580" s="89">
        <v>122.75</v>
      </c>
      <c r="K580" s="90">
        <f>IF(D580="","",ROUND((F580*I580*'Műszaki adattábla'!$C$6/'Műszaki adattábla'!$C$7)+(G580*I580)+(H580*I580)/12*$D$7,0))</f>
        <v>4194432</v>
      </c>
      <c r="L580" s="91">
        <f t="shared" si="20"/>
        <v>260440</v>
      </c>
    </row>
    <row r="581" spans="2:12" ht="15.75" thickBot="1" x14ac:dyDescent="0.3">
      <c r="B581" s="84">
        <f t="shared" si="19"/>
        <v>560</v>
      </c>
      <c r="C581" s="85" t="str">
        <f>IF(D581="","",VLOOKUP(D581,'Műszaki adattábla'!E:H,2,0))</f>
        <v>1084 Budapest, Tolnai Lajos utca 39-41.</v>
      </c>
      <c r="D581" s="86" t="str">
        <f>IF('Műszaki adattábla'!E573="","",'Műszaki adattábla'!E573)</f>
        <v>39N0600063190006</v>
      </c>
      <c r="E581" s="151">
        <f>IF('Műszaki adattábla'!E573="","",'Műszaki adattábla'!Q573)</f>
        <v>2491169</v>
      </c>
      <c r="F581" s="87">
        <f>IF(D581="","",VLOOKUP(D581,'Műszaki adattábla'!E:N,8,0))</f>
        <v>0</v>
      </c>
      <c r="G581" s="87">
        <f>IF(D581="","",IF('Műszaki adattábla'!K573="20-99",IF('Műszaki adattábla'!N573="","Nem adott meg lekötött teljesítményt",VLOOKUP(D581,'Műszaki adattábla'!E:P,10,0)),0))</f>
        <v>0</v>
      </c>
      <c r="H581" s="87">
        <f>IF(D581="","",VLOOKUP(D581,'Műszaki adattábla'!E:Q,11,0))</f>
        <v>1689</v>
      </c>
      <c r="I581" s="88">
        <v>2721.89</v>
      </c>
      <c r="J581" s="89">
        <v>122.75</v>
      </c>
      <c r="K581" s="90">
        <f>IF(D581="","",ROUND((F581*I581*'Műszaki adattábla'!$C$6/'Műszaki adattábla'!$C$7)+(G581*I581)+(H581*I581)/12*$D$7,0))</f>
        <v>4597272</v>
      </c>
      <c r="L581" s="91">
        <f t="shared" si="20"/>
        <v>305791</v>
      </c>
    </row>
    <row r="582" spans="2:12" ht="15.75" thickBot="1" x14ac:dyDescent="0.3">
      <c r="B582" s="84">
        <f t="shared" si="19"/>
        <v>561</v>
      </c>
      <c r="C582" s="85" t="str">
        <f>IF(D582="","",VLOOKUP(D582,'Műszaki adattábla'!E:H,2,0))</f>
        <v>1096 Budapest, Haller utca 7-9.</v>
      </c>
      <c r="D582" s="86" t="str">
        <f>IF('Műszaki adattábla'!E574="","",'Műszaki adattábla'!E574)</f>
        <v>39N060006412000Y</v>
      </c>
      <c r="E582" s="151">
        <f>IF('Műszaki adattábla'!E574="","",'Műszaki adattábla'!Q574)</f>
        <v>3187852</v>
      </c>
      <c r="F582" s="87">
        <f>IF(D582="","",VLOOKUP(D582,'Műszaki adattábla'!E:N,8,0))</f>
        <v>0</v>
      </c>
      <c r="G582" s="87">
        <f>IF(D582="","",IF('Műszaki adattábla'!K574="20-99",IF('Műszaki adattábla'!N574="","Nem adott meg lekötött teljesítményt",VLOOKUP(D582,'Műszaki adattábla'!E:P,10,0)),0))</f>
        <v>0</v>
      </c>
      <c r="H582" s="87">
        <f>IF(D582="","",VLOOKUP(D582,'Műszaki adattábla'!E:Q,11,0))</f>
        <v>2692</v>
      </c>
      <c r="I582" s="88">
        <v>2721.89</v>
      </c>
      <c r="J582" s="89">
        <v>122.75</v>
      </c>
      <c r="K582" s="90">
        <f>IF(D582="","",ROUND((F582*I582*'Műszaki adattábla'!$C$6/'Műszaki adattábla'!$C$7)+(G582*I582)+(H582*I582)/12*$D$7,0))</f>
        <v>7327328</v>
      </c>
      <c r="L582" s="91">
        <f t="shared" si="20"/>
        <v>391309</v>
      </c>
    </row>
    <row r="583" spans="2:12" ht="15.75" thickBot="1" x14ac:dyDescent="0.3">
      <c r="B583" s="84">
        <f t="shared" si="19"/>
        <v>562</v>
      </c>
      <c r="C583" s="85" t="str">
        <f>IF(D583="","",VLOOKUP(D583,'Műszaki adattábla'!E:H,2,0))</f>
        <v>1133 Budapest, Garam utca 19-21.</v>
      </c>
      <c r="D583" s="86" t="str">
        <f>IF('Műszaki adattábla'!E575="","",'Műszaki adattábla'!E575)</f>
        <v>39N060006260000S</v>
      </c>
      <c r="E583" s="151">
        <f>IF('Műszaki adattábla'!E575="","",'Műszaki adattábla'!Q575)</f>
        <v>2306441</v>
      </c>
      <c r="F583" s="87">
        <f>IF(D583="","",VLOOKUP(D583,'Műszaki adattábla'!E:N,8,0))</f>
        <v>0</v>
      </c>
      <c r="G583" s="87">
        <f>IF(D583="","",IF('Műszaki adattábla'!K575="20-99",IF('Műszaki adattábla'!N575="","Nem adott meg lekötött teljesítményt",VLOOKUP(D583,'Műszaki adattábla'!E:P,10,0)),0))</f>
        <v>0</v>
      </c>
      <c r="H583" s="87">
        <f>IF(D583="","",VLOOKUP(D583,'Műszaki adattábla'!E:Q,11,0))</f>
        <v>2006</v>
      </c>
      <c r="I583" s="88">
        <v>2721.89</v>
      </c>
      <c r="J583" s="89">
        <v>122.75</v>
      </c>
      <c r="K583" s="90">
        <f>IF(D583="","",ROUND((F583*I583*'Műszaki adattábla'!$C$6/'Műszaki adattábla'!$C$7)+(G583*I583)+(H583*I583)/12*$D$7,0))</f>
        <v>5460111</v>
      </c>
      <c r="L583" s="91">
        <f t="shared" si="20"/>
        <v>283116</v>
      </c>
    </row>
    <row r="584" spans="2:12" ht="15.75" thickBot="1" x14ac:dyDescent="0.3">
      <c r="B584" s="84">
        <f t="shared" si="19"/>
        <v>563</v>
      </c>
      <c r="C584" s="85" t="str">
        <f>IF(D584="","",VLOOKUP(D584,'Műszaki adattábla'!E:H,2,0))</f>
        <v>1146 Budapest, Hungária krt. 149.</v>
      </c>
      <c r="D584" s="86" t="str">
        <f>IF('Műszaki adattábla'!E576="","",'Műszaki adattábla'!E576)</f>
        <v>39N060006366000S</v>
      </c>
      <c r="E584" s="151">
        <f>IF('Műszaki adattábla'!E576="","",'Műszaki adattábla'!Q576)</f>
        <v>481502</v>
      </c>
      <c r="F584" s="87">
        <f>IF(D584="","",VLOOKUP(D584,'Műszaki adattábla'!E:N,8,0))</f>
        <v>0</v>
      </c>
      <c r="G584" s="87">
        <f>IF(D584="","",IF('Műszaki adattábla'!K576="20-99",IF('Műszaki adattábla'!N576="","Nem adott meg lekötött teljesítményt",VLOOKUP(D584,'Műszaki adattábla'!E:P,10,0)),0))</f>
        <v>263</v>
      </c>
      <c r="H584" s="87">
        <f>IF(D584="","",VLOOKUP(D584,'Műszaki adattábla'!E:Q,11,0))</f>
        <v>0</v>
      </c>
      <c r="I584" s="88">
        <v>2804.11</v>
      </c>
      <c r="J584" s="89">
        <v>131.18</v>
      </c>
      <c r="K584" s="90">
        <f>IF(D584="","",ROUND((F584*I584*'Műszaki adattábla'!$C$6/'Műszaki adattábla'!$C$7)+(G584*I584)+(H584*I584)/12*$D$7,0))</f>
        <v>737481</v>
      </c>
      <c r="L584" s="91">
        <f t="shared" si="20"/>
        <v>63163</v>
      </c>
    </row>
    <row r="585" spans="2:12" ht="15.75" thickBot="1" x14ac:dyDescent="0.3">
      <c r="B585" s="84">
        <f t="shared" si="19"/>
        <v>564</v>
      </c>
      <c r="C585" s="85" t="str">
        <f>IF(D585="","",VLOOKUP(D585,'Műszaki adattábla'!E:H,2,0))</f>
        <v>7700 Mohács, Szent János utca 1.</v>
      </c>
      <c r="D585" s="86" t="str">
        <f>IF('Műszaki adattábla'!E577="","",'Műszaki adattábla'!E577)</f>
        <v>39N030149399000Z</v>
      </c>
      <c r="E585" s="151">
        <f>IF('Műszaki adattábla'!E577="","",'Műszaki adattábla'!Q577)</f>
        <v>378955</v>
      </c>
      <c r="F585" s="87">
        <f>IF(D585="","",VLOOKUP(D585,'Műszaki adattábla'!E:N,8,0))</f>
        <v>10</v>
      </c>
      <c r="G585" s="87">
        <f>IF(D585="","",IF('Műszaki adattábla'!K577="20-99",IF('Műszaki adattábla'!N577="","Nem adott meg lekötött teljesítményt",VLOOKUP(D585,'Műszaki adattábla'!E:P,10,0)),0))</f>
        <v>0</v>
      </c>
      <c r="H585" s="87">
        <f>IF(D585="","",VLOOKUP(D585,'Műszaki adattábla'!E:Q,11,0))</f>
        <v>0</v>
      </c>
      <c r="I585" s="88">
        <v>1973.63</v>
      </c>
      <c r="J585" s="89">
        <v>1333.04</v>
      </c>
      <c r="K585" s="90">
        <f>IF(D585="","",ROUND((F585*I585*'Műszaki adattábla'!$C$6/'Műszaki adattábla'!$C$7)+(G585*I585)+(H585*I585)/12*$D$7,0))</f>
        <v>208332</v>
      </c>
      <c r="L585" s="91">
        <f t="shared" si="20"/>
        <v>505162</v>
      </c>
    </row>
    <row r="586" spans="2:12" ht="15.75" thickBot="1" x14ac:dyDescent="0.3">
      <c r="B586" s="84">
        <f t="shared" si="19"/>
        <v>565</v>
      </c>
      <c r="C586" s="85" t="str">
        <f>IF(D586="","",VLOOKUP(D586,'Műszaki adattábla'!E:H,2,0))</f>
        <v xml:space="preserve">1031. Budapest, Záhony utca 10. </v>
      </c>
      <c r="D586" s="86" t="str">
        <f>IF('Műszaki adattábla'!E578="","",'Műszaki adattábla'!E578)</f>
        <v>39N0610091840005</v>
      </c>
      <c r="E586" s="151">
        <f>IF('Műszaki adattábla'!E578="","",'Műszaki adattábla'!Q578)</f>
        <v>891965</v>
      </c>
      <c r="F586" s="87">
        <f>IF(D586="","",VLOOKUP(D586,'Műszaki adattábla'!E:N,8,0))</f>
        <v>0</v>
      </c>
      <c r="G586" s="87">
        <f>IF(D586="","",IF('Műszaki adattábla'!K578="20-99",IF('Műszaki adattábla'!N578="","Nem adott meg lekötött teljesítményt",VLOOKUP(D586,'Műszaki adattábla'!E:P,10,0)),0))</f>
        <v>420</v>
      </c>
      <c r="H586" s="87">
        <f>IF(D586="","",VLOOKUP(D586,'Műszaki adattábla'!E:Q,11,0))</f>
        <v>0</v>
      </c>
      <c r="I586" s="88">
        <v>2804.11</v>
      </c>
      <c r="J586" s="89">
        <v>131.18</v>
      </c>
      <c r="K586" s="90">
        <f>IF(D586="","",ROUND((F586*I586*'Műszaki adattábla'!$C$6/'Műszaki adattábla'!$C$7)+(G586*I586)+(H586*I586)/12*$D$7,0))</f>
        <v>1177726</v>
      </c>
      <c r="L586" s="91">
        <f t="shared" si="20"/>
        <v>117008</v>
      </c>
    </row>
    <row r="587" spans="2:12" ht="15.75" thickBot="1" x14ac:dyDescent="0.3">
      <c r="B587" s="84">
        <f t="shared" si="19"/>
        <v>566</v>
      </c>
      <c r="C587" s="85" t="str">
        <f>IF(D587="","",VLOOKUP(D587,'Műszaki adattábla'!E:H,2,0))</f>
        <v xml:space="preserve">1195 Budapest XIX Hoffher Albert  utca 11   </v>
      </c>
      <c r="D587" s="86" t="str">
        <f>IF('Műszaki adattábla'!E579="","",'Műszaki adattábla'!E579)</f>
        <v>39N061424443000W</v>
      </c>
      <c r="E587" s="151">
        <f>IF('Műszaki adattábla'!E579="","",'Műszaki adattábla'!Q579)</f>
        <v>75996</v>
      </c>
      <c r="F587" s="87">
        <f>IF(D587="","",VLOOKUP(D587,'Műszaki adattábla'!E:N,8,0))</f>
        <v>16</v>
      </c>
      <c r="G587" s="87">
        <f>IF(D587="","",IF('Műszaki adattábla'!K579="20-99",IF('Műszaki adattábla'!N579="","Nem adott meg lekötött teljesítményt",VLOOKUP(D587,'Műszaki adattábla'!E:P,10,0)),0))</f>
        <v>0</v>
      </c>
      <c r="H587" s="87">
        <f>IF(D587="","",VLOOKUP(D587,'Műszaki adattábla'!E:Q,11,0))</f>
        <v>0</v>
      </c>
      <c r="I587" s="88">
        <v>1973.63</v>
      </c>
      <c r="J587" s="89">
        <v>131.18</v>
      </c>
      <c r="K587" s="90">
        <f>IF(D587="","",ROUND((F587*I587*'Műszaki adattábla'!$C$6/'Műszaki adattábla'!$C$7)+(G587*I587)+(H587*I587)/12*$D$7,0))</f>
        <v>333332</v>
      </c>
      <c r="L587" s="91">
        <f t="shared" si="20"/>
        <v>9969</v>
      </c>
    </row>
    <row r="588" spans="2:12" ht="15.75" thickBot="1" x14ac:dyDescent="0.3">
      <c r="B588" s="84">
        <f t="shared" si="19"/>
        <v>567</v>
      </c>
      <c r="C588" s="85" t="str">
        <f>IF(D588="","",VLOOKUP(D588,'Műszaki adattábla'!E:H,2,0))</f>
        <v xml:space="preserve">1238 Budapest XXIII Templom utca 20   </v>
      </c>
      <c r="D588" s="86" t="str">
        <f>IF('Műszaki adattábla'!E580="","",'Műszaki adattábla'!E580)</f>
        <v>39N0609084880004</v>
      </c>
      <c r="E588" s="151">
        <f>IF('Műszaki adattábla'!E580="","",'Műszaki adattábla'!Q580)</f>
        <v>152004</v>
      </c>
      <c r="F588" s="87">
        <f>IF(D588="","",VLOOKUP(D588,'Műszaki adattábla'!E:N,8,0))</f>
        <v>10</v>
      </c>
      <c r="G588" s="87">
        <f>IF(D588="","",IF('Műszaki adattábla'!K580="20-99",IF('Műszaki adattábla'!N580="","Nem adott meg lekötött teljesítményt",VLOOKUP(D588,'Műszaki adattábla'!E:P,10,0)),0))</f>
        <v>0</v>
      </c>
      <c r="H588" s="87">
        <f>IF(D588="","",VLOOKUP(D588,'Műszaki adattábla'!E:Q,11,0))</f>
        <v>0</v>
      </c>
      <c r="I588" s="88">
        <v>1973.63</v>
      </c>
      <c r="J588" s="89">
        <v>131.18</v>
      </c>
      <c r="K588" s="90">
        <f>IF(D588="","",ROUND((F588*I588*'Műszaki adattábla'!$C$6/'Műszaki adattábla'!$C$7)+(G588*I588)+(H588*I588)/12*$D$7,0))</f>
        <v>208332</v>
      </c>
      <c r="L588" s="91">
        <f t="shared" si="20"/>
        <v>19940</v>
      </c>
    </row>
    <row r="589" spans="2:12" ht="15.75" thickBot="1" x14ac:dyDescent="0.3">
      <c r="B589" s="84">
        <f t="shared" si="19"/>
        <v>568</v>
      </c>
      <c r="C589" s="85" t="str">
        <f>IF(D589="","",VLOOKUP(D589,'Műszaki adattábla'!E:H,2,0))</f>
        <v>1098 Budapest IX Pöttyös utca 6.</v>
      </c>
      <c r="D589" s="86" t="str">
        <f>IF('Műszaki adattábla'!E581="","",'Műszaki adattábla'!E581)</f>
        <v>39N060856620000A</v>
      </c>
      <c r="E589" s="151">
        <f>IF('Műszaki adattábla'!E581="","",'Műszaki adattábla'!Q581)</f>
        <v>12672</v>
      </c>
      <c r="F589" s="87">
        <f>IF(D589="","",VLOOKUP(D589,'Műszaki adattábla'!E:N,8,0))</f>
        <v>4</v>
      </c>
      <c r="G589" s="87">
        <f>IF(D589="","",IF('Műszaki adattábla'!K581="20-99",IF('Műszaki adattábla'!N581="","Nem adott meg lekötött teljesítményt",VLOOKUP(D589,'Műszaki adattábla'!E:P,10,0)),0))</f>
        <v>0</v>
      </c>
      <c r="H589" s="87">
        <f>IF(D589="","",VLOOKUP(D589,'Műszaki adattábla'!E:Q,11,0))</f>
        <v>0</v>
      </c>
      <c r="I589" s="88">
        <v>1973.63</v>
      </c>
      <c r="J589" s="89">
        <v>131.18</v>
      </c>
      <c r="K589" s="90">
        <f>IF(D589="","",ROUND((F589*I589*'Műszaki adattábla'!$C$6/'Műszaki adattábla'!$C$7)+(G589*I589)+(H589*I589)/12*$D$7,0))</f>
        <v>83333</v>
      </c>
      <c r="L589" s="91">
        <f t="shared" si="20"/>
        <v>1662</v>
      </c>
    </row>
    <row r="590" spans="2:12" ht="15.75" thickBot="1" x14ac:dyDescent="0.3">
      <c r="B590" s="84">
        <f t="shared" si="19"/>
        <v>569</v>
      </c>
      <c r="C590" s="85" t="str">
        <f>IF(D590="","",VLOOKUP(D590,'Műszaki adattábla'!E:H,2,0))</f>
        <v>1134 Budapest XIII Róbert Károly körút 53.</v>
      </c>
      <c r="D590" s="86" t="str">
        <f>IF('Műszaki adattábla'!E582="","",'Műszaki adattábla'!E582)</f>
        <v>39N061219616000A</v>
      </c>
      <c r="E590" s="151">
        <f>IF('Műszaki adattábla'!E582="","",'Műszaki adattábla'!Q582)</f>
        <v>126672</v>
      </c>
      <c r="F590" s="87">
        <f>IF(D590="","",VLOOKUP(D590,'Műszaki adattábla'!E:N,8,0))</f>
        <v>16</v>
      </c>
      <c r="G590" s="87">
        <f>IF(D590="","",IF('Műszaki adattábla'!K582="20-99",IF('Műszaki adattábla'!N582="","Nem adott meg lekötött teljesítményt",VLOOKUP(D590,'Műszaki adattábla'!E:P,10,0)),0))</f>
        <v>0</v>
      </c>
      <c r="H590" s="87">
        <f>IF(D590="","",VLOOKUP(D590,'Műszaki adattábla'!E:Q,11,0))</f>
        <v>0</v>
      </c>
      <c r="I590" s="88">
        <v>1973.63</v>
      </c>
      <c r="J590" s="89">
        <v>131.18</v>
      </c>
      <c r="K590" s="90">
        <f>IF(D590="","",ROUND((F590*I590*'Műszaki adattábla'!$C$6/'Műszaki adattábla'!$C$7)+(G590*I590)+(H590*I590)/12*$D$7,0))</f>
        <v>333332</v>
      </c>
      <c r="L590" s="91">
        <f t="shared" si="20"/>
        <v>16617</v>
      </c>
    </row>
    <row r="591" spans="2:12" ht="15.75" thickBot="1" x14ac:dyDescent="0.3">
      <c r="B591" s="84">
        <f t="shared" si="19"/>
        <v>570</v>
      </c>
      <c r="C591" s="85" t="str">
        <f>IF(D591="","",VLOOKUP(D591,'Műszaki adattábla'!E:H,2,0))</f>
        <v>1131 Budapest XIII. Mosoly u. 29.</v>
      </c>
      <c r="D591" s="86" t="str">
        <f>IF('Műszaki adattábla'!E583="","",'Műszaki adattábla'!E583)</f>
        <v>39N061119775000J</v>
      </c>
      <c r="E591" s="151">
        <f>IF('Műszaki adattábla'!E583="","",'Műszaki adattábla'!Q583)</f>
        <v>11</v>
      </c>
      <c r="F591" s="87">
        <f>IF(D591="","",VLOOKUP(D591,'Műszaki adattábla'!E:N,8,0))</f>
        <v>4</v>
      </c>
      <c r="G591" s="87">
        <f>IF(D591="","",IF('Műszaki adattábla'!K583="20-99",IF('Műszaki adattábla'!N583="","Nem adott meg lekötött teljesítményt",VLOOKUP(D591,'Műszaki adattábla'!E:P,10,0)),0))</f>
        <v>0</v>
      </c>
      <c r="H591" s="87">
        <f>IF(D591="","",VLOOKUP(D591,'Műszaki adattábla'!E:Q,11,0))</f>
        <v>0</v>
      </c>
      <c r="I591" s="88">
        <v>1973.63</v>
      </c>
      <c r="J591" s="89">
        <v>131.18</v>
      </c>
      <c r="K591" s="90">
        <f>IF(D591="","",ROUND((F591*I591*'Műszaki adattábla'!$C$6/'Műszaki adattábla'!$C$7)+(G591*I591)+(H591*I591)/12*$D$7,0))</f>
        <v>83333</v>
      </c>
      <c r="L591" s="91">
        <f t="shared" si="20"/>
        <v>1</v>
      </c>
    </row>
    <row r="592" spans="2:12" ht="15.75" thickBot="1" x14ac:dyDescent="0.3">
      <c r="B592" s="84">
        <f t="shared" si="19"/>
        <v>571</v>
      </c>
      <c r="C592" s="85" t="str">
        <f>IF(D592="","",VLOOKUP(D592,'Műszaki adattábla'!E:H,2,0))</f>
        <v xml:space="preserve">1158 Budapest XV Pestújhelyi út 9   </v>
      </c>
      <c r="D592" s="86" t="str">
        <f>IF('Műszaki adattábla'!E584="","",'Műszaki adattábla'!E584)</f>
        <v>39N0609633360000</v>
      </c>
      <c r="E592" s="151">
        <f>IF('Műszaki adattábla'!E584="","",'Műszaki adattábla'!Q584)</f>
        <v>2532</v>
      </c>
      <c r="F592" s="87">
        <f>IF(D592="","",VLOOKUP(D592,'Műszaki adattábla'!E:N,8,0))</f>
        <v>4</v>
      </c>
      <c r="G592" s="87">
        <f>IF(D592="","",IF('Műszaki adattábla'!K584="20-99",IF('Műszaki adattábla'!N584="","Nem adott meg lekötött teljesítményt",VLOOKUP(D592,'Műszaki adattábla'!E:P,10,0)),0))</f>
        <v>0</v>
      </c>
      <c r="H592" s="87">
        <f>IF(D592="","",VLOOKUP(D592,'Műszaki adattábla'!E:Q,11,0))</f>
        <v>0</v>
      </c>
      <c r="I592" s="88">
        <v>1973.63</v>
      </c>
      <c r="J592" s="89">
        <v>131.18</v>
      </c>
      <c r="K592" s="90">
        <f>IF(D592="","",ROUND((F592*I592*'Műszaki adattábla'!$C$6/'Műszaki adattábla'!$C$7)+(G592*I592)+(H592*I592)/12*$D$7,0))</f>
        <v>83333</v>
      </c>
      <c r="L592" s="91">
        <f t="shared" si="20"/>
        <v>332</v>
      </c>
    </row>
    <row r="593" spans="2:12" ht="15.75" thickBot="1" x14ac:dyDescent="0.3">
      <c r="B593" s="84">
        <f t="shared" si="19"/>
        <v>572</v>
      </c>
      <c r="C593" s="85" t="str">
        <f>IF(D593="","",VLOOKUP(D593,'Műszaki adattábla'!E:H,2,0))</f>
        <v xml:space="preserve">1073 Budapest VII Kürt utca 6   </v>
      </c>
      <c r="D593" s="86" t="str">
        <f>IF('Műszaki adattábla'!E585="","",'Műszaki adattábla'!E585)</f>
        <v>39N0610149860007</v>
      </c>
      <c r="E593" s="151">
        <f>IF('Műszaki adattábla'!E585="","",'Műszaki adattábla'!Q585)</f>
        <v>63336</v>
      </c>
      <c r="F593" s="87">
        <f>IF(D593="","",VLOOKUP(D593,'Műszaki adattábla'!E:N,8,0))</f>
        <v>16</v>
      </c>
      <c r="G593" s="87">
        <f>IF(D593="","",IF('Műszaki adattábla'!K585="20-99",IF('Műszaki adattábla'!N585="","Nem adott meg lekötött teljesítményt",VLOOKUP(D593,'Műszaki adattábla'!E:P,10,0)),0))</f>
        <v>0</v>
      </c>
      <c r="H593" s="87">
        <f>IF(D593="","",VLOOKUP(D593,'Műszaki adattábla'!E:Q,11,0))</f>
        <v>0</v>
      </c>
      <c r="I593" s="88">
        <v>1973.63</v>
      </c>
      <c r="J593" s="89">
        <v>131.18</v>
      </c>
      <c r="K593" s="90">
        <f>IF(D593="","",ROUND((F593*I593*'Műszaki adattábla'!$C$6/'Műszaki adattábla'!$C$7)+(G593*I593)+(H593*I593)/12*$D$7,0))</f>
        <v>333332</v>
      </c>
      <c r="L593" s="91">
        <f t="shared" si="20"/>
        <v>8308</v>
      </c>
    </row>
    <row r="594" spans="2:12" ht="15.75" thickBot="1" x14ac:dyDescent="0.3">
      <c r="B594" s="84">
        <f t="shared" si="19"/>
        <v>573</v>
      </c>
      <c r="C594" s="85" t="str">
        <f>IF(D594="","",VLOOKUP(D594,'Műszaki adattábla'!E:H,2,0))</f>
        <v xml:space="preserve">1211 Budapest XXI Szent Imre tér 23.   </v>
      </c>
      <c r="D594" s="86" t="str">
        <f>IF('Műszaki adattábla'!E586="","",'Műszaki adattábla'!E586)</f>
        <v>39N061170098000M</v>
      </c>
      <c r="E594" s="151">
        <f>IF('Műszaki adattábla'!E586="","",'Műszaki adattábla'!Q586)</f>
        <v>25332</v>
      </c>
      <c r="F594" s="87">
        <f>IF(D594="","",VLOOKUP(D594,'Műszaki adattábla'!E:N,8,0))</f>
        <v>4</v>
      </c>
      <c r="G594" s="87">
        <f>IF(D594="","",IF('Műszaki adattábla'!K586="20-99",IF('Műszaki adattábla'!N586="","Nem adott meg lekötött teljesítményt",VLOOKUP(D594,'Műszaki adattábla'!E:P,10,0)),0))</f>
        <v>0</v>
      </c>
      <c r="H594" s="87">
        <f>IF(D594="","",VLOOKUP(D594,'Műszaki adattábla'!E:Q,11,0))</f>
        <v>0</v>
      </c>
      <c r="I594" s="88">
        <v>1973.63</v>
      </c>
      <c r="J594" s="89">
        <v>131.18</v>
      </c>
      <c r="K594" s="90">
        <f>IF(D594="","",ROUND((F594*I594*'Műszaki adattábla'!$C$6/'Műszaki adattábla'!$C$7)+(G594*I594)+(H594*I594)/12*$D$7,0))</f>
        <v>83333</v>
      </c>
      <c r="L594" s="91">
        <f t="shared" si="20"/>
        <v>3323</v>
      </c>
    </row>
    <row r="595" spans="2:12" ht="15.75" thickBot="1" x14ac:dyDescent="0.3">
      <c r="B595" s="84">
        <f t="shared" si="19"/>
        <v>574</v>
      </c>
      <c r="C595" s="85" t="str">
        <f>IF(D595="","",VLOOKUP(D595,'Műszaki adattábla'!E:H,2,0))</f>
        <v>1036 Budapest Fényes Adolf u. 18.</v>
      </c>
      <c r="D595" s="86" t="str">
        <f>IF('Műszaki adattábla'!E587="","",'Műszaki adattábla'!E587)</f>
        <v>39N060802455000L</v>
      </c>
      <c r="E595" s="151">
        <f>IF('Műszaki adattábla'!E587="","",'Műszaki adattábla'!Q587)</f>
        <v>11</v>
      </c>
      <c r="F595" s="87">
        <f>IF(D595="","",VLOOKUP(D595,'Műszaki adattábla'!E:N,8,0))</f>
        <v>4</v>
      </c>
      <c r="G595" s="87">
        <f>IF(D595="","",IF('Műszaki adattábla'!K587="20-99",IF('Műszaki adattábla'!N587="","Nem adott meg lekötött teljesítményt",VLOOKUP(D595,'Műszaki adattábla'!E:P,10,0)),0))</f>
        <v>0</v>
      </c>
      <c r="H595" s="87">
        <f>IF(D595="","",VLOOKUP(D595,'Műszaki adattábla'!E:Q,11,0))</f>
        <v>0</v>
      </c>
      <c r="I595" s="88">
        <v>1973.63</v>
      </c>
      <c r="J595" s="89">
        <v>131.18</v>
      </c>
      <c r="K595" s="90">
        <f>IF(D595="","",ROUND((F595*I595*'Műszaki adattábla'!$C$6/'Műszaki adattábla'!$C$7)+(G595*I595)+(H595*I595)/12*$D$7,0))</f>
        <v>83333</v>
      </c>
      <c r="L595" s="91">
        <f t="shared" si="20"/>
        <v>1</v>
      </c>
    </row>
    <row r="596" spans="2:12" ht="15.75" thickBot="1" x14ac:dyDescent="0.3">
      <c r="B596" s="84">
        <f t="shared" si="19"/>
        <v>575</v>
      </c>
      <c r="C596" s="85" t="str">
        <f>IF(D596="","",VLOOKUP(D596,'Műszaki adattábla'!E:H,2,0))</f>
        <v>2626 Nagymaros Molnár u. 1.</v>
      </c>
      <c r="D596" s="86" t="str">
        <f>IF('Műszaki adattábla'!E588="","",'Műszaki adattábla'!E588)</f>
        <v>39N110414446000A</v>
      </c>
      <c r="E596" s="151">
        <f>IF('Műszaki adattábla'!E588="","",'Műszaki adattábla'!Q588)</f>
        <v>249116</v>
      </c>
      <c r="F596" s="87">
        <f>IF(D596="","",VLOOKUP(D596,'Műszaki adattábla'!E:N,8,0))</f>
        <v>10</v>
      </c>
      <c r="G596" s="87">
        <f>IF(D596="","",IF('Műszaki adattábla'!K588="20-99",IF('Műszaki adattábla'!N588="","Nem adott meg lekötött teljesítményt",VLOOKUP(D596,'Műszaki adattábla'!E:P,10,0)),0))</f>
        <v>0</v>
      </c>
      <c r="H596" s="87">
        <f>IF(D596="","",VLOOKUP(D596,'Műszaki adattábla'!E:Q,11,0))</f>
        <v>0</v>
      </c>
      <c r="I596" s="88">
        <v>1973.63</v>
      </c>
      <c r="J596" s="89">
        <v>1169.71</v>
      </c>
      <c r="K596" s="90">
        <f>IF(D596="","",ROUND((F596*I596*'Műszaki adattábla'!$C$6/'Műszaki adattábla'!$C$7)+(G596*I596)+(H596*I596)/12*$D$7,0))</f>
        <v>208332</v>
      </c>
      <c r="L596" s="91">
        <f t="shared" si="20"/>
        <v>291393</v>
      </c>
    </row>
    <row r="597" spans="2:12" ht="15.75" thickBot="1" x14ac:dyDescent="0.3">
      <c r="B597" s="84">
        <f t="shared" si="19"/>
        <v>576</v>
      </c>
      <c r="C597" s="85" t="str">
        <f>IF(D597="","",VLOOKUP(D597,'Műszaki adattábla'!E:H,2,0))</f>
        <v>2900 Komárom Rákóczi Ferenc rakpart 5-7.</v>
      </c>
      <c r="D597" s="86" t="str">
        <f>IF('Műszaki adattábla'!E589="","",'Műszaki adattábla'!E589)</f>
        <v>39N050088011000S</v>
      </c>
      <c r="E597" s="151">
        <f>IF('Műszaki adattábla'!E589="","",'Műszaki adattábla'!Q589)</f>
        <v>248588</v>
      </c>
      <c r="F597" s="87">
        <f>IF(D597="","",VLOOKUP(D597,'Műszaki adattábla'!E:N,8,0))</f>
        <v>6</v>
      </c>
      <c r="G597" s="87">
        <f>IF(D597="","",IF('Műszaki adattábla'!K589="20-99",IF('Műszaki adattábla'!N589="","Nem adott meg lekötött teljesítményt",VLOOKUP(D597,'Műszaki adattábla'!E:P,10,0)),0))</f>
        <v>0</v>
      </c>
      <c r="H597" s="87">
        <f>IF(D597="","",VLOOKUP(D597,'Műszaki adattábla'!E:Q,11,0))</f>
        <v>0</v>
      </c>
      <c r="I597" s="88">
        <v>1954.93</v>
      </c>
      <c r="J597" s="89">
        <v>1138.9100000000001</v>
      </c>
      <c r="K597" s="90">
        <f>IF(D597="","",ROUND((F597*I597*'Műszaki adattábla'!$C$6/'Műszaki adattábla'!$C$7)+(G597*I597)+(H597*I597)/12*$D$7,0))</f>
        <v>123815</v>
      </c>
      <c r="L597" s="91">
        <f t="shared" si="20"/>
        <v>283119</v>
      </c>
    </row>
    <row r="598" spans="2:12" ht="15.75" thickBot="1" x14ac:dyDescent="0.3">
      <c r="B598" s="84">
        <f t="shared" si="19"/>
        <v>577</v>
      </c>
      <c r="C598" s="85" t="str">
        <f>IF(D598="","",VLOOKUP(D598,'Műszaki adattábla'!E:H,2,0))</f>
        <v>6500 Baja Dunapart u. 9912</v>
      </c>
      <c r="D598" s="86" t="str">
        <f>IF('Műszaki adattábla'!E590="","",'Műszaki adattábla'!E590)</f>
        <v>39N050482747000D</v>
      </c>
      <c r="E598" s="151">
        <f>IF('Műszaki adattábla'!E590="","",'Műszaki adattábla'!Q590)</f>
        <v>55419</v>
      </c>
      <c r="F598" s="87">
        <f>IF(D598="","",VLOOKUP(D598,'Műszaki adattábla'!E:N,8,0))</f>
        <v>6</v>
      </c>
      <c r="G598" s="87">
        <f>IF(D598="","",IF('Műszaki adattábla'!K590="20-99",IF('Műszaki adattábla'!N590="","Nem adott meg lekötött teljesítményt",VLOOKUP(D598,'Műszaki adattábla'!E:P,10,0)),0))</f>
        <v>0</v>
      </c>
      <c r="H598" s="87">
        <f>IF(D598="","",VLOOKUP(D598,'Műszaki adattábla'!E:Q,11,0))</f>
        <v>0</v>
      </c>
      <c r="I598" s="88">
        <v>1954.93</v>
      </c>
      <c r="J598" s="89">
        <v>1138.9100000000001</v>
      </c>
      <c r="K598" s="90">
        <f>IF(D598="","",ROUND((F598*I598*'Műszaki adattábla'!$C$6/'Műszaki adattábla'!$C$7)+(G598*I598)+(H598*I598)/12*$D$7,0))</f>
        <v>123815</v>
      </c>
      <c r="L598" s="91">
        <f t="shared" si="20"/>
        <v>63117</v>
      </c>
    </row>
    <row r="599" spans="2:12" ht="15.75" thickBot="1" x14ac:dyDescent="0.3">
      <c r="B599" s="84">
        <f t="shared" si="19"/>
        <v>578</v>
      </c>
      <c r="C599" s="85" t="str">
        <f>IF(D599="","",VLOOKUP(D599,'Műszaki adattábla'!E:H,2,0))</f>
        <v>2400 Dunaújváros Dunapart 3356.</v>
      </c>
      <c r="D599" s="86" t="str">
        <f>IF('Műszaki adattábla'!E591="","",'Műszaki adattábla'!E591)</f>
        <v>39N030253211000B</v>
      </c>
      <c r="E599" s="151">
        <f>IF('Műszaki adattábla'!E591="","",'Műszaki adattábla'!Q591)</f>
        <v>116641</v>
      </c>
      <c r="F599" s="87">
        <f>IF(D599="","",VLOOKUP(D599,'Műszaki adattábla'!E:N,8,0))</f>
        <v>4</v>
      </c>
      <c r="G599" s="87">
        <f>IF(D599="","",IF('Műszaki adattábla'!K591="20-99",IF('Műszaki adattábla'!N591="","Nem adott meg lekötött teljesítményt",VLOOKUP(D599,'Műszaki adattábla'!E:P,10,0)),0))</f>
        <v>0</v>
      </c>
      <c r="H599" s="87">
        <f>IF(D599="","",VLOOKUP(D599,'Műszaki adattábla'!E:Q,11,0))</f>
        <v>0</v>
      </c>
      <c r="I599" s="88">
        <v>1973.63</v>
      </c>
      <c r="J599" s="89">
        <v>1333.04</v>
      </c>
      <c r="K599" s="90">
        <f>IF(D599="","",ROUND((F599*I599*'Műszaki adattábla'!$C$6/'Műszaki adattábla'!$C$7)+(G599*I599)+(H599*I599)/12*$D$7,0))</f>
        <v>83333</v>
      </c>
      <c r="L599" s="91">
        <f t="shared" si="20"/>
        <v>155487</v>
      </c>
    </row>
    <row r="600" spans="2:12" ht="15.75" thickBot="1" x14ac:dyDescent="0.3">
      <c r="B600" s="84">
        <f t="shared" si="19"/>
        <v>579</v>
      </c>
      <c r="C600" s="85" t="str">
        <f>IF(D600="","",VLOOKUP(D600,'Műszaki adattábla'!E:H,2,0))</f>
        <v>7030 Paks Dunapart 1.</v>
      </c>
      <c r="D600" s="86" t="str">
        <f>IF('Műszaki adattábla'!E592="","",'Műszaki adattábla'!E592)</f>
        <v>39N030176147000C</v>
      </c>
      <c r="E600" s="151">
        <f>IF('Műszaki adattábla'!E592="","",'Műszaki adattábla'!Q592)</f>
        <v>72835</v>
      </c>
      <c r="F600" s="87">
        <f>IF(D600="","",VLOOKUP(D600,'Műszaki adattábla'!E:N,8,0))</f>
        <v>4</v>
      </c>
      <c r="G600" s="87">
        <f>IF(D600="","",IF('Műszaki adattábla'!K592="20-99",IF('Műszaki adattábla'!N592="","Nem adott meg lekötött teljesítményt",VLOOKUP(D600,'Műszaki adattábla'!E:P,10,0)),0))</f>
        <v>0</v>
      </c>
      <c r="H600" s="87">
        <f>IF(D600="","",VLOOKUP(D600,'Műszaki adattábla'!E:Q,11,0))</f>
        <v>0</v>
      </c>
      <c r="I600" s="88">
        <v>1973.63</v>
      </c>
      <c r="J600" s="89">
        <v>1333.04</v>
      </c>
      <c r="K600" s="90">
        <f>IF(D600="","",ROUND((F600*I600*'Műszaki adattábla'!$C$6/'Műszaki adattábla'!$C$7)+(G600*I600)+(H600*I600)/12*$D$7,0))</f>
        <v>83333</v>
      </c>
      <c r="L600" s="91">
        <f t="shared" si="20"/>
        <v>97092</v>
      </c>
    </row>
    <row r="601" spans="2:12" ht="15.75" thickBot="1" x14ac:dyDescent="0.3">
      <c r="B601" s="84">
        <f t="shared" si="19"/>
        <v>580</v>
      </c>
      <c r="C601" s="85" t="str">
        <f>IF(D601="","",VLOOKUP(D601,'Műszaki adattábla'!E:H,2,0))</f>
        <v>6000 Kecskemét, Batthyány u. 14.</v>
      </c>
      <c r="D601" s="86" t="str">
        <f>IF('Műszaki adattábla'!E593="","",'Műszaki adattábla'!E593)</f>
        <v>39N0507108330007</v>
      </c>
      <c r="E601" s="151">
        <f>IF('Műszaki adattábla'!E593="","",'Műszaki adattábla'!Q593)</f>
        <v>0</v>
      </c>
      <c r="F601" s="87">
        <f>IF(D601="","",VLOOKUP(D601,'Műszaki adattábla'!E:N,8,0))</f>
        <v>0</v>
      </c>
      <c r="G601" s="87">
        <f>IF(D601="","",IF('Műszaki adattábla'!K593="20-99",IF('Műszaki adattábla'!N593="","Nem adott meg lekötött teljesítményt",VLOOKUP(D601,'Műszaki adattábla'!E:P,10,0)),0))</f>
        <v>683</v>
      </c>
      <c r="H601" s="87">
        <f>IF(D601="","",VLOOKUP(D601,'Műszaki adattábla'!E:Q,11,0))</f>
        <v>0</v>
      </c>
      <c r="I601" s="88">
        <v>1875.5</v>
      </c>
      <c r="J601" s="89">
        <v>164.72</v>
      </c>
      <c r="K601" s="90">
        <f>IF(D601="","",ROUND((F601*I601*'Műszaki adattábla'!$C$6/'Műszaki adattábla'!$C$7)+(G601*I601)+(H601*I601)/12*$D$7,0))</f>
        <v>1280967</v>
      </c>
      <c r="L601" s="91">
        <f t="shared" si="20"/>
        <v>0</v>
      </c>
    </row>
    <row r="602" spans="2:12" ht="15.75" thickBot="1" x14ac:dyDescent="0.3">
      <c r="B602" s="84">
        <f t="shared" si="19"/>
        <v>581</v>
      </c>
      <c r="C602" s="85" t="str">
        <f>IF(D602="","",VLOOKUP(D602,'Műszaki adattábla'!E:H,2,0))</f>
        <v>6500 Baja, Köztársaság tér 3.</v>
      </c>
      <c r="D602" s="86" t="str">
        <f>IF('Műszaki adattábla'!E594="","",'Műszaki adattábla'!E594)</f>
        <v>39N050479299000Z</v>
      </c>
      <c r="E602" s="151">
        <f>IF('Műszaki adattábla'!E594="","",'Műszaki adattábla'!Q594)</f>
        <v>671349</v>
      </c>
      <c r="F602" s="87">
        <f>IF(D602="","",VLOOKUP(D602,'Műszaki adattábla'!E:N,8,0))</f>
        <v>0</v>
      </c>
      <c r="G602" s="87">
        <f>IF(D602="","",IF('Műszaki adattábla'!K594="20-99",IF('Műszaki adattábla'!N594="","Nem adott meg lekötött teljesítményt",VLOOKUP(D602,'Műszaki adattábla'!E:P,10,0)),0))</f>
        <v>683</v>
      </c>
      <c r="H602" s="87">
        <f>IF(D602="","",VLOOKUP(D602,'Műszaki adattábla'!E:Q,11,0))</f>
        <v>0</v>
      </c>
      <c r="I602" s="88">
        <v>1875.5</v>
      </c>
      <c r="J602" s="89">
        <v>164.72</v>
      </c>
      <c r="K602" s="90">
        <f>IF(D602="","",ROUND((F602*I602*'Műszaki adattábla'!$C$6/'Műszaki adattábla'!$C$7)+(G602*I602)+(H602*I602)/12*$D$7,0))</f>
        <v>1280967</v>
      </c>
      <c r="L602" s="91">
        <f t="shared" si="20"/>
        <v>110585</v>
      </c>
    </row>
    <row r="603" spans="2:12" ht="15.75" thickBot="1" x14ac:dyDescent="0.3">
      <c r="B603" s="84">
        <f t="shared" si="19"/>
        <v>582</v>
      </c>
      <c r="C603" s="85" t="str">
        <f>IF(D603="","",VLOOKUP(D603,'Műszaki adattábla'!E:H,2,0))</f>
        <v>6300 Kalocsa, Kossuth Lajos u. 10.</v>
      </c>
      <c r="D603" s="86" t="str">
        <f>IF('Műszaki adattábla'!E595="","",'Műszaki adattábla'!E595)</f>
        <v>39N050628135000K</v>
      </c>
      <c r="E603" s="151">
        <f>IF('Műszaki adattábla'!E595="","",'Műszaki adattábla'!Q595)</f>
        <v>415562</v>
      </c>
      <c r="F603" s="87">
        <f>IF(D603="","",VLOOKUP(D603,'Műszaki adattábla'!E:N,8,0))</f>
        <v>0</v>
      </c>
      <c r="G603" s="87">
        <f>IF(D603="","",IF('Műszaki adattábla'!K595="20-99",IF('Műszaki adattábla'!N595="","Nem adott meg lekötött teljesítményt",VLOOKUP(D603,'Műszaki adattábla'!E:P,10,0)),0))</f>
        <v>263</v>
      </c>
      <c r="H603" s="87">
        <f>IF(D603="","",VLOOKUP(D603,'Műszaki adattábla'!E:Q,11,0))</f>
        <v>0</v>
      </c>
      <c r="I603" s="88">
        <v>1875.5</v>
      </c>
      <c r="J603" s="89">
        <v>164.72</v>
      </c>
      <c r="K603" s="90">
        <f>IF(D603="","",ROUND((F603*I603*'Műszaki adattábla'!$C$6/'Műszaki adattábla'!$C$7)+(G603*I603)+(H603*I603)/12*$D$7,0))</f>
        <v>493257</v>
      </c>
      <c r="L603" s="91">
        <f t="shared" si="20"/>
        <v>68451</v>
      </c>
    </row>
    <row r="604" spans="2:12" ht="15.75" thickBot="1" x14ac:dyDescent="0.3">
      <c r="B604" s="84">
        <f t="shared" si="19"/>
        <v>583</v>
      </c>
      <c r="C604" s="85" t="str">
        <f>IF(D604="","",VLOOKUP(D604,'Műszaki adattábla'!E:H,2,0))</f>
        <v>6200 Kiskőrös, Kossuth Lajos út 24.</v>
      </c>
      <c r="D604" s="86" t="str">
        <f>IF('Műszaki adattábla'!E596="","",'Műszaki adattábla'!E596)</f>
        <v>39N0507250170006</v>
      </c>
      <c r="E604" s="151">
        <f>IF('Műszaki adattábla'!E596="","",'Műszaki adattábla'!Q596)</f>
        <v>306138</v>
      </c>
      <c r="F604" s="87">
        <f>IF(D604="","",VLOOKUP(D604,'Műszaki adattábla'!E:N,8,0))</f>
        <v>0</v>
      </c>
      <c r="G604" s="87">
        <f>IF(D604="","",IF('Műszaki adattábla'!K596="20-99",IF('Műszaki adattábla'!N596="","Nem adott meg lekötött teljesítményt",VLOOKUP(D604,'Műszaki adattábla'!E:P,10,0)),0))</f>
        <v>263</v>
      </c>
      <c r="H604" s="87">
        <f>IF(D604="","",VLOOKUP(D604,'Műszaki adattábla'!E:Q,11,0))</f>
        <v>0</v>
      </c>
      <c r="I604" s="88">
        <v>1875.5</v>
      </c>
      <c r="J604" s="89">
        <v>164.72</v>
      </c>
      <c r="K604" s="90">
        <f>IF(D604="","",ROUND((F604*I604*'Műszaki adattábla'!$C$6/'Műszaki adattábla'!$C$7)+(G604*I604)+(H604*I604)/12*$D$7,0))</f>
        <v>493257</v>
      </c>
      <c r="L604" s="91">
        <f t="shared" si="20"/>
        <v>50427</v>
      </c>
    </row>
    <row r="605" spans="2:12" ht="15.75" thickBot="1" x14ac:dyDescent="0.3">
      <c r="B605" s="84">
        <f t="shared" si="19"/>
        <v>584</v>
      </c>
      <c r="C605" s="85" t="str">
        <f>IF(D605="","",VLOOKUP(D605,'Műszaki adattábla'!E:H,2,0))</f>
        <v>6400 Kiskunhalas, Mártírok útja 25.</v>
      </c>
      <c r="D605" s="86" t="str">
        <f>IF('Műszaki adattábla'!E597="","",'Műszaki adattábla'!E597)</f>
        <v>39N050512997000M</v>
      </c>
      <c r="E605" s="151">
        <f>IF('Műszaki adattábla'!E597="","",'Műszaki adattábla'!Q597)</f>
        <v>1972878</v>
      </c>
      <c r="F605" s="87">
        <f>IF(D605="","",VLOOKUP(D605,'Műszaki adattábla'!E:N,8,0))</f>
        <v>0</v>
      </c>
      <c r="G605" s="87">
        <f>IF(D605="","",IF('Műszaki adattábla'!K597="20-99",IF('Műszaki adattábla'!N597="","Nem adott meg lekötött teljesítményt",VLOOKUP(D605,'Műszaki adattábla'!E:P,10,0)),0))</f>
        <v>0</v>
      </c>
      <c r="H605" s="87">
        <f>IF(D605="","",VLOOKUP(D605,'Műszaki adattábla'!E:Q,11,0))</f>
        <v>2111</v>
      </c>
      <c r="I605" s="88">
        <v>2816.89</v>
      </c>
      <c r="J605" s="89">
        <v>164.72</v>
      </c>
      <c r="K605" s="90">
        <f>IF(D605="","",ROUND((F605*I605*'Műszaki adattábla'!$C$6/'Műszaki adattábla'!$C$7)+(G605*I605)+(H605*I605)/12*$D$7,0))</f>
        <v>5946455</v>
      </c>
      <c r="L605" s="91">
        <f t="shared" si="20"/>
        <v>324972</v>
      </c>
    </row>
    <row r="606" spans="2:12" ht="15.75" thickBot="1" x14ac:dyDescent="0.3">
      <c r="B606" s="84">
        <f t="shared" si="19"/>
        <v>585</v>
      </c>
      <c r="C606" s="85" t="str">
        <f>IF(D606="","",VLOOKUP(D606,'Műszaki adattábla'!E:H,2,0))</f>
        <v>6400 Kiskunhalas, Fazekas Mihály u. 1.</v>
      </c>
      <c r="D606" s="86" t="str">
        <f>IF('Műszaki adattábla'!E598="","",'Műszaki adattábla'!E598)</f>
        <v>39N050516029000B</v>
      </c>
      <c r="E606" s="151">
        <f>IF('Műszaki adattábla'!E598="","",'Műszaki adattábla'!Q598)</f>
        <v>189845</v>
      </c>
      <c r="F606" s="87">
        <f>IF(D606="","",VLOOKUP(D606,'Műszaki adattábla'!E:N,8,0))</f>
        <v>0</v>
      </c>
      <c r="G606" s="87">
        <f>IF(D606="","",IF('Műszaki adattábla'!K598="20-99",IF('Műszaki adattábla'!N598="","Nem adott meg lekötött teljesítményt",VLOOKUP(D606,'Műszaki adattábla'!E:P,10,0)),0))</f>
        <v>420</v>
      </c>
      <c r="H606" s="87">
        <f>IF(D606="","",VLOOKUP(D606,'Műszaki adattábla'!E:Q,11,0))</f>
        <v>0</v>
      </c>
      <c r="I606" s="88">
        <v>1875.5</v>
      </c>
      <c r="J606" s="89">
        <v>164.72</v>
      </c>
      <c r="K606" s="90">
        <f>IF(D606="","",ROUND((F606*I606*'Műszaki adattábla'!$C$6/'Műszaki adattábla'!$C$7)+(G606*I606)+(H606*I606)/12*$D$7,0))</f>
        <v>787710</v>
      </c>
      <c r="L606" s="91">
        <f t="shared" si="20"/>
        <v>31271</v>
      </c>
    </row>
    <row r="607" spans="2:12" ht="15.75" thickBot="1" x14ac:dyDescent="0.3">
      <c r="B607" s="84">
        <f t="shared" si="19"/>
        <v>586</v>
      </c>
      <c r="C607" s="85" t="str">
        <f>IF(D607="","",VLOOKUP(D607,'Műszaki adattábla'!E:H,2,0))</f>
        <v>6422 Tompa, Szabadföld 104.</v>
      </c>
      <c r="D607" s="86" t="str">
        <f>IF('Műszaki adattábla'!E599="","",'Műszaki adattábla'!E599)</f>
        <v>39N0506475130004</v>
      </c>
      <c r="E607" s="151">
        <f>IF('Műszaki adattábla'!E599="","",'Műszaki adattábla'!Q599)</f>
        <v>770574</v>
      </c>
      <c r="F607" s="87">
        <f>IF(D607="","",VLOOKUP(D607,'Műszaki adattábla'!E:N,8,0))</f>
        <v>0</v>
      </c>
      <c r="G607" s="87">
        <f>IF(D607="","",IF('Műszaki adattábla'!K599="20-99",IF('Műszaki adattábla'!N599="","Nem adott meg lekötött teljesítményt",VLOOKUP(D607,'Műszaki adattábla'!E:P,10,0)),0))</f>
        <v>683</v>
      </c>
      <c r="H607" s="87">
        <f>IF(D607="","",VLOOKUP(D607,'Műszaki adattábla'!E:Q,11,0))</f>
        <v>0</v>
      </c>
      <c r="I607" s="88">
        <v>1875.5</v>
      </c>
      <c r="J607" s="89">
        <v>164.72</v>
      </c>
      <c r="K607" s="90">
        <f>IF(D607="","",ROUND((F607*I607*'Műszaki adattábla'!$C$6/'Műszaki adattábla'!$C$7)+(G607*I607)+(H607*I607)/12*$D$7,0))</f>
        <v>1280967</v>
      </c>
      <c r="L607" s="91">
        <f t="shared" si="20"/>
        <v>126929</v>
      </c>
    </row>
    <row r="608" spans="2:12" ht="15.75" thickBot="1" x14ac:dyDescent="0.3">
      <c r="B608" s="84">
        <f t="shared" si="19"/>
        <v>587</v>
      </c>
      <c r="C608" s="85" t="str">
        <f>IF(D608="","",VLOOKUP(D608,'Műszaki adattábla'!E:H,2,0))</f>
        <v>6100 Kiskunfélegyháza, Pázmány Péter u. 4.</v>
      </c>
      <c r="D608" s="86" t="str">
        <f>IF('Műszaki adattábla'!E600="","",'Műszaki adattábla'!E600)</f>
        <v>39N050510826000I</v>
      </c>
      <c r="E608" s="151">
        <f>IF('Műszaki adattábla'!E600="","",'Műszaki adattábla'!Q600)</f>
        <v>207126</v>
      </c>
      <c r="F608" s="87">
        <f>IF(D608="","",VLOOKUP(D608,'Műszaki adattábla'!E:N,8,0))</f>
        <v>10</v>
      </c>
      <c r="G608" s="87">
        <f>IF(D608="","",IF('Műszaki adattábla'!K600="20-99",IF('Műszaki adattábla'!N600="","Nem adott meg lekötött teljesítményt",VLOOKUP(D608,'Műszaki adattábla'!E:P,10,0)),0))</f>
        <v>0</v>
      </c>
      <c r="H608" s="87">
        <f>IF(D608="","",VLOOKUP(D608,'Műszaki adattábla'!E:Q,11,0))</f>
        <v>0</v>
      </c>
      <c r="I608" s="88">
        <v>1954.93</v>
      </c>
      <c r="J608" s="89">
        <v>1138.9100000000001</v>
      </c>
      <c r="K608" s="90">
        <f>IF(D608="","",ROUND((F608*I608*'Műszaki adattábla'!$C$6/'Műszaki adattábla'!$C$7)+(G608*I608)+(H608*I608)/12*$D$7,0))</f>
        <v>206358</v>
      </c>
      <c r="L608" s="91">
        <f t="shared" si="20"/>
        <v>235898</v>
      </c>
    </row>
    <row r="609" spans="2:12" ht="15.75" thickBot="1" x14ac:dyDescent="0.3">
      <c r="B609" s="84">
        <f t="shared" si="19"/>
        <v>588</v>
      </c>
      <c r="C609" s="85" t="str">
        <f>IF(D609="","",VLOOKUP(D609,'Műszaki adattábla'!E:H,2,0))</f>
        <v>6090 Kunszentmiklós, Damjanich János utca 48.</v>
      </c>
      <c r="D609" s="86" t="str">
        <f>IF('Műszaki adattábla'!E601="","",'Műszaki adattábla'!E601)</f>
        <v>39N050451582000Q</v>
      </c>
      <c r="E609" s="151">
        <f>IF('Műszaki adattábla'!E601="","",'Műszaki adattábla'!Q601)</f>
        <v>470039</v>
      </c>
      <c r="F609" s="87">
        <f>IF(D609="","",VLOOKUP(D609,'Műszaki adattábla'!E:N,8,0))</f>
        <v>16</v>
      </c>
      <c r="G609" s="87">
        <f>IF(D609="","",IF('Műszaki adattábla'!K601="20-99",IF('Műszaki adattábla'!N601="","Nem adott meg lekötött teljesítményt",VLOOKUP(D609,'Műszaki adattábla'!E:P,10,0)),0))</f>
        <v>0</v>
      </c>
      <c r="H609" s="87">
        <f>IF(D609="","",VLOOKUP(D609,'Műszaki adattábla'!E:Q,11,0))</f>
        <v>0</v>
      </c>
      <c r="I609" s="88">
        <v>1954.93</v>
      </c>
      <c r="J609" s="89">
        <v>1138.9100000000001</v>
      </c>
      <c r="K609" s="90">
        <f>IF(D609="","",ROUND((F609*I609*'Műszaki adattábla'!$C$6/'Műszaki adattábla'!$C$7)+(G609*I609)+(H609*I609)/12*$D$7,0))</f>
        <v>330173</v>
      </c>
      <c r="L609" s="91">
        <f t="shared" si="20"/>
        <v>535332</v>
      </c>
    </row>
    <row r="610" spans="2:12" ht="15.75" thickBot="1" x14ac:dyDescent="0.3">
      <c r="B610" s="84">
        <f t="shared" si="19"/>
        <v>589</v>
      </c>
      <c r="C610" s="85" t="str">
        <f>IF(D610="","",VLOOKUP(D610,'Műszaki adattábla'!E:H,2,0))</f>
        <v>6430 Bácsalmás, Rákóczi Ferenc u. 32.</v>
      </c>
      <c r="D610" s="86" t="str">
        <f>IF('Műszaki adattábla'!E602="","",'Műszaki adattábla'!E602)</f>
        <v>39N050554957000V</v>
      </c>
      <c r="E610" s="151">
        <f>IF('Műszaki adattábla'!E602="","",'Műszaki adattábla'!Q602)</f>
        <v>250913</v>
      </c>
      <c r="F610" s="87">
        <f>IF(D610="","",VLOOKUP(D610,'Műszaki adattábla'!E:N,8,0))</f>
        <v>10</v>
      </c>
      <c r="G610" s="87">
        <f>IF(D610="","",IF('Műszaki adattábla'!K602="20-99",IF('Műszaki adattábla'!N602="","Nem adott meg lekötött teljesítményt",VLOOKUP(D610,'Műszaki adattábla'!E:P,10,0)),0))</f>
        <v>0</v>
      </c>
      <c r="H610" s="87">
        <f>IF(D610="","",VLOOKUP(D610,'Műszaki adattábla'!E:Q,11,0))</f>
        <v>0</v>
      </c>
      <c r="I610" s="88">
        <v>1954.93</v>
      </c>
      <c r="J610" s="89">
        <v>1138.9100000000001</v>
      </c>
      <c r="K610" s="90">
        <f>IF(D610="","",ROUND((F610*I610*'Műszaki adattábla'!$C$6/'Műszaki adattábla'!$C$7)+(G610*I610)+(H610*I610)/12*$D$7,0))</f>
        <v>206358</v>
      </c>
      <c r="L610" s="91">
        <f t="shared" si="20"/>
        <v>285767</v>
      </c>
    </row>
    <row r="611" spans="2:12" ht="15.75" thickBot="1" x14ac:dyDescent="0.3">
      <c r="B611" s="84">
        <f t="shared" si="19"/>
        <v>590</v>
      </c>
      <c r="C611" s="85" t="str">
        <f>IF(D611="","",VLOOKUP(D611,'Műszaki adattábla'!E:H,2,0))</f>
        <v>6430 Bácsalmás, Szent János u. 3.</v>
      </c>
      <c r="D611" s="86" t="str">
        <f>IF('Műszaki adattábla'!E603="","",'Műszaki adattábla'!E603)</f>
        <v>39N050554662000Y</v>
      </c>
      <c r="E611" s="151">
        <f>IF('Műszaki adattábla'!E603="","",'Műszaki adattábla'!Q603)</f>
        <v>188611</v>
      </c>
      <c r="F611" s="87">
        <f>IF(D611="","",VLOOKUP(D611,'Műszaki adattábla'!E:N,8,0))</f>
        <v>16</v>
      </c>
      <c r="G611" s="87">
        <f>IF(D611="","",IF('Műszaki adattábla'!K603="20-99",IF('Műszaki adattábla'!N603="","Nem adott meg lekötött teljesítményt",VLOOKUP(D611,'Műszaki adattábla'!E:P,10,0)),0))</f>
        <v>0</v>
      </c>
      <c r="H611" s="87">
        <f>IF(D611="","",VLOOKUP(D611,'Műszaki adattábla'!E:Q,11,0))</f>
        <v>0</v>
      </c>
      <c r="I611" s="88">
        <v>1954.93</v>
      </c>
      <c r="J611" s="89">
        <v>1138.9100000000001</v>
      </c>
      <c r="K611" s="90">
        <f>IF(D611="","",ROUND((F611*I611*'Műszaki adattábla'!$C$6/'Műszaki adattábla'!$C$7)+(G611*I611)+(H611*I611)/12*$D$7,0))</f>
        <v>330173</v>
      </c>
      <c r="L611" s="91">
        <f t="shared" si="20"/>
        <v>214811</v>
      </c>
    </row>
    <row r="612" spans="2:12" ht="15.75" thickBot="1" x14ac:dyDescent="0.3">
      <c r="B612" s="84">
        <f t="shared" si="19"/>
        <v>591</v>
      </c>
      <c r="C612" s="85" t="str">
        <f>IF(D612="","",VLOOKUP(D612,'Műszaki adattábla'!E:H,2,0))</f>
        <v>6453 Bácsbokod, Borsódi út 39. (Hrsz.: 1475)</v>
      </c>
      <c r="D612" s="86" t="str">
        <f>IF('Műszaki adattábla'!E604="","",'Műszaki adattábla'!E604)</f>
        <v>39N050629600000K</v>
      </c>
      <c r="E612" s="151">
        <f>IF('Műszaki adattábla'!E604="","",'Műszaki adattábla'!Q604)</f>
        <v>187018</v>
      </c>
      <c r="F612" s="87">
        <f>IF(D612="","",VLOOKUP(D612,'Műszaki adattábla'!E:N,8,0))</f>
        <v>16</v>
      </c>
      <c r="G612" s="87">
        <f>IF(D612="","",IF('Műszaki adattábla'!K604="20-99",IF('Műszaki adattábla'!N604="","Nem adott meg lekötött teljesítményt",VLOOKUP(D612,'Műszaki adattábla'!E:P,10,0)),0))</f>
        <v>0</v>
      </c>
      <c r="H612" s="87">
        <f>IF(D612="","",VLOOKUP(D612,'Műszaki adattábla'!E:Q,11,0))</f>
        <v>0</v>
      </c>
      <c r="I612" s="88">
        <v>1954.93</v>
      </c>
      <c r="J612" s="89">
        <v>1138.9100000000001</v>
      </c>
      <c r="K612" s="90">
        <f>IF(D612="","",ROUND((F612*I612*'Műszaki adattábla'!$C$6/'Műszaki adattábla'!$C$7)+(G612*I612)+(H612*I612)/12*$D$7,0))</f>
        <v>330173</v>
      </c>
      <c r="L612" s="91">
        <f t="shared" si="20"/>
        <v>212997</v>
      </c>
    </row>
    <row r="613" spans="2:12" ht="15.75" thickBot="1" x14ac:dyDescent="0.3">
      <c r="B613" s="84">
        <f t="shared" si="19"/>
        <v>592</v>
      </c>
      <c r="C613" s="85" t="str">
        <f>IF(D613="","",VLOOKUP(D613,'Műszaki adattábla'!E:H,2,0))</f>
        <v>6453 Bácsbokod, Gróf Széchenyi István u. 74.</v>
      </c>
      <c r="D613" s="86" t="str">
        <f>IF('Műszaki adattábla'!E605="","",'Műszaki adattábla'!E605)</f>
        <v>39N050693155000M</v>
      </c>
      <c r="E613" s="151">
        <f>IF('Műszaki adattábla'!E605="","",'Műszaki adattábla'!Q605)</f>
        <v>0</v>
      </c>
      <c r="F613" s="87">
        <f>IF(D613="","",VLOOKUP(D613,'Műszaki adattábla'!E:N,8,0))</f>
        <v>4</v>
      </c>
      <c r="G613" s="87">
        <f>IF(D613="","",IF('Műszaki adattábla'!K605="20-99",IF('Műszaki adattábla'!N605="","Nem adott meg lekötött teljesítményt",VLOOKUP(D613,'Műszaki adattábla'!E:P,10,0)),0))</f>
        <v>0</v>
      </c>
      <c r="H613" s="87">
        <f>IF(D613="","",VLOOKUP(D613,'Műszaki adattábla'!E:Q,11,0))</f>
        <v>0</v>
      </c>
      <c r="I613" s="88">
        <v>1954.93</v>
      </c>
      <c r="J613" s="89">
        <v>1138.9100000000001</v>
      </c>
      <c r="K613" s="90">
        <f>IF(D613="","",ROUND((F613*I613*'Műszaki adattábla'!$C$6/'Műszaki adattábla'!$C$7)+(G613*I613)+(H613*I613)/12*$D$7,0))</f>
        <v>82543</v>
      </c>
      <c r="L613" s="91">
        <f t="shared" si="20"/>
        <v>0</v>
      </c>
    </row>
    <row r="614" spans="2:12" ht="15.75" thickBot="1" x14ac:dyDescent="0.3">
      <c r="B614" s="84">
        <f t="shared" si="19"/>
        <v>593</v>
      </c>
      <c r="C614" s="85" t="str">
        <f>IF(D614="","",VLOOKUP(D614,'Műszaki adattábla'!E:H,2,0))</f>
        <v>6453 Bácsbokod, Külterület Hrsz.: 1471/3</v>
      </c>
      <c r="D614" s="86" t="str">
        <f>IF('Műszaki adattábla'!E606="","",'Műszaki adattábla'!E606)</f>
        <v>39N050845167000F</v>
      </c>
      <c r="E614" s="151">
        <f>IF('Műszaki adattábla'!E606="","",'Műszaki adattábla'!Q606)</f>
        <v>120967</v>
      </c>
      <c r="F614" s="87">
        <f>IF(D614="","",VLOOKUP(D614,'Műszaki adattábla'!E:N,8,0))</f>
        <v>6</v>
      </c>
      <c r="G614" s="87">
        <f>IF(D614="","",IF('Műszaki adattábla'!K606="20-99",IF('Műszaki adattábla'!N606="","Nem adott meg lekötött teljesítményt",VLOOKUP(D614,'Műszaki adattábla'!E:P,10,0)),0))</f>
        <v>0</v>
      </c>
      <c r="H614" s="87">
        <f>IF(D614="","",VLOOKUP(D614,'Műszaki adattábla'!E:Q,11,0))</f>
        <v>0</v>
      </c>
      <c r="I614" s="88">
        <v>1954.93</v>
      </c>
      <c r="J614" s="89">
        <v>1138.9100000000001</v>
      </c>
      <c r="K614" s="90">
        <f>IF(D614="","",ROUND((F614*I614*'Műszaki adattábla'!$C$6/'Műszaki adattábla'!$C$7)+(G614*I614)+(H614*I614)/12*$D$7,0))</f>
        <v>123815</v>
      </c>
      <c r="L614" s="91">
        <f t="shared" si="20"/>
        <v>137771</v>
      </c>
    </row>
    <row r="615" spans="2:12" ht="15.75" thickBot="1" x14ac:dyDescent="0.3">
      <c r="B615" s="84">
        <f t="shared" si="19"/>
        <v>594</v>
      </c>
      <c r="C615" s="85" t="str">
        <f>IF(D615="","",VLOOKUP(D615,'Műszaki adattábla'!E:H,2,0))</f>
        <v>6114 Bugac, Béke u. 11.</v>
      </c>
      <c r="D615" s="86" t="str">
        <f>IF('Műszaki adattábla'!E607="","",'Műszaki adattábla'!E607)</f>
        <v>39N050785011000J</v>
      </c>
      <c r="E615" s="151">
        <f>IF('Műszaki adattábla'!E607="","",'Műszaki adattábla'!Q607)</f>
        <v>12876</v>
      </c>
      <c r="F615" s="87">
        <f>IF(D615="","",VLOOKUP(D615,'Műszaki adattábla'!E:N,8,0))</f>
        <v>4</v>
      </c>
      <c r="G615" s="87">
        <f>IF(D615="","",IF('Műszaki adattábla'!K607="20-99",IF('Műszaki adattábla'!N607="","Nem adott meg lekötött teljesítményt",VLOOKUP(D615,'Műszaki adattábla'!E:P,10,0)),0))</f>
        <v>0</v>
      </c>
      <c r="H615" s="87">
        <f>IF(D615="","",VLOOKUP(D615,'Műszaki adattábla'!E:Q,11,0))</f>
        <v>0</v>
      </c>
      <c r="I615" s="88">
        <v>1954.93</v>
      </c>
      <c r="J615" s="89">
        <v>1138.9100000000001</v>
      </c>
      <c r="K615" s="90">
        <f>IF(D615="","",ROUND((F615*I615*'Műszaki adattábla'!$C$6/'Műszaki adattábla'!$C$7)+(G615*I615)+(H615*I615)/12*$D$7,0))</f>
        <v>82543</v>
      </c>
      <c r="L615" s="91">
        <f t="shared" si="20"/>
        <v>14665</v>
      </c>
    </row>
    <row r="616" spans="2:12" ht="15.75" thickBot="1" x14ac:dyDescent="0.3">
      <c r="B616" s="84">
        <f t="shared" si="19"/>
        <v>595</v>
      </c>
      <c r="C616" s="85" t="str">
        <f>IF(D616="","",VLOOKUP(D616,'Műszaki adattábla'!E:H,2,0))</f>
        <v>6239 Császártöltés, Keceli u. 1.</v>
      </c>
      <c r="D616" s="86" t="str">
        <f>IF('Műszaki adattábla'!E608="","",'Műszaki adattábla'!E608)</f>
        <v>39N050566183000R</v>
      </c>
      <c r="E616" s="151">
        <f>IF('Műszaki adattábla'!E608="","",'Műszaki adattábla'!Q608)</f>
        <v>11252</v>
      </c>
      <c r="F616" s="87">
        <f>IF(D616="","",VLOOKUP(D616,'Műszaki adattábla'!E:N,8,0))</f>
        <v>4</v>
      </c>
      <c r="G616" s="87">
        <f>IF(D616="","",IF('Műszaki adattábla'!K608="20-99",IF('Műszaki adattábla'!N608="","Nem adott meg lekötött teljesítményt",VLOOKUP(D616,'Műszaki adattábla'!E:P,10,0)),0))</f>
        <v>0</v>
      </c>
      <c r="H616" s="87">
        <f>IF(D616="","",VLOOKUP(D616,'Műszaki adattábla'!E:Q,11,0))</f>
        <v>0</v>
      </c>
      <c r="I616" s="88">
        <v>1954.93</v>
      </c>
      <c r="J616" s="89">
        <v>1138.9100000000001</v>
      </c>
      <c r="K616" s="90">
        <f>IF(D616="","",ROUND((F616*I616*'Műszaki adattábla'!$C$6/'Műszaki adattábla'!$C$7)+(G616*I616)+(H616*I616)/12*$D$7,0))</f>
        <v>82543</v>
      </c>
      <c r="L616" s="91">
        <f t="shared" si="20"/>
        <v>12815</v>
      </c>
    </row>
    <row r="617" spans="2:12" ht="15.75" thickBot="1" x14ac:dyDescent="0.3">
      <c r="B617" s="84">
        <f t="shared" si="19"/>
        <v>596</v>
      </c>
      <c r="C617" s="85" t="str">
        <f>IF(D617="","",VLOOKUP(D617,'Műszaki adattábla'!E:H,2,0))</f>
        <v>6222 Csengőd, Dózsa György u. 38.</v>
      </c>
      <c r="D617" s="86" t="str">
        <f>IF('Műszaki adattábla'!E609="","",'Műszaki adattábla'!E609)</f>
        <v>39N0506962260004</v>
      </c>
      <c r="E617" s="151">
        <f>IF('Műszaki adattábla'!E609="","",'Műszaki adattábla'!Q609)</f>
        <v>24858</v>
      </c>
      <c r="F617" s="87">
        <f>IF(D617="","",VLOOKUP(D617,'Műszaki adattábla'!E:N,8,0))</f>
        <v>4</v>
      </c>
      <c r="G617" s="87">
        <f>IF(D617="","",IF('Műszaki adattábla'!K609="20-99",IF('Műszaki adattábla'!N609="","Nem adott meg lekötött teljesítményt",VLOOKUP(D617,'Műszaki adattábla'!E:P,10,0)),0))</f>
        <v>0</v>
      </c>
      <c r="H617" s="87">
        <f>IF(D617="","",VLOOKUP(D617,'Műszaki adattábla'!E:Q,11,0))</f>
        <v>0</v>
      </c>
      <c r="I617" s="88">
        <v>1954.93</v>
      </c>
      <c r="J617" s="89">
        <v>1138.9100000000001</v>
      </c>
      <c r="K617" s="90">
        <f>IF(D617="","",ROUND((F617*I617*'Műszaki adattábla'!$C$6/'Műszaki adattábla'!$C$7)+(G617*I617)+(H617*I617)/12*$D$7,0))</f>
        <v>82543</v>
      </c>
      <c r="L617" s="91">
        <f t="shared" si="20"/>
        <v>28311</v>
      </c>
    </row>
    <row r="618" spans="2:12" ht="15.75" thickBot="1" x14ac:dyDescent="0.3">
      <c r="B618" s="84">
        <f t="shared" si="19"/>
        <v>597</v>
      </c>
      <c r="C618" s="85" t="str">
        <f>IF(D618="","",VLOOKUP(D618,'Műszaki adattábla'!E:H,2,0))</f>
        <v>6328 Dunapataj, Petőfi Sándor u. 5.</v>
      </c>
      <c r="D618" s="86" t="str">
        <f>IF('Műszaki adattábla'!E610="","",'Műszaki adattábla'!E610)</f>
        <v>39N050521772000Z</v>
      </c>
      <c r="E618" s="151">
        <f>IF('Műszaki adattábla'!E610="","",'Műszaki adattábla'!Q610)</f>
        <v>24257</v>
      </c>
      <c r="F618" s="87">
        <f>IF(D618="","",VLOOKUP(D618,'Műszaki adattábla'!E:N,8,0))</f>
        <v>4</v>
      </c>
      <c r="G618" s="87">
        <f>IF(D618="","",IF('Műszaki adattábla'!K610="20-99",IF('Műszaki adattábla'!N610="","Nem adott meg lekötött teljesítményt",VLOOKUP(D618,'Műszaki adattábla'!E:P,10,0)),0))</f>
        <v>0</v>
      </c>
      <c r="H618" s="87">
        <f>IF(D618="","",VLOOKUP(D618,'Műszaki adattábla'!E:Q,11,0))</f>
        <v>0</v>
      </c>
      <c r="I618" s="88">
        <v>1954.93</v>
      </c>
      <c r="J618" s="89">
        <v>1138.9100000000001</v>
      </c>
      <c r="K618" s="90">
        <f>IF(D618="","",ROUND((F618*I618*'Műszaki adattábla'!$C$6/'Műszaki adattábla'!$C$7)+(G618*I618)+(H618*I618)/12*$D$7,0))</f>
        <v>82543</v>
      </c>
      <c r="L618" s="91">
        <f t="shared" si="20"/>
        <v>27627</v>
      </c>
    </row>
    <row r="619" spans="2:12" ht="15.75" thickBot="1" x14ac:dyDescent="0.3">
      <c r="B619" s="84">
        <f t="shared" si="19"/>
        <v>598</v>
      </c>
      <c r="C619" s="85" t="str">
        <f>IF(D619="","",VLOOKUP(D619,'Műszaki adattábla'!E:H,2,0))</f>
        <v>6447 Felsőszentiván, Rákóczi Ferenc u. 60.</v>
      </c>
      <c r="D619" s="86" t="str">
        <f>IF('Műszaki adattábla'!E611="","",'Műszaki adattábla'!E611)</f>
        <v>39N050552140000X</v>
      </c>
      <c r="E619" s="151">
        <f>IF('Műszaki adattábla'!E611="","",'Műszaki adattábla'!Q611)</f>
        <v>13523</v>
      </c>
      <c r="F619" s="87">
        <f>IF(D619="","",VLOOKUP(D619,'Műszaki adattábla'!E:N,8,0))</f>
        <v>4</v>
      </c>
      <c r="G619" s="87">
        <f>IF(D619="","",IF('Műszaki adattábla'!K611="20-99",IF('Műszaki adattábla'!N611="","Nem adott meg lekötött teljesítményt",VLOOKUP(D619,'Műszaki adattábla'!E:P,10,0)),0))</f>
        <v>0</v>
      </c>
      <c r="H619" s="87">
        <f>IF(D619="","",VLOOKUP(D619,'Műszaki adattábla'!E:Q,11,0))</f>
        <v>0</v>
      </c>
      <c r="I619" s="88">
        <v>1954.93</v>
      </c>
      <c r="J619" s="89">
        <v>1138.9100000000001</v>
      </c>
      <c r="K619" s="90">
        <f>IF(D619="","",ROUND((F619*I619*'Műszaki adattábla'!$C$6/'Műszaki adattábla'!$C$7)+(G619*I619)+(H619*I619)/12*$D$7,0))</f>
        <v>82543</v>
      </c>
      <c r="L619" s="91">
        <f t="shared" si="20"/>
        <v>15401</v>
      </c>
    </row>
    <row r="620" spans="2:12" ht="15.75" thickBot="1" x14ac:dyDescent="0.3">
      <c r="B620" s="84">
        <f t="shared" si="19"/>
        <v>599</v>
      </c>
      <c r="C620" s="85" t="str">
        <f>IF(D620="","",VLOOKUP(D620,'Műszaki adattábla'!E:H,2,0))</f>
        <v>6085 Fülöpszállás, Kossuth Lajos u. 2/A</v>
      </c>
      <c r="D620" s="86" t="str">
        <f>IF('Műszaki adattábla'!E612="","",'Műszaki adattábla'!E612)</f>
        <v>39N0507094010000</v>
      </c>
      <c r="E620" s="151">
        <f>IF('Műszaki adattábla'!E612="","",'Műszaki adattábla'!Q612)</f>
        <v>33525</v>
      </c>
      <c r="F620" s="87">
        <f>IF(D620="","",VLOOKUP(D620,'Műszaki adattábla'!E:N,8,0))</f>
        <v>4</v>
      </c>
      <c r="G620" s="87">
        <f>IF(D620="","",IF('Műszaki adattábla'!K612="20-99",IF('Műszaki adattábla'!N612="","Nem adott meg lekötött teljesítményt",VLOOKUP(D620,'Műszaki adattábla'!E:P,10,0)),0))</f>
        <v>0</v>
      </c>
      <c r="H620" s="87">
        <f>IF(D620="","",VLOOKUP(D620,'Műszaki adattábla'!E:Q,11,0))</f>
        <v>0</v>
      </c>
      <c r="I620" s="88">
        <v>1954.93</v>
      </c>
      <c r="J620" s="89">
        <v>1138.9100000000001</v>
      </c>
      <c r="K620" s="90">
        <f>IF(D620="","",ROUND((F620*I620*'Műszaki adattábla'!$C$6/'Műszaki adattábla'!$C$7)+(G620*I620)+(H620*I620)/12*$D$7,0))</f>
        <v>82543</v>
      </c>
      <c r="L620" s="91">
        <f t="shared" si="20"/>
        <v>38182</v>
      </c>
    </row>
    <row r="621" spans="2:12" ht="15.75" thickBot="1" x14ac:dyDescent="0.3">
      <c r="B621" s="84">
        <f t="shared" si="19"/>
        <v>600</v>
      </c>
      <c r="C621" s="85" t="str">
        <f>IF(D621="","",VLOOKUP(D621,'Műszaki adattábla'!E:H,2,0))</f>
        <v>6525 Hercegszántó, Őrs u. 8.</v>
      </c>
      <c r="D621" s="86" t="str">
        <f>IF('Műszaki adattábla'!E613="","",'Műszaki adattábla'!E613)</f>
        <v>39N050293358000X</v>
      </c>
      <c r="E621" s="151">
        <f>IF('Műszaki adattábla'!E613="","",'Műszaki adattábla'!Q613)</f>
        <v>182099</v>
      </c>
      <c r="F621" s="87">
        <f>IF(D621="","",VLOOKUP(D621,'Műszaki adattábla'!E:N,8,0))</f>
        <v>16</v>
      </c>
      <c r="G621" s="87">
        <f>IF(D621="","",IF('Műszaki adattábla'!K613="20-99",IF('Műszaki adattábla'!N613="","Nem adott meg lekötött teljesítményt",VLOOKUP(D621,'Műszaki adattábla'!E:P,10,0)),0))</f>
        <v>0</v>
      </c>
      <c r="H621" s="87">
        <f>IF(D621="","",VLOOKUP(D621,'Műszaki adattábla'!E:Q,11,0))</f>
        <v>0</v>
      </c>
      <c r="I621" s="88">
        <v>1954.93</v>
      </c>
      <c r="J621" s="89">
        <v>1138.9100000000001</v>
      </c>
      <c r="K621" s="90">
        <f>IF(D621="","",ROUND((F621*I621*'Műszaki adattábla'!$C$6/'Műszaki adattábla'!$C$7)+(G621*I621)+(H621*I621)/12*$D$7,0))</f>
        <v>330173</v>
      </c>
      <c r="L621" s="91">
        <f t="shared" si="20"/>
        <v>207394</v>
      </c>
    </row>
    <row r="622" spans="2:12" ht="15.75" thickBot="1" x14ac:dyDescent="0.3">
      <c r="B622" s="84">
        <f t="shared" si="19"/>
        <v>601</v>
      </c>
      <c r="C622" s="85" t="str">
        <f>IF(D622="","",VLOOKUP(D622,'Műszaki adattábla'!E:H,2,0))</f>
        <v>6525 Hercegszántó, Külterület 4.</v>
      </c>
      <c r="D622" s="86" t="str">
        <f>IF('Műszaki adattábla'!E614="","",'Műszaki adattábla'!E614)</f>
        <v>39N050698888000B</v>
      </c>
      <c r="E622" s="151">
        <f>IF('Műszaki adattábla'!E614="","",'Műszaki adattábla'!Q614)</f>
        <v>152529</v>
      </c>
      <c r="F622" s="87">
        <f>IF(D622="","",VLOOKUP(D622,'Műszaki adattábla'!E:N,8,0))</f>
        <v>16</v>
      </c>
      <c r="G622" s="87">
        <f>IF(D622="","",IF('Műszaki adattábla'!K614="20-99",IF('Műszaki adattábla'!N614="","Nem adott meg lekötött teljesítményt",VLOOKUP(D622,'Műszaki adattábla'!E:P,10,0)),0))</f>
        <v>0</v>
      </c>
      <c r="H622" s="87">
        <f>IF(D622="","",VLOOKUP(D622,'Műszaki adattábla'!E:Q,11,0))</f>
        <v>0</v>
      </c>
      <c r="I622" s="88">
        <v>1954.93</v>
      </c>
      <c r="J622" s="89">
        <v>1138.9100000000001</v>
      </c>
      <c r="K622" s="90">
        <f>IF(D622="","",ROUND((F622*I622*'Műszaki adattábla'!$C$6/'Műszaki adattábla'!$C$7)+(G622*I622)+(H622*I622)/12*$D$7,0))</f>
        <v>330173</v>
      </c>
      <c r="L622" s="91">
        <f t="shared" si="20"/>
        <v>173717</v>
      </c>
    </row>
    <row r="623" spans="2:12" ht="15.75" thickBot="1" x14ac:dyDescent="0.3">
      <c r="B623" s="84">
        <f t="shared" si="19"/>
        <v>602</v>
      </c>
      <c r="C623" s="85" t="str">
        <f>IF(D623="","",VLOOKUP(D623,'Műszaki adattábla'!E:H,2,0))</f>
        <v>6070 Izsák, Dózsa György tér 11.</v>
      </c>
      <c r="D623" s="86" t="str">
        <f>IF('Műszaki adattábla'!E615="","",'Műszaki adattábla'!E615)</f>
        <v>39N050613422000W</v>
      </c>
      <c r="E623" s="151">
        <f>IF('Műszaki adattábla'!E615="","",'Műszaki adattábla'!Q615)</f>
        <v>31119</v>
      </c>
      <c r="F623" s="87">
        <f>IF(D623="","",VLOOKUP(D623,'Műszaki adattábla'!E:N,8,0))</f>
        <v>4</v>
      </c>
      <c r="G623" s="87">
        <f>IF(D623="","",IF('Műszaki adattábla'!K615="20-99",IF('Műszaki adattábla'!N615="","Nem adott meg lekötött teljesítményt",VLOOKUP(D623,'Műszaki adattábla'!E:P,10,0)),0))</f>
        <v>0</v>
      </c>
      <c r="H623" s="87">
        <f>IF(D623="","",VLOOKUP(D623,'Műszaki adattábla'!E:Q,11,0))</f>
        <v>0</v>
      </c>
      <c r="I623" s="88">
        <v>1954.93</v>
      </c>
      <c r="J623" s="89">
        <v>1138.9100000000001</v>
      </c>
      <c r="K623" s="90">
        <f>IF(D623="","",ROUND((F623*I623*'Műszaki adattábla'!$C$6/'Műszaki adattábla'!$C$7)+(G623*I623)+(H623*I623)/12*$D$7,0))</f>
        <v>82543</v>
      </c>
      <c r="L623" s="91">
        <f t="shared" si="20"/>
        <v>35442</v>
      </c>
    </row>
    <row r="624" spans="2:12" ht="15.75" thickBot="1" x14ac:dyDescent="0.3">
      <c r="B624" s="84">
        <f t="shared" si="19"/>
        <v>603</v>
      </c>
      <c r="C624" s="85" t="str">
        <f>IF(D624="","",VLOOKUP(D624,'Műszaki adattábla'!E:H,2,0))</f>
        <v>6440 Jánoshalma, Dózsa György u. 108.</v>
      </c>
      <c r="D624" s="86" t="str">
        <f>IF('Műszaki adattábla'!E616="","",'Műszaki adattábla'!E616)</f>
        <v>39N0505468470000</v>
      </c>
      <c r="E624" s="151">
        <f>IF('Műszaki adattábla'!E616="","",'Műszaki adattábla'!Q616)</f>
        <v>53836</v>
      </c>
      <c r="F624" s="87">
        <f>IF(D624="","",VLOOKUP(D624,'Műszaki adattábla'!E:N,8,0))</f>
        <v>4</v>
      </c>
      <c r="G624" s="87">
        <f>IF(D624="","",IF('Műszaki adattábla'!K616="20-99",IF('Műszaki adattábla'!N616="","Nem adott meg lekötött teljesítményt",VLOOKUP(D624,'Műszaki adattábla'!E:P,10,0)),0))</f>
        <v>0</v>
      </c>
      <c r="H624" s="87">
        <f>IF(D624="","",VLOOKUP(D624,'Műszaki adattábla'!E:Q,11,0))</f>
        <v>0</v>
      </c>
      <c r="I624" s="88">
        <v>1954.93</v>
      </c>
      <c r="J624" s="89">
        <v>1138.9100000000001</v>
      </c>
      <c r="K624" s="90">
        <f>IF(D624="","",ROUND((F624*I624*'Műszaki adattábla'!$C$6/'Műszaki adattábla'!$C$7)+(G624*I624)+(H624*I624)/12*$D$7,0))</f>
        <v>82543</v>
      </c>
      <c r="L624" s="91">
        <f t="shared" si="20"/>
        <v>61314</v>
      </c>
    </row>
    <row r="625" spans="2:12" ht="15.75" thickBot="1" x14ac:dyDescent="0.3">
      <c r="B625" s="84">
        <f t="shared" si="19"/>
        <v>604</v>
      </c>
      <c r="C625" s="85" t="str">
        <f>IF(D625="","",VLOOKUP(D625,'Műszaki adattábla'!E:H,2,0))</f>
        <v>6455 Katymár, Szent István u. 36.</v>
      </c>
      <c r="D625" s="86" t="str">
        <f>IF('Műszaki adattábla'!E617="","",'Műszaki adattábla'!E617)</f>
        <v>39N0504291660009</v>
      </c>
      <c r="E625" s="151">
        <f>IF('Műszaki adattábla'!E617="","",'Műszaki adattábla'!Q617)</f>
        <v>18558</v>
      </c>
      <c r="F625" s="87">
        <f>IF(D625="","",VLOOKUP(D625,'Műszaki adattábla'!E:N,8,0))</f>
        <v>4</v>
      </c>
      <c r="G625" s="87">
        <f>IF(D625="","",IF('Műszaki adattábla'!K617="20-99",IF('Műszaki adattábla'!N617="","Nem adott meg lekötött teljesítményt",VLOOKUP(D625,'Műszaki adattábla'!E:P,10,0)),0))</f>
        <v>0</v>
      </c>
      <c r="H625" s="87">
        <f>IF(D625="","",VLOOKUP(D625,'Műszaki adattábla'!E:Q,11,0))</f>
        <v>0</v>
      </c>
      <c r="I625" s="88">
        <v>1954.93</v>
      </c>
      <c r="J625" s="89">
        <v>1138.9100000000001</v>
      </c>
      <c r="K625" s="90">
        <f>IF(D625="","",ROUND((F625*I625*'Műszaki adattábla'!$C$6/'Műszaki adattábla'!$C$7)+(G625*I625)+(H625*I625)/12*$D$7,0))</f>
        <v>82543</v>
      </c>
      <c r="L625" s="91">
        <f t="shared" si="20"/>
        <v>21136</v>
      </c>
    </row>
    <row r="626" spans="2:12" ht="15.75" thickBot="1" x14ac:dyDescent="0.3">
      <c r="B626" s="84">
        <f t="shared" si="19"/>
        <v>605</v>
      </c>
      <c r="C626" s="85" t="str">
        <f>IF(D626="","",VLOOKUP(D626,'Műszaki adattábla'!E:H,2,0))</f>
        <v>6237 Kecel, Rákóczi Ferenc u. 4.</v>
      </c>
      <c r="D626" s="86" t="str">
        <f>IF('Műszaki adattábla'!E618="","",'Műszaki adattábla'!E618)</f>
        <v>39N050694155000E</v>
      </c>
      <c r="E626" s="151">
        <f>IF('Műszaki adattábla'!E618="","",'Műszaki adattábla'!Q618)</f>
        <v>39267</v>
      </c>
      <c r="F626" s="87">
        <f>IF(D626="","",VLOOKUP(D626,'Műszaki adattábla'!E:N,8,0))</f>
        <v>4</v>
      </c>
      <c r="G626" s="87">
        <f>IF(D626="","",IF('Műszaki adattábla'!K618="20-99",IF('Műszaki adattábla'!N618="","Nem adott meg lekötött teljesítményt",VLOOKUP(D626,'Műszaki adattábla'!E:P,10,0)),0))</f>
        <v>0</v>
      </c>
      <c r="H626" s="87">
        <f>IF(D626="","",VLOOKUP(D626,'Műszaki adattábla'!E:Q,11,0))</f>
        <v>0</v>
      </c>
      <c r="I626" s="88">
        <v>1954.93</v>
      </c>
      <c r="J626" s="89">
        <v>1138.9100000000001</v>
      </c>
      <c r="K626" s="90">
        <f>IF(D626="","",ROUND((F626*I626*'Műszaki adattábla'!$C$6/'Műszaki adattábla'!$C$7)+(G626*I626)+(H626*I626)/12*$D$7,0))</f>
        <v>82543</v>
      </c>
      <c r="L626" s="91">
        <f t="shared" si="20"/>
        <v>44722</v>
      </c>
    </row>
    <row r="627" spans="2:12" ht="15.75" thickBot="1" x14ac:dyDescent="0.3">
      <c r="B627" s="84">
        <f t="shared" si="19"/>
        <v>606</v>
      </c>
      <c r="C627" s="85" t="str">
        <f>IF(D627="","",VLOOKUP(D627,'Műszaki adattábla'!E:H,2,0))</f>
        <v>6000 Kecskemét, Mindszenti körút 2.</v>
      </c>
      <c r="D627" s="86" t="str">
        <f>IF('Műszaki adattábla'!E619="","",'Műszaki adattábla'!E619)</f>
        <v>39N050484748000T</v>
      </c>
      <c r="E627" s="151">
        <f>IF('Műszaki adattábla'!E619="","",'Műszaki adattábla'!Q619)</f>
        <v>373634</v>
      </c>
      <c r="F627" s="87">
        <f>IF(D627="","",VLOOKUP(D627,'Műszaki adattábla'!E:N,8,0))</f>
        <v>16</v>
      </c>
      <c r="G627" s="87">
        <f>IF(D627="","",IF('Műszaki adattábla'!K619="20-99",IF('Műszaki adattábla'!N619="","Nem adott meg lekötött teljesítményt",VLOOKUP(D627,'Műszaki adattábla'!E:P,10,0)),0))</f>
        <v>0</v>
      </c>
      <c r="H627" s="87">
        <f>IF(D627="","",VLOOKUP(D627,'Műszaki adattábla'!E:Q,11,0))</f>
        <v>0</v>
      </c>
      <c r="I627" s="88">
        <v>1954.93</v>
      </c>
      <c r="J627" s="89">
        <v>1138.9100000000001</v>
      </c>
      <c r="K627" s="90">
        <f>IF(D627="","",ROUND((F627*I627*'Műszaki adattábla'!$C$6/'Műszaki adattábla'!$C$7)+(G627*I627)+(H627*I627)/12*$D$7,0))</f>
        <v>330173</v>
      </c>
      <c r="L627" s="91">
        <f t="shared" si="20"/>
        <v>425535</v>
      </c>
    </row>
    <row r="628" spans="2:12" ht="15.75" thickBot="1" x14ac:dyDescent="0.3">
      <c r="B628" s="84">
        <f t="shared" si="19"/>
        <v>607</v>
      </c>
      <c r="C628" s="85" t="str">
        <f>IF(D628="","",VLOOKUP(D628,'Műszaki adattábla'!E:H,2,0))</f>
        <v>6000 Kecskemét, Csokor u. 5.</v>
      </c>
      <c r="D628" s="86" t="str">
        <f>IF('Műszaki adattábla'!E620="","",'Műszaki adattábla'!E620)</f>
        <v>39N050476487000O</v>
      </c>
      <c r="E628" s="151">
        <f>IF('Műszaki adattábla'!E620="","",'Műszaki adattábla'!Q620)</f>
        <v>8898</v>
      </c>
      <c r="F628" s="87">
        <f>IF(D628="","",VLOOKUP(D628,'Műszaki adattábla'!E:N,8,0))</f>
        <v>4</v>
      </c>
      <c r="G628" s="87">
        <f>IF(D628="","",IF('Műszaki adattábla'!K620="20-99",IF('Műszaki adattábla'!N620="","Nem adott meg lekötött teljesítményt",VLOOKUP(D628,'Műszaki adattábla'!E:P,10,0)),0))</f>
        <v>0</v>
      </c>
      <c r="H628" s="87">
        <f>IF(D628="","",VLOOKUP(D628,'Műszaki adattábla'!E:Q,11,0))</f>
        <v>0</v>
      </c>
      <c r="I628" s="88">
        <v>1954.93</v>
      </c>
      <c r="J628" s="89">
        <v>1138.9100000000001</v>
      </c>
      <c r="K628" s="90">
        <f>IF(D628="","",ROUND((F628*I628*'Műszaki adattábla'!$C$6/'Műszaki adattábla'!$C$7)+(G628*I628)+(H628*I628)/12*$D$7,0))</f>
        <v>82543</v>
      </c>
      <c r="L628" s="91">
        <f t="shared" si="20"/>
        <v>10134</v>
      </c>
    </row>
    <row r="629" spans="2:12" ht="15.75" thickBot="1" x14ac:dyDescent="0.3">
      <c r="B629" s="84">
        <f t="shared" si="19"/>
        <v>608</v>
      </c>
      <c r="C629" s="85" t="str">
        <f>IF(D629="","",VLOOKUP(D629,'Műszaki adattábla'!E:H,2,0))</f>
        <v>6000 Kecskemét, Kaffka Margit u. 4.</v>
      </c>
      <c r="D629" s="86" t="str">
        <f>IF('Műszaki adattábla'!E621="","",'Műszaki adattábla'!E621)</f>
        <v>39N050474269000J</v>
      </c>
      <c r="E629" s="151">
        <f>IF('Műszaki adattábla'!E621="","",'Műszaki adattábla'!Q621)</f>
        <v>114719</v>
      </c>
      <c r="F629" s="87">
        <f>IF(D629="","",VLOOKUP(D629,'Műszaki adattábla'!E:N,8,0))</f>
        <v>10</v>
      </c>
      <c r="G629" s="87">
        <f>IF(D629="","",IF('Műszaki adattábla'!K621="20-99",IF('Műszaki adattábla'!N621="","Nem adott meg lekötött teljesítményt",VLOOKUP(D629,'Műszaki adattábla'!E:P,10,0)),0))</f>
        <v>0</v>
      </c>
      <c r="H629" s="87">
        <f>IF(D629="","",VLOOKUP(D629,'Műszaki adattábla'!E:Q,11,0))</f>
        <v>0</v>
      </c>
      <c r="I629" s="88">
        <v>1954.93</v>
      </c>
      <c r="J629" s="89">
        <v>1138.9100000000001</v>
      </c>
      <c r="K629" s="90">
        <f>IF(D629="","",ROUND((F629*I629*'Műszaki adattábla'!$C$6/'Műszaki adattábla'!$C$7)+(G629*I629)+(H629*I629)/12*$D$7,0))</f>
        <v>206358</v>
      </c>
      <c r="L629" s="91">
        <f t="shared" si="20"/>
        <v>130655</v>
      </c>
    </row>
    <row r="630" spans="2:12" ht="15.75" thickBot="1" x14ac:dyDescent="0.3">
      <c r="B630" s="84">
        <f t="shared" si="19"/>
        <v>609</v>
      </c>
      <c r="C630" s="85" t="str">
        <f>IF(D630="","",VLOOKUP(D630,'Műszaki adattábla'!E:H,2,0))</f>
        <v>6000 Kecskemét, Mindszenti körút 2.</v>
      </c>
      <c r="D630" s="86" t="str">
        <f>IF('Műszaki adattábla'!E622="","",'Műszaki adattábla'!E622)</f>
        <v>39N050575215000E</v>
      </c>
      <c r="E630" s="151">
        <f>IF('Műszaki adattábla'!E622="","",'Műszaki adattábla'!Q622)</f>
        <v>9415</v>
      </c>
      <c r="F630" s="87">
        <f>IF(D630="","",VLOOKUP(D630,'Műszaki adattábla'!E:N,8,0))</f>
        <v>4</v>
      </c>
      <c r="G630" s="87">
        <f>IF(D630="","",IF('Műszaki adattábla'!K622="20-99",IF('Műszaki adattábla'!N622="","Nem adott meg lekötött teljesítményt",VLOOKUP(D630,'Műszaki adattábla'!E:P,10,0)),0))</f>
        <v>0</v>
      </c>
      <c r="H630" s="87">
        <f>IF(D630="","",VLOOKUP(D630,'Műszaki adattábla'!E:Q,11,0))</f>
        <v>0</v>
      </c>
      <c r="I630" s="88">
        <v>1954.93</v>
      </c>
      <c r="J630" s="89">
        <v>1138.9100000000001</v>
      </c>
      <c r="K630" s="90">
        <f>IF(D630="","",ROUND((F630*I630*'Műszaki adattábla'!$C$6/'Műszaki adattábla'!$C$7)+(G630*I630)+(H630*I630)/12*$D$7,0))</f>
        <v>82543</v>
      </c>
      <c r="L630" s="91">
        <f t="shared" si="20"/>
        <v>10723</v>
      </c>
    </row>
    <row r="631" spans="2:12" ht="15.75" thickBot="1" x14ac:dyDescent="0.3">
      <c r="B631" s="84">
        <f t="shared" si="19"/>
        <v>610</v>
      </c>
      <c r="C631" s="85" t="str">
        <f>IF(D631="","",VLOOKUP(D631,'Műszaki adattábla'!E:H,2,0))</f>
        <v>6423 Kelebia, Ady Endre u. 21.</v>
      </c>
      <c r="D631" s="86" t="str">
        <f>IF('Műszaki adattábla'!E623="","",'Műszaki adattábla'!E623)</f>
        <v>39N050694590000O</v>
      </c>
      <c r="E631" s="151">
        <f>IF('Műszaki adattábla'!E623="","",'Műszaki adattábla'!Q623)</f>
        <v>263409</v>
      </c>
      <c r="F631" s="87">
        <f>IF(D631="","",VLOOKUP(D631,'Műszaki adattábla'!E:N,8,0))</f>
        <v>16</v>
      </c>
      <c r="G631" s="87">
        <f>IF(D631="","",IF('Műszaki adattábla'!K623="20-99",IF('Műszaki adattábla'!N623="","Nem adott meg lekötött teljesítményt",VLOOKUP(D631,'Műszaki adattábla'!E:P,10,0)),0))</f>
        <v>0</v>
      </c>
      <c r="H631" s="87">
        <f>IF(D631="","",VLOOKUP(D631,'Műszaki adattábla'!E:Q,11,0))</f>
        <v>0</v>
      </c>
      <c r="I631" s="88">
        <v>1954.93</v>
      </c>
      <c r="J631" s="89">
        <v>1138.9100000000001</v>
      </c>
      <c r="K631" s="90">
        <f>IF(D631="","",ROUND((F631*I631*'Műszaki adattábla'!$C$6/'Műszaki adattábla'!$C$7)+(G631*I631)+(H631*I631)/12*$D$7,0))</f>
        <v>330173</v>
      </c>
      <c r="L631" s="91">
        <f t="shared" si="20"/>
        <v>299999</v>
      </c>
    </row>
    <row r="632" spans="2:12" ht="15.75" thickBot="1" x14ac:dyDescent="0.3">
      <c r="B632" s="84">
        <f t="shared" si="19"/>
        <v>611</v>
      </c>
      <c r="C632" s="85" t="str">
        <f>IF(D632="","",VLOOKUP(D632,'Műszaki adattábla'!E:H,2,0))</f>
        <v>6041 Kerekegyháza, Fő út 23.</v>
      </c>
      <c r="D632" s="86" t="str">
        <f>IF('Műszaki adattábla'!E624="","",'Műszaki adattábla'!E624)</f>
        <v>39N050576663000W</v>
      </c>
      <c r="E632" s="151">
        <f>IF('Műszaki adattábla'!E624="","",'Műszaki adattábla'!Q624)</f>
        <v>37830</v>
      </c>
      <c r="F632" s="87">
        <f>IF(D632="","",VLOOKUP(D632,'Műszaki adattábla'!E:N,8,0))</f>
        <v>4</v>
      </c>
      <c r="G632" s="87">
        <f>IF(D632="","",IF('Műszaki adattábla'!K624="20-99",IF('Műszaki adattábla'!N624="","Nem adott meg lekötött teljesítményt",VLOOKUP(D632,'Műszaki adattábla'!E:P,10,0)),0))</f>
        <v>0</v>
      </c>
      <c r="H632" s="87">
        <f>IF(D632="","",VLOOKUP(D632,'Műszaki adattábla'!E:Q,11,0))</f>
        <v>0</v>
      </c>
      <c r="I632" s="88">
        <v>1954.93</v>
      </c>
      <c r="J632" s="89">
        <v>1138.9100000000001</v>
      </c>
      <c r="K632" s="90">
        <f>IF(D632="","",ROUND((F632*I632*'Műszaki adattábla'!$C$6/'Műszaki adattábla'!$C$7)+(G632*I632)+(H632*I632)/12*$D$7,0))</f>
        <v>82543</v>
      </c>
      <c r="L632" s="91">
        <f t="shared" si="20"/>
        <v>43085</v>
      </c>
    </row>
    <row r="633" spans="2:12" ht="15.75" thickBot="1" x14ac:dyDescent="0.3">
      <c r="B633" s="84">
        <f t="shared" si="19"/>
        <v>612</v>
      </c>
      <c r="C633" s="85" t="str">
        <f>IF(D633="","",VLOOKUP(D633,'Műszaki adattábla'!E:H,2,0))</f>
        <v>6400 Kiskunhalas, Sétáló u. 3/C</v>
      </c>
      <c r="D633" s="86" t="str">
        <f>IF('Műszaki adattábla'!E625="","",'Műszaki adattábla'!E625)</f>
        <v>39N050516685000R</v>
      </c>
      <c r="E633" s="151">
        <f>IF('Műszaki adattábla'!E625="","",'Műszaki adattábla'!Q625)</f>
        <v>23940</v>
      </c>
      <c r="F633" s="87">
        <f>IF(D633="","",VLOOKUP(D633,'Műszaki adattábla'!E:N,8,0))</f>
        <v>4</v>
      </c>
      <c r="G633" s="87">
        <f>IF(D633="","",IF('Műszaki adattábla'!K625="20-99",IF('Műszaki adattábla'!N625="","Nem adott meg lekötött teljesítményt",VLOOKUP(D633,'Műszaki adattábla'!E:P,10,0)),0))</f>
        <v>0</v>
      </c>
      <c r="H633" s="87">
        <f>IF(D633="","",VLOOKUP(D633,'Műszaki adattábla'!E:Q,11,0))</f>
        <v>0</v>
      </c>
      <c r="I633" s="88">
        <v>1954.93</v>
      </c>
      <c r="J633" s="89">
        <v>1138.9100000000001</v>
      </c>
      <c r="K633" s="90">
        <f>IF(D633="","",ROUND((F633*I633*'Műszaki adattábla'!$C$6/'Műszaki adattábla'!$C$7)+(G633*I633)+(H633*I633)/12*$D$7,0))</f>
        <v>82543</v>
      </c>
      <c r="L633" s="91">
        <f t="shared" si="20"/>
        <v>27266</v>
      </c>
    </row>
    <row r="634" spans="2:12" ht="15.75" thickBot="1" x14ac:dyDescent="0.3">
      <c r="B634" s="84">
        <f t="shared" si="19"/>
        <v>613</v>
      </c>
      <c r="C634" s="85" t="str">
        <f>IF(D634="","",VLOOKUP(D634,'Műszaki adattábla'!E:H,2,0))</f>
        <v>6400 Kiskunhalas, Kárpát u. 14.</v>
      </c>
      <c r="D634" s="86" t="str">
        <f>IF('Műszaki adattábla'!E626="","",'Műszaki adattábla'!E626)</f>
        <v>39N0508221020007</v>
      </c>
      <c r="E634" s="151">
        <f>IF('Műszaki adattábla'!E626="","",'Műszaki adattábla'!Q626)</f>
        <v>125856</v>
      </c>
      <c r="F634" s="87">
        <f>IF(D634="","",VLOOKUP(D634,'Műszaki adattábla'!E:N,8,0))</f>
        <v>16</v>
      </c>
      <c r="G634" s="87">
        <f>IF(D634="","",IF('Műszaki adattábla'!K626="20-99",IF('Műszaki adattábla'!N626="","Nem adott meg lekötött teljesítményt",VLOOKUP(D634,'Műszaki adattábla'!E:P,10,0)),0))</f>
        <v>0</v>
      </c>
      <c r="H634" s="87">
        <f>IF(D634="","",VLOOKUP(D634,'Műszaki adattábla'!E:Q,11,0))</f>
        <v>0</v>
      </c>
      <c r="I634" s="88">
        <v>1954.93</v>
      </c>
      <c r="J634" s="89">
        <v>1138.9100000000001</v>
      </c>
      <c r="K634" s="90">
        <f>IF(D634="","",ROUND((F634*I634*'Műszaki adattábla'!$C$6/'Műszaki adattábla'!$C$7)+(G634*I634)+(H634*I634)/12*$D$7,0))</f>
        <v>330173</v>
      </c>
      <c r="L634" s="91">
        <f t="shared" si="20"/>
        <v>143339</v>
      </c>
    </row>
    <row r="635" spans="2:12" ht="15.75" thickBot="1" x14ac:dyDescent="0.3">
      <c r="B635" s="84">
        <f t="shared" si="19"/>
        <v>614</v>
      </c>
      <c r="C635" s="85" t="str">
        <f>IF(D635="","",VLOOKUP(D635,'Műszaki adattábla'!E:H,2,0))</f>
        <v>6120 Kiskunmajsa, Csillag u. 20.</v>
      </c>
      <c r="D635" s="86" t="str">
        <f>IF('Műszaki adattábla'!E627="","",'Műszaki adattábla'!E627)</f>
        <v>39N050524360000I</v>
      </c>
      <c r="E635" s="151">
        <f>IF('Műszaki adattábla'!E627="","",'Műszaki adattábla'!Q627)</f>
        <v>14219</v>
      </c>
      <c r="F635" s="87">
        <f>IF(D635="","",VLOOKUP(D635,'Műszaki adattábla'!E:N,8,0))</f>
        <v>4</v>
      </c>
      <c r="G635" s="87">
        <f>IF(D635="","",IF('Műszaki adattábla'!K627="20-99",IF('Műszaki adattábla'!N627="","Nem adott meg lekötött teljesítményt",VLOOKUP(D635,'Műszaki adattábla'!E:P,10,0)),0))</f>
        <v>0</v>
      </c>
      <c r="H635" s="87">
        <f>IF(D635="","",VLOOKUP(D635,'Műszaki adattábla'!E:Q,11,0))</f>
        <v>0</v>
      </c>
      <c r="I635" s="88">
        <v>1954.93</v>
      </c>
      <c r="J635" s="89">
        <v>1138.9100000000001</v>
      </c>
      <c r="K635" s="90">
        <f>IF(D635="","",ROUND((F635*I635*'Műszaki adattábla'!$C$6/'Műszaki adattábla'!$C$7)+(G635*I635)+(H635*I635)/12*$D$7,0))</f>
        <v>82543</v>
      </c>
      <c r="L635" s="91">
        <f t="shared" si="20"/>
        <v>16194</v>
      </c>
    </row>
    <row r="636" spans="2:12" ht="15.75" thickBot="1" x14ac:dyDescent="0.3">
      <c r="B636" s="84">
        <f t="shared" si="19"/>
        <v>615</v>
      </c>
      <c r="C636" s="85" t="str">
        <f>IF(D636="","",VLOOKUP(D636,'Műszaki adattábla'!E:H,2,0))</f>
        <v>6120 Kiskunmajsa, Csontos Károly u. 4.</v>
      </c>
      <c r="D636" s="86" t="str">
        <f>IF('Műszaki adattábla'!E628="","",'Műszaki adattábla'!E628)</f>
        <v>39N050522676000E</v>
      </c>
      <c r="E636" s="151">
        <f>IF('Műszaki adattábla'!E628="","",'Műszaki adattábla'!Q628)</f>
        <v>44809</v>
      </c>
      <c r="F636" s="87">
        <f>IF(D636="","",VLOOKUP(D636,'Műszaki adattábla'!E:N,8,0))</f>
        <v>4</v>
      </c>
      <c r="G636" s="87">
        <f>IF(D636="","",IF('Műszaki adattábla'!K628="20-99",IF('Műszaki adattábla'!N628="","Nem adott meg lekötött teljesítményt",VLOOKUP(D636,'Műszaki adattábla'!E:P,10,0)),0))</f>
        <v>0</v>
      </c>
      <c r="H636" s="87">
        <f>IF(D636="","",VLOOKUP(D636,'Műszaki adattábla'!E:Q,11,0))</f>
        <v>0</v>
      </c>
      <c r="I636" s="88">
        <v>1954.93</v>
      </c>
      <c r="J636" s="89">
        <v>1138.9100000000001</v>
      </c>
      <c r="K636" s="90">
        <f>IF(D636="","",ROUND((F636*I636*'Műszaki adattábla'!$C$6/'Műszaki adattábla'!$C$7)+(G636*I636)+(H636*I636)/12*$D$7,0))</f>
        <v>82543</v>
      </c>
      <c r="L636" s="91">
        <f t="shared" si="20"/>
        <v>51033</v>
      </c>
    </row>
    <row r="637" spans="2:12" ht="15.75" thickBot="1" x14ac:dyDescent="0.3">
      <c r="B637" s="84">
        <f t="shared" si="19"/>
        <v>616</v>
      </c>
      <c r="C637" s="85" t="str">
        <f>IF(D637="","",VLOOKUP(D637,'Műszaki adattábla'!E:H,2,0))</f>
        <v>6413 Kunfehértó, Szabadság tér 10.</v>
      </c>
      <c r="D637" s="86" t="str">
        <f>IF('Műszaki adattábla'!E629="","",'Műszaki adattábla'!E629)</f>
        <v>39N050559913000Z</v>
      </c>
      <c r="E637" s="151">
        <f>IF('Műszaki adattábla'!E629="","",'Műszaki adattábla'!Q629)</f>
        <v>7855</v>
      </c>
      <c r="F637" s="87">
        <f>IF(D637="","",VLOOKUP(D637,'Műszaki adattábla'!E:N,8,0))</f>
        <v>4</v>
      </c>
      <c r="G637" s="87">
        <f>IF(D637="","",IF('Műszaki adattábla'!K629="20-99",IF('Műszaki adattábla'!N629="","Nem adott meg lekötött teljesítményt",VLOOKUP(D637,'Műszaki adattábla'!E:P,10,0)),0))</f>
        <v>0</v>
      </c>
      <c r="H637" s="87">
        <f>IF(D637="","",VLOOKUP(D637,'Műszaki adattábla'!E:Q,11,0))</f>
        <v>0</v>
      </c>
      <c r="I637" s="88">
        <v>1954.93</v>
      </c>
      <c r="J637" s="89">
        <v>1138.9100000000001</v>
      </c>
      <c r="K637" s="90">
        <f>IF(D637="","",ROUND((F637*I637*'Műszaki adattábla'!$C$6/'Műszaki adattábla'!$C$7)+(G637*I637)+(H637*I637)/12*$D$7,0))</f>
        <v>82543</v>
      </c>
      <c r="L637" s="91">
        <f t="shared" si="20"/>
        <v>8946</v>
      </c>
    </row>
    <row r="638" spans="2:12" ht="15.75" thickBot="1" x14ac:dyDescent="0.3">
      <c r="B638" s="84">
        <f t="shared" si="19"/>
        <v>617</v>
      </c>
      <c r="C638" s="85" t="str">
        <f>IF(D638="","",VLOOKUP(D638,'Műszaki adattábla'!E:H,2,0))</f>
        <v>6045 Ladánybene, Fő utca 64.</v>
      </c>
      <c r="D638" s="86" t="str">
        <f>IF('Műszaki adattábla'!E630="","",'Műszaki adattábla'!E630)</f>
        <v>39N050126633000O</v>
      </c>
      <c r="E638" s="151">
        <f>IF('Műszaki adattábla'!E630="","",'Műszaki adattábla'!Q630)</f>
        <v>11031</v>
      </c>
      <c r="F638" s="87">
        <f>IF(D638="","",VLOOKUP(D638,'Műszaki adattábla'!E:N,8,0))</f>
        <v>4</v>
      </c>
      <c r="G638" s="87">
        <f>IF(D638="","",IF('Műszaki adattábla'!K630="20-99",IF('Műszaki adattábla'!N630="","Nem adott meg lekötött teljesítményt",VLOOKUP(D638,'Műszaki adattábla'!E:P,10,0)),0))</f>
        <v>0</v>
      </c>
      <c r="H638" s="87">
        <f>IF(D638="","",VLOOKUP(D638,'Műszaki adattábla'!E:Q,11,0))</f>
        <v>0</v>
      </c>
      <c r="I638" s="88">
        <v>1954.93</v>
      </c>
      <c r="J638" s="89">
        <v>1138.9100000000001</v>
      </c>
      <c r="K638" s="90">
        <f>IF(D638="","",ROUND((F638*I638*'Műszaki adattábla'!$C$6/'Műszaki adattábla'!$C$7)+(G638*I638)+(H638*I638)/12*$D$7,0))</f>
        <v>82543</v>
      </c>
      <c r="L638" s="91">
        <f t="shared" si="20"/>
        <v>12563</v>
      </c>
    </row>
    <row r="639" spans="2:12" ht="15.75" thickBot="1" x14ac:dyDescent="0.3">
      <c r="B639" s="84">
        <f t="shared" si="19"/>
        <v>618</v>
      </c>
      <c r="C639" s="85" t="str">
        <f>IF(D639="","",VLOOKUP(D639,'Műszaki adattábla'!E:H,2,0))</f>
        <v>6050 Lajosmizse, Dózsa György út 97.</v>
      </c>
      <c r="D639" s="86" t="str">
        <f>IF('Műszaki adattábla'!E631="","",'Műszaki adattábla'!E631)</f>
        <v>39N050598791000K</v>
      </c>
      <c r="E639" s="151">
        <f>IF('Műszaki adattábla'!E631="","",'Műszaki adattábla'!Q631)</f>
        <v>56525</v>
      </c>
      <c r="F639" s="87">
        <f>IF(D639="","",VLOOKUP(D639,'Műszaki adattábla'!E:N,8,0))</f>
        <v>4</v>
      </c>
      <c r="G639" s="87">
        <f>IF(D639="","",IF('Műszaki adattábla'!K631="20-99",IF('Műszaki adattábla'!N631="","Nem adott meg lekötött teljesítményt",VLOOKUP(D639,'Műszaki adattábla'!E:P,10,0)),0))</f>
        <v>0</v>
      </c>
      <c r="H639" s="87">
        <f>IF(D639="","",VLOOKUP(D639,'Műszaki adattábla'!E:Q,11,0))</f>
        <v>0</v>
      </c>
      <c r="I639" s="88">
        <v>1954.93</v>
      </c>
      <c r="J639" s="89">
        <v>1138.9100000000001</v>
      </c>
      <c r="K639" s="90">
        <f>IF(D639="","",ROUND((F639*I639*'Műszaki adattábla'!$C$6/'Műszaki adattábla'!$C$7)+(G639*I639)+(H639*I639)/12*$D$7,0))</f>
        <v>82543</v>
      </c>
      <c r="L639" s="91">
        <f t="shared" si="20"/>
        <v>64377</v>
      </c>
    </row>
    <row r="640" spans="2:12" ht="15.75" thickBot="1" x14ac:dyDescent="0.3">
      <c r="B640" s="84">
        <f t="shared" si="19"/>
        <v>619</v>
      </c>
      <c r="C640" s="85" t="str">
        <f>IF(D640="","",VLOOKUP(D640,'Műszaki adattábla'!E:H,2,0))</f>
        <v>6449 Mélykút, Rákóczi Ferenc 8.</v>
      </c>
      <c r="D640" s="86" t="str">
        <f>IF('Műszaki adattábla'!E632="","",'Műszaki adattábla'!E632)</f>
        <v>39N050550368000K</v>
      </c>
      <c r="E640" s="151">
        <f>IF('Műszaki adattábla'!E632="","",'Műszaki adattábla'!Q632)</f>
        <v>24520</v>
      </c>
      <c r="F640" s="87">
        <f>IF(D640="","",VLOOKUP(D640,'Műszaki adattábla'!E:N,8,0))</f>
        <v>4</v>
      </c>
      <c r="G640" s="87">
        <f>IF(D640="","",IF('Műszaki adattábla'!K632="20-99",IF('Műszaki adattábla'!N632="","Nem adott meg lekötött teljesítményt",VLOOKUP(D640,'Műszaki adattábla'!E:P,10,0)),0))</f>
        <v>0</v>
      </c>
      <c r="H640" s="87">
        <f>IF(D640="","",VLOOKUP(D640,'Műszaki adattábla'!E:Q,11,0))</f>
        <v>0</v>
      </c>
      <c r="I640" s="88">
        <v>1954.93</v>
      </c>
      <c r="J640" s="89">
        <v>1138.9100000000001</v>
      </c>
      <c r="K640" s="90">
        <f>IF(D640="","",ROUND((F640*I640*'Műszaki adattábla'!$C$6/'Műszaki adattábla'!$C$7)+(G640*I640)+(H640*I640)/12*$D$7,0))</f>
        <v>82543</v>
      </c>
      <c r="L640" s="91">
        <f t="shared" si="20"/>
        <v>27926</v>
      </c>
    </row>
    <row r="641" spans="2:12" ht="15.75" thickBot="1" x14ac:dyDescent="0.3">
      <c r="B641" s="84">
        <f t="shared" si="19"/>
        <v>620</v>
      </c>
      <c r="C641" s="85" t="str">
        <f>IF(D641="","",VLOOKUP(D641,'Műszaki adattábla'!E:H,2,0))</f>
        <v>6075 Páhi, Rákóczi Ferenc u. 44.</v>
      </c>
      <c r="D641" s="86" t="str">
        <f>IF('Műszaki adattábla'!E633="","",'Műszaki adattábla'!E633)</f>
        <v>39N050155111000P</v>
      </c>
      <c r="E641" s="151">
        <f>IF('Műszaki adattábla'!E633="","",'Műszaki adattábla'!Q633)</f>
        <v>5289</v>
      </c>
      <c r="F641" s="87">
        <f>IF(D641="","",VLOOKUP(D641,'Műszaki adattábla'!E:N,8,0))</f>
        <v>4</v>
      </c>
      <c r="G641" s="87">
        <f>IF(D641="","",IF('Műszaki adattábla'!K633="20-99",IF('Műszaki adattábla'!N633="","Nem adott meg lekötött teljesítményt",VLOOKUP(D641,'Műszaki adattábla'!E:P,10,0)),0))</f>
        <v>0</v>
      </c>
      <c r="H641" s="87">
        <f>IF(D641="","",VLOOKUP(D641,'Műszaki adattábla'!E:Q,11,0))</f>
        <v>0</v>
      </c>
      <c r="I641" s="88">
        <v>1954.93</v>
      </c>
      <c r="J641" s="89">
        <v>1138.9100000000001</v>
      </c>
      <c r="K641" s="90">
        <f>IF(D641="","",ROUND((F641*I641*'Műszaki adattábla'!$C$6/'Műszaki adattábla'!$C$7)+(G641*I641)+(H641*I641)/12*$D$7,0))</f>
        <v>82543</v>
      </c>
      <c r="L641" s="91">
        <f t="shared" si="20"/>
        <v>6024</v>
      </c>
    </row>
    <row r="642" spans="2:12" ht="15.75" thickBot="1" x14ac:dyDescent="0.3">
      <c r="B642" s="84">
        <f t="shared" ref="B642:B705" si="21">IF(D642="","",B641+1)</f>
        <v>621</v>
      </c>
      <c r="C642" s="85" t="str">
        <f>IF(D642="","",VLOOKUP(D642,'Műszaki adattábla'!E:H,2,0))</f>
        <v>6446 Rém, Petőfi Sándor u. 35.</v>
      </c>
      <c r="D642" s="86" t="str">
        <f>IF('Műszaki adattábla'!E634="","",'Műszaki adattábla'!E634)</f>
        <v>39N050563316000R</v>
      </c>
      <c r="E642" s="151">
        <f>IF('Műszaki adattábla'!E634="","",'Műszaki adattábla'!Q634)</f>
        <v>6923</v>
      </c>
      <c r="F642" s="87">
        <f>IF(D642="","",VLOOKUP(D642,'Műszaki adattábla'!E:N,8,0))</f>
        <v>4</v>
      </c>
      <c r="G642" s="87">
        <f>IF(D642="","",IF('Műszaki adattábla'!K634="20-99",IF('Műszaki adattábla'!N634="","Nem adott meg lekötött teljesítményt",VLOOKUP(D642,'Műszaki adattábla'!E:P,10,0)),0))</f>
        <v>0</v>
      </c>
      <c r="H642" s="87">
        <f>IF(D642="","",VLOOKUP(D642,'Műszaki adattábla'!E:Q,11,0))</f>
        <v>0</v>
      </c>
      <c r="I642" s="88">
        <v>1954.93</v>
      </c>
      <c r="J642" s="89">
        <v>1138.9100000000001</v>
      </c>
      <c r="K642" s="90">
        <f>IF(D642="","",ROUND((F642*I642*'Műszaki adattábla'!$C$6/'Műszaki adattábla'!$C$7)+(G642*I642)+(H642*I642)/12*$D$7,0))</f>
        <v>82543</v>
      </c>
      <c r="L642" s="91">
        <f t="shared" ref="L642:L705" si="22">IF(D642="","",ROUND((J642/1000)*E642,0))</f>
        <v>7885</v>
      </c>
    </row>
    <row r="643" spans="2:12" ht="15.75" thickBot="1" x14ac:dyDescent="0.3">
      <c r="B643" s="84">
        <f t="shared" si="21"/>
        <v>622</v>
      </c>
      <c r="C643" s="85" t="str">
        <f>IF(D643="","",VLOOKUP(D643,'Műszaki adattábla'!E:H,2,0))</f>
        <v>6320 Solt, Törley Bálint u. 21.</v>
      </c>
      <c r="D643" s="86" t="str">
        <f>IF('Műszaki adattábla'!E635="","",'Műszaki adattábla'!E635)</f>
        <v>39N0507012430007</v>
      </c>
      <c r="E643" s="151">
        <f>IF('Műszaki adattábla'!E635="","",'Műszaki adattábla'!Q635)</f>
        <v>78946</v>
      </c>
      <c r="F643" s="87">
        <f>IF(D643="","",VLOOKUP(D643,'Műszaki adattábla'!E:N,8,0))</f>
        <v>6</v>
      </c>
      <c r="G643" s="87">
        <f>IF(D643="","",IF('Műszaki adattábla'!K635="20-99",IF('Műszaki adattábla'!N635="","Nem adott meg lekötött teljesítményt",VLOOKUP(D643,'Műszaki adattábla'!E:P,10,0)),0))</f>
        <v>0</v>
      </c>
      <c r="H643" s="87">
        <f>IF(D643="","",VLOOKUP(D643,'Műszaki adattábla'!E:Q,11,0))</f>
        <v>0</v>
      </c>
      <c r="I643" s="88">
        <v>1954.93</v>
      </c>
      <c r="J643" s="89">
        <v>1138.9100000000001</v>
      </c>
      <c r="K643" s="90">
        <f>IF(D643="","",ROUND((F643*I643*'Műszaki adattábla'!$C$6/'Műszaki adattábla'!$C$7)+(G643*I643)+(H643*I643)/12*$D$7,0))</f>
        <v>123815</v>
      </c>
      <c r="L643" s="91">
        <f t="shared" si="22"/>
        <v>89912</v>
      </c>
    </row>
    <row r="644" spans="2:12" ht="15.75" thickBot="1" x14ac:dyDescent="0.3">
      <c r="B644" s="84">
        <f t="shared" si="21"/>
        <v>623</v>
      </c>
      <c r="C644" s="85" t="str">
        <f>IF(D644="","",VLOOKUP(D644,'Műszaki adattábla'!E:H,2,0))</f>
        <v>6223 Soltszentimre, Virágos u. 6.</v>
      </c>
      <c r="D644" s="86" t="str">
        <f>IF('Műszaki adattábla'!E636="","",'Műszaki adattábla'!E636)</f>
        <v>39N050627466000L</v>
      </c>
      <c r="E644" s="151">
        <f>IF('Műszaki adattábla'!E636="","",'Műszaki adattábla'!Q636)</f>
        <v>86</v>
      </c>
      <c r="F644" s="87">
        <f>IF(D644="","",VLOOKUP(D644,'Műszaki adattábla'!E:N,8,0))</f>
        <v>4</v>
      </c>
      <c r="G644" s="87">
        <f>IF(D644="","",IF('Műszaki adattábla'!K636="20-99",IF('Műszaki adattábla'!N636="","Nem adott meg lekötött teljesítményt",VLOOKUP(D644,'Műszaki adattábla'!E:P,10,0)),0))</f>
        <v>0</v>
      </c>
      <c r="H644" s="87">
        <f>IF(D644="","",VLOOKUP(D644,'Műszaki adattábla'!E:Q,11,0))</f>
        <v>0</v>
      </c>
      <c r="I644" s="88">
        <v>1954.93</v>
      </c>
      <c r="J644" s="89">
        <v>1138.9100000000001</v>
      </c>
      <c r="K644" s="90">
        <f>IF(D644="","",ROUND((F644*I644*'Műszaki adattábla'!$C$6/'Műszaki adattábla'!$C$7)+(G644*I644)+(H644*I644)/12*$D$7,0))</f>
        <v>82543</v>
      </c>
      <c r="L644" s="91">
        <f t="shared" si="22"/>
        <v>98</v>
      </c>
    </row>
    <row r="645" spans="2:12" ht="15.75" thickBot="1" x14ac:dyDescent="0.3">
      <c r="B645" s="84">
        <f t="shared" si="21"/>
        <v>624</v>
      </c>
      <c r="C645" s="85" t="str">
        <f>IF(D645="","",VLOOKUP(D645,'Műszaki adattábla'!E:H,2,0))</f>
        <v>6230 Soltvadkert, Dr Grätzer István u. 2.</v>
      </c>
      <c r="D645" s="86" t="str">
        <f>IF('Műszaki adattábla'!E637="","",'Műszaki adattábla'!E637)</f>
        <v>39N050599548000L</v>
      </c>
      <c r="E645" s="151">
        <f>IF('Műszaki adattábla'!E637="","",'Műszaki adattábla'!Q637)</f>
        <v>53443</v>
      </c>
      <c r="F645" s="87">
        <f>IF(D645="","",VLOOKUP(D645,'Műszaki adattábla'!E:N,8,0))</f>
        <v>4</v>
      </c>
      <c r="G645" s="87">
        <f>IF(D645="","",IF('Műszaki adattábla'!K637="20-99",IF('Műszaki adattábla'!N637="","Nem adott meg lekötött teljesítményt",VLOOKUP(D645,'Műszaki adattábla'!E:P,10,0)),0))</f>
        <v>0</v>
      </c>
      <c r="H645" s="87">
        <f>IF(D645="","",VLOOKUP(D645,'Műszaki adattábla'!E:Q,11,0))</f>
        <v>0</v>
      </c>
      <c r="I645" s="88">
        <v>1954.93</v>
      </c>
      <c r="J645" s="89">
        <v>1138.9100000000001</v>
      </c>
      <c r="K645" s="90">
        <f>IF(D645="","",ROUND((F645*I645*'Műszaki adattábla'!$C$6/'Műszaki adattábla'!$C$7)+(G645*I645)+(H645*I645)/12*$D$7,0))</f>
        <v>82543</v>
      </c>
      <c r="L645" s="91">
        <f t="shared" si="22"/>
        <v>60867</v>
      </c>
    </row>
    <row r="646" spans="2:12" ht="15.75" thickBot="1" x14ac:dyDescent="0.3">
      <c r="B646" s="84">
        <f t="shared" si="21"/>
        <v>625</v>
      </c>
      <c r="C646" s="85" t="str">
        <f>IF(D646="","",VLOOKUP(D646,'Műszaki adattábla'!E:H,2,0))</f>
        <v>6080 Szabadszállás, Mindszenti tér 1.</v>
      </c>
      <c r="D646" s="86" t="str">
        <f>IF('Műszaki adattábla'!E638="","",'Műszaki adattábla'!E638)</f>
        <v>39N0507140830001</v>
      </c>
      <c r="E646" s="151">
        <f>IF('Műszaki adattábla'!E638="","",'Műszaki adattábla'!Q638)</f>
        <v>60791</v>
      </c>
      <c r="F646" s="87">
        <f>IF(D646="","",VLOOKUP(D646,'Műszaki adattábla'!E:N,8,0))</f>
        <v>6</v>
      </c>
      <c r="G646" s="87">
        <f>IF(D646="","",IF('Műszaki adattábla'!K638="20-99",IF('Műszaki adattábla'!N638="","Nem adott meg lekötött teljesítményt",VLOOKUP(D646,'Műszaki adattábla'!E:P,10,0)),0))</f>
        <v>0</v>
      </c>
      <c r="H646" s="87">
        <f>IF(D646="","",VLOOKUP(D646,'Műszaki adattábla'!E:Q,11,0))</f>
        <v>0</v>
      </c>
      <c r="I646" s="88">
        <v>1954.93</v>
      </c>
      <c r="J646" s="89">
        <v>1138.9100000000001</v>
      </c>
      <c r="K646" s="90">
        <f>IF(D646="","",ROUND((F646*I646*'Műszaki adattábla'!$C$6/'Műszaki adattábla'!$C$7)+(G646*I646)+(H646*I646)/12*$D$7,0))</f>
        <v>123815</v>
      </c>
      <c r="L646" s="91">
        <f t="shared" si="22"/>
        <v>69235</v>
      </c>
    </row>
    <row r="647" spans="2:12" ht="15.75" thickBot="1" x14ac:dyDescent="0.3">
      <c r="B647" s="84">
        <f t="shared" si="21"/>
        <v>626</v>
      </c>
      <c r="C647" s="85" t="str">
        <f>IF(D647="","",VLOOKUP(D647,'Műszaki adattábla'!E:H,2,0))</f>
        <v>6086 Szalkszentmárton, Fő út 60.</v>
      </c>
      <c r="D647" s="86" t="str">
        <f>IF('Műszaki adattábla'!E639="","",'Műszaki adattábla'!E639)</f>
        <v>39N050621926000L</v>
      </c>
      <c r="E647" s="151">
        <f>IF('Műszaki adattábla'!E639="","",'Műszaki adattábla'!Q639)</f>
        <v>7843</v>
      </c>
      <c r="F647" s="87">
        <f>IF(D647="","",VLOOKUP(D647,'Műszaki adattábla'!E:N,8,0))</f>
        <v>4</v>
      </c>
      <c r="G647" s="87">
        <f>IF(D647="","",IF('Műszaki adattábla'!K639="20-99",IF('Műszaki adattábla'!N639="","Nem adott meg lekötött teljesítményt",VLOOKUP(D647,'Műszaki adattábla'!E:P,10,0)),0))</f>
        <v>0</v>
      </c>
      <c r="H647" s="87">
        <f>IF(D647="","",VLOOKUP(D647,'Műszaki adattábla'!E:Q,11,0))</f>
        <v>0</v>
      </c>
      <c r="I647" s="88">
        <v>1954.93</v>
      </c>
      <c r="J647" s="89">
        <v>1138.9100000000001</v>
      </c>
      <c r="K647" s="90">
        <f>IF(D647="","",ROUND((F647*I647*'Műszaki adattábla'!$C$6/'Műszaki adattábla'!$C$7)+(G647*I647)+(H647*I647)/12*$D$7,0))</f>
        <v>82543</v>
      </c>
      <c r="L647" s="91">
        <f t="shared" si="22"/>
        <v>8932</v>
      </c>
    </row>
    <row r="648" spans="2:12" ht="15.75" thickBot="1" x14ac:dyDescent="0.3">
      <c r="B648" s="84">
        <f t="shared" si="21"/>
        <v>627</v>
      </c>
      <c r="C648" s="85" t="str">
        <f>IF(D648="","",VLOOKUP(D648,'Műszaki adattábla'!E:H,2,0))</f>
        <v>6131 Szank, Béke u. 68.</v>
      </c>
      <c r="D648" s="86" t="str">
        <f>IF('Műszaki adattábla'!E640="","",'Műszaki adattábla'!E640)</f>
        <v>39N050532538000Q</v>
      </c>
      <c r="E648" s="151">
        <f>IF('Műszaki adattábla'!E640="","",'Műszaki adattábla'!Q640)</f>
        <v>6334</v>
      </c>
      <c r="F648" s="87">
        <f>IF(D648="","",VLOOKUP(D648,'Műszaki adattábla'!E:N,8,0))</f>
        <v>4</v>
      </c>
      <c r="G648" s="87">
        <f>IF(D648="","",IF('Műszaki adattábla'!K640="20-99",IF('Műszaki adattábla'!N640="","Nem adott meg lekötött teljesítményt",VLOOKUP(D648,'Műszaki adattábla'!E:P,10,0)),0))</f>
        <v>0</v>
      </c>
      <c r="H648" s="87">
        <f>IF(D648="","",VLOOKUP(D648,'Műszaki adattábla'!E:Q,11,0))</f>
        <v>0</v>
      </c>
      <c r="I648" s="88">
        <v>1954.93</v>
      </c>
      <c r="J648" s="89">
        <v>1138.9100000000001</v>
      </c>
      <c r="K648" s="90">
        <f>IF(D648="","",ROUND((F648*I648*'Műszaki adattábla'!$C$6/'Műszaki adattábla'!$C$7)+(G648*I648)+(H648*I648)/12*$D$7,0))</f>
        <v>82543</v>
      </c>
      <c r="L648" s="91">
        <f t="shared" si="22"/>
        <v>7214</v>
      </c>
    </row>
    <row r="649" spans="2:12" ht="15.75" thickBot="1" x14ac:dyDescent="0.3">
      <c r="B649" s="84">
        <f t="shared" si="21"/>
        <v>628</v>
      </c>
      <c r="C649" s="85" t="str">
        <f>IF(D649="","",VLOOKUP(D649,'Műszaki adattábla'!E:H,2,0))</f>
        <v>6066 Tiszaalpár, Szent Imre tér 15.</v>
      </c>
      <c r="D649" s="86" t="str">
        <f>IF('Műszaki adattábla'!E641="","",'Műszaki adattábla'!E641)</f>
        <v>39N0505400690008</v>
      </c>
      <c r="E649" s="151">
        <f>IF('Műszaki adattábla'!E641="","",'Műszaki adattábla'!Q641)</f>
        <v>6533</v>
      </c>
      <c r="F649" s="87">
        <f>IF(D649="","",VLOOKUP(D649,'Műszaki adattábla'!E:N,8,0))</f>
        <v>4</v>
      </c>
      <c r="G649" s="87">
        <f>IF(D649="","",IF('Műszaki adattábla'!K641="20-99",IF('Műszaki adattábla'!N641="","Nem adott meg lekötött teljesítményt",VLOOKUP(D649,'Műszaki adattábla'!E:P,10,0)),0))</f>
        <v>0</v>
      </c>
      <c r="H649" s="87">
        <f>IF(D649="","",VLOOKUP(D649,'Műszaki adattábla'!E:Q,11,0))</f>
        <v>0</v>
      </c>
      <c r="I649" s="88">
        <v>1954.93</v>
      </c>
      <c r="J649" s="89">
        <v>1138.9100000000001</v>
      </c>
      <c r="K649" s="90">
        <f>IF(D649="","",ROUND((F649*I649*'Műszaki adattábla'!$C$6/'Műszaki adattábla'!$C$7)+(G649*I649)+(H649*I649)/12*$D$7,0))</f>
        <v>82543</v>
      </c>
      <c r="L649" s="91">
        <f t="shared" si="22"/>
        <v>7440</v>
      </c>
    </row>
    <row r="650" spans="2:12" ht="15.75" thickBot="1" x14ac:dyDescent="0.3">
      <c r="B650" s="84">
        <f t="shared" si="21"/>
        <v>629</v>
      </c>
      <c r="C650" s="85" t="str">
        <f>IF(D650="","",VLOOKUP(D650,'Műszaki adattábla'!E:H,2,0))</f>
        <v>6060 Tiszakécske, Béke u. 167.</v>
      </c>
      <c r="D650" s="86" t="str">
        <f>IF('Műszaki adattábla'!E642="","",'Műszaki adattábla'!E642)</f>
        <v>39N050545141000D</v>
      </c>
      <c r="E650" s="151">
        <f>IF('Műszaki adattábla'!E642="","",'Műszaki adattábla'!Q642)</f>
        <v>84434</v>
      </c>
      <c r="F650" s="87">
        <f>IF(D650="","",VLOOKUP(D650,'Műszaki adattábla'!E:N,8,0))</f>
        <v>6</v>
      </c>
      <c r="G650" s="87">
        <f>IF(D650="","",IF('Műszaki adattábla'!K642="20-99",IF('Műszaki adattábla'!N642="","Nem adott meg lekötött teljesítményt",VLOOKUP(D650,'Műszaki adattábla'!E:P,10,0)),0))</f>
        <v>0</v>
      </c>
      <c r="H650" s="87">
        <f>IF(D650="","",VLOOKUP(D650,'Műszaki adattábla'!E:Q,11,0))</f>
        <v>0</v>
      </c>
      <c r="I650" s="88">
        <v>1954.93</v>
      </c>
      <c r="J650" s="89">
        <v>1138.9100000000001</v>
      </c>
      <c r="K650" s="90">
        <f>IF(D650="","",ROUND((F650*I650*'Műszaki adattábla'!$C$6/'Műszaki adattábla'!$C$7)+(G650*I650)+(H650*I650)/12*$D$7,0))</f>
        <v>123815</v>
      </c>
      <c r="L650" s="91">
        <f t="shared" si="22"/>
        <v>96163</v>
      </c>
    </row>
    <row r="651" spans="2:12" ht="15.75" thickBot="1" x14ac:dyDescent="0.3">
      <c r="B651" s="84">
        <f t="shared" si="21"/>
        <v>630</v>
      </c>
      <c r="C651" s="85" t="str">
        <f>IF(D651="","",VLOOKUP(D651,'Műszaki adattábla'!E:H,2,0))</f>
        <v>6422 Tompa, Táncsics Mihály u. 5.</v>
      </c>
      <c r="D651" s="86" t="str">
        <f>IF('Műszaki adattábla'!E643="","",'Műszaki adattábla'!E643)</f>
        <v>39N050654128000G</v>
      </c>
      <c r="E651" s="151">
        <f>IF('Műszaki adattábla'!E643="","",'Műszaki adattábla'!Q643)</f>
        <v>29302</v>
      </c>
      <c r="F651" s="87">
        <f>IF(D651="","",VLOOKUP(D651,'Műszaki adattábla'!E:N,8,0))</f>
        <v>4</v>
      </c>
      <c r="G651" s="87">
        <f>IF(D651="","",IF('Műszaki adattábla'!K643="20-99",IF('Műszaki adattábla'!N643="","Nem adott meg lekötött teljesítményt",VLOOKUP(D651,'Műszaki adattábla'!E:P,10,0)),0))</f>
        <v>0</v>
      </c>
      <c r="H651" s="87">
        <f>IF(D651="","",VLOOKUP(D651,'Műszaki adattábla'!E:Q,11,0))</f>
        <v>0</v>
      </c>
      <c r="I651" s="88">
        <v>1954.93</v>
      </c>
      <c r="J651" s="89">
        <v>1138.9100000000001</v>
      </c>
      <c r="K651" s="90">
        <f>IF(D651="","",ROUND((F651*I651*'Műszaki adattábla'!$C$6/'Műszaki adattábla'!$C$7)+(G651*I651)+(H651*I651)/12*$D$7,0))</f>
        <v>82543</v>
      </c>
      <c r="L651" s="91">
        <f t="shared" si="22"/>
        <v>33372</v>
      </c>
    </row>
    <row r="652" spans="2:12" ht="15.75" thickBot="1" x14ac:dyDescent="0.3">
      <c r="B652" s="84">
        <f t="shared" si="21"/>
        <v>631</v>
      </c>
      <c r="C652" s="85" t="str">
        <f>IF(D652="","",VLOOKUP(D652,'Műszaki adattábla'!E:H,2,0))</f>
        <v>6521 Vaskút, Kossuth Lajos u. 97.</v>
      </c>
      <c r="D652" s="86" t="str">
        <f>IF('Műszaki adattábla'!E644="","",'Műszaki adattábla'!E644)</f>
        <v>39N050475990000Q</v>
      </c>
      <c r="E652" s="151">
        <f>IF('Műszaki adattábla'!E644="","",'Műszaki adattábla'!Q644)</f>
        <v>14019</v>
      </c>
      <c r="F652" s="87">
        <f>IF(D652="","",VLOOKUP(D652,'Műszaki adattábla'!E:N,8,0))</f>
        <v>4</v>
      </c>
      <c r="G652" s="87">
        <f>IF(D652="","",IF('Műszaki adattábla'!K644="20-99",IF('Műszaki adattábla'!N644="","Nem adott meg lekötött teljesítményt",VLOOKUP(D652,'Műszaki adattábla'!E:P,10,0)),0))</f>
        <v>0</v>
      </c>
      <c r="H652" s="87">
        <f>IF(D652="","",VLOOKUP(D652,'Műszaki adattábla'!E:Q,11,0))</f>
        <v>0</v>
      </c>
      <c r="I652" s="88">
        <v>1954.93</v>
      </c>
      <c r="J652" s="89">
        <v>1138.9100000000001</v>
      </c>
      <c r="K652" s="90">
        <f>IF(D652="","",ROUND((F652*I652*'Műszaki adattábla'!$C$6/'Műszaki adattábla'!$C$7)+(G652*I652)+(H652*I652)/12*$D$7,0))</f>
        <v>82543</v>
      </c>
      <c r="L652" s="91">
        <f t="shared" si="22"/>
        <v>15966</v>
      </c>
    </row>
    <row r="653" spans="2:12" ht="15.75" thickBot="1" x14ac:dyDescent="0.3">
      <c r="B653" s="84">
        <f t="shared" si="21"/>
        <v>632</v>
      </c>
      <c r="C653" s="85" t="str">
        <f>IF(D653="","",VLOOKUP(D653,'Műszaki adattábla'!E:H,2,0))</f>
        <v>6411 Zsana, Béke u. 2.</v>
      </c>
      <c r="D653" s="86" t="str">
        <f>IF('Műszaki adattábla'!E645="","",'Műszaki adattábla'!E645)</f>
        <v>39N0505769210008</v>
      </c>
      <c r="E653" s="151">
        <f>IF('Műszaki adattábla'!E645="","",'Műszaki adattábla'!Q645)</f>
        <v>10980</v>
      </c>
      <c r="F653" s="87">
        <f>IF(D653="","",VLOOKUP(D653,'Műszaki adattábla'!E:N,8,0))</f>
        <v>4</v>
      </c>
      <c r="G653" s="87">
        <f>IF(D653="","",IF('Műszaki adattábla'!K645="20-99",IF('Műszaki adattábla'!N645="","Nem adott meg lekötött teljesítményt",VLOOKUP(D653,'Műszaki adattábla'!E:P,10,0)),0))</f>
        <v>0</v>
      </c>
      <c r="H653" s="87">
        <f>IF(D653="","",VLOOKUP(D653,'Műszaki adattábla'!E:Q,11,0))</f>
        <v>0</v>
      </c>
      <c r="I653" s="88">
        <v>1954.93</v>
      </c>
      <c r="J653" s="89">
        <v>1138.9100000000001</v>
      </c>
      <c r="K653" s="90">
        <f>IF(D653="","",ROUND((F653*I653*'Műszaki adattábla'!$C$6/'Műszaki adattábla'!$C$7)+(G653*I653)+(H653*I653)/12*$D$7,0))</f>
        <v>82543</v>
      </c>
      <c r="L653" s="91">
        <f t="shared" si="22"/>
        <v>12505</v>
      </c>
    </row>
    <row r="654" spans="2:12" ht="15.75" thickBot="1" x14ac:dyDescent="0.3">
      <c r="B654" s="84">
        <f t="shared" si="21"/>
        <v>633</v>
      </c>
      <c r="C654" s="85" t="str">
        <f>IF(D654="","",VLOOKUP(D654,'Műszaki adattábla'!E:H,2,0))</f>
        <v xml:space="preserve">7827 Beremend, Petőfi S. u. 5. </v>
      </c>
      <c r="D654" s="86" t="str">
        <f>IF('Műszaki adattábla'!E646="","",'Műszaki adattábla'!E646)</f>
        <v>39N030176136000N</v>
      </c>
      <c r="E654" s="151">
        <f>IF('Műszaki adattábla'!E646="","",'Műszaki adattábla'!Q646)</f>
        <v>117982</v>
      </c>
      <c r="F654" s="87">
        <f>IF(D654="","",VLOOKUP(D654,'Műszaki adattábla'!E:N,8,0))</f>
        <v>6</v>
      </c>
      <c r="G654" s="87">
        <f>IF(D654="","",IF('Műszaki adattábla'!K646="20-99",IF('Műszaki adattábla'!N646="","Nem adott meg lekötött teljesítményt",VLOOKUP(D654,'Műszaki adattábla'!E:P,10,0)),0))</f>
        <v>0</v>
      </c>
      <c r="H654" s="87">
        <f>IF(D654="","",VLOOKUP(D654,'Műszaki adattábla'!E:Q,11,0))</f>
        <v>0</v>
      </c>
      <c r="I654" s="88">
        <v>1973.63</v>
      </c>
      <c r="J654" s="89">
        <v>1333.04</v>
      </c>
      <c r="K654" s="90">
        <f>IF(D654="","",ROUND((F654*I654*'Műszaki adattábla'!$C$6/'Műszaki adattábla'!$C$7)+(G654*I654)+(H654*I654)/12*$D$7,0))</f>
        <v>124999</v>
      </c>
      <c r="L654" s="91">
        <f t="shared" si="22"/>
        <v>157275</v>
      </c>
    </row>
    <row r="655" spans="2:12" ht="15.75" thickBot="1" x14ac:dyDescent="0.3">
      <c r="B655" s="84">
        <f t="shared" si="21"/>
        <v>634</v>
      </c>
      <c r="C655" s="85" t="str">
        <f>IF(D655="","",VLOOKUP(D655,'Műszaki adattábla'!E:H,2,0))</f>
        <v>7827 Beremend, külterület 0175</v>
      </c>
      <c r="D655" s="86" t="str">
        <f>IF('Műszaki adattábla'!E647="","",'Műszaki adattábla'!E647)</f>
        <v>39N030125060000L</v>
      </c>
      <c r="E655" s="151">
        <f>IF('Műszaki adattábla'!E647="","",'Műszaki adattábla'!Q647)</f>
        <v>27542</v>
      </c>
      <c r="F655" s="87">
        <f>IF(D655="","",VLOOKUP(D655,'Műszaki adattábla'!E:N,8,0))</f>
        <v>4</v>
      </c>
      <c r="G655" s="87">
        <f>IF(D655="","",IF('Műszaki adattábla'!K647="20-99",IF('Műszaki adattábla'!N647="","Nem adott meg lekötött teljesítményt",VLOOKUP(D655,'Műszaki adattábla'!E:P,10,0)),0))</f>
        <v>0</v>
      </c>
      <c r="H655" s="87">
        <f>IF(D655="","",VLOOKUP(D655,'Műszaki adattábla'!E:Q,11,0))</f>
        <v>0</v>
      </c>
      <c r="I655" s="88">
        <v>1973.63</v>
      </c>
      <c r="J655" s="89">
        <v>1333.04</v>
      </c>
      <c r="K655" s="90">
        <f>IF(D655="","",ROUND((F655*I655*'Műszaki adattábla'!$C$6/'Műszaki adattábla'!$C$7)+(G655*I655)+(H655*I655)/12*$D$7,0))</f>
        <v>83333</v>
      </c>
      <c r="L655" s="91">
        <f t="shared" si="22"/>
        <v>36715</v>
      </c>
    </row>
    <row r="656" spans="2:12" ht="15.75" thickBot="1" x14ac:dyDescent="0.3">
      <c r="B656" s="84">
        <f t="shared" si="21"/>
        <v>635</v>
      </c>
      <c r="C656" s="85" t="str">
        <f>IF(D656="","",VLOOKUP(D656,'Műszaki adattábla'!E:H,2,0))</f>
        <v>7827 Beremend, külterület 0175</v>
      </c>
      <c r="D656" s="86" t="str">
        <f>IF('Műszaki adattábla'!E648="","",'Műszaki adattábla'!E648)</f>
        <v>39N0302730370002</v>
      </c>
      <c r="E656" s="151">
        <f>IF('Műszaki adattábla'!E648="","",'Műszaki adattábla'!Q648)</f>
        <v>30241</v>
      </c>
      <c r="F656" s="87">
        <f>IF(D656="","",VLOOKUP(D656,'Műszaki adattábla'!E:N,8,0))</f>
        <v>4</v>
      </c>
      <c r="G656" s="87">
        <f>IF(D656="","",IF('Műszaki adattábla'!K648="20-99",IF('Műszaki adattábla'!N648="","Nem adott meg lekötött teljesítményt",VLOOKUP(D656,'Műszaki adattábla'!E:P,10,0)),0))</f>
        <v>0</v>
      </c>
      <c r="H656" s="87">
        <f>IF(D656="","",VLOOKUP(D656,'Műszaki adattábla'!E:Q,11,0))</f>
        <v>0</v>
      </c>
      <c r="I656" s="88">
        <v>1973.63</v>
      </c>
      <c r="J656" s="89">
        <v>1333.04</v>
      </c>
      <c r="K656" s="90">
        <f>IF(D656="","",ROUND((F656*I656*'Műszaki adattábla'!$C$6/'Műszaki adattábla'!$C$7)+(G656*I656)+(H656*I656)/12*$D$7,0))</f>
        <v>83333</v>
      </c>
      <c r="L656" s="91">
        <f t="shared" si="22"/>
        <v>40312</v>
      </c>
    </row>
    <row r="657" spans="2:12" ht="15.75" thickBot="1" x14ac:dyDescent="0.3">
      <c r="B657" s="84">
        <f t="shared" si="21"/>
        <v>636</v>
      </c>
      <c r="C657" s="85" t="str">
        <f>IF(D657="","",VLOOKUP(D657,'Műszaki adattábla'!E:H,2,0))</f>
        <v>7664 Berkesd, Alkotmány u. 25.</v>
      </c>
      <c r="D657" s="86" t="str">
        <f>IF('Műszaki adattábla'!E649="","",'Műszaki adattábla'!E649)</f>
        <v>39N0302056810007</v>
      </c>
      <c r="E657" s="151">
        <f>IF('Műszaki adattábla'!E649="","",'Műszaki adattábla'!Q649)</f>
        <v>15339</v>
      </c>
      <c r="F657" s="87">
        <f>IF(D657="","",VLOOKUP(D657,'Műszaki adattábla'!E:N,8,0))</f>
        <v>4</v>
      </c>
      <c r="G657" s="87">
        <f>IF(D657="","",IF('Műszaki adattábla'!K649="20-99",IF('Műszaki adattábla'!N649="","Nem adott meg lekötött teljesítményt",VLOOKUP(D657,'Műszaki adattábla'!E:P,10,0)),0))</f>
        <v>0</v>
      </c>
      <c r="H657" s="87">
        <f>IF(D657="","",VLOOKUP(D657,'Műszaki adattábla'!E:Q,11,0))</f>
        <v>0</v>
      </c>
      <c r="I657" s="88">
        <v>1973.63</v>
      </c>
      <c r="J657" s="89">
        <v>1333.04</v>
      </c>
      <c r="K657" s="90">
        <f>IF(D657="","",ROUND((F657*I657*'Műszaki adattábla'!$C$6/'Műszaki adattábla'!$C$7)+(G657*I657)+(H657*I657)/12*$D$7,0))</f>
        <v>83333</v>
      </c>
      <c r="L657" s="91">
        <f t="shared" si="22"/>
        <v>20448</v>
      </c>
    </row>
    <row r="658" spans="2:12" ht="15.75" thickBot="1" x14ac:dyDescent="0.3">
      <c r="B658" s="84">
        <f t="shared" si="21"/>
        <v>637</v>
      </c>
      <c r="C658" s="85" t="str">
        <f>IF(D658="","",VLOOKUP(D658,'Műszaki adattábla'!E:H,2,0))</f>
        <v>7754 Bóly, Borjádi u. 17.</v>
      </c>
      <c r="D658" s="86" t="str">
        <f>IF('Műszaki adattábla'!E650="","",'Műszaki adattábla'!E650)</f>
        <v>39N0303045320000</v>
      </c>
      <c r="E658" s="151">
        <f>IF('Műszaki adattábla'!E650="","",'Műszaki adattábla'!Q650)</f>
        <v>22695</v>
      </c>
      <c r="F658" s="87">
        <f>IF(D658="","",VLOOKUP(D658,'Műszaki adattábla'!E:N,8,0))</f>
        <v>4</v>
      </c>
      <c r="G658" s="87">
        <f>IF(D658="","",IF('Műszaki adattábla'!K650="20-99",IF('Műszaki adattábla'!N650="","Nem adott meg lekötött teljesítményt",VLOOKUP(D658,'Műszaki adattábla'!E:P,10,0)),0))</f>
        <v>0</v>
      </c>
      <c r="H658" s="87">
        <f>IF(D658="","",VLOOKUP(D658,'Műszaki adattábla'!E:Q,11,0))</f>
        <v>0</v>
      </c>
      <c r="I658" s="88">
        <v>1973.63</v>
      </c>
      <c r="J658" s="89">
        <v>1333.04</v>
      </c>
      <c r="K658" s="90">
        <f>IF(D658="","",ROUND((F658*I658*'Műszaki adattábla'!$C$6/'Műszaki adattábla'!$C$7)+(G658*I658)+(H658*I658)/12*$D$7,0))</f>
        <v>83333</v>
      </c>
      <c r="L658" s="91">
        <f t="shared" si="22"/>
        <v>30253</v>
      </c>
    </row>
    <row r="659" spans="2:12" ht="15.75" thickBot="1" x14ac:dyDescent="0.3">
      <c r="B659" s="84">
        <f t="shared" si="21"/>
        <v>638</v>
      </c>
      <c r="C659" s="85" t="str">
        <f>IF(D659="","",VLOOKUP(D659,'Műszaki adattábla'!E:H,2,0))</f>
        <v>7754 Bóly, Borjádi u. 17.</v>
      </c>
      <c r="D659" s="86" t="str">
        <f>IF('Műszaki adattábla'!E651="","",'Műszaki adattábla'!E651)</f>
        <v>39N030041192000A</v>
      </c>
      <c r="E659" s="151">
        <f>IF('Műszaki adattábla'!E651="","",'Műszaki adattábla'!Q651)</f>
        <v>26633</v>
      </c>
      <c r="F659" s="87">
        <f>IF(D659="","",VLOOKUP(D659,'Műszaki adattábla'!E:N,8,0))</f>
        <v>4</v>
      </c>
      <c r="G659" s="87">
        <f>IF(D659="","",IF('Műszaki adattábla'!K651="20-99",IF('Műszaki adattábla'!N651="","Nem adott meg lekötött teljesítményt",VLOOKUP(D659,'Műszaki adattábla'!E:P,10,0)),0))</f>
        <v>0</v>
      </c>
      <c r="H659" s="87">
        <f>IF(D659="","",VLOOKUP(D659,'Műszaki adattábla'!E:Q,11,0))</f>
        <v>0</v>
      </c>
      <c r="I659" s="88">
        <v>1973.63</v>
      </c>
      <c r="J659" s="89">
        <v>1333.04</v>
      </c>
      <c r="K659" s="90">
        <f>IF(D659="","",ROUND((F659*I659*'Műszaki adattábla'!$C$6/'Műszaki adattábla'!$C$7)+(G659*I659)+(H659*I659)/12*$D$7,0))</f>
        <v>83333</v>
      </c>
      <c r="L659" s="91">
        <f t="shared" si="22"/>
        <v>35503</v>
      </c>
    </row>
    <row r="660" spans="2:12" ht="15.75" thickBot="1" x14ac:dyDescent="0.3">
      <c r="B660" s="84">
        <f t="shared" si="21"/>
        <v>639</v>
      </c>
      <c r="C660" s="85" t="str">
        <f>IF(D660="","",VLOOKUP(D660,'Műszaki adattábla'!E:H,2,0))</f>
        <v>7851 Drávaszabolcs, Dráva part 1.</v>
      </c>
      <c r="D660" s="86" t="str">
        <f>IF('Műszaki adattábla'!E652="","",'Műszaki adattábla'!E652)</f>
        <v>39N030064659000X</v>
      </c>
      <c r="E660" s="151">
        <f>IF('Műszaki adattábla'!E652="","",'Műszaki adattábla'!Q652)</f>
        <v>200307</v>
      </c>
      <c r="F660" s="87">
        <f>IF(D660="","",VLOOKUP(D660,'Műszaki adattábla'!E:N,8,0))</f>
        <v>10</v>
      </c>
      <c r="G660" s="87">
        <f>IF(D660="","",IF('Műszaki adattábla'!K652="20-99",IF('Műszaki adattábla'!N652="","Nem adott meg lekötött teljesítményt",VLOOKUP(D660,'Műszaki adattábla'!E:P,10,0)),0))</f>
        <v>0</v>
      </c>
      <c r="H660" s="87">
        <f>IF(D660="","",VLOOKUP(D660,'Műszaki adattábla'!E:Q,11,0))</f>
        <v>0</v>
      </c>
      <c r="I660" s="88">
        <v>1973.63</v>
      </c>
      <c r="J660" s="89">
        <v>1333.04</v>
      </c>
      <c r="K660" s="90">
        <f>IF(D660="","",ROUND((F660*I660*'Műszaki adattábla'!$C$6/'Műszaki adattábla'!$C$7)+(G660*I660)+(H660*I660)/12*$D$7,0))</f>
        <v>208332</v>
      </c>
      <c r="L660" s="91">
        <f t="shared" si="22"/>
        <v>267017</v>
      </c>
    </row>
    <row r="661" spans="2:12" ht="15.75" thickBot="1" x14ac:dyDescent="0.3">
      <c r="B661" s="84">
        <f t="shared" si="21"/>
        <v>640</v>
      </c>
      <c r="C661" s="85" t="str">
        <f>IF(D661="","",VLOOKUP(D661,'Műszaki adattábla'!E:H,2,0))</f>
        <v>7815 Harkány, Bartók B. u. 1.</v>
      </c>
      <c r="D661" s="86" t="str">
        <f>IF('Műszaki adattábla'!E653="","",'Műszaki adattábla'!E653)</f>
        <v>39N030310022000R</v>
      </c>
      <c r="E661" s="151">
        <f>IF('Műszaki adattábla'!E653="","",'Műszaki adattábla'!Q653)</f>
        <v>133584</v>
      </c>
      <c r="F661" s="87">
        <f>IF(D661="","",VLOOKUP(D661,'Műszaki adattábla'!E:N,8,0))</f>
        <v>16</v>
      </c>
      <c r="G661" s="87">
        <f>IF(D661="","",IF('Műszaki adattábla'!K653="20-99",IF('Műszaki adattábla'!N653="","Nem adott meg lekötött teljesítményt",VLOOKUP(D661,'Műszaki adattábla'!E:P,10,0)),0))</f>
        <v>0</v>
      </c>
      <c r="H661" s="87">
        <f>IF(D661="","",VLOOKUP(D661,'Műszaki adattábla'!E:Q,11,0))</f>
        <v>0</v>
      </c>
      <c r="I661" s="88">
        <v>1973.63</v>
      </c>
      <c r="J661" s="89">
        <v>1333.04</v>
      </c>
      <c r="K661" s="90">
        <f>IF(D661="","",ROUND((F661*I661*'Műszaki adattábla'!$C$6/'Műszaki adattábla'!$C$7)+(G661*I661)+(H661*I661)/12*$D$7,0))</f>
        <v>333332</v>
      </c>
      <c r="L661" s="91">
        <f t="shared" si="22"/>
        <v>178073</v>
      </c>
    </row>
    <row r="662" spans="2:12" ht="15.75" thickBot="1" x14ac:dyDescent="0.3">
      <c r="B662" s="84">
        <f t="shared" si="21"/>
        <v>641</v>
      </c>
      <c r="C662" s="85" t="str">
        <f>IF(D662="","",VLOOKUP(D662,'Műszaki adattábla'!E:H,2,0))</f>
        <v>7775 Magyarbóly, Vasút u. 76.</v>
      </c>
      <c r="D662" s="86" t="str">
        <f>IF('Műszaki adattábla'!E654="","",'Műszaki adattábla'!E654)</f>
        <v>39N030159171000I</v>
      </c>
      <c r="E662" s="151">
        <f>IF('Műszaki adattábla'!E654="","",'Műszaki adattábla'!Q654)</f>
        <v>17385</v>
      </c>
      <c r="F662" s="87">
        <f>IF(D662="","",VLOOKUP(D662,'Műszaki adattábla'!E:N,8,0))</f>
        <v>4</v>
      </c>
      <c r="G662" s="87">
        <f>IF(D662="","",IF('Műszaki adattábla'!K654="20-99",IF('Műszaki adattábla'!N654="","Nem adott meg lekötött teljesítményt",VLOOKUP(D662,'Műszaki adattábla'!E:P,10,0)),0))</f>
        <v>0</v>
      </c>
      <c r="H662" s="87">
        <f>IF(D662="","",VLOOKUP(D662,'Műszaki adattábla'!E:Q,11,0))</f>
        <v>0</v>
      </c>
      <c r="I662" s="88">
        <v>1973.63</v>
      </c>
      <c r="J662" s="89">
        <v>1333.04</v>
      </c>
      <c r="K662" s="90">
        <f>IF(D662="","",ROUND((F662*I662*'Műszaki adattábla'!$C$6/'Műszaki adattábla'!$C$7)+(G662*I662)+(H662*I662)/12*$D$7,0))</f>
        <v>83333</v>
      </c>
      <c r="L662" s="91">
        <f t="shared" si="22"/>
        <v>23175</v>
      </c>
    </row>
    <row r="663" spans="2:12" ht="15.75" thickBot="1" x14ac:dyDescent="0.3">
      <c r="B663" s="84">
        <f t="shared" si="21"/>
        <v>642</v>
      </c>
      <c r="C663" s="85" t="str">
        <f>IF(D663="","",VLOOKUP(D663,'Műszaki adattábla'!E:H,2,0))</f>
        <v>7700 Mohács, Deák tér 1.</v>
      </c>
      <c r="D663" s="86" t="str">
        <f>IF('Műszaki adattábla'!E655="","",'Műszaki adattábla'!E655)</f>
        <v>39N0302005140007</v>
      </c>
      <c r="E663" s="151">
        <f>IF('Műszaki adattábla'!E655="","",'Műszaki adattábla'!Q655)</f>
        <v>157038</v>
      </c>
      <c r="F663" s="87">
        <f>IF(D663="","",VLOOKUP(D663,'Műszaki adattábla'!E:N,8,0))</f>
        <v>10</v>
      </c>
      <c r="G663" s="87">
        <f>IF(D663="","",IF('Műszaki adattábla'!K655="20-99",IF('Műszaki adattábla'!N655="","Nem adott meg lekötött teljesítményt",VLOOKUP(D663,'Műszaki adattábla'!E:P,10,0)),0))</f>
        <v>0</v>
      </c>
      <c r="H663" s="87">
        <f>IF(D663="","",VLOOKUP(D663,'Műszaki adattábla'!E:Q,11,0))</f>
        <v>0</v>
      </c>
      <c r="I663" s="88">
        <v>1973.63</v>
      </c>
      <c r="J663" s="89">
        <v>1333.04</v>
      </c>
      <c r="K663" s="90">
        <f>IF(D663="","",ROUND((F663*I663*'Műszaki adattábla'!$C$6/'Műszaki adattábla'!$C$7)+(G663*I663)+(H663*I663)/12*$D$7,0))</f>
        <v>208332</v>
      </c>
      <c r="L663" s="91">
        <f t="shared" si="22"/>
        <v>209338</v>
      </c>
    </row>
    <row r="664" spans="2:12" ht="15.75" thickBot="1" x14ac:dyDescent="0.3">
      <c r="B664" s="84">
        <f t="shared" si="21"/>
        <v>643</v>
      </c>
      <c r="C664" s="85" t="str">
        <f>IF(D664="","",VLOOKUP(D664,'Műszaki adattábla'!E:H,2,0))</f>
        <v>7700 Mohács, Szent I. u. 16.</v>
      </c>
      <c r="D664" s="86" t="str">
        <f>IF('Műszaki adattábla'!E656="","",'Műszaki adattábla'!E656)</f>
        <v>39N0300795480002</v>
      </c>
      <c r="E664" s="151">
        <f>IF('Műszaki adattábla'!E656="","",'Műszaki adattábla'!Q656)</f>
        <v>76129</v>
      </c>
      <c r="F664" s="87">
        <f>IF(D664="","",VLOOKUP(D664,'Műszaki adattábla'!E:N,8,0))</f>
        <v>6</v>
      </c>
      <c r="G664" s="87">
        <f>IF(D664="","",IF('Műszaki adattábla'!K656="20-99",IF('Műszaki adattábla'!N656="","Nem adott meg lekötött teljesítményt",VLOOKUP(D664,'Műszaki adattábla'!E:P,10,0)),0))</f>
        <v>0</v>
      </c>
      <c r="H664" s="87">
        <f>IF(D664="","",VLOOKUP(D664,'Műszaki adattábla'!E:Q,11,0))</f>
        <v>0</v>
      </c>
      <c r="I664" s="88">
        <v>1973.63</v>
      </c>
      <c r="J664" s="89">
        <v>1333.04</v>
      </c>
      <c r="K664" s="90">
        <f>IF(D664="","",ROUND((F664*I664*'Műszaki adattábla'!$C$6/'Műszaki adattábla'!$C$7)+(G664*I664)+(H664*I664)/12*$D$7,0))</f>
        <v>124999</v>
      </c>
      <c r="L664" s="91">
        <f t="shared" si="22"/>
        <v>101483</v>
      </c>
    </row>
    <row r="665" spans="2:12" ht="15.75" thickBot="1" x14ac:dyDescent="0.3">
      <c r="B665" s="84">
        <f t="shared" si="21"/>
        <v>644</v>
      </c>
      <c r="C665" s="85" t="str">
        <f>IF(D665="","",VLOOKUP(D665,'Műszaki adattábla'!E:H,2,0))</f>
        <v>7677 Orfű, Széchenyi tér 3.</v>
      </c>
      <c r="D665" s="86" t="str">
        <f>IF('Műszaki adattábla'!E657="","",'Műszaki adattábla'!E657)</f>
        <v>39N030079356000K</v>
      </c>
      <c r="E665" s="151">
        <f>IF('Műszaki adattábla'!E657="","",'Műszaki adattábla'!Q657)</f>
        <v>14493</v>
      </c>
      <c r="F665" s="87">
        <f>IF(D665="","",VLOOKUP(D665,'Műszaki adattábla'!E:N,8,0))</f>
        <v>4</v>
      </c>
      <c r="G665" s="87">
        <f>IF(D665="","",IF('Műszaki adattábla'!K657="20-99",IF('Műszaki adattábla'!N657="","Nem adott meg lekötött teljesítményt",VLOOKUP(D665,'Műszaki adattábla'!E:P,10,0)),0))</f>
        <v>0</v>
      </c>
      <c r="H665" s="87">
        <f>IF(D665="","",VLOOKUP(D665,'Műszaki adattábla'!E:Q,11,0))</f>
        <v>0</v>
      </c>
      <c r="I665" s="88">
        <v>1973.63</v>
      </c>
      <c r="J665" s="89">
        <v>1333.04</v>
      </c>
      <c r="K665" s="90">
        <f>IF(D665="","",ROUND((F665*I665*'Műszaki adattábla'!$C$6/'Műszaki adattábla'!$C$7)+(G665*I665)+(H665*I665)/12*$D$7,0))</f>
        <v>83333</v>
      </c>
      <c r="L665" s="91">
        <f t="shared" si="22"/>
        <v>19320</v>
      </c>
    </row>
    <row r="666" spans="2:12" ht="15.75" thickBot="1" x14ac:dyDescent="0.3">
      <c r="B666" s="84">
        <f t="shared" si="21"/>
        <v>645</v>
      </c>
      <c r="C666" s="85" t="str">
        <f>IF(D666="","",VLOOKUP(D666,'Műszaki adattábla'!E:H,2,0))</f>
        <v xml:space="preserve">7623 Pécs, Athinay u. 7. </v>
      </c>
      <c r="D666" s="86" t="str">
        <f>IF('Műszaki adattábla'!E658="","",'Műszaki adattábla'!E658)</f>
        <v>39N030215119000Z</v>
      </c>
      <c r="E666" s="151">
        <f>IF('Műszaki adattábla'!E658="","",'Műszaki adattábla'!Q658)</f>
        <v>19284</v>
      </c>
      <c r="F666" s="87">
        <f>IF(D666="","",VLOOKUP(D666,'Műszaki adattábla'!E:N,8,0))</f>
        <v>10</v>
      </c>
      <c r="G666" s="87">
        <f>IF(D666="","",IF('Műszaki adattábla'!K658="20-99",IF('Műszaki adattábla'!N658="","Nem adott meg lekötött teljesítményt",VLOOKUP(D666,'Műszaki adattábla'!E:P,10,0)),0))</f>
        <v>0</v>
      </c>
      <c r="H666" s="87">
        <f>IF(D666="","",VLOOKUP(D666,'Műszaki adattábla'!E:Q,11,0))</f>
        <v>0</v>
      </c>
      <c r="I666" s="88">
        <v>1973.63</v>
      </c>
      <c r="J666" s="89">
        <v>1333.04</v>
      </c>
      <c r="K666" s="90">
        <f>IF(D666="","",ROUND((F666*I666*'Műszaki adattábla'!$C$6/'Műszaki adattábla'!$C$7)+(G666*I666)+(H666*I666)/12*$D$7,0))</f>
        <v>208332</v>
      </c>
      <c r="L666" s="91">
        <f t="shared" si="22"/>
        <v>25706</v>
      </c>
    </row>
    <row r="667" spans="2:12" ht="15.75" thickBot="1" x14ac:dyDescent="0.3">
      <c r="B667" s="84">
        <f t="shared" si="21"/>
        <v>646</v>
      </c>
      <c r="C667" s="85" t="str">
        <f>IF(D667="","",VLOOKUP(D667,'Műszaki adattábla'!E:H,2,0))</f>
        <v>7622 Pécs, Bacsó B. u. 4.</v>
      </c>
      <c r="D667" s="86" t="str">
        <f>IF('Műszaki adattábla'!E659="","",'Műszaki adattábla'!E659)</f>
        <v>39N030143425000R</v>
      </c>
      <c r="E667" s="151">
        <f>IF('Műszaki adattábla'!E659="","",'Műszaki adattábla'!Q659)</f>
        <v>64242</v>
      </c>
      <c r="F667" s="87">
        <f>IF(D667="","",VLOOKUP(D667,'Műszaki adattábla'!E:N,8,0))</f>
        <v>6</v>
      </c>
      <c r="G667" s="87">
        <f>IF(D667="","",IF('Műszaki adattábla'!K659="20-99",IF('Műszaki adattábla'!N659="","Nem adott meg lekötött teljesítményt",VLOOKUP(D667,'Műszaki adattábla'!E:P,10,0)),0))</f>
        <v>0</v>
      </c>
      <c r="H667" s="87">
        <f>IF(D667="","",VLOOKUP(D667,'Műszaki adattábla'!E:Q,11,0))</f>
        <v>0</v>
      </c>
      <c r="I667" s="88">
        <v>1973.63</v>
      </c>
      <c r="J667" s="89">
        <v>1333.04</v>
      </c>
      <c r="K667" s="90">
        <f>IF(D667="","",ROUND((F667*I667*'Műszaki adattábla'!$C$6/'Műszaki adattábla'!$C$7)+(G667*I667)+(H667*I667)/12*$D$7,0))</f>
        <v>124999</v>
      </c>
      <c r="L667" s="91">
        <f t="shared" si="22"/>
        <v>85637</v>
      </c>
    </row>
    <row r="668" spans="2:12" ht="15.75" thickBot="1" x14ac:dyDescent="0.3">
      <c r="B668" s="84">
        <f t="shared" si="21"/>
        <v>647</v>
      </c>
      <c r="C668" s="85" t="str">
        <f>IF(D668="","",VLOOKUP(D668,'Műszaki adattábla'!E:H,2,0))</f>
        <v>7627 Pécs, Debreceni M. u. 24-26.</v>
      </c>
      <c r="D668" s="86" t="str">
        <f>IF('Műszaki adattábla'!E660="","",'Műszaki adattábla'!E660)</f>
        <v>39N030319648000J</v>
      </c>
      <c r="E668" s="151">
        <f>IF('Műszaki adattábla'!E660="","",'Műszaki adattábla'!Q660)</f>
        <v>2617</v>
      </c>
      <c r="F668" s="87">
        <f>IF(D668="","",VLOOKUP(D668,'Műszaki adattábla'!E:N,8,0))</f>
        <v>4</v>
      </c>
      <c r="G668" s="87">
        <f>IF(D668="","",IF('Műszaki adattábla'!K660="20-99",IF('Műszaki adattábla'!N660="","Nem adott meg lekötött teljesítményt",VLOOKUP(D668,'Műszaki adattábla'!E:P,10,0)),0))</f>
        <v>0</v>
      </c>
      <c r="H668" s="87">
        <f>IF(D668="","",VLOOKUP(D668,'Műszaki adattábla'!E:Q,11,0))</f>
        <v>0</v>
      </c>
      <c r="I668" s="88">
        <v>1973.63</v>
      </c>
      <c r="J668" s="89">
        <v>1333.04</v>
      </c>
      <c r="K668" s="90">
        <f>IF(D668="","",ROUND((F668*I668*'Műszaki adattábla'!$C$6/'Műszaki adattábla'!$C$7)+(G668*I668)+(H668*I668)/12*$D$7,0))</f>
        <v>83333</v>
      </c>
      <c r="L668" s="91">
        <f t="shared" si="22"/>
        <v>3489</v>
      </c>
    </row>
    <row r="669" spans="2:12" ht="15.75" thickBot="1" x14ac:dyDescent="0.3">
      <c r="B669" s="84">
        <f t="shared" si="21"/>
        <v>648</v>
      </c>
      <c r="C669" s="85" t="str">
        <f>IF(D669="","",VLOOKUP(D669,'Műszaki adattábla'!E:H,2,0))</f>
        <v>7633 Pécs, Berze Nagy J. u. 2.</v>
      </c>
      <c r="D669" s="86" t="str">
        <f>IF('Műszaki adattábla'!E661="","",'Műszaki adattábla'!E661)</f>
        <v>39N030158021000Q</v>
      </c>
      <c r="E669" s="151">
        <f>IF('Műszaki adattábla'!E661="","",'Műszaki adattábla'!Q661)</f>
        <v>44</v>
      </c>
      <c r="F669" s="87">
        <f>IF(D669="","",VLOOKUP(D669,'Műszaki adattábla'!E:N,8,0))</f>
        <v>4</v>
      </c>
      <c r="G669" s="87">
        <f>IF(D669="","",IF('Műszaki adattábla'!K661="20-99",IF('Műszaki adattábla'!N661="","Nem adott meg lekötött teljesítményt",VLOOKUP(D669,'Műszaki adattábla'!E:P,10,0)),0))</f>
        <v>0</v>
      </c>
      <c r="H669" s="87">
        <f>IF(D669="","",VLOOKUP(D669,'Műszaki adattábla'!E:Q,11,0))</f>
        <v>0</v>
      </c>
      <c r="I669" s="88">
        <v>1973.63</v>
      </c>
      <c r="J669" s="89">
        <v>1333.04</v>
      </c>
      <c r="K669" s="90">
        <f>IF(D669="","",ROUND((F669*I669*'Műszaki adattábla'!$C$6/'Műszaki adattábla'!$C$7)+(G669*I669)+(H669*I669)/12*$D$7,0))</f>
        <v>83333</v>
      </c>
      <c r="L669" s="91">
        <f t="shared" si="22"/>
        <v>59</v>
      </c>
    </row>
    <row r="670" spans="2:12" ht="15.75" thickBot="1" x14ac:dyDescent="0.3">
      <c r="B670" s="84">
        <f t="shared" si="21"/>
        <v>649</v>
      </c>
      <c r="C670" s="85" t="str">
        <f>IF(D670="","",VLOOKUP(D670,'Műszaki adattábla'!E:H,2,0))</f>
        <v>7633 Pécs, Berze Nagy J. u. 2.</v>
      </c>
      <c r="D670" s="86" t="str">
        <f>IF('Műszaki adattábla'!E662="","",'Műszaki adattábla'!E662)</f>
        <v>39N030152454000D</v>
      </c>
      <c r="E670" s="151">
        <f>IF('Műszaki adattábla'!E662="","",'Műszaki adattábla'!Q662)</f>
        <v>1795</v>
      </c>
      <c r="F670" s="87">
        <f>IF(D670="","",VLOOKUP(D670,'Műszaki adattábla'!E:N,8,0))</f>
        <v>4</v>
      </c>
      <c r="G670" s="87">
        <f>IF(D670="","",IF('Műszaki adattábla'!K662="20-99",IF('Műszaki adattábla'!N662="","Nem adott meg lekötött teljesítményt",VLOOKUP(D670,'Műszaki adattábla'!E:P,10,0)),0))</f>
        <v>0</v>
      </c>
      <c r="H670" s="87">
        <f>IF(D670="","",VLOOKUP(D670,'Műszaki adattábla'!E:Q,11,0))</f>
        <v>0</v>
      </c>
      <c r="I670" s="88">
        <v>1973.63</v>
      </c>
      <c r="J670" s="89">
        <v>1333.04</v>
      </c>
      <c r="K670" s="90">
        <f>IF(D670="","",ROUND((F670*I670*'Műszaki adattábla'!$C$6/'Műszaki adattábla'!$C$7)+(G670*I670)+(H670*I670)/12*$D$7,0))</f>
        <v>83333</v>
      </c>
      <c r="L670" s="91">
        <f t="shared" si="22"/>
        <v>2393</v>
      </c>
    </row>
    <row r="671" spans="2:12" ht="15.75" thickBot="1" x14ac:dyDescent="0.3">
      <c r="B671" s="84">
        <f t="shared" si="21"/>
        <v>650</v>
      </c>
      <c r="C671" s="85" t="str">
        <f>IF(D671="","",VLOOKUP(D671,'Műszaki adattábla'!E:H,2,0))</f>
        <v>7622 Pécs, Légszezsgyár u. 8.</v>
      </c>
      <c r="D671" s="86" t="str">
        <f>IF('Műszaki adattábla'!E663="","",'Műszaki adattábla'!E663)</f>
        <v>39N0302713270003</v>
      </c>
      <c r="E671" s="151">
        <f>IF('Műszaki adattábla'!E663="","",'Műszaki adattábla'!Q663)</f>
        <v>189593</v>
      </c>
      <c r="F671" s="87">
        <f>IF(D671="","",VLOOKUP(D671,'Műszaki adattábla'!E:N,8,0))</f>
        <v>6</v>
      </c>
      <c r="G671" s="87">
        <f>IF(D671="","",IF('Műszaki adattábla'!K663="20-99",IF('Műszaki adattábla'!N663="","Nem adott meg lekötött teljesítményt",VLOOKUP(D671,'Műszaki adattábla'!E:P,10,0)),0))</f>
        <v>0</v>
      </c>
      <c r="H671" s="87">
        <f>IF(D671="","",VLOOKUP(D671,'Műszaki adattábla'!E:Q,11,0))</f>
        <v>0</v>
      </c>
      <c r="I671" s="88">
        <v>1973.63</v>
      </c>
      <c r="J671" s="89">
        <v>1333.04</v>
      </c>
      <c r="K671" s="90">
        <f>IF(D671="","",ROUND((F671*I671*'Műszaki adattábla'!$C$6/'Műszaki adattábla'!$C$7)+(G671*I671)+(H671*I671)/12*$D$7,0))</f>
        <v>124999</v>
      </c>
      <c r="L671" s="91">
        <f t="shared" si="22"/>
        <v>252735</v>
      </c>
    </row>
    <row r="672" spans="2:12" ht="15.75" thickBot="1" x14ac:dyDescent="0.3">
      <c r="B672" s="84">
        <f t="shared" si="21"/>
        <v>651</v>
      </c>
      <c r="C672" s="85" t="str">
        <f>IF(D672="","",VLOOKUP(D672,'Műszaki adattábla'!E:H,2,0))</f>
        <v>7622 Pécs, Légszezsgyár u. 8.</v>
      </c>
      <c r="D672" s="86" t="str">
        <f>IF('Műszaki adattábla'!E664="","",'Műszaki adattábla'!E664)</f>
        <v>39N030271287000B</v>
      </c>
      <c r="E672" s="151">
        <f>IF('Műszaki adattábla'!E664="","",'Műszaki adattábla'!Q664)</f>
        <v>33325</v>
      </c>
      <c r="F672" s="87">
        <f>IF(D672="","",VLOOKUP(D672,'Műszaki adattábla'!E:N,8,0))</f>
        <v>4</v>
      </c>
      <c r="G672" s="87">
        <f>IF(D672="","",IF('Műszaki adattábla'!K664="20-99",IF('Műszaki adattábla'!N664="","Nem adott meg lekötött teljesítményt",VLOOKUP(D672,'Műszaki adattábla'!E:P,10,0)),0))</f>
        <v>0</v>
      </c>
      <c r="H672" s="87">
        <f>IF(D672="","",VLOOKUP(D672,'Műszaki adattábla'!E:Q,11,0))</f>
        <v>0</v>
      </c>
      <c r="I672" s="88">
        <v>1973.63</v>
      </c>
      <c r="J672" s="89">
        <v>1333.04</v>
      </c>
      <c r="K672" s="90">
        <f>IF(D672="","",ROUND((F672*I672*'Műszaki adattábla'!$C$6/'Műszaki adattábla'!$C$7)+(G672*I672)+(H672*I672)/12*$D$7,0))</f>
        <v>83333</v>
      </c>
      <c r="L672" s="91">
        <f t="shared" si="22"/>
        <v>44424</v>
      </c>
    </row>
    <row r="673" spans="2:12" ht="15.75" thickBot="1" x14ac:dyDescent="0.3">
      <c r="B673" s="84">
        <f t="shared" si="21"/>
        <v>652</v>
      </c>
      <c r="C673" s="85" t="str">
        <f>IF(D673="","",VLOOKUP(D673,'Műszaki adattábla'!E:H,2,0))</f>
        <v>7632 Pécs, Málomi u. 1.</v>
      </c>
      <c r="D673" s="86" t="str">
        <f>IF('Műszaki adattábla'!E665="","",'Műszaki adattábla'!E665)</f>
        <v>39N030051065000B</v>
      </c>
      <c r="E673" s="151">
        <f>IF('Műszaki adattábla'!E665="","",'Műszaki adattábla'!Q665)</f>
        <v>49348</v>
      </c>
      <c r="F673" s="87">
        <f>IF(D673="","",VLOOKUP(D673,'Műszaki adattábla'!E:N,8,0))</f>
        <v>10</v>
      </c>
      <c r="G673" s="87">
        <f>IF(D673="","",IF('Műszaki adattábla'!K665="20-99",IF('Műszaki adattábla'!N665="","Nem adott meg lekötött teljesítményt",VLOOKUP(D673,'Műszaki adattábla'!E:P,10,0)),0))</f>
        <v>0</v>
      </c>
      <c r="H673" s="87">
        <f>IF(D673="","",VLOOKUP(D673,'Műszaki adattábla'!E:Q,11,0))</f>
        <v>0</v>
      </c>
      <c r="I673" s="88">
        <v>1973.63</v>
      </c>
      <c r="J673" s="89">
        <v>1333.04</v>
      </c>
      <c r="K673" s="90">
        <f>IF(D673="","",ROUND((F673*I673*'Műszaki adattábla'!$C$6/'Műszaki adattábla'!$C$7)+(G673*I673)+(H673*I673)/12*$D$7,0))</f>
        <v>208332</v>
      </c>
      <c r="L673" s="91">
        <f t="shared" si="22"/>
        <v>65783</v>
      </c>
    </row>
    <row r="674" spans="2:12" ht="15.75" thickBot="1" x14ac:dyDescent="0.3">
      <c r="B674" s="84">
        <f t="shared" si="21"/>
        <v>653</v>
      </c>
      <c r="C674" s="85" t="str">
        <f>IF(D674="","",VLOOKUP(D674,'Műszaki adattábla'!E:H,2,0))</f>
        <v>7627 Pécs, Puskin tér 15.</v>
      </c>
      <c r="D674" s="86" t="str">
        <f>IF('Műszaki adattábla'!E666="","",'Műszaki adattábla'!E666)</f>
        <v>39N0301708050008</v>
      </c>
      <c r="E674" s="151">
        <f>IF('Műszaki adattábla'!E666="","",'Műszaki adattábla'!Q666)</f>
        <v>4159</v>
      </c>
      <c r="F674" s="87">
        <f>IF(D674="","",VLOOKUP(D674,'Műszaki adattábla'!E:N,8,0))</f>
        <v>10</v>
      </c>
      <c r="G674" s="87">
        <f>IF(D674="","",IF('Műszaki adattábla'!K666="20-99",IF('Műszaki adattábla'!N666="","Nem adott meg lekötött teljesítményt",VLOOKUP(D674,'Műszaki adattábla'!E:P,10,0)),0))</f>
        <v>0</v>
      </c>
      <c r="H674" s="87">
        <f>IF(D674="","",VLOOKUP(D674,'Műszaki adattábla'!E:Q,11,0))</f>
        <v>0</v>
      </c>
      <c r="I674" s="88">
        <v>1973.63</v>
      </c>
      <c r="J674" s="89">
        <v>1333.04</v>
      </c>
      <c r="K674" s="90">
        <f>IF(D674="","",ROUND((F674*I674*'Műszaki adattábla'!$C$6/'Műszaki adattábla'!$C$7)+(G674*I674)+(H674*I674)/12*$D$7,0))</f>
        <v>208332</v>
      </c>
      <c r="L674" s="91">
        <f t="shared" si="22"/>
        <v>5544</v>
      </c>
    </row>
    <row r="675" spans="2:12" ht="15.75" thickBot="1" x14ac:dyDescent="0.3">
      <c r="B675" s="84">
        <f t="shared" si="21"/>
        <v>654</v>
      </c>
      <c r="C675" s="85" t="str">
        <f>IF(D675="","",VLOOKUP(D675,'Műszaki adattábla'!E:H,2,0))</f>
        <v>7691 Pécs, Búzakalász u. 3.</v>
      </c>
      <c r="D675" s="86" t="str">
        <f>IF('Műszaki adattábla'!E667="","",'Műszaki adattábla'!E667)</f>
        <v>39N030202029000W</v>
      </c>
      <c r="E675" s="151">
        <f>IF('Műszaki adattábla'!E667="","",'Műszaki adattábla'!Q667)</f>
        <v>4159</v>
      </c>
      <c r="F675" s="87">
        <f>IF(D675="","",VLOOKUP(D675,'Műszaki adattábla'!E:N,8,0))</f>
        <v>4</v>
      </c>
      <c r="G675" s="87">
        <f>IF(D675="","",IF('Műszaki adattábla'!K667="20-99",IF('Műszaki adattábla'!N667="","Nem adott meg lekötött teljesítményt",VLOOKUP(D675,'Műszaki adattábla'!E:P,10,0)),0))</f>
        <v>0</v>
      </c>
      <c r="H675" s="87">
        <f>IF(D675="","",VLOOKUP(D675,'Műszaki adattábla'!E:Q,11,0))</f>
        <v>0</v>
      </c>
      <c r="I675" s="88">
        <v>1973.63</v>
      </c>
      <c r="J675" s="89">
        <v>1333.04</v>
      </c>
      <c r="K675" s="90">
        <f>IF(D675="","",ROUND((F675*I675*'Műszaki adattábla'!$C$6/'Műszaki adattábla'!$C$7)+(G675*I675)+(H675*I675)/12*$D$7,0))</f>
        <v>83333</v>
      </c>
      <c r="L675" s="91">
        <f t="shared" si="22"/>
        <v>5544</v>
      </c>
    </row>
    <row r="676" spans="2:12" ht="15.75" thickBot="1" x14ac:dyDescent="0.3">
      <c r="B676" s="84">
        <f t="shared" si="21"/>
        <v>655</v>
      </c>
      <c r="C676" s="85" t="str">
        <f>IF(D676="","",VLOOKUP(D676,'Műszaki adattábla'!E:H,2,0))</f>
        <v>7720 Pécsvárad, Liszt F. u. 6.</v>
      </c>
      <c r="D676" s="86" t="str">
        <f>IF('Műszaki adattábla'!E668="","",'Műszaki adattábla'!E668)</f>
        <v>39N0303091450004</v>
      </c>
      <c r="E676" s="151">
        <f>IF('Műszaki adattábla'!E668="","",'Műszaki adattábla'!Q668)</f>
        <v>31647</v>
      </c>
      <c r="F676" s="87">
        <f>IF(D676="","",VLOOKUP(D676,'Műszaki adattábla'!E:N,8,0))</f>
        <v>4</v>
      </c>
      <c r="G676" s="87">
        <f>IF(D676="","",IF('Műszaki adattábla'!K668="20-99",IF('Műszaki adattábla'!N668="","Nem adott meg lekötött teljesítményt",VLOOKUP(D676,'Műszaki adattábla'!E:P,10,0)),0))</f>
        <v>0</v>
      </c>
      <c r="H676" s="87">
        <f>IF(D676="","",VLOOKUP(D676,'Műszaki adattábla'!E:Q,11,0))</f>
        <v>0</v>
      </c>
      <c r="I676" s="88">
        <v>1973.63</v>
      </c>
      <c r="J676" s="89">
        <v>1333.04</v>
      </c>
      <c r="K676" s="90">
        <f>IF(D676="","",ROUND((F676*I676*'Műszaki adattábla'!$C$6/'Műszaki adattábla'!$C$7)+(G676*I676)+(H676*I676)/12*$D$7,0))</f>
        <v>83333</v>
      </c>
      <c r="L676" s="91">
        <f t="shared" si="22"/>
        <v>42187</v>
      </c>
    </row>
    <row r="677" spans="2:12" ht="15.75" thickBot="1" x14ac:dyDescent="0.3">
      <c r="B677" s="84">
        <f t="shared" si="21"/>
        <v>656</v>
      </c>
      <c r="C677" s="85" t="str">
        <f>IF(D677="","",VLOOKUP(D677,'Műszaki adattábla'!E:H,2,0))</f>
        <v>7762 Pécsudvard, külterület hrsz.: 019/27.</v>
      </c>
      <c r="D677" s="86" t="str">
        <f>IF('Műszaki adattábla'!E669="","",'Műszaki adattábla'!E669)</f>
        <v>39N0303105450002</v>
      </c>
      <c r="E677" s="151">
        <f>IF('Műszaki adattábla'!E669="","",'Műszaki adattábla'!Q669)</f>
        <v>58635</v>
      </c>
      <c r="F677" s="87">
        <f>IF(D677="","",VLOOKUP(D677,'Műszaki adattábla'!E:N,8,0))</f>
        <v>10</v>
      </c>
      <c r="G677" s="87">
        <f>IF(D677="","",IF('Műszaki adattábla'!K669="20-99",IF('Műszaki adattábla'!N669="","Nem adott meg lekötött teljesítményt",VLOOKUP(D677,'Műszaki adattábla'!E:P,10,0)),0))</f>
        <v>0</v>
      </c>
      <c r="H677" s="87">
        <f>IF(D677="","",VLOOKUP(D677,'Műszaki adattábla'!E:Q,11,0))</f>
        <v>0</v>
      </c>
      <c r="I677" s="88">
        <v>1973.63</v>
      </c>
      <c r="J677" s="89">
        <v>1333.04</v>
      </c>
      <c r="K677" s="90">
        <f>IF(D677="","",ROUND((F677*I677*'Műszaki adattábla'!$C$6/'Műszaki adattábla'!$C$7)+(G677*I677)+(H677*I677)/12*$D$7,0))</f>
        <v>208332</v>
      </c>
      <c r="L677" s="91">
        <f t="shared" si="22"/>
        <v>78163</v>
      </c>
    </row>
    <row r="678" spans="2:12" ht="15.75" thickBot="1" x14ac:dyDescent="0.3">
      <c r="B678" s="84">
        <f t="shared" si="21"/>
        <v>657</v>
      </c>
      <c r="C678" s="85" t="str">
        <f>IF(D678="","",VLOOKUP(D678,'Műszaki adattábla'!E:H,2,0))</f>
        <v>7960 Sellye, Dráva u. 4.</v>
      </c>
      <c r="D678" s="86" t="str">
        <f>IF('Műszaki adattábla'!E670="","",'Műszaki adattábla'!E670)</f>
        <v>39N0301700440008</v>
      </c>
      <c r="E678" s="151">
        <f>IF('Műszaki adattábla'!E670="","",'Műszaki adattábla'!Q670)</f>
        <v>124252</v>
      </c>
      <c r="F678" s="87">
        <f>IF(D678="","",VLOOKUP(D678,'Műszaki adattábla'!E:N,8,0))</f>
        <v>16</v>
      </c>
      <c r="G678" s="87">
        <f>IF(D678="","",IF('Műszaki adattábla'!K670="20-99",IF('Műszaki adattábla'!N670="","Nem adott meg lekötött teljesítményt",VLOOKUP(D678,'Műszaki adattábla'!E:P,10,0)),0))</f>
        <v>0</v>
      </c>
      <c r="H678" s="87">
        <f>IF(D678="","",VLOOKUP(D678,'Műszaki adattábla'!E:Q,11,0))</f>
        <v>0</v>
      </c>
      <c r="I678" s="88">
        <v>1973.63</v>
      </c>
      <c r="J678" s="89">
        <v>1333.04</v>
      </c>
      <c r="K678" s="90">
        <f>IF(D678="","",ROUND((F678*I678*'Műszaki adattábla'!$C$6/'Műszaki adattábla'!$C$7)+(G678*I678)+(H678*I678)/12*$D$7,0))</f>
        <v>333332</v>
      </c>
      <c r="L678" s="91">
        <f t="shared" si="22"/>
        <v>165633</v>
      </c>
    </row>
    <row r="679" spans="2:12" ht="15.75" thickBot="1" x14ac:dyDescent="0.3">
      <c r="B679" s="84">
        <f t="shared" si="21"/>
        <v>658</v>
      </c>
      <c r="C679" s="85" t="str">
        <f>IF(D679="","",VLOOKUP(D679,'Műszaki adattábla'!E:H,2,0))</f>
        <v>7800 Siklós, Gyűdi u. 13.</v>
      </c>
      <c r="D679" s="86" t="str">
        <f>IF('Műszaki adattábla'!E671="","",'Műszaki adattábla'!E671)</f>
        <v>39N030229483000Z</v>
      </c>
      <c r="E679" s="151">
        <f>IF('Műszaki adattábla'!E671="","",'Műszaki adattábla'!Q671)</f>
        <v>338862</v>
      </c>
      <c r="F679" s="87">
        <f>IF(D679="","",VLOOKUP(D679,'Műszaki adattábla'!E:N,8,0))</f>
        <v>0</v>
      </c>
      <c r="G679" s="87">
        <f>IF(D679="","",IF('Műszaki adattábla'!K671="20-99",IF('Műszaki adattábla'!N671="","Nem adott meg lekötött teljesítményt",VLOOKUP(D679,'Műszaki adattábla'!E:P,10,0)),0))</f>
        <v>263</v>
      </c>
      <c r="H679" s="87">
        <f>IF(D679="","",VLOOKUP(D679,'Műszaki adattábla'!E:Q,11,0))</f>
        <v>0</v>
      </c>
      <c r="I679" s="88">
        <v>3089.46</v>
      </c>
      <c r="J679" s="89">
        <v>180.21</v>
      </c>
      <c r="K679" s="90">
        <f>IF(D679="","",ROUND((F679*I679*'Műszaki adattábla'!$C$6/'Műszaki adattábla'!$C$7)+(G679*I679)+(H679*I679)/12*$D$7,0))</f>
        <v>812528</v>
      </c>
      <c r="L679" s="91">
        <f t="shared" si="22"/>
        <v>61066</v>
      </c>
    </row>
    <row r="680" spans="2:12" ht="15.75" thickBot="1" x14ac:dyDescent="0.3">
      <c r="B680" s="84">
        <f t="shared" si="21"/>
        <v>659</v>
      </c>
      <c r="C680" s="85" t="str">
        <f>IF(D680="","",VLOOKUP(D680,'Műszaki adattábla'!E:H,2,0))</f>
        <v>7800 Siklós, Vajda tér 1108/2</v>
      </c>
      <c r="D680" s="86" t="str">
        <f>IF('Műszaki adattábla'!E672="","",'Műszaki adattábla'!E672)</f>
        <v>39N030296424000R</v>
      </c>
      <c r="E680" s="151">
        <f>IF('Műszaki adattábla'!E672="","",'Műszaki adattábla'!Q672)</f>
        <v>246909</v>
      </c>
      <c r="F680" s="87">
        <f>IF(D680="","",VLOOKUP(D680,'Műszaki adattábla'!E:N,8,0))</f>
        <v>16</v>
      </c>
      <c r="G680" s="87">
        <f>IF(D680="","",IF('Műszaki adattábla'!K672="20-99",IF('Műszaki adattábla'!N672="","Nem adott meg lekötött teljesítményt",VLOOKUP(D680,'Műszaki adattábla'!E:P,10,0)),0))</f>
        <v>0</v>
      </c>
      <c r="H680" s="87">
        <f>IF(D680="","",VLOOKUP(D680,'Műszaki adattábla'!E:Q,11,0))</f>
        <v>0</v>
      </c>
      <c r="I680" s="88">
        <v>1973.63</v>
      </c>
      <c r="J680" s="89">
        <v>1333.04</v>
      </c>
      <c r="K680" s="90">
        <f>IF(D680="","",ROUND((F680*I680*'Műszaki adattábla'!$C$6/'Műszaki adattábla'!$C$7)+(G680*I680)+(H680*I680)/12*$D$7,0))</f>
        <v>333332</v>
      </c>
      <c r="L680" s="91">
        <f t="shared" si="22"/>
        <v>329140</v>
      </c>
    </row>
    <row r="681" spans="2:12" ht="15.75" thickBot="1" x14ac:dyDescent="0.3">
      <c r="B681" s="84">
        <f t="shared" si="21"/>
        <v>660</v>
      </c>
      <c r="C681" s="85" t="str">
        <f>IF(D681="","",VLOOKUP(D681,'Műszaki adattábla'!E:H,2,0))</f>
        <v>7800 Siklós, Vajda tér 2.</v>
      </c>
      <c r="D681" s="86" t="str">
        <f>IF('Műszaki adattábla'!E673="","",'Műszaki adattábla'!E673)</f>
        <v>39N030125311000P</v>
      </c>
      <c r="E681" s="151">
        <f>IF('Műszaki adattábla'!E673="","",'Műszaki adattábla'!Q673)</f>
        <v>12635</v>
      </c>
      <c r="F681" s="87">
        <f>IF(D681="","",VLOOKUP(D681,'Műszaki adattábla'!E:N,8,0))</f>
        <v>4</v>
      </c>
      <c r="G681" s="87">
        <f>IF(D681="","",IF('Műszaki adattábla'!K673="20-99",IF('Műszaki adattábla'!N673="","Nem adott meg lekötött teljesítményt",VLOOKUP(D681,'Műszaki adattábla'!E:P,10,0)),0))</f>
        <v>0</v>
      </c>
      <c r="H681" s="87">
        <f>IF(D681="","",VLOOKUP(D681,'Műszaki adattábla'!E:Q,11,0))</f>
        <v>0</v>
      </c>
      <c r="I681" s="88">
        <v>1973.63</v>
      </c>
      <c r="J681" s="89">
        <v>1333.04</v>
      </c>
      <c r="K681" s="90">
        <f>IF(D681="","",ROUND((F681*I681*'Műszaki adattábla'!$C$6/'Műszaki adattábla'!$C$7)+(G681*I681)+(H681*I681)/12*$D$7,0))</f>
        <v>83333</v>
      </c>
      <c r="L681" s="91">
        <f t="shared" si="22"/>
        <v>16843</v>
      </c>
    </row>
    <row r="682" spans="2:12" ht="15.75" thickBot="1" x14ac:dyDescent="0.3">
      <c r="B682" s="84">
        <f t="shared" si="21"/>
        <v>661</v>
      </c>
      <c r="C682" s="85" t="str">
        <f>IF(D682="","",VLOOKUP(D682,'Műszaki adattábla'!E:H,2,0))</f>
        <v>7900 Szigetvár, Vár u. 6.</v>
      </c>
      <c r="D682" s="86" t="str">
        <f>IF('Műszaki adattábla'!E674="","",'Műszaki adattábla'!E674)</f>
        <v>39N030235612000H</v>
      </c>
      <c r="E682" s="151">
        <f>IF('Műszaki adattábla'!E674="","",'Műszaki adattábla'!Q674)</f>
        <v>432471</v>
      </c>
      <c r="F682" s="87">
        <f>IF(D682="","",VLOOKUP(D682,'Műszaki adattábla'!E:N,8,0))</f>
        <v>16</v>
      </c>
      <c r="G682" s="87">
        <f>IF(D682="","",IF('Műszaki adattábla'!K674="20-99",IF('Műszaki adattábla'!N674="","Nem adott meg lekötött teljesítményt",VLOOKUP(D682,'Műszaki adattábla'!E:P,10,0)),0))</f>
        <v>0</v>
      </c>
      <c r="H682" s="87">
        <f>IF(D682="","",VLOOKUP(D682,'Műszaki adattábla'!E:Q,11,0))</f>
        <v>0</v>
      </c>
      <c r="I682" s="88">
        <v>1973.63</v>
      </c>
      <c r="J682" s="89">
        <v>1333.04</v>
      </c>
      <c r="K682" s="90">
        <f>IF(D682="","",ROUND((F682*I682*'Műszaki adattábla'!$C$6/'Műszaki adattábla'!$C$7)+(G682*I682)+(H682*I682)/12*$D$7,0))</f>
        <v>333332</v>
      </c>
      <c r="L682" s="91">
        <f t="shared" si="22"/>
        <v>576501</v>
      </c>
    </row>
    <row r="683" spans="2:12" ht="15.75" thickBot="1" x14ac:dyDescent="0.3">
      <c r="B683" s="84">
        <f t="shared" si="21"/>
        <v>662</v>
      </c>
      <c r="C683" s="85" t="str">
        <f>IF(D683="","",VLOOKUP(D683,'Műszaki adattábla'!E:H,2,0))</f>
        <v>7718 Udvar, Fő u. 49/1.</v>
      </c>
      <c r="D683" s="86" t="str">
        <f>IF('Műszaki adattábla'!E675="","",'Műszaki adattábla'!E675)</f>
        <v>39N0300098580001</v>
      </c>
      <c r="E683" s="151">
        <f>IF('Műszaki adattábla'!E675="","",'Műszaki adattábla'!Q675)</f>
        <v>206354</v>
      </c>
      <c r="F683" s="87">
        <f>IF(D683="","",VLOOKUP(D683,'Műszaki adattábla'!E:N,8,0))</f>
        <v>0</v>
      </c>
      <c r="G683" s="87">
        <f>IF(D683="","",IF('Műszaki adattábla'!K675="20-99",IF('Műszaki adattábla'!N675="","Nem adott meg lekötött teljesítményt",VLOOKUP(D683,'Műszaki adattábla'!E:P,10,0)),0))</f>
        <v>263</v>
      </c>
      <c r="H683" s="87">
        <f>IF(D683="","",VLOOKUP(D683,'Műszaki adattábla'!E:Q,11,0))</f>
        <v>0</v>
      </c>
      <c r="I683" s="88">
        <v>3089.46</v>
      </c>
      <c r="J683" s="89">
        <v>180.21</v>
      </c>
      <c r="K683" s="90">
        <f>IF(D683="","",ROUND((F683*I683*'Műszaki adattábla'!$C$6/'Műszaki adattábla'!$C$7)+(G683*I683)+(H683*I683)/12*$D$7,0))</f>
        <v>812528</v>
      </c>
      <c r="L683" s="91">
        <f t="shared" si="22"/>
        <v>37187</v>
      </c>
    </row>
    <row r="684" spans="2:12" ht="15.75" thickBot="1" x14ac:dyDescent="0.3">
      <c r="B684" s="84">
        <f t="shared" si="21"/>
        <v>663</v>
      </c>
      <c r="C684" s="85" t="str">
        <f>IF(D684="","",VLOOKUP(D684,'Műszaki adattábla'!E:H,2,0))</f>
        <v>7773 Villány, Baross G. u. 37.</v>
      </c>
      <c r="D684" s="86" t="str">
        <f>IF('Műszaki adattábla'!E676="","",'Műszaki adattábla'!E676)</f>
        <v>39N030156404000B</v>
      </c>
      <c r="E684" s="151">
        <f>IF('Műszaki adattábla'!E676="","",'Műszaki adattábla'!Q676)</f>
        <v>14493</v>
      </c>
      <c r="F684" s="87">
        <f>IF(D684="","",VLOOKUP(D684,'Műszaki adattábla'!E:N,8,0))</f>
        <v>4</v>
      </c>
      <c r="G684" s="87">
        <f>IF(D684="","",IF('Műszaki adattábla'!K676="20-99",IF('Műszaki adattábla'!N676="","Nem adott meg lekötött teljesítményt",VLOOKUP(D684,'Műszaki adattábla'!E:P,10,0)),0))</f>
        <v>0</v>
      </c>
      <c r="H684" s="87">
        <f>IF(D684="","",VLOOKUP(D684,'Műszaki adattábla'!E:Q,11,0))</f>
        <v>0</v>
      </c>
      <c r="I684" s="88">
        <v>1973.63</v>
      </c>
      <c r="J684" s="89">
        <v>1333.04</v>
      </c>
      <c r="K684" s="90">
        <f>IF(D684="","",ROUND((F684*I684*'Műszaki adattábla'!$C$6/'Műszaki adattábla'!$C$7)+(G684*I684)+(H684*I684)/12*$D$7,0))</f>
        <v>83333</v>
      </c>
      <c r="L684" s="91">
        <f t="shared" si="22"/>
        <v>19320</v>
      </c>
    </row>
    <row r="685" spans="2:12" ht="15.75" thickBot="1" x14ac:dyDescent="0.3">
      <c r="B685" s="84">
        <f t="shared" si="21"/>
        <v>664</v>
      </c>
      <c r="C685" s="85" t="str">
        <f>IF(D685="","",VLOOKUP(D685,'Műszaki adattábla'!E:H,2,0))</f>
        <v>5600 Békéscsaba Bartók Béla út 1-3.</v>
      </c>
      <c r="D685" s="86" t="str">
        <f>IF('Műszaki adattábla'!E677="","",'Műszaki adattábla'!E677)</f>
        <v>39N050766716000T</v>
      </c>
      <c r="E685" s="151">
        <f>IF('Műszaki adattábla'!E677="","",'Műszaki adattábla'!Q677)</f>
        <v>993301</v>
      </c>
      <c r="F685" s="87">
        <f>IF(D685="","",VLOOKUP(D685,'Műszaki adattábla'!E:N,8,0))</f>
        <v>0</v>
      </c>
      <c r="G685" s="87">
        <f>IF(D685="","",IF('Műszaki adattábla'!K677="20-99",IF('Műszaki adattábla'!N677="","Nem adott meg lekötött teljesítményt",VLOOKUP(D685,'Műszaki adattábla'!E:P,10,0)),0))</f>
        <v>0</v>
      </c>
      <c r="H685" s="87">
        <f>IF(D685="","",VLOOKUP(D685,'Műszaki adattábla'!E:Q,11,0))</f>
        <v>1668</v>
      </c>
      <c r="I685" s="88">
        <v>2816.89</v>
      </c>
      <c r="J685" s="89">
        <v>164.72</v>
      </c>
      <c r="K685" s="90">
        <f>IF(D685="","",ROUND((F685*I685*'Műszaki adattábla'!$C$6/'Műszaki adattábla'!$C$7)+(G685*I685)+(H685*I685)/12*$D$7,0))</f>
        <v>4698573</v>
      </c>
      <c r="L685" s="91">
        <f t="shared" si="22"/>
        <v>163617</v>
      </c>
    </row>
    <row r="686" spans="2:12" ht="15.75" thickBot="1" x14ac:dyDescent="0.3">
      <c r="B686" s="84">
        <f t="shared" si="21"/>
        <v>665</v>
      </c>
      <c r="C686" s="85" t="str">
        <f>IF(D686="","",VLOOKUP(D686,'Műszaki adattábla'!E:H,2,0))</f>
        <v>5630 Békés Rákóczi utca 11</v>
      </c>
      <c r="D686" s="86" t="str">
        <f>IF('Műszaki adattábla'!E678="","",'Műszaki adattábla'!E678)</f>
        <v>39N0507675830008</v>
      </c>
      <c r="E686" s="151">
        <f>IF('Műszaki adattábla'!E678="","",'Műszaki adattábla'!Q678)</f>
        <v>184559</v>
      </c>
      <c r="F686" s="87">
        <f>IF(D686="","",VLOOKUP(D686,'Műszaki adattábla'!E:N,8,0))</f>
        <v>0</v>
      </c>
      <c r="G686" s="87">
        <f>IF(D686="","",IF('Műszaki adattábla'!K678="20-99",IF('Műszaki adattábla'!N678="","Nem adott meg lekötött teljesítményt",VLOOKUP(D686,'Műszaki adattábla'!E:P,10,0)),0))</f>
        <v>294</v>
      </c>
      <c r="H686" s="87">
        <f>IF(D686="","",VLOOKUP(D686,'Műszaki adattábla'!E:Q,11,0))</f>
        <v>0</v>
      </c>
      <c r="I686" s="88">
        <v>1875.5</v>
      </c>
      <c r="J686" s="89">
        <v>164.72</v>
      </c>
      <c r="K686" s="90">
        <f>IF(D686="","",ROUND((F686*I686*'Műszaki adattábla'!$C$6/'Műszaki adattábla'!$C$7)+(G686*I686)+(H686*I686)/12*$D$7,0))</f>
        <v>551397</v>
      </c>
      <c r="L686" s="91">
        <f t="shared" si="22"/>
        <v>30401</v>
      </c>
    </row>
    <row r="687" spans="2:12" ht="15.75" thickBot="1" x14ac:dyDescent="0.3">
      <c r="B687" s="84">
        <f t="shared" si="21"/>
        <v>666</v>
      </c>
      <c r="C687" s="85" t="str">
        <f>IF(D687="","",VLOOKUP(D687,'Műszaki adattábla'!E:H,2,0))</f>
        <v>5700 Gyula Béke sugárút 51</v>
      </c>
      <c r="D687" s="86" t="str">
        <f>IF('Műszaki adattábla'!E679="","",'Műszaki adattábla'!E679)</f>
        <v>39N050766524000A</v>
      </c>
      <c r="E687" s="151">
        <f>IF('Műszaki adattábla'!E679="","",'Műszaki adattábla'!Q679)</f>
        <v>541862</v>
      </c>
      <c r="F687" s="87">
        <f>IF(D687="","",VLOOKUP(D687,'Műszaki adattábla'!E:N,8,0))</f>
        <v>0</v>
      </c>
      <c r="G687" s="87">
        <f>IF(D687="","",IF('Műszaki adattábla'!K679="20-99",IF('Műszaki adattábla'!N679="","Nem adott meg lekötött teljesítményt",VLOOKUP(D687,'Műszaki adattábla'!E:P,10,0)),0))</f>
        <v>431</v>
      </c>
      <c r="H687" s="87">
        <f>IF(D687="","",VLOOKUP(D687,'Műszaki adattábla'!E:Q,11,0))</f>
        <v>0</v>
      </c>
      <c r="I687" s="88">
        <v>1875.5</v>
      </c>
      <c r="J687" s="89">
        <v>164.72</v>
      </c>
      <c r="K687" s="90">
        <f>IF(D687="","",ROUND((F687*I687*'Műszaki adattábla'!$C$6/'Műszaki adattábla'!$C$7)+(G687*I687)+(H687*I687)/12*$D$7,0))</f>
        <v>808341</v>
      </c>
      <c r="L687" s="91">
        <f t="shared" si="22"/>
        <v>89256</v>
      </c>
    </row>
    <row r="688" spans="2:12" ht="15.75" thickBot="1" x14ac:dyDescent="0.3">
      <c r="B688" s="84">
        <f t="shared" si="21"/>
        <v>667</v>
      </c>
      <c r="C688" s="85" t="str">
        <f>IF(D688="","",VLOOKUP(D688,'Műszaki adattábla'!E:H,2,0))</f>
        <v>5900 Orosháza Széchenyi tér 1</v>
      </c>
      <c r="D688" s="86" t="str">
        <f>IF('Műszaki adattábla'!E680="","",'Műszaki adattábla'!E680)</f>
        <v>39N050778361000R</v>
      </c>
      <c r="E688" s="151">
        <f>IF('Műszaki adattábla'!E680="","",'Műszaki adattábla'!Q680)</f>
        <v>369008</v>
      </c>
      <c r="F688" s="87">
        <f>IF(D688="","",VLOOKUP(D688,'Műszaki adattábla'!E:N,8,0))</f>
        <v>0</v>
      </c>
      <c r="G688" s="87">
        <f>IF(D688="","",IF('Műszaki adattábla'!K680="20-99",IF('Műszaki adattábla'!N680="","Nem adott meg lekötött teljesítményt",VLOOKUP(D688,'Műszaki adattábla'!E:P,10,0)),0))</f>
        <v>263</v>
      </c>
      <c r="H688" s="87">
        <f>IF(D688="","",VLOOKUP(D688,'Műszaki adattábla'!E:Q,11,0))</f>
        <v>0</v>
      </c>
      <c r="I688" s="88">
        <v>1875.5</v>
      </c>
      <c r="J688" s="89">
        <v>164.72</v>
      </c>
      <c r="K688" s="90">
        <f>IF(D688="","",ROUND((F688*I688*'Műszaki adattábla'!$C$6/'Műszaki adattábla'!$C$7)+(G688*I688)+(H688*I688)/12*$D$7,0))</f>
        <v>493257</v>
      </c>
      <c r="L688" s="91">
        <f t="shared" si="22"/>
        <v>60783</v>
      </c>
    </row>
    <row r="689" spans="2:12" ht="15.75" thickBot="1" x14ac:dyDescent="0.3">
      <c r="B689" s="84">
        <f t="shared" si="21"/>
        <v>668</v>
      </c>
      <c r="C689" s="85" t="str">
        <f>IF(D689="","",VLOOKUP(D689,'Műszaki adattábla'!E:H,2,0))</f>
        <v>5520 Szeghalom Kossuth tér 1</v>
      </c>
      <c r="D689" s="86" t="str">
        <f>IF('Műszaki adattábla'!E681="","",'Műszaki adattábla'!E681)</f>
        <v>39N0507705440000</v>
      </c>
      <c r="E689" s="151">
        <f>IF('Műszaki adattábla'!E681="","",'Műszaki adattábla'!Q681)</f>
        <v>169905</v>
      </c>
      <c r="F689" s="87">
        <f>IF(D689="","",VLOOKUP(D689,'Műszaki adattábla'!E:N,8,0))</f>
        <v>0</v>
      </c>
      <c r="G689" s="87">
        <f>IF(D689="","",IF('Műszaki adattábla'!K681="20-99",IF('Műszaki adattábla'!N681="","Nem adott meg lekötött teljesítményt",VLOOKUP(D689,'Műszaki adattábla'!E:P,10,0)),0))</f>
        <v>420</v>
      </c>
      <c r="H689" s="87">
        <f>IF(D689="","",VLOOKUP(D689,'Műszaki adattábla'!E:Q,11,0))</f>
        <v>0</v>
      </c>
      <c r="I689" s="88">
        <v>1875.5</v>
      </c>
      <c r="J689" s="89">
        <v>164.72</v>
      </c>
      <c r="K689" s="90">
        <f>IF(D689="","",ROUND((F689*I689*'Műszaki adattábla'!$C$6/'Műszaki adattábla'!$C$7)+(G689*I689)+(H689*I689)/12*$D$7,0))</f>
        <v>787710</v>
      </c>
      <c r="L689" s="91">
        <f t="shared" si="22"/>
        <v>27987</v>
      </c>
    </row>
    <row r="690" spans="2:12" ht="15.75" thickBot="1" x14ac:dyDescent="0.3">
      <c r="B690" s="84">
        <f t="shared" si="21"/>
        <v>669</v>
      </c>
      <c r="C690" s="85" t="str">
        <f>IF(D690="","",VLOOKUP(D690,'Műszaki adattábla'!E:H,2,0))</f>
        <v>5900 Orosháza Gyopárosi út 1-3</v>
      </c>
      <c r="D690" s="86" t="str">
        <f>IF('Műszaki adattábla'!E682="","",'Műszaki adattábla'!E682)</f>
        <v>39N050409823000H</v>
      </c>
      <c r="E690" s="151">
        <f>IF('Műszaki adattábla'!E682="","",'Műszaki adattábla'!Q682)</f>
        <v>1494774</v>
      </c>
      <c r="F690" s="87">
        <f>IF(D690="","",VLOOKUP(D690,'Műszaki adattábla'!E:N,8,0))</f>
        <v>0</v>
      </c>
      <c r="G690" s="87">
        <f>IF(D690="","",IF('Műszaki adattábla'!K682="20-99",IF('Műszaki adattábla'!N682="","Nem adott meg lekötött teljesítményt",VLOOKUP(D690,'Műszaki adattábla'!E:P,10,0)),0))</f>
        <v>0</v>
      </c>
      <c r="H690" s="87">
        <f>IF(D690="","",VLOOKUP(D690,'Műszaki adattábla'!E:Q,11,0))</f>
        <v>1056</v>
      </c>
      <c r="I690" s="88">
        <v>2816.89</v>
      </c>
      <c r="J690" s="89">
        <v>164.72</v>
      </c>
      <c r="K690" s="90">
        <f>IF(D690="","",ROUND((F690*I690*'Műszaki adattábla'!$C$6/'Műszaki adattábla'!$C$7)+(G690*I690)+(H690*I690)/12*$D$7,0))</f>
        <v>2974636</v>
      </c>
      <c r="L690" s="91">
        <f t="shared" si="22"/>
        <v>246219</v>
      </c>
    </row>
    <row r="691" spans="2:12" ht="15.75" thickBot="1" x14ac:dyDescent="0.3">
      <c r="B691" s="84">
        <f t="shared" si="21"/>
        <v>670</v>
      </c>
      <c r="C691" s="85" t="str">
        <f>IF(D691="","",VLOOKUP(D691,'Műszaki adattábla'!E:H,2,0))</f>
        <v>5743 Lőkösháza Vasút utca 2</v>
      </c>
      <c r="D691" s="86" t="str">
        <f>IF('Műszaki adattábla'!E683="","",'Műszaki adattábla'!E683)</f>
        <v>39N050619355000W</v>
      </c>
      <c r="E691" s="151">
        <f>IF('Műszaki adattábla'!E683="","",'Műszaki adattábla'!Q683)</f>
        <v>113262</v>
      </c>
      <c r="F691" s="87">
        <f>IF(D691="","",VLOOKUP(D691,'Műszaki adattábla'!E:N,8,0))</f>
        <v>0</v>
      </c>
      <c r="G691" s="87">
        <f>IF(D691="","",IF('Műszaki adattábla'!K683="20-99",IF('Műszaki adattábla'!N683="","Nem adott meg lekötött teljesítményt",VLOOKUP(D691,'Műszaki adattábla'!E:P,10,0)),0))</f>
        <v>263</v>
      </c>
      <c r="H691" s="87">
        <f>IF(D691="","",VLOOKUP(D691,'Műszaki adattábla'!E:Q,11,0))</f>
        <v>0</v>
      </c>
      <c r="I691" s="88">
        <v>1875.5</v>
      </c>
      <c r="J691" s="89">
        <v>164.72</v>
      </c>
      <c r="K691" s="90">
        <f>IF(D691="","",ROUND((F691*I691*'Műszaki adattábla'!$C$6/'Műszaki adattábla'!$C$7)+(G691*I691)+(H691*I691)/12*$D$7,0))</f>
        <v>493257</v>
      </c>
      <c r="L691" s="91">
        <f t="shared" si="22"/>
        <v>18657</v>
      </c>
    </row>
    <row r="692" spans="2:12" ht="15.75" thickBot="1" x14ac:dyDescent="0.3">
      <c r="B692" s="84">
        <f t="shared" si="21"/>
        <v>671</v>
      </c>
      <c r="C692" s="85" t="str">
        <f>IF(D692="","",VLOOKUP(D692,'Műszaki adattábla'!E:H,2,0))</f>
        <v>5743 Lőkösháza Vasút utca 15</v>
      </c>
      <c r="D692" s="86" t="str">
        <f>IF('Műszaki adattábla'!E684="","",'Műszaki adattábla'!E684)</f>
        <v>39N0505447520005</v>
      </c>
      <c r="E692" s="151">
        <f>IF('Műszaki adattábla'!E684="","",'Műszaki adattábla'!Q684)</f>
        <v>99520</v>
      </c>
      <c r="F692" s="87">
        <f>IF(D692="","",VLOOKUP(D692,'Műszaki adattábla'!E:N,8,0))</f>
        <v>4</v>
      </c>
      <c r="G692" s="87">
        <f>IF(D692="","",IF('Műszaki adattábla'!K684="20-99",IF('Műszaki adattábla'!N684="","Nem adott meg lekötött teljesítményt",VLOOKUP(D692,'Műszaki adattábla'!E:P,10,0)),0))</f>
        <v>0</v>
      </c>
      <c r="H692" s="87">
        <f>IF(D692="","",VLOOKUP(D692,'Műszaki adattábla'!E:Q,11,0))</f>
        <v>0</v>
      </c>
      <c r="I692" s="88">
        <v>1954.93</v>
      </c>
      <c r="J692" s="89">
        <v>1138.9100000000001</v>
      </c>
      <c r="K692" s="90">
        <f>IF(D692="","",ROUND((F692*I692*'Műszaki adattábla'!$C$6/'Műszaki adattábla'!$C$7)+(G692*I692)+(H692*I692)/12*$D$7,0))</f>
        <v>82543</v>
      </c>
      <c r="L692" s="91">
        <f t="shared" si="22"/>
        <v>113344</v>
      </c>
    </row>
    <row r="693" spans="2:12" ht="15.75" thickBot="1" x14ac:dyDescent="0.3">
      <c r="B693" s="84">
        <f t="shared" si="21"/>
        <v>672</v>
      </c>
      <c r="C693" s="85" t="str">
        <f>IF(D693="","",VLOOKUP(D693,'Műszaki adattábla'!E:H,2,0))</f>
        <v>5700 Gyula Széchenyi utca 5</v>
      </c>
      <c r="D693" s="86" t="str">
        <f>IF('Műszaki adattábla'!E685="","",'Műszaki adattábla'!E685)</f>
        <v>39N0503981750000</v>
      </c>
      <c r="E693" s="151">
        <f>IF('Műszaki adattábla'!E685="","",'Műszaki adattábla'!Q685)</f>
        <v>444040</v>
      </c>
      <c r="F693" s="87">
        <f>IF(D693="","",VLOOKUP(D693,'Műszaki adattábla'!E:N,8,0))</f>
        <v>0</v>
      </c>
      <c r="G693" s="87">
        <f>IF(D693="","",IF('Műszaki adattábla'!K685="20-99",IF('Műszaki adattábla'!N685="","Nem adott meg lekötött teljesítményt",VLOOKUP(D693,'Műszaki adattábla'!E:P,10,0)),0))</f>
        <v>263</v>
      </c>
      <c r="H693" s="87">
        <f>IF(D693="","",VLOOKUP(D693,'Műszaki adattábla'!E:Q,11,0))</f>
        <v>0</v>
      </c>
      <c r="I693" s="88">
        <v>1875.5</v>
      </c>
      <c r="J693" s="89">
        <v>164.72</v>
      </c>
      <c r="K693" s="90">
        <f>IF(D693="","",ROUND((F693*I693*'Műszaki adattábla'!$C$6/'Műszaki adattábla'!$C$7)+(G693*I693)+(H693*I693)/12*$D$7,0))</f>
        <v>493257</v>
      </c>
      <c r="L693" s="91">
        <f t="shared" si="22"/>
        <v>73142</v>
      </c>
    </row>
    <row r="694" spans="2:12" ht="15.75" thickBot="1" x14ac:dyDescent="0.3">
      <c r="B694" s="84">
        <f t="shared" si="21"/>
        <v>673</v>
      </c>
      <c r="C694" s="85" t="str">
        <f>IF(D694="","",VLOOKUP(D694,'Műszaki adattábla'!E:H,2,0))</f>
        <v>5538 Biharugra Erzsébet utca 1</v>
      </c>
      <c r="D694" s="86" t="str">
        <f>IF('Műszaki adattábla'!E686="","",'Műszaki adattábla'!E686)</f>
        <v>39N050583150000T</v>
      </c>
      <c r="E694" s="151">
        <f>IF('Műszaki adattábla'!E686="","",'Műszaki adattábla'!Q686)</f>
        <v>182034</v>
      </c>
      <c r="F694" s="87">
        <f>IF(D694="","",VLOOKUP(D694,'Műszaki adattábla'!E:N,8,0))</f>
        <v>0</v>
      </c>
      <c r="G694" s="87">
        <f>IF(D694="","",IF('Műszaki adattábla'!K686="20-99",IF('Műszaki adattábla'!N686="","Nem adott meg lekötött teljesítményt",VLOOKUP(D694,'Műszaki adattábla'!E:P,10,0)),0))</f>
        <v>263</v>
      </c>
      <c r="H694" s="87">
        <f>IF(D694="","",VLOOKUP(D694,'Műszaki adattábla'!E:Q,11,0))</f>
        <v>0</v>
      </c>
      <c r="I694" s="88">
        <v>1875.5</v>
      </c>
      <c r="J694" s="89">
        <v>164.72</v>
      </c>
      <c r="K694" s="90">
        <f>IF(D694="","",ROUND((F694*I694*'Műszaki adattábla'!$C$6/'Műszaki adattábla'!$C$7)+(G694*I694)+(H694*I694)/12*$D$7,0))</f>
        <v>493257</v>
      </c>
      <c r="L694" s="91">
        <f t="shared" si="22"/>
        <v>29985</v>
      </c>
    </row>
    <row r="695" spans="2:12" ht="15.75" thickBot="1" x14ac:dyDescent="0.3">
      <c r="B695" s="84">
        <f t="shared" si="21"/>
        <v>674</v>
      </c>
      <c r="C695" s="85" t="str">
        <f>IF(D695="","",VLOOKUP(D695,'Műszaki adattábla'!E:H,2,0))</f>
        <v>Gyula Tanya 16</v>
      </c>
      <c r="D695" s="86" t="str">
        <f>IF('Műszaki adattábla'!E687="","",'Műszaki adattábla'!E687)</f>
        <v>39N050595941000N</v>
      </c>
      <c r="E695" s="151">
        <f>IF('Műszaki adattábla'!E687="","",'Műszaki adattábla'!Q687)</f>
        <v>225747</v>
      </c>
      <c r="F695" s="87">
        <f>IF(D695="","",VLOOKUP(D695,'Műszaki adattábla'!E:N,8,0))</f>
        <v>0</v>
      </c>
      <c r="G695" s="87">
        <f>IF(D695="","",IF('Műszaki adattábla'!K687="20-99",IF('Műszaki adattábla'!N687="","Nem adott meg lekötött teljesítményt",VLOOKUP(D695,'Műszaki adattábla'!E:P,10,0)),0))</f>
        <v>378</v>
      </c>
      <c r="H695" s="87">
        <f>IF(D695="","",VLOOKUP(D695,'Műszaki adattábla'!E:Q,11,0))</f>
        <v>0</v>
      </c>
      <c r="I695" s="88">
        <v>1875.5</v>
      </c>
      <c r="J695" s="89">
        <v>164.72</v>
      </c>
      <c r="K695" s="90">
        <f>IF(D695="","",ROUND((F695*I695*'Műszaki adattábla'!$C$6/'Műszaki adattábla'!$C$7)+(G695*I695)+(H695*I695)/12*$D$7,0))</f>
        <v>708939</v>
      </c>
      <c r="L695" s="91">
        <f t="shared" si="22"/>
        <v>37185</v>
      </c>
    </row>
    <row r="696" spans="2:12" ht="15.75" thickBot="1" x14ac:dyDescent="0.3">
      <c r="B696" s="84">
        <f t="shared" si="21"/>
        <v>675</v>
      </c>
      <c r="C696" s="85" t="str">
        <f>IF(D696="","",VLOOKUP(D696,'Műszaki adattábla'!E:H,2,0))</f>
        <v>5701 Gyula Határátkelő utca 99</v>
      </c>
      <c r="D696" s="86" t="str">
        <f>IF('Műszaki adattábla'!E688="","",'Műszaki adattábla'!E688)</f>
        <v>39N050398162000L</v>
      </c>
      <c r="E696" s="151">
        <f>IF('Műszaki adattábla'!E688="","",'Műszaki adattábla'!Q688)</f>
        <v>357251</v>
      </c>
      <c r="F696" s="87">
        <f>IF(D696="","",VLOOKUP(D696,'Műszaki adattábla'!E:N,8,0))</f>
        <v>0</v>
      </c>
      <c r="G696" s="87">
        <f>IF(D696="","",IF('Műszaki adattábla'!K688="20-99",IF('Műszaki adattábla'!N688="","Nem adott meg lekötött teljesítményt",VLOOKUP(D696,'Műszaki adattábla'!E:P,10,0)),0))</f>
        <v>336</v>
      </c>
      <c r="H696" s="87">
        <f>IF(D696="","",VLOOKUP(D696,'Műszaki adattábla'!E:Q,11,0))</f>
        <v>0</v>
      </c>
      <c r="I696" s="88">
        <v>1875.5</v>
      </c>
      <c r="J696" s="89">
        <v>164.72</v>
      </c>
      <c r="K696" s="90">
        <f>IF(D696="","",ROUND((F696*I696*'Műszaki adattábla'!$C$6/'Műszaki adattábla'!$C$7)+(G696*I696)+(H696*I696)/12*$D$7,0))</f>
        <v>630168</v>
      </c>
      <c r="L696" s="91">
        <f t="shared" si="22"/>
        <v>58846</v>
      </c>
    </row>
    <row r="697" spans="2:12" ht="15.75" thickBot="1" x14ac:dyDescent="0.3">
      <c r="B697" s="84">
        <f t="shared" si="21"/>
        <v>676</v>
      </c>
      <c r="C697" s="85" t="str">
        <f>IF(D697="","",VLOOKUP(D697,'Műszaki adattábla'!E:H,2,0))</f>
        <v>5650 Mezőberény  Petőfi Sándor utca 12</v>
      </c>
      <c r="D697" s="86" t="str">
        <f>IF('Műszaki adattábla'!E689="","",'Műszaki adattábla'!E689)</f>
        <v>39N0507675920007</v>
      </c>
      <c r="E697" s="151">
        <f>IF('Műszaki adattábla'!E689="","",'Műszaki adattábla'!Q689)</f>
        <v>174201</v>
      </c>
      <c r="F697" s="87">
        <f>IF(D697="","",VLOOKUP(D697,'Műszaki adattábla'!E:N,8,0))</f>
        <v>4</v>
      </c>
      <c r="G697" s="87">
        <f>IF(D697="","",IF('Műszaki adattábla'!K689="20-99",IF('Műszaki adattábla'!N689="","Nem adott meg lekötött teljesítményt",VLOOKUP(D697,'Műszaki adattábla'!E:P,10,0)),0))</f>
        <v>0</v>
      </c>
      <c r="H697" s="87">
        <f>IF(D697="","",VLOOKUP(D697,'Műszaki adattábla'!E:Q,11,0))</f>
        <v>0</v>
      </c>
      <c r="I697" s="88">
        <v>1954.93</v>
      </c>
      <c r="J697" s="89">
        <v>1138.9100000000001</v>
      </c>
      <c r="K697" s="90">
        <f>IF(D697="","",ROUND((F697*I697*'Műszaki adattábla'!$C$6/'Műszaki adattábla'!$C$7)+(G697*I697)+(H697*I697)/12*$D$7,0))</f>
        <v>82543</v>
      </c>
      <c r="L697" s="91">
        <f t="shared" si="22"/>
        <v>198399</v>
      </c>
    </row>
    <row r="698" spans="2:12" ht="15.75" thickBot="1" x14ac:dyDescent="0.3">
      <c r="B698" s="84">
        <f t="shared" si="21"/>
        <v>677</v>
      </c>
      <c r="C698" s="85" t="str">
        <f>IF(D698="","",VLOOKUP(D698,'Műszaki adattábla'!E:H,2,0))</f>
        <v>5622 Köröstarcsa Kossuth Lajos utca 10</v>
      </c>
      <c r="D698" s="86" t="str">
        <f>IF('Műszaki adattábla'!E690="","",'Műszaki adattábla'!E690)</f>
        <v>39N050768087000F</v>
      </c>
      <c r="E698" s="151">
        <f>IF('Műszaki adattábla'!E690="","",'Műszaki adattábla'!Q690)</f>
        <v>15400</v>
      </c>
      <c r="F698" s="87">
        <f>IF(D698="","",VLOOKUP(D698,'Műszaki adattábla'!E:N,8,0))</f>
        <v>4</v>
      </c>
      <c r="G698" s="87">
        <f>IF(D698="","",IF('Műszaki adattábla'!K690="20-99",IF('Műszaki adattábla'!N690="","Nem adott meg lekötött teljesítményt",VLOOKUP(D698,'Műszaki adattábla'!E:P,10,0)),0))</f>
        <v>0</v>
      </c>
      <c r="H698" s="87">
        <f>IF(D698="","",VLOOKUP(D698,'Műszaki adattábla'!E:Q,11,0))</f>
        <v>0</v>
      </c>
      <c r="I698" s="88">
        <v>1954.93</v>
      </c>
      <c r="J698" s="89">
        <v>1138.9100000000001</v>
      </c>
      <c r="K698" s="90">
        <f>IF(D698="","",ROUND((F698*I698*'Műszaki adattábla'!$C$6/'Műszaki adattábla'!$C$7)+(G698*I698)+(H698*I698)/12*$D$7,0))</f>
        <v>82543</v>
      </c>
      <c r="L698" s="91">
        <f t="shared" si="22"/>
        <v>17539</v>
      </c>
    </row>
    <row r="699" spans="2:12" ht="15.75" thickBot="1" x14ac:dyDescent="0.3">
      <c r="B699" s="84">
        <f t="shared" si="21"/>
        <v>678</v>
      </c>
      <c r="C699" s="85" t="str">
        <f>IF(D699="","",VLOOKUP(D699,'Műszaki adattábla'!E:H,2,0))</f>
        <v>5624 Doboz Kossuth Lajos tér 45</v>
      </c>
      <c r="D699" s="86" t="str">
        <f>IF('Műszaki adattábla'!E691="","",'Műszaki adattábla'!E691)</f>
        <v>39N050770565000K</v>
      </c>
      <c r="E699" s="151">
        <f>IF('Műszaki adattábla'!E691="","",'Műszaki adattábla'!Q691)</f>
        <v>12604</v>
      </c>
      <c r="F699" s="87">
        <f>IF(D699="","",VLOOKUP(D699,'Műszaki adattábla'!E:N,8,0))</f>
        <v>4</v>
      </c>
      <c r="G699" s="87">
        <f>IF(D699="","",IF('Műszaki adattábla'!K691="20-99",IF('Műszaki adattábla'!N691="","Nem adott meg lekötött teljesítményt",VLOOKUP(D699,'Műszaki adattábla'!E:P,10,0)),0))</f>
        <v>0</v>
      </c>
      <c r="H699" s="87">
        <f>IF(D699="","",VLOOKUP(D699,'Műszaki adattábla'!E:Q,11,0))</f>
        <v>0</v>
      </c>
      <c r="I699" s="88">
        <v>1954.93</v>
      </c>
      <c r="J699" s="89">
        <v>1138.9100000000001</v>
      </c>
      <c r="K699" s="90">
        <f>IF(D699="","",ROUND((F699*I699*'Műszaki adattábla'!$C$6/'Műszaki adattábla'!$C$7)+(G699*I699)+(H699*I699)/12*$D$7,0))</f>
        <v>82543</v>
      </c>
      <c r="L699" s="91">
        <f t="shared" si="22"/>
        <v>14355</v>
      </c>
    </row>
    <row r="700" spans="2:12" ht="15.75" thickBot="1" x14ac:dyDescent="0.3">
      <c r="B700" s="84">
        <f t="shared" si="21"/>
        <v>679</v>
      </c>
      <c r="C700" s="85" t="str">
        <f>IF(D700="","",VLOOKUP(D700,'Műszaki adattábla'!E:H,2,0))</f>
        <v>5920 Csorvás Rákóczi utca 35</v>
      </c>
      <c r="D700" s="86" t="str">
        <f>IF('Műszaki adattábla'!E692="","",'Műszaki adattábla'!E692)</f>
        <v>39N050774169000X</v>
      </c>
      <c r="E700" s="151">
        <f>IF('Műszaki adattábla'!E692="","",'Műszaki adattábla'!Q692)</f>
        <v>11254</v>
      </c>
      <c r="F700" s="87">
        <f>IF(D700="","",VLOOKUP(D700,'Műszaki adattábla'!E:N,8,0))</f>
        <v>4</v>
      </c>
      <c r="G700" s="87">
        <f>IF(D700="","",IF('Műszaki adattábla'!K692="20-99",IF('Műszaki adattábla'!N692="","Nem adott meg lekötött teljesítményt",VLOOKUP(D700,'Műszaki adattábla'!E:P,10,0)),0))</f>
        <v>0</v>
      </c>
      <c r="H700" s="87">
        <f>IF(D700="","",VLOOKUP(D700,'Műszaki adattábla'!E:Q,11,0))</f>
        <v>0</v>
      </c>
      <c r="I700" s="88">
        <v>1954.93</v>
      </c>
      <c r="J700" s="89">
        <v>1138.9100000000001</v>
      </c>
      <c r="K700" s="90">
        <f>IF(D700="","",ROUND((F700*I700*'Műszaki adattábla'!$C$6/'Műszaki adattábla'!$C$7)+(G700*I700)+(H700*I700)/12*$D$7,0))</f>
        <v>82543</v>
      </c>
      <c r="L700" s="91">
        <f t="shared" si="22"/>
        <v>12817</v>
      </c>
    </row>
    <row r="701" spans="2:12" ht="15.75" thickBot="1" x14ac:dyDescent="0.3">
      <c r="B701" s="84">
        <f t="shared" si="21"/>
        <v>680</v>
      </c>
      <c r="C701" s="85" t="str">
        <f>IF(D701="","",VLOOKUP(D701,'Műszaki adattábla'!E:H,2,0))</f>
        <v>5661 Újkígyós Gyulai utca 40</v>
      </c>
      <c r="D701" s="86" t="str">
        <f>IF('Műszaki adattábla'!E693="","",'Műszaki adattábla'!E693)</f>
        <v>39N050382420000H</v>
      </c>
      <c r="E701" s="151">
        <f>IF('Műszaki adattábla'!E693="","",'Műszaki adattábla'!Q693)</f>
        <v>9436</v>
      </c>
      <c r="F701" s="87">
        <f>IF(D701="","",VLOOKUP(D701,'Műszaki adattábla'!E:N,8,0))</f>
        <v>4</v>
      </c>
      <c r="G701" s="87">
        <f>IF(D701="","",IF('Műszaki adattábla'!K693="20-99",IF('Műszaki adattábla'!N693="","Nem adott meg lekötött teljesítményt",VLOOKUP(D701,'Műszaki adattábla'!E:P,10,0)),0))</f>
        <v>0</v>
      </c>
      <c r="H701" s="87">
        <f>IF(D701="","",VLOOKUP(D701,'Műszaki adattábla'!E:Q,11,0))</f>
        <v>0</v>
      </c>
      <c r="I701" s="88">
        <v>1954.93</v>
      </c>
      <c r="J701" s="89">
        <v>1138.9100000000001</v>
      </c>
      <c r="K701" s="90">
        <f>IF(D701="","",ROUND((F701*I701*'Műszaki adattábla'!$C$6/'Műszaki adattábla'!$C$7)+(G701*I701)+(H701*I701)/12*$D$7,0))</f>
        <v>82543</v>
      </c>
      <c r="L701" s="91">
        <f t="shared" si="22"/>
        <v>10747</v>
      </c>
    </row>
    <row r="702" spans="2:12" ht="15.75" thickBot="1" x14ac:dyDescent="0.3">
      <c r="B702" s="84">
        <f t="shared" si="21"/>
        <v>681</v>
      </c>
      <c r="C702" s="85" t="str">
        <f>IF(D702="","",VLOOKUP(D702,'Műszaki adattábla'!E:H,2,0))</f>
        <v>5600 Békéscsaba Alsó-Körös sor 3</v>
      </c>
      <c r="D702" s="86" t="str">
        <f>IF('Műszaki adattábla'!E694="","",'Műszaki adattábla'!E694)</f>
        <v>39N050766706000Z</v>
      </c>
      <c r="E702" s="151">
        <f>IF('Műszaki adattábla'!E694="","",'Műszaki adattábla'!Q694)</f>
        <v>68127</v>
      </c>
      <c r="F702" s="87">
        <f>IF(D702="","",VLOOKUP(D702,'Műszaki adattábla'!E:N,8,0))</f>
        <v>4</v>
      </c>
      <c r="G702" s="87">
        <f>IF(D702="","",IF('Műszaki adattábla'!K694="20-99",IF('Műszaki adattábla'!N694="","Nem adott meg lekötött teljesítményt",VLOOKUP(D702,'Műszaki adattábla'!E:P,10,0)),0))</f>
        <v>0</v>
      </c>
      <c r="H702" s="87">
        <f>IF(D702="","",VLOOKUP(D702,'Műszaki adattábla'!E:Q,11,0))</f>
        <v>0</v>
      </c>
      <c r="I702" s="88">
        <v>1954.93</v>
      </c>
      <c r="J702" s="89">
        <v>1138.9100000000001</v>
      </c>
      <c r="K702" s="90">
        <f>IF(D702="","",ROUND((F702*I702*'Műszaki adattábla'!$C$6/'Műszaki adattábla'!$C$7)+(G702*I702)+(H702*I702)/12*$D$7,0))</f>
        <v>82543</v>
      </c>
      <c r="L702" s="91">
        <f t="shared" si="22"/>
        <v>77591</v>
      </c>
    </row>
    <row r="703" spans="2:12" ht="15.75" thickBot="1" x14ac:dyDescent="0.3">
      <c r="B703" s="84">
        <f t="shared" si="21"/>
        <v>682</v>
      </c>
      <c r="C703" s="85" t="str">
        <f>IF(D703="","",VLOOKUP(D703,'Műszaki adattábla'!E:H,2,0))</f>
        <v>5600 Békéscsaba Dobozi út 44</v>
      </c>
      <c r="D703" s="86" t="str">
        <f>IF('Műszaki adattábla'!E695="","",'Műszaki adattábla'!E695)</f>
        <v>39N050750968000W</v>
      </c>
      <c r="E703" s="151">
        <f>IF('Műszaki adattábla'!E695="","",'Műszaki adattábla'!Q695)</f>
        <v>22705</v>
      </c>
      <c r="F703" s="87">
        <f>IF(D703="","",VLOOKUP(D703,'Műszaki adattábla'!E:N,8,0))</f>
        <v>4</v>
      </c>
      <c r="G703" s="87">
        <f>IF(D703="","",IF('Műszaki adattábla'!K695="20-99",IF('Műszaki adattábla'!N695="","Nem adott meg lekötött teljesítményt",VLOOKUP(D703,'Műszaki adattábla'!E:P,10,0)),0))</f>
        <v>0</v>
      </c>
      <c r="H703" s="87">
        <f>IF(D703="","",VLOOKUP(D703,'Műszaki adattábla'!E:Q,11,0))</f>
        <v>0</v>
      </c>
      <c r="I703" s="88">
        <v>1954.93</v>
      </c>
      <c r="J703" s="89">
        <v>1138.9100000000001</v>
      </c>
      <c r="K703" s="90">
        <f>IF(D703="","",ROUND((F703*I703*'Műszaki adattábla'!$C$6/'Műszaki adattábla'!$C$7)+(G703*I703)+(H703*I703)/12*$D$7,0))</f>
        <v>82543</v>
      </c>
      <c r="L703" s="91">
        <f t="shared" si="22"/>
        <v>25859</v>
      </c>
    </row>
    <row r="704" spans="2:12" ht="15.75" thickBot="1" x14ac:dyDescent="0.3">
      <c r="B704" s="84">
        <f t="shared" si="21"/>
        <v>683</v>
      </c>
      <c r="C704" s="85" t="str">
        <f>IF(D704="","",VLOOKUP(D704,'Műszaki adattábla'!E:H,2,0))</f>
        <v>5600 Békéscsaba Munkácsy Mihály utca 3-5</v>
      </c>
      <c r="D704" s="86" t="str">
        <f>IF('Műszaki adattábla'!E696="","",'Műszaki adattábla'!E696)</f>
        <v>39N050768023000Y</v>
      </c>
      <c r="E704" s="151">
        <f>IF('Műszaki adattábla'!E696="","",'Műszaki adattábla'!Q696)</f>
        <v>16203</v>
      </c>
      <c r="F704" s="87">
        <f>IF(D704="","",VLOOKUP(D704,'Műszaki adattábla'!E:N,8,0))</f>
        <v>4</v>
      </c>
      <c r="G704" s="87">
        <f>IF(D704="","",IF('Műszaki adattábla'!K696="20-99",IF('Műszaki adattábla'!N696="","Nem adott meg lekötött teljesítményt",VLOOKUP(D704,'Műszaki adattábla'!E:P,10,0)),0))</f>
        <v>0</v>
      </c>
      <c r="H704" s="87">
        <f>IF(D704="","",VLOOKUP(D704,'Műszaki adattábla'!E:Q,11,0))</f>
        <v>0</v>
      </c>
      <c r="I704" s="88">
        <v>1954.93</v>
      </c>
      <c r="J704" s="89">
        <v>1138.9100000000001</v>
      </c>
      <c r="K704" s="90">
        <f>IF(D704="","",ROUND((F704*I704*'Műszaki adattábla'!$C$6/'Műszaki adattábla'!$C$7)+(G704*I704)+(H704*I704)/12*$D$7,0))</f>
        <v>82543</v>
      </c>
      <c r="L704" s="91">
        <f t="shared" si="22"/>
        <v>18454</v>
      </c>
    </row>
    <row r="705" spans="2:12" ht="15.75" thickBot="1" x14ac:dyDescent="0.3">
      <c r="B705" s="84">
        <f t="shared" si="21"/>
        <v>684</v>
      </c>
      <c r="C705" s="85" t="str">
        <f>IF(D705="","",VLOOKUP(D705,'Műszaki adattábla'!E:H,2,0))</f>
        <v>5742 Elek Gyulai utca 12</v>
      </c>
      <c r="D705" s="86" t="str">
        <f>IF('Műszaki adattábla'!E697="","",'Műszaki adattábla'!E697)</f>
        <v>39N0507512500008</v>
      </c>
      <c r="E705" s="151">
        <f>IF('Műszaki adattábla'!E697="","",'Műszaki adattábla'!Q697)</f>
        <v>52760</v>
      </c>
      <c r="F705" s="87">
        <f>IF(D705="","",VLOOKUP(D705,'Műszaki adattábla'!E:N,8,0))</f>
        <v>4</v>
      </c>
      <c r="G705" s="87">
        <f>IF(D705="","",IF('Műszaki adattábla'!K697="20-99",IF('Műszaki adattábla'!N697="","Nem adott meg lekötött teljesítményt",VLOOKUP(D705,'Műszaki adattábla'!E:P,10,0)),0))</f>
        <v>0</v>
      </c>
      <c r="H705" s="87">
        <f>IF(D705="","",VLOOKUP(D705,'Műszaki adattábla'!E:Q,11,0))</f>
        <v>0</v>
      </c>
      <c r="I705" s="88">
        <v>1954.93</v>
      </c>
      <c r="J705" s="89">
        <v>1138.9100000000001</v>
      </c>
      <c r="K705" s="90">
        <f>IF(D705="","",ROUND((F705*I705*'Műszaki adattábla'!$C$6/'Műszaki adattábla'!$C$7)+(G705*I705)+(H705*I705)/12*$D$7,0))</f>
        <v>82543</v>
      </c>
      <c r="L705" s="91">
        <f t="shared" si="22"/>
        <v>60089</v>
      </c>
    </row>
    <row r="706" spans="2:12" ht="15.75" thickBot="1" x14ac:dyDescent="0.3">
      <c r="B706" s="84">
        <f t="shared" ref="B706:B769" si="23">IF(D706="","",B705+1)</f>
        <v>685</v>
      </c>
      <c r="C706" s="85" t="str">
        <f>IF(D706="","",VLOOKUP(D706,'Műszaki adattábla'!E:H,2,0))</f>
        <v>5726 Méhkerék Határ utca 1</v>
      </c>
      <c r="D706" s="86" t="str">
        <f>IF('Műszaki adattábla'!E698="","",'Műszaki adattábla'!E698)</f>
        <v>39N050572051000B</v>
      </c>
      <c r="E706" s="151">
        <f>IF('Műszaki adattábla'!E698="","",'Műszaki adattábla'!Q698)</f>
        <v>115839</v>
      </c>
      <c r="F706" s="87">
        <f>IF(D706="","",VLOOKUP(D706,'Műszaki adattábla'!E:N,8,0))</f>
        <v>8</v>
      </c>
      <c r="G706" s="87">
        <f>IF(D706="","",IF('Műszaki adattábla'!K698="20-99",IF('Műszaki adattábla'!N698="","Nem adott meg lekötött teljesítményt",VLOOKUP(D706,'Műszaki adattábla'!E:P,10,0)),0))</f>
        <v>0</v>
      </c>
      <c r="H706" s="87">
        <f>IF(D706="","",VLOOKUP(D706,'Műszaki adattábla'!E:Q,11,0))</f>
        <v>0</v>
      </c>
      <c r="I706" s="88">
        <v>1954.93</v>
      </c>
      <c r="J706" s="89">
        <v>1138.9100000000001</v>
      </c>
      <c r="K706" s="90">
        <f>IF(D706="","",ROUND((F706*I706*'Műszaki adattábla'!$C$6/'Műszaki adattábla'!$C$7)+(G706*I706)+(H706*I706)/12*$D$7,0))</f>
        <v>165087</v>
      </c>
      <c r="L706" s="91">
        <f t="shared" ref="L706:L769" si="24">IF(D706="","",ROUND((J706/1000)*E706,0))</f>
        <v>131930</v>
      </c>
    </row>
    <row r="707" spans="2:12" ht="15.75" thickBot="1" x14ac:dyDescent="0.3">
      <c r="B707" s="84">
        <f t="shared" si="23"/>
        <v>686</v>
      </c>
      <c r="C707" s="85" t="str">
        <f>IF(D707="","",VLOOKUP(D707,'Műszaki adattábla'!E:H,2,0))</f>
        <v>5725 Kötegyán Határőr út 10</v>
      </c>
      <c r="D707" s="86" t="str">
        <f>IF('Műszaki adattábla'!E699="","",'Műszaki adattábla'!E699)</f>
        <v>39N0505733790004</v>
      </c>
      <c r="E707" s="151">
        <f>IF('Műszaki adattábla'!E699="","",'Műszaki adattábla'!Q699)</f>
        <v>94506</v>
      </c>
      <c r="F707" s="87">
        <f>IF(D707="","",VLOOKUP(D707,'Műszaki adattábla'!E:N,8,0))</f>
        <v>16</v>
      </c>
      <c r="G707" s="87">
        <f>IF(D707="","",IF('Műszaki adattábla'!K699="20-99",IF('Műszaki adattábla'!N699="","Nem adott meg lekötött teljesítményt",VLOOKUP(D707,'Műszaki adattábla'!E:P,10,0)),0))</f>
        <v>0</v>
      </c>
      <c r="H707" s="87">
        <f>IF(D707="","",VLOOKUP(D707,'Műszaki adattábla'!E:Q,11,0))</f>
        <v>0</v>
      </c>
      <c r="I707" s="88">
        <v>1954.93</v>
      </c>
      <c r="J707" s="89">
        <v>1138.9100000000001</v>
      </c>
      <c r="K707" s="90">
        <f>IF(D707="","",ROUND((F707*I707*'Műszaki adattábla'!$C$6/'Műszaki adattábla'!$C$7)+(G707*I707)+(H707*I707)/12*$D$7,0))</f>
        <v>330173</v>
      </c>
      <c r="L707" s="91">
        <f t="shared" si="24"/>
        <v>107634</v>
      </c>
    </row>
    <row r="708" spans="2:12" ht="15.75" thickBot="1" x14ac:dyDescent="0.3">
      <c r="B708" s="84">
        <f t="shared" si="23"/>
        <v>687</v>
      </c>
      <c r="C708" s="85" t="str">
        <f>IF(D708="","",VLOOKUP(D708,'Műszaki adattábla'!E:H,2,0))</f>
        <v>5830 Battonya Bajcsy-zs. utca 78</v>
      </c>
      <c r="D708" s="86" t="str">
        <f>IF('Műszaki adattábla'!E700="","",'Műszaki adattábla'!E700)</f>
        <v>39N050421275000S</v>
      </c>
      <c r="E708" s="151">
        <f>IF('Műszaki adattábla'!E700="","",'Műszaki adattábla'!Q700)</f>
        <v>162222</v>
      </c>
      <c r="F708" s="87">
        <f>IF(D708="","",VLOOKUP(D708,'Műszaki adattábla'!E:N,8,0))</f>
        <v>16</v>
      </c>
      <c r="G708" s="87">
        <f>IF(D708="","",IF('Műszaki adattábla'!K700="20-99",IF('Műszaki adattábla'!N700="","Nem adott meg lekötött teljesítményt",VLOOKUP(D708,'Műszaki adattábla'!E:P,10,0)),0))</f>
        <v>0</v>
      </c>
      <c r="H708" s="87">
        <f>IF(D708="","",VLOOKUP(D708,'Műszaki adattábla'!E:Q,11,0))</f>
        <v>0</v>
      </c>
      <c r="I708" s="88">
        <v>1954.93</v>
      </c>
      <c r="J708" s="89">
        <v>1138.9100000000001</v>
      </c>
      <c r="K708" s="90">
        <f>IF(D708="","",ROUND((F708*I708*'Műszaki adattábla'!$C$6/'Műszaki adattábla'!$C$7)+(G708*I708)+(H708*I708)/12*$D$7,0))</f>
        <v>330173</v>
      </c>
      <c r="L708" s="91">
        <f t="shared" si="24"/>
        <v>184756</v>
      </c>
    </row>
    <row r="709" spans="2:12" ht="15.75" thickBot="1" x14ac:dyDescent="0.3">
      <c r="B709" s="84">
        <f t="shared" si="23"/>
        <v>688</v>
      </c>
      <c r="C709" s="85" t="str">
        <f>IF(D709="","",VLOOKUP(D709,'Műszaki adattábla'!E:H,2,0))</f>
        <v>5800 Mezőkovácsháza Árpád utca 198</v>
      </c>
      <c r="D709" s="86" t="str">
        <f>IF('Műszaki adattábla'!E701="","",'Műszaki adattábla'!E701)</f>
        <v>39N050767088000I</v>
      </c>
      <c r="E709" s="151">
        <f>IF('Műszaki adattábla'!E701="","",'Műszaki adattábla'!Q701)</f>
        <v>291900</v>
      </c>
      <c r="F709" s="87">
        <f>IF(D709="","",VLOOKUP(D709,'Műszaki adattábla'!E:N,8,0))</f>
        <v>16</v>
      </c>
      <c r="G709" s="87">
        <f>IF(D709="","",IF('Műszaki adattábla'!K701="20-99",IF('Műszaki adattábla'!N701="","Nem adott meg lekötött teljesítményt",VLOOKUP(D709,'Műszaki adattábla'!E:P,10,0)),0))</f>
        <v>0</v>
      </c>
      <c r="H709" s="87">
        <f>IF(D709="","",VLOOKUP(D709,'Műszaki adattábla'!E:Q,11,0))</f>
        <v>0</v>
      </c>
      <c r="I709" s="88">
        <v>1954.93</v>
      </c>
      <c r="J709" s="89">
        <v>1138.9100000000001</v>
      </c>
      <c r="K709" s="90">
        <f>IF(D709="","",ROUND((F709*I709*'Műszaki adattábla'!$C$6/'Műszaki adattábla'!$C$7)+(G709*I709)+(H709*I709)/12*$D$7,0))</f>
        <v>330173</v>
      </c>
      <c r="L709" s="91">
        <f t="shared" si="24"/>
        <v>332448</v>
      </c>
    </row>
    <row r="710" spans="2:12" ht="15.75" thickBot="1" x14ac:dyDescent="0.3">
      <c r="B710" s="84">
        <f t="shared" si="23"/>
        <v>689</v>
      </c>
      <c r="C710" s="85" t="str">
        <f>IF(D710="","",VLOOKUP(D710,'Műszaki adattábla'!E:H,2,0))</f>
        <v>5820 Mezőhegyes Kozma F. utca 20</v>
      </c>
      <c r="D710" s="86" t="str">
        <f>IF('Műszaki adattábla'!E702="","",'Műszaki adattábla'!E702)</f>
        <v>39N050768032000X</v>
      </c>
      <c r="E710" s="151">
        <f>IF('Műszaki adattábla'!E702="","",'Műszaki adattábla'!Q702)</f>
        <v>39384</v>
      </c>
      <c r="F710" s="87">
        <f>IF(D710="","",VLOOKUP(D710,'Műszaki adattábla'!E:N,8,0))</f>
        <v>4</v>
      </c>
      <c r="G710" s="87">
        <f>IF(D710="","",IF('Műszaki adattábla'!K702="20-99",IF('Műszaki adattábla'!N702="","Nem adott meg lekötött teljesítményt",VLOOKUP(D710,'Műszaki adattábla'!E:P,10,0)),0))</f>
        <v>0</v>
      </c>
      <c r="H710" s="87">
        <f>IF(D710="","",VLOOKUP(D710,'Műszaki adattábla'!E:Q,11,0))</f>
        <v>0</v>
      </c>
      <c r="I710" s="88">
        <v>1954.93</v>
      </c>
      <c r="J710" s="89">
        <v>1138.9100000000001</v>
      </c>
      <c r="K710" s="90">
        <f>IF(D710="","",ROUND((F710*I710*'Műszaki adattábla'!$C$6/'Műszaki adattábla'!$C$7)+(G710*I710)+(H710*I710)/12*$D$7,0))</f>
        <v>82543</v>
      </c>
      <c r="L710" s="91">
        <f t="shared" si="24"/>
        <v>44855</v>
      </c>
    </row>
    <row r="711" spans="2:12" ht="15.75" thickBot="1" x14ac:dyDescent="0.3">
      <c r="B711" s="84">
        <f t="shared" si="23"/>
        <v>690</v>
      </c>
      <c r="C711" s="85" t="str">
        <f>IF(D711="","",VLOOKUP(D711,'Műszaki adattábla'!E:H,2,0))</f>
        <v>5666 Medgyesegyháza Dózsa Gy. Utca 3</v>
      </c>
      <c r="D711" s="86" t="str">
        <f>IF('Műszaki adattábla'!E703="","",'Műszaki adattábla'!E703)</f>
        <v>39N050750986000U</v>
      </c>
      <c r="E711" s="151">
        <f>IF('Műszaki adattábla'!E703="","",'Műszaki adattábla'!Q703)</f>
        <v>26045</v>
      </c>
      <c r="F711" s="87">
        <f>IF(D711="","",VLOOKUP(D711,'Műszaki adattábla'!E:N,8,0))</f>
        <v>4</v>
      </c>
      <c r="G711" s="87">
        <f>IF(D711="","",IF('Műszaki adattábla'!K703="20-99",IF('Műszaki adattábla'!N703="","Nem adott meg lekötött teljesítményt",VLOOKUP(D711,'Műszaki adattábla'!E:P,10,0)),0))</f>
        <v>0</v>
      </c>
      <c r="H711" s="87">
        <f>IF(D711="","",VLOOKUP(D711,'Műszaki adattábla'!E:Q,11,0))</f>
        <v>0</v>
      </c>
      <c r="I711" s="88">
        <v>1954.93</v>
      </c>
      <c r="J711" s="89">
        <v>1138.9100000000001</v>
      </c>
      <c r="K711" s="90">
        <f>IF(D711="","",ROUND((F711*I711*'Műszaki adattábla'!$C$6/'Műszaki adattábla'!$C$7)+(G711*I711)+(H711*I711)/12*$D$7,0))</f>
        <v>82543</v>
      </c>
      <c r="L711" s="91">
        <f t="shared" si="24"/>
        <v>29663</v>
      </c>
    </row>
    <row r="712" spans="2:12" ht="15.75" thickBot="1" x14ac:dyDescent="0.3">
      <c r="B712" s="84">
        <f t="shared" si="23"/>
        <v>691</v>
      </c>
      <c r="C712" s="85" t="str">
        <f>IF(D712="","",VLOOKUP(D712,'Műszaki adattábla'!E:H,2,0))</f>
        <v>5836 Dombegyház Tavasz utca 6</v>
      </c>
      <c r="D712" s="86" t="str">
        <f>IF('Műszaki adattábla'!E704="","",'Műszaki adattábla'!E704)</f>
        <v>39N050750952000V</v>
      </c>
      <c r="E712" s="151">
        <f>IF('Műszaki adattábla'!E704="","",'Műszaki adattábla'!Q704)</f>
        <v>3346</v>
      </c>
      <c r="F712" s="87">
        <f>IF(D712="","",VLOOKUP(D712,'Műszaki adattábla'!E:N,8,0))</f>
        <v>4</v>
      </c>
      <c r="G712" s="87">
        <f>IF(D712="","",IF('Műszaki adattábla'!K704="20-99",IF('Műszaki adattábla'!N704="","Nem adott meg lekötött teljesítményt",VLOOKUP(D712,'Műszaki adattábla'!E:P,10,0)),0))</f>
        <v>0</v>
      </c>
      <c r="H712" s="87">
        <f>IF(D712="","",VLOOKUP(D712,'Műszaki adattábla'!E:Q,11,0))</f>
        <v>0</v>
      </c>
      <c r="I712" s="88">
        <v>1954.93</v>
      </c>
      <c r="J712" s="89">
        <v>1138.9100000000001</v>
      </c>
      <c r="K712" s="90">
        <f>IF(D712="","",ROUND((F712*I712*'Műszaki adattábla'!$C$6/'Műszaki adattábla'!$C$7)+(G712*I712)+(H712*I712)/12*$D$7,0))</f>
        <v>82543</v>
      </c>
      <c r="L712" s="91">
        <f t="shared" si="24"/>
        <v>3811</v>
      </c>
    </row>
    <row r="713" spans="2:12" ht="15.75" thickBot="1" x14ac:dyDescent="0.3">
      <c r="B713" s="84">
        <f t="shared" si="23"/>
        <v>692</v>
      </c>
      <c r="C713" s="85" t="str">
        <f>IF(D713="","",VLOOKUP(D713,'Műszaki adattábla'!E:H,2,0))</f>
        <v>5940 Tótkomlós Fő út 5</v>
      </c>
      <c r="D713" s="86" t="str">
        <f>IF('Műszaki adattábla'!E705="","",'Műszaki adattábla'!E705)</f>
        <v>39N050752101000W</v>
      </c>
      <c r="E713" s="151">
        <f>IF('Műszaki adattábla'!E705="","",'Műszaki adattábla'!Q705)</f>
        <v>69213</v>
      </c>
      <c r="F713" s="87">
        <f>IF(D713="","",VLOOKUP(D713,'Műszaki adattábla'!E:N,8,0))</f>
        <v>0</v>
      </c>
      <c r="G713" s="87">
        <f>IF(D713="","",IF('Műszaki adattábla'!K705="20-99",IF('Műszaki adattábla'!N705="","Nem adott meg lekötött teljesítményt",VLOOKUP(D713,'Műszaki adattábla'!E:P,10,0)),0))</f>
        <v>231</v>
      </c>
      <c r="H713" s="87">
        <f>IF(D713="","",VLOOKUP(D713,'Műszaki adattábla'!E:Q,11,0))</f>
        <v>0</v>
      </c>
      <c r="I713" s="88">
        <v>1875.5</v>
      </c>
      <c r="J713" s="89">
        <v>164.72</v>
      </c>
      <c r="K713" s="90">
        <f>IF(D713="","",ROUND((F713*I713*'Műszaki adattábla'!$C$6/'Műszaki adattábla'!$C$7)+(G713*I713)+(H713*I713)/12*$D$7,0))</f>
        <v>433241</v>
      </c>
      <c r="L713" s="91">
        <f t="shared" si="24"/>
        <v>11401</v>
      </c>
    </row>
    <row r="714" spans="2:12" ht="15.75" thickBot="1" x14ac:dyDescent="0.3">
      <c r="B714" s="84">
        <f t="shared" si="23"/>
        <v>693</v>
      </c>
      <c r="C714" s="85" t="str">
        <f>IF(D714="","",VLOOKUP(D714,'Műszaki adattábla'!E:H,2,0))</f>
        <v>5932 Gádoros Bajcsy-zs. utca 43</v>
      </c>
      <c r="D714" s="86" t="str">
        <f>IF('Műszaki adattábla'!E706="","",'Műszaki adattábla'!E706)</f>
        <v>39N0507495510001</v>
      </c>
      <c r="E714" s="151">
        <f>IF('Műszaki adattábla'!E706="","",'Műszaki adattábla'!Q706)</f>
        <v>10734</v>
      </c>
      <c r="F714" s="87">
        <f>IF(D714="","",VLOOKUP(D714,'Műszaki adattábla'!E:N,8,0))</f>
        <v>4</v>
      </c>
      <c r="G714" s="87">
        <f>IF(D714="","",IF('Műszaki adattábla'!K706="20-99",IF('Műszaki adattábla'!N706="","Nem adott meg lekötött teljesítményt",VLOOKUP(D714,'Műszaki adattábla'!E:P,10,0)),0))</f>
        <v>0</v>
      </c>
      <c r="H714" s="87">
        <f>IF(D714="","",VLOOKUP(D714,'Műszaki adattábla'!E:Q,11,0))</f>
        <v>0</v>
      </c>
      <c r="I714" s="88">
        <v>1954.93</v>
      </c>
      <c r="J714" s="89">
        <v>1138.9100000000001</v>
      </c>
      <c r="K714" s="90">
        <f>IF(D714="","",ROUND((F714*I714*'Műszaki adattábla'!$C$6/'Műszaki adattábla'!$C$7)+(G714*I714)+(H714*I714)/12*$D$7,0))</f>
        <v>82543</v>
      </c>
      <c r="L714" s="91">
        <f t="shared" si="24"/>
        <v>12225</v>
      </c>
    </row>
    <row r="715" spans="2:12" ht="15.75" thickBot="1" x14ac:dyDescent="0.3">
      <c r="B715" s="84">
        <f t="shared" si="23"/>
        <v>694</v>
      </c>
      <c r="C715" s="85" t="str">
        <f>IF(D715="","",VLOOKUP(D715,'Műszaki adattábla'!E:H,2,0))</f>
        <v>5931 Nagyszénás Ságvári Endre utca 26</v>
      </c>
      <c r="D715" s="86" t="str">
        <f>IF('Műszaki adattábla'!E707="","",'Műszaki adattábla'!E707)</f>
        <v>39N050752483000R</v>
      </c>
      <c r="E715" s="151">
        <f>IF('Műszaki adattábla'!E707="","",'Műszaki adattábla'!Q707)</f>
        <v>13047</v>
      </c>
      <c r="F715" s="87">
        <f>IF(D715="","",VLOOKUP(D715,'Műszaki adattábla'!E:N,8,0))</f>
        <v>4</v>
      </c>
      <c r="G715" s="87">
        <f>IF(D715="","",IF('Műszaki adattábla'!K707="20-99",IF('Műszaki adattábla'!N707="","Nem adott meg lekötött teljesítményt",VLOOKUP(D715,'Műszaki adattábla'!E:P,10,0)),0))</f>
        <v>0</v>
      </c>
      <c r="H715" s="87">
        <f>IF(D715="","",VLOOKUP(D715,'Műszaki adattábla'!E:Q,11,0))</f>
        <v>0</v>
      </c>
      <c r="I715" s="88">
        <v>1954.93</v>
      </c>
      <c r="J715" s="89">
        <v>1138.9100000000001</v>
      </c>
      <c r="K715" s="90">
        <f>IF(D715="","",ROUND((F715*I715*'Műszaki adattábla'!$C$6/'Műszaki adattábla'!$C$7)+(G715*I715)+(H715*I715)/12*$D$7,0))</f>
        <v>82543</v>
      </c>
      <c r="L715" s="91">
        <f t="shared" si="24"/>
        <v>14859</v>
      </c>
    </row>
    <row r="716" spans="2:12" ht="15.75" thickBot="1" x14ac:dyDescent="0.3">
      <c r="B716" s="84">
        <f t="shared" si="23"/>
        <v>695</v>
      </c>
      <c r="C716" s="85" t="str">
        <f>IF(D716="","",VLOOKUP(D716,'Műszaki adattábla'!E:H,2,0))</f>
        <v>5919 Pusztaföldvár Rákóczi utca 116 B épület</v>
      </c>
      <c r="D716" s="86" t="str">
        <f>IF('Műszaki adattábla'!E708="","",'Műszaki adattábla'!E708)</f>
        <v>39N050750453000O</v>
      </c>
      <c r="E716" s="151">
        <f>IF('Műszaki adattábla'!E708="","",'Műszaki adattábla'!Q708)</f>
        <v>5858</v>
      </c>
      <c r="F716" s="87">
        <f>IF(D716="","",VLOOKUP(D716,'Műszaki adattábla'!E:N,8,0))</f>
        <v>4</v>
      </c>
      <c r="G716" s="87">
        <f>IF(D716="","",IF('Műszaki adattábla'!K708="20-99",IF('Műszaki adattábla'!N708="","Nem adott meg lekötött teljesítményt",VLOOKUP(D716,'Műszaki adattábla'!E:P,10,0)),0))</f>
        <v>0</v>
      </c>
      <c r="H716" s="87">
        <f>IF(D716="","",VLOOKUP(D716,'Műszaki adattábla'!E:Q,11,0))</f>
        <v>0</v>
      </c>
      <c r="I716" s="88">
        <v>1954.93</v>
      </c>
      <c r="J716" s="89">
        <v>1138.9100000000001</v>
      </c>
      <c r="K716" s="90">
        <f>IF(D716="","",ROUND((F716*I716*'Műszaki adattábla'!$C$6/'Műszaki adattábla'!$C$7)+(G716*I716)+(H716*I716)/12*$D$7,0))</f>
        <v>82543</v>
      </c>
      <c r="L716" s="91">
        <f t="shared" si="24"/>
        <v>6672</v>
      </c>
    </row>
    <row r="717" spans="2:12" ht="15.75" thickBot="1" x14ac:dyDescent="0.3">
      <c r="B717" s="84">
        <f t="shared" si="23"/>
        <v>696</v>
      </c>
      <c r="C717" s="85" t="str">
        <f>IF(D717="","",VLOOKUP(D717,'Műszaki adattábla'!E:H,2,0))</f>
        <v>5720 Sarkad Árpád Fejedelem tér 4</v>
      </c>
      <c r="D717" s="86" t="str">
        <f>IF('Műszaki adattábla'!E709="","",'Műszaki adattábla'!E709)</f>
        <v>39N0507679260001</v>
      </c>
      <c r="E717" s="151">
        <f>IF('Műszaki adattábla'!E709="","",'Műszaki adattábla'!Q709)</f>
        <v>103793</v>
      </c>
      <c r="F717" s="87">
        <f>IF(D717="","",VLOOKUP(D717,'Műszaki adattábla'!E:N,8,0))</f>
        <v>16</v>
      </c>
      <c r="G717" s="87">
        <f>IF(D717="","",IF('Műszaki adattábla'!K709="20-99",IF('Műszaki adattábla'!N709="","Nem adott meg lekötött teljesítményt",VLOOKUP(D717,'Műszaki adattábla'!E:P,10,0)),0))</f>
        <v>0</v>
      </c>
      <c r="H717" s="87">
        <f>IF(D717="","",VLOOKUP(D717,'Műszaki adattábla'!E:Q,11,0))</f>
        <v>0</v>
      </c>
      <c r="I717" s="88">
        <v>1954.93</v>
      </c>
      <c r="J717" s="89">
        <v>1138.9100000000001</v>
      </c>
      <c r="K717" s="90">
        <f>IF(D717="","",ROUND((F717*I717*'Műszaki adattábla'!$C$6/'Műszaki adattábla'!$C$7)+(G717*I717)+(H717*I717)/12*$D$7,0))</f>
        <v>330173</v>
      </c>
      <c r="L717" s="91">
        <f t="shared" si="24"/>
        <v>118211</v>
      </c>
    </row>
    <row r="718" spans="2:12" ht="15.75" thickBot="1" x14ac:dyDescent="0.3">
      <c r="B718" s="84">
        <f t="shared" si="23"/>
        <v>697</v>
      </c>
      <c r="C718" s="85" t="str">
        <f>IF(D718="","",VLOOKUP(D718,'Műszaki adattábla'!E:H,2,0))</f>
        <v>5537 Zsadány Béke utca 81</v>
      </c>
      <c r="D718" s="86" t="str">
        <f>IF('Műszaki adattábla'!E710="","",'Műszaki adattábla'!E710)</f>
        <v>39N050771115000X</v>
      </c>
      <c r="E718" s="151">
        <f>IF('Műszaki adattábla'!E710="","",'Műszaki adattábla'!Q710)</f>
        <v>39320</v>
      </c>
      <c r="F718" s="87">
        <f>IF(D718="","",VLOOKUP(D718,'Műszaki adattábla'!E:N,8,0))</f>
        <v>4</v>
      </c>
      <c r="G718" s="87">
        <f>IF(D718="","",IF('Műszaki adattábla'!K710="20-99",IF('Műszaki adattábla'!N710="","Nem adott meg lekötött teljesítményt",VLOOKUP(D718,'Műszaki adattábla'!E:P,10,0)),0))</f>
        <v>0</v>
      </c>
      <c r="H718" s="87">
        <f>IF(D718="","",VLOOKUP(D718,'Műszaki adattábla'!E:Q,11,0))</f>
        <v>0</v>
      </c>
      <c r="I718" s="88">
        <v>1954.93</v>
      </c>
      <c r="J718" s="89">
        <v>1138.9100000000001</v>
      </c>
      <c r="K718" s="90">
        <f>IF(D718="","",ROUND((F718*I718*'Műszaki adattábla'!$C$6/'Műszaki adattábla'!$C$7)+(G718*I718)+(H718*I718)/12*$D$7,0))</f>
        <v>82543</v>
      </c>
      <c r="L718" s="91">
        <f t="shared" si="24"/>
        <v>44782</v>
      </c>
    </row>
    <row r="719" spans="2:12" ht="15.75" thickBot="1" x14ac:dyDescent="0.3">
      <c r="B719" s="84">
        <f t="shared" si="23"/>
        <v>698</v>
      </c>
      <c r="C719" s="85" t="str">
        <f>IF(D719="","",VLOOKUP(D719,'Műszaki adattábla'!E:H,2,0))</f>
        <v>5500 Gyomaendrőd Kossuth Lajos utca 1</v>
      </c>
      <c r="D719" s="86" t="str">
        <f>IF('Műszaki adattábla'!E711="","",'Műszaki adattábla'!E711)</f>
        <v>39N050757768000R</v>
      </c>
      <c r="E719" s="151">
        <f>IF('Műszaki adattábla'!E711="","",'Műszaki adattábla'!Q711)</f>
        <v>127156</v>
      </c>
      <c r="F719" s="87">
        <f>IF(D719="","",VLOOKUP(D719,'Műszaki adattábla'!E:N,8,0))</f>
        <v>16</v>
      </c>
      <c r="G719" s="87">
        <f>IF(D719="","",IF('Műszaki adattábla'!K711="20-99",IF('Műszaki adattábla'!N711="","Nem adott meg lekötött teljesítményt",VLOOKUP(D719,'Műszaki adattábla'!E:P,10,0)),0))</f>
        <v>0</v>
      </c>
      <c r="H719" s="87">
        <f>IF(D719="","",VLOOKUP(D719,'Műszaki adattábla'!E:Q,11,0))</f>
        <v>0</v>
      </c>
      <c r="I719" s="88">
        <v>1954.93</v>
      </c>
      <c r="J719" s="89">
        <v>1138.9100000000001</v>
      </c>
      <c r="K719" s="90">
        <f>IF(D719="","",ROUND((F719*I719*'Műszaki adattábla'!$C$6/'Műszaki adattábla'!$C$7)+(G719*I719)+(H719*I719)/12*$D$7,0))</f>
        <v>330173</v>
      </c>
      <c r="L719" s="91">
        <f t="shared" si="24"/>
        <v>144819</v>
      </c>
    </row>
    <row r="720" spans="2:12" ht="15.75" thickBot="1" x14ac:dyDescent="0.3">
      <c r="B720" s="84">
        <f t="shared" si="23"/>
        <v>699</v>
      </c>
      <c r="C720" s="85" t="str">
        <f>IF(D720="","",VLOOKUP(D720,'Műszaki adattábla'!E:H,2,0))</f>
        <v>5510 Dévaványa Árpád utca 5</v>
      </c>
      <c r="D720" s="86" t="str">
        <f>IF('Műszaki adattábla'!E712="","",'Műszaki adattábla'!E712)</f>
        <v>39N050751252000Z</v>
      </c>
      <c r="E720" s="151">
        <f>IF('Műszaki adattábla'!E712="","",'Műszaki adattábla'!Q712)</f>
        <v>91710</v>
      </c>
      <c r="F720" s="87">
        <f>IF(D720="","",VLOOKUP(D720,'Műszaki adattábla'!E:N,8,0))</f>
        <v>6</v>
      </c>
      <c r="G720" s="87">
        <f>IF(D720="","",IF('Műszaki adattábla'!K712="20-99",IF('Műszaki adattábla'!N712="","Nem adott meg lekötött teljesítményt",VLOOKUP(D720,'Műszaki adattábla'!E:P,10,0)),0))</f>
        <v>0</v>
      </c>
      <c r="H720" s="87">
        <f>IF(D720="","",VLOOKUP(D720,'Műszaki adattábla'!E:Q,11,0))</f>
        <v>0</v>
      </c>
      <c r="I720" s="88">
        <v>1954.93</v>
      </c>
      <c r="J720" s="89">
        <v>1138.9100000000001</v>
      </c>
      <c r="K720" s="90">
        <f>IF(D720="","",ROUND((F720*I720*'Műszaki adattábla'!$C$6/'Műszaki adattábla'!$C$7)+(G720*I720)+(H720*I720)/12*$D$7,0))</f>
        <v>123815</v>
      </c>
      <c r="L720" s="91">
        <f t="shared" si="24"/>
        <v>104449</v>
      </c>
    </row>
    <row r="721" spans="2:12" ht="15.75" thickBot="1" x14ac:dyDescent="0.3">
      <c r="B721" s="84">
        <f t="shared" si="23"/>
        <v>700</v>
      </c>
      <c r="C721" s="85" t="str">
        <f>IF(D721="","",VLOOKUP(D721,'Műszaki adattábla'!E:H,2,0))</f>
        <v>5551 Csabacsűd Szabadság utca 50</v>
      </c>
      <c r="D721" s="86" t="str">
        <f>IF('Műszaki adattábla'!E713="","",'Műszaki adattábla'!E713)</f>
        <v>39N050763243000B</v>
      </c>
      <c r="E721" s="151">
        <f>IF('Műszaki adattábla'!E713="","",'Műszaki adattábla'!Q713)</f>
        <v>6628</v>
      </c>
      <c r="F721" s="87">
        <f>IF(D721="","",VLOOKUP(D721,'Műszaki adattábla'!E:N,8,0))</f>
        <v>4</v>
      </c>
      <c r="G721" s="87">
        <f>IF(D721="","",IF('Műszaki adattábla'!K713="20-99",IF('Műszaki adattábla'!N713="","Nem adott meg lekötött teljesítményt",VLOOKUP(D721,'Műszaki adattábla'!E:P,10,0)),0))</f>
        <v>0</v>
      </c>
      <c r="H721" s="87">
        <f>IF(D721="","",VLOOKUP(D721,'Műszaki adattábla'!E:Q,11,0))</f>
        <v>0</v>
      </c>
      <c r="I721" s="88">
        <v>1954.93</v>
      </c>
      <c r="J721" s="89">
        <v>1138.9100000000001</v>
      </c>
      <c r="K721" s="90">
        <f>IF(D721="","",ROUND((F721*I721*'Műszaki adattábla'!$C$6/'Műszaki adattábla'!$C$7)+(G721*I721)+(H721*I721)/12*$D$7,0))</f>
        <v>82543</v>
      </c>
      <c r="L721" s="91">
        <f t="shared" si="24"/>
        <v>7549</v>
      </c>
    </row>
    <row r="722" spans="2:12" ht="15.75" thickBot="1" x14ac:dyDescent="0.3">
      <c r="B722" s="84">
        <f t="shared" si="23"/>
        <v>701</v>
      </c>
      <c r="C722" s="85" t="str">
        <f>IF(D722="","",VLOOKUP(D722,'Műszaki adattábla'!E:H,2,0))</f>
        <v>5530 Vésztő Kossuth Lajos utca 35</v>
      </c>
      <c r="D722" s="86" t="str">
        <f>IF('Műszaki adattábla'!E714="","",'Műszaki adattábla'!E714)</f>
        <v>39N050771109000J</v>
      </c>
      <c r="E722" s="151">
        <f>IF('Műszaki adattábla'!E714="","",'Műszaki adattábla'!Q714)</f>
        <v>39277</v>
      </c>
      <c r="F722" s="87">
        <f>IF(D722="","",VLOOKUP(D722,'Műszaki adattábla'!E:N,8,0))</f>
        <v>4</v>
      </c>
      <c r="G722" s="87">
        <f>IF(D722="","",IF('Műszaki adattábla'!K714="20-99",IF('Műszaki adattábla'!N714="","Nem adott meg lekötött teljesítményt",VLOOKUP(D722,'Műszaki adattábla'!E:P,10,0)),0))</f>
        <v>0</v>
      </c>
      <c r="H722" s="87">
        <f>IF(D722="","",VLOOKUP(D722,'Műszaki adattábla'!E:Q,11,0))</f>
        <v>0</v>
      </c>
      <c r="I722" s="88">
        <v>1954.93</v>
      </c>
      <c r="J722" s="89">
        <v>1138.9100000000001</v>
      </c>
      <c r="K722" s="90">
        <f>IF(D722="","",ROUND((F722*I722*'Műszaki adattábla'!$C$6/'Műszaki adattábla'!$C$7)+(G722*I722)+(H722*I722)/12*$D$7,0))</f>
        <v>82543</v>
      </c>
      <c r="L722" s="91">
        <f t="shared" si="24"/>
        <v>44733</v>
      </c>
    </row>
    <row r="723" spans="2:12" ht="15.75" thickBot="1" x14ac:dyDescent="0.3">
      <c r="B723" s="84">
        <f t="shared" si="23"/>
        <v>702</v>
      </c>
      <c r="C723" s="85" t="str">
        <f>IF(D723="","",VLOOKUP(D723,'Műszaki adattábla'!E:H,2,0))</f>
        <v>5525 Füzesgyarmat Kossuth Lajos utca 24</v>
      </c>
      <c r="D723" s="86" t="str">
        <f>IF('Műszaki adattábla'!E715="","",'Műszaki adattábla'!E715)</f>
        <v>39N050751934000P</v>
      </c>
      <c r="E723" s="151">
        <f>IF('Műszaki adattábla'!E715="","",'Műszaki adattábla'!Q715)</f>
        <v>16234</v>
      </c>
      <c r="F723" s="87">
        <f>IF(D723="","",VLOOKUP(D723,'Műszaki adattábla'!E:N,8,0))</f>
        <v>4</v>
      </c>
      <c r="G723" s="87">
        <f>IF(D723="","",IF('Műszaki adattábla'!K715="20-99",IF('Műszaki adattábla'!N715="","Nem adott meg lekötött teljesítményt",VLOOKUP(D723,'Műszaki adattábla'!E:P,10,0)),0))</f>
        <v>0</v>
      </c>
      <c r="H723" s="87">
        <f>IF(D723="","",VLOOKUP(D723,'Műszaki adattábla'!E:Q,11,0))</f>
        <v>0</v>
      </c>
      <c r="I723" s="88">
        <v>1954.93</v>
      </c>
      <c r="J723" s="89">
        <v>1138.9100000000001</v>
      </c>
      <c r="K723" s="90">
        <f>IF(D723="","",ROUND((F723*I723*'Műszaki adattábla'!$C$6/'Műszaki adattábla'!$C$7)+(G723*I723)+(H723*I723)/12*$D$7,0))</f>
        <v>82543</v>
      </c>
      <c r="L723" s="91">
        <f t="shared" si="24"/>
        <v>18489</v>
      </c>
    </row>
    <row r="724" spans="2:12" ht="15.75" thickBot="1" x14ac:dyDescent="0.3">
      <c r="B724" s="84">
        <f t="shared" si="23"/>
        <v>703</v>
      </c>
      <c r="C724" s="85" t="str">
        <f>IF(D724="","",VLOOKUP(D724,'Műszaki adattábla'!E:H,2,0))</f>
        <v>5527 Bucsa Kossuth Lajos tér 3</v>
      </c>
      <c r="D724" s="86" t="str">
        <f>IF('Műszaki adattábla'!E716="","",'Műszaki adattábla'!E716)</f>
        <v>39N050768986000V</v>
      </c>
      <c r="E724" s="151">
        <f>IF('Műszaki adattábla'!E716="","",'Műszaki adattábla'!Q716)</f>
        <v>3178</v>
      </c>
      <c r="F724" s="87">
        <f>IF(D724="","",VLOOKUP(D724,'Műszaki adattábla'!E:N,8,0))</f>
        <v>4</v>
      </c>
      <c r="G724" s="87">
        <f>IF(D724="","",IF('Műszaki adattábla'!K716="20-99",IF('Műszaki adattábla'!N716="","Nem adott meg lekötött teljesítményt",VLOOKUP(D724,'Műszaki adattábla'!E:P,10,0)),0))</f>
        <v>0</v>
      </c>
      <c r="H724" s="87">
        <f>IF(D724="","",VLOOKUP(D724,'Műszaki adattábla'!E:Q,11,0))</f>
        <v>0</v>
      </c>
      <c r="I724" s="88">
        <v>1954.93</v>
      </c>
      <c r="J724" s="89">
        <v>1138.9100000000001</v>
      </c>
      <c r="K724" s="90">
        <f>IF(D724="","",ROUND((F724*I724*'Műszaki adattábla'!$C$6/'Műszaki adattábla'!$C$7)+(G724*I724)+(H724*I724)/12*$D$7,0))</f>
        <v>82543</v>
      </c>
      <c r="L724" s="91">
        <f t="shared" si="24"/>
        <v>3619</v>
      </c>
    </row>
    <row r="725" spans="2:12" ht="15.75" thickBot="1" x14ac:dyDescent="0.3">
      <c r="B725" s="84">
        <f t="shared" si="23"/>
        <v>704</v>
      </c>
      <c r="C725" s="85" t="str">
        <f>IF(D725="","",VLOOKUP(D725,'Műszaki adattábla'!E:H,2,0))</f>
        <v>5900 Orosháza Tópartutca 10</v>
      </c>
      <c r="D725" s="86" t="str">
        <f>IF('Műszaki adattábla'!E717="","",'Műszaki adattábla'!E717)</f>
        <v>39N050000124000P</v>
      </c>
      <c r="E725" s="151">
        <f>IF('Műszaki adattábla'!E717="","",'Műszaki adattábla'!Q717)</f>
        <v>67209</v>
      </c>
      <c r="F725" s="87">
        <f>IF(D725="","",VLOOKUP(D725,'Műszaki adattábla'!E:N,8,0))</f>
        <v>4</v>
      </c>
      <c r="G725" s="87">
        <f>IF(D725="","",IF('Műszaki adattábla'!K717="20-99",IF('Műszaki adattábla'!N717="","Nem adott meg lekötött teljesítményt",VLOOKUP(D725,'Műszaki adattábla'!E:P,10,0)),0))</f>
        <v>0</v>
      </c>
      <c r="H725" s="87">
        <f>IF(D725="","",VLOOKUP(D725,'Műszaki adattábla'!E:Q,11,0))</f>
        <v>0</v>
      </c>
      <c r="I725" s="88">
        <v>1954.93</v>
      </c>
      <c r="J725" s="89">
        <v>1138.9100000000001</v>
      </c>
      <c r="K725" s="90">
        <f>IF(D725="","",ROUND((F725*I725*'Műszaki adattábla'!$C$6/'Műszaki adattábla'!$C$7)+(G725*I725)+(H725*I725)/12*$D$7,0))</f>
        <v>82543</v>
      </c>
      <c r="L725" s="91">
        <f t="shared" si="24"/>
        <v>76545</v>
      </c>
    </row>
    <row r="726" spans="2:12" ht="15.75" thickBot="1" x14ac:dyDescent="0.3">
      <c r="B726" s="84">
        <f t="shared" si="23"/>
        <v>705</v>
      </c>
      <c r="C726" s="85" t="str">
        <f>IF(D726="","",VLOOKUP(D726,'Műszaki adattábla'!E:H,2,0))</f>
        <v>5552 Kardos Külterület</v>
      </c>
      <c r="D726" s="86" t="str">
        <f>IF('Műszaki adattábla'!E718="","",'Műszaki adattábla'!E718)</f>
        <v>39N0508851860009</v>
      </c>
      <c r="E726" s="151">
        <f>IF('Műszaki adattábla'!E718="","",'Műszaki adattábla'!Q718)</f>
        <v>22051</v>
      </c>
      <c r="F726" s="87">
        <f>IF(D726="","",VLOOKUP(D726,'Műszaki adattábla'!E:N,8,0))</f>
        <v>4</v>
      </c>
      <c r="G726" s="87">
        <f>IF(D726="","",IF('Műszaki adattábla'!K718="20-99",IF('Műszaki adattábla'!N718="","Nem adott meg lekötött teljesítményt",VLOOKUP(D726,'Műszaki adattábla'!E:P,10,0)),0))</f>
        <v>0</v>
      </c>
      <c r="H726" s="87">
        <f>IF(D726="","",VLOOKUP(D726,'Műszaki adattábla'!E:Q,11,0))</f>
        <v>0</v>
      </c>
      <c r="I726" s="88">
        <v>1954.93</v>
      </c>
      <c r="J726" s="89">
        <v>1138.9100000000001</v>
      </c>
      <c r="K726" s="90">
        <f>IF(D726="","",ROUND((F726*I726*'Műszaki adattábla'!$C$6/'Műszaki adattábla'!$C$7)+(G726*I726)+(H726*I726)/12*$D$7,0))</f>
        <v>82543</v>
      </c>
      <c r="L726" s="91">
        <f t="shared" si="24"/>
        <v>25114</v>
      </c>
    </row>
    <row r="727" spans="2:12" ht="15.75" thickBot="1" x14ac:dyDescent="0.3">
      <c r="B727" s="84">
        <f t="shared" si="23"/>
        <v>706</v>
      </c>
      <c r="C727" s="85" t="str">
        <f>IF(D727="","",VLOOKUP(D727,'Műszaki adattábla'!E:H,2,0))</f>
        <v>5540 Szarvas Szabadság út 25-27</v>
      </c>
      <c r="D727" s="86" t="str">
        <f>IF('Műszaki adattábla'!E719="","",'Műszaki adattábla'!E719)</f>
        <v>39N0501418380007</v>
      </c>
      <c r="E727" s="151">
        <f>IF('Műszaki adattábla'!E719="","",'Műszaki adattábla'!Q719)</f>
        <v>0</v>
      </c>
      <c r="F727" s="87">
        <f>IF(D727="","",VLOOKUP(D727,'Műszaki adattábla'!E:N,8,0))</f>
        <v>0</v>
      </c>
      <c r="G727" s="87">
        <f>IF(D727="","",IF('Műszaki adattábla'!K719="20-99",IF('Műszaki adattábla'!N719="","Nem adott meg lekötött teljesítményt",VLOOKUP(D727,'Műszaki adattábla'!E:P,10,0)),0))</f>
        <v>683</v>
      </c>
      <c r="H727" s="87">
        <f>IF(D727="","",VLOOKUP(D727,'Műszaki adattábla'!E:Q,11,0))</f>
        <v>0</v>
      </c>
      <c r="I727" s="88">
        <v>1875.5</v>
      </c>
      <c r="J727" s="89">
        <v>164.72</v>
      </c>
      <c r="K727" s="90">
        <f>IF(D727="","",ROUND((F727*I727*'Műszaki adattábla'!$C$6/'Műszaki adattábla'!$C$7)+(G727*I727)+(H727*I727)/12*$D$7,0))</f>
        <v>1280967</v>
      </c>
      <c r="L727" s="91">
        <f t="shared" si="24"/>
        <v>0</v>
      </c>
    </row>
    <row r="728" spans="2:12" ht="15.75" thickBot="1" x14ac:dyDescent="0.3">
      <c r="B728" s="84">
        <f t="shared" si="23"/>
        <v>707</v>
      </c>
      <c r="C728" s="85" t="str">
        <f>IF(D728="","",VLOOKUP(D728,'Műszaki adattábla'!E:H,2,0))</f>
        <v>3527 Miskolc, Zsolcai kapu 32.</v>
      </c>
      <c r="D728" s="86" t="str">
        <f>IF('Műszaki adattábla'!E720="","",'Műszaki adattábla'!E720)</f>
        <v>39N1125795590004</v>
      </c>
      <c r="E728" s="151">
        <f>IF('Műszaki adattábla'!E720="","",'Műszaki adattábla'!Q720)</f>
        <v>1530592</v>
      </c>
      <c r="F728" s="87">
        <f>IF(D728="","",VLOOKUP(D728,'Műszaki adattábla'!E:N,8,0))</f>
        <v>0</v>
      </c>
      <c r="G728" s="87">
        <f>IF(D728="","",IF('Műszaki adattábla'!K720="20-99",IF('Műszaki adattábla'!N720="","Nem adott meg lekötött teljesítményt",VLOOKUP(D728,'Műszaki adattábla'!E:P,10,0)),0))</f>
        <v>0</v>
      </c>
      <c r="H728" s="87">
        <f>IF(D728="","",VLOOKUP(D728,'Műszaki adattábla'!E:Q,11,0))</f>
        <v>1066</v>
      </c>
      <c r="I728" s="88">
        <v>2893.89</v>
      </c>
      <c r="J728" s="89">
        <v>149.82</v>
      </c>
      <c r="K728" s="90">
        <f>IF(D728="","",ROUND((F728*I728*'Műszaki adattábla'!$C$6/'Műszaki adattábla'!$C$7)+(G728*I728)+(H728*I728)/12*$D$7,0))</f>
        <v>3084887</v>
      </c>
      <c r="L728" s="91">
        <f t="shared" si="24"/>
        <v>229313</v>
      </c>
    </row>
    <row r="729" spans="2:12" ht="15.75" thickBot="1" x14ac:dyDescent="0.3">
      <c r="B729" s="84">
        <f t="shared" si="23"/>
        <v>708</v>
      </c>
      <c r="C729" s="85" t="str">
        <f>IF(D729="","",VLOOKUP(D729,'Műszaki adattábla'!E:H,2,0))</f>
        <v>3526 Miskolc, Szeles u. 73.</v>
      </c>
      <c r="D729" s="86" t="str">
        <f>IF('Műszaki adattábla'!E721="","",'Műszaki adattábla'!E721)</f>
        <v>39N111243450000O</v>
      </c>
      <c r="E729" s="151">
        <f>IF('Műszaki adattábla'!E721="","",'Műszaki adattábla'!Q721)</f>
        <v>1330030</v>
      </c>
      <c r="F729" s="87">
        <f>IF(D729="","",VLOOKUP(D729,'Műszaki adattábla'!E:N,8,0))</f>
        <v>0</v>
      </c>
      <c r="G729" s="87">
        <f>IF(D729="","",IF('Műszaki adattábla'!K721="20-99",IF('Műszaki adattábla'!N721="","Nem adott meg lekötött teljesítményt",VLOOKUP(D729,'Műszaki adattábla'!E:P,10,0)),0))</f>
        <v>840</v>
      </c>
      <c r="H729" s="87">
        <f>IF(D729="","",VLOOKUP(D729,'Műszaki adattábla'!E:Q,11,0))</f>
        <v>0</v>
      </c>
      <c r="I729" s="88">
        <v>1832.45</v>
      </c>
      <c r="J729" s="89">
        <v>194.42</v>
      </c>
      <c r="K729" s="90">
        <f>IF(D729="","",ROUND((F729*I729*'Műszaki adattábla'!$C$6/'Műszaki adattábla'!$C$7)+(G729*I729)+(H729*I729)/12*$D$7,0))</f>
        <v>1539258</v>
      </c>
      <c r="L729" s="91">
        <f t="shared" si="24"/>
        <v>258584</v>
      </c>
    </row>
    <row r="730" spans="2:12" ht="15.75" thickBot="1" x14ac:dyDescent="0.3">
      <c r="B730" s="84">
        <f t="shared" si="23"/>
        <v>709</v>
      </c>
      <c r="C730" s="85" t="str">
        <f>IF(D730="","",VLOOKUP(D730,'Műszaki adattábla'!E:H,2,0))</f>
        <v>3526 Miskolc, Szentpéteri kapu 105.</v>
      </c>
      <c r="D730" s="86" t="str">
        <f>IF('Műszaki adattábla'!E722="","",'Műszaki adattábla'!E722)</f>
        <v>39N111132646000D</v>
      </c>
      <c r="E730" s="151">
        <f>IF('Műszaki adattábla'!E722="","",'Műszaki adattábla'!Q722)</f>
        <v>390566</v>
      </c>
      <c r="F730" s="87">
        <f>IF(D730="","",VLOOKUP(D730,'Műszaki adattábla'!E:N,8,0))</f>
        <v>0</v>
      </c>
      <c r="G730" s="87">
        <f>IF(D730="","",IF('Műszaki adattábla'!K722="20-99",IF('Műszaki adattábla'!N722="","Nem adott meg lekötött teljesítményt",VLOOKUP(D730,'Műszaki adattábla'!E:P,10,0)),0))</f>
        <v>683</v>
      </c>
      <c r="H730" s="87">
        <f>IF(D730="","",VLOOKUP(D730,'Műszaki adattábla'!E:Q,11,0))</f>
        <v>0</v>
      </c>
      <c r="I730" s="88">
        <v>1832.45</v>
      </c>
      <c r="J730" s="89">
        <v>194.42</v>
      </c>
      <c r="K730" s="90">
        <f>IF(D730="","",ROUND((F730*I730*'Műszaki adattábla'!$C$6/'Műszaki adattábla'!$C$7)+(G730*I730)+(H730*I730)/12*$D$7,0))</f>
        <v>1251563</v>
      </c>
      <c r="L730" s="91">
        <f t="shared" si="24"/>
        <v>75934</v>
      </c>
    </row>
    <row r="731" spans="2:12" ht="15.75" thickBot="1" x14ac:dyDescent="0.3">
      <c r="B731" s="84">
        <f t="shared" si="23"/>
        <v>710</v>
      </c>
      <c r="C731" s="85" t="str">
        <f>IF(D731="","",VLOOKUP(D731,'Műszaki adattábla'!E:H,2,0))</f>
        <v>3780 Edelény, Miklós Gyula út 6.</v>
      </c>
      <c r="D731" s="86" t="str">
        <f>IF('Műszaki adattábla'!E723="","",'Műszaki adattábla'!E723)</f>
        <v>39N111019375000U</v>
      </c>
      <c r="E731" s="151">
        <f>IF('Műszaki adattábla'!E723="","",'Műszaki adattábla'!Q723)</f>
        <v>335146</v>
      </c>
      <c r="F731" s="87">
        <f>IF(D731="","",VLOOKUP(D731,'Műszaki adattábla'!E:N,8,0))</f>
        <v>0</v>
      </c>
      <c r="G731" s="87">
        <f>IF(D731="","",IF('Műszaki adattábla'!K723="20-99",IF('Műszaki adattábla'!N723="","Nem adott meg lekötött teljesítményt",VLOOKUP(D731,'Műszaki adattábla'!E:P,10,0)),0))</f>
        <v>441</v>
      </c>
      <c r="H731" s="87">
        <f>IF(D731="","",VLOOKUP(D731,'Műszaki adattábla'!E:Q,11,0))</f>
        <v>0</v>
      </c>
      <c r="I731" s="88">
        <v>1832.45</v>
      </c>
      <c r="J731" s="89">
        <v>194.42</v>
      </c>
      <c r="K731" s="90">
        <f>IF(D731="","",ROUND((F731*I731*'Műszaki adattábla'!$C$6/'Műszaki adattábla'!$C$7)+(G731*I731)+(H731*I731)/12*$D$7,0))</f>
        <v>808110</v>
      </c>
      <c r="L731" s="91">
        <f t="shared" si="24"/>
        <v>65159</v>
      </c>
    </row>
    <row r="732" spans="2:12" ht="15.75" thickBot="1" x14ac:dyDescent="0.3">
      <c r="B732" s="84">
        <f t="shared" si="23"/>
        <v>711</v>
      </c>
      <c r="C732" s="85" t="str">
        <f>IF(D732="","",VLOOKUP(D732,'Műszaki adattábla'!E:H,2,0))</f>
        <v>3860 Encs, Petőfi Sándor út 75/A.</v>
      </c>
      <c r="D732" s="86" t="str">
        <f>IF('Műszaki adattábla'!E724="","",'Műszaki adattábla'!E724)</f>
        <v>39N1108293120003</v>
      </c>
      <c r="E732" s="151">
        <f>IF('Műszaki adattábla'!E724="","",'Műszaki adattábla'!Q724)</f>
        <v>633348</v>
      </c>
      <c r="F732" s="87">
        <f>IF(D732="","",VLOOKUP(D732,'Műszaki adattábla'!E:N,8,0))</f>
        <v>0</v>
      </c>
      <c r="G732" s="87">
        <f>IF(D732="","",IF('Műszaki adattábla'!K724="20-99",IF('Műszaki adattábla'!N724="","Nem adott meg lekötött teljesítményt",VLOOKUP(D732,'Műszaki adattábla'!E:P,10,0)),0))</f>
        <v>420</v>
      </c>
      <c r="H732" s="87">
        <f>IF(D732="","",VLOOKUP(D732,'Műszaki adattábla'!E:Q,11,0))</f>
        <v>0</v>
      </c>
      <c r="I732" s="88">
        <v>1832.45</v>
      </c>
      <c r="J732" s="89">
        <v>194.42</v>
      </c>
      <c r="K732" s="90">
        <f>IF(D732="","",ROUND((F732*I732*'Műszaki adattábla'!$C$6/'Műszaki adattábla'!$C$7)+(G732*I732)+(H732*I732)/12*$D$7,0))</f>
        <v>769629</v>
      </c>
      <c r="L732" s="91">
        <f t="shared" si="24"/>
        <v>123136</v>
      </c>
    </row>
    <row r="733" spans="2:12" ht="15.75" thickBot="1" x14ac:dyDescent="0.3">
      <c r="B733" s="84">
        <f t="shared" si="23"/>
        <v>712</v>
      </c>
      <c r="C733" s="85" t="str">
        <f>IF(D733="","",VLOOKUP(D733,'Műszaki adattábla'!E:H,2,0))</f>
        <v>3700 Kazincbarcika, Barátság tér 1-3.</v>
      </c>
      <c r="D733" s="86" t="str">
        <f>IF('Műszaki adattábla'!E725="","",'Műszaki adattábla'!E725)</f>
        <v>39N111069394000F</v>
      </c>
      <c r="E733" s="151">
        <f>IF('Műszaki adattábla'!E725="","",'Műszaki adattábla'!Q725)</f>
        <v>580570</v>
      </c>
      <c r="F733" s="87">
        <f>IF(D733="","",VLOOKUP(D733,'Műszaki adattábla'!E:N,8,0))</f>
        <v>0</v>
      </c>
      <c r="G733" s="87">
        <f>IF(D733="","",IF('Műszaki adattábla'!K725="20-99",IF('Műszaki adattábla'!N725="","Nem adott meg lekötött teljesítményt",VLOOKUP(D733,'Műszaki adattábla'!E:P,10,0)),0))</f>
        <v>263</v>
      </c>
      <c r="H733" s="87">
        <f>IF(D733="","",VLOOKUP(D733,'Műszaki adattábla'!E:Q,11,0))</f>
        <v>0</v>
      </c>
      <c r="I733" s="88">
        <v>1832.45</v>
      </c>
      <c r="J733" s="89">
        <v>194.42</v>
      </c>
      <c r="K733" s="90">
        <f>IF(D733="","",ROUND((F733*I733*'Műszaki adattábla'!$C$6/'Műszaki adattábla'!$C$7)+(G733*I733)+(H733*I733)/12*$D$7,0))</f>
        <v>481934</v>
      </c>
      <c r="L733" s="91">
        <f t="shared" si="24"/>
        <v>112874</v>
      </c>
    </row>
    <row r="734" spans="2:12" ht="15.75" thickBot="1" x14ac:dyDescent="0.3">
      <c r="B734" s="84">
        <f t="shared" si="23"/>
        <v>713</v>
      </c>
      <c r="C734" s="85" t="str">
        <f>IF(D734="","",VLOOKUP(D734,'Műszaki adattábla'!E:H,2,0))</f>
        <v>3400 Mezőkövesd, Egri u. 2.</v>
      </c>
      <c r="D734" s="86" t="str">
        <f>IF('Műszaki adattábla'!E726="","",'Műszaki adattábla'!E726)</f>
        <v>39N111083320000X</v>
      </c>
      <c r="E734" s="151">
        <f>IF('Műszaki adattábla'!E726="","",'Műszaki adattábla'!Q726)</f>
        <v>358898</v>
      </c>
      <c r="F734" s="87">
        <f>IF(D734="","",VLOOKUP(D734,'Műszaki adattábla'!E:N,8,0))</f>
        <v>0</v>
      </c>
      <c r="G734" s="87">
        <f>IF(D734="","",IF('Műszaki adattábla'!K726="20-99",IF('Műszaki adattábla'!N726="","Nem adott meg lekötött teljesítményt",VLOOKUP(D734,'Műszaki adattábla'!E:P,10,0)),0))</f>
        <v>420</v>
      </c>
      <c r="H734" s="87">
        <f>IF(D734="","",VLOOKUP(D734,'Műszaki adattábla'!E:Q,11,0))</f>
        <v>0</v>
      </c>
      <c r="I734" s="88">
        <v>1832.45</v>
      </c>
      <c r="J734" s="89">
        <v>194.42</v>
      </c>
      <c r="K734" s="90">
        <f>IF(D734="","",ROUND((F734*I734*'Műszaki adattábla'!$C$6/'Műszaki adattábla'!$C$7)+(G734*I734)+(H734*I734)/12*$D$7,0))</f>
        <v>769629</v>
      </c>
      <c r="L734" s="91">
        <f t="shared" si="24"/>
        <v>69777</v>
      </c>
    </row>
    <row r="735" spans="2:12" ht="15.75" thickBot="1" x14ac:dyDescent="0.3">
      <c r="B735" s="84">
        <f t="shared" si="23"/>
        <v>714</v>
      </c>
      <c r="C735" s="85" t="str">
        <f>IF(D735="","",VLOOKUP(D735,'Műszaki adattábla'!E:H,2,0))</f>
        <v>3600 Ózd, Jászi Oszkár u. 1-3.</v>
      </c>
      <c r="D735" s="86" t="str">
        <f>IF('Műszaki adattábla'!E727="","",'Műszaki adattábla'!E727)</f>
        <v>39N111007498000L</v>
      </c>
      <c r="E735" s="151">
        <f>IF('Műszaki adattábla'!E727="","",'Műszaki adattábla'!Q727)</f>
        <v>490847</v>
      </c>
      <c r="F735" s="87">
        <f>IF(D735="","",VLOOKUP(D735,'Műszaki adattábla'!E:N,8,0))</f>
        <v>0</v>
      </c>
      <c r="G735" s="87">
        <f>IF(D735="","",IF('Műszaki adattábla'!K727="20-99",IF('Műszaki adattábla'!N727="","Nem adott meg lekötött teljesítményt",VLOOKUP(D735,'Műszaki adattábla'!E:P,10,0)),0))</f>
        <v>263</v>
      </c>
      <c r="H735" s="87">
        <f>IF(D735="","",VLOOKUP(D735,'Műszaki adattábla'!E:Q,11,0))</f>
        <v>0</v>
      </c>
      <c r="I735" s="88">
        <v>1832.45</v>
      </c>
      <c r="J735" s="89">
        <v>194.42</v>
      </c>
      <c r="K735" s="90">
        <f>IF(D735="","",ROUND((F735*I735*'Műszaki adattábla'!$C$6/'Műszaki adattábla'!$C$7)+(G735*I735)+(H735*I735)/12*$D$7,0))</f>
        <v>481934</v>
      </c>
      <c r="L735" s="91">
        <f t="shared" si="24"/>
        <v>95430</v>
      </c>
    </row>
    <row r="736" spans="2:12" ht="15.75" thickBot="1" x14ac:dyDescent="0.3">
      <c r="B736" s="84">
        <f t="shared" si="23"/>
        <v>715</v>
      </c>
      <c r="C736" s="85" t="str">
        <f>IF(D736="","",VLOOKUP(D736,'Műszaki adattábla'!E:H,2,0))</f>
        <v>3980 Sátoraljaújhely, Kazinczy Ferenc u. 37.</v>
      </c>
      <c r="D736" s="86" t="str">
        <f>IF('Műszaki adattábla'!E728="","",'Műszaki adattábla'!E728)</f>
        <v>39N1108293200007</v>
      </c>
      <c r="E736" s="151">
        <f>IF('Műszaki adattábla'!E728="","",'Műszaki adattábla'!Q728)</f>
        <v>642846</v>
      </c>
      <c r="F736" s="87">
        <f>IF(D736="","",VLOOKUP(D736,'Műszaki adattábla'!E:N,8,0))</f>
        <v>0</v>
      </c>
      <c r="G736" s="87">
        <f>IF(D736="","",IF('Műszaki adattábla'!K728="20-99",IF('Műszaki adattábla'!N728="","Nem adott meg lekötött teljesítményt",VLOOKUP(D736,'Műszaki adattábla'!E:P,10,0)),0))</f>
        <v>420</v>
      </c>
      <c r="H736" s="87">
        <f>IF(D736="","",VLOOKUP(D736,'Műszaki adattábla'!E:Q,11,0))</f>
        <v>0</v>
      </c>
      <c r="I736" s="88">
        <v>1832.45</v>
      </c>
      <c r="J736" s="89">
        <v>194.42</v>
      </c>
      <c r="K736" s="90">
        <f>IF(D736="","",ROUND((F736*I736*'Műszaki adattábla'!$C$6/'Műszaki adattábla'!$C$7)+(G736*I736)+(H736*I736)/12*$D$7,0))</f>
        <v>769629</v>
      </c>
      <c r="L736" s="91">
        <f t="shared" si="24"/>
        <v>124982</v>
      </c>
    </row>
    <row r="737" spans="2:12" ht="15.75" thickBot="1" x14ac:dyDescent="0.3">
      <c r="B737" s="84">
        <f t="shared" si="23"/>
        <v>716</v>
      </c>
      <c r="C737" s="85" t="str">
        <f>IF(D737="","",VLOOKUP(D737,'Műszaki adattábla'!E:H,2,0))</f>
        <v>3900 Szerencs, Bekecsi út 10/1.</v>
      </c>
      <c r="D737" s="86" t="str">
        <f>IF('Műszaki adattábla'!E729="","",'Műszaki adattábla'!E729)</f>
        <v>39N110423781000Q</v>
      </c>
      <c r="E737" s="151">
        <f>IF('Műszaki adattábla'!E729="","",'Műszaki adattábla'!Q729)</f>
        <v>253341</v>
      </c>
      <c r="F737" s="87">
        <f>IF(D737="","",VLOOKUP(D737,'Műszaki adattábla'!E:N,8,0))</f>
        <v>0</v>
      </c>
      <c r="G737" s="87">
        <f>IF(D737="","",IF('Műszaki adattábla'!K729="20-99",IF('Műszaki adattábla'!N729="","Nem adott meg lekötött teljesítményt",VLOOKUP(D737,'Műszaki adattábla'!E:P,10,0)),0))</f>
        <v>263</v>
      </c>
      <c r="H737" s="87">
        <f>IF(D737="","",VLOOKUP(D737,'Műszaki adattábla'!E:Q,11,0))</f>
        <v>0</v>
      </c>
      <c r="I737" s="88">
        <v>1832.45</v>
      </c>
      <c r="J737" s="89">
        <v>194.42</v>
      </c>
      <c r="K737" s="90">
        <f>IF(D737="","",ROUND((F737*I737*'Műszaki adattábla'!$C$6/'Műszaki adattábla'!$C$7)+(G737*I737)+(H737*I737)/12*$D$7,0))</f>
        <v>481934</v>
      </c>
      <c r="L737" s="91">
        <f t="shared" si="24"/>
        <v>49255</v>
      </c>
    </row>
    <row r="738" spans="2:12" ht="15.75" thickBot="1" x14ac:dyDescent="0.3">
      <c r="B738" s="84">
        <f t="shared" si="23"/>
        <v>717</v>
      </c>
      <c r="C738" s="85" t="str">
        <f>IF(D738="","",VLOOKUP(D738,'Műszaki adattábla'!E:H,2,0))</f>
        <v>3580 Tiszaújváros, Tisza u. 2.</v>
      </c>
      <c r="D738" s="86" t="str">
        <f>IF('Műszaki adattábla'!E730="","",'Műszaki adattábla'!E730)</f>
        <v>39N1103434300000</v>
      </c>
      <c r="E738" s="151">
        <f>IF('Műszaki adattábla'!E730="","",'Műszaki adattábla'!Q730)</f>
        <v>343065</v>
      </c>
      <c r="F738" s="87">
        <f>IF(D738="","",VLOOKUP(D738,'Műszaki adattábla'!E:N,8,0))</f>
        <v>0</v>
      </c>
      <c r="G738" s="87">
        <f>IF(D738="","",IF('Műszaki adattábla'!K730="20-99",IF('Műszaki adattábla'!N730="","Nem adott meg lekötött teljesítményt",VLOOKUP(D738,'Műszaki adattábla'!E:P,10,0)),0))</f>
        <v>462</v>
      </c>
      <c r="H738" s="87">
        <f>IF(D738="","",VLOOKUP(D738,'Műszaki adattábla'!E:Q,11,0))</f>
        <v>0</v>
      </c>
      <c r="I738" s="88">
        <v>1832.45</v>
      </c>
      <c r="J738" s="89">
        <v>194.42</v>
      </c>
      <c r="K738" s="90">
        <f>IF(D738="","",ROUND((F738*I738*'Műszaki adattábla'!$C$6/'Műszaki adattábla'!$C$7)+(G738*I738)+(H738*I738)/12*$D$7,0))</f>
        <v>846592</v>
      </c>
      <c r="L738" s="91">
        <f t="shared" si="24"/>
        <v>66699</v>
      </c>
    </row>
    <row r="739" spans="2:12" ht="15.75" thickBot="1" x14ac:dyDescent="0.3">
      <c r="B739" s="84">
        <f t="shared" si="23"/>
        <v>718</v>
      </c>
      <c r="C739" s="85" t="str">
        <f>IF(D739="","",VLOOKUP(D739,'Műszaki adattábla'!E:H,2,0))</f>
        <v xml:space="preserve">3654 Bánréve, Petőfi Sándor utca. 20. 1/2. </v>
      </c>
      <c r="D739" s="86" t="str">
        <f>IF('Műszaki adattábla'!E731="","",'Műszaki adattábla'!E731)</f>
        <v>39N111181304000V</v>
      </c>
      <c r="E739" s="151">
        <f>IF('Műszaki adattábla'!E731="","",'Műszaki adattábla'!Q731)</f>
        <v>1372</v>
      </c>
      <c r="F739" s="87">
        <f>IF(D739="","",VLOOKUP(D739,'Műszaki adattábla'!E:N,8,0))</f>
        <v>4</v>
      </c>
      <c r="G739" s="87">
        <f>IF(D739="","",IF('Műszaki adattábla'!K731="20-99",IF('Műszaki adattábla'!N731="","Nem adott meg lekötött teljesítményt",VLOOKUP(D739,'Műszaki adattábla'!E:P,10,0)),0))</f>
        <v>0</v>
      </c>
      <c r="H739" s="87">
        <f>IF(D739="","",VLOOKUP(D739,'Műszaki adattábla'!E:Q,11,0))</f>
        <v>0</v>
      </c>
      <c r="I739" s="88">
        <v>1973.63</v>
      </c>
      <c r="J739" s="89">
        <v>1169.71</v>
      </c>
      <c r="K739" s="90">
        <f>IF(D739="","",ROUND((F739*I739*'Műszaki adattábla'!$C$6/'Műszaki adattábla'!$C$7)+(G739*I739)+(H739*I739)/12*$D$7,0))</f>
        <v>83333</v>
      </c>
      <c r="L739" s="91">
        <f t="shared" si="24"/>
        <v>1605</v>
      </c>
    </row>
    <row r="740" spans="2:12" ht="15.75" thickBot="1" x14ac:dyDescent="0.3">
      <c r="B740" s="84">
        <f t="shared" si="23"/>
        <v>719</v>
      </c>
      <c r="C740" s="85" t="str">
        <f>IF(D740="","",VLOOKUP(D740,'Műszaki adattábla'!E:H,2,0))</f>
        <v xml:space="preserve">3654 Bánréve, Petőfi Sándor utca. 20. F/3. </v>
      </c>
      <c r="D740" s="86" t="str">
        <f>IF('Műszaki adattábla'!E732="","",'Műszaki adattábla'!E732)</f>
        <v>39N111117507000H</v>
      </c>
      <c r="E740" s="151">
        <f>IF('Műszaki adattábla'!E732="","",'Műszaki adattábla'!Q732)</f>
        <v>1372</v>
      </c>
      <c r="F740" s="87">
        <f>IF(D740="","",VLOOKUP(D740,'Műszaki adattábla'!E:N,8,0))</f>
        <v>4</v>
      </c>
      <c r="G740" s="87">
        <f>IF(D740="","",IF('Műszaki adattábla'!K732="20-99",IF('Műszaki adattábla'!N732="","Nem adott meg lekötött teljesítményt",VLOOKUP(D740,'Műszaki adattábla'!E:P,10,0)),0))</f>
        <v>0</v>
      </c>
      <c r="H740" s="87">
        <f>IF(D740="","",VLOOKUP(D740,'Műszaki adattábla'!E:Q,11,0))</f>
        <v>0</v>
      </c>
      <c r="I740" s="88">
        <v>1973.63</v>
      </c>
      <c r="J740" s="89">
        <v>1169.71</v>
      </c>
      <c r="K740" s="90">
        <f>IF(D740="","",ROUND((F740*I740*'Műszaki adattábla'!$C$6/'Műszaki adattábla'!$C$7)+(G740*I740)+(H740*I740)/12*$D$7,0))</f>
        <v>83333</v>
      </c>
      <c r="L740" s="91">
        <f t="shared" si="24"/>
        <v>1605</v>
      </c>
    </row>
    <row r="741" spans="2:12" ht="15.75" thickBot="1" x14ac:dyDescent="0.3">
      <c r="B741" s="84">
        <f t="shared" si="23"/>
        <v>720</v>
      </c>
      <c r="C741" s="85" t="str">
        <f>IF(D741="","",VLOOKUP(D741,'Műszaki adattábla'!E:H,2,0))</f>
        <v>3763 Bódvaszilas, Kossuth Lajos u. 23</v>
      </c>
      <c r="D741" s="86" t="str">
        <f>IF('Műszaki adattábla'!E733="","",'Műszaki adattábla'!E733)</f>
        <v>39N1110210310002</v>
      </c>
      <c r="E741" s="151">
        <f>IF('Műszaki adattábla'!E733="","",'Műszaki adattábla'!Q733)</f>
        <v>39795</v>
      </c>
      <c r="F741" s="87">
        <f>IF(D741="","",VLOOKUP(D741,'Műszaki adattábla'!E:N,8,0))</f>
        <v>4</v>
      </c>
      <c r="G741" s="87">
        <f>IF(D741="","",IF('Műszaki adattábla'!K733="20-99",IF('Műszaki adattábla'!N733="","Nem adott meg lekötött teljesítményt",VLOOKUP(D741,'Műszaki adattábla'!E:P,10,0)),0))</f>
        <v>0</v>
      </c>
      <c r="H741" s="87">
        <f>IF(D741="","",VLOOKUP(D741,'Műszaki adattábla'!E:Q,11,0))</f>
        <v>0</v>
      </c>
      <c r="I741" s="88">
        <v>1973.63</v>
      </c>
      <c r="J741" s="89">
        <v>1169.71</v>
      </c>
      <c r="K741" s="90">
        <f>IF(D741="","",ROUND((F741*I741*'Műszaki adattábla'!$C$6/'Műszaki adattábla'!$C$7)+(G741*I741)+(H741*I741)/12*$D$7,0))</f>
        <v>83333</v>
      </c>
      <c r="L741" s="91">
        <f t="shared" si="24"/>
        <v>46549</v>
      </c>
    </row>
    <row r="742" spans="2:12" ht="15.75" thickBot="1" x14ac:dyDescent="0.3">
      <c r="B742" s="84">
        <f t="shared" si="23"/>
        <v>721</v>
      </c>
      <c r="C742" s="85" t="str">
        <f>IF(D742="","",VLOOKUP(D742,'Műszaki adattábla'!E:H,2,0))</f>
        <v>3412 Bogács, Alkotmány u.1.</v>
      </c>
      <c r="D742" s="86" t="str">
        <f>IF('Műszaki adattábla'!E734="","",'Műszaki adattábla'!E734)</f>
        <v>39N111001861000K</v>
      </c>
      <c r="E742" s="151">
        <f>IF('Műszaki adattábla'!E734="","",'Műszaki adattábla'!Q734)</f>
        <v>87085</v>
      </c>
      <c r="F742" s="87">
        <f>IF(D742="","",VLOOKUP(D742,'Műszaki adattábla'!E:N,8,0))</f>
        <v>4</v>
      </c>
      <c r="G742" s="87">
        <f>IF(D742="","",IF('Műszaki adattábla'!K734="20-99",IF('Műszaki adattábla'!N734="","Nem adott meg lekötött teljesítményt",VLOOKUP(D742,'Műszaki adattábla'!E:P,10,0)),0))</f>
        <v>0</v>
      </c>
      <c r="H742" s="87">
        <f>IF(D742="","",VLOOKUP(D742,'Műszaki adattábla'!E:Q,11,0))</f>
        <v>0</v>
      </c>
      <c r="I742" s="88">
        <v>1973.63</v>
      </c>
      <c r="J742" s="89">
        <v>1169.71</v>
      </c>
      <c r="K742" s="90">
        <f>IF(D742="","",ROUND((F742*I742*'Műszaki adattábla'!$C$6/'Műszaki adattábla'!$C$7)+(G742*I742)+(H742*I742)/12*$D$7,0))</f>
        <v>83333</v>
      </c>
      <c r="L742" s="91">
        <f t="shared" si="24"/>
        <v>101864</v>
      </c>
    </row>
    <row r="743" spans="2:12" ht="15.75" thickBot="1" x14ac:dyDescent="0.3">
      <c r="B743" s="84">
        <f t="shared" si="23"/>
        <v>722</v>
      </c>
      <c r="C743" s="85" t="str">
        <f>IF(D743="","",VLOOKUP(D743,'Műszaki adattábla'!E:H,2,0))</f>
        <v>3422 Bükkábrány, II. András tér 3.</v>
      </c>
      <c r="D743" s="86" t="str">
        <f>IF('Műszaki adattábla'!E735="","",'Műszaki adattábla'!E735)</f>
        <v>39N111077314000X</v>
      </c>
      <c r="E743" s="151">
        <f>IF('Műszaki adattábla'!E735="","",'Műszaki adattábla'!Q735)</f>
        <v>42222</v>
      </c>
      <c r="F743" s="87">
        <f>IF(D743="","",VLOOKUP(D743,'Műszaki adattábla'!E:N,8,0))</f>
        <v>4</v>
      </c>
      <c r="G743" s="87">
        <f>IF(D743="","",IF('Műszaki adattábla'!K735="20-99",IF('Műszaki adattábla'!N735="","Nem adott meg lekötött teljesítményt",VLOOKUP(D743,'Műszaki adattábla'!E:P,10,0)),0))</f>
        <v>0</v>
      </c>
      <c r="H743" s="87">
        <f>IF(D743="","",VLOOKUP(D743,'Műszaki adattábla'!E:Q,11,0))</f>
        <v>0</v>
      </c>
      <c r="I743" s="88">
        <v>1973.63</v>
      </c>
      <c r="J743" s="89">
        <v>1169.71</v>
      </c>
      <c r="K743" s="90">
        <f>IF(D743="","",ROUND((F743*I743*'Műszaki adattábla'!$C$6/'Műszaki adattábla'!$C$7)+(G743*I743)+(H743*I743)/12*$D$7,0))</f>
        <v>83333</v>
      </c>
      <c r="L743" s="91">
        <f t="shared" si="24"/>
        <v>49387</v>
      </c>
    </row>
    <row r="744" spans="2:12" ht="15.75" thickBot="1" x14ac:dyDescent="0.3">
      <c r="B744" s="84">
        <f t="shared" si="23"/>
        <v>723</v>
      </c>
      <c r="C744" s="85" t="str">
        <f>IF(D744="","",VLOOKUP(D744,'Műszaki adattábla'!E:H,2,0))</f>
        <v>3973 Cigánd, Fő utca. 89.</v>
      </c>
      <c r="D744" s="86" t="str">
        <f>IF('Műszaki adattábla'!E736="","",'Műszaki adattábla'!E736)</f>
        <v>39N110010231000G</v>
      </c>
      <c r="E744" s="151">
        <f>IF('Műszaki adattábla'!E736="","",'Műszaki adattábla'!Q736)</f>
        <v>28503</v>
      </c>
      <c r="F744" s="87">
        <f>IF(D744="","",VLOOKUP(D744,'Műszaki adattábla'!E:N,8,0))</f>
        <v>4</v>
      </c>
      <c r="G744" s="87">
        <f>IF(D744="","",IF('Műszaki adattábla'!K736="20-99",IF('Műszaki adattábla'!N736="","Nem adott meg lekötött teljesítményt",VLOOKUP(D744,'Műszaki adattábla'!E:P,10,0)),0))</f>
        <v>0</v>
      </c>
      <c r="H744" s="87">
        <f>IF(D744="","",VLOOKUP(D744,'Műszaki adattábla'!E:Q,11,0))</f>
        <v>0</v>
      </c>
      <c r="I744" s="88">
        <v>1973.63</v>
      </c>
      <c r="J744" s="89">
        <v>1169.71</v>
      </c>
      <c r="K744" s="90">
        <f>IF(D744="","",ROUND((F744*I744*'Műszaki adattábla'!$C$6/'Műszaki adattábla'!$C$7)+(G744*I744)+(H744*I744)/12*$D$7,0))</f>
        <v>83333</v>
      </c>
      <c r="L744" s="91">
        <f t="shared" si="24"/>
        <v>33340</v>
      </c>
    </row>
    <row r="745" spans="2:12" ht="15.75" thickBot="1" x14ac:dyDescent="0.3">
      <c r="B745" s="84">
        <f t="shared" si="23"/>
        <v>724</v>
      </c>
      <c r="C745" s="85" t="str">
        <f>IF(D745="","",VLOOKUP(D745,'Műszaki adattábla'!E:H,2,0))</f>
        <v>3643 Dédestapolcsány, Dózsa György u. 5.</v>
      </c>
      <c r="D745" s="86" t="str">
        <f>IF('Műszaki adattábla'!E737="","",'Műszaki adattábla'!E737)</f>
        <v>39N111259833000A</v>
      </c>
      <c r="E745" s="151">
        <f>IF('Műszaki adattábla'!E737="","",'Műszaki adattábla'!Q737)</f>
        <v>9711</v>
      </c>
      <c r="F745" s="87">
        <f>IF(D745="","",VLOOKUP(D745,'Műszaki adattábla'!E:N,8,0))</f>
        <v>4</v>
      </c>
      <c r="G745" s="87">
        <f>IF(D745="","",IF('Műszaki adattábla'!K737="20-99",IF('Műszaki adattábla'!N737="","Nem adott meg lekötött teljesítményt",VLOOKUP(D745,'Műszaki adattábla'!E:P,10,0)),0))</f>
        <v>0</v>
      </c>
      <c r="H745" s="87">
        <f>IF(D745="","",VLOOKUP(D745,'Műszaki adattábla'!E:Q,11,0))</f>
        <v>0</v>
      </c>
      <c r="I745" s="88">
        <v>1973.63</v>
      </c>
      <c r="J745" s="89">
        <v>1169.71</v>
      </c>
      <c r="K745" s="90">
        <f>IF(D745="","",ROUND((F745*I745*'Műszaki adattábla'!$C$6/'Műszaki adattábla'!$C$7)+(G745*I745)+(H745*I745)/12*$D$7,0))</f>
        <v>83333</v>
      </c>
      <c r="L745" s="91">
        <f t="shared" si="24"/>
        <v>11359</v>
      </c>
    </row>
    <row r="746" spans="2:12" ht="15.75" thickBot="1" x14ac:dyDescent="0.3">
      <c r="B746" s="84">
        <f t="shared" si="23"/>
        <v>725</v>
      </c>
      <c r="C746" s="85" t="str">
        <f>IF(D746="","",VLOOKUP(D746,'Műszaki adattábla'!E:H,2,0))</f>
        <v>3561 Felsőzsolca, Kassai u. 30.</v>
      </c>
      <c r="D746" s="86" t="str">
        <f>IF('Műszaki adattábla'!E738="","",'Műszaki adattábla'!E738)</f>
        <v>39N111146136000D</v>
      </c>
      <c r="E746" s="151">
        <f>IF('Műszaki adattábla'!E738="","",'Műszaki adattábla'!Q738)</f>
        <v>50669</v>
      </c>
      <c r="F746" s="87">
        <f>IF(D746="","",VLOOKUP(D746,'Műszaki adattábla'!E:N,8,0))</f>
        <v>6</v>
      </c>
      <c r="G746" s="87">
        <f>IF(D746="","",IF('Műszaki adattábla'!K738="20-99",IF('Műszaki adattábla'!N738="","Nem adott meg lekötött teljesítményt",VLOOKUP(D746,'Műszaki adattábla'!E:P,10,0)),0))</f>
        <v>0</v>
      </c>
      <c r="H746" s="87">
        <f>IF(D746="","",VLOOKUP(D746,'Műszaki adattábla'!E:Q,11,0))</f>
        <v>0</v>
      </c>
      <c r="I746" s="88">
        <v>1973.63</v>
      </c>
      <c r="J746" s="89">
        <v>1169.71</v>
      </c>
      <c r="K746" s="90">
        <f>IF(D746="","",ROUND((F746*I746*'Műszaki adattábla'!$C$6/'Műszaki adattábla'!$C$7)+(G746*I746)+(H746*I746)/12*$D$7,0))</f>
        <v>124999</v>
      </c>
      <c r="L746" s="91">
        <f t="shared" si="24"/>
        <v>59268</v>
      </c>
    </row>
    <row r="747" spans="2:12" ht="15.75" thickBot="1" x14ac:dyDescent="0.3">
      <c r="B747" s="84">
        <f t="shared" si="23"/>
        <v>726</v>
      </c>
      <c r="C747" s="85" t="str">
        <f>IF(D747="","",VLOOKUP(D747,'Műszaki adattábla'!E:H,2,0))</f>
        <v xml:space="preserve">3895 Gönc, Károlyi Gáspár u. 15.                       </v>
      </c>
      <c r="D747" s="86" t="str">
        <f>IF('Műszaki adattábla'!E739="","",'Műszaki adattábla'!E739)</f>
        <v>39N110907140000X</v>
      </c>
      <c r="E747" s="151">
        <f>IF('Műszaki adattábla'!E739="","",'Műszaki adattábla'!Q739)</f>
        <v>73889</v>
      </c>
      <c r="F747" s="87">
        <f>IF(D747="","",VLOOKUP(D747,'Műszaki adattábla'!E:N,8,0))</f>
        <v>4</v>
      </c>
      <c r="G747" s="87">
        <f>IF(D747="","",IF('Műszaki adattábla'!K739="20-99",IF('Műszaki adattábla'!N739="","Nem adott meg lekötött teljesítményt",VLOOKUP(D747,'Műszaki adattábla'!E:P,10,0)),0))</f>
        <v>0</v>
      </c>
      <c r="H747" s="87">
        <f>IF(D747="","",VLOOKUP(D747,'Műszaki adattábla'!E:Q,11,0))</f>
        <v>0</v>
      </c>
      <c r="I747" s="88">
        <v>1973.63</v>
      </c>
      <c r="J747" s="89">
        <v>1169.71</v>
      </c>
      <c r="K747" s="90">
        <f>IF(D747="","",ROUND((F747*I747*'Műszaki adattábla'!$C$6/'Műszaki adattábla'!$C$7)+(G747*I747)+(H747*I747)/12*$D$7,0))</f>
        <v>83333</v>
      </c>
      <c r="L747" s="91">
        <f t="shared" si="24"/>
        <v>86429</v>
      </c>
    </row>
    <row r="748" spans="2:12" ht="15.75" thickBot="1" x14ac:dyDescent="0.3">
      <c r="B748" s="84">
        <f t="shared" si="23"/>
        <v>727</v>
      </c>
      <c r="C748" s="85" t="str">
        <f>IF(D748="","",VLOOKUP(D748,'Műszaki adattábla'!E:H,2,0))</f>
        <v>3842 Halmaj, Kossuth Lajos 22.</v>
      </c>
      <c r="D748" s="86" t="str">
        <f>IF('Műszaki adattábla'!E740="","",'Műszaki adattábla'!E740)</f>
        <v>39N110416301000D</v>
      </c>
      <c r="E748" s="151">
        <f>IF('Műszaki adattábla'!E740="","",'Műszaki adattábla'!Q740)</f>
        <v>12930</v>
      </c>
      <c r="F748" s="87">
        <f>IF(D748="","",VLOOKUP(D748,'Műszaki adattábla'!E:N,8,0))</f>
        <v>4</v>
      </c>
      <c r="G748" s="87">
        <f>IF(D748="","",IF('Műszaki adattábla'!K740="20-99",IF('Műszaki adattábla'!N740="","Nem adott meg lekötött teljesítményt",VLOOKUP(D748,'Műszaki adattábla'!E:P,10,0)),0))</f>
        <v>0</v>
      </c>
      <c r="H748" s="87">
        <f>IF(D748="","",VLOOKUP(D748,'Műszaki adattábla'!E:Q,11,0))</f>
        <v>0</v>
      </c>
      <c r="I748" s="88">
        <v>1973.63</v>
      </c>
      <c r="J748" s="89">
        <v>1169.71</v>
      </c>
      <c r="K748" s="90">
        <f>IF(D748="","",ROUND((F748*I748*'Műszaki adattábla'!$C$6/'Műszaki adattábla'!$C$7)+(G748*I748)+(H748*I748)/12*$D$7,0))</f>
        <v>83333</v>
      </c>
      <c r="L748" s="91">
        <f t="shared" si="24"/>
        <v>15124</v>
      </c>
    </row>
    <row r="749" spans="2:12" ht="15.75" thickBot="1" x14ac:dyDescent="0.3">
      <c r="B749" s="84">
        <f t="shared" si="23"/>
        <v>728</v>
      </c>
      <c r="C749" s="85" t="str">
        <f>IF(D749="","",VLOOKUP(D749,'Műszaki adattábla'!E:H,2,0))</f>
        <v>3876 Hidasnémeti, Petőfi u. 53/B.</v>
      </c>
      <c r="D749" s="86" t="str">
        <f>IF('Műszaki adattábla'!E741="","",'Műszaki adattábla'!E741)</f>
        <v>39N111137661000N</v>
      </c>
      <c r="E749" s="151">
        <f>IF('Műszaki adattábla'!E741="","",'Műszaki adattábla'!Q741)</f>
        <v>11</v>
      </c>
      <c r="F749" s="87">
        <f>IF(D749="","",VLOOKUP(D749,'Műszaki adattábla'!E:N,8,0))</f>
        <v>6</v>
      </c>
      <c r="G749" s="87">
        <f>IF(D749="","",IF('Műszaki adattábla'!K741="20-99",IF('Műszaki adattábla'!N741="","Nem adott meg lekötött teljesítményt",VLOOKUP(D749,'Műszaki adattábla'!E:P,10,0)),0))</f>
        <v>0</v>
      </c>
      <c r="H749" s="87">
        <f>IF(D749="","",VLOOKUP(D749,'Műszaki adattábla'!E:Q,11,0))</f>
        <v>0</v>
      </c>
      <c r="I749" s="88">
        <v>1973.63</v>
      </c>
      <c r="J749" s="89">
        <v>1169.71</v>
      </c>
      <c r="K749" s="90">
        <f>IF(D749="","",ROUND((F749*I749*'Műszaki adattábla'!$C$6/'Műszaki adattábla'!$C$7)+(G749*I749)+(H749*I749)/12*$D$7,0))</f>
        <v>124999</v>
      </c>
      <c r="L749" s="91">
        <f t="shared" si="24"/>
        <v>13</v>
      </c>
    </row>
    <row r="750" spans="2:12" ht="15.75" thickBot="1" x14ac:dyDescent="0.3">
      <c r="B750" s="84">
        <f t="shared" si="23"/>
        <v>729</v>
      </c>
      <c r="C750" s="85" t="str">
        <f>IF(D750="","",VLOOKUP(D750,'Műszaki adattábla'!E:H,2,0))</f>
        <v>3700 Kazincbarcika, Barátság-tér 1-3.</v>
      </c>
      <c r="D750" s="86" t="str">
        <f>IF('Műszaki adattábla'!E742="","",'Műszaki adattábla'!E742)</f>
        <v>39N1112517590002</v>
      </c>
      <c r="E750" s="151">
        <f>IF('Műszaki adattábla'!E742="","",'Műszaki adattábla'!Q742)</f>
        <v>20058</v>
      </c>
      <c r="F750" s="87">
        <f>IF(D750="","",VLOOKUP(D750,'Műszaki adattábla'!E:N,8,0))</f>
        <v>4</v>
      </c>
      <c r="G750" s="87">
        <f>IF(D750="","",IF('Műszaki adattábla'!K742="20-99",IF('Műszaki adattábla'!N742="","Nem adott meg lekötött teljesítményt",VLOOKUP(D750,'Műszaki adattábla'!E:P,10,0)),0))</f>
        <v>0</v>
      </c>
      <c r="H750" s="87">
        <f>IF(D750="","",VLOOKUP(D750,'Műszaki adattábla'!E:Q,11,0))</f>
        <v>0</v>
      </c>
      <c r="I750" s="88">
        <v>1973.63</v>
      </c>
      <c r="J750" s="89">
        <v>1169.71</v>
      </c>
      <c r="K750" s="90">
        <f>IF(D750="","",ROUND((F750*I750*'Műszaki adattábla'!$C$6/'Műszaki adattábla'!$C$7)+(G750*I750)+(H750*I750)/12*$D$7,0))</f>
        <v>83333</v>
      </c>
      <c r="L750" s="91">
        <f t="shared" si="24"/>
        <v>23462</v>
      </c>
    </row>
    <row r="751" spans="2:12" ht="15.75" thickBot="1" x14ac:dyDescent="0.3">
      <c r="B751" s="84">
        <f t="shared" si="23"/>
        <v>730</v>
      </c>
      <c r="C751" s="85" t="str">
        <f>IF(D751="","",VLOOKUP(D751,'Műszaki adattábla'!E:H,2,0))</f>
        <v>3434 Mályi, Szinyei Merse Pál utca 1.</v>
      </c>
      <c r="D751" s="86" t="str">
        <f>IF('Műszaki adattábla'!E743="","",'Műszaki adattábla'!E743)</f>
        <v>39N111261225000T</v>
      </c>
      <c r="E751" s="151">
        <f>IF('Műszaki adattábla'!E743="","",'Műszaki adattábla'!Q743)</f>
        <v>426</v>
      </c>
      <c r="F751" s="87">
        <f>IF(D751="","",VLOOKUP(D751,'Műszaki adattábla'!E:N,8,0))</f>
        <v>4</v>
      </c>
      <c r="G751" s="87">
        <f>IF(D751="","",IF('Műszaki adattábla'!K743="20-99",IF('Műszaki adattábla'!N743="","Nem adott meg lekötött teljesítményt",VLOOKUP(D751,'Műszaki adattábla'!E:P,10,0)),0))</f>
        <v>0</v>
      </c>
      <c r="H751" s="87">
        <f>IF(D751="","",VLOOKUP(D751,'Műszaki adattábla'!E:Q,11,0))</f>
        <v>0</v>
      </c>
      <c r="I751" s="88">
        <v>1973.63</v>
      </c>
      <c r="J751" s="89">
        <v>1169.71</v>
      </c>
      <c r="K751" s="90">
        <f>IF(D751="","",ROUND((F751*I751*'Műszaki adattábla'!$C$6/'Műszaki adattábla'!$C$7)+(G751*I751)+(H751*I751)/12*$D$7,0))</f>
        <v>83333</v>
      </c>
      <c r="L751" s="91">
        <f t="shared" si="24"/>
        <v>498</v>
      </c>
    </row>
    <row r="752" spans="2:12" ht="15.75" thickBot="1" x14ac:dyDescent="0.3">
      <c r="B752" s="84">
        <f t="shared" si="23"/>
        <v>731</v>
      </c>
      <c r="C752" s="85" t="str">
        <f>IF(D752="","",VLOOKUP(D752,'Műszaki adattábla'!E:H,2,0))</f>
        <v>3450 Mezőcsát, Szent István u. 26.</v>
      </c>
      <c r="D752" s="86" t="str">
        <f>IF('Műszaki adattábla'!E744="","",'Műszaki adattábla'!E744)</f>
        <v>39N110400746000U</v>
      </c>
      <c r="E752" s="151">
        <f>IF('Műszaki adattábla'!E744="","",'Műszaki adattábla'!Q744)</f>
        <v>50719</v>
      </c>
      <c r="F752" s="87">
        <f>IF(D752="","",VLOOKUP(D752,'Műszaki adattábla'!E:N,8,0))</f>
        <v>6</v>
      </c>
      <c r="G752" s="87">
        <f>IF(D752="","",IF('Műszaki adattábla'!K744="20-99",IF('Műszaki adattábla'!N744="","Nem adott meg lekötött teljesítményt",VLOOKUP(D752,'Műszaki adattábla'!E:P,10,0)),0))</f>
        <v>0</v>
      </c>
      <c r="H752" s="87">
        <f>IF(D752="","",VLOOKUP(D752,'Műszaki adattábla'!E:Q,11,0))</f>
        <v>0</v>
      </c>
      <c r="I752" s="88">
        <v>1973.63</v>
      </c>
      <c r="J752" s="89">
        <v>1169.71</v>
      </c>
      <c r="K752" s="90">
        <f>IF(D752="","",ROUND((F752*I752*'Műszaki adattábla'!$C$6/'Műszaki adattábla'!$C$7)+(G752*I752)+(H752*I752)/12*$D$7,0))</f>
        <v>124999</v>
      </c>
      <c r="L752" s="91">
        <f t="shared" si="24"/>
        <v>59327</v>
      </c>
    </row>
    <row r="753" spans="2:12" ht="15.75" thickBot="1" x14ac:dyDescent="0.3">
      <c r="B753" s="84">
        <f t="shared" si="23"/>
        <v>732</v>
      </c>
      <c r="C753" s="85" t="str">
        <f>IF(D753="","",VLOOKUP(D753,'Műszaki adattábla'!E:H,2,0))</f>
        <v>3441 Mezőkeresztes, Kossuth u. 5.</v>
      </c>
      <c r="D753" s="86" t="str">
        <f>IF('Műszaki adattábla'!E745="","",'Műszaki adattábla'!E745)</f>
        <v>39N111079751000H</v>
      </c>
      <c r="E753" s="151">
        <f>IF('Műszaki adattábla'!E745="","",'Műszaki adattábla'!Q745)</f>
        <v>33252</v>
      </c>
      <c r="F753" s="87">
        <f>IF(D753="","",VLOOKUP(D753,'Műszaki adattábla'!E:N,8,0))</f>
        <v>4</v>
      </c>
      <c r="G753" s="87">
        <f>IF(D753="","",IF('Műszaki adattábla'!K745="20-99",IF('Műszaki adattábla'!N745="","Nem adott meg lekötött teljesítményt",VLOOKUP(D753,'Műszaki adattábla'!E:P,10,0)),0))</f>
        <v>0</v>
      </c>
      <c r="H753" s="87">
        <f>IF(D753="","",VLOOKUP(D753,'Műszaki adattábla'!E:Q,11,0))</f>
        <v>0</v>
      </c>
      <c r="I753" s="88">
        <v>1973.63</v>
      </c>
      <c r="J753" s="89">
        <v>1169.71</v>
      </c>
      <c r="K753" s="90">
        <f>IF(D753="","",ROUND((F753*I753*'Műszaki adattábla'!$C$6/'Műszaki adattábla'!$C$7)+(G753*I753)+(H753*I753)/12*$D$7,0))</f>
        <v>83333</v>
      </c>
      <c r="L753" s="91">
        <f t="shared" si="24"/>
        <v>38895</v>
      </c>
    </row>
    <row r="754" spans="2:12" ht="15.75" thickBot="1" x14ac:dyDescent="0.3">
      <c r="B754" s="84">
        <f t="shared" si="23"/>
        <v>733</v>
      </c>
      <c r="C754" s="85" t="str">
        <f>IF(D754="","",VLOOKUP(D754,'Műszaki adattábla'!E:H,2,0))</f>
        <v>3525 Miskolc, Bruckner Győző u. 69.</v>
      </c>
      <c r="D754" s="86" t="str">
        <f>IF('Műszaki adattábla'!E746="","",'Műszaki adattábla'!E746)</f>
        <v>39N1107778070004</v>
      </c>
      <c r="E754" s="151">
        <f>IF('Műszaki adattábla'!E746="","",'Műszaki adattábla'!Q746)</f>
        <v>13195</v>
      </c>
      <c r="F754" s="87">
        <f>IF(D754="","",VLOOKUP(D754,'Műszaki adattábla'!E:N,8,0))</f>
        <v>4</v>
      </c>
      <c r="G754" s="87">
        <f>IF(D754="","",IF('Műszaki adattábla'!K746="20-99",IF('Műszaki adattábla'!N746="","Nem adott meg lekötött teljesítményt",VLOOKUP(D754,'Műszaki adattábla'!E:P,10,0)),0))</f>
        <v>0</v>
      </c>
      <c r="H754" s="87">
        <f>IF(D754="","",VLOOKUP(D754,'Műszaki adattábla'!E:Q,11,0))</f>
        <v>0</v>
      </c>
      <c r="I754" s="88">
        <v>1973.63</v>
      </c>
      <c r="J754" s="89">
        <v>1169.71</v>
      </c>
      <c r="K754" s="90">
        <f>IF(D754="","",ROUND((F754*I754*'Műszaki adattábla'!$C$6/'Műszaki adattábla'!$C$7)+(G754*I754)+(H754*I754)/12*$D$7,0))</f>
        <v>83333</v>
      </c>
      <c r="L754" s="91">
        <f t="shared" si="24"/>
        <v>15434</v>
      </c>
    </row>
    <row r="755" spans="2:12" ht="15.75" thickBot="1" x14ac:dyDescent="0.3">
      <c r="B755" s="84">
        <f t="shared" si="23"/>
        <v>734</v>
      </c>
      <c r="C755" s="85" t="str">
        <f>IF(D755="","",VLOOKUP(D755,'Műszaki adattábla'!E:H,2,0))</f>
        <v>3533 Miskolc, Bolyai Farkas utca 13.</v>
      </c>
      <c r="D755" s="86" t="str">
        <f>IF('Műszaki adattábla'!E747="","",'Műszaki adattábla'!E747)</f>
        <v>39N1112525690002</v>
      </c>
      <c r="E755" s="151">
        <f>IF('Műszaki adattábla'!E747="","",'Műszaki adattábla'!Q747)</f>
        <v>59110</v>
      </c>
      <c r="F755" s="87">
        <f>IF(D755="","",VLOOKUP(D755,'Műszaki adattábla'!E:N,8,0))</f>
        <v>4</v>
      </c>
      <c r="G755" s="87">
        <f>IF(D755="","",IF('Műszaki adattábla'!K747="20-99",IF('Műszaki adattábla'!N747="","Nem adott meg lekötött teljesítményt",VLOOKUP(D755,'Műszaki adattábla'!E:P,10,0)),0))</f>
        <v>0</v>
      </c>
      <c r="H755" s="87">
        <f>IF(D755="","",VLOOKUP(D755,'Műszaki adattábla'!E:Q,11,0))</f>
        <v>0</v>
      </c>
      <c r="I755" s="88">
        <v>1973.63</v>
      </c>
      <c r="J755" s="89">
        <v>1169.71</v>
      </c>
      <c r="K755" s="90">
        <f>IF(D755="","",ROUND((F755*I755*'Műszaki adattábla'!$C$6/'Műszaki adattábla'!$C$7)+(G755*I755)+(H755*I755)/12*$D$7,0))</f>
        <v>83333</v>
      </c>
      <c r="L755" s="91">
        <f t="shared" si="24"/>
        <v>69142</v>
      </c>
    </row>
    <row r="756" spans="2:12" ht="15.75" thickBot="1" x14ac:dyDescent="0.3">
      <c r="B756" s="84">
        <f t="shared" si="23"/>
        <v>735</v>
      </c>
      <c r="C756" s="85" t="str">
        <f>IF(D756="","",VLOOKUP(D756,'Műszaki adattábla'!E:H,2,0))</f>
        <v>3526 Miskolc, Szentpéteri kapu 109.</v>
      </c>
      <c r="D756" s="86" t="str">
        <f>IF('Műszaki adattábla'!E748="","",'Műszaki adattábla'!E748)</f>
        <v>39N111262233000P</v>
      </c>
      <c r="E756" s="151">
        <f>IF('Műszaki adattábla'!E748="","",'Műszaki adattábla'!Q748)</f>
        <v>77057</v>
      </c>
      <c r="F756" s="87">
        <f>IF(D756="","",VLOOKUP(D756,'Műszaki adattábla'!E:N,8,0))</f>
        <v>10</v>
      </c>
      <c r="G756" s="87">
        <f>IF(D756="","",IF('Műszaki adattábla'!K748="20-99",IF('Műszaki adattábla'!N748="","Nem adott meg lekötött teljesítményt",VLOOKUP(D756,'Műszaki adattábla'!E:P,10,0)),0))</f>
        <v>0</v>
      </c>
      <c r="H756" s="87">
        <f>IF(D756="","",VLOOKUP(D756,'Műszaki adattábla'!E:Q,11,0))</f>
        <v>0</v>
      </c>
      <c r="I756" s="88">
        <v>1973.63</v>
      </c>
      <c r="J756" s="89">
        <v>1169.71</v>
      </c>
      <c r="K756" s="90">
        <f>IF(D756="","",ROUND((F756*I756*'Műszaki adattábla'!$C$6/'Műszaki adattábla'!$C$7)+(G756*I756)+(H756*I756)/12*$D$7,0))</f>
        <v>208332</v>
      </c>
      <c r="L756" s="91">
        <f t="shared" si="24"/>
        <v>90134</v>
      </c>
    </row>
    <row r="757" spans="2:12" ht="15.75" thickBot="1" x14ac:dyDescent="0.3">
      <c r="B757" s="84">
        <f t="shared" si="23"/>
        <v>736</v>
      </c>
      <c r="C757" s="85" t="str">
        <f>IF(D757="","",VLOOKUP(D757,'Műszaki adattábla'!E:H,2,0))</f>
        <v>3526 Miskolc, Szentpéteri kapu 109.</v>
      </c>
      <c r="D757" s="86" t="str">
        <f>IF('Műszaki adattábla'!E749="","",'Műszaki adattábla'!E749)</f>
        <v>39N111117274000B</v>
      </c>
      <c r="E757" s="151">
        <f>IF('Műszaki adattábla'!E749="","",'Műszaki adattábla'!Q749)</f>
        <v>302952</v>
      </c>
      <c r="F757" s="87">
        <f>IF(D757="","",VLOOKUP(D757,'Műszaki adattábla'!E:N,8,0))</f>
        <v>16</v>
      </c>
      <c r="G757" s="87">
        <f>IF(D757="","",IF('Műszaki adattábla'!K749="20-99",IF('Műszaki adattábla'!N749="","Nem adott meg lekötött teljesítményt",VLOOKUP(D757,'Műszaki adattábla'!E:P,10,0)),0))</f>
        <v>0</v>
      </c>
      <c r="H757" s="87">
        <f>IF(D757="","",VLOOKUP(D757,'Műszaki adattábla'!E:Q,11,0))</f>
        <v>0</v>
      </c>
      <c r="I757" s="88">
        <v>1973.63</v>
      </c>
      <c r="J757" s="89">
        <v>1169.71</v>
      </c>
      <c r="K757" s="90">
        <f>IF(D757="","",ROUND((F757*I757*'Műszaki adattábla'!$C$6/'Műszaki adattábla'!$C$7)+(G757*I757)+(H757*I757)/12*$D$7,0))</f>
        <v>333332</v>
      </c>
      <c r="L757" s="91">
        <f t="shared" si="24"/>
        <v>354366</v>
      </c>
    </row>
    <row r="758" spans="2:12" ht="15.75" thickBot="1" x14ac:dyDescent="0.3">
      <c r="B758" s="84">
        <f t="shared" si="23"/>
        <v>737</v>
      </c>
      <c r="C758" s="85" t="str">
        <f>IF(D758="","",VLOOKUP(D758,'Műszaki adattábla'!E:H,2,0))</f>
        <v>3526 Miskolc, Szentpéteri kapu 124/6.</v>
      </c>
      <c r="D758" s="86" t="str">
        <f>IF('Műszaki adattábla'!E750="","",'Műszaki adattábla'!E750)</f>
        <v>39N111264865000D</v>
      </c>
      <c r="E758" s="151">
        <f>IF('Műszaki adattábla'!E750="","",'Műszaki adattábla'!Q750)</f>
        <v>10449</v>
      </c>
      <c r="F758" s="87">
        <f>IF(D758="","",VLOOKUP(D758,'Műszaki adattábla'!E:N,8,0))</f>
        <v>4</v>
      </c>
      <c r="G758" s="87">
        <f>IF(D758="","",IF('Műszaki adattábla'!K750="20-99",IF('Műszaki adattábla'!N750="","Nem adott meg lekötött teljesítményt",VLOOKUP(D758,'Műszaki adattábla'!E:P,10,0)),0))</f>
        <v>0</v>
      </c>
      <c r="H758" s="87">
        <f>IF(D758="","",VLOOKUP(D758,'Műszaki adattábla'!E:Q,11,0))</f>
        <v>0</v>
      </c>
      <c r="I758" s="88">
        <v>1973.63</v>
      </c>
      <c r="J758" s="89">
        <v>1169.71</v>
      </c>
      <c r="K758" s="90">
        <f>IF(D758="","",ROUND((F758*I758*'Műszaki adattábla'!$C$6/'Műszaki adattábla'!$C$7)+(G758*I758)+(H758*I758)/12*$D$7,0))</f>
        <v>83333</v>
      </c>
      <c r="L758" s="91">
        <f t="shared" si="24"/>
        <v>12222</v>
      </c>
    </row>
    <row r="759" spans="2:12" ht="15.75" thickBot="1" x14ac:dyDescent="0.3">
      <c r="B759" s="84">
        <f t="shared" si="23"/>
        <v>738</v>
      </c>
      <c r="C759" s="85" t="str">
        <f>IF(D759="","",VLOOKUP(D759,'Műszaki adattábla'!E:H,2,0))</f>
        <v>3519 Miskolc, Váradi u. 1.</v>
      </c>
      <c r="D759" s="86" t="str">
        <f>IF('Műszaki adattábla'!E751="","",'Műszaki adattábla'!E751)</f>
        <v>39N1112516960000</v>
      </c>
      <c r="E759" s="151">
        <f>IF('Műszaki adattábla'!E751="","",'Műszaki adattábla'!Q751)</f>
        <v>20586</v>
      </c>
      <c r="F759" s="87">
        <f>IF(D759="","",VLOOKUP(D759,'Műszaki adattábla'!E:N,8,0))</f>
        <v>4</v>
      </c>
      <c r="G759" s="87">
        <f>IF(D759="","",IF('Műszaki adattábla'!K751="20-99",IF('Műszaki adattábla'!N751="","Nem adott meg lekötött teljesítményt",VLOOKUP(D759,'Műszaki adattábla'!E:P,10,0)),0))</f>
        <v>0</v>
      </c>
      <c r="H759" s="87">
        <f>IF(D759="","",VLOOKUP(D759,'Műszaki adattábla'!E:Q,11,0))</f>
        <v>0</v>
      </c>
      <c r="I759" s="88">
        <v>1973.63</v>
      </c>
      <c r="J759" s="89">
        <v>1169.71</v>
      </c>
      <c r="K759" s="90">
        <f>IF(D759="","",ROUND((F759*I759*'Műszaki adattábla'!$C$6/'Műszaki adattábla'!$C$7)+(G759*I759)+(H759*I759)/12*$D$7,0))</f>
        <v>83333</v>
      </c>
      <c r="L759" s="91">
        <f t="shared" si="24"/>
        <v>24080</v>
      </c>
    </row>
    <row r="760" spans="2:12" ht="15.75" thickBot="1" x14ac:dyDescent="0.3">
      <c r="B760" s="84">
        <f t="shared" si="23"/>
        <v>739</v>
      </c>
      <c r="C760" s="85" t="str">
        <f>IF(D760="","",VLOOKUP(D760,'Műszaki adattábla'!E:H,2,0))</f>
        <v>3630 Putnok, Rákóczi Ferenc u. 87.</v>
      </c>
      <c r="D760" s="86" t="str">
        <f>IF('Műszaki adattábla'!E752="","",'Műszaki adattábla'!E752)</f>
        <v>39N110332963000N</v>
      </c>
      <c r="E760" s="151">
        <f>IF('Műszaki adattábla'!E752="","",'Műszaki adattábla'!Q752)</f>
        <v>73891</v>
      </c>
      <c r="F760" s="87">
        <f>IF(D760="","",VLOOKUP(D760,'Műszaki adattábla'!E:N,8,0))</f>
        <v>6</v>
      </c>
      <c r="G760" s="87">
        <f>IF(D760="","",IF('Műszaki adattábla'!K752="20-99",IF('Műszaki adattábla'!N752="","Nem adott meg lekötött teljesítményt",VLOOKUP(D760,'Műszaki adattábla'!E:P,10,0)),0))</f>
        <v>0</v>
      </c>
      <c r="H760" s="87">
        <f>IF(D760="","",VLOOKUP(D760,'Műszaki adattábla'!E:Q,11,0))</f>
        <v>0</v>
      </c>
      <c r="I760" s="88">
        <v>1973.63</v>
      </c>
      <c r="J760" s="89">
        <v>1169.71</v>
      </c>
      <c r="K760" s="90">
        <f>IF(D760="","",ROUND((F760*I760*'Műszaki adattábla'!$C$6/'Műszaki adattábla'!$C$7)+(G760*I760)+(H760*I760)/12*$D$7,0))</f>
        <v>124999</v>
      </c>
      <c r="L760" s="91">
        <f t="shared" si="24"/>
        <v>86431</v>
      </c>
    </row>
    <row r="761" spans="2:12" ht="15.75" thickBot="1" x14ac:dyDescent="0.3">
      <c r="B761" s="84">
        <f t="shared" si="23"/>
        <v>740</v>
      </c>
      <c r="C761" s="85" t="str">
        <f>IF(D761="","",VLOOKUP(D761,'Műszaki adattábla'!E:H,2,0))</f>
        <v>3733 Rudabánya, Ady Endre u. 2.</v>
      </c>
      <c r="D761" s="86" t="str">
        <f>IF('Műszaki adattábla'!E753="","",'Műszaki adattábla'!E753)</f>
        <v>39N111262234000K</v>
      </c>
      <c r="E761" s="151">
        <f>IF('Műszaki adattábla'!E753="","",'Műszaki adattábla'!Q753)</f>
        <v>100279</v>
      </c>
      <c r="F761" s="87">
        <f>IF(D761="","",VLOOKUP(D761,'Műszaki adattábla'!E:N,8,0))</f>
        <v>4</v>
      </c>
      <c r="G761" s="87">
        <f>IF(D761="","",IF('Műszaki adattábla'!K753="20-99",IF('Műszaki adattábla'!N753="","Nem adott meg lekötött teljesítményt",VLOOKUP(D761,'Műszaki adattábla'!E:P,10,0)),0))</f>
        <v>0</v>
      </c>
      <c r="H761" s="87">
        <f>IF(D761="","",VLOOKUP(D761,'Műszaki adattábla'!E:Q,11,0))</f>
        <v>0</v>
      </c>
      <c r="I761" s="88">
        <v>1973.63</v>
      </c>
      <c r="J761" s="89">
        <v>1169.71</v>
      </c>
      <c r="K761" s="90">
        <f>IF(D761="","",ROUND((F761*I761*'Műszaki adattábla'!$C$6/'Műszaki adattábla'!$C$7)+(G761*I761)+(H761*I761)/12*$D$7,0))</f>
        <v>83333</v>
      </c>
      <c r="L761" s="91">
        <f t="shared" si="24"/>
        <v>117297</v>
      </c>
    </row>
    <row r="762" spans="2:12" ht="15.75" thickBot="1" x14ac:dyDescent="0.3">
      <c r="B762" s="84">
        <f t="shared" si="23"/>
        <v>741</v>
      </c>
      <c r="C762" s="85" t="str">
        <f>IF(D762="","",VLOOKUP(D762,'Műszaki adattábla'!E:H,2,0))</f>
        <v>3720 Sajókaza, Petőfi Sándor utca 2.</v>
      </c>
      <c r="D762" s="86" t="str">
        <f>IF('Műszaki adattábla'!E754="","",'Műszaki adattábla'!E754)</f>
        <v>39N112727551000B</v>
      </c>
      <c r="E762" s="151">
        <f>IF('Műszaki adattábla'!E754="","",'Műszaki adattábla'!Q754)</f>
        <v>100281</v>
      </c>
      <c r="F762" s="87">
        <f>IF(D762="","",VLOOKUP(D762,'Műszaki adattábla'!E:N,8,0))</f>
        <v>4</v>
      </c>
      <c r="G762" s="87">
        <f>IF(D762="","",IF('Műszaki adattábla'!K754="20-99",IF('Műszaki adattábla'!N754="","Nem adott meg lekötött teljesítményt",VLOOKUP(D762,'Műszaki adattábla'!E:P,10,0)),0))</f>
        <v>0</v>
      </c>
      <c r="H762" s="87">
        <f>IF(D762="","",VLOOKUP(D762,'Műszaki adattábla'!E:Q,11,0))</f>
        <v>0</v>
      </c>
      <c r="I762" s="88">
        <v>1973.63</v>
      </c>
      <c r="J762" s="89">
        <v>1169.71</v>
      </c>
      <c r="K762" s="90">
        <f>IF(D762="","",ROUND((F762*I762*'Műszaki adattábla'!$C$6/'Műszaki adattábla'!$C$7)+(G762*I762)+(H762*I762)/12*$D$7,0))</f>
        <v>83333</v>
      </c>
      <c r="L762" s="91">
        <f t="shared" si="24"/>
        <v>117300</v>
      </c>
    </row>
    <row r="763" spans="2:12" ht="15.75" thickBot="1" x14ac:dyDescent="0.3">
      <c r="B763" s="84">
        <f t="shared" si="23"/>
        <v>742</v>
      </c>
      <c r="C763" s="85" t="str">
        <f>IF(D763="","",VLOOKUP(D763,'Műszaki adattábla'!E:H,2,0))</f>
        <v>3770 Sajószentpéter, Kossuth Lajos u. 197.</v>
      </c>
      <c r="D763" s="86" t="str">
        <f>IF('Műszaki adattábla'!E755="","",'Műszaki adattábla'!E755)</f>
        <v>39N111251698000R</v>
      </c>
      <c r="E763" s="151">
        <f>IF('Műszaki adattábla'!E755="","",'Műszaki adattábla'!Q755)</f>
        <v>54363</v>
      </c>
      <c r="F763" s="87">
        <f>IF(D763="","",VLOOKUP(D763,'Műszaki adattábla'!E:N,8,0))</f>
        <v>4</v>
      </c>
      <c r="G763" s="87">
        <f>IF(D763="","",IF('Műszaki adattábla'!K755="20-99",IF('Műszaki adattábla'!N755="","Nem adott meg lekötött teljesítményt",VLOOKUP(D763,'Műszaki adattábla'!E:P,10,0)),0))</f>
        <v>0</v>
      </c>
      <c r="H763" s="87">
        <f>IF(D763="","",VLOOKUP(D763,'Műszaki adattábla'!E:Q,11,0))</f>
        <v>0</v>
      </c>
      <c r="I763" s="88">
        <v>1973.63</v>
      </c>
      <c r="J763" s="89">
        <v>1169.71</v>
      </c>
      <c r="K763" s="90">
        <f>IF(D763="","",ROUND((F763*I763*'Műszaki adattábla'!$C$6/'Műszaki adattábla'!$C$7)+(G763*I763)+(H763*I763)/12*$D$7,0))</f>
        <v>83333</v>
      </c>
      <c r="L763" s="91">
        <f t="shared" si="24"/>
        <v>63589</v>
      </c>
    </row>
    <row r="764" spans="2:12" ht="15.75" thickBot="1" x14ac:dyDescent="0.3">
      <c r="B764" s="84">
        <f t="shared" si="23"/>
        <v>743</v>
      </c>
      <c r="C764" s="85" t="str">
        <f>IF(D764="","",VLOOKUP(D764,'Műszaki adattábla'!E:H,2,0))</f>
        <v>3950 Sárospatak, Rákóczi Ferenc u. 33/1.</v>
      </c>
      <c r="D764" s="86" t="str">
        <f>IF('Műszaki adattábla'!E756="","",'Műszaki adattábla'!E756)</f>
        <v>39N111096333000G</v>
      </c>
      <c r="E764" s="151">
        <f>IF('Műszaki adattábla'!E756="","",'Műszaki adattábla'!Q756)</f>
        <v>195281</v>
      </c>
      <c r="F764" s="87">
        <f>IF(D764="","",VLOOKUP(D764,'Műszaki adattábla'!E:N,8,0))</f>
        <v>10</v>
      </c>
      <c r="G764" s="87">
        <f>IF(D764="","",IF('Műszaki adattábla'!K756="20-99",IF('Műszaki adattábla'!N756="","Nem adott meg lekötött teljesítményt",VLOOKUP(D764,'Műszaki adattábla'!E:P,10,0)),0))</f>
        <v>0</v>
      </c>
      <c r="H764" s="87">
        <f>IF(D764="","",VLOOKUP(D764,'Műszaki adattábla'!E:Q,11,0))</f>
        <v>0</v>
      </c>
      <c r="I764" s="88">
        <v>1973.63</v>
      </c>
      <c r="J764" s="89">
        <v>1169.71</v>
      </c>
      <c r="K764" s="90">
        <f>IF(D764="","",ROUND((F764*I764*'Műszaki adattábla'!$C$6/'Műszaki adattábla'!$C$7)+(G764*I764)+(H764*I764)/12*$D$7,0))</f>
        <v>208332</v>
      </c>
      <c r="L764" s="91">
        <f t="shared" si="24"/>
        <v>228422</v>
      </c>
    </row>
    <row r="765" spans="2:12" ht="15.75" thickBot="1" x14ac:dyDescent="0.3">
      <c r="B765" s="84">
        <f t="shared" si="23"/>
        <v>744</v>
      </c>
      <c r="C765" s="85" t="str">
        <f>IF(D765="","",VLOOKUP(D765,'Műszaki adattábla'!E:H,2,0))</f>
        <v>3754 Szalonna, Rakaca tó 1.</v>
      </c>
      <c r="D765" s="86" t="str">
        <f>IF('Műszaki adattábla'!E757="","",'Műszaki adattábla'!E757)</f>
        <v>39N1105962810001</v>
      </c>
      <c r="E765" s="151">
        <f>IF('Műszaki adattábla'!E757="","",'Műszaki adattábla'!Q757)</f>
        <v>21114</v>
      </c>
      <c r="F765" s="87">
        <f>IF(D765="","",VLOOKUP(D765,'Műszaki adattábla'!E:N,8,0))</f>
        <v>4</v>
      </c>
      <c r="G765" s="87">
        <f>IF(D765="","",IF('Műszaki adattábla'!K757="20-99",IF('Műszaki adattábla'!N757="","Nem adott meg lekötött teljesítményt",VLOOKUP(D765,'Műszaki adattábla'!E:P,10,0)),0))</f>
        <v>0</v>
      </c>
      <c r="H765" s="87">
        <f>IF(D765="","",VLOOKUP(D765,'Műszaki adattábla'!E:Q,11,0))</f>
        <v>0</v>
      </c>
      <c r="I765" s="88">
        <v>1973.63</v>
      </c>
      <c r="J765" s="89">
        <v>1169.71</v>
      </c>
      <c r="K765" s="90">
        <f>IF(D765="","",ROUND((F765*I765*'Műszaki adattábla'!$C$6/'Műszaki adattábla'!$C$7)+(G765*I765)+(H765*I765)/12*$D$7,0))</f>
        <v>83333</v>
      </c>
      <c r="L765" s="91">
        <f t="shared" si="24"/>
        <v>24697</v>
      </c>
    </row>
    <row r="766" spans="2:12" ht="15.75" thickBot="1" x14ac:dyDescent="0.3">
      <c r="B766" s="84">
        <f t="shared" si="23"/>
        <v>745</v>
      </c>
      <c r="C766" s="85" t="str">
        <f>IF(D766="","",VLOOKUP(D766,'Műszaki adattábla'!E:H,2,0))</f>
        <v>3752 Szendrő, Rákóczi Ferenc. u. 11.</v>
      </c>
      <c r="D766" s="86" t="str">
        <f>IF('Műszaki adattábla'!E758="","",'Műszaki adattábla'!E758)</f>
        <v>39N1111471090008</v>
      </c>
      <c r="E766" s="151">
        <f>IF('Műszaki adattábla'!E758="","",'Műszaki adattábla'!Q758)</f>
        <v>19213</v>
      </c>
      <c r="F766" s="87">
        <f>IF(D766="","",VLOOKUP(D766,'Műszaki adattábla'!E:N,8,0))</f>
        <v>4</v>
      </c>
      <c r="G766" s="87">
        <f>IF(D766="","",IF('Műszaki adattábla'!K758="20-99",IF('Műszaki adattábla'!N758="","Nem adott meg lekötött teljesítményt",VLOOKUP(D766,'Műszaki adattábla'!E:P,10,0)),0))</f>
        <v>0</v>
      </c>
      <c r="H766" s="87">
        <f>IF(D766="","",VLOOKUP(D766,'Műszaki adattábla'!E:Q,11,0))</f>
        <v>0</v>
      </c>
      <c r="I766" s="88">
        <v>1973.63</v>
      </c>
      <c r="J766" s="89">
        <v>1169.71</v>
      </c>
      <c r="K766" s="90">
        <f>IF(D766="","",ROUND((F766*I766*'Műszaki adattábla'!$C$6/'Műszaki adattábla'!$C$7)+(G766*I766)+(H766*I766)/12*$D$7,0))</f>
        <v>83333</v>
      </c>
      <c r="L766" s="91">
        <f t="shared" si="24"/>
        <v>22474</v>
      </c>
    </row>
    <row r="767" spans="2:12" ht="15.75" thickBot="1" x14ac:dyDescent="0.3">
      <c r="B767" s="84">
        <f t="shared" si="23"/>
        <v>746</v>
      </c>
      <c r="C767" s="85" t="str">
        <f>IF(D767="","",VLOOKUP(D767,'Műszaki adattábla'!E:H,2,0))</f>
        <v>3800 Szikszó, Malom u. 3/A.</v>
      </c>
      <c r="D767" s="86" t="str">
        <f>IF('Műszaki adattábla'!E759="","",'Műszaki adattábla'!E759)</f>
        <v>39N111237593000T</v>
      </c>
      <c r="E767" s="151">
        <f>IF('Műszaki adattábla'!E759="","",'Műszaki adattábla'!Q759)</f>
        <v>42113</v>
      </c>
      <c r="F767" s="87">
        <f>IF(D767="","",VLOOKUP(D767,'Műszaki adattábla'!E:N,8,0))</f>
        <v>4</v>
      </c>
      <c r="G767" s="87">
        <f>IF(D767="","",IF('Műszaki adattábla'!K759="20-99",IF('Műszaki adattábla'!N759="","Nem adott meg lekötött teljesítményt",VLOOKUP(D767,'Műszaki adattábla'!E:P,10,0)),0))</f>
        <v>0</v>
      </c>
      <c r="H767" s="87">
        <f>IF(D767="","",VLOOKUP(D767,'Műszaki adattábla'!E:Q,11,0))</f>
        <v>0</v>
      </c>
      <c r="I767" s="88">
        <v>1973.63</v>
      </c>
      <c r="J767" s="89">
        <v>1169.71</v>
      </c>
      <c r="K767" s="90">
        <f>IF(D767="","",ROUND((F767*I767*'Műszaki adattábla'!$C$6/'Műszaki adattábla'!$C$7)+(G767*I767)+(H767*I767)/12*$D$7,0))</f>
        <v>83333</v>
      </c>
      <c r="L767" s="91">
        <f t="shared" si="24"/>
        <v>49260</v>
      </c>
    </row>
    <row r="768" spans="2:12" ht="15.75" thickBot="1" x14ac:dyDescent="0.3">
      <c r="B768" s="84">
        <f t="shared" si="23"/>
        <v>747</v>
      </c>
      <c r="C768" s="85" t="str">
        <f>IF(D768="","",VLOOKUP(D768,'Műszaki adattábla'!E:H,2,0))</f>
        <v>3922 Taktaharkány, Gépállomás u. 5.</v>
      </c>
      <c r="D768" s="86" t="str">
        <f>IF('Műszaki adattábla'!E760="","",'Műszaki adattábla'!E760)</f>
        <v>39N111260873000C</v>
      </c>
      <c r="E768" s="151">
        <f>IF('Műszaki adattábla'!E760="","",'Műszaki adattábla'!Q760)</f>
        <v>42225</v>
      </c>
      <c r="F768" s="87">
        <f>IF(D768="","",VLOOKUP(D768,'Műszaki adattábla'!E:N,8,0))</f>
        <v>4</v>
      </c>
      <c r="G768" s="87">
        <f>IF(D768="","",IF('Műszaki adattábla'!K760="20-99",IF('Műszaki adattábla'!N760="","Nem adott meg lekötött teljesítményt",VLOOKUP(D768,'Műszaki adattábla'!E:P,10,0)),0))</f>
        <v>0</v>
      </c>
      <c r="H768" s="87">
        <f>IF(D768="","",VLOOKUP(D768,'Műszaki adattábla'!E:Q,11,0))</f>
        <v>0</v>
      </c>
      <c r="I768" s="88">
        <v>1973.63</v>
      </c>
      <c r="J768" s="89">
        <v>1169.71</v>
      </c>
      <c r="K768" s="90">
        <f>IF(D768="","",ROUND((F768*I768*'Műszaki adattábla'!$C$6/'Műszaki adattábla'!$C$7)+(G768*I768)+(H768*I768)/12*$D$7,0))</f>
        <v>83333</v>
      </c>
      <c r="L768" s="91">
        <f t="shared" si="24"/>
        <v>49391</v>
      </c>
    </row>
    <row r="769" spans="2:12" ht="15.75" thickBot="1" x14ac:dyDescent="0.3">
      <c r="B769" s="84">
        <f t="shared" si="23"/>
        <v>748</v>
      </c>
      <c r="C769" s="85" t="str">
        <f>IF(D769="","",VLOOKUP(D769,'Műszaki adattábla'!E:H,2,0))</f>
        <v>3907 Tállya, Kossuth út 30.</v>
      </c>
      <c r="D769" s="86" t="str">
        <f>IF('Műszaki adattábla'!E761="","",'Műszaki adattábla'!E761)</f>
        <v>39N110894176000C</v>
      </c>
      <c r="E769" s="151">
        <f>IF('Műszaki adattábla'!E761="","",'Műszaki adattábla'!Q761)</f>
        <v>54890</v>
      </c>
      <c r="F769" s="87">
        <f>IF(D769="","",VLOOKUP(D769,'Műszaki adattábla'!E:N,8,0))</f>
        <v>4</v>
      </c>
      <c r="G769" s="87">
        <f>IF(D769="","",IF('Műszaki adattábla'!K761="20-99",IF('Műszaki adattábla'!N761="","Nem adott meg lekötött teljesítményt",VLOOKUP(D769,'Műszaki adattábla'!E:P,10,0)),0))</f>
        <v>0</v>
      </c>
      <c r="H769" s="87">
        <f>IF(D769="","",VLOOKUP(D769,'Műszaki adattábla'!E:Q,11,0))</f>
        <v>0</v>
      </c>
      <c r="I769" s="88">
        <v>1973.63</v>
      </c>
      <c r="J769" s="89">
        <v>1169.71</v>
      </c>
      <c r="K769" s="90">
        <f>IF(D769="","",ROUND((F769*I769*'Műszaki adattábla'!$C$6/'Műszaki adattábla'!$C$7)+(G769*I769)+(H769*I769)/12*$D$7,0))</f>
        <v>83333</v>
      </c>
      <c r="L769" s="91">
        <f t="shared" si="24"/>
        <v>64205</v>
      </c>
    </row>
    <row r="770" spans="2:12" ht="15.75" thickBot="1" x14ac:dyDescent="0.3">
      <c r="B770" s="84">
        <f t="shared" ref="B770:B833" si="25">IF(D770="","",B769+1)</f>
        <v>749</v>
      </c>
      <c r="C770" s="85" t="str">
        <f>IF(D770="","",VLOOKUP(D770,'Műszaki adattábla'!E:H,2,0))</f>
        <v>3910 Tokaj, Ady Endre u. 8.</v>
      </c>
      <c r="D770" s="86" t="str">
        <f>IF('Műszaki adattábla'!E762="","",'Műszaki adattábla'!E762)</f>
        <v>39N110085891000K</v>
      </c>
      <c r="E770" s="151">
        <f>IF('Műszaki adattábla'!E762="","",'Műszaki adattábla'!Q762)</f>
        <v>100279</v>
      </c>
      <c r="F770" s="87">
        <f>IF(D770="","",VLOOKUP(D770,'Műszaki adattábla'!E:N,8,0))</f>
        <v>6</v>
      </c>
      <c r="G770" s="87">
        <f>IF(D770="","",IF('Műszaki adattábla'!K762="20-99",IF('Műszaki adattábla'!N762="","Nem adott meg lekötött teljesítményt",VLOOKUP(D770,'Műszaki adattábla'!E:P,10,0)),0))</f>
        <v>0</v>
      </c>
      <c r="H770" s="87">
        <f>IF(D770="","",VLOOKUP(D770,'Műszaki adattábla'!E:Q,11,0))</f>
        <v>0</v>
      </c>
      <c r="I770" s="88">
        <v>1973.63</v>
      </c>
      <c r="J770" s="89">
        <v>1169.71</v>
      </c>
      <c r="K770" s="90">
        <f>IF(D770="","",ROUND((F770*I770*'Műszaki adattábla'!$C$6/'Műszaki adattábla'!$C$7)+(G770*I770)+(H770*I770)/12*$D$7,0))</f>
        <v>124999</v>
      </c>
      <c r="L770" s="91">
        <f t="shared" ref="L770:L833" si="26">IF(D770="","",ROUND((J770/1000)*E770,0))</f>
        <v>117297</v>
      </c>
    </row>
    <row r="771" spans="2:12" ht="15.75" thickBot="1" x14ac:dyDescent="0.3">
      <c r="B771" s="84">
        <f t="shared" si="25"/>
        <v>750</v>
      </c>
      <c r="C771" s="85" t="str">
        <f>IF(D771="","",VLOOKUP(D771,'Műszaki adattábla'!E:H,2,0))</f>
        <v xml:space="preserve">3888 Vizsoly, Szent János u. 18.                      </v>
      </c>
      <c r="D771" s="86" t="str">
        <f>IF('Műszaki adattábla'!E763="","",'Műszaki adattábla'!E763)</f>
        <v>39N110416185000X</v>
      </c>
      <c r="E771" s="151">
        <f>IF('Műszaki adattábla'!E763="","",'Műszaki adattábla'!Q763)</f>
        <v>27235</v>
      </c>
      <c r="F771" s="87">
        <f>IF(D771="","",VLOOKUP(D771,'Műszaki adattábla'!E:N,8,0))</f>
        <v>4</v>
      </c>
      <c r="G771" s="87">
        <f>IF(D771="","",IF('Műszaki adattábla'!K763="20-99",IF('Műszaki adattábla'!N763="","Nem adott meg lekötött teljesítményt",VLOOKUP(D771,'Műszaki adattábla'!E:P,10,0)),0))</f>
        <v>0</v>
      </c>
      <c r="H771" s="87">
        <f>IF(D771="","",VLOOKUP(D771,'Műszaki adattábla'!E:Q,11,0))</f>
        <v>0</v>
      </c>
      <c r="I771" s="88">
        <v>1973.63</v>
      </c>
      <c r="J771" s="89">
        <v>1169.71</v>
      </c>
      <c r="K771" s="90">
        <f>IF(D771="","",ROUND((F771*I771*'Műszaki adattábla'!$C$6/'Műszaki adattábla'!$C$7)+(G771*I771)+(H771*I771)/12*$D$7,0))</f>
        <v>83333</v>
      </c>
      <c r="L771" s="91">
        <f t="shared" si="26"/>
        <v>31857</v>
      </c>
    </row>
    <row r="772" spans="2:12" ht="15.75" thickBot="1" x14ac:dyDescent="0.3">
      <c r="B772" s="84">
        <f t="shared" si="25"/>
        <v>751</v>
      </c>
      <c r="C772" s="85" t="str">
        <f>IF(D772="","",VLOOKUP(D772,'Műszaki adattábla'!E:H,2,0))</f>
        <v>6758 Röszke határátkelőhely Külterület hrsz. 9037</v>
      </c>
      <c r="D772" s="86" t="str">
        <f>IF('Műszaki adattábla'!E764="","",'Műszaki adattábla'!E764)</f>
        <v>39N0504326800002</v>
      </c>
      <c r="E772" s="151">
        <f>IF('Műszaki adattábla'!E764="","",'Műszaki adattábla'!Q764)</f>
        <v>907800</v>
      </c>
      <c r="F772" s="87">
        <f>IF(D772="","",VLOOKUP(D772,'Műszaki adattábla'!E:N,8,0))</f>
        <v>0</v>
      </c>
      <c r="G772" s="87">
        <f>IF(D772="","",IF('Műszaki adattábla'!K764="20-99",IF('Műszaki adattábla'!N764="","Nem adott meg lekötött teljesítményt",VLOOKUP(D772,'Műszaki adattábla'!E:P,10,0)),0))</f>
        <v>683</v>
      </c>
      <c r="H772" s="87">
        <f>IF(D772="","",VLOOKUP(D772,'Műszaki adattábla'!E:Q,11,0))</f>
        <v>0</v>
      </c>
      <c r="I772" s="88">
        <v>1875.5</v>
      </c>
      <c r="J772" s="89">
        <v>164.72</v>
      </c>
      <c r="K772" s="90">
        <f>IF(D772="","",ROUND((F772*I772*'Műszaki adattábla'!$C$6/'Műszaki adattábla'!$C$7)+(G772*I772)+(H772*I772)/12*$D$7,0))</f>
        <v>1280967</v>
      </c>
      <c r="L772" s="91">
        <f t="shared" si="26"/>
        <v>149533</v>
      </c>
    </row>
    <row r="773" spans="2:12" ht="15.75" thickBot="1" x14ac:dyDescent="0.3">
      <c r="B773" s="84">
        <f t="shared" si="25"/>
        <v>752</v>
      </c>
      <c r="C773" s="85" t="str">
        <f>IF(D773="","",VLOOKUP(D773,'Műszaki adattábla'!E:H,2,0))</f>
        <v>6933 Nagylak határátkelőhely Külterület hrsz. 02/5</v>
      </c>
      <c r="D773" s="86" t="str">
        <f>IF('Műszaki adattábla'!E765="","",'Műszaki adattábla'!E765)</f>
        <v>39N050638703000Y</v>
      </c>
      <c r="E773" s="151">
        <f>IF('Műszaki adattábla'!E765="","",'Műszaki adattábla'!Q765)</f>
        <v>546791</v>
      </c>
      <c r="F773" s="87">
        <f>IF(D773="","",VLOOKUP(D773,'Műszaki adattábla'!E:N,8,0))</f>
        <v>0</v>
      </c>
      <c r="G773" s="87">
        <f>IF(D773="","",IF('Műszaki adattábla'!K765="20-99",IF('Műszaki adattábla'!N765="","Nem adott meg lekötött teljesítményt",VLOOKUP(D773,'Műszaki adattábla'!E:P,10,0)),0))</f>
        <v>683</v>
      </c>
      <c r="H773" s="87">
        <f>IF(D773="","",VLOOKUP(D773,'Műszaki adattábla'!E:Q,11,0))</f>
        <v>0</v>
      </c>
      <c r="I773" s="88">
        <v>1875.5</v>
      </c>
      <c r="J773" s="89">
        <v>164.72</v>
      </c>
      <c r="K773" s="90">
        <f>IF(D773="","",ROUND((F773*I773*'Műszaki adattábla'!$C$6/'Műszaki adattábla'!$C$7)+(G773*I773)+(H773*I773)/12*$D$7,0))</f>
        <v>1280967</v>
      </c>
      <c r="L773" s="91">
        <f t="shared" si="26"/>
        <v>90067</v>
      </c>
    </row>
    <row r="774" spans="2:12" ht="15.75" thickBot="1" x14ac:dyDescent="0.3">
      <c r="B774" s="84">
        <f t="shared" si="25"/>
        <v>753</v>
      </c>
      <c r="C774" s="85" t="str">
        <f>IF(D774="","",VLOOKUP(D774,'Műszaki adattábla'!E:H,2,0))</f>
        <v>6900 Makó Külterület hrsz.:0179/146  M43 Aupálya</v>
      </c>
      <c r="D774" s="86" t="str">
        <f>IF('Műszaki adattábla'!E766="","",'Műszaki adattábla'!E766)</f>
        <v>39N0508396980008</v>
      </c>
      <c r="E774" s="151">
        <f>IF('Műszaki adattábla'!E766="","",'Műszaki adattábla'!Q766)</f>
        <v>17418</v>
      </c>
      <c r="F774" s="87">
        <f>IF(D774="","",VLOOKUP(D774,'Műszaki adattábla'!E:N,8,0))</f>
        <v>6</v>
      </c>
      <c r="G774" s="87">
        <f>IF(D774="","",IF('Műszaki adattábla'!K766="20-99",IF('Műszaki adattábla'!N766="","Nem adott meg lekötött teljesítményt",VLOOKUP(D774,'Műszaki adattábla'!E:P,10,0)),0))</f>
        <v>0</v>
      </c>
      <c r="H774" s="87">
        <f>IF(D774="","",VLOOKUP(D774,'Műszaki adattábla'!E:Q,11,0))</f>
        <v>0</v>
      </c>
      <c r="I774" s="88">
        <v>1954.93</v>
      </c>
      <c r="J774" s="89">
        <v>1138.9100000000001</v>
      </c>
      <c r="K774" s="90">
        <f>IF(D774="","",ROUND((F774*I774*'Műszaki adattábla'!$C$6/'Műszaki adattábla'!$C$7)+(G774*I774)+(H774*I774)/12*$D$7,0))</f>
        <v>123815</v>
      </c>
      <c r="L774" s="91">
        <f t="shared" si="26"/>
        <v>19838</v>
      </c>
    </row>
    <row r="775" spans="2:12" ht="15.75" thickBot="1" x14ac:dyDescent="0.3">
      <c r="B775" s="84">
        <f t="shared" si="25"/>
        <v>754</v>
      </c>
      <c r="C775" s="85" t="str">
        <f>IF(D775="","",VLOOKUP(D775,'Műszaki adattábla'!E:H,2,0))</f>
        <v>6722 Szeged, Kossuth Lajos sgt. 22-24 CSCSMRFK</v>
      </c>
      <c r="D775" s="86" t="str">
        <f>IF('Műszaki adattábla'!E767="","",'Műszaki adattábla'!E767)</f>
        <v>39N050294825000N</v>
      </c>
      <c r="E775" s="151">
        <f>IF('Műszaki adattábla'!E767="","",'Műszaki adattábla'!Q767)</f>
        <v>1447200</v>
      </c>
      <c r="F775" s="87">
        <f>IF(D775="","",VLOOKUP(D775,'Műszaki adattábla'!E:N,8,0))</f>
        <v>0</v>
      </c>
      <c r="G775" s="87">
        <f>IF(D775="","",IF('Műszaki adattábla'!K767="20-99",IF('Műszaki adattábla'!N767="","Nem adott meg lekötött teljesítményt",VLOOKUP(D775,'Műszaki adattábla'!E:P,10,0)),0))</f>
        <v>683</v>
      </c>
      <c r="H775" s="87">
        <f>IF(D775="","",VLOOKUP(D775,'Műszaki adattábla'!E:Q,11,0))</f>
        <v>0</v>
      </c>
      <c r="I775" s="88">
        <v>1875.5</v>
      </c>
      <c r="J775" s="89">
        <v>164.72</v>
      </c>
      <c r="K775" s="90">
        <f>IF(D775="","",ROUND((F775*I775*'Műszaki adattábla'!$C$6/'Műszaki adattábla'!$C$7)+(G775*I775)+(H775*I775)/12*$D$7,0))</f>
        <v>1280967</v>
      </c>
      <c r="L775" s="91">
        <f t="shared" si="26"/>
        <v>238383</v>
      </c>
    </row>
    <row r="776" spans="2:12" ht="15.75" thickBot="1" x14ac:dyDescent="0.3">
      <c r="B776" s="84">
        <f t="shared" si="25"/>
        <v>755</v>
      </c>
      <c r="C776" s="85" t="str">
        <f>IF(D776="","",VLOOKUP(D776,'Műszaki adattábla'!E:H,2,0))</f>
        <v>6721 Szeged, Párizsi krt. 16-22 Szeged Rk.</v>
      </c>
      <c r="D776" s="86" t="str">
        <f>IF('Műszaki adattábla'!E768="","",'Műszaki adattábla'!E768)</f>
        <v>39N050653461000E</v>
      </c>
      <c r="E776" s="151">
        <f>IF('Műszaki adattábla'!E768="","",'Műszaki adattábla'!Q768)</f>
        <v>1293217</v>
      </c>
      <c r="F776" s="87">
        <f>IF(D776="","",VLOOKUP(D776,'Műszaki adattábla'!E:N,8,0))</f>
        <v>0</v>
      </c>
      <c r="G776" s="87">
        <f>IF(D776="","",IF('Műszaki adattábla'!K768="20-99",IF('Műszaki adattábla'!N768="","Nem adott meg lekötött teljesítményt",VLOOKUP(D776,'Műszaki adattábla'!E:P,10,0)),0))</f>
        <v>1019</v>
      </c>
      <c r="H776" s="87">
        <f>IF(D776="","",VLOOKUP(D776,'Műszaki adattábla'!E:Q,11,0))</f>
        <v>0</v>
      </c>
      <c r="I776" s="88">
        <v>1875.5</v>
      </c>
      <c r="J776" s="89">
        <v>164.72</v>
      </c>
      <c r="K776" s="90">
        <f>IF(D776="","",ROUND((F776*I776*'Műszaki adattábla'!$C$6/'Műszaki adattábla'!$C$7)+(G776*I776)+(H776*I776)/12*$D$7,0))</f>
        <v>1911135</v>
      </c>
      <c r="L776" s="91">
        <f t="shared" si="26"/>
        <v>213019</v>
      </c>
    </row>
    <row r="777" spans="2:12" ht="15.75" thickBot="1" x14ac:dyDescent="0.3">
      <c r="B777" s="84">
        <f t="shared" si="25"/>
        <v>756</v>
      </c>
      <c r="C777" s="85" t="str">
        <f>IF(D777="","",VLOOKUP(D777,'Műszaki adattábla'!E:H,2,0))</f>
        <v>6724 Szeged, Hunyadi tér 1 Sportpálya</v>
      </c>
      <c r="D777" s="86" t="str">
        <f>IF('Műszaki adattábla'!E769="","",'Műszaki adattábla'!E769)</f>
        <v>39N050348438000X</v>
      </c>
      <c r="E777" s="151">
        <f>IF('Műszaki adattábla'!E769="","",'Műszaki adattábla'!Q769)</f>
        <v>164566</v>
      </c>
      <c r="F777" s="87">
        <f>IF(D777="","",VLOOKUP(D777,'Műszaki adattábla'!E:N,8,0))</f>
        <v>0</v>
      </c>
      <c r="G777" s="87">
        <f>IF(D777="","",IF('Műszaki adattábla'!K769="20-99",IF('Műszaki adattábla'!N769="","Nem adott meg lekötött teljesítményt",VLOOKUP(D777,'Műszaki adattábla'!E:P,10,0)),0))</f>
        <v>347</v>
      </c>
      <c r="H777" s="87">
        <f>IF(D777="","",VLOOKUP(D777,'Műszaki adattábla'!E:Q,11,0))</f>
        <v>0</v>
      </c>
      <c r="I777" s="88">
        <v>1875.5</v>
      </c>
      <c r="J777" s="89">
        <v>164.72</v>
      </c>
      <c r="K777" s="90">
        <f>IF(D777="","",ROUND((F777*I777*'Műszaki adattábla'!$C$6/'Műszaki adattábla'!$C$7)+(G777*I777)+(H777*I777)/12*$D$7,0))</f>
        <v>650799</v>
      </c>
      <c r="L777" s="91">
        <f t="shared" si="26"/>
        <v>27107</v>
      </c>
    </row>
    <row r="778" spans="2:12" ht="15.75" thickBot="1" x14ac:dyDescent="0.3">
      <c r="B778" s="84">
        <f t="shared" si="25"/>
        <v>757</v>
      </c>
      <c r="C778" s="85" t="str">
        <f>IF(D778="","",VLOOKUP(D778,'Műszaki adattábla'!E:H,2,0))</f>
        <v>6720 Szeged, Tisza Lajos krt. 18 IPA ház</v>
      </c>
      <c r="D778" s="86" t="str">
        <f>IF('Műszaki adattábla'!E770="","",'Műszaki adattábla'!E770)</f>
        <v>39N0507229680006</v>
      </c>
      <c r="E778" s="151">
        <f>IF('Műszaki adattábla'!E770="","",'Műszaki adattábla'!Q770)</f>
        <v>112885</v>
      </c>
      <c r="F778" s="87">
        <f>IF(D778="","",VLOOKUP(D778,'Műszaki adattábla'!E:N,8,0))</f>
        <v>0</v>
      </c>
      <c r="G778" s="87">
        <f>IF(D778="","",IF('Műszaki adattábla'!K770="20-99",IF('Műszaki adattábla'!N770="","Nem adott meg lekötött teljesítményt",VLOOKUP(D778,'Műszaki adattábla'!E:P,10,0)),0))</f>
        <v>252</v>
      </c>
      <c r="H778" s="87">
        <f>IF(D778="","",VLOOKUP(D778,'Műszaki adattábla'!E:Q,11,0))</f>
        <v>0</v>
      </c>
      <c r="I778" s="88">
        <v>1875.5</v>
      </c>
      <c r="J778" s="89">
        <v>164.72</v>
      </c>
      <c r="K778" s="90">
        <f>IF(D778="","",ROUND((F778*I778*'Műszaki adattábla'!$C$6/'Műszaki adattábla'!$C$7)+(G778*I778)+(H778*I778)/12*$D$7,0))</f>
        <v>472626</v>
      </c>
      <c r="L778" s="91">
        <f t="shared" si="26"/>
        <v>18594</v>
      </c>
    </row>
    <row r="779" spans="2:12" ht="15.75" thickBot="1" x14ac:dyDescent="0.3">
      <c r="B779" s="84">
        <f t="shared" si="25"/>
        <v>758</v>
      </c>
      <c r="C779" s="85" t="str">
        <f>IF(D779="","",VLOOKUP(D779,'Műszaki adattábla'!E:H,2,0))</f>
        <v>6722 Szeged, Moszkvai krt. 14 Szeged HRK</v>
      </c>
      <c r="D779" s="86" t="str">
        <f>IF('Műszaki adattábla'!E771="","",'Műszaki adattábla'!E771)</f>
        <v>39N050134021000F</v>
      </c>
      <c r="E779" s="151">
        <f>IF('Műszaki adattábla'!E771="","",'Műszaki adattábla'!Q771)</f>
        <v>572653</v>
      </c>
      <c r="F779" s="87">
        <f>IF(D779="","",VLOOKUP(D779,'Műszaki adattábla'!E:N,8,0))</f>
        <v>0</v>
      </c>
      <c r="G779" s="87">
        <f>IF(D779="","",IF('Műszaki adattábla'!K771="20-99",IF('Műszaki adattábla'!N771="","Nem adott meg lekötött teljesítményt",VLOOKUP(D779,'Műszaki adattábla'!E:P,10,0)),0))</f>
        <v>630</v>
      </c>
      <c r="H779" s="87">
        <f>IF(D779="","",VLOOKUP(D779,'Műszaki adattábla'!E:Q,11,0))</f>
        <v>0</v>
      </c>
      <c r="I779" s="88">
        <v>1875.5</v>
      </c>
      <c r="J779" s="89">
        <v>164.72</v>
      </c>
      <c r="K779" s="90">
        <f>IF(D779="","",ROUND((F779*I779*'Műszaki adattábla'!$C$6/'Műszaki adattábla'!$C$7)+(G779*I779)+(H779*I779)/12*$D$7,0))</f>
        <v>1181565</v>
      </c>
      <c r="L779" s="91">
        <f t="shared" si="26"/>
        <v>94327</v>
      </c>
    </row>
    <row r="780" spans="2:12" ht="15.75" thickBot="1" x14ac:dyDescent="0.3">
      <c r="B780" s="84">
        <f t="shared" si="25"/>
        <v>759</v>
      </c>
      <c r="C780" s="85" t="str">
        <f>IF(D780="","",VLOOKUP(D780,'Műszaki adattábla'!E:H,2,0))</f>
        <v>6760 Kistelek, Petőfi u. 2 Kistelek Rk.</v>
      </c>
      <c r="D780" s="86" t="str">
        <f>IF('Műszaki adattábla'!E772="","",'Műszaki adattábla'!E772)</f>
        <v>39N050591706000V</v>
      </c>
      <c r="E780" s="151">
        <f>IF('Műszaki adattábla'!E772="","",'Műszaki adattábla'!Q772)</f>
        <v>193172</v>
      </c>
      <c r="F780" s="87">
        <f>IF(D780="","",VLOOKUP(D780,'Műszaki adattábla'!E:N,8,0))</f>
        <v>0</v>
      </c>
      <c r="G780" s="87">
        <f>IF(D780="","",IF('Műszaki adattábla'!K772="20-99",IF('Műszaki adattábla'!N772="","Nem adott meg lekötött teljesítményt",VLOOKUP(D780,'Műszaki adattábla'!E:P,10,0)),0))</f>
        <v>263</v>
      </c>
      <c r="H780" s="87">
        <f>IF(D780="","",VLOOKUP(D780,'Műszaki adattábla'!E:Q,11,0))</f>
        <v>0</v>
      </c>
      <c r="I780" s="88">
        <v>1875.5</v>
      </c>
      <c r="J780" s="89">
        <v>164.72</v>
      </c>
      <c r="K780" s="90">
        <f>IF(D780="","",ROUND((F780*I780*'Műszaki adattábla'!$C$6/'Műszaki adattábla'!$C$7)+(G780*I780)+(H780*I780)/12*$D$7,0))</f>
        <v>493257</v>
      </c>
      <c r="L780" s="91">
        <f t="shared" si="26"/>
        <v>31819</v>
      </c>
    </row>
    <row r="781" spans="2:12" ht="15.75" thickBot="1" x14ac:dyDescent="0.3">
      <c r="B781" s="84">
        <f t="shared" si="25"/>
        <v>760</v>
      </c>
      <c r="C781" s="85" t="str">
        <f>IF(D781="","",VLOOKUP(D781,'Műszaki adattábla'!E:H,2,0))</f>
        <v>6640 Csongrád Pacsírta u. 1 Csongrád Rk.</v>
      </c>
      <c r="D781" s="86" t="str">
        <f>IF('Műszaki adattábla'!E773="","",'Műszaki adattábla'!E773)</f>
        <v>39N0506866550009</v>
      </c>
      <c r="E781" s="151">
        <f>IF('Műszaki adattábla'!E773="","",'Műszaki adattábla'!Q773)</f>
        <v>487470</v>
      </c>
      <c r="F781" s="87">
        <f>IF(D781="","",VLOOKUP(D781,'Műszaki adattábla'!E:N,8,0))</f>
        <v>0</v>
      </c>
      <c r="G781" s="87">
        <f>IF(D781="","",IF('Műszaki adattábla'!K773="20-99",IF('Műszaki adattábla'!N773="","Nem adott meg lekötött teljesítményt",VLOOKUP(D781,'Műszaki adattábla'!E:P,10,0)),0))</f>
        <v>546</v>
      </c>
      <c r="H781" s="87">
        <f>IF(D781="","",VLOOKUP(D781,'Műszaki adattábla'!E:Q,11,0))</f>
        <v>0</v>
      </c>
      <c r="I781" s="88">
        <v>1875.5</v>
      </c>
      <c r="J781" s="89">
        <v>164.72</v>
      </c>
      <c r="K781" s="90">
        <f>IF(D781="","",ROUND((F781*I781*'Műszaki adattábla'!$C$6/'Műszaki adattábla'!$C$7)+(G781*I781)+(H781*I781)/12*$D$7,0))</f>
        <v>1024023</v>
      </c>
      <c r="L781" s="91">
        <f t="shared" si="26"/>
        <v>80296</v>
      </c>
    </row>
    <row r="782" spans="2:12" ht="15.75" thickBot="1" x14ac:dyDescent="0.3">
      <c r="B782" s="84">
        <f t="shared" si="25"/>
        <v>761</v>
      </c>
      <c r="C782" s="85" t="str">
        <f>IF(D782="","",VLOOKUP(D782,'Műszaki adattábla'!E:H,2,0))</f>
        <v>6600 Szentes, Kossuth L. u. 43 Szentes Rk.</v>
      </c>
      <c r="D782" s="86" t="str">
        <f>IF('Műszaki adattábla'!E774="","",'Műszaki adattábla'!E774)</f>
        <v>39N0500342740003</v>
      </c>
      <c r="E782" s="151">
        <f>IF('Műszaki adattábla'!E774="","",'Műszaki adattábla'!Q774)</f>
        <v>554179</v>
      </c>
      <c r="F782" s="87">
        <f>IF(D782="","",VLOOKUP(D782,'Műszaki adattábla'!E:N,8,0))</f>
        <v>0</v>
      </c>
      <c r="G782" s="87">
        <f>IF(D782="","",IF('Műszaki adattábla'!K774="20-99",IF('Műszaki adattábla'!N774="","Nem adott meg lekötött teljesítményt",VLOOKUP(D782,'Műszaki adattábla'!E:P,10,0)),0))</f>
        <v>683</v>
      </c>
      <c r="H782" s="87">
        <f>IF(D782="","",VLOOKUP(D782,'Műszaki adattábla'!E:Q,11,0))</f>
        <v>0</v>
      </c>
      <c r="I782" s="88">
        <v>1875.5</v>
      </c>
      <c r="J782" s="89">
        <v>164.72</v>
      </c>
      <c r="K782" s="90">
        <f>IF(D782="","",ROUND((F782*I782*'Műszaki adattábla'!$C$6/'Műszaki adattábla'!$C$7)+(G782*I782)+(H782*I782)/12*$D$7,0))</f>
        <v>1280967</v>
      </c>
      <c r="L782" s="91">
        <f t="shared" si="26"/>
        <v>91284</v>
      </c>
    </row>
    <row r="783" spans="2:12" ht="15.75" thickBot="1" x14ac:dyDescent="0.3">
      <c r="B783" s="84">
        <f t="shared" si="25"/>
        <v>762</v>
      </c>
      <c r="C783" s="85" t="str">
        <f>IF(D783="","",VLOOKUP(D783,'Műszaki adattábla'!E:H,2,0))</f>
        <v>6800 Hódmezővásárhely, Lázár u. 8 Hódmezővásárhely Rk.</v>
      </c>
      <c r="D783" s="86" t="str">
        <f>IF('Műszaki adattábla'!E775="","",'Műszaki adattábla'!E775)</f>
        <v>39N050076452000X</v>
      </c>
      <c r="E783" s="151">
        <f>IF('Műszaki adattábla'!E775="","",'Műszaki adattábla'!Q775)</f>
        <v>401123</v>
      </c>
      <c r="F783" s="87">
        <f>IF(D783="","",VLOOKUP(D783,'Műszaki adattábla'!E:N,8,0))</f>
        <v>0</v>
      </c>
      <c r="G783" s="87">
        <f>IF(D783="","",IF('Műszaki adattábla'!K775="20-99",IF('Műszaki adattábla'!N775="","Nem adott meg lekötött teljesítményt",VLOOKUP(D783,'Műszaki adattábla'!E:P,10,0)),0))</f>
        <v>767</v>
      </c>
      <c r="H783" s="87">
        <f>IF(D783="","",VLOOKUP(D783,'Műszaki adattábla'!E:Q,11,0))</f>
        <v>0</v>
      </c>
      <c r="I783" s="88">
        <v>1875.5</v>
      </c>
      <c r="J783" s="89">
        <v>164.72</v>
      </c>
      <c r="K783" s="90">
        <f>IF(D783="","",ROUND((F783*I783*'Műszaki adattábla'!$C$6/'Műszaki adattábla'!$C$7)+(G783*I783)+(H783*I783)/12*$D$7,0))</f>
        <v>1438509</v>
      </c>
      <c r="L783" s="91">
        <f t="shared" si="26"/>
        <v>66073</v>
      </c>
    </row>
    <row r="784" spans="2:12" ht="15.75" thickBot="1" x14ac:dyDescent="0.3">
      <c r="B784" s="84">
        <f t="shared" si="25"/>
        <v>763</v>
      </c>
      <c r="C784" s="85" t="str">
        <f>IF(D784="","",VLOOKUP(D784,'Műszaki adattábla'!E:H,2,0))</f>
        <v>6900 Makó Csanád vézér tér 13. Makó Rk.</v>
      </c>
      <c r="D784" s="86" t="str">
        <f>IF('Műszaki adattábla'!E776="","",'Műszaki adattábla'!E776)</f>
        <v>39N050272433000F</v>
      </c>
      <c r="E784" s="151">
        <f>IF('Műszaki adattábla'!E776="","",'Műszaki adattábla'!Q776)</f>
        <v>248589</v>
      </c>
      <c r="F784" s="87">
        <f>IF(D784="","",VLOOKUP(D784,'Műszaki adattábla'!E:N,8,0))</f>
        <v>0</v>
      </c>
      <c r="G784" s="87">
        <f>IF(D784="","",IF('Műszaki adattábla'!K776="20-99",IF('Műszaki adattábla'!N776="","Nem adott meg lekötött teljesítményt",VLOOKUP(D784,'Műszaki adattábla'!E:P,10,0)),0))</f>
        <v>420</v>
      </c>
      <c r="H784" s="87">
        <f>IF(D784="","",VLOOKUP(D784,'Műszaki adattábla'!E:Q,11,0))</f>
        <v>0</v>
      </c>
      <c r="I784" s="88">
        <v>1875.5</v>
      </c>
      <c r="J784" s="89">
        <v>164.72</v>
      </c>
      <c r="K784" s="90">
        <f>IF(D784="","",ROUND((F784*I784*'Műszaki adattábla'!$C$6/'Műszaki adattábla'!$C$7)+(G784*I784)+(H784*I784)/12*$D$7,0))</f>
        <v>787710</v>
      </c>
      <c r="L784" s="91">
        <f t="shared" si="26"/>
        <v>40948</v>
      </c>
    </row>
    <row r="785" spans="2:12" ht="15.75" thickBot="1" x14ac:dyDescent="0.3">
      <c r="B785" s="84">
        <f t="shared" si="25"/>
        <v>764</v>
      </c>
      <c r="C785" s="85" t="str">
        <f>IF(D785="","",VLOOKUP(D785,'Műszaki adattábla'!E:H,2,0))</f>
        <v>6933 Nagylak, Petőfi u. 18 Nagylak HRK.</v>
      </c>
      <c r="D785" s="86" t="str">
        <f>IF('Műszaki adattábla'!E777="","",'Műszaki adattábla'!E777)</f>
        <v>39N050170874000L</v>
      </c>
      <c r="E785" s="151">
        <f>IF('Műszaki adattábla'!E777="","",'Műszaki adattábla'!Q777)</f>
        <v>154115</v>
      </c>
      <c r="F785" s="87">
        <f>IF(D785="","",VLOOKUP(D785,'Műszaki adattábla'!E:N,8,0))</f>
        <v>0</v>
      </c>
      <c r="G785" s="87">
        <f>IF(D785="","",IF('Műszaki adattábla'!K777="20-99",IF('Műszaki adattábla'!N777="","Nem adott meg lekötött teljesítményt",VLOOKUP(D785,'Műszaki adattábla'!E:P,10,0)),0))</f>
        <v>263</v>
      </c>
      <c r="H785" s="87">
        <f>IF(D785="","",VLOOKUP(D785,'Műszaki adattábla'!E:Q,11,0))</f>
        <v>0</v>
      </c>
      <c r="I785" s="88">
        <v>1875.5</v>
      </c>
      <c r="J785" s="89">
        <v>164.72</v>
      </c>
      <c r="K785" s="90">
        <f>IF(D785="","",ROUND((F785*I785*'Műszaki adattábla'!$C$6/'Műszaki adattábla'!$C$7)+(G785*I785)+(H785*I785)/12*$D$7,0))</f>
        <v>493257</v>
      </c>
      <c r="L785" s="91">
        <f t="shared" si="26"/>
        <v>25386</v>
      </c>
    </row>
    <row r="786" spans="2:12" ht="15.75" thickBot="1" x14ac:dyDescent="0.3">
      <c r="B786" s="84">
        <f t="shared" si="25"/>
        <v>765</v>
      </c>
      <c r="C786" s="85" t="str">
        <f>IF(D786="","",VLOOKUP(D786,'Műszaki adattábla'!E:H,2,0))</f>
        <v>6722 Szeged, Kossuth Lajos sgt. 28.</v>
      </c>
      <c r="D786" s="86" t="str">
        <f>IF('Műszaki adattábla'!E778="","",'Műszaki adattábla'!E778)</f>
        <v>39N050315317000Y</v>
      </c>
      <c r="E786" s="151">
        <f>IF('Műszaki adattábla'!E778="","",'Műszaki adattábla'!Q778)</f>
        <v>110834</v>
      </c>
      <c r="F786" s="87">
        <f>IF(D786="","",VLOOKUP(D786,'Műszaki adattábla'!E:N,8,0))</f>
        <v>10</v>
      </c>
      <c r="G786" s="87">
        <f>IF(D786="","",IF('Műszaki adattábla'!K778="20-99",IF('Műszaki adattábla'!N778="","Nem adott meg lekötött teljesítményt",VLOOKUP(D786,'Műszaki adattábla'!E:P,10,0)),0))</f>
        <v>0</v>
      </c>
      <c r="H786" s="87">
        <f>IF(D786="","",VLOOKUP(D786,'Műszaki adattábla'!E:Q,11,0))</f>
        <v>0</v>
      </c>
      <c r="I786" s="88">
        <v>1954.93</v>
      </c>
      <c r="J786" s="89">
        <v>1138.9100000000001</v>
      </c>
      <c r="K786" s="90">
        <f>IF(D786="","",ROUND((F786*I786*'Műszaki adattábla'!$C$6/'Műszaki adattábla'!$C$7)+(G786*I786)+(H786*I786)/12*$D$7,0))</f>
        <v>206358</v>
      </c>
      <c r="L786" s="91">
        <f t="shared" si="26"/>
        <v>126230</v>
      </c>
    </row>
    <row r="787" spans="2:12" ht="15.75" thickBot="1" x14ac:dyDescent="0.3">
      <c r="B787" s="84">
        <f t="shared" si="25"/>
        <v>766</v>
      </c>
      <c r="C787" s="85" t="str">
        <f>IF(D787="","",VLOOKUP(D787,'Műszaki adattábla'!E:H,2,0))</f>
        <v>6758 Röszke, Fő u. 64.</v>
      </c>
      <c r="D787" s="86" t="str">
        <f>IF('Műszaki adattábla'!E779="","",'Műszaki adattábla'!E779)</f>
        <v>39N050385201000E</v>
      </c>
      <c r="E787" s="151">
        <f>IF('Műszaki adattábla'!E779="","",'Műszaki adattábla'!Q779)</f>
        <v>39584</v>
      </c>
      <c r="F787" s="87">
        <f>IF(D787="","",VLOOKUP(D787,'Műszaki adattábla'!E:N,8,0))</f>
        <v>4</v>
      </c>
      <c r="G787" s="87">
        <f>IF(D787="","",IF('Műszaki adattábla'!K779="20-99",IF('Műszaki adattábla'!N779="","Nem adott meg lekötött teljesítményt",VLOOKUP(D787,'Műszaki adattábla'!E:P,10,0)),0))</f>
        <v>0</v>
      </c>
      <c r="H787" s="87">
        <f>IF(D787="","",VLOOKUP(D787,'Műszaki adattábla'!E:Q,11,0))</f>
        <v>0</v>
      </c>
      <c r="I787" s="88">
        <v>1954.93</v>
      </c>
      <c r="J787" s="89">
        <v>1138.9100000000001</v>
      </c>
      <c r="K787" s="90">
        <f>IF(D787="","",ROUND((F787*I787*'Műszaki adattábla'!$C$6/'Műszaki adattábla'!$C$7)+(G787*I787)+(H787*I787)/12*$D$7,0))</f>
        <v>82543</v>
      </c>
      <c r="L787" s="91">
        <f t="shared" si="26"/>
        <v>45083</v>
      </c>
    </row>
    <row r="788" spans="2:12" ht="15.75" thickBot="1" x14ac:dyDescent="0.3">
      <c r="B788" s="84">
        <f t="shared" si="25"/>
        <v>767</v>
      </c>
      <c r="C788" s="85" t="str">
        <f>IF(D788="","",VLOOKUP(D788,'Műszaki adattábla'!E:H,2,0))</f>
        <v>6762 Sándorfalva Dózsa György u. 17</v>
      </c>
      <c r="D788" s="86" t="str">
        <f>IF('Műszaki adattábla'!E780="","",'Műszaki adattábla'!E780)</f>
        <v>39N050402614000E</v>
      </c>
      <c r="E788" s="151">
        <f>IF('Műszaki adattábla'!E780="","",'Műszaki adattábla'!Q780)</f>
        <v>24279</v>
      </c>
      <c r="F788" s="87">
        <f>IF(D788="","",VLOOKUP(D788,'Műszaki adattábla'!E:N,8,0))</f>
        <v>4</v>
      </c>
      <c r="G788" s="87">
        <f>IF(D788="","",IF('Műszaki adattábla'!K780="20-99",IF('Műszaki adattábla'!N780="","Nem adott meg lekötött teljesítményt",VLOOKUP(D788,'Műszaki adattábla'!E:P,10,0)),0))</f>
        <v>0</v>
      </c>
      <c r="H788" s="87">
        <f>IF(D788="","",VLOOKUP(D788,'Műszaki adattábla'!E:Q,11,0))</f>
        <v>0</v>
      </c>
      <c r="I788" s="88">
        <v>1954.93</v>
      </c>
      <c r="J788" s="89">
        <v>1138.9100000000001</v>
      </c>
      <c r="K788" s="90">
        <f>IF(D788="","",ROUND((F788*I788*'Műszaki adattábla'!$C$6/'Műszaki adattábla'!$C$7)+(G788*I788)+(H788*I788)/12*$D$7,0))</f>
        <v>82543</v>
      </c>
      <c r="L788" s="91">
        <f t="shared" si="26"/>
        <v>27652</v>
      </c>
    </row>
    <row r="789" spans="2:12" ht="15.75" thickBot="1" x14ac:dyDescent="0.3">
      <c r="B789" s="84">
        <f t="shared" si="25"/>
        <v>768</v>
      </c>
      <c r="C789" s="85" t="str">
        <f>IF(D789="","",VLOOKUP(D789,'Műszaki adattábla'!E:H,2,0))</f>
        <v>6782 Mórahalom, Kölcsey u. 2.</v>
      </c>
      <c r="D789" s="86" t="str">
        <f>IF('Műszaki adattábla'!E781="","",'Műszaki adattábla'!E781)</f>
        <v>39N0506033400009</v>
      </c>
      <c r="E789" s="151">
        <f>IF('Műszaki adattábla'!E781="","",'Műszaki adattábla'!Q781)</f>
        <v>153587</v>
      </c>
      <c r="F789" s="87">
        <f>IF(D789="","",VLOOKUP(D789,'Műszaki adattábla'!E:N,8,0))</f>
        <v>6</v>
      </c>
      <c r="G789" s="87">
        <f>IF(D789="","",IF('Műszaki adattábla'!K781="20-99",IF('Műszaki adattábla'!N781="","Nem adott meg lekötött teljesítményt",VLOOKUP(D789,'Műszaki adattábla'!E:P,10,0)),0))</f>
        <v>0</v>
      </c>
      <c r="H789" s="87">
        <f>IF(D789="","",VLOOKUP(D789,'Műszaki adattábla'!E:Q,11,0))</f>
        <v>0</v>
      </c>
      <c r="I789" s="88">
        <v>1954.93</v>
      </c>
      <c r="J789" s="89">
        <v>1138.9100000000001</v>
      </c>
      <c r="K789" s="90">
        <f>IF(D789="","",ROUND((F789*I789*'Műszaki adattábla'!$C$6/'Műszaki adattábla'!$C$7)+(G789*I789)+(H789*I789)/12*$D$7,0))</f>
        <v>123815</v>
      </c>
      <c r="L789" s="91">
        <f t="shared" si="26"/>
        <v>174922</v>
      </c>
    </row>
    <row r="790" spans="2:12" ht="15.75" thickBot="1" x14ac:dyDescent="0.3">
      <c r="B790" s="84">
        <f t="shared" si="25"/>
        <v>769</v>
      </c>
      <c r="C790" s="85" t="str">
        <f>IF(D790="","",VLOOKUP(D790,'Műszaki adattábla'!E:H,2,0))</f>
        <v>6786 Ruzsa, Rózsa u. 1/A</v>
      </c>
      <c r="D790" s="86" t="str">
        <f>IF('Műszaki adattábla'!E782="","",'Műszaki adattábla'!E782)</f>
        <v>39N050527763000P</v>
      </c>
      <c r="E790" s="151">
        <f>IF('Műszaki adattábla'!E782="","",'Műszaki adattábla'!Q782)</f>
        <v>31668</v>
      </c>
      <c r="F790" s="87">
        <f>IF(D790="","",VLOOKUP(D790,'Műszaki adattábla'!E:N,8,0))</f>
        <v>4</v>
      </c>
      <c r="G790" s="87">
        <f>IF(D790="","",IF('Műszaki adattábla'!K782="20-99",IF('Műszaki adattábla'!N782="","Nem adott meg lekötött teljesítményt",VLOOKUP(D790,'Műszaki adattábla'!E:P,10,0)),0))</f>
        <v>0</v>
      </c>
      <c r="H790" s="87">
        <f>IF(D790="","",VLOOKUP(D790,'Műszaki adattábla'!E:Q,11,0))</f>
        <v>0</v>
      </c>
      <c r="I790" s="88">
        <v>1954.93</v>
      </c>
      <c r="J790" s="89">
        <v>1138.9100000000001</v>
      </c>
      <c r="K790" s="90">
        <f>IF(D790="","",ROUND((F790*I790*'Műszaki adattábla'!$C$6/'Műszaki adattábla'!$C$7)+(G790*I790)+(H790*I790)/12*$D$7,0))</f>
        <v>82543</v>
      </c>
      <c r="L790" s="91">
        <f t="shared" si="26"/>
        <v>36067</v>
      </c>
    </row>
    <row r="791" spans="2:12" ht="15.75" thickBot="1" x14ac:dyDescent="0.3">
      <c r="B791" s="84">
        <f t="shared" si="25"/>
        <v>770</v>
      </c>
      <c r="C791" s="85" t="str">
        <f>IF(D791="","",VLOOKUP(D791,'Műszaki adattábla'!E:H,2,0))</f>
        <v>6767 Ópusztaszer Komócsin Zoltán u. 22.</v>
      </c>
      <c r="D791" s="86" t="str">
        <f>IF('Műszaki adattábla'!E783="","",'Műszaki adattábla'!E783)</f>
        <v>39N0505758680001</v>
      </c>
      <c r="E791" s="151">
        <f>IF('Műszaki adattábla'!E783="","",'Műszaki adattábla'!Q783)</f>
        <v>5385</v>
      </c>
      <c r="F791" s="87">
        <f>IF(D791="","",VLOOKUP(D791,'Műszaki adattábla'!E:N,8,0))</f>
        <v>4</v>
      </c>
      <c r="G791" s="87">
        <f>IF(D791="","",IF('Műszaki adattábla'!K783="20-99",IF('Műszaki adattábla'!N783="","Nem adott meg lekötött teljesítményt",VLOOKUP(D791,'Műszaki adattábla'!E:P,10,0)),0))</f>
        <v>0</v>
      </c>
      <c r="H791" s="87">
        <f>IF(D791="","",VLOOKUP(D791,'Műszaki adattábla'!E:Q,11,0))</f>
        <v>0</v>
      </c>
      <c r="I791" s="88">
        <v>1954.93</v>
      </c>
      <c r="J791" s="89">
        <v>1138.9100000000001</v>
      </c>
      <c r="K791" s="90">
        <f>IF(D791="","",ROUND((F791*I791*'Műszaki adattábla'!$C$6/'Műszaki adattábla'!$C$7)+(G791*I791)+(H791*I791)/12*$D$7,0))</f>
        <v>82543</v>
      </c>
      <c r="L791" s="91">
        <f t="shared" si="26"/>
        <v>6133</v>
      </c>
    </row>
    <row r="792" spans="2:12" ht="15.75" thickBot="1" x14ac:dyDescent="0.3">
      <c r="B792" s="84">
        <f t="shared" si="25"/>
        <v>771</v>
      </c>
      <c r="C792" s="85" t="str">
        <f>IF(D792="","",VLOOKUP(D792,'Műszaki adattábla'!E:H,2,0))</f>
        <v>6647 Csanytelek, Radnóti M. u. 2.</v>
      </c>
      <c r="D792" s="86" t="str">
        <f>IF('Műszaki adattábla'!E784="","",'Műszaki adattábla'!E784)</f>
        <v>39N050646710000D</v>
      </c>
      <c r="E792" s="151">
        <f>IF('Műszaki adattábla'!E784="","",'Műszaki adattábla'!Q784)</f>
        <v>46972</v>
      </c>
      <c r="F792" s="87">
        <f>IF(D792="","",VLOOKUP(D792,'Műszaki adattábla'!E:N,8,0))</f>
        <v>4</v>
      </c>
      <c r="G792" s="87">
        <f>IF(D792="","",IF('Műszaki adattábla'!K784="20-99",IF('Műszaki adattábla'!N784="","Nem adott meg lekötött teljesítményt",VLOOKUP(D792,'Műszaki adattábla'!E:P,10,0)),0))</f>
        <v>0</v>
      </c>
      <c r="H792" s="87">
        <f>IF(D792="","",VLOOKUP(D792,'Műszaki adattábla'!E:Q,11,0))</f>
        <v>0</v>
      </c>
      <c r="I792" s="88">
        <v>1954.93</v>
      </c>
      <c r="J792" s="89">
        <v>1138.9100000000001</v>
      </c>
      <c r="K792" s="90">
        <f>IF(D792="","",ROUND((F792*I792*'Műszaki adattábla'!$C$6/'Műszaki adattábla'!$C$7)+(G792*I792)+(H792*I792)/12*$D$7,0))</f>
        <v>82543</v>
      </c>
      <c r="L792" s="91">
        <f t="shared" si="26"/>
        <v>53497</v>
      </c>
    </row>
    <row r="793" spans="2:12" ht="15.75" thickBot="1" x14ac:dyDescent="0.3">
      <c r="B793" s="84">
        <f t="shared" si="25"/>
        <v>772</v>
      </c>
      <c r="C793" s="85" t="str">
        <f>IF(D793="","",VLOOKUP(D793,'Műszaki adattábla'!E:H,2,0))</f>
        <v>6775 Kiszombor, Régi Makói u. 2.</v>
      </c>
      <c r="D793" s="86" t="str">
        <f>IF('Műszaki adattábla'!E785="","",'Műszaki adattábla'!E785)</f>
        <v>39N050318374000Q</v>
      </c>
      <c r="E793" s="151">
        <f>IF('Műszaki adattábla'!E785="","",'Műszaki adattábla'!Q785)</f>
        <v>321950</v>
      </c>
      <c r="F793" s="87">
        <f>IF(D793="","",VLOOKUP(D793,'Műszaki adattábla'!E:N,8,0))</f>
        <v>16</v>
      </c>
      <c r="G793" s="87">
        <f>IF(D793="","",IF('Műszaki adattábla'!K785="20-99",IF('Műszaki adattábla'!N785="","Nem adott meg lekötött teljesítményt",VLOOKUP(D793,'Műszaki adattábla'!E:P,10,0)),0))</f>
        <v>0</v>
      </c>
      <c r="H793" s="87">
        <f>IF(D793="","",VLOOKUP(D793,'Műszaki adattábla'!E:Q,11,0))</f>
        <v>0</v>
      </c>
      <c r="I793" s="88">
        <v>1954.93</v>
      </c>
      <c r="J793" s="89">
        <v>1138.9100000000001</v>
      </c>
      <c r="K793" s="90">
        <f>IF(D793="","",ROUND((F793*I793*'Műszaki adattábla'!$C$6/'Műszaki adattábla'!$C$7)+(G793*I793)+(H793*I793)/12*$D$7,0))</f>
        <v>330173</v>
      </c>
      <c r="L793" s="91">
        <f t="shared" si="26"/>
        <v>366672</v>
      </c>
    </row>
    <row r="794" spans="2:12" ht="15.75" thickBot="1" x14ac:dyDescent="0.3">
      <c r="B794" s="84">
        <f t="shared" si="25"/>
        <v>773</v>
      </c>
      <c r="C794" s="85" t="str">
        <f>IF(D794="","",VLOOKUP(D794,'Műszaki adattábla'!E:H,2,0))</f>
        <v>6722 Szeged, Béke u. 19.</v>
      </c>
      <c r="D794" s="86" t="str">
        <f>IF('Műszaki adattábla'!E786="","",'Műszaki adattábla'!E786)</f>
        <v>39N050653474000U</v>
      </c>
      <c r="E794" s="151">
        <f>IF('Műszaki adattábla'!E786="","",'Műszaki adattábla'!Q786)</f>
        <v>19002</v>
      </c>
      <c r="F794" s="87">
        <f>IF(D794="","",VLOOKUP(D794,'Műszaki adattábla'!E:N,8,0))</f>
        <v>4</v>
      </c>
      <c r="G794" s="87">
        <f>IF(D794="","",IF('Műszaki adattábla'!K786="20-99",IF('Műszaki adattábla'!N786="","Nem adott meg lekötött teljesítményt",VLOOKUP(D794,'Műszaki adattábla'!E:P,10,0)),0))</f>
        <v>0</v>
      </c>
      <c r="H794" s="87">
        <f>IF(D794="","",VLOOKUP(D794,'Műszaki adattábla'!E:Q,11,0))</f>
        <v>0</v>
      </c>
      <c r="I794" s="88">
        <v>1954.93</v>
      </c>
      <c r="J794" s="89">
        <v>1138.9100000000001</v>
      </c>
      <c r="K794" s="90">
        <f>IF(D794="","",ROUND((F794*I794*'Műszaki adattábla'!$C$6/'Műszaki adattábla'!$C$7)+(G794*I794)+(H794*I794)/12*$D$7,0))</f>
        <v>82543</v>
      </c>
      <c r="L794" s="91">
        <f t="shared" si="26"/>
        <v>21642</v>
      </c>
    </row>
    <row r="795" spans="2:12" ht="15.75" thickBot="1" x14ac:dyDescent="0.3">
      <c r="B795" s="84">
        <f t="shared" si="25"/>
        <v>774</v>
      </c>
      <c r="C795" s="85" t="str">
        <f>IF(D795="","",VLOOKUP(D795,'Műszaki adattábla'!E:H,2,0))</f>
        <v>6728 Röszke, Határátkelőhely 209/48</v>
      </c>
      <c r="D795" s="86" t="str">
        <f>IF('Műszaki adattábla'!E787="","",'Műszaki adattábla'!E787)</f>
        <v>39N050330432000P</v>
      </c>
      <c r="E795" s="151">
        <f>IF('Műszaki adattábla'!E787="","",'Műszaki adattábla'!Q787)</f>
        <v>132</v>
      </c>
      <c r="F795" s="87">
        <f>IF(D795="","",VLOOKUP(D795,'Műszaki adattábla'!E:N,8,0))</f>
        <v>4</v>
      </c>
      <c r="G795" s="87">
        <f>IF(D795="","",IF('Műszaki adattábla'!K787="20-99",IF('Műszaki adattábla'!N787="","Nem adott meg lekötött teljesítményt",VLOOKUP(D795,'Műszaki adattábla'!E:P,10,0)),0))</f>
        <v>0</v>
      </c>
      <c r="H795" s="87">
        <f>IF(D795="","",VLOOKUP(D795,'Műszaki adattábla'!E:Q,11,0))</f>
        <v>0</v>
      </c>
      <c r="I795" s="88">
        <v>1954.93</v>
      </c>
      <c r="J795" s="89">
        <v>1138.9100000000001</v>
      </c>
      <c r="K795" s="90">
        <f>IF(D795="","",ROUND((F795*I795*'Műszaki adattábla'!$C$6/'Műszaki adattábla'!$C$7)+(G795*I795)+(H795*I795)/12*$D$7,0))</f>
        <v>82543</v>
      </c>
      <c r="L795" s="91">
        <f t="shared" si="26"/>
        <v>150</v>
      </c>
    </row>
    <row r="796" spans="2:12" ht="15.75" thickBot="1" x14ac:dyDescent="0.3">
      <c r="B796" s="84">
        <f t="shared" si="25"/>
        <v>775</v>
      </c>
      <c r="C796" s="85" t="str">
        <f>IF(D796="","",VLOOKUP(D796,'Műszaki adattábla'!E:H,2,0))</f>
        <v>6775 Kiszombor, Nagyszentmiklósi u. 100.</v>
      </c>
      <c r="D796" s="86" t="str">
        <f>IF('Műszaki adattábla'!E788="","",'Műszaki adattábla'!E788)</f>
        <v>39N050597741000L</v>
      </c>
      <c r="E796" s="151">
        <f>IF('Műszaki adattábla'!E788="","",'Műszaki adattábla'!Q788)</f>
        <v>223782</v>
      </c>
      <c r="F796" s="87">
        <f>IF(D796="","",VLOOKUP(D796,'Műszaki adattábla'!E:N,8,0))</f>
        <v>16</v>
      </c>
      <c r="G796" s="87">
        <f>IF(D796="","",IF('Műszaki adattábla'!K788="20-99",IF('Műszaki adattábla'!N788="","Nem adott meg lekötött teljesítményt",VLOOKUP(D796,'Műszaki adattábla'!E:P,10,0)),0))</f>
        <v>0</v>
      </c>
      <c r="H796" s="87">
        <f>IF(D796="","",VLOOKUP(D796,'Műszaki adattábla'!E:Q,11,0))</f>
        <v>0</v>
      </c>
      <c r="I796" s="88">
        <v>1954.93</v>
      </c>
      <c r="J796" s="89">
        <v>1138.9100000000001</v>
      </c>
      <c r="K796" s="90">
        <f>IF(D796="","",ROUND((F796*I796*'Műszaki adattábla'!$C$6/'Műszaki adattábla'!$C$7)+(G796*I796)+(H796*I796)/12*$D$7,0))</f>
        <v>330173</v>
      </c>
      <c r="L796" s="91">
        <f t="shared" si="26"/>
        <v>254868</v>
      </c>
    </row>
    <row r="797" spans="2:12" ht="15.75" thickBot="1" x14ac:dyDescent="0.3">
      <c r="B797" s="84">
        <f t="shared" si="25"/>
        <v>776</v>
      </c>
      <c r="C797" s="85" t="str">
        <f>IF(D797="","",VLOOKUP(D797,'Műszaki adattábla'!E:H,2,0))</f>
        <v>6728 Röszke, Határátkelőhely hrsz. 9535</v>
      </c>
      <c r="D797" s="86" t="str">
        <f>IF('Műszaki adattábla'!E789="","",'Műszaki adattábla'!E789)</f>
        <v>39N0506023240009</v>
      </c>
      <c r="E797" s="151">
        <f>IF('Műszaki adattábla'!E789="","",'Műszaki adattábla'!Q789)</f>
        <v>69671</v>
      </c>
      <c r="F797" s="87">
        <f>IF(D797="","",VLOOKUP(D797,'Műszaki adattábla'!E:N,8,0))</f>
        <v>16</v>
      </c>
      <c r="G797" s="87">
        <f>IF(D797="","",IF('Műszaki adattábla'!K789="20-99",IF('Műszaki adattábla'!N789="","Nem adott meg lekötött teljesítményt",VLOOKUP(D797,'Műszaki adattábla'!E:P,10,0)),0))</f>
        <v>0</v>
      </c>
      <c r="H797" s="87">
        <f>IF(D797="","",VLOOKUP(D797,'Műszaki adattábla'!E:Q,11,0))</f>
        <v>0</v>
      </c>
      <c r="I797" s="88">
        <v>1954.93</v>
      </c>
      <c r="J797" s="89">
        <v>1138.9100000000001</v>
      </c>
      <c r="K797" s="90">
        <f>IF(D797="","",ROUND((F797*I797*'Műszaki adattábla'!$C$6/'Műszaki adattábla'!$C$7)+(G797*I797)+(H797*I797)/12*$D$7,0))</f>
        <v>330173</v>
      </c>
      <c r="L797" s="91">
        <f t="shared" si="26"/>
        <v>79349</v>
      </c>
    </row>
    <row r="798" spans="2:12" ht="15.75" thickBot="1" x14ac:dyDescent="0.3">
      <c r="B798" s="84">
        <f t="shared" si="25"/>
        <v>777</v>
      </c>
      <c r="C798" s="85" t="str">
        <f>IF(D798="","",VLOOKUP(D798,'Műszaki adattábla'!E:H,2,0))</f>
        <v>6710 Szeged, Kapisztrán út 50. Móricz Zs. Művelődési Ház</v>
      </c>
      <c r="D798" s="86" t="str">
        <f>IF('Műszaki adattábla'!E790="","",'Műszaki adattábla'!E790)</f>
        <v>39N050648468000M</v>
      </c>
      <c r="E798" s="151">
        <f>IF('Műszaki adattábla'!E790="","",'Műszaki adattábla'!Q790)</f>
        <v>6969</v>
      </c>
      <c r="F798" s="87">
        <f>IF(D798="","",VLOOKUP(D798,'Műszaki adattábla'!E:N,8,0))</f>
        <v>4</v>
      </c>
      <c r="G798" s="87">
        <f>IF(D798="","",IF('Műszaki adattábla'!K790="20-99",IF('Műszaki adattábla'!N790="","Nem adott meg lekötött teljesítményt",VLOOKUP(D798,'Műszaki adattábla'!E:P,10,0)),0))</f>
        <v>0</v>
      </c>
      <c r="H798" s="87">
        <f>IF(D798="","",VLOOKUP(D798,'Műszaki adattábla'!E:Q,11,0))</f>
        <v>0</v>
      </c>
      <c r="I798" s="88">
        <v>1954.93</v>
      </c>
      <c r="J798" s="89">
        <v>1138.9100000000001</v>
      </c>
      <c r="K798" s="90">
        <f>IF(D798="","",ROUND((F798*I798*'Műszaki adattábla'!$C$6/'Műszaki adattábla'!$C$7)+(G798*I798)+(H798*I798)/12*$D$7,0))</f>
        <v>82543</v>
      </c>
      <c r="L798" s="91">
        <f t="shared" si="26"/>
        <v>7937</v>
      </c>
    </row>
    <row r="799" spans="2:12" ht="15.75" thickBot="1" x14ac:dyDescent="0.3">
      <c r="B799" s="84">
        <f t="shared" si="25"/>
        <v>778</v>
      </c>
      <c r="C799" s="85" t="str">
        <f>IF(D799="","",VLOOKUP(D799,'Műszaki adattábla'!E:H,2,0))</f>
        <v>6722 Szeged, Párizsi krt. 36.</v>
      </c>
      <c r="D799" s="86" t="str">
        <f>IF('Műszaki adattábla'!E791="","",'Műszaki adattábla'!E791)</f>
        <v>39N0502369630003</v>
      </c>
      <c r="E799" s="151">
        <f>IF('Műszaki adattábla'!E791="","",'Műszaki adattábla'!Q791)</f>
        <v>160448</v>
      </c>
      <c r="F799" s="87">
        <f>IF(D799="","",VLOOKUP(D799,'Műszaki adattábla'!E:N,8,0))</f>
        <v>8</v>
      </c>
      <c r="G799" s="87">
        <f>IF(D799="","",IF('Műszaki adattábla'!K791="20-99",IF('Műszaki adattábla'!N791="","Nem adott meg lekötött teljesítményt",VLOOKUP(D799,'Műszaki adattábla'!E:P,10,0)),0))</f>
        <v>0</v>
      </c>
      <c r="H799" s="87">
        <f>IF(D799="","",VLOOKUP(D799,'Műszaki adattábla'!E:Q,11,0))</f>
        <v>0</v>
      </c>
      <c r="I799" s="88">
        <v>1954.93</v>
      </c>
      <c r="J799" s="89">
        <v>1138.9100000000001</v>
      </c>
      <c r="K799" s="90">
        <f>IF(D799="","",ROUND((F799*I799*'Műszaki adattábla'!$C$6/'Műszaki adattábla'!$C$7)+(G799*I799)+(H799*I799)/12*$D$7,0))</f>
        <v>165087</v>
      </c>
      <c r="L799" s="91">
        <f t="shared" si="26"/>
        <v>182736</v>
      </c>
    </row>
    <row r="800" spans="2:12" ht="15.75" thickBot="1" x14ac:dyDescent="0.3">
      <c r="B800" s="84">
        <f t="shared" si="25"/>
        <v>779</v>
      </c>
      <c r="C800" s="85" t="str">
        <f>IF(D800="","",VLOOKUP(D800,'Műszaki adattábla'!E:H,2,0))</f>
        <v>6646 Tömörkény, Ifjúság u. 10.</v>
      </c>
      <c r="D800" s="86" t="str">
        <f>IF('Műszaki adattábla'!E792="","",'Műszaki adattábla'!E792)</f>
        <v>39N0506648090002</v>
      </c>
      <c r="E800" s="151">
        <f>IF('Műszaki adattábla'!E792="","",'Műszaki adattábla'!Q792)</f>
        <v>1321</v>
      </c>
      <c r="F800" s="87">
        <f>IF(D800="","",VLOOKUP(D800,'Műszaki adattábla'!E:N,8,0))</f>
        <v>4</v>
      </c>
      <c r="G800" s="87">
        <f>IF(D800="","",IF('Műszaki adattábla'!K792="20-99",IF('Műszaki adattábla'!N792="","Nem adott meg lekötött teljesítményt",VLOOKUP(D800,'Műszaki adattábla'!E:P,10,0)),0))</f>
        <v>0</v>
      </c>
      <c r="H800" s="87">
        <f>IF(D800="","",VLOOKUP(D800,'Műszaki adattábla'!E:Q,11,0))</f>
        <v>0</v>
      </c>
      <c r="I800" s="88">
        <v>1954.93</v>
      </c>
      <c r="J800" s="89">
        <v>1138.9100000000001</v>
      </c>
      <c r="K800" s="90">
        <f>IF(D800="","",ROUND((F800*I800*'Műszaki adattábla'!$C$6/'Műszaki adattábla'!$C$7)+(G800*I800)+(H800*I800)/12*$D$7,0))</f>
        <v>82543</v>
      </c>
      <c r="L800" s="91">
        <f t="shared" si="26"/>
        <v>1505</v>
      </c>
    </row>
    <row r="801" spans="2:12" ht="15.75" thickBot="1" x14ac:dyDescent="0.3">
      <c r="B801" s="84">
        <f t="shared" si="25"/>
        <v>780</v>
      </c>
      <c r="C801" s="85" t="str">
        <f>IF(D801="","",VLOOKUP(D801,'Műszaki adattábla'!E:H,2,0))</f>
        <v>6622 Nagymágocs, Szentesi u. 28.</v>
      </c>
      <c r="D801" s="86" t="str">
        <f>IF('Műszaki adattábla'!E793="","",'Műszaki adattábla'!E793)</f>
        <v>39N050528850000V</v>
      </c>
      <c r="E801" s="151">
        <f>IF('Műszaki adattábla'!E793="","",'Műszaki adattábla'!Q793)</f>
        <v>17102</v>
      </c>
      <c r="F801" s="87">
        <f>IF(D801="","",VLOOKUP(D801,'Műszaki adattábla'!E:N,8,0))</f>
        <v>4</v>
      </c>
      <c r="G801" s="87">
        <f>IF(D801="","",IF('Műszaki adattábla'!K793="20-99",IF('Műszaki adattábla'!N793="","Nem adott meg lekötött teljesítményt",VLOOKUP(D801,'Műszaki adattábla'!E:P,10,0)),0))</f>
        <v>0</v>
      </c>
      <c r="H801" s="87">
        <f>IF(D801="","",VLOOKUP(D801,'Műszaki adattábla'!E:Q,11,0))</f>
        <v>0</v>
      </c>
      <c r="I801" s="88">
        <v>1954.93</v>
      </c>
      <c r="J801" s="89">
        <v>1138.9100000000001</v>
      </c>
      <c r="K801" s="90">
        <f>IF(D801="","",ROUND((F801*I801*'Műszaki adattábla'!$C$6/'Műszaki adattábla'!$C$7)+(G801*I801)+(H801*I801)/12*$D$7,0))</f>
        <v>82543</v>
      </c>
      <c r="L801" s="91">
        <f t="shared" si="26"/>
        <v>19478</v>
      </c>
    </row>
    <row r="802" spans="2:12" ht="15.75" thickBot="1" x14ac:dyDescent="0.3">
      <c r="B802" s="84">
        <f t="shared" si="25"/>
        <v>781</v>
      </c>
      <c r="C802" s="85" t="str">
        <f>IF(D802="","",VLOOKUP(D802,'Műszaki adattábla'!E:H,2,0))</f>
        <v>6635 Szegvár, Szentesi u. 18.</v>
      </c>
      <c r="D802" s="86" t="str">
        <f>IF('Műszaki adattábla'!E794="","",'Műszaki adattábla'!E794)</f>
        <v>39N050523993000P</v>
      </c>
      <c r="E802" s="151">
        <f>IF('Műszaki adattábla'!E794="","",'Műszaki adattábla'!Q794)</f>
        <v>6335</v>
      </c>
      <c r="F802" s="87">
        <f>IF(D802="","",VLOOKUP(D802,'Műszaki adattábla'!E:N,8,0))</f>
        <v>4</v>
      </c>
      <c r="G802" s="87">
        <f>IF(D802="","",IF('Műszaki adattábla'!K794="20-99",IF('Műszaki adattábla'!N794="","Nem adott meg lekötött teljesítményt",VLOOKUP(D802,'Műszaki adattábla'!E:P,10,0)),0))</f>
        <v>0</v>
      </c>
      <c r="H802" s="87">
        <f>IF(D802="","",VLOOKUP(D802,'Műszaki adattábla'!E:Q,11,0))</f>
        <v>0</v>
      </c>
      <c r="I802" s="88">
        <v>1954.93</v>
      </c>
      <c r="J802" s="89">
        <v>1138.9100000000001</v>
      </c>
      <c r="K802" s="90">
        <f>IF(D802="","",ROUND((F802*I802*'Műszaki adattábla'!$C$6/'Műszaki adattábla'!$C$7)+(G802*I802)+(H802*I802)/12*$D$7,0))</f>
        <v>82543</v>
      </c>
      <c r="L802" s="91">
        <f t="shared" si="26"/>
        <v>7215</v>
      </c>
    </row>
    <row r="803" spans="2:12" ht="15.75" thickBot="1" x14ac:dyDescent="0.3">
      <c r="B803" s="84">
        <f t="shared" si="25"/>
        <v>782</v>
      </c>
      <c r="C803" s="85" t="str">
        <f>IF(D803="","",VLOOKUP(D803,'Műszaki adattábla'!E:H,2,0))</f>
        <v>6625 Fábiánsebestyén, Arany János u. 8.</v>
      </c>
      <c r="D803" s="86" t="str">
        <f>IF('Műszaki adattábla'!E795="","",'Műszaki adattábla'!E795)</f>
        <v>39N0505370080002</v>
      </c>
      <c r="E803" s="151">
        <f>IF('Műszaki adattábla'!E795="","",'Műszaki adattábla'!Q795)</f>
        <v>1796</v>
      </c>
      <c r="F803" s="87">
        <f>IF(D803="","",VLOOKUP(D803,'Műszaki adattábla'!E:N,8,0))</f>
        <v>4</v>
      </c>
      <c r="G803" s="87">
        <f>IF(D803="","",IF('Műszaki adattábla'!K795="20-99",IF('Műszaki adattábla'!N795="","Nem adott meg lekötött teljesítményt",VLOOKUP(D803,'Műszaki adattábla'!E:P,10,0)),0))</f>
        <v>0</v>
      </c>
      <c r="H803" s="87">
        <f>IF(D803="","",VLOOKUP(D803,'Műszaki adattábla'!E:Q,11,0))</f>
        <v>0</v>
      </c>
      <c r="I803" s="88">
        <v>1954.93</v>
      </c>
      <c r="J803" s="89">
        <v>1138.9100000000001</v>
      </c>
      <c r="K803" s="90">
        <f>IF(D803="","",ROUND((F803*I803*'Műszaki adattábla'!$C$6/'Műszaki adattábla'!$C$7)+(G803*I803)+(H803*I803)/12*$D$7,0))</f>
        <v>82543</v>
      </c>
      <c r="L803" s="91">
        <f t="shared" si="26"/>
        <v>2045</v>
      </c>
    </row>
    <row r="804" spans="2:12" ht="15.75" thickBot="1" x14ac:dyDescent="0.3">
      <c r="B804" s="84">
        <f t="shared" si="25"/>
        <v>783</v>
      </c>
      <c r="C804" s="85" t="str">
        <f>IF(D804="","",VLOOKUP(D804,'Műszaki adattábla'!E:H,2,0))</f>
        <v>6931 Apátfalva, Templom u. 65.</v>
      </c>
      <c r="D804" s="86" t="str">
        <f>IF('Műszaki adattábla'!E796="","",'Műszaki adattábla'!E796)</f>
        <v>39N050282928000Q</v>
      </c>
      <c r="E804" s="151">
        <f>IF('Műszaki adattábla'!E796="","",'Műszaki adattábla'!Q796)</f>
        <v>43806</v>
      </c>
      <c r="F804" s="87">
        <f>IF(D804="","",VLOOKUP(D804,'Műszaki adattábla'!E:N,8,0))</f>
        <v>4</v>
      </c>
      <c r="G804" s="87">
        <f>IF(D804="","",IF('Műszaki adattábla'!K796="20-99",IF('Műszaki adattábla'!N796="","Nem adott meg lekötött teljesítményt",VLOOKUP(D804,'Műszaki adattábla'!E:P,10,0)),0))</f>
        <v>0</v>
      </c>
      <c r="H804" s="87">
        <f>IF(D804="","",VLOOKUP(D804,'Műszaki adattábla'!E:Q,11,0))</f>
        <v>0</v>
      </c>
      <c r="I804" s="88">
        <v>1954.93</v>
      </c>
      <c r="J804" s="89">
        <v>1138.9100000000001</v>
      </c>
      <c r="K804" s="90">
        <f>IF(D804="","",ROUND((F804*I804*'Műszaki adattábla'!$C$6/'Műszaki adattábla'!$C$7)+(G804*I804)+(H804*I804)/12*$D$7,0))</f>
        <v>82543</v>
      </c>
      <c r="L804" s="91">
        <f t="shared" si="26"/>
        <v>49891</v>
      </c>
    </row>
    <row r="805" spans="2:12" ht="15.75" thickBot="1" x14ac:dyDescent="0.3">
      <c r="B805" s="84">
        <f t="shared" si="25"/>
        <v>784</v>
      </c>
      <c r="C805" s="85" t="str">
        <f>IF(D805="","",VLOOKUP(D805,'Műszaki adattábla'!E:H,2,0))</f>
        <v>6914 Pitvaros, Kossuth L. u. 34/A</v>
      </c>
      <c r="D805" s="86" t="str">
        <f>IF('Műszaki adattábla'!E797="","",'Műszaki adattábla'!E797)</f>
        <v>39N050526322000G</v>
      </c>
      <c r="E805" s="151">
        <f>IF('Műszaki adattábla'!E797="","",'Műszaki adattábla'!Q797)</f>
        <v>34834</v>
      </c>
      <c r="F805" s="87">
        <f>IF(D805="","",VLOOKUP(D805,'Műszaki adattábla'!E:N,8,0))</f>
        <v>4</v>
      </c>
      <c r="G805" s="87">
        <f>IF(D805="","",IF('Műszaki adattábla'!K797="20-99",IF('Műszaki adattábla'!N797="","Nem adott meg lekötött teljesítményt",VLOOKUP(D805,'Műszaki adattábla'!E:P,10,0)),0))</f>
        <v>0</v>
      </c>
      <c r="H805" s="87">
        <f>IF(D805="","",VLOOKUP(D805,'Műszaki adattábla'!E:Q,11,0))</f>
        <v>0</v>
      </c>
      <c r="I805" s="88">
        <v>1954.93</v>
      </c>
      <c r="J805" s="89">
        <v>1138.9100000000001</v>
      </c>
      <c r="K805" s="90">
        <f>IF(D805="","",ROUND((F805*I805*'Műszaki adattábla'!$C$6/'Műszaki adattábla'!$C$7)+(G805*I805)+(H805*I805)/12*$D$7,0))</f>
        <v>82543</v>
      </c>
      <c r="L805" s="91">
        <f t="shared" si="26"/>
        <v>39673</v>
      </c>
    </row>
    <row r="806" spans="2:12" ht="15.75" thickBot="1" x14ac:dyDescent="0.3">
      <c r="B806" s="84">
        <f t="shared" si="25"/>
        <v>785</v>
      </c>
      <c r="C806" s="85" t="str">
        <f>IF(D806="","",VLOOKUP(D806,'Műszaki adattábla'!E:H,2,0))</f>
        <v>6782 Mórahalom, István Király út 12</v>
      </c>
      <c r="D806" s="86" t="str">
        <f>IF('Műszaki adattábla'!E798="","",'Műszaki adattábla'!E798)</f>
        <v>39N0505790830001</v>
      </c>
      <c r="E806" s="151">
        <f>IF('Műszaki adattábla'!E798="","",'Műszaki adattábla'!Q798)</f>
        <v>211119</v>
      </c>
      <c r="F806" s="87">
        <f>IF(D806="","",VLOOKUP(D806,'Műszaki adattábla'!E:N,8,0))</f>
        <v>6</v>
      </c>
      <c r="G806" s="87">
        <f>IF(D806="","",IF('Műszaki adattábla'!K798="20-99",IF('Műszaki adattábla'!N798="","Nem adott meg lekötött teljesítményt",VLOOKUP(D806,'Műszaki adattábla'!E:P,10,0)),0))</f>
        <v>0</v>
      </c>
      <c r="H806" s="87">
        <f>IF(D806="","",VLOOKUP(D806,'Műszaki adattábla'!E:Q,11,0))</f>
        <v>0</v>
      </c>
      <c r="I806" s="88">
        <v>1954.93</v>
      </c>
      <c r="J806" s="89">
        <v>1138.9100000000001</v>
      </c>
      <c r="K806" s="90">
        <f>IF(D806="","",ROUND((F806*I806*'Műszaki adattábla'!$C$6/'Műszaki adattábla'!$C$7)+(G806*I806)+(H806*I806)/12*$D$7,0))</f>
        <v>123815</v>
      </c>
      <c r="L806" s="91">
        <f t="shared" si="26"/>
        <v>240446</v>
      </c>
    </row>
    <row r="807" spans="2:12" ht="15.75" thickBot="1" x14ac:dyDescent="0.3">
      <c r="B807" s="84">
        <f t="shared" si="25"/>
        <v>786</v>
      </c>
      <c r="C807" s="85" t="str">
        <f>IF(D807="","",VLOOKUP(D807,'Műszaki adattábla'!E:H,2,0))</f>
        <v>2457 Adony, Kossuth L. u. 27.  hrsz/127</v>
      </c>
      <c r="D807" s="86" t="str">
        <f>IF('Műszaki adattábla'!E799="","",'Műszaki adattábla'!E799)</f>
        <v>39N0302476950003</v>
      </c>
      <c r="E807" s="151">
        <f>IF('Műszaki adattábla'!E799="","",'Műszaki adattábla'!Q799)</f>
        <v>49441</v>
      </c>
      <c r="F807" s="87">
        <f>IF(D807="","",VLOOKUP(D807,'Műszaki adattábla'!E:N,8,0))</f>
        <v>16</v>
      </c>
      <c r="G807" s="87">
        <f>IF(D807="","",IF('Műszaki adattábla'!K799="20-99",IF('Műszaki adattábla'!N799="","Nem adott meg lekötött teljesítményt",VLOOKUP(D807,'Műszaki adattábla'!E:P,10,0)),0))</f>
        <v>0</v>
      </c>
      <c r="H807" s="87">
        <f>IF(D807="","",VLOOKUP(D807,'Műszaki adattábla'!E:Q,11,0))</f>
        <v>0</v>
      </c>
      <c r="I807" s="88">
        <v>1973.63</v>
      </c>
      <c r="J807" s="89">
        <v>1333.04</v>
      </c>
      <c r="K807" s="90">
        <f>IF(D807="","",ROUND((F807*I807*'Műszaki adattábla'!$C$6/'Műszaki adattábla'!$C$7)+(G807*I807)+(H807*I807)/12*$D$7,0))</f>
        <v>333332</v>
      </c>
      <c r="L807" s="91">
        <f t="shared" si="26"/>
        <v>65907</v>
      </c>
    </row>
    <row r="808" spans="2:12" ht="15.75" thickBot="1" x14ac:dyDescent="0.3">
      <c r="B808" s="84">
        <f t="shared" si="25"/>
        <v>787</v>
      </c>
      <c r="C808" s="85" t="str">
        <f>IF(D808="","",VLOOKUP(D808,'Műszaki adattábla'!E:H,2,0))</f>
        <v>2457 Adony, Kossuth L. u. 27. 1.ép  hrsz/127</v>
      </c>
      <c r="D808" s="86" t="str">
        <f>IF('Műszaki adattábla'!E800="","",'Műszaki adattábla'!E800)</f>
        <v>39N0302477490006</v>
      </c>
      <c r="E808" s="151">
        <f>IF('Műszaki adattábla'!E800="","",'Műszaki adattábla'!Q800)</f>
        <v>14472</v>
      </c>
      <c r="F808" s="87">
        <f>IF(D808="","",VLOOKUP(D808,'Műszaki adattábla'!E:N,8,0))</f>
        <v>4</v>
      </c>
      <c r="G808" s="87">
        <f>IF(D808="","",IF('Műszaki adattábla'!K800="20-99",IF('Műszaki adattábla'!N800="","Nem adott meg lekötött teljesítményt",VLOOKUP(D808,'Műszaki adattábla'!E:P,10,0)),0))</f>
        <v>0</v>
      </c>
      <c r="H808" s="87">
        <f>IF(D808="","",VLOOKUP(D808,'Műszaki adattábla'!E:Q,11,0))</f>
        <v>0</v>
      </c>
      <c r="I808" s="88">
        <v>1973.63</v>
      </c>
      <c r="J808" s="89">
        <v>1333.04</v>
      </c>
      <c r="K808" s="90">
        <f>IF(D808="","",ROUND((F808*I808*'Műszaki adattábla'!$C$6/'Műszaki adattábla'!$C$7)+(G808*I808)+(H808*I808)/12*$D$7,0))</f>
        <v>83333</v>
      </c>
      <c r="L808" s="91">
        <f t="shared" si="26"/>
        <v>19292</v>
      </c>
    </row>
    <row r="809" spans="2:12" ht="15.75" thickBot="1" x14ac:dyDescent="0.3">
      <c r="B809" s="84">
        <f t="shared" si="25"/>
        <v>788</v>
      </c>
      <c r="C809" s="85" t="str">
        <f>IF(D809="","",VLOOKUP(D809,'Műszaki adattábla'!E:H,2,0))</f>
        <v>2484 Agárd, Üdülők útja 1.  hrsz/5453</v>
      </c>
      <c r="D809" s="86" t="str">
        <f>IF('Műszaki adattábla'!E801="","",'Műszaki adattábla'!E801)</f>
        <v>39N030217358000N</v>
      </c>
      <c r="E809" s="151">
        <f>IF('Műszaki adattábla'!E801="","",'Műszaki adattábla'!Q801)</f>
        <v>98042</v>
      </c>
      <c r="F809" s="87">
        <f>IF(D809="","",VLOOKUP(D809,'Műszaki adattábla'!E:N,8,0))</f>
        <v>8</v>
      </c>
      <c r="G809" s="87">
        <f>IF(D809="","",IF('Műszaki adattábla'!K801="20-99",IF('Műszaki adattábla'!N801="","Nem adott meg lekötött teljesítményt",VLOOKUP(D809,'Műszaki adattábla'!E:P,10,0)),0))</f>
        <v>0</v>
      </c>
      <c r="H809" s="87">
        <f>IF(D809="","",VLOOKUP(D809,'Műszaki adattábla'!E:Q,11,0))</f>
        <v>0</v>
      </c>
      <c r="I809" s="88">
        <v>1973.63</v>
      </c>
      <c r="J809" s="89">
        <v>1333.04</v>
      </c>
      <c r="K809" s="90">
        <f>IF(D809="","",ROUND((F809*I809*'Műszaki adattábla'!$C$6/'Műszaki adattábla'!$C$7)+(G809*I809)+(H809*I809)/12*$D$7,0))</f>
        <v>166666</v>
      </c>
      <c r="L809" s="91">
        <f t="shared" si="26"/>
        <v>130694</v>
      </c>
    </row>
    <row r="810" spans="2:12" ht="15.75" thickBot="1" x14ac:dyDescent="0.3">
      <c r="B810" s="84">
        <f t="shared" si="25"/>
        <v>789</v>
      </c>
      <c r="C810" s="85" t="str">
        <f>IF(D810="","",VLOOKUP(D810,'Műszaki adattábla'!E:H,2,0))</f>
        <v>2060 Bicske, Kisfaludy u. 56. hrsz 2591/2</v>
      </c>
      <c r="D810" s="86" t="str">
        <f>IF('Műszaki adattábla'!E802="","",'Műszaki adattábla'!E802)</f>
        <v>39N110982553000Q</v>
      </c>
      <c r="E810" s="151">
        <f>IF('Műszaki adattábla'!E802="","",'Műszaki adattábla'!Q802)</f>
        <v>459927</v>
      </c>
      <c r="F810" s="87">
        <f>IF(D810="","",VLOOKUP(D810,'Műszaki adattábla'!E:N,8,0))</f>
        <v>0</v>
      </c>
      <c r="G810" s="87">
        <f>IF(D810="","",IF('Műszaki adattábla'!K802="20-99",IF('Műszaki adattábla'!N802="","Nem adott meg lekötött teljesítményt",VLOOKUP(D810,'Műszaki adattábla'!E:P,10,0)),0))</f>
        <v>683</v>
      </c>
      <c r="H810" s="87">
        <f>IF(D810="","",VLOOKUP(D810,'Műszaki adattábla'!E:Q,11,0))</f>
        <v>0</v>
      </c>
      <c r="I810" s="88">
        <v>1832.45</v>
      </c>
      <c r="J810" s="89">
        <v>194.42</v>
      </c>
      <c r="K810" s="90">
        <f>IF(D810="","",ROUND((F810*I810*'Műszaki adattábla'!$C$6/'Műszaki adattábla'!$C$7)+(G810*I810)+(H810*I810)/12*$D$7,0))</f>
        <v>1251563</v>
      </c>
      <c r="L810" s="91">
        <f t="shared" si="26"/>
        <v>89419</v>
      </c>
    </row>
    <row r="811" spans="2:12" ht="15.75" thickBot="1" x14ac:dyDescent="0.3">
      <c r="B811" s="84">
        <f t="shared" si="25"/>
        <v>790</v>
      </c>
      <c r="C811" s="85" t="str">
        <f>IF(D811="","",VLOOKUP(D811,'Műszaki adattábla'!E:H,2,0))</f>
        <v>2400 Dunaújváros, Szent György u.1. hrsz/1526/15</v>
      </c>
      <c r="D811" s="86" t="str">
        <f>IF('Műszaki adattábla'!E803="","",'Műszaki adattábla'!E803)</f>
        <v>39N030093585000N</v>
      </c>
      <c r="E811" s="151">
        <f>IF('Műszaki adattábla'!E803="","",'Műszaki adattábla'!Q803)</f>
        <v>492323</v>
      </c>
      <c r="F811" s="87">
        <f>IF(D811="","",VLOOKUP(D811,'Műszaki adattábla'!E:N,8,0))</f>
        <v>0</v>
      </c>
      <c r="G811" s="87">
        <f>IF(D811="","",IF('Műszaki adattábla'!K803="20-99",IF('Műszaki adattábla'!N803="","Nem adott meg lekötött teljesítményt",VLOOKUP(D811,'Műszaki adattábla'!E:P,10,0)),0))</f>
        <v>420</v>
      </c>
      <c r="H811" s="87">
        <f>IF(D811="","",VLOOKUP(D811,'Műszaki adattábla'!E:Q,11,0))</f>
        <v>0</v>
      </c>
      <c r="I811" s="88">
        <v>3089.46</v>
      </c>
      <c r="J811" s="89">
        <v>180.21</v>
      </c>
      <c r="K811" s="90">
        <f>IF(D811="","",ROUND((F811*I811*'Műszaki adattábla'!$C$6/'Műszaki adattábla'!$C$7)+(G811*I811)+(H811*I811)/12*$D$7,0))</f>
        <v>1297573</v>
      </c>
      <c r="L811" s="91">
        <f t="shared" si="26"/>
        <v>88722</v>
      </c>
    </row>
    <row r="812" spans="2:12" ht="15.75" thickBot="1" x14ac:dyDescent="0.3">
      <c r="B812" s="84">
        <f t="shared" si="25"/>
        <v>791</v>
      </c>
      <c r="C812" s="85" t="str">
        <f>IF(D812="","",VLOOKUP(D812,'Műszaki adattábla'!E:H,2,0))</f>
        <v>2451 Ercsi, Dózsa Gy. u. 53. hrsz/2309/10</v>
      </c>
      <c r="D812" s="86" t="str">
        <f>IF('Műszaki adattábla'!E804="","",'Műszaki adattábla'!E804)</f>
        <v>39N030017560000Q</v>
      </c>
      <c r="E812" s="151">
        <f>IF('Műszaki adattábla'!E804="","",'Műszaki adattábla'!Q804)</f>
        <v>74482</v>
      </c>
      <c r="F812" s="87">
        <f>IF(D812="","",VLOOKUP(D812,'Műszaki adattábla'!E:N,8,0))</f>
        <v>16</v>
      </c>
      <c r="G812" s="87">
        <f>IF(D812="","",IF('Műszaki adattábla'!K804="20-99",IF('Műszaki adattábla'!N804="","Nem adott meg lekötött teljesítményt",VLOOKUP(D812,'Műszaki adattábla'!E:P,10,0)),0))</f>
        <v>0</v>
      </c>
      <c r="H812" s="87">
        <f>IF(D812="","",VLOOKUP(D812,'Műszaki adattábla'!E:Q,11,0))</f>
        <v>0</v>
      </c>
      <c r="I812" s="88">
        <v>1973.63</v>
      </c>
      <c r="J812" s="89">
        <v>1333.04</v>
      </c>
      <c r="K812" s="90">
        <f>IF(D812="","",ROUND((F812*I812*'Műszaki adattábla'!$C$6/'Műszaki adattábla'!$C$7)+(G812*I812)+(H812*I812)/12*$D$7,0))</f>
        <v>333332</v>
      </c>
      <c r="L812" s="91">
        <f t="shared" si="26"/>
        <v>99287</v>
      </c>
    </row>
    <row r="813" spans="2:12" ht="15.75" thickBot="1" x14ac:dyDescent="0.3">
      <c r="B813" s="84">
        <f t="shared" si="25"/>
        <v>792</v>
      </c>
      <c r="C813" s="85" t="str">
        <f>IF(D813="","",VLOOKUP(D813,'Műszaki adattábla'!E:H,2,0))</f>
        <v>2483 Gárdony, Balatoni út 40. hrsz/2731</v>
      </c>
      <c r="D813" s="86" t="str">
        <f>IF('Műszaki adattábla'!E805="","",'Műszaki adattábla'!E805)</f>
        <v>39N030114785000Q</v>
      </c>
      <c r="E813" s="151">
        <f>IF('Műszaki adattábla'!E805="","",'Műszaki adattábla'!Q805)</f>
        <v>114689</v>
      </c>
      <c r="F813" s="87">
        <f>IF(D813="","",VLOOKUP(D813,'Műszaki adattábla'!E:N,8,0))</f>
        <v>16</v>
      </c>
      <c r="G813" s="87">
        <f>IF(D813="","",IF('Műszaki adattábla'!K805="20-99",IF('Műszaki adattábla'!N805="","Nem adott meg lekötött teljesítményt",VLOOKUP(D813,'Műszaki adattábla'!E:P,10,0)),0))</f>
        <v>0</v>
      </c>
      <c r="H813" s="87">
        <f>IF(D813="","",VLOOKUP(D813,'Műszaki adattábla'!E:Q,11,0))</f>
        <v>0</v>
      </c>
      <c r="I813" s="88">
        <v>1973.63</v>
      </c>
      <c r="J813" s="89">
        <v>1333.04</v>
      </c>
      <c r="K813" s="90">
        <f>IF(D813="","",ROUND((F813*I813*'Műszaki adattábla'!$C$6/'Műszaki adattábla'!$C$7)+(G813*I813)+(H813*I813)/12*$D$7,0))</f>
        <v>333332</v>
      </c>
      <c r="L813" s="91">
        <f t="shared" si="26"/>
        <v>152885</v>
      </c>
    </row>
    <row r="814" spans="2:12" ht="15.75" thickBot="1" x14ac:dyDescent="0.3">
      <c r="B814" s="84">
        <f t="shared" si="25"/>
        <v>793</v>
      </c>
      <c r="C814" s="85" t="str">
        <f>IF(D814="","",VLOOKUP(D814,'Műszaki adattábla'!E:H,2,0))</f>
        <v>2483 Gárdony, Balassi Bálint u.5.</v>
      </c>
      <c r="D814" s="86" t="str">
        <f>IF('Műszaki adattábla'!E806="","",'Műszaki adattábla'!E806)</f>
        <v>39N030338797000E</v>
      </c>
      <c r="E814" s="151">
        <f>IF('Műszaki adattábla'!E806="","",'Műszaki adattábla'!Q806)</f>
        <v>292933</v>
      </c>
      <c r="F814" s="87">
        <f>IF(D814="","",VLOOKUP(D814,'Műszaki adattábla'!E:N,8,0))</f>
        <v>16</v>
      </c>
      <c r="G814" s="87">
        <f>IF(D814="","",IF('Műszaki adattábla'!K806="20-99",IF('Műszaki adattábla'!N806="","Nem adott meg lekötött teljesítményt",VLOOKUP(D814,'Műszaki adattábla'!E:P,10,0)),0))</f>
        <v>0</v>
      </c>
      <c r="H814" s="87">
        <f>IF(D814="","",VLOOKUP(D814,'Műszaki adattábla'!E:Q,11,0))</f>
        <v>0</v>
      </c>
      <c r="I814" s="88">
        <v>1973.63</v>
      </c>
      <c r="J814" s="89">
        <v>1333.04</v>
      </c>
      <c r="K814" s="90">
        <f>IF(D814="","",ROUND((F814*I814*'Műszaki adattábla'!$C$6/'Műszaki adattábla'!$C$7)+(G814*I814)+(H814*I814)/12*$D$7,0))</f>
        <v>333332</v>
      </c>
      <c r="L814" s="91">
        <f t="shared" si="26"/>
        <v>390491</v>
      </c>
    </row>
    <row r="815" spans="2:12" ht="15.75" thickBot="1" x14ac:dyDescent="0.3">
      <c r="B815" s="84">
        <f t="shared" si="25"/>
        <v>794</v>
      </c>
      <c r="C815" s="85" t="str">
        <f>IF(D815="","",VLOOKUP(D815,'Műszaki adattábla'!E:H,2,0))</f>
        <v>2483 Gárdony, Ladik u. 24. hrsz/2775</v>
      </c>
      <c r="D815" s="86" t="str">
        <f>IF('Műszaki adattábla'!E807="","",'Műszaki adattábla'!E807)</f>
        <v>39N030104367000S</v>
      </c>
      <c r="E815" s="151">
        <f>IF('Műszaki adattábla'!E807="","",'Műszaki adattábla'!Q807)</f>
        <v>49800</v>
      </c>
      <c r="F815" s="87">
        <f>IF(D815="","",VLOOKUP(D815,'Műszaki adattábla'!E:N,8,0))</f>
        <v>4</v>
      </c>
      <c r="G815" s="87">
        <f>IF(D815="","",IF('Műszaki adattábla'!K807="20-99",IF('Műszaki adattábla'!N807="","Nem adott meg lekötött teljesítményt",VLOOKUP(D815,'Műszaki adattábla'!E:P,10,0)),0))</f>
        <v>0</v>
      </c>
      <c r="H815" s="87">
        <f>IF(D815="","",VLOOKUP(D815,'Műszaki adattábla'!E:Q,11,0))</f>
        <v>0</v>
      </c>
      <c r="I815" s="88">
        <v>1973.63</v>
      </c>
      <c r="J815" s="89">
        <v>1333.04</v>
      </c>
      <c r="K815" s="90">
        <f>IF(D815="","",ROUND((F815*I815*'Műszaki adattábla'!$C$6/'Műszaki adattábla'!$C$7)+(G815*I815)+(H815*I815)/12*$D$7,0))</f>
        <v>83333</v>
      </c>
      <c r="L815" s="91">
        <f t="shared" si="26"/>
        <v>66385</v>
      </c>
    </row>
    <row r="816" spans="2:12" ht="15.75" thickBot="1" x14ac:dyDescent="0.3">
      <c r="B816" s="84">
        <f t="shared" si="25"/>
        <v>795</v>
      </c>
      <c r="C816" s="85" t="str">
        <f>IF(D816="","",VLOOKUP(D816,'Műszaki adattábla'!E:H,2,0))</f>
        <v>2484 Agárd, Tópart u. 1.  hrsz/5420/12</v>
      </c>
      <c r="D816" s="86" t="str">
        <f>IF('Műszaki adattábla'!E808="","",'Műszaki adattábla'!E808)</f>
        <v>39N030221710000O</v>
      </c>
      <c r="E816" s="151">
        <f>IF('Műszaki adattábla'!E808="","",'Műszaki adattábla'!Q808)</f>
        <v>41769</v>
      </c>
      <c r="F816" s="87">
        <f>IF(D816="","",VLOOKUP(D816,'Műszaki adattábla'!E:N,8,0))</f>
        <v>4</v>
      </c>
      <c r="G816" s="87">
        <f>IF(D816="","",IF('Műszaki adattábla'!K808="20-99",IF('Műszaki adattábla'!N808="","Nem adott meg lekötött teljesítményt",VLOOKUP(D816,'Műszaki adattábla'!E:P,10,0)),0))</f>
        <v>0</v>
      </c>
      <c r="H816" s="87">
        <f>IF(D816="","",VLOOKUP(D816,'Műszaki adattábla'!E:Q,11,0))</f>
        <v>0</v>
      </c>
      <c r="I816" s="88">
        <v>1973.63</v>
      </c>
      <c r="J816" s="89">
        <v>1333.04</v>
      </c>
      <c r="K816" s="90">
        <f>IF(D816="","",ROUND((F816*I816*'Műszaki adattábla'!$C$6/'Műszaki adattábla'!$C$7)+(G816*I816)+(H816*I816)/12*$D$7,0))</f>
        <v>83333</v>
      </c>
      <c r="L816" s="91">
        <f t="shared" si="26"/>
        <v>55680</v>
      </c>
    </row>
    <row r="817" spans="2:12" ht="15.75" thickBot="1" x14ac:dyDescent="0.3">
      <c r="B817" s="84">
        <f t="shared" si="25"/>
        <v>796</v>
      </c>
      <c r="C817" s="85" t="str">
        <f>IF(D817="","",VLOOKUP(D817,'Műszaki adattábla'!E:H,2,0))</f>
        <v xml:space="preserve">2454 Iváncsa, Kilenced u. 2.  </v>
      </c>
      <c r="D817" s="86" t="str">
        <f>IF('Műszaki adattábla'!E809="","",'Műszaki adattábla'!E809)</f>
        <v>39N030327247000M</v>
      </c>
      <c r="E817" s="151">
        <f>IF('Műszaki adattábla'!E809="","",'Műszaki adattábla'!Q809)</f>
        <v>84258</v>
      </c>
      <c r="F817" s="87">
        <f>IF(D817="","",VLOOKUP(D817,'Műszaki adattábla'!E:N,8,0))</f>
        <v>10</v>
      </c>
      <c r="G817" s="87">
        <f>IF(D817="","",IF('Műszaki adattábla'!K809="20-99",IF('Műszaki adattábla'!N809="","Nem adott meg lekötött teljesítményt",VLOOKUP(D817,'Műszaki adattábla'!E:P,10,0)),0))</f>
        <v>0</v>
      </c>
      <c r="H817" s="87">
        <f>IF(D817="","",VLOOKUP(D817,'Műszaki adattábla'!E:Q,11,0))</f>
        <v>0</v>
      </c>
      <c r="I817" s="88">
        <v>1973.63</v>
      </c>
      <c r="J817" s="89">
        <v>1333.04</v>
      </c>
      <c r="K817" s="90">
        <f>IF(D817="","",ROUND((F817*I817*'Műszaki adattábla'!$C$6/'Műszaki adattábla'!$C$7)+(G817*I817)+(H817*I817)/12*$D$7,0))</f>
        <v>208332</v>
      </c>
      <c r="L817" s="91">
        <f t="shared" si="26"/>
        <v>112319</v>
      </c>
    </row>
    <row r="818" spans="2:12" ht="15.75" thickBot="1" x14ac:dyDescent="0.3">
      <c r="B818" s="84">
        <f t="shared" si="25"/>
        <v>797</v>
      </c>
      <c r="C818" s="85" t="str">
        <f>IF(D818="","",VLOOKUP(D818,'Műszaki adattábla'!E:H,2,0))</f>
        <v>8071 Magyaralmás, Fő u. hrsz 444/8</v>
      </c>
      <c r="D818" s="86" t="str">
        <f>IF('Műszaki adattábla'!E810="","",'Műszaki adattábla'!E810)</f>
        <v>39N0302597800002</v>
      </c>
      <c r="E818" s="151">
        <f>IF('Műszaki adattábla'!E810="","",'Műszaki adattábla'!Q810)</f>
        <v>20604</v>
      </c>
      <c r="F818" s="87">
        <f>IF(D818="","",VLOOKUP(D818,'Műszaki adattábla'!E:N,8,0))</f>
        <v>4</v>
      </c>
      <c r="G818" s="87">
        <f>IF(D818="","",IF('Műszaki adattábla'!K810="20-99",IF('Műszaki adattábla'!N810="","Nem adott meg lekötött teljesítményt",VLOOKUP(D818,'Műszaki adattábla'!E:P,10,0)),0))</f>
        <v>0</v>
      </c>
      <c r="H818" s="87">
        <f>IF(D818="","",VLOOKUP(D818,'Műszaki adattábla'!E:Q,11,0))</f>
        <v>0</v>
      </c>
      <c r="I818" s="88">
        <v>1973.63</v>
      </c>
      <c r="J818" s="89">
        <v>1333.04</v>
      </c>
      <c r="K818" s="90">
        <f>IF(D818="","",ROUND((F818*I818*'Műszaki adattábla'!$C$6/'Műszaki adattábla'!$C$7)+(G818*I818)+(H818*I818)/12*$D$7,0))</f>
        <v>83333</v>
      </c>
      <c r="L818" s="91">
        <f t="shared" si="26"/>
        <v>27466</v>
      </c>
    </row>
    <row r="819" spans="2:12" ht="15.75" thickBot="1" x14ac:dyDescent="0.3">
      <c r="B819" s="84">
        <f t="shared" si="25"/>
        <v>798</v>
      </c>
      <c r="C819" s="85" t="str">
        <f>IF(D819="","",VLOOKUP(D819,'Műszaki adattábla'!E:H,2,0))</f>
        <v>2462 Martonvásár, Brunszvik u. 41.  hrsz/1183/1</v>
      </c>
      <c r="D819" s="86" t="str">
        <f>IF('Műszaki adattábla'!E811="","",'Műszaki adattábla'!E811)</f>
        <v>39N030191986000X</v>
      </c>
      <c r="E819" s="151">
        <f>IF('Műszaki adattábla'!E811="","",'Műszaki adattábla'!Q811)</f>
        <v>55027</v>
      </c>
      <c r="F819" s="87">
        <f>IF(D819="","",VLOOKUP(D819,'Műszaki adattábla'!E:N,8,0))</f>
        <v>4</v>
      </c>
      <c r="G819" s="87">
        <f>IF(D819="","",IF('Műszaki adattábla'!K811="20-99",IF('Műszaki adattábla'!N811="","Nem adott meg lekötött teljesítményt",VLOOKUP(D819,'Műszaki adattábla'!E:P,10,0)),0))</f>
        <v>0</v>
      </c>
      <c r="H819" s="87">
        <f>IF(D819="","",VLOOKUP(D819,'Műszaki adattábla'!E:Q,11,0))</f>
        <v>0</v>
      </c>
      <c r="I819" s="88">
        <v>1973.63</v>
      </c>
      <c r="J819" s="89">
        <v>1333.04</v>
      </c>
      <c r="K819" s="90">
        <f>IF(D819="","",ROUND((F819*I819*'Műszaki adattábla'!$C$6/'Műszaki adattábla'!$C$7)+(G819*I819)+(H819*I819)/12*$D$7,0))</f>
        <v>83333</v>
      </c>
      <c r="L819" s="91">
        <f t="shared" si="26"/>
        <v>73353</v>
      </c>
    </row>
    <row r="820" spans="2:12" ht="15.75" thickBot="1" x14ac:dyDescent="0.3">
      <c r="B820" s="84">
        <f t="shared" si="25"/>
        <v>799</v>
      </c>
      <c r="C820" s="85" t="str">
        <f>IF(D820="","",VLOOKUP(D820,'Műszaki adattábla'!E:H,2,0))</f>
        <v>2422 Mezőfalva József Nádor u.19.</v>
      </c>
      <c r="D820" s="86" t="str">
        <f>IF('Műszaki adattábla'!E812="","",'Műszaki adattábla'!E812)</f>
        <v>39N030048175000P</v>
      </c>
      <c r="E820" s="151">
        <f>IF('Műszaki adattábla'!E812="","",'Műszaki adattábla'!Q812)</f>
        <v>50236</v>
      </c>
      <c r="F820" s="87">
        <f>IF(D820="","",VLOOKUP(D820,'Műszaki adattábla'!E:N,8,0))</f>
        <v>4</v>
      </c>
      <c r="G820" s="87">
        <f>IF(D820="","",IF('Műszaki adattábla'!K812="20-99",IF('Műszaki adattábla'!N812="","Nem adott meg lekötött teljesítményt",VLOOKUP(D820,'Műszaki adattábla'!E:P,10,0)),0))</f>
        <v>0</v>
      </c>
      <c r="H820" s="87">
        <f>IF(D820="","",VLOOKUP(D820,'Műszaki adattábla'!E:Q,11,0))</f>
        <v>0</v>
      </c>
      <c r="I820" s="88">
        <v>1973.63</v>
      </c>
      <c r="J820" s="89">
        <v>1333.04</v>
      </c>
      <c r="K820" s="90">
        <f>IF(D820="","",ROUND((F820*I820*'Műszaki adattábla'!$C$6/'Műszaki adattábla'!$C$7)+(G820*I820)+(H820*I820)/12*$D$7,0))</f>
        <v>83333</v>
      </c>
      <c r="L820" s="91">
        <f t="shared" si="26"/>
        <v>66967</v>
      </c>
    </row>
    <row r="821" spans="2:12" ht="15.75" thickBot="1" x14ac:dyDescent="0.3">
      <c r="B821" s="84">
        <f t="shared" si="25"/>
        <v>800</v>
      </c>
      <c r="C821" s="85" t="str">
        <f>IF(D821="","",VLOOKUP(D821,'Műszaki adattábla'!E:H,2,0))</f>
        <v>8060 Mór, Szent I. tér 8. hrsz/26</v>
      </c>
      <c r="D821" s="86" t="str">
        <f>IF('Műszaki adattábla'!E813="","",'Műszaki adattábla'!E813)</f>
        <v>39N0302596640001</v>
      </c>
      <c r="E821" s="151">
        <f>IF('Műszaki adattábla'!E813="","",'Műszaki adattábla'!Q813)</f>
        <v>89703</v>
      </c>
      <c r="F821" s="87">
        <f>IF(D821="","",VLOOKUP(D821,'Műszaki adattábla'!E:N,8,0))</f>
        <v>16</v>
      </c>
      <c r="G821" s="87">
        <f>IF(D821="","",IF('Műszaki adattábla'!K813="20-99",IF('Műszaki adattábla'!N813="","Nem adott meg lekötött teljesítményt",VLOOKUP(D821,'Műszaki adattábla'!E:P,10,0)),0))</f>
        <v>0</v>
      </c>
      <c r="H821" s="87">
        <f>IF(D821="","",VLOOKUP(D821,'Műszaki adattábla'!E:Q,11,0))</f>
        <v>0</v>
      </c>
      <c r="I821" s="88">
        <v>1973.63</v>
      </c>
      <c r="J821" s="89">
        <v>1333.04</v>
      </c>
      <c r="K821" s="90">
        <f>IF(D821="","",ROUND((F821*I821*'Műszaki adattábla'!$C$6/'Műszaki adattábla'!$C$7)+(G821*I821)+(H821*I821)/12*$D$7,0))</f>
        <v>333332</v>
      </c>
      <c r="L821" s="91">
        <f t="shared" si="26"/>
        <v>119578</v>
      </c>
    </row>
    <row r="822" spans="2:12" ht="15.75" thickBot="1" x14ac:dyDescent="0.3">
      <c r="B822" s="84">
        <f t="shared" si="25"/>
        <v>801</v>
      </c>
      <c r="C822" s="85" t="str">
        <f>IF(D822="","",VLOOKUP(D822,'Műszaki adattábla'!E:H,2,0))</f>
        <v>2490 Pusztaszabolcs, Szabolcs liget 51.</v>
      </c>
      <c r="D822" s="86" t="str">
        <f>IF('Műszaki adattábla'!E814="","",'Műszaki adattábla'!E814)</f>
        <v>39N030079768000D</v>
      </c>
      <c r="E822" s="151">
        <f>IF('Műszaki adattábla'!E814="","",'Műszaki adattábla'!Q814)</f>
        <v>25345</v>
      </c>
      <c r="F822" s="87">
        <f>IF(D822="","",VLOOKUP(D822,'Műszaki adattábla'!E:N,8,0))</f>
        <v>4</v>
      </c>
      <c r="G822" s="87">
        <f>IF(D822="","",IF('Műszaki adattábla'!K814="20-99",IF('Műszaki adattábla'!N814="","Nem adott meg lekötött teljesítményt",VLOOKUP(D822,'Műszaki adattábla'!E:P,10,0)),0))</f>
        <v>0</v>
      </c>
      <c r="H822" s="87">
        <f>IF(D822="","",VLOOKUP(D822,'Műszaki adattábla'!E:Q,11,0))</f>
        <v>0</v>
      </c>
      <c r="I822" s="88">
        <v>1973.63</v>
      </c>
      <c r="J822" s="89">
        <v>1333.04</v>
      </c>
      <c r="K822" s="90">
        <f>IF(D822="","",ROUND((F822*I822*'Műszaki adattábla'!$C$6/'Műszaki adattábla'!$C$7)+(G822*I822)+(H822*I822)/12*$D$7,0))</f>
        <v>83333</v>
      </c>
      <c r="L822" s="91">
        <f t="shared" si="26"/>
        <v>33786</v>
      </c>
    </row>
    <row r="823" spans="2:12" ht="15.75" thickBot="1" x14ac:dyDescent="0.3">
      <c r="B823" s="84">
        <f t="shared" si="25"/>
        <v>802</v>
      </c>
      <c r="C823" s="85" t="str">
        <f>IF(D823="","",VLOOKUP(D823,'Műszaki adattábla'!E:H,2,0))</f>
        <v>7000 Sárbogárd, Ady E. u. 85. hrsz/2318</v>
      </c>
      <c r="D823" s="86" t="str">
        <f>IF('Műszaki adattábla'!E815="","",'Műszaki adattábla'!E815)</f>
        <v>39N030104117000Z</v>
      </c>
      <c r="E823" s="151">
        <f>IF('Műszaki adattábla'!E815="","",'Műszaki adattábla'!Q815)</f>
        <v>193856</v>
      </c>
      <c r="F823" s="87">
        <f>IF(D823="","",VLOOKUP(D823,'Műszaki adattábla'!E:N,8,0))</f>
        <v>16</v>
      </c>
      <c r="G823" s="87">
        <f>IF(D823="","",IF('Műszaki adattábla'!K815="20-99",IF('Műszaki adattábla'!N815="","Nem adott meg lekötött teljesítményt",VLOOKUP(D823,'Műszaki adattábla'!E:P,10,0)),0))</f>
        <v>0</v>
      </c>
      <c r="H823" s="87">
        <f>IF(D823="","",VLOOKUP(D823,'Műszaki adattábla'!E:Q,11,0))</f>
        <v>0</v>
      </c>
      <c r="I823" s="88">
        <v>1973.63</v>
      </c>
      <c r="J823" s="89">
        <v>1333.04</v>
      </c>
      <c r="K823" s="90">
        <f>IF(D823="","",ROUND((F823*I823*'Műszaki adattábla'!$C$6/'Műszaki adattábla'!$C$7)+(G823*I823)+(H823*I823)/12*$D$7,0))</f>
        <v>333332</v>
      </c>
      <c r="L823" s="91">
        <f t="shared" si="26"/>
        <v>258418</v>
      </c>
    </row>
    <row r="824" spans="2:12" ht="15.75" thickBot="1" x14ac:dyDescent="0.3">
      <c r="B824" s="84">
        <f t="shared" si="25"/>
        <v>803</v>
      </c>
      <c r="C824" s="85" t="str">
        <f>IF(D824="","",VLOOKUP(D824,'Műszaki adattábla'!E:H,2,0))</f>
        <v>2433 Sárosd, Dózsa Gy. u. 5.</v>
      </c>
      <c r="D824" s="86" t="str">
        <f>IF('Műszaki adattábla'!E816="","",'Műszaki adattábla'!E816)</f>
        <v>39N030054797000L</v>
      </c>
      <c r="E824" s="151">
        <f>IF('Műszaki adattábla'!E816="","",'Műszaki adattábla'!Q816)</f>
        <v>31225</v>
      </c>
      <c r="F824" s="87">
        <f>IF(D824="","",VLOOKUP(D824,'Műszaki adattábla'!E:N,8,0))</f>
        <v>4</v>
      </c>
      <c r="G824" s="87">
        <f>IF(D824="","",IF('Műszaki adattábla'!K816="20-99",IF('Műszaki adattábla'!N816="","Nem adott meg lekötött teljesítményt",VLOOKUP(D824,'Műszaki adattábla'!E:P,10,0)),0))</f>
        <v>0</v>
      </c>
      <c r="H824" s="87">
        <f>IF(D824="","",VLOOKUP(D824,'Műszaki adattábla'!E:Q,11,0))</f>
        <v>0</v>
      </c>
      <c r="I824" s="88">
        <v>1973.63</v>
      </c>
      <c r="J824" s="89">
        <v>1333.04</v>
      </c>
      <c r="K824" s="90">
        <f>IF(D824="","",ROUND((F824*I824*'Műszaki adattábla'!$C$6/'Műszaki adattábla'!$C$7)+(G824*I824)+(H824*I824)/12*$D$7,0))</f>
        <v>83333</v>
      </c>
      <c r="L824" s="91">
        <f t="shared" si="26"/>
        <v>41624</v>
      </c>
    </row>
    <row r="825" spans="2:12" ht="15.75" thickBot="1" x14ac:dyDescent="0.3">
      <c r="B825" s="84">
        <f t="shared" si="25"/>
        <v>804</v>
      </c>
      <c r="C825" s="85" t="str">
        <f>IF(D825="","",VLOOKUP(D825,'Műszaki adattábla'!E:H,2,0))</f>
        <v>8111 Seregélyes, Széchenyi u. 3.</v>
      </c>
      <c r="D825" s="86" t="str">
        <f>IF('Műszaki adattábla'!E817="","",'Műszaki adattábla'!E817)</f>
        <v>39N030223921000K</v>
      </c>
      <c r="E825" s="151">
        <f>IF('Műszaki adattábla'!E817="","",'Műszaki adattábla'!Q817)</f>
        <v>18705</v>
      </c>
      <c r="F825" s="87">
        <f>IF(D825="","",VLOOKUP(D825,'Műszaki adattábla'!E:N,8,0))</f>
        <v>4</v>
      </c>
      <c r="G825" s="87">
        <f>IF(D825="","",IF('Műszaki adattábla'!K817="20-99",IF('Műszaki adattábla'!N817="","Nem adott meg lekötött teljesítményt",VLOOKUP(D825,'Műszaki adattábla'!E:P,10,0)),0))</f>
        <v>0</v>
      </c>
      <c r="H825" s="87">
        <f>IF(D825="","",VLOOKUP(D825,'Műszaki adattábla'!E:Q,11,0))</f>
        <v>0</v>
      </c>
      <c r="I825" s="88">
        <v>1973.63</v>
      </c>
      <c r="J825" s="89">
        <v>1333.04</v>
      </c>
      <c r="K825" s="90">
        <f>IF(D825="","",ROUND((F825*I825*'Műszaki adattábla'!$C$6/'Műszaki adattábla'!$C$7)+(G825*I825)+(H825*I825)/12*$D$7,0))</f>
        <v>83333</v>
      </c>
      <c r="L825" s="91">
        <f t="shared" si="26"/>
        <v>24935</v>
      </c>
    </row>
    <row r="826" spans="2:12" ht="15.75" thickBot="1" x14ac:dyDescent="0.3">
      <c r="B826" s="84">
        <f t="shared" si="25"/>
        <v>805</v>
      </c>
      <c r="C826" s="85" t="str">
        <f>IF(D826="","",VLOOKUP(D826,'Műszaki adattábla'!E:H,2,0))</f>
        <v>8123 Soponya, Petőfi S. u. 32.</v>
      </c>
      <c r="D826" s="86" t="str">
        <f>IF('Műszaki adattábla'!E818="","",'Műszaki adattábla'!E818)</f>
        <v>39N030050399000Y</v>
      </c>
      <c r="E826" s="151">
        <f>IF('Műszaki adattábla'!E818="","",'Műszaki adattábla'!Q818)</f>
        <v>10830</v>
      </c>
      <c r="F826" s="87">
        <f>IF(D826="","",VLOOKUP(D826,'Műszaki adattábla'!E:N,8,0))</f>
        <v>4</v>
      </c>
      <c r="G826" s="87">
        <f>IF(D826="","",IF('Műszaki adattábla'!K818="20-99",IF('Műszaki adattábla'!N818="","Nem adott meg lekötött teljesítményt",VLOOKUP(D826,'Műszaki adattábla'!E:P,10,0)),0))</f>
        <v>0</v>
      </c>
      <c r="H826" s="87">
        <f>IF(D826="","",VLOOKUP(D826,'Műszaki adattábla'!E:Q,11,0))</f>
        <v>0</v>
      </c>
      <c r="I826" s="88">
        <v>1973.63</v>
      </c>
      <c r="J826" s="89">
        <v>1333.04</v>
      </c>
      <c r="K826" s="90">
        <f>IF(D826="","",ROUND((F826*I826*'Műszaki adattábla'!$C$6/'Műszaki adattábla'!$C$7)+(G826*I826)+(H826*I826)/12*$D$7,0))</f>
        <v>83333</v>
      </c>
      <c r="L826" s="91">
        <f t="shared" si="26"/>
        <v>14437</v>
      </c>
    </row>
    <row r="827" spans="2:12" ht="15.75" thickBot="1" x14ac:dyDescent="0.3">
      <c r="B827" s="84">
        <f t="shared" si="25"/>
        <v>806</v>
      </c>
      <c r="C827" s="85" t="str">
        <f>IF(D827="","",VLOOKUP(D827,'Műszaki adattábla'!E:H,2,0))</f>
        <v>8000 Székesfehérvár, Deák F. u.2. hrsz/856</v>
      </c>
      <c r="D827" s="86" t="str">
        <f>IF('Műszaki adattábla'!E819="","",'Műszaki adattábla'!E819)</f>
        <v>39N030192672000Z</v>
      </c>
      <c r="E827" s="151">
        <f>IF('Műszaki adattábla'!E819="","",'Műszaki adattábla'!Q819)</f>
        <v>1485156</v>
      </c>
      <c r="F827" s="87">
        <f>IF(D827="","",VLOOKUP(D827,'Műszaki adattábla'!E:N,8,0))</f>
        <v>0</v>
      </c>
      <c r="G827" s="87">
        <f>IF(D827="","",IF('Műszaki adattábla'!K819="20-99",IF('Műszaki adattábla'!N819="","Nem adott meg lekötött teljesítményt",VLOOKUP(D827,'Műszaki adattábla'!E:P,10,0)),0))</f>
        <v>683</v>
      </c>
      <c r="H827" s="87">
        <f>IF(D827="","",VLOOKUP(D827,'Műszaki adattábla'!E:Q,11,0))</f>
        <v>0</v>
      </c>
      <c r="I827" s="88">
        <v>3089.46</v>
      </c>
      <c r="J827" s="89">
        <v>180.21</v>
      </c>
      <c r="K827" s="90">
        <f>IF(D827="","",ROUND((F827*I827*'Műszaki adattábla'!$C$6/'Műszaki adattábla'!$C$7)+(G827*I827)+(H827*I827)/12*$D$7,0))</f>
        <v>2110101</v>
      </c>
      <c r="L827" s="91">
        <f t="shared" si="26"/>
        <v>267640</v>
      </c>
    </row>
    <row r="828" spans="2:12" ht="15.75" thickBot="1" x14ac:dyDescent="0.3">
      <c r="B828" s="84">
        <f t="shared" si="25"/>
        <v>807</v>
      </c>
      <c r="C828" s="85" t="str">
        <f>IF(D828="","",VLOOKUP(D828,'Műszaki adattábla'!E:H,2,0))</f>
        <v>8000 Székesfehérvár, Dózsa György. u. 3. hrsz/15/1</v>
      </c>
      <c r="D828" s="86" t="str">
        <f>IF('Műszaki adattábla'!E820="","",'Műszaki adattábla'!E820)</f>
        <v>39N030200876000E</v>
      </c>
      <c r="E828" s="151">
        <f>IF('Műszaki adattábla'!E820="","",'Műszaki adattábla'!Q820)</f>
        <v>692177</v>
      </c>
      <c r="F828" s="87">
        <f>IF(D828="","",VLOOKUP(D828,'Műszaki adattábla'!E:N,8,0))</f>
        <v>0</v>
      </c>
      <c r="G828" s="87">
        <f>IF(D828="","",IF('Műszaki adattábla'!K820="20-99",IF('Műszaki adattábla'!N820="","Nem adott meg lekötött teljesítményt",VLOOKUP(D828,'Műszaki adattábla'!E:P,10,0)),0))</f>
        <v>420</v>
      </c>
      <c r="H828" s="87">
        <f>IF(D828="","",VLOOKUP(D828,'Műszaki adattábla'!E:Q,11,0))</f>
        <v>0</v>
      </c>
      <c r="I828" s="88">
        <v>3089.46</v>
      </c>
      <c r="J828" s="89">
        <v>180.21</v>
      </c>
      <c r="K828" s="90">
        <f>IF(D828="","",ROUND((F828*I828*'Műszaki adattábla'!$C$6/'Műszaki adattábla'!$C$7)+(G828*I828)+(H828*I828)/12*$D$7,0))</f>
        <v>1297573</v>
      </c>
      <c r="L828" s="91">
        <f t="shared" si="26"/>
        <v>124737</v>
      </c>
    </row>
    <row r="829" spans="2:12" ht="15.75" thickBot="1" x14ac:dyDescent="0.3">
      <c r="B829" s="84">
        <f t="shared" si="25"/>
        <v>808</v>
      </c>
      <c r="C829" s="85" t="str">
        <f>IF(D829="","",VLOOKUP(D829,'Műszaki adattábla'!E:H,2,0))</f>
        <v>8001 Székesfehérvár, Dózsa György. u. 2.</v>
      </c>
      <c r="D829" s="86" t="str">
        <f>IF('Műszaki adattábla'!E821="","",'Műszaki adattábla'!E821)</f>
        <v>39N030106042000X</v>
      </c>
      <c r="E829" s="151">
        <f>IF('Műszaki adattábla'!E821="","",'Műszaki adattábla'!Q821)</f>
        <v>55184</v>
      </c>
      <c r="F829" s="87">
        <f>IF(D829="","",VLOOKUP(D829,'Műszaki adattábla'!E:N,8,0))</f>
        <v>16</v>
      </c>
      <c r="G829" s="87">
        <f>IF(D829="","",IF('Műszaki adattábla'!K821="20-99",IF('Műszaki adattábla'!N821="","Nem adott meg lekötött teljesítményt",VLOOKUP(D829,'Műszaki adattábla'!E:P,10,0)),0))</f>
        <v>0</v>
      </c>
      <c r="H829" s="87">
        <f>IF(D829="","",VLOOKUP(D829,'Műszaki adattábla'!E:Q,11,0))</f>
        <v>0</v>
      </c>
      <c r="I829" s="88">
        <v>1973.63</v>
      </c>
      <c r="J829" s="89">
        <v>1333.04</v>
      </c>
      <c r="K829" s="90">
        <f>IF(D829="","",ROUND((F829*I829*'Műszaki adattábla'!$C$6/'Műszaki adattábla'!$C$7)+(G829*I829)+(H829*I829)/12*$D$7,0))</f>
        <v>333332</v>
      </c>
      <c r="L829" s="91">
        <f t="shared" si="26"/>
        <v>73562</v>
      </c>
    </row>
    <row r="830" spans="2:12" ht="15.75" thickBot="1" x14ac:dyDescent="0.3">
      <c r="B830" s="84">
        <f t="shared" si="25"/>
        <v>809</v>
      </c>
      <c r="C830" s="85" t="str">
        <f>IF(D830="","",VLOOKUP(D830,'Műszaki adattábla'!E:H,2,0))</f>
        <v>8000 Székesfehérvár, Hosszúsétatér 50.</v>
      </c>
      <c r="D830" s="86" t="str">
        <f>IF('Műszaki adattábla'!E822="","",'Műszaki adattábla'!E822)</f>
        <v>39N0300371920008</v>
      </c>
      <c r="E830" s="151">
        <f>IF('Műszaki adattábla'!E822="","",'Műszaki adattábla'!Q822)</f>
        <v>39056</v>
      </c>
      <c r="F830" s="87">
        <f>IF(D830="","",VLOOKUP(D830,'Műszaki adattábla'!E:N,8,0))</f>
        <v>4</v>
      </c>
      <c r="G830" s="87">
        <f>IF(D830="","",IF('Műszaki adattábla'!K822="20-99",IF('Műszaki adattábla'!N822="","Nem adott meg lekötött teljesítményt",VLOOKUP(D830,'Műszaki adattábla'!E:P,10,0)),0))</f>
        <v>0</v>
      </c>
      <c r="H830" s="87">
        <f>IF(D830="","",VLOOKUP(D830,'Műszaki adattábla'!E:Q,11,0))</f>
        <v>0</v>
      </c>
      <c r="I830" s="88">
        <v>1973.63</v>
      </c>
      <c r="J830" s="89">
        <v>1333.04</v>
      </c>
      <c r="K830" s="90">
        <f>IF(D830="","",ROUND((F830*I830*'Műszaki adattábla'!$C$6/'Műszaki adattábla'!$C$7)+(G830*I830)+(H830*I830)/12*$D$7,0))</f>
        <v>83333</v>
      </c>
      <c r="L830" s="91">
        <f t="shared" si="26"/>
        <v>52063</v>
      </c>
    </row>
    <row r="831" spans="2:12" ht="15.75" thickBot="1" x14ac:dyDescent="0.3">
      <c r="B831" s="84">
        <f t="shared" si="25"/>
        <v>810</v>
      </c>
      <c r="C831" s="85" t="str">
        <f>IF(D831="","",VLOOKUP(D831,'Műszaki adattábla'!E:H,2,0))</f>
        <v>8000 Székesfehérvár, Sárkeresztúri út  hrsz/020/382/1</v>
      </c>
      <c r="D831" s="86" t="str">
        <f>IF('Műszaki adattábla'!E823="","",'Műszaki adattábla'!E823)</f>
        <v>39N030309835000Z</v>
      </c>
      <c r="E831" s="151">
        <f>IF('Műszaki adattábla'!E823="","",'Műszaki adattábla'!Q823)</f>
        <v>277143</v>
      </c>
      <c r="F831" s="87">
        <f>IF(D831="","",VLOOKUP(D831,'Műszaki adattábla'!E:N,8,0))</f>
        <v>0</v>
      </c>
      <c r="G831" s="87">
        <f>IF(D831="","",IF('Műszaki adattábla'!K823="20-99",IF('Műszaki adattábla'!N823="","Nem adott meg lekötött teljesítményt",VLOOKUP(D831,'Műszaki adattábla'!E:P,10,0)),0))</f>
        <v>683</v>
      </c>
      <c r="H831" s="87">
        <f>IF(D831="","",VLOOKUP(D831,'Műszaki adattábla'!E:Q,11,0))</f>
        <v>0</v>
      </c>
      <c r="I831" s="88">
        <v>3089.46</v>
      </c>
      <c r="J831" s="89">
        <v>180.21</v>
      </c>
      <c r="K831" s="90">
        <f>IF(D831="","",ROUND((F831*I831*'Műszaki adattábla'!$C$6/'Műszaki adattábla'!$C$7)+(G831*I831)+(H831*I831)/12*$D$7,0))</f>
        <v>2110101</v>
      </c>
      <c r="L831" s="91">
        <f t="shared" si="26"/>
        <v>49944</v>
      </c>
    </row>
    <row r="832" spans="2:12" ht="15.75" thickBot="1" x14ac:dyDescent="0.3">
      <c r="B832" s="84">
        <f t="shared" si="25"/>
        <v>811</v>
      </c>
      <c r="C832" s="85" t="str">
        <f>IF(D832="","",VLOOKUP(D832,'Műszaki adattábla'!E:H,2,0))</f>
        <v>8089 Vértesacsa, Fő u. 10. hrsz/63</v>
      </c>
      <c r="D832" s="86" t="str">
        <f>IF('Műszaki adattábla'!E824="","",'Műszaki adattábla'!E824)</f>
        <v>39N030146813000S</v>
      </c>
      <c r="E832" s="151">
        <f>IF('Műszaki adattábla'!E824="","",'Műszaki adattábla'!Q824)</f>
        <v>2343</v>
      </c>
      <c r="F832" s="87">
        <f>IF(D832="","",VLOOKUP(D832,'Műszaki adattábla'!E:N,8,0))</f>
        <v>4</v>
      </c>
      <c r="G832" s="87">
        <f>IF(D832="","",IF('Műszaki adattábla'!K824="20-99",IF('Műszaki adattábla'!N824="","Nem adott meg lekötött teljesítményt",VLOOKUP(D832,'Műszaki adattábla'!E:P,10,0)),0))</f>
        <v>0</v>
      </c>
      <c r="H832" s="87">
        <f>IF(D832="","",VLOOKUP(D832,'Műszaki adattábla'!E:Q,11,0))</f>
        <v>0</v>
      </c>
      <c r="I832" s="88">
        <v>1973.63</v>
      </c>
      <c r="J832" s="89">
        <v>1333.04</v>
      </c>
      <c r="K832" s="90">
        <f>IF(D832="","",ROUND((F832*I832*'Műszaki adattábla'!$C$6/'Műszaki adattábla'!$C$7)+(G832*I832)+(H832*I832)/12*$D$7,0))</f>
        <v>83333</v>
      </c>
      <c r="L832" s="91">
        <f t="shared" si="26"/>
        <v>3123</v>
      </c>
    </row>
    <row r="833" spans="2:12" ht="15.75" thickBot="1" x14ac:dyDescent="0.3">
      <c r="B833" s="84">
        <f t="shared" si="25"/>
        <v>812</v>
      </c>
      <c r="C833" s="85" t="str">
        <f>IF(D833="","",VLOOKUP(D833,'Műszaki adattábla'!E:H,2,0))</f>
        <v>9026 Győr, Szövetség u.17</v>
      </c>
      <c r="D833" s="86" t="str">
        <f>IF('Műszaki adattábla'!E825="","",'Műszaki adattábla'!E825)</f>
        <v>39N050216182000X</v>
      </c>
      <c r="E833" s="151">
        <f>IF('Műszaki adattábla'!E825="","",'Műszaki adattábla'!Q825)</f>
        <v>2180827</v>
      </c>
      <c r="F833" s="87">
        <f>IF(D833="","",VLOOKUP(D833,'Műszaki adattábla'!E:N,8,0))</f>
        <v>0</v>
      </c>
      <c r="G833" s="87">
        <f>IF(D833="","",IF('Műszaki adattábla'!K825="20-99",IF('Műszaki adattábla'!N825="","Nem adott meg lekötött teljesítményt",VLOOKUP(D833,'Műszaki adattábla'!E:P,10,0)),0))</f>
        <v>0</v>
      </c>
      <c r="H833" s="87">
        <f>IF(D833="","",VLOOKUP(D833,'Műszaki adattábla'!E:Q,11,0))</f>
        <v>1267</v>
      </c>
      <c r="I833" s="88">
        <v>2816.89</v>
      </c>
      <c r="J833" s="89">
        <v>164.72</v>
      </c>
      <c r="K833" s="90">
        <f>IF(D833="","",ROUND((F833*I833*'Műszaki adattábla'!$C$6/'Műszaki adattábla'!$C$7)+(G833*I833)+(H833*I833)/12*$D$7,0))</f>
        <v>3569000</v>
      </c>
      <c r="L833" s="91">
        <f t="shared" si="26"/>
        <v>359226</v>
      </c>
    </row>
    <row r="834" spans="2:12" ht="15.75" thickBot="1" x14ac:dyDescent="0.3">
      <c r="B834" s="84">
        <f t="shared" ref="B834:B897" si="27">IF(D834="","",B833+1)</f>
        <v>813</v>
      </c>
      <c r="C834" s="85" t="str">
        <f>IF(D834="","",VLOOKUP(D834,'Műszaki adattábla'!E:H,2,0))</f>
        <v>9400 Sopron, Lackner Kristóf . u.5</v>
      </c>
      <c r="D834" s="86" t="str">
        <f>IF('Műszaki adattábla'!E826="","",'Műszaki adattábla'!E826)</f>
        <v>39N050120159000S</v>
      </c>
      <c r="E834" s="151">
        <f>IF('Műszaki adattábla'!E826="","",'Műszaki adattábla'!Q826)</f>
        <v>704072</v>
      </c>
      <c r="F834" s="87">
        <f>IF(D834="","",VLOOKUP(D834,'Műszaki adattábla'!E:N,8,0))</f>
        <v>0</v>
      </c>
      <c r="G834" s="87">
        <f>IF(D834="","",IF('Műszaki adattábla'!K826="20-99",IF('Műszaki adattábla'!N826="","Nem adott meg lekötött teljesítményt",VLOOKUP(D834,'Műszaki adattábla'!E:P,10,0)),0))</f>
        <v>683</v>
      </c>
      <c r="H834" s="87">
        <f>IF(D834="","",VLOOKUP(D834,'Műszaki adattábla'!E:Q,11,0))</f>
        <v>0</v>
      </c>
      <c r="I834" s="88">
        <v>1875.5</v>
      </c>
      <c r="J834" s="89">
        <v>164.72</v>
      </c>
      <c r="K834" s="90">
        <f>IF(D834="","",ROUND((F834*I834*'Műszaki adattábla'!$C$6/'Műszaki adattábla'!$C$7)+(G834*I834)+(H834*I834)/12*$D$7,0))</f>
        <v>1280967</v>
      </c>
      <c r="L834" s="91">
        <f t="shared" ref="L834:L897" si="28">IF(D834="","",ROUND((J834/1000)*E834,0))</f>
        <v>115975</v>
      </c>
    </row>
    <row r="835" spans="2:12" ht="15.75" thickBot="1" x14ac:dyDescent="0.3">
      <c r="B835" s="84">
        <f t="shared" si="27"/>
        <v>814</v>
      </c>
      <c r="C835" s="85" t="str">
        <f>IF(D835="","",VLOOKUP(D835,'Műszaki adattábla'!E:H,2,0))</f>
        <v>9200 Mosonmagyagyróvár, Erkel F. u. 8</v>
      </c>
      <c r="D835" s="86" t="str">
        <f>IF('Műszaki adattábla'!E827="","",'Műszaki adattábla'!E827)</f>
        <v>39N050217113000P</v>
      </c>
      <c r="E835" s="151">
        <f>IF('Műszaki adattábla'!E827="","",'Műszaki adattábla'!Q827)</f>
        <v>705128</v>
      </c>
      <c r="F835" s="87">
        <f>IF(D835="","",VLOOKUP(D835,'Műszaki adattábla'!E:N,8,0))</f>
        <v>0</v>
      </c>
      <c r="G835" s="87">
        <f>IF(D835="","",IF('Műszaki adattábla'!K827="20-99",IF('Műszaki adattábla'!N827="","Nem adott meg lekötött teljesítményt",VLOOKUP(D835,'Műszaki adattábla'!E:P,10,0)),0))</f>
        <v>420</v>
      </c>
      <c r="H835" s="87">
        <f>IF(D835="","",VLOOKUP(D835,'Műszaki adattábla'!E:Q,11,0))</f>
        <v>0</v>
      </c>
      <c r="I835" s="88">
        <v>1875.5</v>
      </c>
      <c r="J835" s="89">
        <v>164.72</v>
      </c>
      <c r="K835" s="90">
        <f>IF(D835="","",ROUND((F835*I835*'Műszaki adattábla'!$C$6/'Műszaki adattábla'!$C$7)+(G835*I835)+(H835*I835)/12*$D$7,0))</f>
        <v>787710</v>
      </c>
      <c r="L835" s="91">
        <f t="shared" si="28"/>
        <v>116149</v>
      </c>
    </row>
    <row r="836" spans="2:12" ht="15.75" thickBot="1" x14ac:dyDescent="0.3">
      <c r="B836" s="84">
        <f t="shared" si="27"/>
        <v>815</v>
      </c>
      <c r="C836" s="85" t="str">
        <f>IF(D836="","",VLOOKUP(D836,'Műszaki adattábla'!E:H,2,0))</f>
        <v>Győr-Győrszentiván Déryné u. 29.</v>
      </c>
      <c r="D836" s="86" t="str">
        <f>IF('Műszaki adattábla'!E828="","",'Műszaki adattábla'!E828)</f>
        <v>39N0500638080001</v>
      </c>
      <c r="E836" s="151">
        <f>IF('Műszaki adattábla'!E828="","",'Műszaki adattábla'!Q828)</f>
        <v>22275</v>
      </c>
      <c r="F836" s="87">
        <f>IF(D836="","",VLOOKUP(D836,'Műszaki adattábla'!E:N,8,0))</f>
        <v>4</v>
      </c>
      <c r="G836" s="87">
        <f>IF(D836="","",IF('Műszaki adattábla'!K828="20-99",IF('Műszaki adattábla'!N828="","Nem adott meg lekötött teljesítményt",VLOOKUP(D836,'Műszaki adattábla'!E:P,10,0)),0))</f>
        <v>0</v>
      </c>
      <c r="H836" s="87">
        <f>IF(D836="","",VLOOKUP(D836,'Műszaki adattábla'!E:Q,11,0))</f>
        <v>0</v>
      </c>
      <c r="I836" s="88">
        <v>1954.93</v>
      </c>
      <c r="J836" s="89">
        <v>1138.9100000000001</v>
      </c>
      <c r="K836" s="90">
        <f>IF(D836="","",ROUND((F836*I836*'Műszaki adattábla'!$C$6/'Műszaki adattábla'!$C$7)+(G836*I836)+(H836*I836)/12*$D$7,0))</f>
        <v>82543</v>
      </c>
      <c r="L836" s="91">
        <f t="shared" si="28"/>
        <v>25369</v>
      </c>
    </row>
    <row r="837" spans="2:12" ht="15.75" thickBot="1" x14ac:dyDescent="0.3">
      <c r="B837" s="84">
        <f t="shared" si="27"/>
        <v>816</v>
      </c>
      <c r="C837" s="85" t="str">
        <f>IF(D837="","",VLOOKUP(D837,'Műszaki adattábla'!E:H,2,0))</f>
        <v>Bakonyszentlászló Petőfi u. 4.</v>
      </c>
      <c r="D837" s="86" t="str">
        <f>IF('Műszaki adattábla'!E829="","",'Műszaki adattábla'!E829)</f>
        <v>39N040266347000M</v>
      </c>
      <c r="E837" s="151">
        <f>IF('Műszaki adattábla'!E829="","",'Műszaki adattábla'!Q829)</f>
        <v>15519</v>
      </c>
      <c r="F837" s="87">
        <f>IF(D837="","",VLOOKUP(D837,'Műszaki adattábla'!E:N,8,0))</f>
        <v>4</v>
      </c>
      <c r="G837" s="87">
        <f>IF(D837="","",IF('Műszaki adattábla'!K829="20-99",IF('Műszaki adattábla'!N829="","Nem adott meg lekötött teljesítményt",VLOOKUP(D837,'Műszaki adattábla'!E:P,10,0)),0))</f>
        <v>0</v>
      </c>
      <c r="H837" s="87">
        <f>IF(D837="","",VLOOKUP(D837,'Műszaki adattábla'!E:Q,11,0))</f>
        <v>0</v>
      </c>
      <c r="I837" s="88">
        <v>1973.63</v>
      </c>
      <c r="J837" s="89">
        <v>1626.5</v>
      </c>
      <c r="K837" s="90">
        <f>IF(D837="","",ROUND((F837*I837*'Műszaki adattábla'!$C$6/'Műszaki adattábla'!$C$7)+(G837*I837)+(H837*I837)/12*$D$7,0))</f>
        <v>83333</v>
      </c>
      <c r="L837" s="91">
        <f t="shared" si="28"/>
        <v>25242</v>
      </c>
    </row>
    <row r="838" spans="2:12" ht="15.75" thickBot="1" x14ac:dyDescent="0.3">
      <c r="B838" s="84">
        <f t="shared" si="27"/>
        <v>817</v>
      </c>
      <c r="C838" s="85" t="str">
        <f>IF(D838="","",VLOOKUP(D838,'Műszaki adattábla'!E:H,2,0))</f>
        <v>Pannonhalma Petőfi u. 8 B</v>
      </c>
      <c r="D838" s="86" t="str">
        <f>IF('Műszaki adattábla'!E830="","",'Műszaki adattábla'!E830)</f>
        <v>39N0502220180001</v>
      </c>
      <c r="E838" s="151">
        <f>IF('Műszaki adattábla'!E830="","",'Műszaki adattábla'!Q830)</f>
        <v>213228</v>
      </c>
      <c r="F838" s="87">
        <f>IF(D838="","",VLOOKUP(D838,'Műszaki adattábla'!E:N,8,0))</f>
        <v>10</v>
      </c>
      <c r="G838" s="87">
        <f>IF(D838="","",IF('Műszaki adattábla'!K830="20-99",IF('Műszaki adattábla'!N830="","Nem adott meg lekötött teljesítményt",VLOOKUP(D838,'Műszaki adattábla'!E:P,10,0)),0))</f>
        <v>0</v>
      </c>
      <c r="H838" s="87">
        <f>IF(D838="","",VLOOKUP(D838,'Műszaki adattábla'!E:Q,11,0))</f>
        <v>0</v>
      </c>
      <c r="I838" s="88">
        <v>1954.93</v>
      </c>
      <c r="J838" s="89">
        <v>1138.9100000000001</v>
      </c>
      <c r="K838" s="90">
        <f>IF(D838="","",ROUND((F838*I838*'Műszaki adattábla'!$C$6/'Műszaki adattábla'!$C$7)+(G838*I838)+(H838*I838)/12*$D$7,0))</f>
        <v>206358</v>
      </c>
      <c r="L838" s="91">
        <f t="shared" si="28"/>
        <v>242848</v>
      </c>
    </row>
    <row r="839" spans="2:12" ht="15.75" thickBot="1" x14ac:dyDescent="0.3">
      <c r="B839" s="84">
        <f t="shared" si="27"/>
        <v>818</v>
      </c>
      <c r="C839" s="85" t="str">
        <f>IF(D839="","",VLOOKUP(D839,'Műszaki adattábla'!E:H,2,0))</f>
        <v>Győr, Dózsa rp. 4.</v>
      </c>
      <c r="D839" s="86" t="str">
        <f>IF('Műszaki adattábla'!E831="","",'Műszaki adattábla'!E831)</f>
        <v>39N050062054000I</v>
      </c>
      <c r="E839" s="151">
        <f>IF('Műszaki adattábla'!E831="","",'Műszaki adattábla'!Q831)</f>
        <v>5910</v>
      </c>
      <c r="F839" s="87">
        <f>IF(D839="","",VLOOKUP(D839,'Műszaki adattábla'!E:N,8,0))</f>
        <v>4</v>
      </c>
      <c r="G839" s="87">
        <f>IF(D839="","",IF('Műszaki adattábla'!K831="20-99",IF('Műszaki adattábla'!N831="","Nem adott meg lekötött teljesítményt",VLOOKUP(D839,'Műszaki adattábla'!E:P,10,0)),0))</f>
        <v>0</v>
      </c>
      <c r="H839" s="87">
        <f>IF(D839="","",VLOOKUP(D839,'Műszaki adattábla'!E:Q,11,0))</f>
        <v>0</v>
      </c>
      <c r="I839" s="88">
        <v>1954.93</v>
      </c>
      <c r="J839" s="89">
        <v>1138.9100000000001</v>
      </c>
      <c r="K839" s="90">
        <f>IF(D839="","",ROUND((F839*I839*'Műszaki adattábla'!$C$6/'Műszaki adattábla'!$C$7)+(G839*I839)+(H839*I839)/12*$D$7,0))</f>
        <v>82543</v>
      </c>
      <c r="L839" s="91">
        <f t="shared" si="28"/>
        <v>6731</v>
      </c>
    </row>
    <row r="840" spans="2:12" ht="15.75" thickBot="1" x14ac:dyDescent="0.3">
      <c r="B840" s="84">
        <f t="shared" si="27"/>
        <v>819</v>
      </c>
      <c r="C840" s="85" t="str">
        <f>IF(D840="","",VLOOKUP(D840,'Műszaki adattábla'!E:H,2,0))</f>
        <v>Győr, Dózsa rp. 4.</v>
      </c>
      <c r="D840" s="86" t="str">
        <f>IF('Műszaki adattábla'!E832="","",'Műszaki adattábla'!E832)</f>
        <v>39N050062055000D</v>
      </c>
      <c r="E840" s="151">
        <f>IF('Műszaki adattábla'!E832="","",'Műszaki adattábla'!Q832)</f>
        <v>23541</v>
      </c>
      <c r="F840" s="87">
        <f>IF(D840="","",VLOOKUP(D840,'Műszaki adattábla'!E:N,8,0))</f>
        <v>4</v>
      </c>
      <c r="G840" s="87">
        <f>IF(D840="","",IF('Műszaki adattábla'!K832="20-99",IF('Műszaki adattábla'!N832="","Nem adott meg lekötött teljesítményt",VLOOKUP(D840,'Műszaki adattábla'!E:P,10,0)),0))</f>
        <v>0</v>
      </c>
      <c r="H840" s="87">
        <f>IF(D840="","",VLOOKUP(D840,'Műszaki adattábla'!E:Q,11,0))</f>
        <v>0</v>
      </c>
      <c r="I840" s="88">
        <v>1954.93</v>
      </c>
      <c r="J840" s="89">
        <v>1138.9100000000001</v>
      </c>
      <c r="K840" s="90">
        <f>IF(D840="","",ROUND((F840*I840*'Műszaki adattábla'!$C$6/'Műszaki adattábla'!$C$7)+(G840*I840)+(H840*I840)/12*$D$7,0))</f>
        <v>82543</v>
      </c>
      <c r="L840" s="91">
        <f t="shared" si="28"/>
        <v>26811</v>
      </c>
    </row>
    <row r="841" spans="2:12" ht="15.75" thickBot="1" x14ac:dyDescent="0.3">
      <c r="B841" s="84">
        <f t="shared" si="27"/>
        <v>820</v>
      </c>
      <c r="C841" s="85" t="str">
        <f>IF(D841="","",VLOOKUP(D841,'Műszaki adattábla'!E:H,2,0))</f>
        <v>Sopron Táncsics M. u. 8.</v>
      </c>
      <c r="D841" s="86" t="str">
        <f>IF('Műszaki adattábla'!E833="","",'Műszaki adattábla'!E833)</f>
        <v>39N050132316000S</v>
      </c>
      <c r="E841" s="151">
        <f>IF('Műszaki adattábla'!E833="","",'Műszaki adattábla'!Q833)</f>
        <v>109780</v>
      </c>
      <c r="F841" s="87">
        <f>IF(D841="","",VLOOKUP(D841,'Műszaki adattábla'!E:N,8,0))</f>
        <v>16</v>
      </c>
      <c r="G841" s="87">
        <f>IF(D841="","",IF('Műszaki adattábla'!K833="20-99",IF('Műszaki adattábla'!N833="","Nem adott meg lekötött teljesítményt",VLOOKUP(D841,'Műszaki adattábla'!E:P,10,0)),0))</f>
        <v>0</v>
      </c>
      <c r="H841" s="87">
        <f>IF(D841="","",VLOOKUP(D841,'Műszaki adattábla'!E:Q,11,0))</f>
        <v>0</v>
      </c>
      <c r="I841" s="88">
        <v>1954.93</v>
      </c>
      <c r="J841" s="89">
        <v>1138.9100000000001</v>
      </c>
      <c r="K841" s="90">
        <f>IF(D841="","",ROUND((F841*I841*'Műszaki adattábla'!$C$6/'Műszaki adattábla'!$C$7)+(G841*I841)+(H841*I841)/12*$D$7,0))</f>
        <v>330173</v>
      </c>
      <c r="L841" s="91">
        <f t="shared" si="28"/>
        <v>125030</v>
      </c>
    </row>
    <row r="842" spans="2:12" ht="15.75" thickBot="1" x14ac:dyDescent="0.3">
      <c r="B842" s="84">
        <f t="shared" si="27"/>
        <v>821</v>
      </c>
      <c r="C842" s="85" t="str">
        <f>IF(D842="","",VLOOKUP(D842,'Műszaki adattábla'!E:H,2,0))</f>
        <v>Sopron Kossuth Lajos u. 1</v>
      </c>
      <c r="D842" s="86" t="str">
        <f>IF('Műszaki adattábla'!E834="","",'Műszaki adattábla'!E834)</f>
        <v>39N050120357000O</v>
      </c>
      <c r="E842" s="151">
        <f>IF('Műszaki adattábla'!E834="","",'Műszaki adattábla'!Q834)</f>
        <v>84657</v>
      </c>
      <c r="F842" s="87">
        <f>IF(D842="","",VLOOKUP(D842,'Műszaki adattábla'!E:N,8,0))</f>
        <v>4</v>
      </c>
      <c r="G842" s="87">
        <f>IF(D842="","",IF('Műszaki adattábla'!K834="20-99",IF('Műszaki adattábla'!N834="","Nem adott meg lekötött teljesítményt",VLOOKUP(D842,'Műszaki adattábla'!E:P,10,0)),0))</f>
        <v>0</v>
      </c>
      <c r="H842" s="87">
        <f>IF(D842="","",VLOOKUP(D842,'Műszaki adattábla'!E:Q,11,0))</f>
        <v>0</v>
      </c>
      <c r="I842" s="88">
        <v>1954.93</v>
      </c>
      <c r="J842" s="89">
        <v>1138.9100000000001</v>
      </c>
      <c r="K842" s="90">
        <f>IF(D842="","",ROUND((F842*I842*'Műszaki adattábla'!$C$6/'Műszaki adattábla'!$C$7)+(G842*I842)+(H842*I842)/12*$D$7,0))</f>
        <v>82543</v>
      </c>
      <c r="L842" s="91">
        <f t="shared" si="28"/>
        <v>96417</v>
      </c>
    </row>
    <row r="843" spans="2:12" ht="15.75" thickBot="1" x14ac:dyDescent="0.3">
      <c r="B843" s="84">
        <f t="shared" si="27"/>
        <v>822</v>
      </c>
      <c r="C843" s="85" t="str">
        <f>IF(D843="","",VLOOKUP(D843,'Műszaki adattábla'!E:H,2,0))</f>
        <v>Sopron Kossuth Lajos u. 1</v>
      </c>
      <c r="D843" s="86" t="str">
        <f>IF('Műszaki adattábla'!E835="","",'Műszaki adattábla'!E835)</f>
        <v>39N050124253000J</v>
      </c>
      <c r="E843" s="151">
        <f>IF('Műszaki adattábla'!E835="","",'Műszaki adattábla'!Q835)</f>
        <v>10156</v>
      </c>
      <c r="F843" s="87">
        <f>IF(D843="","",VLOOKUP(D843,'Műszaki adattábla'!E:N,8,0))</f>
        <v>4</v>
      </c>
      <c r="G843" s="87">
        <f>IF(D843="","",IF('Műszaki adattábla'!K835="20-99",IF('Műszaki adattábla'!N835="","Nem adott meg lekötött teljesítményt",VLOOKUP(D843,'Műszaki adattábla'!E:P,10,0)),0))</f>
        <v>0</v>
      </c>
      <c r="H843" s="87">
        <f>IF(D843="","",VLOOKUP(D843,'Műszaki adattábla'!E:Q,11,0))</f>
        <v>0</v>
      </c>
      <c r="I843" s="88">
        <v>1954.93</v>
      </c>
      <c r="J843" s="89">
        <v>1138.9100000000001</v>
      </c>
      <c r="K843" s="90">
        <f>IF(D843="","",ROUND((F843*I843*'Műszaki adattábla'!$C$6/'Műszaki adattábla'!$C$7)+(G843*I843)+(H843*I843)/12*$D$7,0))</f>
        <v>82543</v>
      </c>
      <c r="L843" s="91">
        <f t="shared" si="28"/>
        <v>11567</v>
      </c>
    </row>
    <row r="844" spans="2:12" ht="15.75" thickBot="1" x14ac:dyDescent="0.3">
      <c r="B844" s="84">
        <f t="shared" si="27"/>
        <v>823</v>
      </c>
      <c r="C844" s="85" t="str">
        <f>IF(D844="","",VLOOKUP(D844,'Műszaki adattábla'!E:H,2,0))</f>
        <v>Sopron Kossuth Lajos u. 1</v>
      </c>
      <c r="D844" s="86" t="str">
        <f>IF('Műszaki adattábla'!E836="","",'Műszaki adattábla'!E836)</f>
        <v>39N0501242550009</v>
      </c>
      <c r="E844" s="151">
        <f>IF('Műszaki adattábla'!E836="","",'Műszaki adattábla'!Q836)</f>
        <v>60907</v>
      </c>
      <c r="F844" s="87">
        <f>IF(D844="","",VLOOKUP(D844,'Műszaki adattábla'!E:N,8,0))</f>
        <v>4</v>
      </c>
      <c r="G844" s="87">
        <f>IF(D844="","",IF('Műszaki adattábla'!K836="20-99",IF('Műszaki adattábla'!N836="","Nem adott meg lekötött teljesítményt",VLOOKUP(D844,'Műszaki adattábla'!E:P,10,0)),0))</f>
        <v>0</v>
      </c>
      <c r="H844" s="87">
        <f>IF(D844="","",VLOOKUP(D844,'Műszaki adattábla'!E:Q,11,0))</f>
        <v>0</v>
      </c>
      <c r="I844" s="88">
        <v>1954.93</v>
      </c>
      <c r="J844" s="89">
        <v>1138.9100000000001</v>
      </c>
      <c r="K844" s="90">
        <f>IF(D844="","",ROUND((F844*I844*'Műszaki adattábla'!$C$6/'Műszaki adattábla'!$C$7)+(G844*I844)+(H844*I844)/12*$D$7,0))</f>
        <v>82543</v>
      </c>
      <c r="L844" s="91">
        <f t="shared" si="28"/>
        <v>69368</v>
      </c>
    </row>
    <row r="845" spans="2:12" ht="15.75" thickBot="1" x14ac:dyDescent="0.3">
      <c r="B845" s="84">
        <f t="shared" si="27"/>
        <v>824</v>
      </c>
      <c r="C845" s="85" t="str">
        <f>IF(D845="","",VLOOKUP(D845,'Műszaki adattábla'!E:H,2,0))</f>
        <v>Fertőd Bartók B. u. 99.</v>
      </c>
      <c r="D845" s="86" t="str">
        <f>IF('Műszaki adattábla'!E837="","",'Műszaki adattábla'!E837)</f>
        <v>39N050133827000B</v>
      </c>
      <c r="E845" s="151">
        <f>IF('Műszaki adattábla'!E837="","",'Műszaki adattábla'!Q837)</f>
        <v>122449</v>
      </c>
      <c r="F845" s="87">
        <f>IF(D845="","",VLOOKUP(D845,'Műszaki adattábla'!E:N,8,0))</f>
        <v>10</v>
      </c>
      <c r="G845" s="87">
        <f>IF(D845="","",IF('Műszaki adattábla'!K837="20-99",IF('Műszaki adattábla'!N837="","Nem adott meg lekötött teljesítményt",VLOOKUP(D845,'Műszaki adattábla'!E:P,10,0)),0))</f>
        <v>0</v>
      </c>
      <c r="H845" s="87">
        <f>IF(D845="","",VLOOKUP(D845,'Műszaki adattábla'!E:Q,11,0))</f>
        <v>0</v>
      </c>
      <c r="I845" s="88">
        <v>1954.93</v>
      </c>
      <c r="J845" s="89">
        <v>1138.9100000000001</v>
      </c>
      <c r="K845" s="90">
        <f>IF(D845="","",ROUND((F845*I845*'Műszaki adattábla'!$C$6/'Műszaki adattábla'!$C$7)+(G845*I845)+(H845*I845)/12*$D$7,0))</f>
        <v>206358</v>
      </c>
      <c r="L845" s="91">
        <f t="shared" si="28"/>
        <v>139458</v>
      </c>
    </row>
    <row r="846" spans="2:12" ht="15.75" thickBot="1" x14ac:dyDescent="0.3">
      <c r="B846" s="84">
        <f t="shared" si="27"/>
        <v>825</v>
      </c>
      <c r="C846" s="85" t="str">
        <f>IF(D846="","",VLOOKUP(D846,'Műszaki adattábla'!E:H,2,0))</f>
        <v>Kapuvár Sport u. 20.</v>
      </c>
      <c r="D846" s="86" t="str">
        <f>IF('Műszaki adattábla'!E838="","",'Műszaki adattábla'!E838)</f>
        <v>39N050531283000D</v>
      </c>
      <c r="E846" s="151">
        <f>IF('Műszaki adattábla'!E838="","",'Műszaki adattábla'!Q838)</f>
        <v>130892</v>
      </c>
      <c r="F846" s="87">
        <f>IF(D846="","",VLOOKUP(D846,'Műszaki adattábla'!E:N,8,0))</f>
        <v>6</v>
      </c>
      <c r="G846" s="87">
        <f>IF(D846="","",IF('Műszaki adattábla'!K838="20-99",IF('Műszaki adattábla'!N838="","Nem adott meg lekötött teljesítményt",VLOOKUP(D846,'Műszaki adattábla'!E:P,10,0)),0))</f>
        <v>0</v>
      </c>
      <c r="H846" s="87">
        <f>IF(D846="","",VLOOKUP(D846,'Műszaki adattábla'!E:Q,11,0))</f>
        <v>0</v>
      </c>
      <c r="I846" s="88">
        <v>1954.93</v>
      </c>
      <c r="J846" s="89">
        <v>1138.9100000000001</v>
      </c>
      <c r="K846" s="90">
        <f>IF(D846="","",ROUND((F846*I846*'Műszaki adattábla'!$C$6/'Műszaki adattábla'!$C$7)+(G846*I846)+(H846*I846)/12*$D$7,0))</f>
        <v>123815</v>
      </c>
      <c r="L846" s="91">
        <f t="shared" si="28"/>
        <v>149074</v>
      </c>
    </row>
    <row r="847" spans="2:12" ht="15.75" thickBot="1" x14ac:dyDescent="0.3">
      <c r="B847" s="84">
        <f t="shared" si="27"/>
        <v>826</v>
      </c>
      <c r="C847" s="85" t="str">
        <f>IF(D847="","",VLOOKUP(D847,'Műszaki adattábla'!E:H,2,0))</f>
        <v>Beled Rákóczi u. 181</v>
      </c>
      <c r="D847" s="86" t="str">
        <f>IF('Műszaki adattábla'!E839="","",'Műszaki adattábla'!E839)</f>
        <v>39N050828526000A</v>
      </c>
      <c r="E847" s="151">
        <f>IF('Műszaki adattábla'!E839="","",'Műszaki adattábla'!Q839)</f>
        <v>59642</v>
      </c>
      <c r="F847" s="87">
        <f>IF(D847="","",VLOOKUP(D847,'Műszaki adattábla'!E:N,8,0))</f>
        <v>4</v>
      </c>
      <c r="G847" s="87">
        <f>IF(D847="","",IF('Műszaki adattábla'!K839="20-99",IF('Műszaki adattábla'!N839="","Nem adott meg lekötött teljesítményt",VLOOKUP(D847,'Műszaki adattábla'!E:P,10,0)),0))</f>
        <v>0</v>
      </c>
      <c r="H847" s="87">
        <f>IF(D847="","",VLOOKUP(D847,'Műszaki adattábla'!E:Q,11,0))</f>
        <v>0</v>
      </c>
      <c r="I847" s="88">
        <v>1954.93</v>
      </c>
      <c r="J847" s="89">
        <v>1138.9100000000001</v>
      </c>
      <c r="K847" s="90">
        <f>IF(D847="","",ROUND((F847*I847*'Műszaki adattábla'!$C$6/'Műszaki adattábla'!$C$7)+(G847*I847)+(H847*I847)/12*$D$7,0))</f>
        <v>82543</v>
      </c>
      <c r="L847" s="91">
        <f t="shared" si="28"/>
        <v>67927</v>
      </c>
    </row>
    <row r="848" spans="2:12" ht="15.75" thickBot="1" x14ac:dyDescent="0.3">
      <c r="B848" s="84">
        <f t="shared" si="27"/>
        <v>827</v>
      </c>
      <c r="C848" s="85" t="str">
        <f>IF(D848="","",VLOOKUP(D848,'Műszaki adattábla'!E:H,2,0))</f>
        <v>Hegyeshalom Szent István u. 5.</v>
      </c>
      <c r="D848" s="86" t="str">
        <f>IF('Műszaki adattábla'!E840="","",'Műszaki adattábla'!E840)</f>
        <v>39N050232235000I</v>
      </c>
      <c r="E848" s="151">
        <f>IF('Műszaki adattábla'!E840="","",'Műszaki adattábla'!Q840)</f>
        <v>90673</v>
      </c>
      <c r="F848" s="87">
        <f>IF(D848="","",VLOOKUP(D848,'Műszaki adattábla'!E:N,8,0))</f>
        <v>6</v>
      </c>
      <c r="G848" s="87">
        <f>IF(D848="","",IF('Műszaki adattábla'!K840="20-99",IF('Műszaki adattábla'!N840="","Nem adott meg lekötött teljesítményt",VLOOKUP(D848,'Műszaki adattábla'!E:P,10,0)),0))</f>
        <v>0</v>
      </c>
      <c r="H848" s="87">
        <f>IF(D848="","",VLOOKUP(D848,'Műszaki adattábla'!E:Q,11,0))</f>
        <v>0</v>
      </c>
      <c r="I848" s="88">
        <v>1954.93</v>
      </c>
      <c r="J848" s="89">
        <v>1138.9100000000001</v>
      </c>
      <c r="K848" s="90">
        <f>IF(D848="","",ROUND((F848*I848*'Műszaki adattábla'!$C$6/'Műszaki adattábla'!$C$7)+(G848*I848)+(H848*I848)/12*$D$7,0))</f>
        <v>123815</v>
      </c>
      <c r="L848" s="91">
        <f t="shared" si="28"/>
        <v>103268</v>
      </c>
    </row>
    <row r="849" spans="2:12" ht="15.75" thickBot="1" x14ac:dyDescent="0.3">
      <c r="B849" s="84">
        <f t="shared" si="27"/>
        <v>828</v>
      </c>
      <c r="C849" s="85" t="str">
        <f>IF(D849="","",VLOOKUP(D849,'Műszaki adattábla'!E:H,2,0))</f>
        <v>Jánossomorja Dózsa Gy. U. 62</v>
      </c>
      <c r="D849" s="86" t="str">
        <f>IF('Műszaki adattábla'!E841="","",'Műszaki adattábla'!E841)</f>
        <v>39N050666915000U</v>
      </c>
      <c r="E849" s="151">
        <f>IF('Műszaki adattábla'!E841="","",'Műszaki adattábla'!Q841)</f>
        <v>10240</v>
      </c>
      <c r="F849" s="87">
        <f>IF(D849="","",VLOOKUP(D849,'Műszaki adattábla'!E:N,8,0))</f>
        <v>4</v>
      </c>
      <c r="G849" s="87">
        <f>IF(D849="","",IF('Műszaki adattábla'!K841="20-99",IF('Műszaki adattábla'!N841="","Nem adott meg lekötött teljesítményt",VLOOKUP(D849,'Műszaki adattábla'!E:P,10,0)),0))</f>
        <v>0</v>
      </c>
      <c r="H849" s="87">
        <f>IF(D849="","",VLOOKUP(D849,'Műszaki adattábla'!E:Q,11,0))</f>
        <v>0</v>
      </c>
      <c r="I849" s="88">
        <v>1954.93</v>
      </c>
      <c r="J849" s="89">
        <v>1138.9100000000001</v>
      </c>
      <c r="K849" s="90">
        <f>IF(D849="","",ROUND((F849*I849*'Műszaki adattábla'!$C$6/'Műszaki adattábla'!$C$7)+(G849*I849)+(H849*I849)/12*$D$7,0))</f>
        <v>82543</v>
      </c>
      <c r="L849" s="91">
        <f t="shared" si="28"/>
        <v>11662</v>
      </c>
    </row>
    <row r="850" spans="2:12" ht="15.75" thickBot="1" x14ac:dyDescent="0.3">
      <c r="B850" s="84">
        <f t="shared" si="27"/>
        <v>829</v>
      </c>
      <c r="C850" s="85" t="str">
        <f>IF(D850="","",VLOOKUP(D850,'Műszaki adattábla'!E:H,2,0))</f>
        <v>Jánossomorja Dózsa Gy. U. 62</v>
      </c>
      <c r="D850" s="86" t="str">
        <f>IF('Műszaki adattábla'!E842="","",'Műszaki adattábla'!E842)</f>
        <v>39N050666909000G</v>
      </c>
      <c r="E850" s="151">
        <f>IF('Műszaki adattábla'!E842="","",'Műszaki adattábla'!Q842)</f>
        <v>42327</v>
      </c>
      <c r="F850" s="87">
        <f>IF(D850="","",VLOOKUP(D850,'Műszaki adattábla'!E:N,8,0))</f>
        <v>4</v>
      </c>
      <c r="G850" s="87">
        <f>IF(D850="","",IF('Műszaki adattábla'!K842="20-99",IF('Műszaki adattábla'!N842="","Nem adott meg lekötött teljesítményt",VLOOKUP(D850,'Műszaki adattábla'!E:P,10,0)),0))</f>
        <v>0</v>
      </c>
      <c r="H850" s="87">
        <f>IF(D850="","",VLOOKUP(D850,'Műszaki adattábla'!E:Q,11,0))</f>
        <v>0</v>
      </c>
      <c r="I850" s="88">
        <v>1954.93</v>
      </c>
      <c r="J850" s="89">
        <v>1138.9100000000001</v>
      </c>
      <c r="K850" s="90">
        <f>IF(D850="","",ROUND((F850*I850*'Műszaki adattábla'!$C$6/'Műszaki adattábla'!$C$7)+(G850*I850)+(H850*I850)/12*$D$7,0))</f>
        <v>82543</v>
      </c>
      <c r="L850" s="91">
        <f t="shared" si="28"/>
        <v>48207</v>
      </c>
    </row>
    <row r="851" spans="2:12" ht="15.75" thickBot="1" x14ac:dyDescent="0.3">
      <c r="B851" s="84">
        <f t="shared" si="27"/>
        <v>830</v>
      </c>
      <c r="C851" s="85" t="str">
        <f>IF(D851="","",VLOOKUP(D851,'Műszaki adattábla'!E:H,2,0))</f>
        <v>Sopronkövesd Liliom u. 11.</v>
      </c>
      <c r="D851" s="86" t="str">
        <f>IF('Műszaki adattábla'!E843="","",'Műszaki adattábla'!E843)</f>
        <v>39N050858059000M</v>
      </c>
      <c r="E851" s="151">
        <f>IF('Műszaki adattábla'!E843="","",'Műszaki adattábla'!Q843)</f>
        <v>13618</v>
      </c>
      <c r="F851" s="87">
        <f>IF(D851="","",VLOOKUP(D851,'Műszaki adattábla'!E:N,8,0))</f>
        <v>4</v>
      </c>
      <c r="G851" s="87">
        <f>IF(D851="","",IF('Műszaki adattábla'!K843="20-99",IF('Műszaki adattábla'!N843="","Nem adott meg lekötött teljesítményt",VLOOKUP(D851,'Műszaki adattábla'!E:P,10,0)),0))</f>
        <v>0</v>
      </c>
      <c r="H851" s="87">
        <f>IF(D851="","",VLOOKUP(D851,'Műszaki adattábla'!E:Q,11,0))</f>
        <v>0</v>
      </c>
      <c r="I851" s="88">
        <v>1954.93</v>
      </c>
      <c r="J851" s="89">
        <v>1138.9100000000001</v>
      </c>
      <c r="K851" s="90">
        <f>IF(D851="","",ROUND((F851*I851*'Műszaki adattábla'!$C$6/'Műszaki adattábla'!$C$7)+(G851*I851)+(H851*I851)/12*$D$7,0))</f>
        <v>82543</v>
      </c>
      <c r="L851" s="91">
        <f t="shared" si="28"/>
        <v>15510</v>
      </c>
    </row>
    <row r="852" spans="2:12" ht="15.75" thickBot="1" x14ac:dyDescent="0.3">
      <c r="B852" s="84">
        <f t="shared" si="27"/>
        <v>831</v>
      </c>
      <c r="C852" s="85" t="str">
        <f>IF(D852="","",VLOOKUP(D852,'Műszaki adattábla'!E:H,2,0))</f>
        <v>9024 Győr Szigethy Attila út 42</v>
      </c>
      <c r="D852" s="86" t="str">
        <f>IF('Műszaki adattábla'!E844="","",'Műszaki adattábla'!E844)</f>
        <v>39N050046628000Y</v>
      </c>
      <c r="E852" s="151">
        <f>IF('Műszaki adattábla'!E844="","",'Műszaki adattábla'!Q844)</f>
        <v>12672</v>
      </c>
      <c r="F852" s="87">
        <f>IF(D852="","",VLOOKUP(D852,'Műszaki adattábla'!E:N,8,0))</f>
        <v>16</v>
      </c>
      <c r="G852" s="87">
        <f>IF(D852="","",IF('Műszaki adattábla'!K844="20-99",IF('Műszaki adattábla'!N844="","Nem adott meg lekötött teljesítményt",VLOOKUP(D852,'Műszaki adattábla'!E:P,10,0)),0))</f>
        <v>0</v>
      </c>
      <c r="H852" s="87">
        <f>IF(D852="","",VLOOKUP(D852,'Műszaki adattábla'!E:Q,11,0))</f>
        <v>0</v>
      </c>
      <c r="I852" s="88">
        <v>1954.93</v>
      </c>
      <c r="J852" s="89">
        <v>1138.9100000000001</v>
      </c>
      <c r="K852" s="90">
        <f>IF(D852="","",ROUND((F852*I852*'Műszaki adattábla'!$C$6/'Műszaki adattábla'!$C$7)+(G852*I852)+(H852*I852)/12*$D$7,0))</f>
        <v>330173</v>
      </c>
      <c r="L852" s="91">
        <f t="shared" si="28"/>
        <v>14432</v>
      </c>
    </row>
    <row r="853" spans="2:12" ht="15.75" thickBot="1" x14ac:dyDescent="0.3">
      <c r="B853" s="84">
        <f t="shared" si="27"/>
        <v>832</v>
      </c>
      <c r="C853" s="85" t="str">
        <f>IF(D853="","",VLOOKUP(D853,'Műszaki adattábla'!E:H,2,0))</f>
        <v>4024 Debrecen Budai Ézsaiás utca 4</v>
      </c>
      <c r="D853" s="86" t="str">
        <f>IF('Műszaki adattábla'!E845="","",'Műszaki adattábla'!E845)</f>
        <v>39N110485585000O</v>
      </c>
      <c r="E853" s="151">
        <f>IF('Műszaki adattábla'!E845="","",'Műszaki adattábla'!Q845)</f>
        <v>1006160</v>
      </c>
      <c r="F853" s="87">
        <f>IF(D853="","",VLOOKUP(D853,'Műszaki adattábla'!E:N,8,0))</f>
        <v>0</v>
      </c>
      <c r="G853" s="87">
        <f>IF(D853="","",IF('Műszaki adattábla'!K845="20-99",IF('Műszaki adattábla'!N845="","Nem adott meg lekötött teljesítményt",VLOOKUP(D853,'Műszaki adattábla'!E:P,10,0)),0))</f>
        <v>213</v>
      </c>
      <c r="H853" s="87">
        <f>IF(D853="","",VLOOKUP(D853,'Műszaki adattábla'!E:Q,11,0))</f>
        <v>0</v>
      </c>
      <c r="I853" s="88">
        <v>1832.45</v>
      </c>
      <c r="J853" s="89">
        <v>194.42</v>
      </c>
      <c r="K853" s="90">
        <f>IF(D853="","",ROUND((F853*I853*'Műszaki adattábla'!$C$6/'Műszaki adattábla'!$C$7)+(G853*I853)+(H853*I853)/12*$D$7,0))</f>
        <v>390312</v>
      </c>
      <c r="L853" s="91">
        <f t="shared" si="28"/>
        <v>195618</v>
      </c>
    </row>
    <row r="854" spans="2:12" ht="15.75" thickBot="1" x14ac:dyDescent="0.3">
      <c r="B854" s="84">
        <f t="shared" si="27"/>
        <v>833</v>
      </c>
      <c r="C854" s="85" t="str">
        <f>IF(D854="","",VLOOKUP(D854,'Műszaki adattábla'!E:H,2,0))</f>
        <v>4024 Debrecen Kossuth utca 20</v>
      </c>
      <c r="D854" s="86" t="str">
        <f>IF('Műszaki adattábla'!E846="","",'Műszaki adattábla'!E846)</f>
        <v>39N110223047000F</v>
      </c>
      <c r="E854" s="151">
        <f>IF('Műszaki adattábla'!E846="","",'Műszaki adattábla'!Q846)</f>
        <v>1299</v>
      </c>
      <c r="F854" s="87">
        <f>IF(D854="","",VLOOKUP(D854,'Műszaki adattábla'!E:N,8,0))</f>
        <v>4</v>
      </c>
      <c r="G854" s="87">
        <f>IF(D854="","",IF('Műszaki adattábla'!K846="20-99",IF('Műszaki adattábla'!N846="","Nem adott meg lekötött teljesítményt",VLOOKUP(D854,'Műszaki adattábla'!E:P,10,0)),0))</f>
        <v>0</v>
      </c>
      <c r="H854" s="87">
        <f>IF(D854="","",VLOOKUP(D854,'Műszaki adattábla'!E:Q,11,0))</f>
        <v>0</v>
      </c>
      <c r="I854" s="88">
        <v>1973.63</v>
      </c>
      <c r="J854" s="89">
        <v>1169.71</v>
      </c>
      <c r="K854" s="90">
        <f>IF(D854="","",ROUND((F854*I854*'Műszaki adattábla'!$C$6/'Műszaki adattábla'!$C$7)+(G854*I854)+(H854*I854)/12*$D$7,0))</f>
        <v>83333</v>
      </c>
      <c r="L854" s="91">
        <f t="shared" si="28"/>
        <v>1519</v>
      </c>
    </row>
    <row r="855" spans="2:12" ht="15.75" thickBot="1" x14ac:dyDescent="0.3">
      <c r="B855" s="84">
        <f t="shared" si="27"/>
        <v>834</v>
      </c>
      <c r="C855" s="85" t="str">
        <f>IF(D855="","",VLOOKUP(D855,'Műszaki adattábla'!E:H,2,0))</f>
        <v>4025 Debrecen Vásáry István utca 2</v>
      </c>
      <c r="D855" s="86" t="str">
        <f>IF('Műszaki adattábla'!E847="","",'Műszaki adattábla'!E847)</f>
        <v>39N110227019000S</v>
      </c>
      <c r="E855" s="151">
        <f>IF('Műszaki adattábla'!E847="","",'Műszaki adattábla'!Q847)</f>
        <v>128802</v>
      </c>
      <c r="F855" s="87">
        <f>IF(D855="","",VLOOKUP(D855,'Műszaki adattábla'!E:N,8,0))</f>
        <v>6</v>
      </c>
      <c r="G855" s="87">
        <f>IF(D855="","",IF('Műszaki adattábla'!K847="20-99",IF('Műszaki adattábla'!N847="","Nem adott meg lekötött teljesítményt",VLOOKUP(D855,'Műszaki adattábla'!E:P,10,0)),0))</f>
        <v>0</v>
      </c>
      <c r="H855" s="87">
        <f>IF(D855="","",VLOOKUP(D855,'Műszaki adattábla'!E:Q,11,0))</f>
        <v>0</v>
      </c>
      <c r="I855" s="88">
        <v>1973.63</v>
      </c>
      <c r="J855" s="89">
        <v>1169.71</v>
      </c>
      <c r="K855" s="90">
        <f>IF(D855="","",ROUND((F855*I855*'Műszaki adattábla'!$C$6/'Műszaki adattábla'!$C$7)+(G855*I855)+(H855*I855)/12*$D$7,0))</f>
        <v>124999</v>
      </c>
      <c r="L855" s="91">
        <f t="shared" si="28"/>
        <v>150661</v>
      </c>
    </row>
    <row r="856" spans="2:12" ht="15.75" thickBot="1" x14ac:dyDescent="0.3">
      <c r="B856" s="84">
        <f t="shared" si="27"/>
        <v>835</v>
      </c>
      <c r="C856" s="85" t="str">
        <f>IF(D856="","",VLOOKUP(D856,'Műszaki adattábla'!E:H,2,0))</f>
        <v>4028 Debrecen Baksay Sándor utca 25</v>
      </c>
      <c r="D856" s="86" t="str">
        <f>IF('Műszaki adattábla'!E848="","",'Műszaki adattábla'!E848)</f>
        <v>39N110139705000R</v>
      </c>
      <c r="E856" s="151">
        <f>IF('Műszaki adattábla'!E848="","",'Műszaki adattábla'!Q848)</f>
        <v>369388</v>
      </c>
      <c r="F856" s="87">
        <f>IF(D856="","",VLOOKUP(D856,'Műszaki adattábla'!E:N,8,0))</f>
        <v>0</v>
      </c>
      <c r="G856" s="87">
        <f>IF(D856="","",IF('Műszaki adattábla'!K848="20-99",IF('Műszaki adattábla'!N848="","Nem adott meg lekötött teljesítményt",VLOOKUP(D856,'Műszaki adattábla'!E:P,10,0)),0))</f>
        <v>143</v>
      </c>
      <c r="H856" s="87">
        <f>IF(D856="","",VLOOKUP(D856,'Műszaki adattábla'!E:Q,11,0))</f>
        <v>0</v>
      </c>
      <c r="I856" s="88">
        <v>1832.45</v>
      </c>
      <c r="J856" s="89">
        <v>194.42</v>
      </c>
      <c r="K856" s="90">
        <f>IF(D856="","",ROUND((F856*I856*'Műszaki adattábla'!$C$6/'Műszaki adattábla'!$C$7)+(G856*I856)+(H856*I856)/12*$D$7,0))</f>
        <v>262040</v>
      </c>
      <c r="L856" s="91">
        <f t="shared" si="28"/>
        <v>71816</v>
      </c>
    </row>
    <row r="857" spans="2:12" ht="15.75" thickBot="1" x14ac:dyDescent="0.3">
      <c r="B857" s="84">
        <f t="shared" si="27"/>
        <v>836</v>
      </c>
      <c r="C857" s="85" t="str">
        <f>IF(D857="","",VLOOKUP(D857,'Műszaki adattábla'!E:H,2,0))</f>
        <v>4028 Debrecen Mikes Kelemen utca 4</v>
      </c>
      <c r="D857" s="86" t="str">
        <f>IF('Műszaki adattábla'!E849="","",'Műszaki adattábla'!E849)</f>
        <v>39N110489404000F</v>
      </c>
      <c r="E857" s="151">
        <f>IF('Műszaki adattábla'!E849="","",'Műszaki adattábla'!Q849)</f>
        <v>233790</v>
      </c>
      <c r="F857" s="87">
        <f>IF(D857="","",VLOOKUP(D857,'Műszaki adattábla'!E:N,8,0))</f>
        <v>0</v>
      </c>
      <c r="G857" s="87">
        <f>IF(D857="","",IF('Műszaki adattábla'!K849="20-99",IF('Műszaki adattábla'!N849="","Nem adott meg lekötött teljesítményt",VLOOKUP(D857,'Műszaki adattábla'!E:P,10,0)),0))</f>
        <v>231</v>
      </c>
      <c r="H857" s="87">
        <f>IF(D857="","",VLOOKUP(D857,'Műszaki adattábla'!E:Q,11,0))</f>
        <v>0</v>
      </c>
      <c r="I857" s="88">
        <v>1832.45</v>
      </c>
      <c r="J857" s="89">
        <v>194.42</v>
      </c>
      <c r="K857" s="90">
        <f>IF(D857="","",ROUND((F857*I857*'Műszaki adattábla'!$C$6/'Műszaki adattábla'!$C$7)+(G857*I857)+(H857*I857)/12*$D$7,0))</f>
        <v>423296</v>
      </c>
      <c r="L857" s="91">
        <f t="shared" si="28"/>
        <v>45453</v>
      </c>
    </row>
    <row r="858" spans="2:12" ht="15.75" thickBot="1" x14ac:dyDescent="0.3">
      <c r="B858" s="84">
        <f t="shared" si="27"/>
        <v>837</v>
      </c>
      <c r="C858" s="85" t="str">
        <f>IF(D858="","",VLOOKUP(D858,'Műszaki adattábla'!E:H,2,0))</f>
        <v>4030 Debrecen Lomnic utca 6</v>
      </c>
      <c r="D858" s="86" t="str">
        <f>IF('Műszaki adattábla'!E850="","",'Műszaki adattábla'!E850)</f>
        <v>39N1102254560007</v>
      </c>
      <c r="E858" s="151">
        <f>IF('Műszaki adattábla'!E850="","",'Műszaki adattábla'!Q850)</f>
        <v>74735</v>
      </c>
      <c r="F858" s="87">
        <f>IF(D858="","",VLOOKUP(D858,'Műszaki adattábla'!E:N,8,0))</f>
        <v>4</v>
      </c>
      <c r="G858" s="87">
        <f>IF(D858="","",IF('Műszaki adattábla'!K850="20-99",IF('Műszaki adattábla'!N850="","Nem adott meg lekötött teljesítményt",VLOOKUP(D858,'Műszaki adattábla'!E:P,10,0)),0))</f>
        <v>0</v>
      </c>
      <c r="H858" s="87">
        <f>IF(D858="","",VLOOKUP(D858,'Műszaki adattábla'!E:Q,11,0))</f>
        <v>0</v>
      </c>
      <c r="I858" s="88">
        <v>1973.63</v>
      </c>
      <c r="J858" s="89">
        <v>1169.71</v>
      </c>
      <c r="K858" s="90">
        <f>IF(D858="","",ROUND((F858*I858*'Műszaki adattábla'!$C$6/'Műszaki adattábla'!$C$7)+(G858*I858)+(H858*I858)/12*$D$7,0))</f>
        <v>83333</v>
      </c>
      <c r="L858" s="91">
        <f t="shared" si="28"/>
        <v>87418</v>
      </c>
    </row>
    <row r="859" spans="2:12" ht="15.75" thickBot="1" x14ac:dyDescent="0.3">
      <c r="B859" s="84">
        <f t="shared" si="27"/>
        <v>838</v>
      </c>
      <c r="C859" s="85" t="str">
        <f>IF(D859="","",VLOOKUP(D859,'Műszaki adattábla'!E:H,2,0))</f>
        <v>4033 Debrecen Sámsoni út 147</v>
      </c>
      <c r="D859" s="86" t="str">
        <f>IF('Műszaki adattábla'!E851="","",'Műszaki adattábla'!E851)</f>
        <v>39N110483689000D</v>
      </c>
      <c r="E859" s="151">
        <f>IF('Műszaki adattábla'!E851="","",'Műszaki adattábla'!Q851)</f>
        <v>590333</v>
      </c>
      <c r="F859" s="87">
        <f>IF(D859="","",VLOOKUP(D859,'Műszaki adattábla'!E:N,8,0))</f>
        <v>0</v>
      </c>
      <c r="G859" s="87">
        <f>IF(D859="","",IF('Műszaki adattábla'!K851="20-99",IF('Műszaki adattábla'!N851="","Nem adott meg lekötött teljesítményt",VLOOKUP(D859,'Műszaki adattábla'!E:P,10,0)),0))</f>
        <v>263</v>
      </c>
      <c r="H859" s="87">
        <f>IF(D859="","",VLOOKUP(D859,'Műszaki adattábla'!E:Q,11,0))</f>
        <v>0</v>
      </c>
      <c r="I859" s="88">
        <v>1832.45</v>
      </c>
      <c r="J859" s="89">
        <v>194.42</v>
      </c>
      <c r="K859" s="90">
        <f>IF(D859="","",ROUND((F859*I859*'Műszaki adattábla'!$C$6/'Műszaki adattábla'!$C$7)+(G859*I859)+(H859*I859)/12*$D$7,0))</f>
        <v>481934</v>
      </c>
      <c r="L859" s="91">
        <f t="shared" si="28"/>
        <v>114773</v>
      </c>
    </row>
    <row r="860" spans="2:12" ht="15.75" thickBot="1" x14ac:dyDescent="0.3">
      <c r="B860" s="84">
        <f t="shared" si="27"/>
        <v>839</v>
      </c>
      <c r="C860" s="85" t="str">
        <f>IF(D860="","",VLOOKUP(D860,'Műszaki adattábla'!E:H,2,0))</f>
        <v>4060 Balmazújváros Debreceni utca 4</v>
      </c>
      <c r="D860" s="86" t="str">
        <f>IF('Műszaki adattábla'!E852="","",'Műszaki adattábla'!E852)</f>
        <v>39N1102139370004</v>
      </c>
      <c r="E860" s="151">
        <f>IF('Műszaki adattábla'!E852="","",'Műszaki adattábla'!Q852)</f>
        <v>351571</v>
      </c>
      <c r="F860" s="87">
        <f>IF(D860="","",VLOOKUP(D860,'Műszaki adattábla'!E:N,8,0))</f>
        <v>0</v>
      </c>
      <c r="G860" s="87">
        <f>IF(D860="","",IF('Műszaki adattábla'!K852="20-99",IF('Műszaki adattábla'!N852="","Nem adott meg lekötött teljesítményt",VLOOKUP(D860,'Műszaki adattábla'!E:P,10,0)),0))</f>
        <v>725</v>
      </c>
      <c r="H860" s="87">
        <f>IF(D860="","",VLOOKUP(D860,'Műszaki adattábla'!E:Q,11,0))</f>
        <v>0</v>
      </c>
      <c r="I860" s="88">
        <v>1832.45</v>
      </c>
      <c r="J860" s="89">
        <v>194.42</v>
      </c>
      <c r="K860" s="90">
        <f>IF(D860="","",ROUND((F860*I860*'Műszaki adattábla'!$C$6/'Műszaki adattábla'!$C$7)+(G860*I860)+(H860*I860)/12*$D$7,0))</f>
        <v>1328526</v>
      </c>
      <c r="L860" s="91">
        <f t="shared" si="28"/>
        <v>68352</v>
      </c>
    </row>
    <row r="861" spans="2:12" ht="15.75" thickBot="1" x14ac:dyDescent="0.3">
      <c r="B861" s="84">
        <f t="shared" si="27"/>
        <v>840</v>
      </c>
      <c r="C861" s="85" t="str">
        <f>IF(D861="","",VLOOKUP(D861,'Műszaki adattábla'!E:H,2,0))</f>
        <v>4064 Nagyhegyes Kossuth utca 2</v>
      </c>
      <c r="D861" s="86" t="str">
        <f>IF('Műszaki adattábla'!E853="","",'Műszaki adattábla'!E853)</f>
        <v>39N110469778000O</v>
      </c>
      <c r="E861" s="151">
        <f>IF('Műszaki adattábla'!E853="","",'Műszaki adattábla'!Q853)</f>
        <v>2111</v>
      </c>
      <c r="F861" s="87">
        <f>IF(D861="","",VLOOKUP(D861,'Műszaki adattábla'!E:N,8,0))</f>
        <v>4</v>
      </c>
      <c r="G861" s="87">
        <f>IF(D861="","",IF('Műszaki adattábla'!K853="20-99",IF('Műszaki adattábla'!N853="","Nem adott meg lekötött teljesítményt",VLOOKUP(D861,'Műszaki adattábla'!E:P,10,0)),0))</f>
        <v>0</v>
      </c>
      <c r="H861" s="87">
        <f>IF(D861="","",VLOOKUP(D861,'Műszaki adattábla'!E:Q,11,0))</f>
        <v>0</v>
      </c>
      <c r="I861" s="88">
        <v>1973.63</v>
      </c>
      <c r="J861" s="89">
        <v>1169.71</v>
      </c>
      <c r="K861" s="90">
        <f>IF(D861="","",ROUND((F861*I861*'Műszaki adattábla'!$C$6/'Műszaki adattábla'!$C$7)+(G861*I861)+(H861*I861)/12*$D$7,0))</f>
        <v>83333</v>
      </c>
      <c r="L861" s="91">
        <f t="shared" si="28"/>
        <v>2469</v>
      </c>
    </row>
    <row r="862" spans="2:12" ht="15.75" thickBot="1" x14ac:dyDescent="0.3">
      <c r="B862" s="84">
        <f t="shared" si="27"/>
        <v>841</v>
      </c>
      <c r="C862" s="85" t="str">
        <f>IF(D862="","",VLOOKUP(D862,'Műszaki adattábla'!E:H,2,0))</f>
        <v>4066 Tiszacsege Fő utca 83</v>
      </c>
      <c r="D862" s="86" t="str">
        <f>IF('Műszaki adattábla'!E854="","",'Műszaki adattábla'!E854)</f>
        <v>39N1105186090000</v>
      </c>
      <c r="E862" s="151">
        <f>IF('Műszaki adattábla'!E854="","",'Műszaki adattábla'!Q854)</f>
        <v>39479</v>
      </c>
      <c r="F862" s="87">
        <f>IF(D862="","",VLOOKUP(D862,'Műszaki adattábla'!E:N,8,0))</f>
        <v>6</v>
      </c>
      <c r="G862" s="87">
        <f>IF(D862="","",IF('Műszaki adattábla'!K854="20-99",IF('Műszaki adattábla'!N854="","Nem adott meg lekötött teljesítményt",VLOOKUP(D862,'Műszaki adattábla'!E:P,10,0)),0))</f>
        <v>0</v>
      </c>
      <c r="H862" s="87">
        <f>IF(D862="","",VLOOKUP(D862,'Műszaki adattábla'!E:Q,11,0))</f>
        <v>0</v>
      </c>
      <c r="I862" s="88">
        <v>1973.63</v>
      </c>
      <c r="J862" s="89">
        <v>1169.71</v>
      </c>
      <c r="K862" s="90">
        <f>IF(D862="","",ROUND((F862*I862*'Műszaki adattábla'!$C$6/'Műszaki adattábla'!$C$7)+(G862*I862)+(H862*I862)/12*$D$7,0))</f>
        <v>124999</v>
      </c>
      <c r="L862" s="91">
        <f t="shared" si="28"/>
        <v>46179</v>
      </c>
    </row>
    <row r="863" spans="2:12" ht="15.75" thickBot="1" x14ac:dyDescent="0.3">
      <c r="B863" s="84">
        <f t="shared" si="27"/>
        <v>842</v>
      </c>
      <c r="C863" s="85" t="str">
        <f>IF(D863="","",VLOOKUP(D863,'Műszaki adattábla'!E:H,2,0))</f>
        <v>4069 Egyek Óvoda utca 2</v>
      </c>
      <c r="D863" s="86" t="str">
        <f>IF('Műszaki adattábla'!E855="","",'Műszaki adattábla'!E855)</f>
        <v>39N1107679250004</v>
      </c>
      <c r="E863" s="151">
        <f>IF('Műszaki adattábla'!E855="","",'Műszaki adattábla'!Q855)</f>
        <v>60590</v>
      </c>
      <c r="F863" s="87">
        <f>IF(D863="","",VLOOKUP(D863,'Műszaki adattábla'!E:N,8,0))</f>
        <v>4</v>
      </c>
      <c r="G863" s="87">
        <f>IF(D863="","",IF('Műszaki adattábla'!K855="20-99",IF('Műszaki adattábla'!N855="","Nem adott meg lekötött teljesítményt",VLOOKUP(D863,'Műszaki adattábla'!E:P,10,0)),0))</f>
        <v>0</v>
      </c>
      <c r="H863" s="87">
        <f>IF(D863="","",VLOOKUP(D863,'Műszaki adattábla'!E:Q,11,0))</f>
        <v>0</v>
      </c>
      <c r="I863" s="88">
        <v>1973.63</v>
      </c>
      <c r="J863" s="89">
        <v>1169.71</v>
      </c>
      <c r="K863" s="90">
        <f>IF(D863="","",ROUND((F863*I863*'Műszaki adattábla'!$C$6/'Műszaki adattábla'!$C$7)+(G863*I863)+(H863*I863)/12*$D$7,0))</f>
        <v>83333</v>
      </c>
      <c r="L863" s="91">
        <f t="shared" si="28"/>
        <v>70873</v>
      </c>
    </row>
    <row r="864" spans="2:12" ht="15.75" thickBot="1" x14ac:dyDescent="0.3">
      <c r="B864" s="84">
        <f t="shared" si="27"/>
        <v>843</v>
      </c>
      <c r="C864" s="85" t="str">
        <f>IF(D864="","",VLOOKUP(D864,'Műszaki adattábla'!E:H,2,0))</f>
        <v>4071 Hortobágy Kossuth utca 16</v>
      </c>
      <c r="D864" s="86" t="str">
        <f>IF('Műszaki adattábla'!E856="","",'Műszaki adattábla'!E856)</f>
        <v>39N1104971130005</v>
      </c>
      <c r="E864" s="151">
        <f>IF('Műszaki adattábla'!E856="","",'Műszaki adattábla'!Q856)</f>
        <v>8265</v>
      </c>
      <c r="F864" s="87">
        <f>IF(D864="","",VLOOKUP(D864,'Műszaki adattábla'!E:N,8,0))</f>
        <v>4</v>
      </c>
      <c r="G864" s="87">
        <f>IF(D864="","",IF('Műszaki adattábla'!K856="20-99",IF('Műszaki adattábla'!N856="","Nem adott meg lekötött teljesítményt",VLOOKUP(D864,'Műszaki adattábla'!E:P,10,0)),0))</f>
        <v>0</v>
      </c>
      <c r="H864" s="87">
        <f>IF(D864="","",VLOOKUP(D864,'Műszaki adattábla'!E:Q,11,0))</f>
        <v>0</v>
      </c>
      <c r="I864" s="88">
        <v>1973.63</v>
      </c>
      <c r="J864" s="89">
        <v>1169.71</v>
      </c>
      <c r="K864" s="90">
        <f>IF(D864="","",ROUND((F864*I864*'Műszaki adattábla'!$C$6/'Műszaki adattábla'!$C$7)+(G864*I864)+(H864*I864)/12*$D$7,0))</f>
        <v>83333</v>
      </c>
      <c r="L864" s="91">
        <f t="shared" si="28"/>
        <v>9668</v>
      </c>
    </row>
    <row r="865" spans="2:12" ht="15.75" thickBot="1" x14ac:dyDescent="0.3">
      <c r="B865" s="84">
        <f t="shared" si="27"/>
        <v>844</v>
      </c>
      <c r="C865" s="85" t="str">
        <f>IF(D865="","",VLOOKUP(D865,'Műszaki adattábla'!E:H,2,0))</f>
        <v>4080 Hajdúnánás Bocskai utca 28</v>
      </c>
      <c r="D865" s="86" t="str">
        <f>IF('Műszaki adattábla'!E857="","",'Műszaki adattábla'!E857)</f>
        <v>39N110499651000E</v>
      </c>
      <c r="E865" s="151">
        <f>IF('Műszaki adattábla'!E857="","",'Műszaki adattábla'!Q857)</f>
        <v>0</v>
      </c>
      <c r="F865" s="87">
        <f>IF(D865="","",VLOOKUP(D865,'Műszaki adattábla'!E:N,8,0))</f>
        <v>16</v>
      </c>
      <c r="G865" s="87">
        <f>IF(D865="","",IF('Műszaki adattábla'!K857="20-99",IF('Műszaki adattábla'!N857="","Nem adott meg lekötött teljesítményt",VLOOKUP(D865,'Műszaki adattábla'!E:P,10,0)),0))</f>
        <v>0</v>
      </c>
      <c r="H865" s="87">
        <f>IF(D865="","",VLOOKUP(D865,'Műszaki adattábla'!E:Q,11,0))</f>
        <v>0</v>
      </c>
      <c r="I865" s="88">
        <v>1973.63</v>
      </c>
      <c r="J865" s="89">
        <v>1169.71</v>
      </c>
      <c r="K865" s="90">
        <f>IF(D865="","",ROUND((F865*I865*'Műszaki adattábla'!$C$6/'Műszaki adattábla'!$C$7)+(G865*I865)+(H865*I865)/12*$D$7,0))</f>
        <v>333332</v>
      </c>
      <c r="L865" s="91">
        <f t="shared" si="28"/>
        <v>0</v>
      </c>
    </row>
    <row r="866" spans="2:12" ht="15.75" thickBot="1" x14ac:dyDescent="0.3">
      <c r="B866" s="84">
        <f t="shared" si="27"/>
        <v>845</v>
      </c>
      <c r="C866" s="85" t="str">
        <f>IF(D866="","",VLOOKUP(D866,'Műszaki adattábla'!E:H,2,0))</f>
        <v>4080 Hajdúnánás Külterület 0248/32</v>
      </c>
      <c r="D866" s="86" t="str">
        <f>IF('Műszaki adattábla'!E858="","",'Műszaki adattábla'!E858)</f>
        <v>39N110429842000R</v>
      </c>
      <c r="E866" s="151">
        <f>IF('Műszaki adattábla'!E858="","",'Műszaki adattábla'!Q858)</f>
        <v>45052</v>
      </c>
      <c r="F866" s="87">
        <f>IF(D866="","",VLOOKUP(D866,'Műszaki adattábla'!E:N,8,0))</f>
        <v>6</v>
      </c>
      <c r="G866" s="87">
        <f>IF(D866="","",IF('Műszaki adattábla'!K858="20-99",IF('Műszaki adattábla'!N858="","Nem adott meg lekötött teljesítményt",VLOOKUP(D866,'Műszaki adattábla'!E:P,10,0)),0))</f>
        <v>0</v>
      </c>
      <c r="H866" s="87">
        <f>IF(D866="","",VLOOKUP(D866,'Műszaki adattábla'!E:Q,11,0))</f>
        <v>0</v>
      </c>
      <c r="I866" s="88">
        <v>1973.63</v>
      </c>
      <c r="J866" s="89">
        <v>1169.71</v>
      </c>
      <c r="K866" s="90">
        <f>IF(D866="","",ROUND((F866*I866*'Műszaki adattábla'!$C$6/'Műszaki adattábla'!$C$7)+(G866*I866)+(H866*I866)/12*$D$7,0))</f>
        <v>124999</v>
      </c>
      <c r="L866" s="91">
        <f t="shared" si="28"/>
        <v>52698</v>
      </c>
    </row>
    <row r="867" spans="2:12" ht="15.75" thickBot="1" x14ac:dyDescent="0.3">
      <c r="B867" s="84">
        <f t="shared" si="27"/>
        <v>846</v>
      </c>
      <c r="C867" s="85" t="str">
        <f>IF(D867="","",VLOOKUP(D867,'Műszaki adattábla'!E:H,2,0))</f>
        <v>4080 Hajdúnánás Magyar utca 0</v>
      </c>
      <c r="D867" s="86" t="str">
        <f>IF('Műszaki adattábla'!E859="","",'Műszaki adattábla'!E859)</f>
        <v>39N112640863000M</v>
      </c>
      <c r="E867" s="151">
        <f>IF('Műszaki adattábla'!E859="","",'Műszaki adattábla'!Q859)</f>
        <v>141765</v>
      </c>
      <c r="F867" s="87">
        <f>IF(D867="","",VLOOKUP(D867,'Műszaki adattábla'!E:N,8,0))</f>
        <v>6</v>
      </c>
      <c r="G867" s="87">
        <f>IF(D867="","",IF('Műszaki adattábla'!K859="20-99",IF('Műszaki adattábla'!N859="","Nem adott meg lekötött teljesítményt",VLOOKUP(D867,'Műszaki adattábla'!E:P,10,0)),0))</f>
        <v>0</v>
      </c>
      <c r="H867" s="87">
        <f>IF(D867="","",VLOOKUP(D867,'Műszaki adattábla'!E:Q,11,0))</f>
        <v>0</v>
      </c>
      <c r="I867" s="88">
        <v>1973.63</v>
      </c>
      <c r="J867" s="89">
        <v>1169.71</v>
      </c>
      <c r="K867" s="90">
        <f>IF(D867="","",ROUND((F867*I867*'Műszaki adattábla'!$C$6/'Műszaki adattábla'!$C$7)+(G867*I867)+(H867*I867)/12*$D$7,0))</f>
        <v>124999</v>
      </c>
      <c r="L867" s="91">
        <f t="shared" si="28"/>
        <v>165824</v>
      </c>
    </row>
    <row r="868" spans="2:12" ht="15.75" thickBot="1" x14ac:dyDescent="0.3">
      <c r="B868" s="84">
        <f t="shared" si="27"/>
        <v>847</v>
      </c>
      <c r="C868" s="85" t="str">
        <f>IF(D868="","",VLOOKUP(D868,'Műszaki adattábla'!E:H,2,0))</f>
        <v>4087 Hajdúdorog Böszörményi utca 27</v>
      </c>
      <c r="D868" s="86" t="str">
        <f>IF('Műszaki adattábla'!E860="","",'Műszaki adattábla'!E860)</f>
        <v>39N110511793000P</v>
      </c>
      <c r="E868" s="151">
        <f>IF('Műszaki adattábla'!E860="","",'Műszaki adattábla'!Q860)</f>
        <v>26261</v>
      </c>
      <c r="F868" s="87">
        <f>IF(D868="","",VLOOKUP(D868,'Műszaki adattábla'!E:N,8,0))</f>
        <v>4</v>
      </c>
      <c r="G868" s="87">
        <f>IF(D868="","",IF('Műszaki adattábla'!K860="20-99",IF('Műszaki adattábla'!N860="","Nem adott meg lekötött teljesítményt",VLOOKUP(D868,'Műszaki adattábla'!E:P,10,0)),0))</f>
        <v>0</v>
      </c>
      <c r="H868" s="87">
        <f>IF(D868="","",VLOOKUP(D868,'Műszaki adattábla'!E:Q,11,0))</f>
        <v>0</v>
      </c>
      <c r="I868" s="88">
        <v>1973.63</v>
      </c>
      <c r="J868" s="89">
        <v>1169.71</v>
      </c>
      <c r="K868" s="90">
        <f>IF(D868="","",ROUND((F868*I868*'Műszaki adattábla'!$C$6/'Műszaki adattábla'!$C$7)+(G868*I868)+(H868*I868)/12*$D$7,0))</f>
        <v>83333</v>
      </c>
      <c r="L868" s="91">
        <f t="shared" si="28"/>
        <v>30718</v>
      </c>
    </row>
    <row r="869" spans="2:12" ht="15.75" thickBot="1" x14ac:dyDescent="0.3">
      <c r="B869" s="84">
        <f t="shared" si="27"/>
        <v>848</v>
      </c>
      <c r="C869" s="85" t="str">
        <f>IF(D869="","",VLOOKUP(D869,'Műszaki adattábla'!E:H,2,0))</f>
        <v>4090 Polgár Barankovics tér 15</v>
      </c>
      <c r="D869" s="86" t="str">
        <f>IF('Műszaki adattábla'!E861="","",'Műszaki adattábla'!E861)</f>
        <v>39N1102118600007</v>
      </c>
      <c r="E869" s="151">
        <f>IF('Műszaki adattábla'!E861="","",'Műszaki adattábla'!Q861)</f>
        <v>39468</v>
      </c>
      <c r="F869" s="87">
        <f>IF(D869="","",VLOOKUP(D869,'Műszaki adattábla'!E:N,8,0))</f>
        <v>4</v>
      </c>
      <c r="G869" s="87">
        <f>IF(D869="","",IF('Műszaki adattábla'!K861="20-99",IF('Műszaki adattábla'!N861="","Nem adott meg lekötött teljesítményt",VLOOKUP(D869,'Műszaki adattábla'!E:P,10,0)),0))</f>
        <v>0</v>
      </c>
      <c r="H869" s="87">
        <f>IF(D869="","",VLOOKUP(D869,'Műszaki adattábla'!E:Q,11,0))</f>
        <v>0</v>
      </c>
      <c r="I869" s="88">
        <v>1973.63</v>
      </c>
      <c r="J869" s="89">
        <v>1169.71</v>
      </c>
      <c r="K869" s="90">
        <f>IF(D869="","",ROUND((F869*I869*'Műszaki adattábla'!$C$6/'Műszaki adattábla'!$C$7)+(G869*I869)+(H869*I869)/12*$D$7,0))</f>
        <v>83333</v>
      </c>
      <c r="L869" s="91">
        <f t="shared" si="28"/>
        <v>46166</v>
      </c>
    </row>
    <row r="870" spans="2:12" ht="15.75" thickBot="1" x14ac:dyDescent="0.3">
      <c r="B870" s="84">
        <f t="shared" si="27"/>
        <v>849</v>
      </c>
      <c r="C870" s="85" t="str">
        <f>IF(D870="","",VLOOKUP(D870,'Műszaki adattábla'!E:H,2,0))</f>
        <v>4100 Berettyóújfalu Kossuth utca 17</v>
      </c>
      <c r="D870" s="86" t="str">
        <f>IF('Műszaki adattábla'!E862="","",'Műszaki adattábla'!E862)</f>
        <v>39N1109993370004</v>
      </c>
      <c r="E870" s="151">
        <f>IF('Műszaki adattábla'!E862="","",'Műszaki adattábla'!Q862)</f>
        <v>310858</v>
      </c>
      <c r="F870" s="87">
        <f>IF(D870="","",VLOOKUP(D870,'Műszaki adattábla'!E:N,8,0))</f>
        <v>0</v>
      </c>
      <c r="G870" s="87">
        <f>IF(D870="","",IF('Műszaki adattábla'!K862="20-99",IF('Műszaki adattábla'!N862="","Nem adott meg lekötött teljesítményt",VLOOKUP(D870,'Műszaki adattábla'!E:P,10,0)),0))</f>
        <v>81</v>
      </c>
      <c r="H870" s="87">
        <f>IF(D870="","",VLOOKUP(D870,'Műszaki adattábla'!E:Q,11,0))</f>
        <v>0</v>
      </c>
      <c r="I870" s="88">
        <v>1832.45</v>
      </c>
      <c r="J870" s="89">
        <v>194.42</v>
      </c>
      <c r="K870" s="90">
        <f>IF(D870="","",ROUND((F870*I870*'Műszaki adattábla'!$C$6/'Műszaki adattábla'!$C$7)+(G870*I870)+(H870*I870)/12*$D$7,0))</f>
        <v>148428</v>
      </c>
      <c r="L870" s="91">
        <f t="shared" si="28"/>
        <v>60437</v>
      </c>
    </row>
    <row r="871" spans="2:12" ht="15.75" thickBot="1" x14ac:dyDescent="0.3">
      <c r="B871" s="84">
        <f t="shared" si="27"/>
        <v>850</v>
      </c>
      <c r="C871" s="85" t="str">
        <f>IF(D871="","",VLOOKUP(D871,'Műszaki adattábla'!E:H,2,0))</f>
        <v>4100 Berettyóújfalu Külterület 0245/14</v>
      </c>
      <c r="D871" s="86" t="str">
        <f>IF('Műszaki adattábla'!E863="","",'Műszaki adattábla'!E863)</f>
        <v>39N112689076000N</v>
      </c>
      <c r="E871" s="151">
        <f>IF('Műszaki adattábla'!E863="","",'Műszaki adattábla'!Q863)</f>
        <v>31816</v>
      </c>
      <c r="F871" s="87">
        <f>IF(D871="","",VLOOKUP(D871,'Műszaki adattábla'!E:N,8,0))</f>
        <v>4</v>
      </c>
      <c r="G871" s="87">
        <f>IF(D871="","",IF('Műszaki adattábla'!K863="20-99",IF('Műszaki adattábla'!N863="","Nem adott meg lekötött teljesítményt",VLOOKUP(D871,'Műszaki adattábla'!E:P,10,0)),0))</f>
        <v>0</v>
      </c>
      <c r="H871" s="87">
        <f>IF(D871="","",VLOOKUP(D871,'Műszaki adattábla'!E:Q,11,0))</f>
        <v>0</v>
      </c>
      <c r="I871" s="88">
        <v>1973.63</v>
      </c>
      <c r="J871" s="89">
        <v>1169.71</v>
      </c>
      <c r="K871" s="90">
        <f>IF(D871="","",ROUND((F871*I871*'Műszaki adattábla'!$C$6/'Műszaki adattábla'!$C$7)+(G871*I871)+(H871*I871)/12*$D$7,0))</f>
        <v>83333</v>
      </c>
      <c r="L871" s="91">
        <f t="shared" si="28"/>
        <v>37215</v>
      </c>
    </row>
    <row r="872" spans="2:12" ht="15.75" thickBot="1" x14ac:dyDescent="0.3">
      <c r="B872" s="84">
        <f t="shared" si="27"/>
        <v>851</v>
      </c>
      <c r="C872" s="85" t="str">
        <f>IF(D872="","",VLOOKUP(D872,'Műszaki adattábla'!E:H,2,0))</f>
        <v>4110 Biharkeresztes Szacsvay utca 13</v>
      </c>
      <c r="D872" s="86" t="str">
        <f>IF('Műszaki adattábla'!E864="","",'Műszaki adattábla'!E864)</f>
        <v>39N111153623000E</v>
      </c>
      <c r="E872" s="151">
        <f>IF('Műszaki adattábla'!E864="","",'Műszaki adattábla'!Q864)</f>
        <v>435987</v>
      </c>
      <c r="F872" s="87">
        <f>IF(D872="","",VLOOKUP(D872,'Műszaki adattábla'!E:N,8,0))</f>
        <v>0</v>
      </c>
      <c r="G872" s="87">
        <f>IF(D872="","",IF('Műszaki adattábla'!K864="20-99",IF('Műszaki adattábla'!N864="","Nem adott meg lekötött teljesítményt",VLOOKUP(D872,'Műszaki adattábla'!E:P,10,0)),0))</f>
        <v>143</v>
      </c>
      <c r="H872" s="87">
        <f>IF(D872="","",VLOOKUP(D872,'Műszaki adattábla'!E:Q,11,0))</f>
        <v>0</v>
      </c>
      <c r="I872" s="88">
        <v>1832.45</v>
      </c>
      <c r="J872" s="89">
        <v>194.42</v>
      </c>
      <c r="K872" s="90">
        <f>IF(D872="","",ROUND((F872*I872*'Műszaki adattábla'!$C$6/'Műszaki adattábla'!$C$7)+(G872*I872)+(H872*I872)/12*$D$7,0))</f>
        <v>262040</v>
      </c>
      <c r="L872" s="91">
        <f t="shared" si="28"/>
        <v>84765</v>
      </c>
    </row>
    <row r="873" spans="2:12" ht="15.75" thickBot="1" x14ac:dyDescent="0.3">
      <c r="B873" s="84">
        <f t="shared" si="27"/>
        <v>852</v>
      </c>
      <c r="C873" s="85" t="str">
        <f>IF(D873="","",VLOOKUP(D873,'Műszaki adattábla'!E:H,2,0))</f>
        <v>4115 Ártánd Közúti határátkelő 42.sz.főú</v>
      </c>
      <c r="D873" s="86" t="str">
        <f>IF('Műszaki adattábla'!E865="","",'Műszaki adattábla'!E865)</f>
        <v>39N110829460000D</v>
      </c>
      <c r="E873" s="151">
        <f>IF('Műszaki adattábla'!E865="","",'Műszaki adattábla'!Q865)</f>
        <v>865239</v>
      </c>
      <c r="F873" s="87">
        <f>IF(D873="","",VLOOKUP(D873,'Műszaki adattábla'!E:N,8,0))</f>
        <v>0</v>
      </c>
      <c r="G873" s="87">
        <f>IF(D873="","",IF('Műszaki adattábla'!K865="20-99",IF('Műszaki adattábla'!N865="","Nem adott meg lekötött teljesítményt",VLOOKUP(D873,'Műszaki adattábla'!E:P,10,0)),0))</f>
        <v>210</v>
      </c>
      <c r="H873" s="87">
        <f>IF(D873="","",VLOOKUP(D873,'Műszaki adattábla'!E:Q,11,0))</f>
        <v>0</v>
      </c>
      <c r="I873" s="88">
        <v>1832.45</v>
      </c>
      <c r="J873" s="89">
        <v>194.42</v>
      </c>
      <c r="K873" s="90">
        <f>IF(D873="","",ROUND((F873*I873*'Műszaki adattábla'!$C$6/'Műszaki adattábla'!$C$7)+(G873*I873)+(H873*I873)/12*$D$7,0))</f>
        <v>384815</v>
      </c>
      <c r="L873" s="91">
        <f t="shared" si="28"/>
        <v>168220</v>
      </c>
    </row>
    <row r="874" spans="2:12" ht="15.75" thickBot="1" x14ac:dyDescent="0.3">
      <c r="B874" s="84">
        <f t="shared" si="27"/>
        <v>853</v>
      </c>
      <c r="C874" s="85" t="str">
        <f>IF(D874="","",VLOOKUP(D874,'Műszaki adattábla'!E:H,2,0))</f>
        <v>4123 Hencida Kossuth utca 13</v>
      </c>
      <c r="D874" s="86" t="str">
        <f>IF('Műszaki adattábla'!E866="","",'Műszaki adattábla'!E866)</f>
        <v>39N1109615890004</v>
      </c>
      <c r="E874" s="151">
        <f>IF('Műszaki adattábla'!E866="","",'Műszaki adattábla'!Q866)</f>
        <v>254</v>
      </c>
      <c r="F874" s="87">
        <f>IF(D874="","",VLOOKUP(D874,'Műszaki adattábla'!E:N,8,0))</f>
        <v>4</v>
      </c>
      <c r="G874" s="87">
        <f>IF(D874="","",IF('Műszaki adattábla'!K866="20-99",IF('Műszaki adattábla'!N866="","Nem adott meg lekötött teljesítményt",VLOOKUP(D874,'Műszaki adattábla'!E:P,10,0)),0))</f>
        <v>0</v>
      </c>
      <c r="H874" s="87">
        <f>IF(D874="","",VLOOKUP(D874,'Műszaki adattábla'!E:Q,11,0))</f>
        <v>0</v>
      </c>
      <c r="I874" s="88">
        <v>1973.63</v>
      </c>
      <c r="J874" s="89">
        <v>1169.71</v>
      </c>
      <c r="K874" s="90">
        <f>IF(D874="","",ROUND((F874*I874*'Műszaki adattábla'!$C$6/'Műszaki adattábla'!$C$7)+(G874*I874)+(H874*I874)/12*$D$7,0))</f>
        <v>83333</v>
      </c>
      <c r="L874" s="91">
        <f t="shared" si="28"/>
        <v>297</v>
      </c>
    </row>
    <row r="875" spans="2:12" ht="15.75" thickBot="1" x14ac:dyDescent="0.3">
      <c r="B875" s="84">
        <f t="shared" si="27"/>
        <v>854</v>
      </c>
      <c r="C875" s="85" t="str">
        <f>IF(D875="","",VLOOKUP(D875,'Műszaki adattábla'!E:H,2,0))</f>
        <v>4125 Pocsaj Árpád utca 47</v>
      </c>
      <c r="D875" s="86" t="str">
        <f>IF('Műszaki adattábla'!E867="","",'Műszaki adattábla'!E867)</f>
        <v>39N1104423460006</v>
      </c>
      <c r="E875" s="151">
        <f>IF('Műszaki adattábla'!E867="","",'Műszaki adattábla'!Q867)</f>
        <v>14970</v>
      </c>
      <c r="F875" s="87">
        <f>IF(D875="","",VLOOKUP(D875,'Műszaki adattábla'!E:N,8,0))</f>
        <v>4</v>
      </c>
      <c r="G875" s="87">
        <f>IF(D875="","",IF('Műszaki adattábla'!K867="20-99",IF('Műszaki adattábla'!N867="","Nem adott meg lekötött teljesítményt",VLOOKUP(D875,'Műszaki adattábla'!E:P,10,0)),0))</f>
        <v>0</v>
      </c>
      <c r="H875" s="87">
        <f>IF(D875="","",VLOOKUP(D875,'Műszaki adattábla'!E:Q,11,0))</f>
        <v>0</v>
      </c>
      <c r="I875" s="88">
        <v>1973.63</v>
      </c>
      <c r="J875" s="89">
        <v>1169.71</v>
      </c>
      <c r="K875" s="90">
        <f>IF(D875="","",ROUND((F875*I875*'Műszaki adattábla'!$C$6/'Műszaki adattábla'!$C$7)+(G875*I875)+(H875*I875)/12*$D$7,0))</f>
        <v>83333</v>
      </c>
      <c r="L875" s="91">
        <f t="shared" si="28"/>
        <v>17511</v>
      </c>
    </row>
    <row r="876" spans="2:12" ht="15.75" thickBot="1" x14ac:dyDescent="0.3">
      <c r="B876" s="84">
        <f t="shared" si="27"/>
        <v>855</v>
      </c>
      <c r="C876" s="85" t="str">
        <f>IF(D876="","",VLOOKUP(D876,'Műszaki adattábla'!E:H,2,0))</f>
        <v>4127 Nagykereki Kossuth utca 44</v>
      </c>
      <c r="D876" s="86" t="str">
        <f>IF('Műszaki adattábla'!E868="","",'Műszaki adattábla'!E868)</f>
        <v>39N1111536250004</v>
      </c>
      <c r="E876" s="151">
        <f>IF('Műszaki adattábla'!E868="","",'Műszaki adattábla'!Q868)</f>
        <v>11</v>
      </c>
      <c r="F876" s="87">
        <f>IF(D876="","",VLOOKUP(D876,'Műszaki adattábla'!E:N,8,0))</f>
        <v>6</v>
      </c>
      <c r="G876" s="87">
        <f>IF(D876="","",IF('Műszaki adattábla'!K868="20-99",IF('Műszaki adattábla'!N868="","Nem adott meg lekötött teljesítményt",VLOOKUP(D876,'Műszaki adattábla'!E:P,10,0)),0))</f>
        <v>0</v>
      </c>
      <c r="H876" s="87">
        <f>IF(D876="","",VLOOKUP(D876,'Műszaki adattábla'!E:Q,11,0))</f>
        <v>0</v>
      </c>
      <c r="I876" s="88">
        <v>1973.63</v>
      </c>
      <c r="J876" s="89">
        <v>1169.71</v>
      </c>
      <c r="K876" s="90">
        <f>IF(D876="","",ROUND((F876*I876*'Műszaki adattábla'!$C$6/'Műszaki adattábla'!$C$7)+(G876*I876)+(H876*I876)/12*$D$7,0))</f>
        <v>124999</v>
      </c>
      <c r="L876" s="91">
        <f t="shared" si="28"/>
        <v>13</v>
      </c>
    </row>
    <row r="877" spans="2:12" ht="15.75" thickBot="1" x14ac:dyDescent="0.3">
      <c r="B877" s="84">
        <f t="shared" si="27"/>
        <v>856</v>
      </c>
      <c r="C877" s="85" t="str">
        <f>IF(D877="","",VLOOKUP(D877,'Műszaki adattábla'!E:H,2,0))</f>
        <v>4130 Derecske Köztársaság út 132</v>
      </c>
      <c r="D877" s="86" t="str">
        <f>IF('Műszaki adattábla'!E869="","",'Műszaki adattábla'!E869)</f>
        <v>39N111070477000V</v>
      </c>
      <c r="E877" s="151">
        <f>IF('Műszaki adattábla'!E869="","",'Műszaki adattábla'!Q869)</f>
        <v>67789</v>
      </c>
      <c r="F877" s="87">
        <f>IF(D877="","",VLOOKUP(D877,'Műszaki adattábla'!E:N,8,0))</f>
        <v>10</v>
      </c>
      <c r="G877" s="87">
        <f>IF(D877="","",IF('Műszaki adattábla'!K869="20-99",IF('Műszaki adattábla'!N869="","Nem adott meg lekötött teljesítményt",VLOOKUP(D877,'Műszaki adattábla'!E:P,10,0)),0))</f>
        <v>0</v>
      </c>
      <c r="H877" s="87">
        <f>IF(D877="","",VLOOKUP(D877,'Műszaki adattábla'!E:Q,11,0))</f>
        <v>0</v>
      </c>
      <c r="I877" s="88">
        <v>1973.63</v>
      </c>
      <c r="J877" s="89">
        <v>1169.71</v>
      </c>
      <c r="K877" s="90">
        <f>IF(D877="","",ROUND((F877*I877*'Műszaki adattábla'!$C$6/'Műszaki adattábla'!$C$7)+(G877*I877)+(H877*I877)/12*$D$7,0))</f>
        <v>208332</v>
      </c>
      <c r="L877" s="91">
        <f t="shared" si="28"/>
        <v>79293</v>
      </c>
    </row>
    <row r="878" spans="2:12" ht="15.75" thickBot="1" x14ac:dyDescent="0.3">
      <c r="B878" s="84">
        <f t="shared" si="27"/>
        <v>857</v>
      </c>
      <c r="C878" s="85" t="str">
        <f>IF(D878="","",VLOOKUP(D878,'Műszaki adattábla'!E:H,2,0))</f>
        <v>4138 Komádi Köztársaság utca 28</v>
      </c>
      <c r="D878" s="86" t="str">
        <f>IF('Műszaki adattábla'!E870="","",'Műszaki adattábla'!E870)</f>
        <v>39N112636787000W</v>
      </c>
      <c r="E878" s="151">
        <f>IF('Műszaki adattábla'!E870="","",'Műszaki adattábla'!Q870)</f>
        <v>17850</v>
      </c>
      <c r="F878" s="87">
        <f>IF(D878="","",VLOOKUP(D878,'Műszaki adattábla'!E:N,8,0))</f>
        <v>4</v>
      </c>
      <c r="G878" s="87">
        <f>IF(D878="","",IF('Műszaki adattábla'!K870="20-99",IF('Műszaki adattábla'!N870="","Nem adott meg lekötött teljesítményt",VLOOKUP(D878,'Műszaki adattábla'!E:P,10,0)),0))</f>
        <v>0</v>
      </c>
      <c r="H878" s="87">
        <f>IF(D878="","",VLOOKUP(D878,'Műszaki adattábla'!E:Q,11,0))</f>
        <v>0</v>
      </c>
      <c r="I878" s="88">
        <v>1973.63</v>
      </c>
      <c r="J878" s="89">
        <v>1169.71</v>
      </c>
      <c r="K878" s="90">
        <f>IF(D878="","",ROUND((F878*I878*'Műszaki adattábla'!$C$6/'Műszaki adattábla'!$C$7)+(G878*I878)+(H878*I878)/12*$D$7,0))</f>
        <v>83333</v>
      </c>
      <c r="L878" s="91">
        <f t="shared" si="28"/>
        <v>20879</v>
      </c>
    </row>
    <row r="879" spans="2:12" ht="15.75" thickBot="1" x14ac:dyDescent="0.3">
      <c r="B879" s="84">
        <f t="shared" si="27"/>
        <v>858</v>
      </c>
      <c r="C879" s="85" t="str">
        <f>IF(D879="","",VLOOKUP(D879,'Műszaki adattábla'!E:H,2,0))</f>
        <v>4142 Zsáka Kossuth utca 7</v>
      </c>
      <c r="D879" s="86" t="str">
        <f>IF('Műszaki adattábla'!E871="","",'Műszaki adattábla'!E871)</f>
        <v>39N111180414000Q</v>
      </c>
      <c r="E879" s="151">
        <f>IF('Műszaki adattábla'!E871="","",'Műszaki adattábla'!Q871)</f>
        <v>28806</v>
      </c>
      <c r="F879" s="87">
        <f>IF(D879="","",VLOOKUP(D879,'Műszaki adattábla'!E:N,8,0))</f>
        <v>4</v>
      </c>
      <c r="G879" s="87">
        <f>IF(D879="","",IF('Műszaki adattábla'!K871="20-99",IF('Műszaki adattábla'!N871="","Nem adott meg lekötött teljesítményt",VLOOKUP(D879,'Műszaki adattábla'!E:P,10,0)),0))</f>
        <v>0</v>
      </c>
      <c r="H879" s="87">
        <f>IF(D879="","",VLOOKUP(D879,'Műszaki adattábla'!E:Q,11,0))</f>
        <v>0</v>
      </c>
      <c r="I879" s="88">
        <v>1973.63</v>
      </c>
      <c r="J879" s="89">
        <v>1169.71</v>
      </c>
      <c r="K879" s="90">
        <f>IF(D879="","",ROUND((F879*I879*'Műszaki adattábla'!$C$6/'Műszaki adattábla'!$C$7)+(G879*I879)+(H879*I879)/12*$D$7,0))</f>
        <v>83333</v>
      </c>
      <c r="L879" s="91">
        <f t="shared" si="28"/>
        <v>33695</v>
      </c>
    </row>
    <row r="880" spans="2:12" ht="15.75" thickBot="1" x14ac:dyDescent="0.3">
      <c r="B880" s="84">
        <f t="shared" si="27"/>
        <v>859</v>
      </c>
      <c r="C880" s="85" t="str">
        <f>IF(D880="","",VLOOKUP(D880,'Műszaki adattábla'!E:H,2,0))</f>
        <v>4145 Csökmő Kossuth Lajos utca 132</v>
      </c>
      <c r="D880" s="86" t="str">
        <f>IF('Műszaki adattábla'!E872="","",'Műszaki adattábla'!E872)</f>
        <v>39N110899408000K</v>
      </c>
      <c r="E880" s="151">
        <f>IF('Műszaki adattábla'!E872="","",'Műszaki adattábla'!Q872)</f>
        <v>0</v>
      </c>
      <c r="F880" s="87">
        <f>IF(D880="","",VLOOKUP(D880,'Műszaki adattábla'!E:N,8,0))</f>
        <v>4</v>
      </c>
      <c r="G880" s="87">
        <f>IF(D880="","",IF('Műszaki adattábla'!K872="20-99",IF('Műszaki adattábla'!N872="","Nem adott meg lekötött teljesítményt",VLOOKUP(D880,'Műszaki adattábla'!E:P,10,0)),0))</f>
        <v>0</v>
      </c>
      <c r="H880" s="87">
        <f>IF(D880="","",VLOOKUP(D880,'Műszaki adattábla'!E:Q,11,0))</f>
        <v>0</v>
      </c>
      <c r="I880" s="88">
        <v>1973.63</v>
      </c>
      <c r="J880" s="89">
        <v>1169.71</v>
      </c>
      <c r="K880" s="90">
        <f>IF(D880="","",ROUND((F880*I880*'Műszaki adattábla'!$C$6/'Műszaki adattábla'!$C$7)+(G880*I880)+(H880*I880)/12*$D$7,0))</f>
        <v>83333</v>
      </c>
      <c r="L880" s="91">
        <f t="shared" si="28"/>
        <v>0</v>
      </c>
    </row>
    <row r="881" spans="2:12" ht="15.75" thickBot="1" x14ac:dyDescent="0.3">
      <c r="B881" s="84">
        <f t="shared" si="27"/>
        <v>860</v>
      </c>
      <c r="C881" s="85" t="str">
        <f>IF(D881="","",VLOOKUP(D881,'Műszaki adattábla'!E:H,2,0))</f>
        <v>4150 Püspökladány Baross utca 2</v>
      </c>
      <c r="D881" s="86" t="str">
        <f>IF('Műszaki adattábla'!E873="","",'Műszaki adattábla'!E873)</f>
        <v>39N110471070000K</v>
      </c>
      <c r="E881" s="151">
        <f>IF('Műszaki adattábla'!E873="","",'Műszaki adattábla'!Q873)</f>
        <v>196759</v>
      </c>
      <c r="F881" s="87">
        <f>IF(D881="","",VLOOKUP(D881,'Műszaki adattábla'!E:N,8,0))</f>
        <v>16</v>
      </c>
      <c r="G881" s="87">
        <f>IF(D881="","",IF('Műszaki adattábla'!K873="20-99",IF('Műszaki adattábla'!N873="","Nem adott meg lekötött teljesítményt",VLOOKUP(D881,'Műszaki adattábla'!E:P,10,0)),0))</f>
        <v>0</v>
      </c>
      <c r="H881" s="87">
        <f>IF(D881="","",VLOOKUP(D881,'Műszaki adattábla'!E:Q,11,0))</f>
        <v>0</v>
      </c>
      <c r="I881" s="88">
        <v>1973.63</v>
      </c>
      <c r="J881" s="89">
        <v>1169.71</v>
      </c>
      <c r="K881" s="90">
        <f>IF(D881="","",ROUND((F881*I881*'Műszaki adattábla'!$C$6/'Műszaki adattábla'!$C$7)+(G881*I881)+(H881*I881)/12*$D$7,0))</f>
        <v>333332</v>
      </c>
      <c r="L881" s="91">
        <f t="shared" si="28"/>
        <v>230151</v>
      </c>
    </row>
    <row r="882" spans="2:12" ht="15.75" thickBot="1" x14ac:dyDescent="0.3">
      <c r="B882" s="84">
        <f t="shared" si="27"/>
        <v>861</v>
      </c>
      <c r="C882" s="85" t="str">
        <f>IF(D882="","",VLOOKUP(D882,'Műszaki adattábla'!E:H,2,0))</f>
        <v>4172 Biharnagybajom Rákóczi utca 20</v>
      </c>
      <c r="D882" s="86" t="str">
        <f>IF('Műszaki adattábla'!E874="","",'Műszaki adattábla'!E874)</f>
        <v>39N1104701560003</v>
      </c>
      <c r="E882" s="151">
        <f>IF('Műszaki adattábla'!E874="","",'Műszaki adattábla'!Q874)</f>
        <v>21692</v>
      </c>
      <c r="F882" s="87">
        <f>IF(D882="","",VLOOKUP(D882,'Műszaki adattábla'!E:N,8,0))</f>
        <v>6</v>
      </c>
      <c r="G882" s="87">
        <f>IF(D882="","",IF('Műszaki adattábla'!K874="20-99",IF('Műszaki adattábla'!N874="","Nem adott meg lekötött teljesítményt",VLOOKUP(D882,'Műszaki adattábla'!E:P,10,0)),0))</f>
        <v>0</v>
      </c>
      <c r="H882" s="87">
        <f>IF(D882="","",VLOOKUP(D882,'Műszaki adattábla'!E:Q,11,0))</f>
        <v>0</v>
      </c>
      <c r="I882" s="88">
        <v>1973.63</v>
      </c>
      <c r="J882" s="89">
        <v>1169.71</v>
      </c>
      <c r="K882" s="90">
        <f>IF(D882="","",ROUND((F882*I882*'Műszaki adattábla'!$C$6/'Műszaki adattábla'!$C$7)+(G882*I882)+(H882*I882)/12*$D$7,0))</f>
        <v>124999</v>
      </c>
      <c r="L882" s="91">
        <f t="shared" si="28"/>
        <v>25373</v>
      </c>
    </row>
    <row r="883" spans="2:12" ht="15.75" thickBot="1" x14ac:dyDescent="0.3">
      <c r="B883" s="84">
        <f t="shared" si="27"/>
        <v>862</v>
      </c>
      <c r="C883" s="85" t="str">
        <f>IF(D883="","",VLOOKUP(D883,'Műszaki adattábla'!E:H,2,0))</f>
        <v>4181 Nádudvar Fő út 139</v>
      </c>
      <c r="D883" s="86" t="str">
        <f>IF('Műszaki adattábla'!E875="","",'Műszaki adattábla'!E875)</f>
        <v>39N110470493000A</v>
      </c>
      <c r="E883" s="151">
        <f>IF('Műszaki adattábla'!E875="","",'Műszaki adattábla'!Q875)</f>
        <v>41189</v>
      </c>
      <c r="F883" s="87">
        <f>IF(D883="","",VLOOKUP(D883,'Műszaki adattábla'!E:N,8,0))</f>
        <v>4</v>
      </c>
      <c r="G883" s="87">
        <f>IF(D883="","",IF('Műszaki adattábla'!K875="20-99",IF('Műszaki adattábla'!N875="","Nem adott meg lekötött teljesítményt",VLOOKUP(D883,'Műszaki adattábla'!E:P,10,0)),0))</f>
        <v>0</v>
      </c>
      <c r="H883" s="87">
        <f>IF(D883="","",VLOOKUP(D883,'Műszaki adattábla'!E:Q,11,0))</f>
        <v>0</v>
      </c>
      <c r="I883" s="88">
        <v>1973.63</v>
      </c>
      <c r="J883" s="89">
        <v>1169.71</v>
      </c>
      <c r="K883" s="90">
        <f>IF(D883="","",ROUND((F883*I883*'Műszaki adattábla'!$C$6/'Műszaki adattábla'!$C$7)+(G883*I883)+(H883*I883)/12*$D$7,0))</f>
        <v>83333</v>
      </c>
      <c r="L883" s="91">
        <f t="shared" si="28"/>
        <v>48179</v>
      </c>
    </row>
    <row r="884" spans="2:12" ht="15.75" thickBot="1" x14ac:dyDescent="0.3">
      <c r="B884" s="84">
        <f t="shared" si="27"/>
        <v>863</v>
      </c>
      <c r="C884" s="85" t="str">
        <f>IF(D884="","",VLOOKUP(D884,'Műszaki adattábla'!E:H,2,0))</f>
        <v>4183 Kaba Batthyány utca 2</v>
      </c>
      <c r="D884" s="86" t="str">
        <f>IF('Műszaki adattábla'!E876="","",'Műszaki adattábla'!E876)</f>
        <v>39N1104744010005</v>
      </c>
      <c r="E884" s="151">
        <f>IF('Műszaki adattábla'!E876="","",'Műszaki adattábla'!Q876)</f>
        <v>73434</v>
      </c>
      <c r="F884" s="87">
        <f>IF(D884="","",VLOOKUP(D884,'Műszaki adattábla'!E:N,8,0))</f>
        <v>4</v>
      </c>
      <c r="G884" s="87">
        <f>IF(D884="","",IF('Műszaki adattábla'!K876="20-99",IF('Műszaki adattábla'!N876="","Nem adott meg lekötött teljesítményt",VLOOKUP(D884,'Műszaki adattábla'!E:P,10,0)),0))</f>
        <v>0</v>
      </c>
      <c r="H884" s="87">
        <f>IF(D884="","",VLOOKUP(D884,'Műszaki adattábla'!E:Q,11,0))</f>
        <v>0</v>
      </c>
      <c r="I884" s="88">
        <v>1973.63</v>
      </c>
      <c r="J884" s="89">
        <v>1169.71</v>
      </c>
      <c r="K884" s="90">
        <f>IF(D884="","",ROUND((F884*I884*'Műszaki adattábla'!$C$6/'Műszaki adattábla'!$C$7)+(G884*I884)+(H884*I884)/12*$D$7,0))</f>
        <v>83333</v>
      </c>
      <c r="L884" s="91">
        <f t="shared" si="28"/>
        <v>85896</v>
      </c>
    </row>
    <row r="885" spans="2:12" ht="15.75" thickBot="1" x14ac:dyDescent="0.3">
      <c r="B885" s="84">
        <f t="shared" si="27"/>
        <v>864</v>
      </c>
      <c r="C885" s="85" t="str">
        <f>IF(D885="","",VLOOKUP(D885,'Műszaki adattábla'!E:H,2,0))</f>
        <v>4200 Hajdúszoboszló Rákóczi utca 4</v>
      </c>
      <c r="D885" s="86" t="str">
        <f>IF('Műszaki adattábla'!E877="","",'Műszaki adattábla'!E877)</f>
        <v>39N110480973000F</v>
      </c>
      <c r="E885" s="151">
        <f>IF('Műszaki adattábla'!E877="","",'Műszaki adattábla'!Q877)</f>
        <v>414888</v>
      </c>
      <c r="F885" s="87">
        <f>IF(D885="","",VLOOKUP(D885,'Műszaki adattábla'!E:N,8,0))</f>
        <v>0</v>
      </c>
      <c r="G885" s="87">
        <f>IF(D885="","",IF('Műszaki adattábla'!K877="20-99",IF('Műszaki adattábla'!N877="","Nem adott meg lekötött teljesítményt",VLOOKUP(D885,'Műszaki adattábla'!E:P,10,0)),0))</f>
        <v>263</v>
      </c>
      <c r="H885" s="87">
        <f>IF(D885="","",VLOOKUP(D885,'Műszaki adattábla'!E:Q,11,0))</f>
        <v>0</v>
      </c>
      <c r="I885" s="88">
        <v>1832.45</v>
      </c>
      <c r="J885" s="89">
        <v>194.42</v>
      </c>
      <c r="K885" s="90">
        <f>IF(D885="","",ROUND((F885*I885*'Műszaki adattábla'!$C$6/'Műszaki adattábla'!$C$7)+(G885*I885)+(H885*I885)/12*$D$7,0))</f>
        <v>481934</v>
      </c>
      <c r="L885" s="91">
        <f t="shared" si="28"/>
        <v>80663</v>
      </c>
    </row>
    <row r="886" spans="2:12" ht="15.75" thickBot="1" x14ac:dyDescent="0.3">
      <c r="B886" s="84">
        <f t="shared" si="27"/>
        <v>865</v>
      </c>
      <c r="C886" s="85" t="str">
        <f>IF(D886="","",VLOOKUP(D886,'Műszaki adattábla'!E:H,2,0))</f>
        <v>4212 Hajdúszovát Hősök tere 3</v>
      </c>
      <c r="D886" s="86" t="str">
        <f>IF('Műszaki adattábla'!E878="","",'Műszaki adattábla'!E878)</f>
        <v>39N110151405000K</v>
      </c>
      <c r="E886" s="151">
        <f>IF('Műszaki adattábla'!E878="","",'Műszaki adattábla'!Q878)</f>
        <v>39848</v>
      </c>
      <c r="F886" s="87">
        <f>IF(D886="","",VLOOKUP(D886,'Műszaki adattábla'!E:N,8,0))</f>
        <v>4</v>
      </c>
      <c r="G886" s="87">
        <f>IF(D886="","",IF('Műszaki adattábla'!K878="20-99",IF('Műszaki adattábla'!N878="","Nem adott meg lekötött teljesítményt",VLOOKUP(D886,'Műszaki adattábla'!E:P,10,0)),0))</f>
        <v>0</v>
      </c>
      <c r="H886" s="87">
        <f>IF(D886="","",VLOOKUP(D886,'Műszaki adattábla'!E:Q,11,0))</f>
        <v>0</v>
      </c>
      <c r="I886" s="88">
        <v>1973.63</v>
      </c>
      <c r="J886" s="89">
        <v>1169.71</v>
      </c>
      <c r="K886" s="90">
        <f>IF(D886="","",ROUND((F886*I886*'Műszaki adattábla'!$C$6/'Műszaki adattábla'!$C$7)+(G886*I886)+(H886*I886)/12*$D$7,0))</f>
        <v>83333</v>
      </c>
      <c r="L886" s="91">
        <f t="shared" si="28"/>
        <v>46611</v>
      </c>
    </row>
    <row r="887" spans="2:12" ht="15.75" thickBot="1" x14ac:dyDescent="0.3">
      <c r="B887" s="84">
        <f t="shared" si="27"/>
        <v>866</v>
      </c>
      <c r="C887" s="85" t="str">
        <f>IF(D887="","",VLOOKUP(D887,'Műszaki adattábla'!E:H,2,0))</f>
        <v>4220 Hajdúböszörmény Kossuth Lajos utca</v>
      </c>
      <c r="D887" s="86" t="str">
        <f>IF('Műszaki adattábla'!E879="","",'Műszaki adattábla'!E879)</f>
        <v>39N1102174720008</v>
      </c>
      <c r="E887" s="151">
        <f>IF('Műszaki adattábla'!E879="","",'Műszaki adattábla'!Q879)</f>
        <v>197162</v>
      </c>
      <c r="F887" s="87">
        <f>IF(D887="","",VLOOKUP(D887,'Műszaki adattábla'!E:N,8,0))</f>
        <v>0</v>
      </c>
      <c r="G887" s="87">
        <f>IF(D887="","",IF('Műszaki adattábla'!K879="20-99",IF('Műszaki adattábla'!N879="","Nem adott meg lekötött teljesítményt",VLOOKUP(D887,'Műszaki adattábla'!E:P,10,0)),0))</f>
        <v>263</v>
      </c>
      <c r="H887" s="87">
        <f>IF(D887="","",VLOOKUP(D887,'Műszaki adattábla'!E:Q,11,0))</f>
        <v>0</v>
      </c>
      <c r="I887" s="88">
        <v>1832.45</v>
      </c>
      <c r="J887" s="89">
        <v>194.42</v>
      </c>
      <c r="K887" s="90">
        <f>IF(D887="","",ROUND((F887*I887*'Műszaki adattábla'!$C$6/'Műszaki adattábla'!$C$7)+(G887*I887)+(H887*I887)/12*$D$7,0))</f>
        <v>481934</v>
      </c>
      <c r="L887" s="91">
        <f t="shared" si="28"/>
        <v>38332</v>
      </c>
    </row>
    <row r="888" spans="2:12" ht="15.75" thickBot="1" x14ac:dyDescent="0.3">
      <c r="B888" s="84">
        <f t="shared" si="27"/>
        <v>867</v>
      </c>
      <c r="C888" s="85" t="str">
        <f>IF(D888="","",VLOOKUP(D888,'Műszaki adattábla'!E:H,2,0))</f>
        <v>4220 Hajdúböszörmény Külső újvárosi utca</v>
      </c>
      <c r="D888" s="86" t="str">
        <f>IF('Műszaki adattábla'!E880="","",'Műszaki adattábla'!E880)</f>
        <v>39N1111632210006</v>
      </c>
      <c r="E888" s="151">
        <f>IF('Műszaki adattábla'!E880="","",'Műszaki adattábla'!Q880)</f>
        <v>68127</v>
      </c>
      <c r="F888" s="87">
        <f>IF(D888="","",VLOOKUP(D888,'Műszaki adattábla'!E:N,8,0))</f>
        <v>6</v>
      </c>
      <c r="G888" s="87">
        <f>IF(D888="","",IF('Műszaki adattábla'!K880="20-99",IF('Műszaki adattábla'!N880="","Nem adott meg lekötött teljesítményt",VLOOKUP(D888,'Műszaki adattábla'!E:P,10,0)),0))</f>
        <v>0</v>
      </c>
      <c r="H888" s="87">
        <f>IF(D888="","",VLOOKUP(D888,'Műszaki adattábla'!E:Q,11,0))</f>
        <v>0</v>
      </c>
      <c r="I888" s="88">
        <v>1973.63</v>
      </c>
      <c r="J888" s="89">
        <v>1169.71</v>
      </c>
      <c r="K888" s="90">
        <f>IF(D888="","",ROUND((F888*I888*'Műszaki adattábla'!$C$6/'Műszaki adattábla'!$C$7)+(G888*I888)+(H888*I888)/12*$D$7,0))</f>
        <v>124999</v>
      </c>
      <c r="L888" s="91">
        <f t="shared" si="28"/>
        <v>79689</v>
      </c>
    </row>
    <row r="889" spans="2:12" ht="15.75" thickBot="1" x14ac:dyDescent="0.3">
      <c r="B889" s="84">
        <f t="shared" si="27"/>
        <v>868</v>
      </c>
      <c r="C889" s="85" t="str">
        <f>IF(D889="","",VLOOKUP(D889,'Műszaki adattábla'!E:H,2,0))</f>
        <v>4242 Hajdúhadház Bocskai tér 1</v>
      </c>
      <c r="D889" s="86" t="str">
        <f>IF('Műszaki adattábla'!E881="","",'Műszaki adattábla'!E881)</f>
        <v>39N1105327920004</v>
      </c>
      <c r="E889" s="151">
        <f>IF('Műszaki adattábla'!E881="","",'Műszaki adattábla'!Q881)</f>
        <v>264001</v>
      </c>
      <c r="F889" s="87">
        <f>IF(D889="","",VLOOKUP(D889,'Műszaki adattábla'!E:N,8,0))</f>
        <v>16</v>
      </c>
      <c r="G889" s="87">
        <f>IF(D889="","",IF('Műszaki adattábla'!K881="20-99",IF('Műszaki adattábla'!N881="","Nem adott meg lekötött teljesítményt",VLOOKUP(D889,'Műszaki adattábla'!E:P,10,0)),0))</f>
        <v>0</v>
      </c>
      <c r="H889" s="87">
        <f>IF(D889="","",VLOOKUP(D889,'Műszaki adattábla'!E:Q,11,0))</f>
        <v>0</v>
      </c>
      <c r="I889" s="88">
        <v>1973.63</v>
      </c>
      <c r="J889" s="89">
        <v>1169.71</v>
      </c>
      <c r="K889" s="90">
        <f>IF(D889="","",ROUND((F889*I889*'Műszaki adattábla'!$C$6/'Műszaki adattábla'!$C$7)+(G889*I889)+(H889*I889)/12*$D$7,0))</f>
        <v>333332</v>
      </c>
      <c r="L889" s="91">
        <f t="shared" si="28"/>
        <v>308805</v>
      </c>
    </row>
    <row r="890" spans="2:12" ht="15.75" thickBot="1" x14ac:dyDescent="0.3">
      <c r="B890" s="84">
        <f t="shared" si="27"/>
        <v>869</v>
      </c>
      <c r="C890" s="85" t="str">
        <f>IF(D890="","",VLOOKUP(D890,'Műszaki adattábla'!E:H,2,0))</f>
        <v>4262 Nyíracsád Kassai utca 1</v>
      </c>
      <c r="D890" s="86" t="str">
        <f>IF('Műszaki adattábla'!E882="","",'Műszaki adattábla'!E882)</f>
        <v>39N110108175000P</v>
      </c>
      <c r="E890" s="151">
        <f>IF('Műszaki adattábla'!E882="","",'Műszaki adattábla'!Q882)</f>
        <v>23033</v>
      </c>
      <c r="F890" s="87">
        <f>IF(D890="","",VLOOKUP(D890,'Műszaki adattábla'!E:N,8,0))</f>
        <v>4</v>
      </c>
      <c r="G890" s="87">
        <f>IF(D890="","",IF('Műszaki adattábla'!K882="20-99",IF('Műszaki adattábla'!N882="","Nem adott meg lekötött teljesítményt",VLOOKUP(D890,'Műszaki adattábla'!E:P,10,0)),0))</f>
        <v>0</v>
      </c>
      <c r="H890" s="87">
        <f>IF(D890="","",VLOOKUP(D890,'Műszaki adattábla'!E:Q,11,0))</f>
        <v>0</v>
      </c>
      <c r="I890" s="88">
        <v>1973.63</v>
      </c>
      <c r="J890" s="89">
        <v>1169.71</v>
      </c>
      <c r="K890" s="90">
        <f>IF(D890="","",ROUND((F890*I890*'Műszaki adattábla'!$C$6/'Műszaki adattábla'!$C$7)+(G890*I890)+(H890*I890)/12*$D$7,0))</f>
        <v>83333</v>
      </c>
      <c r="L890" s="91">
        <f t="shared" si="28"/>
        <v>26942</v>
      </c>
    </row>
    <row r="891" spans="2:12" ht="15.75" thickBot="1" x14ac:dyDescent="0.3">
      <c r="B891" s="84">
        <f t="shared" si="27"/>
        <v>870</v>
      </c>
      <c r="C891" s="85" t="str">
        <f>IF(D891="","",VLOOKUP(D891,'Műszaki adattábla'!E:H,2,0))</f>
        <v>4264 Nyírábrány Államhatár 1</v>
      </c>
      <c r="D891" s="86" t="str">
        <f>IF('Műszaki adattábla'!E883="","",'Műszaki adattábla'!E883)</f>
        <v>39N110021530000K</v>
      </c>
      <c r="E891" s="151">
        <f>IF('Műszaki adattábla'!E883="","",'Műszaki adattábla'!Q883)</f>
        <v>171141</v>
      </c>
      <c r="F891" s="87">
        <f>IF(D891="","",VLOOKUP(D891,'Műszaki adattábla'!E:N,8,0))</f>
        <v>16</v>
      </c>
      <c r="G891" s="87">
        <f>IF(D891="","",IF('Műszaki adattábla'!K883="20-99",IF('Műszaki adattábla'!N883="","Nem adott meg lekötött teljesítményt",VLOOKUP(D891,'Műszaki adattábla'!E:P,10,0)),0))</f>
        <v>0</v>
      </c>
      <c r="H891" s="87">
        <f>IF(D891="","",VLOOKUP(D891,'Műszaki adattábla'!E:Q,11,0))</f>
        <v>0</v>
      </c>
      <c r="I891" s="88">
        <v>1973.63</v>
      </c>
      <c r="J891" s="89">
        <v>1169.71</v>
      </c>
      <c r="K891" s="90">
        <f>IF(D891="","",ROUND((F891*I891*'Műszaki adattábla'!$C$6/'Műszaki adattábla'!$C$7)+(G891*I891)+(H891*I891)/12*$D$7,0))</f>
        <v>333332</v>
      </c>
      <c r="L891" s="91">
        <f t="shared" si="28"/>
        <v>200185</v>
      </c>
    </row>
    <row r="892" spans="2:12" ht="15.75" thickBot="1" x14ac:dyDescent="0.3">
      <c r="B892" s="84">
        <f t="shared" si="27"/>
        <v>871</v>
      </c>
      <c r="C892" s="85" t="str">
        <f>IF(D892="","",VLOOKUP(D892,'Műszaki adattábla'!E:H,2,0))</f>
        <v>4264 Nyírábrány Határőr utca 59</v>
      </c>
      <c r="D892" s="86" t="str">
        <f>IF('Műszaki adattábla'!E884="","",'Műszaki adattábla'!E884)</f>
        <v>39N110203746000Q</v>
      </c>
      <c r="E892" s="151">
        <f>IF('Műszaki adattábla'!E884="","",'Műszaki adattábla'!Q884)</f>
        <v>0</v>
      </c>
      <c r="F892" s="87">
        <f>IF(D892="","",VLOOKUP(D892,'Műszaki adattábla'!E:N,8,0))</f>
        <v>16</v>
      </c>
      <c r="G892" s="87">
        <f>IF(D892="","",IF('Műszaki adattábla'!K884="20-99",IF('Műszaki adattábla'!N884="","Nem adott meg lekötött teljesítményt",VLOOKUP(D892,'Műszaki adattábla'!E:P,10,0)),0))</f>
        <v>0</v>
      </c>
      <c r="H892" s="87">
        <f>IF(D892="","",VLOOKUP(D892,'Műszaki adattábla'!E:Q,11,0))</f>
        <v>0</v>
      </c>
      <c r="I892" s="88">
        <v>1973.63</v>
      </c>
      <c r="J892" s="89">
        <v>1169.71</v>
      </c>
      <c r="K892" s="90">
        <f>IF(D892="","",ROUND((F892*I892*'Műszaki adattábla'!$C$6/'Műszaki adattábla'!$C$7)+(G892*I892)+(H892*I892)/12*$D$7,0))</f>
        <v>333332</v>
      </c>
      <c r="L892" s="91">
        <f t="shared" si="28"/>
        <v>0</v>
      </c>
    </row>
    <row r="893" spans="2:12" ht="15.75" thickBot="1" x14ac:dyDescent="0.3">
      <c r="B893" s="84">
        <f t="shared" si="27"/>
        <v>872</v>
      </c>
      <c r="C893" s="85" t="str">
        <f>IF(D893="","",VLOOKUP(D893,'Műszaki adattábla'!E:H,2,0))</f>
        <v>4272 Sáránd Bagosi utca 18</v>
      </c>
      <c r="D893" s="86" t="str">
        <f>IF('Műszaki adattábla'!E885="","",'Műszaki adattábla'!E885)</f>
        <v>39N1104200600005</v>
      </c>
      <c r="E893" s="151">
        <f>IF('Műszaki adattábla'!E885="","",'Műszaki adattábla'!Q885)</f>
        <v>8910</v>
      </c>
      <c r="F893" s="87">
        <f>IF(D893="","",VLOOKUP(D893,'Műszaki adattábla'!E:N,8,0))</f>
        <v>4</v>
      </c>
      <c r="G893" s="87">
        <f>IF(D893="","",IF('Műszaki adattábla'!K885="20-99",IF('Műszaki adattábla'!N885="","Nem adott meg lekötött teljesítményt",VLOOKUP(D893,'Műszaki adattábla'!E:P,10,0)),0))</f>
        <v>0</v>
      </c>
      <c r="H893" s="87">
        <f>IF(D893="","",VLOOKUP(D893,'Műszaki adattábla'!E:Q,11,0))</f>
        <v>0</v>
      </c>
      <c r="I893" s="88">
        <v>1973.63</v>
      </c>
      <c r="J893" s="89">
        <v>1169.71</v>
      </c>
      <c r="K893" s="90">
        <f>IF(D893="","",ROUND((F893*I893*'Műszaki adattábla'!$C$6/'Műszaki adattábla'!$C$7)+(G893*I893)+(H893*I893)/12*$D$7,0))</f>
        <v>83333</v>
      </c>
      <c r="L893" s="91">
        <f t="shared" si="28"/>
        <v>10422</v>
      </c>
    </row>
    <row r="894" spans="2:12" ht="15.75" thickBot="1" x14ac:dyDescent="0.3">
      <c r="B894" s="84">
        <f t="shared" si="27"/>
        <v>873</v>
      </c>
      <c r="C894" s="85" t="str">
        <f>IF(D894="","",VLOOKUP(D894,'Műszaki adattábla'!E:H,2,0))</f>
        <v>4281 Létavértes Baross utca 9</v>
      </c>
      <c r="D894" s="86" t="str">
        <f>IF('Műszaki adattábla'!E886="","",'Műszaki adattábla'!E886)</f>
        <v>39N111175837000E</v>
      </c>
      <c r="E894" s="151">
        <f>IF('Műszaki adattábla'!E886="","",'Műszaki adattábla'!Q886)</f>
        <v>128876</v>
      </c>
      <c r="F894" s="87">
        <f>IF(D894="","",VLOOKUP(D894,'Műszaki adattábla'!E:N,8,0))</f>
        <v>16</v>
      </c>
      <c r="G894" s="87">
        <f>IF(D894="","",IF('Műszaki adattábla'!K886="20-99",IF('Műszaki adattábla'!N886="","Nem adott meg lekötött teljesítményt",VLOOKUP(D894,'Műszaki adattábla'!E:P,10,0)),0))</f>
        <v>0</v>
      </c>
      <c r="H894" s="87">
        <f>IF(D894="","",VLOOKUP(D894,'Műszaki adattábla'!E:Q,11,0))</f>
        <v>0</v>
      </c>
      <c r="I894" s="88">
        <v>1973.63</v>
      </c>
      <c r="J894" s="89">
        <v>1169.71</v>
      </c>
      <c r="K894" s="90">
        <f>IF(D894="","",ROUND((F894*I894*'Műszaki adattábla'!$C$6/'Műszaki adattábla'!$C$7)+(G894*I894)+(H894*I894)/12*$D$7,0))</f>
        <v>333332</v>
      </c>
      <c r="L894" s="91">
        <f t="shared" si="28"/>
        <v>150748</v>
      </c>
    </row>
    <row r="895" spans="2:12" ht="15.75" thickBot="1" x14ac:dyDescent="0.3">
      <c r="B895" s="84">
        <f t="shared" si="27"/>
        <v>874</v>
      </c>
      <c r="C895" s="85" t="str">
        <f>IF(D895="","",VLOOKUP(D895,'Műszaki adattábla'!E:H,2,0))</f>
        <v>4287 Vámospércs Nagy utca 3</v>
      </c>
      <c r="D895" s="86" t="str">
        <f>IF('Műszaki adattábla'!E887="","",'Műszaki adattábla'!E887)</f>
        <v>39N110002662000W</v>
      </c>
      <c r="E895" s="151">
        <f>IF('Műszaki adattábla'!E887="","",'Műszaki adattábla'!Q887)</f>
        <v>115681</v>
      </c>
      <c r="F895" s="87">
        <f>IF(D895="","",VLOOKUP(D895,'Műszaki adattábla'!E:N,8,0))</f>
        <v>6</v>
      </c>
      <c r="G895" s="87">
        <f>IF(D895="","",IF('Műszaki adattábla'!K887="20-99",IF('Műszaki adattábla'!N887="","Nem adott meg lekötött teljesítményt",VLOOKUP(D895,'Műszaki adattábla'!E:P,10,0)),0))</f>
        <v>0</v>
      </c>
      <c r="H895" s="87">
        <f>IF(D895="","",VLOOKUP(D895,'Műszaki adattábla'!E:Q,11,0))</f>
        <v>0</v>
      </c>
      <c r="I895" s="88">
        <v>1973.63</v>
      </c>
      <c r="J895" s="89">
        <v>1169.71</v>
      </c>
      <c r="K895" s="90">
        <f>IF(D895="","",ROUND((F895*I895*'Műszaki adattábla'!$C$6/'Műszaki adattábla'!$C$7)+(G895*I895)+(H895*I895)/12*$D$7,0))</f>
        <v>124999</v>
      </c>
      <c r="L895" s="91">
        <f t="shared" si="28"/>
        <v>135313</v>
      </c>
    </row>
    <row r="896" spans="2:12" ht="15.75" thickBot="1" x14ac:dyDescent="0.3">
      <c r="B896" s="84">
        <f t="shared" si="27"/>
        <v>875</v>
      </c>
      <c r="C896" s="85" t="str">
        <f>IF(D896="","",VLOOKUP(D896,'Műszaki adattábla'!E:H,2,0))</f>
        <v>3300 Eger, Eszterházy tér 2.</v>
      </c>
      <c r="D896" s="86" t="str">
        <f>IF('Műszaki adattábla'!E888="","",'Műszaki adattábla'!E888)</f>
        <v>39N112579673000F</v>
      </c>
      <c r="E896" s="151">
        <f>IF('Műszaki adattábla'!E888="","",'Műszaki adattábla'!Q888)</f>
        <v>839666</v>
      </c>
      <c r="F896" s="87">
        <f>IF(D896="","",VLOOKUP(D896,'Műszaki adattábla'!E:N,8,0))</f>
        <v>0</v>
      </c>
      <c r="G896" s="87">
        <f>IF(D896="","",IF('Műszaki adattábla'!K888="20-99",IF('Műszaki adattábla'!N888="","Nem adott meg lekötött teljesítményt",VLOOKUP(D896,'Műszaki adattábla'!E:P,10,0)),0))</f>
        <v>0</v>
      </c>
      <c r="H896" s="87">
        <f>IF(D896="","",VLOOKUP(D896,'Műszaki adattábla'!E:Q,11,0))</f>
        <v>1425</v>
      </c>
      <c r="I896" s="88">
        <v>2893.89</v>
      </c>
      <c r="J896" s="89">
        <v>149.82</v>
      </c>
      <c r="K896" s="90">
        <f>IF(D896="","",ROUND((F896*I896*'Műszaki adattábla'!$C$6/'Műszaki adattábla'!$C$7)+(G896*I896)+(H896*I896)/12*$D$7,0))</f>
        <v>4123793</v>
      </c>
      <c r="L896" s="91">
        <f t="shared" si="28"/>
        <v>125799</v>
      </c>
    </row>
    <row r="897" spans="2:12" ht="15.75" thickBot="1" x14ac:dyDescent="0.3">
      <c r="B897" s="84">
        <f t="shared" si="27"/>
        <v>876</v>
      </c>
      <c r="C897" s="85" t="str">
        <f>IF(D897="","",VLOOKUP(D897,'Műszaki adattábla'!E:H,2,0))</f>
        <v>3200 Gyöngyös, Róbert Károly u. 21.</v>
      </c>
      <c r="D897" s="86" t="str">
        <f>IF('Műszaki adattábla'!E889="","",'Műszaki adattábla'!E889)</f>
        <v>39N110980343000P</v>
      </c>
      <c r="E897" s="151">
        <f>IF('Műszaki adattábla'!E889="","",'Műszaki adattábla'!Q889)</f>
        <v>274978</v>
      </c>
      <c r="F897" s="87">
        <f>IF(D897="","",VLOOKUP(D897,'Műszaki adattábla'!E:N,8,0))</f>
        <v>0</v>
      </c>
      <c r="G897" s="87">
        <f>IF(D897="","",IF('Műszaki adattábla'!K889="20-99",IF('Műszaki adattábla'!N889="","Nem adott meg lekötött teljesítményt",VLOOKUP(D897,'Műszaki adattábla'!E:P,10,0)),0))</f>
        <v>263</v>
      </c>
      <c r="H897" s="87">
        <f>IF(D897="","",VLOOKUP(D897,'Műszaki adattábla'!E:Q,11,0))</f>
        <v>0</v>
      </c>
      <c r="I897" s="88">
        <v>1832.45</v>
      </c>
      <c r="J897" s="89">
        <v>194.42</v>
      </c>
      <c r="K897" s="90">
        <f>IF(D897="","",ROUND((F897*I897*'Műszaki adattábla'!$C$6/'Műszaki adattábla'!$C$7)+(G897*I897)+(H897*I897)/12*$D$7,0))</f>
        <v>481934</v>
      </c>
      <c r="L897" s="91">
        <f t="shared" si="28"/>
        <v>53461</v>
      </c>
    </row>
    <row r="898" spans="2:12" ht="15.75" thickBot="1" x14ac:dyDescent="0.3">
      <c r="B898" s="84">
        <f t="shared" ref="B898:B961" si="29">IF(D898="","",B897+1)</f>
        <v>877</v>
      </c>
      <c r="C898" s="85" t="str">
        <f>IF(D898="","",VLOOKUP(D898,'Műszaki adattábla'!E:H,2,0))</f>
        <v>3000 Hatvan, Ratkó József u. 14.</v>
      </c>
      <c r="D898" s="86" t="str">
        <f>IF('Műszaki adattábla'!E890="","",'Műszaki adattábla'!E890)</f>
        <v>39N110924606000Z</v>
      </c>
      <c r="E898" s="151">
        <f>IF('Műszaki adattábla'!E890="","",'Műszaki adattábla'!Q890)</f>
        <v>236977</v>
      </c>
      <c r="F898" s="87">
        <f>IF(D898="","",VLOOKUP(D898,'Műszaki adattábla'!E:N,8,0))</f>
        <v>0</v>
      </c>
      <c r="G898" s="87">
        <f>IF(D898="","",IF('Műszaki adattábla'!K890="20-99",IF('Műszaki adattábla'!N890="","Nem adott meg lekötött teljesítményt",VLOOKUP(D898,'Műszaki adattábla'!E:P,10,0)),0))</f>
        <v>263</v>
      </c>
      <c r="H898" s="87">
        <f>IF(D898="","",VLOOKUP(D898,'Műszaki adattábla'!E:Q,11,0))</f>
        <v>0</v>
      </c>
      <c r="I898" s="88">
        <v>1832.45</v>
      </c>
      <c r="J898" s="89">
        <v>194.42</v>
      </c>
      <c r="K898" s="90">
        <f>IF(D898="","",ROUND((F898*I898*'Műszaki adattábla'!$C$6/'Műszaki adattábla'!$C$7)+(G898*I898)+(H898*I898)/12*$D$7,0))</f>
        <v>481934</v>
      </c>
      <c r="L898" s="91">
        <f t="shared" ref="L898:L961" si="30">IF(D898="","",ROUND((J898/1000)*E898,0))</f>
        <v>46073</v>
      </c>
    </row>
    <row r="899" spans="2:12" ht="15.75" thickBot="1" x14ac:dyDescent="0.3">
      <c r="B899" s="84">
        <f t="shared" si="29"/>
        <v>878</v>
      </c>
      <c r="C899" s="85" t="str">
        <f>IF(D899="","",VLOOKUP(D899,'Műszaki adattábla'!E:H,2,0))</f>
        <v xml:space="preserve">3250 Pétervására, Szent Márton u.23/a   </v>
      </c>
      <c r="D899" s="86" t="str">
        <f>IF('Műszaki adattábla'!E891="","",'Műszaki adattábla'!E891)</f>
        <v>39N1109612940007</v>
      </c>
      <c r="E899" s="151">
        <f>IF('Műszaki adattábla'!E891="","",'Műszaki adattábla'!Q891)</f>
        <v>60168</v>
      </c>
      <c r="F899" s="87">
        <f>IF(D899="","",VLOOKUP(D899,'Műszaki adattábla'!E:N,8,0))</f>
        <v>4</v>
      </c>
      <c r="G899" s="87">
        <f>IF(D899="","",IF('Műszaki adattábla'!K891="20-99",IF('Műszaki adattábla'!N891="","Nem adott meg lekötött teljesítményt",VLOOKUP(D899,'Műszaki adattábla'!E:P,10,0)),0))</f>
        <v>0</v>
      </c>
      <c r="H899" s="87">
        <f>IF(D899="","",VLOOKUP(D899,'Műszaki adattábla'!E:Q,11,0))</f>
        <v>0</v>
      </c>
      <c r="I899" s="88">
        <v>1973.63</v>
      </c>
      <c r="J899" s="89">
        <v>1169.71</v>
      </c>
      <c r="K899" s="90">
        <f>IF(D899="","",ROUND((F899*I899*'Műszaki adattábla'!$C$6/'Műszaki adattábla'!$C$7)+(G899*I899)+(H899*I899)/12*$D$7,0))</f>
        <v>83333</v>
      </c>
      <c r="L899" s="91">
        <f t="shared" si="30"/>
        <v>70379</v>
      </c>
    </row>
    <row r="900" spans="2:12" ht="15.75" thickBot="1" x14ac:dyDescent="0.3">
      <c r="B900" s="84">
        <f t="shared" si="29"/>
        <v>879</v>
      </c>
      <c r="C900" s="85" t="str">
        <f>IF(D900="","",VLOOKUP(D900,'Műszaki adattábla'!E:H,2,0))</f>
        <v xml:space="preserve">3246 Mátraderecske, Petőfi u.38.          </v>
      </c>
      <c r="D900" s="86" t="str">
        <f>IF('Műszaki adattábla'!E892="","",'Műszaki adattábla'!E892)</f>
        <v>39N110967803000D</v>
      </c>
      <c r="E900" s="151">
        <f>IF('Műszaki adattábla'!E892="","",'Műszaki adattábla'!Q892)</f>
        <v>14251</v>
      </c>
      <c r="F900" s="87">
        <f>IF(D900="","",VLOOKUP(D900,'Műszaki adattábla'!E:N,8,0))</f>
        <v>4</v>
      </c>
      <c r="G900" s="87">
        <f>IF(D900="","",IF('Műszaki adattábla'!K892="20-99",IF('Műszaki adattábla'!N892="","Nem adott meg lekötött teljesítményt",VLOOKUP(D900,'Műszaki adattábla'!E:P,10,0)),0))</f>
        <v>0</v>
      </c>
      <c r="H900" s="87">
        <f>IF(D900="","",VLOOKUP(D900,'Műszaki adattábla'!E:Q,11,0))</f>
        <v>0</v>
      </c>
      <c r="I900" s="88">
        <v>1973.63</v>
      </c>
      <c r="J900" s="89">
        <v>1169.71</v>
      </c>
      <c r="K900" s="90">
        <f>IF(D900="","",ROUND((F900*I900*'Műszaki adattábla'!$C$6/'Műszaki adattábla'!$C$7)+(G900*I900)+(H900*I900)/12*$D$7,0))</f>
        <v>83333</v>
      </c>
      <c r="L900" s="91">
        <f t="shared" si="30"/>
        <v>16670</v>
      </c>
    </row>
    <row r="901" spans="2:12" ht="15.75" thickBot="1" x14ac:dyDescent="0.3">
      <c r="B901" s="84">
        <f t="shared" si="29"/>
        <v>880</v>
      </c>
      <c r="C901" s="85" t="str">
        <f>IF(D901="","",VLOOKUP(D901,'Műszaki adattábla'!E:H,2,0))</f>
        <v xml:space="preserve">3351 Verpelét, Kossuth  L u. 70           </v>
      </c>
      <c r="D901" s="86" t="str">
        <f>IF('Műszaki adattábla'!E893="","",'Műszaki adattábla'!E893)</f>
        <v>39N110983925000Z</v>
      </c>
      <c r="E901" s="151">
        <f>IF('Műszaki adattábla'!E893="","",'Műszaki adattábla'!Q893)</f>
        <v>14779</v>
      </c>
      <c r="F901" s="87">
        <f>IF(D901="","",VLOOKUP(D901,'Műszaki adattábla'!E:N,8,0))</f>
        <v>4</v>
      </c>
      <c r="G901" s="87">
        <f>IF(D901="","",IF('Műszaki adattábla'!K893="20-99",IF('Műszaki adattábla'!N893="","Nem adott meg lekötött teljesítményt",VLOOKUP(D901,'Műszaki adattábla'!E:P,10,0)),0))</f>
        <v>0</v>
      </c>
      <c r="H901" s="87">
        <f>IF(D901="","",VLOOKUP(D901,'Műszaki adattábla'!E:Q,11,0))</f>
        <v>0</v>
      </c>
      <c r="I901" s="88">
        <v>1973.63</v>
      </c>
      <c r="J901" s="89">
        <v>1169.71</v>
      </c>
      <c r="K901" s="90">
        <f>IF(D901="","",ROUND((F901*I901*'Műszaki adattábla'!$C$6/'Műszaki adattábla'!$C$7)+(G901*I901)+(H901*I901)/12*$D$7,0))</f>
        <v>83333</v>
      </c>
      <c r="L901" s="91">
        <f t="shared" si="30"/>
        <v>17287</v>
      </c>
    </row>
    <row r="902" spans="2:12" ht="15.75" thickBot="1" x14ac:dyDescent="0.3">
      <c r="B902" s="84">
        <f t="shared" si="29"/>
        <v>881</v>
      </c>
      <c r="C902" s="85" t="str">
        <f>IF(D902="","",VLOOKUP(D902,'Műszaki adattábla'!E:H,2,0))</f>
        <v xml:space="preserve">3035 Gyöngyöspata, Fő u. 33.      </v>
      </c>
      <c r="D902" s="86" t="str">
        <f>IF('Műszaki adattábla'!E894="","",'Műszaki adattábla'!E894)</f>
        <v>39N112628090000T</v>
      </c>
      <c r="E902" s="151">
        <f>IF('Műszaki adattábla'!E894="","",'Műszaki adattábla'!Q894)</f>
        <v>24699</v>
      </c>
      <c r="F902" s="87">
        <f>IF(D902="","",VLOOKUP(D902,'Műszaki adattábla'!E:N,8,0))</f>
        <v>4</v>
      </c>
      <c r="G902" s="87">
        <f>IF(D902="","",IF('Műszaki adattábla'!K894="20-99",IF('Műszaki adattábla'!N894="","Nem adott meg lekötött teljesítményt",VLOOKUP(D902,'Műszaki adattábla'!E:P,10,0)),0))</f>
        <v>0</v>
      </c>
      <c r="H902" s="87">
        <f>IF(D902="","",VLOOKUP(D902,'Műszaki adattábla'!E:Q,11,0))</f>
        <v>0</v>
      </c>
      <c r="I902" s="88">
        <v>1973.63</v>
      </c>
      <c r="J902" s="89">
        <v>1169.71</v>
      </c>
      <c r="K902" s="90">
        <f>IF(D902="","",ROUND((F902*I902*'Műszaki adattábla'!$C$6/'Műszaki adattábla'!$C$7)+(G902*I902)+(H902*I902)/12*$D$7,0))</f>
        <v>83333</v>
      </c>
      <c r="L902" s="91">
        <f t="shared" si="30"/>
        <v>28891</v>
      </c>
    </row>
    <row r="903" spans="2:12" ht="15.75" thickBot="1" x14ac:dyDescent="0.3">
      <c r="B903" s="84">
        <f t="shared" si="29"/>
        <v>882</v>
      </c>
      <c r="C903" s="85" t="str">
        <f>IF(D903="","",VLOOKUP(D903,'Műszaki adattábla'!E:H,2,0))</f>
        <v xml:space="preserve">3250 Pétervására, Szent Márton u.23 </v>
      </c>
      <c r="D903" s="86" t="str">
        <f>IF('Műszaki adattábla'!E895="","",'Műszaki adattábla'!E895)</f>
        <v>39N1109622600000</v>
      </c>
      <c r="E903" s="151">
        <f>IF('Műszaki adattábla'!E895="","",'Műszaki adattábla'!Q895)</f>
        <v>60168</v>
      </c>
      <c r="F903" s="87">
        <f>IF(D903="","",VLOOKUP(D903,'Műszaki adattábla'!E:N,8,0))</f>
        <v>4</v>
      </c>
      <c r="G903" s="87">
        <f>IF(D903="","",IF('Műszaki adattábla'!K895="20-99",IF('Műszaki adattábla'!N895="","Nem adott meg lekötött teljesítményt",VLOOKUP(D903,'Műszaki adattábla'!E:P,10,0)),0))</f>
        <v>0</v>
      </c>
      <c r="H903" s="87">
        <f>IF(D903="","",VLOOKUP(D903,'Műszaki adattábla'!E:Q,11,0))</f>
        <v>0</v>
      </c>
      <c r="I903" s="88">
        <v>1973.63</v>
      </c>
      <c r="J903" s="89">
        <v>1169.71</v>
      </c>
      <c r="K903" s="90">
        <f>IF(D903="","",ROUND((F903*I903*'Műszaki adattábla'!$C$6/'Műszaki adattábla'!$C$7)+(G903*I903)+(H903*I903)/12*$D$7,0))</f>
        <v>83333</v>
      </c>
      <c r="L903" s="91">
        <f t="shared" si="30"/>
        <v>70379</v>
      </c>
    </row>
    <row r="904" spans="2:12" ht="15.75" thickBot="1" x14ac:dyDescent="0.3">
      <c r="B904" s="84">
        <f t="shared" si="29"/>
        <v>883</v>
      </c>
      <c r="C904" s="85" t="str">
        <f>IF(D904="","",VLOOKUP(D904,'Műszaki adattábla'!E:H,2,0))</f>
        <v>3016 Boldog, Hunyadi J. u. 2.</v>
      </c>
      <c r="D904" s="86" t="str">
        <f>IF('Műszaki adattábla'!E896="","",'Műszaki adattábla'!E896)</f>
        <v>39N1105291130005</v>
      </c>
      <c r="E904" s="151">
        <f>IF('Műszaki adattábla'!E896="","",'Műszaki adattábla'!Q896)</f>
        <v>14674</v>
      </c>
      <c r="F904" s="87">
        <f>IF(D904="","",VLOOKUP(D904,'Műszaki adattábla'!E:N,8,0))</f>
        <v>4</v>
      </c>
      <c r="G904" s="87">
        <f>IF(D904="","",IF('Műszaki adattábla'!K896="20-99",IF('Műszaki adattábla'!N896="","Nem adott meg lekötött teljesítményt",VLOOKUP(D904,'Műszaki adattábla'!E:P,10,0)),0))</f>
        <v>0</v>
      </c>
      <c r="H904" s="87">
        <f>IF(D904="","",VLOOKUP(D904,'Műszaki adattábla'!E:Q,11,0))</f>
        <v>0</v>
      </c>
      <c r="I904" s="88">
        <v>1973.63</v>
      </c>
      <c r="J904" s="89">
        <v>1169.71</v>
      </c>
      <c r="K904" s="90">
        <f>IF(D904="","",ROUND((F904*I904*'Műszaki adattábla'!$C$6/'Műszaki adattábla'!$C$7)+(G904*I904)+(H904*I904)/12*$D$7,0))</f>
        <v>83333</v>
      </c>
      <c r="L904" s="91">
        <f t="shared" si="30"/>
        <v>17164</v>
      </c>
    </row>
    <row r="905" spans="2:12" ht="15.75" thickBot="1" x14ac:dyDescent="0.3">
      <c r="B905" s="84">
        <f t="shared" si="29"/>
        <v>884</v>
      </c>
      <c r="C905" s="85" t="str">
        <f>IF(D905="","",VLOOKUP(D905,'Műszaki adattábla'!E:H,2,0))</f>
        <v xml:space="preserve">3360 Heves, Erzsébet tér 1.     </v>
      </c>
      <c r="D905" s="86" t="str">
        <f>IF('Műszaki adattábla'!E897="","",'Műszaki adattábla'!E897)</f>
        <v>39N110938252000C</v>
      </c>
      <c r="E905" s="151">
        <f>IF('Műszaki adattábla'!E897="","",'Műszaki adattábla'!Q897)</f>
        <v>184728</v>
      </c>
      <c r="F905" s="87">
        <f>IF(D905="","",VLOOKUP(D905,'Műszaki adattábla'!E:N,8,0))</f>
        <v>16</v>
      </c>
      <c r="G905" s="87">
        <f>IF(D905="","",IF('Műszaki adattábla'!K897="20-99",IF('Műszaki adattábla'!N897="","Nem adott meg lekötött teljesítményt",VLOOKUP(D905,'Műszaki adattábla'!E:P,10,0)),0))</f>
        <v>0</v>
      </c>
      <c r="H905" s="87">
        <f>IF(D905="","",VLOOKUP(D905,'Műszaki adattábla'!E:Q,11,0))</f>
        <v>0</v>
      </c>
      <c r="I905" s="88">
        <v>1973.63</v>
      </c>
      <c r="J905" s="89">
        <v>1169.71</v>
      </c>
      <c r="K905" s="90">
        <f>IF(D905="","",ROUND((F905*I905*'Műszaki adattábla'!$C$6/'Műszaki adattábla'!$C$7)+(G905*I905)+(H905*I905)/12*$D$7,0))</f>
        <v>333332</v>
      </c>
      <c r="L905" s="91">
        <f t="shared" si="30"/>
        <v>216078</v>
      </c>
    </row>
    <row r="906" spans="2:12" ht="15.75" thickBot="1" x14ac:dyDescent="0.3">
      <c r="B906" s="84">
        <f t="shared" si="29"/>
        <v>885</v>
      </c>
      <c r="C906" s="85" t="str">
        <f>IF(D906="","",VLOOKUP(D906,'Műszaki adattábla'!E:H,2,0))</f>
        <v>3232 Gyöngyös, Pálosvörösmarti út 1/B.</v>
      </c>
      <c r="D906" s="86" t="str">
        <f>IF('Műszaki adattábla'!E898="","",'Műszaki adattábla'!E898)</f>
        <v>39N1126875340001</v>
      </c>
      <c r="E906" s="151">
        <f>IF('Műszaki adattábla'!E898="","",'Műszaki adattábla'!Q898)</f>
        <v>21640</v>
      </c>
      <c r="F906" s="87">
        <f>IF(D906="","",VLOOKUP(D906,'Műszaki adattábla'!E:N,8,0))</f>
        <v>4</v>
      </c>
      <c r="G906" s="87">
        <f>IF(D906="","",IF('Műszaki adattábla'!K898="20-99",IF('Műszaki adattábla'!N898="","Nem adott meg lekötött teljesítményt",VLOOKUP(D906,'Műszaki adattábla'!E:P,10,0)),0))</f>
        <v>0</v>
      </c>
      <c r="H906" s="87">
        <f>IF(D906="","",VLOOKUP(D906,'Műszaki adattábla'!E:Q,11,0))</f>
        <v>0</v>
      </c>
      <c r="I906" s="88">
        <v>1973.63</v>
      </c>
      <c r="J906" s="89">
        <v>1169.71</v>
      </c>
      <c r="K906" s="90">
        <f>IF(D906="","",ROUND((F906*I906*'Műszaki adattábla'!$C$6/'Műszaki adattábla'!$C$7)+(G906*I906)+(H906*I906)/12*$D$7,0))</f>
        <v>83333</v>
      </c>
      <c r="L906" s="91">
        <f t="shared" si="30"/>
        <v>25313</v>
      </c>
    </row>
    <row r="907" spans="2:12" ht="15.75" thickBot="1" x14ac:dyDescent="0.3">
      <c r="B907" s="84">
        <f t="shared" si="29"/>
        <v>886</v>
      </c>
      <c r="C907" s="85" t="str">
        <f>IF(D907="","",VLOOKUP(D907,'Műszaki adattábla'!E:H,2,0))</f>
        <v xml:space="preserve">3284 Tarnaméra, Árpád u.4.   </v>
      </c>
      <c r="D907" s="86" t="str">
        <f>IF('Műszaki adattábla'!E899="","",'Műszaki adattábla'!E899)</f>
        <v>39N110969306000H</v>
      </c>
      <c r="E907" s="151">
        <f>IF('Műszaki adattábla'!E899="","",'Műszaki adattábla'!Q899)</f>
        <v>39586</v>
      </c>
      <c r="F907" s="87">
        <f>IF(D907="","",VLOOKUP(D907,'Műszaki adattábla'!E:N,8,0))</f>
        <v>4</v>
      </c>
      <c r="G907" s="87">
        <f>IF(D907="","",IF('Műszaki adattábla'!K899="20-99",IF('Műszaki adattábla'!N899="","Nem adott meg lekötött teljesítményt",VLOOKUP(D907,'Műszaki adattábla'!E:P,10,0)),0))</f>
        <v>0</v>
      </c>
      <c r="H907" s="87">
        <f>IF(D907="","",VLOOKUP(D907,'Műszaki adattábla'!E:Q,11,0))</f>
        <v>0</v>
      </c>
      <c r="I907" s="88">
        <v>1973.63</v>
      </c>
      <c r="J907" s="89">
        <v>1169.71</v>
      </c>
      <c r="K907" s="90">
        <f>IF(D907="","",ROUND((F907*I907*'Műszaki adattábla'!$C$6/'Műszaki adattábla'!$C$7)+(G907*I907)+(H907*I907)/12*$D$7,0))</f>
        <v>83333</v>
      </c>
      <c r="L907" s="91">
        <f t="shared" si="30"/>
        <v>46304</v>
      </c>
    </row>
    <row r="908" spans="2:12" ht="15.75" thickBot="1" x14ac:dyDescent="0.3">
      <c r="B908" s="84">
        <f t="shared" si="29"/>
        <v>887</v>
      </c>
      <c r="C908" s="85" t="str">
        <f>IF(D908="","",VLOOKUP(D908,'Műszaki adattábla'!E:H,2,0))</f>
        <v xml:space="preserve">3390 Füzesabony, Baross G. u.14.      </v>
      </c>
      <c r="D908" s="86" t="str">
        <f>IF('Műszaki adattábla'!E900="","",'Műszaki adattábla'!E900)</f>
        <v>39N110311968000O</v>
      </c>
      <c r="E908" s="151">
        <f>IF('Műszaki adattábla'!E900="","",'Műszaki adattábla'!Q900)</f>
        <v>69141</v>
      </c>
      <c r="F908" s="87">
        <f>IF(D908="","",VLOOKUP(D908,'Műszaki adattábla'!E:N,8,0))</f>
        <v>16</v>
      </c>
      <c r="G908" s="87">
        <f>IF(D908="","",IF('Műszaki adattábla'!K900="20-99",IF('Műszaki adattábla'!N900="","Nem adott meg lekötött teljesítményt",VLOOKUP(D908,'Műszaki adattábla'!E:P,10,0)),0))</f>
        <v>0</v>
      </c>
      <c r="H908" s="87">
        <f>IF(D908="","",VLOOKUP(D908,'Műszaki adattábla'!E:Q,11,0))</f>
        <v>0</v>
      </c>
      <c r="I908" s="88">
        <v>1973.63</v>
      </c>
      <c r="J908" s="89">
        <v>1169.71</v>
      </c>
      <c r="K908" s="90">
        <f>IF(D908="","",ROUND((F908*I908*'Műszaki adattábla'!$C$6/'Műszaki adattábla'!$C$7)+(G908*I908)+(H908*I908)/12*$D$7,0))</f>
        <v>333332</v>
      </c>
      <c r="L908" s="91">
        <f t="shared" si="30"/>
        <v>80875</v>
      </c>
    </row>
    <row r="909" spans="2:12" ht="15.75" thickBot="1" x14ac:dyDescent="0.3">
      <c r="B909" s="84">
        <f t="shared" si="29"/>
        <v>888</v>
      </c>
      <c r="C909" s="85" t="str">
        <f>IF(D909="","",VLOOKUP(D909,'Műszaki adattábla'!E:H,2,0))</f>
        <v xml:space="preserve">3373 Besenyőtelek, Fő u. 47.        </v>
      </c>
      <c r="D909" s="86" t="str">
        <f>IF('Műszaki adattábla'!E901="","",'Műszaki adattábla'!E901)</f>
        <v>39N1101564420008</v>
      </c>
      <c r="E909" s="151">
        <f>IF('Műszaki adattábla'!E901="","",'Műszaki adattábla'!Q901)</f>
        <v>7919</v>
      </c>
      <c r="F909" s="87">
        <f>IF(D909="","",VLOOKUP(D909,'Műszaki adattábla'!E:N,8,0))</f>
        <v>4</v>
      </c>
      <c r="G909" s="87">
        <f>IF(D909="","",IF('Műszaki adattábla'!K901="20-99",IF('Műszaki adattábla'!N901="","Nem adott meg lekötött teljesítményt",VLOOKUP(D909,'Műszaki adattábla'!E:P,10,0)),0))</f>
        <v>0</v>
      </c>
      <c r="H909" s="87">
        <f>IF(D909="","",VLOOKUP(D909,'Műszaki adattábla'!E:Q,11,0))</f>
        <v>0</v>
      </c>
      <c r="I909" s="88">
        <v>1973.63</v>
      </c>
      <c r="J909" s="89">
        <v>1169.71</v>
      </c>
      <c r="K909" s="90">
        <f>IF(D909="","",ROUND((F909*I909*'Műszaki adattábla'!$C$6/'Műszaki adattábla'!$C$7)+(G909*I909)+(H909*I909)/12*$D$7,0))</f>
        <v>83333</v>
      </c>
      <c r="L909" s="91">
        <f t="shared" si="30"/>
        <v>9263</v>
      </c>
    </row>
    <row r="910" spans="2:12" ht="15.75" thickBot="1" x14ac:dyDescent="0.3">
      <c r="B910" s="84">
        <f t="shared" si="29"/>
        <v>889</v>
      </c>
      <c r="C910" s="85" t="str">
        <f>IF(D910="","",VLOOKUP(D910,'Műszaki adattábla'!E:H,2,0))</f>
        <v>5000 Szolnok, Baross Gábor utca 39.</v>
      </c>
      <c r="D910" s="86" t="str">
        <f>IF('Műszaki adattábla'!E902="","",'Műszaki adattábla'!E902)</f>
        <v>39N112579374000V</v>
      </c>
      <c r="E910" s="151">
        <f>IF('Műszaki adattábla'!E902="","",'Műszaki adattábla'!Q902)</f>
        <v>723652</v>
      </c>
      <c r="F910" s="87">
        <f>IF(D910="","",VLOOKUP(D910,'Műszaki adattábla'!E:N,8,0))</f>
        <v>0</v>
      </c>
      <c r="G910" s="87">
        <f>IF(D910="","",IF('Műszaki adattábla'!K902="20-99",IF('Műszaki adattábla'!N902="","Nem adott meg lekötött teljesítményt",VLOOKUP(D910,'Műszaki adattábla'!E:P,10,0)),0))</f>
        <v>683</v>
      </c>
      <c r="H910" s="87">
        <f>IF(D910="","",VLOOKUP(D910,'Műszaki adattábla'!E:Q,11,0))</f>
        <v>0</v>
      </c>
      <c r="I910" s="88">
        <v>1832.45</v>
      </c>
      <c r="J910" s="89">
        <v>194.42</v>
      </c>
      <c r="K910" s="90">
        <f>IF(D910="","",ROUND((F910*I910*'Műszaki adattábla'!$C$6/'Műszaki adattábla'!$C$7)+(G910*I910)+(H910*I910)/12*$D$7,0))</f>
        <v>1251563</v>
      </c>
      <c r="L910" s="91">
        <f t="shared" si="30"/>
        <v>140692</v>
      </c>
    </row>
    <row r="911" spans="2:12" ht="15.75" thickBot="1" x14ac:dyDescent="0.3">
      <c r="B911" s="84">
        <f t="shared" si="29"/>
        <v>890</v>
      </c>
      <c r="C911" s="85" t="str">
        <f>IF(D911="","",VLOOKUP(D911,'Műszaki adattábla'!E:H,2,0))</f>
        <v>5440 Kunszentmárton, Kossuth u. 7.</v>
      </c>
      <c r="D911" s="86" t="str">
        <f>IF('Műszaki adattábla'!E903="","",'Műszaki adattábla'!E903)</f>
        <v>39N110777889000K</v>
      </c>
      <c r="E911" s="151">
        <f>IF('Műszaki adattábla'!E903="","",'Műszaki adattábla'!Q903)</f>
        <v>260948</v>
      </c>
      <c r="F911" s="87">
        <f>IF(D911="","",VLOOKUP(D911,'Műszaki adattábla'!E:N,8,0))</f>
        <v>0</v>
      </c>
      <c r="G911" s="87">
        <f>IF(D911="","",IF('Műszaki adattábla'!K903="20-99",IF('Műszaki adattábla'!N903="","Nem adott meg lekötött teljesítményt",VLOOKUP(D911,'Műszaki adattábla'!E:P,10,0)),0))</f>
        <v>263</v>
      </c>
      <c r="H911" s="87">
        <f>IF(D911="","",VLOOKUP(D911,'Műszaki adattábla'!E:Q,11,0))</f>
        <v>0</v>
      </c>
      <c r="I911" s="88">
        <v>1832.45</v>
      </c>
      <c r="J911" s="89">
        <v>194.42</v>
      </c>
      <c r="K911" s="90">
        <f>IF(D911="","",ROUND((F911*I911*'Műszaki adattábla'!$C$6/'Műszaki adattábla'!$C$7)+(G911*I911)+(H911*I911)/12*$D$7,0))</f>
        <v>481934</v>
      </c>
      <c r="L911" s="91">
        <f t="shared" si="30"/>
        <v>50734</v>
      </c>
    </row>
    <row r="912" spans="2:12" ht="15.75" thickBot="1" x14ac:dyDescent="0.3">
      <c r="B912" s="84">
        <f t="shared" si="29"/>
        <v>891</v>
      </c>
      <c r="C912" s="85" t="str">
        <f>IF(D912="","",VLOOKUP(D912,'Műszaki adattábla'!E:H,2,0))</f>
        <v>5400 Mezőtúr, Petőfi Sándor u. 24.</v>
      </c>
      <c r="D912" s="86" t="str">
        <f>IF('Műszaki adattábla'!E904="","",'Műszaki adattábla'!E904)</f>
        <v>39N110272795000K</v>
      </c>
      <c r="E912" s="151">
        <f>IF('Műszaki adattábla'!E904="","",'Műszaki adattábla'!Q904)</f>
        <v>156152</v>
      </c>
      <c r="F912" s="87">
        <f>IF(D912="","",VLOOKUP(D912,'Műszaki adattábla'!E:N,8,0))</f>
        <v>10</v>
      </c>
      <c r="G912" s="87">
        <f>IF(D912="","",IF('Műszaki adattábla'!K904="20-99",IF('Műszaki adattábla'!N904="","Nem adott meg lekötött teljesítményt",VLOOKUP(D912,'Műszaki adattábla'!E:P,10,0)),0))</f>
        <v>0</v>
      </c>
      <c r="H912" s="87">
        <f>IF(D912="","",VLOOKUP(D912,'Műszaki adattábla'!E:Q,11,0))</f>
        <v>0</v>
      </c>
      <c r="I912" s="88">
        <v>1973.63</v>
      </c>
      <c r="J912" s="89">
        <v>1169.71</v>
      </c>
      <c r="K912" s="90">
        <f>IF(D912="","",ROUND((F912*I912*'Műszaki adattábla'!$C$6/'Műszaki adattábla'!$C$7)+(G912*I912)+(H912*I912)/12*$D$7,0))</f>
        <v>208332</v>
      </c>
      <c r="L912" s="91">
        <f t="shared" si="30"/>
        <v>182653</v>
      </c>
    </row>
    <row r="913" spans="2:12" ht="15.75" thickBot="1" x14ac:dyDescent="0.3">
      <c r="B913" s="84">
        <f t="shared" si="29"/>
        <v>892</v>
      </c>
      <c r="C913" s="85" t="str">
        <f>IF(D913="","",VLOOKUP(D913,'Műszaki adattábla'!E:H,2,0))</f>
        <v>5000 Szolnok, Álmos utca 1.</v>
      </c>
      <c r="D913" s="86" t="str">
        <f>IF('Műszaki adattábla'!E905="","",'Műszaki adattábla'!E905)</f>
        <v>39N110800955000C</v>
      </c>
      <c r="E913" s="151">
        <f>IF('Műszaki adattábla'!E905="","",'Műszaki adattábla'!Q905)</f>
        <v>247132</v>
      </c>
      <c r="F913" s="87">
        <f>IF(D913="","",VLOOKUP(D913,'Műszaki adattábla'!E:N,8,0))</f>
        <v>0</v>
      </c>
      <c r="G913" s="87">
        <f>IF(D913="","",IF('Műszaki adattábla'!K905="20-99",IF('Műszaki adattábla'!N905="","Nem adott meg lekötött teljesítményt",VLOOKUP(D913,'Műszaki adattábla'!E:P,10,0)),0))</f>
        <v>231</v>
      </c>
      <c r="H913" s="87">
        <f>IF(D913="","",VLOOKUP(D913,'Műszaki adattábla'!E:Q,11,0))</f>
        <v>0</v>
      </c>
      <c r="I913" s="88">
        <v>1832.45</v>
      </c>
      <c r="J913" s="89">
        <v>194.42</v>
      </c>
      <c r="K913" s="90">
        <f>IF(D913="","",ROUND((F913*I913*'Műszaki adattábla'!$C$6/'Műszaki adattábla'!$C$7)+(G913*I913)+(H913*I913)/12*$D$7,0))</f>
        <v>423296</v>
      </c>
      <c r="L913" s="91">
        <f t="shared" si="30"/>
        <v>48047</v>
      </c>
    </row>
    <row r="914" spans="2:12" ht="15.75" thickBot="1" x14ac:dyDescent="0.3">
      <c r="B914" s="84">
        <f t="shared" si="29"/>
        <v>893</v>
      </c>
      <c r="C914" s="85" t="str">
        <f>IF(D914="","",VLOOKUP(D914,'Műszaki adattábla'!E:H,2,0))</f>
        <v>5000 Szolnok, Dr. Sebestény Gyula út 5.</v>
      </c>
      <c r="D914" s="86" t="str">
        <f>IF('Műszaki adattábla'!E906="","",'Műszaki adattábla'!E906)</f>
        <v>39N110800817000X</v>
      </c>
      <c r="E914" s="151">
        <f>IF('Műszaki adattábla'!E906="","",'Műszaki adattábla'!Q906)</f>
        <v>488067</v>
      </c>
      <c r="F914" s="87">
        <f>IF(D914="","",VLOOKUP(D914,'Műszaki adattábla'!E:N,8,0))</f>
        <v>0</v>
      </c>
      <c r="G914" s="87">
        <f>IF(D914="","",IF('Műszaki adattábla'!K906="20-99",IF('Műszaki adattábla'!N906="","Nem adott meg lekötött teljesítményt",VLOOKUP(D914,'Műszaki adattábla'!E:P,10,0)),0))</f>
        <v>683</v>
      </c>
      <c r="H914" s="87">
        <f>IF(D914="","",VLOOKUP(D914,'Műszaki adattábla'!E:Q,11,0))</f>
        <v>0</v>
      </c>
      <c r="I914" s="88">
        <v>1832.45</v>
      </c>
      <c r="J914" s="89">
        <v>194.42</v>
      </c>
      <c r="K914" s="90">
        <f>IF(D914="","",ROUND((F914*I914*'Műszaki adattábla'!$C$6/'Műszaki adattábla'!$C$7)+(G914*I914)+(H914*I914)/12*$D$7,0))</f>
        <v>1251563</v>
      </c>
      <c r="L914" s="91">
        <f t="shared" si="30"/>
        <v>94890</v>
      </c>
    </row>
    <row r="915" spans="2:12" ht="15.75" thickBot="1" x14ac:dyDescent="0.3">
      <c r="B915" s="84">
        <f t="shared" si="29"/>
        <v>894</v>
      </c>
      <c r="C915" s="85" t="str">
        <f>IF(D915="","",VLOOKUP(D915,'Műszaki adattábla'!E:H,2,0))</f>
        <v>5350 Tiszafüred, Fő út 55.</v>
      </c>
      <c r="D915" s="86" t="str">
        <f>IF('Műszaki adattábla'!E907="","",'Műszaki adattábla'!E907)</f>
        <v>39N110768309000U</v>
      </c>
      <c r="E915" s="151">
        <f>IF('Műszaki adattábla'!E907="","",'Műszaki adattábla'!Q907)</f>
        <v>104111</v>
      </c>
      <c r="F915" s="87">
        <f>IF(D915="","",VLOOKUP(D915,'Műszaki adattábla'!E:N,8,0))</f>
        <v>0</v>
      </c>
      <c r="G915" s="87">
        <f>IF(D915="","",IF('Műszaki adattábla'!K907="20-99",IF('Műszaki adattábla'!N907="","Nem adott meg lekötött teljesítményt",VLOOKUP(D915,'Műszaki adattábla'!E:P,10,0)),0))</f>
        <v>263</v>
      </c>
      <c r="H915" s="87">
        <f>IF(D915="","",VLOOKUP(D915,'Műszaki adattábla'!E:Q,11,0))</f>
        <v>0</v>
      </c>
      <c r="I915" s="88">
        <v>1832.45</v>
      </c>
      <c r="J915" s="89">
        <v>194.42</v>
      </c>
      <c r="K915" s="90">
        <f>IF(D915="","",ROUND((F915*I915*'Műszaki adattábla'!$C$6/'Műszaki adattábla'!$C$7)+(G915*I915)+(H915*I915)/12*$D$7,0))</f>
        <v>481934</v>
      </c>
      <c r="L915" s="91">
        <f t="shared" si="30"/>
        <v>20241</v>
      </c>
    </row>
    <row r="916" spans="2:12" ht="15.75" thickBot="1" x14ac:dyDescent="0.3">
      <c r="B916" s="84">
        <f t="shared" si="29"/>
        <v>895</v>
      </c>
      <c r="C916" s="85" t="str">
        <f>IF(D916="","",VLOOKUP(D916,'Műszaki adattábla'!E:H,2,0))</f>
        <v>5200 Törökszentmiklós, Kossuth út 143.</v>
      </c>
      <c r="D916" s="86" t="str">
        <f>IF('Műszaki adattábla'!E908="","",'Műszaki adattábla'!E908)</f>
        <v>39N110765320000D</v>
      </c>
      <c r="E916" s="151">
        <f>IF('Műszaki adattábla'!E908="","",'Műszaki adattábla'!Q908)</f>
        <v>275908</v>
      </c>
      <c r="F916" s="87">
        <f>IF(D916="","",VLOOKUP(D916,'Műszaki adattábla'!E:N,8,0))</f>
        <v>0</v>
      </c>
      <c r="G916" s="87">
        <f>IF(D916="","",IF('Műszaki adattábla'!K908="20-99",IF('Műszaki adattábla'!N908="","Nem adott meg lekötött teljesítményt",VLOOKUP(D916,'Műszaki adattábla'!E:P,10,0)),0))</f>
        <v>683</v>
      </c>
      <c r="H916" s="87">
        <f>IF(D916="","",VLOOKUP(D916,'Műszaki adattábla'!E:Q,11,0))</f>
        <v>0</v>
      </c>
      <c r="I916" s="88">
        <v>1832.45</v>
      </c>
      <c r="J916" s="89">
        <v>194.42</v>
      </c>
      <c r="K916" s="90">
        <f>IF(D916="","",ROUND((F916*I916*'Műszaki adattábla'!$C$6/'Műszaki adattábla'!$C$7)+(G916*I916)+(H916*I916)/12*$D$7,0))</f>
        <v>1251563</v>
      </c>
      <c r="L916" s="91">
        <f t="shared" si="30"/>
        <v>53642</v>
      </c>
    </row>
    <row r="917" spans="2:12" ht="15.75" thickBot="1" x14ac:dyDescent="0.3">
      <c r="B917" s="84">
        <f t="shared" si="29"/>
        <v>896</v>
      </c>
      <c r="C917" s="85" t="str">
        <f>IF(D917="","",VLOOKUP(D917,'Műszaki adattábla'!E:H,2,0))</f>
        <v>5000 Szolnok -Szandaszőlős, Üdülősor 1.</v>
      </c>
      <c r="D917" s="86" t="str">
        <f>IF('Műszaki adattábla'!E909="","",'Műszaki adattábla'!E909)</f>
        <v>39N110290865000T</v>
      </c>
      <c r="E917" s="151">
        <f>IF('Műszaki adattábla'!E909="","",'Műszaki adattábla'!Q909)</f>
        <v>82272</v>
      </c>
      <c r="F917" s="87">
        <f>IF(D917="","",VLOOKUP(D917,'Műszaki adattábla'!E:N,8,0))</f>
        <v>10</v>
      </c>
      <c r="G917" s="87">
        <f>IF(D917="","",IF('Műszaki adattábla'!K909="20-99",IF('Műszaki adattábla'!N909="","Nem adott meg lekötött teljesítményt",VLOOKUP(D917,'Műszaki adattábla'!E:P,10,0)),0))</f>
        <v>0</v>
      </c>
      <c r="H917" s="87">
        <f>IF(D917="","",VLOOKUP(D917,'Műszaki adattábla'!E:Q,11,0))</f>
        <v>0</v>
      </c>
      <c r="I917" s="88">
        <v>1973.63</v>
      </c>
      <c r="J917" s="89">
        <v>1169.71</v>
      </c>
      <c r="K917" s="90">
        <f>IF(D917="","",ROUND((F917*I917*'Műszaki adattábla'!$C$6/'Műszaki adattábla'!$C$7)+(G917*I917)+(H917*I917)/12*$D$7,0))</f>
        <v>208332</v>
      </c>
      <c r="L917" s="91">
        <f t="shared" si="30"/>
        <v>96234</v>
      </c>
    </row>
    <row r="918" spans="2:12" ht="15.75" thickBot="1" x14ac:dyDescent="0.3">
      <c r="B918" s="84">
        <f t="shared" si="29"/>
        <v>897</v>
      </c>
      <c r="C918" s="85" t="str">
        <f>IF(D918="","",VLOOKUP(D918,'Műszaki adattábla'!E:H,2,0))</f>
        <v>3300 Eger, Kallómalom u.2.fsz2.</v>
      </c>
      <c r="D918" s="86" t="str">
        <f>IF('Műszaki adattábla'!E910="","",'Műszaki adattábla'!E910)</f>
        <v>39N112601950000R</v>
      </c>
      <c r="E918" s="151">
        <f>IF('Műszaki adattábla'!E910="","",'Műszaki adattábla'!Q910)</f>
        <v>11</v>
      </c>
      <c r="F918" s="87">
        <f>IF(D918="","",VLOOKUP(D918,'Műszaki adattábla'!E:N,8,0))</f>
        <v>4</v>
      </c>
      <c r="G918" s="87">
        <f>IF(D918="","",IF('Műszaki adattábla'!K910="20-99",IF('Műszaki adattábla'!N910="","Nem adott meg lekötött teljesítményt",VLOOKUP(D918,'Műszaki adattábla'!E:P,10,0)),0))</f>
        <v>0</v>
      </c>
      <c r="H918" s="87">
        <f>IF(D918="","",VLOOKUP(D918,'Műszaki adattábla'!E:Q,11,0))</f>
        <v>0</v>
      </c>
      <c r="I918" s="88">
        <v>1973.63</v>
      </c>
      <c r="J918" s="89">
        <v>1169.71</v>
      </c>
      <c r="K918" s="90">
        <f>IF(D918="","",ROUND((F918*I918*'Műszaki adattábla'!$C$6/'Műszaki adattábla'!$C$7)+(G918*I918)+(H918*I918)/12*$D$7,0))</f>
        <v>83333</v>
      </c>
      <c r="L918" s="91">
        <f t="shared" si="30"/>
        <v>13</v>
      </c>
    </row>
    <row r="919" spans="2:12" ht="15.75" thickBot="1" x14ac:dyDescent="0.3">
      <c r="B919" s="84">
        <f t="shared" si="29"/>
        <v>898</v>
      </c>
      <c r="C919" s="85" t="str">
        <f>IF(D919="","",VLOOKUP(D919,'Műszaki adattábla'!E:H,2,0))</f>
        <v>5435 Martfű, Május 1 utca 6.</v>
      </c>
      <c r="D919" s="86" t="str">
        <f>IF('Műszaki adattábla'!E911="","",'Műszaki adattábla'!E911)</f>
        <v>39N110810718000Q</v>
      </c>
      <c r="E919" s="151">
        <f>IF('Műszaki adattábla'!E911="","",'Műszaki adattábla'!Q911)</f>
        <v>66923</v>
      </c>
      <c r="F919" s="87">
        <f>IF(D919="","",VLOOKUP(D919,'Műszaki adattábla'!E:N,8,0))</f>
        <v>6</v>
      </c>
      <c r="G919" s="87">
        <f>IF(D919="","",IF('Műszaki adattábla'!K911="20-99",IF('Műszaki adattábla'!N911="","Nem adott meg lekötött teljesítményt",VLOOKUP(D919,'Műszaki adattábla'!E:P,10,0)),0))</f>
        <v>0</v>
      </c>
      <c r="H919" s="87">
        <f>IF(D919="","",VLOOKUP(D919,'Műszaki adattábla'!E:Q,11,0))</f>
        <v>0</v>
      </c>
      <c r="I919" s="88">
        <v>1973.63</v>
      </c>
      <c r="J919" s="89">
        <v>1169.71</v>
      </c>
      <c r="K919" s="90">
        <f>IF(D919="","",ROUND((F919*I919*'Műszaki adattábla'!$C$6/'Műszaki adattábla'!$C$7)+(G919*I919)+(H919*I919)/12*$D$7,0))</f>
        <v>124999</v>
      </c>
      <c r="L919" s="91">
        <f t="shared" si="30"/>
        <v>78281</v>
      </c>
    </row>
    <row r="920" spans="2:12" ht="15.75" thickBot="1" x14ac:dyDescent="0.3">
      <c r="B920" s="84">
        <f t="shared" si="29"/>
        <v>899</v>
      </c>
      <c r="C920" s="85" t="str">
        <f>IF(D920="","",VLOOKUP(D920,'Műszaki adattábla'!E:H,2,0))</f>
        <v>5052 Újszász, Szabadság tér 6.</v>
      </c>
      <c r="D920" s="86" t="str">
        <f>IF('Műszaki adattábla'!E912="","",'Műszaki adattábla'!E912)</f>
        <v>39N110553262000V</v>
      </c>
      <c r="E920" s="151">
        <f>IF('Műszaki adattábla'!E912="","",'Műszaki adattábla'!Q912)</f>
        <v>57107</v>
      </c>
      <c r="F920" s="87">
        <f>IF(D920="","",VLOOKUP(D920,'Műszaki adattábla'!E:N,8,0))</f>
        <v>6</v>
      </c>
      <c r="G920" s="87">
        <f>IF(D920="","",IF('Műszaki adattábla'!K912="20-99",IF('Műszaki adattábla'!N912="","Nem adott meg lekötött teljesítményt",VLOOKUP(D920,'Műszaki adattábla'!E:P,10,0)),0))</f>
        <v>0</v>
      </c>
      <c r="H920" s="87">
        <f>IF(D920="","",VLOOKUP(D920,'Műszaki adattábla'!E:Q,11,0))</f>
        <v>0</v>
      </c>
      <c r="I920" s="88">
        <v>1973.63</v>
      </c>
      <c r="J920" s="89">
        <v>1169.71</v>
      </c>
      <c r="K920" s="90">
        <f>IF(D920="","",ROUND((F920*I920*'Műszaki adattábla'!$C$6/'Műszaki adattábla'!$C$7)+(G920*I920)+(H920*I920)/12*$D$7,0))</f>
        <v>124999</v>
      </c>
      <c r="L920" s="91">
        <f t="shared" si="30"/>
        <v>66799</v>
      </c>
    </row>
    <row r="921" spans="2:12" ht="15.75" thickBot="1" x14ac:dyDescent="0.3">
      <c r="B921" s="84">
        <f t="shared" si="29"/>
        <v>900</v>
      </c>
      <c r="C921" s="85" t="str">
        <f>IF(D921="","",VLOOKUP(D921,'Műszaki adattábla'!E:H,2,0))</f>
        <v xml:space="preserve">5094 Tiszajenő, Vasút u. 11. </v>
      </c>
      <c r="D921" s="86" t="str">
        <f>IF('Műszaki adattábla'!E913="","",'Műszaki adattábla'!E913)</f>
        <v>39N110842301000F</v>
      </c>
      <c r="E921" s="151">
        <f>IF('Műszaki adattábla'!E913="","",'Műszaki adattábla'!Q913)</f>
        <v>11</v>
      </c>
      <c r="F921" s="87">
        <f>IF(D921="","",VLOOKUP(D921,'Műszaki adattábla'!E:N,8,0))</f>
        <v>4</v>
      </c>
      <c r="G921" s="87">
        <f>IF(D921="","",IF('Műszaki adattábla'!K913="20-99",IF('Műszaki adattábla'!N913="","Nem adott meg lekötött teljesítményt",VLOOKUP(D921,'Műszaki adattábla'!E:P,10,0)),0))</f>
        <v>0</v>
      </c>
      <c r="H921" s="87">
        <f>IF(D921="","",VLOOKUP(D921,'Műszaki adattábla'!E:Q,11,0))</f>
        <v>0</v>
      </c>
      <c r="I921" s="88">
        <v>1973.63</v>
      </c>
      <c r="J921" s="89">
        <v>1169.71</v>
      </c>
      <c r="K921" s="90">
        <f>IF(D921="","",ROUND((F921*I921*'Műszaki adattábla'!$C$6/'Műszaki adattábla'!$C$7)+(G921*I921)+(H921*I921)/12*$D$7,0))</f>
        <v>83333</v>
      </c>
      <c r="L921" s="91">
        <f t="shared" si="30"/>
        <v>13</v>
      </c>
    </row>
    <row r="922" spans="2:12" ht="15.75" thickBot="1" x14ac:dyDescent="0.3">
      <c r="B922" s="84">
        <f t="shared" si="29"/>
        <v>901</v>
      </c>
      <c r="C922" s="85" t="str">
        <f>IF(D922="","",VLOOKUP(D922,'Műszaki adattábla'!E:H,2,0))</f>
        <v>5051 Zagyvarékas, Rákoczi Feren utca 56.</v>
      </c>
      <c r="D922" s="86" t="str">
        <f>IF('Műszaki adattábla'!E914="","",'Műszaki adattábla'!E914)</f>
        <v>39N1102846250007</v>
      </c>
      <c r="E922" s="151">
        <f>IF('Műszaki adattábla'!E914="","",'Műszaki adattábla'!Q914)</f>
        <v>360</v>
      </c>
      <c r="F922" s="87">
        <f>IF(D922="","",VLOOKUP(D922,'Műszaki adattábla'!E:N,8,0))</f>
        <v>4</v>
      </c>
      <c r="G922" s="87">
        <f>IF(D922="","",IF('Műszaki adattábla'!K914="20-99",IF('Műszaki adattábla'!N914="","Nem adott meg lekötött teljesítményt",VLOOKUP(D922,'Műszaki adattábla'!E:P,10,0)),0))</f>
        <v>0</v>
      </c>
      <c r="H922" s="87">
        <f>IF(D922="","",VLOOKUP(D922,'Műszaki adattábla'!E:Q,11,0))</f>
        <v>0</v>
      </c>
      <c r="I922" s="88">
        <v>1973.63</v>
      </c>
      <c r="J922" s="89">
        <v>1169.71</v>
      </c>
      <c r="K922" s="90">
        <f>IF(D922="","",ROUND((F922*I922*'Műszaki adattábla'!$C$6/'Műszaki adattábla'!$C$7)+(G922*I922)+(H922*I922)/12*$D$7,0))</f>
        <v>83333</v>
      </c>
      <c r="L922" s="91">
        <f t="shared" si="30"/>
        <v>421</v>
      </c>
    </row>
    <row r="923" spans="2:12" ht="15.75" thickBot="1" x14ac:dyDescent="0.3">
      <c r="B923" s="84">
        <f t="shared" si="29"/>
        <v>902</v>
      </c>
      <c r="C923" s="85" t="str">
        <f>IF(D923="","",VLOOKUP(D923,'Műszaki adattábla'!E:H,2,0))</f>
        <v>5100 Jászberény,  Hatvani út 1.</v>
      </c>
      <c r="D923" s="86" t="str">
        <f>IF('Műszaki adattábla'!E915="","",'Műszaki adattábla'!E915)</f>
        <v>39N1108742300003</v>
      </c>
      <c r="E923" s="151">
        <f>IF('Műszaki adattábla'!E915="","",'Műszaki adattábla'!Q915)</f>
        <v>239132</v>
      </c>
      <c r="F923" s="87">
        <f>IF(D923="","",VLOOKUP(D923,'Műszaki adattábla'!E:N,8,0))</f>
        <v>16</v>
      </c>
      <c r="G923" s="87">
        <f>IF(D923="","",IF('Műszaki adattábla'!K915="20-99",IF('Műszaki adattábla'!N915="","Nem adott meg lekötött teljesítményt",VLOOKUP(D923,'Műszaki adattábla'!E:P,10,0)),0))</f>
        <v>0</v>
      </c>
      <c r="H923" s="87">
        <f>IF(D923="","",VLOOKUP(D923,'Műszaki adattábla'!E:Q,11,0))</f>
        <v>0</v>
      </c>
      <c r="I923" s="88">
        <v>1973.63</v>
      </c>
      <c r="J923" s="89">
        <v>1169.71</v>
      </c>
      <c r="K923" s="90">
        <f>IF(D923="","",ROUND((F923*I923*'Műszaki adattábla'!$C$6/'Műszaki adattábla'!$C$7)+(G923*I923)+(H923*I923)/12*$D$7,0))</f>
        <v>333332</v>
      </c>
      <c r="L923" s="91">
        <f t="shared" si="30"/>
        <v>279715</v>
      </c>
    </row>
    <row r="924" spans="2:12" ht="15.75" thickBot="1" x14ac:dyDescent="0.3">
      <c r="B924" s="84">
        <f t="shared" si="29"/>
        <v>903</v>
      </c>
      <c r="C924" s="85" t="str">
        <f>IF(D924="","",VLOOKUP(D924,'Műszaki adattábla'!E:H,2,0))</f>
        <v>5055 Jászladány, Hösök tere 4.</v>
      </c>
      <c r="D924" s="86" t="str">
        <f>IF('Műszaki adattábla'!E916="","",'Műszaki adattábla'!E916)</f>
        <v>39N110851770000N</v>
      </c>
      <c r="E924" s="151">
        <f>IF('Műszaki adattábla'!E916="","",'Műszaki adattábla'!Q916)</f>
        <v>109970</v>
      </c>
      <c r="F924" s="87">
        <f>IF(D924="","",VLOOKUP(D924,'Műszaki adattábla'!E:N,8,0))</f>
        <v>6</v>
      </c>
      <c r="G924" s="87">
        <f>IF(D924="","",IF('Műszaki adattábla'!K916="20-99",IF('Műszaki adattábla'!N916="","Nem adott meg lekötött teljesítményt",VLOOKUP(D924,'Műszaki adattábla'!E:P,10,0)),0))</f>
        <v>0</v>
      </c>
      <c r="H924" s="87">
        <f>IF(D924="","",VLOOKUP(D924,'Műszaki adattábla'!E:Q,11,0))</f>
        <v>0</v>
      </c>
      <c r="I924" s="88">
        <v>1973.63</v>
      </c>
      <c r="J924" s="89">
        <v>1169.71</v>
      </c>
      <c r="K924" s="90">
        <f>IF(D924="","",ROUND((F924*I924*'Műszaki adattábla'!$C$6/'Műszaki adattábla'!$C$7)+(G924*I924)+(H924*I924)/12*$D$7,0))</f>
        <v>124999</v>
      </c>
      <c r="L924" s="91">
        <f t="shared" si="30"/>
        <v>128633</v>
      </c>
    </row>
    <row r="925" spans="2:12" ht="15.75" thickBot="1" x14ac:dyDescent="0.3">
      <c r="B925" s="84">
        <f t="shared" si="29"/>
        <v>904</v>
      </c>
      <c r="C925" s="85" t="str">
        <f>IF(D925="","",VLOOKUP(D925,'Műszaki adattábla'!E:H,2,0))</f>
        <v>5123 Jászárokszállás, Kisfaludy Sándor utca 26.</v>
      </c>
      <c r="D925" s="86" t="str">
        <f>IF('Műszaki adattábla'!E917="","",'Műszaki adattábla'!E917)</f>
        <v>39N110866652000K</v>
      </c>
      <c r="E925" s="151">
        <f>IF('Műszaki adattábla'!E917="","",'Műszaki adattábla'!Q917)</f>
        <v>41959</v>
      </c>
      <c r="F925" s="87">
        <f>IF(D925="","",VLOOKUP(D925,'Műszaki adattábla'!E:N,8,0))</f>
        <v>6</v>
      </c>
      <c r="G925" s="87">
        <f>IF(D925="","",IF('Műszaki adattábla'!K917="20-99",IF('Műszaki adattábla'!N917="","Nem adott meg lekötött teljesítményt",VLOOKUP(D925,'Műszaki adattábla'!E:P,10,0)),0))</f>
        <v>0</v>
      </c>
      <c r="H925" s="87">
        <f>IF(D925="","",VLOOKUP(D925,'Műszaki adattábla'!E:Q,11,0))</f>
        <v>0</v>
      </c>
      <c r="I925" s="88">
        <v>1973.63</v>
      </c>
      <c r="J925" s="89">
        <v>1169.71</v>
      </c>
      <c r="K925" s="90">
        <f>IF(D925="","",ROUND((F925*I925*'Műszaki adattábla'!$C$6/'Műszaki adattábla'!$C$7)+(G925*I925)+(H925*I925)/12*$D$7,0))</f>
        <v>124999</v>
      </c>
      <c r="L925" s="91">
        <f t="shared" si="30"/>
        <v>49080</v>
      </c>
    </row>
    <row r="926" spans="2:12" ht="15.75" thickBot="1" x14ac:dyDescent="0.3">
      <c r="B926" s="84">
        <f t="shared" si="29"/>
        <v>905</v>
      </c>
      <c r="C926" s="85" t="str">
        <f>IF(D926="","",VLOOKUP(D926,'Műszaki adattábla'!E:H,2,0))</f>
        <v>5200 Törökszentmiklós, Szent László utca  7.I/3</v>
      </c>
      <c r="D926" s="86" t="str">
        <f>IF('Műszaki adattábla'!E918="","",'Műszaki adattábla'!E918)</f>
        <v>39N111184718000R</v>
      </c>
      <c r="E926" s="151">
        <f>IF('Műszaki adattábla'!E918="","",'Műszaki adattábla'!Q918)</f>
        <v>11</v>
      </c>
      <c r="F926" s="87">
        <f>IF(D926="","",VLOOKUP(D926,'Műszaki adattábla'!E:N,8,0))</f>
        <v>6</v>
      </c>
      <c r="G926" s="87">
        <f>IF(D926="","",IF('Műszaki adattábla'!K918="20-99",IF('Műszaki adattábla'!N918="","Nem adott meg lekötött teljesítményt",VLOOKUP(D926,'Műszaki adattábla'!E:P,10,0)),0))</f>
        <v>0</v>
      </c>
      <c r="H926" s="87">
        <f>IF(D926="","",VLOOKUP(D926,'Műszaki adattábla'!E:Q,11,0))</f>
        <v>0</v>
      </c>
      <c r="I926" s="88">
        <v>1973.63</v>
      </c>
      <c r="J926" s="89">
        <v>1169.71</v>
      </c>
      <c r="K926" s="90">
        <f>IF(D926="","",ROUND((F926*I926*'Műszaki adattábla'!$C$6/'Műszaki adattábla'!$C$7)+(G926*I926)+(H926*I926)/12*$D$7,0))</f>
        <v>124999</v>
      </c>
      <c r="L926" s="91">
        <f t="shared" si="30"/>
        <v>13</v>
      </c>
    </row>
    <row r="927" spans="2:12" ht="15.75" thickBot="1" x14ac:dyDescent="0.3">
      <c r="B927" s="84">
        <f t="shared" si="29"/>
        <v>906</v>
      </c>
      <c r="C927" s="85" t="str">
        <f>IF(D927="","",VLOOKUP(D927,'Műszaki adattábla'!E:H,2,0))</f>
        <v>5143 Jánoshida, Fő ut. 10.</v>
      </c>
      <c r="D927" s="86" t="str">
        <f>IF('Műszaki adattábla'!E919="","",'Műszaki adattábla'!E919)</f>
        <v>39N110874030000H</v>
      </c>
      <c r="E927" s="151">
        <f>IF('Műszaki adattábla'!E919="","",'Műszaki adattábla'!Q919)</f>
        <v>6756</v>
      </c>
      <c r="F927" s="87">
        <f>IF(D927="","",VLOOKUP(D927,'Műszaki adattábla'!E:N,8,0))</f>
        <v>4</v>
      </c>
      <c r="G927" s="87">
        <f>IF(D927="","",IF('Műszaki adattábla'!K919="20-99",IF('Műszaki adattábla'!N919="","Nem adott meg lekötött teljesítményt",VLOOKUP(D927,'Műszaki adattábla'!E:P,10,0)),0))</f>
        <v>0</v>
      </c>
      <c r="H927" s="87">
        <f>IF(D927="","",VLOOKUP(D927,'Műszaki adattábla'!E:Q,11,0))</f>
        <v>0</v>
      </c>
      <c r="I927" s="88">
        <v>1973.63</v>
      </c>
      <c r="J927" s="89">
        <v>1169.71</v>
      </c>
      <c r="K927" s="90">
        <f>IF(D927="","",ROUND((F927*I927*'Műszaki adattábla'!$C$6/'Műszaki adattábla'!$C$7)+(G927*I927)+(H927*I927)/12*$D$7,0))</f>
        <v>83333</v>
      </c>
      <c r="L927" s="91">
        <f t="shared" si="30"/>
        <v>7903</v>
      </c>
    </row>
    <row r="928" spans="2:12" ht="15.75" thickBot="1" x14ac:dyDescent="0.3">
      <c r="B928" s="84">
        <f t="shared" si="29"/>
        <v>907</v>
      </c>
      <c r="C928" s="85" t="str">
        <f>IF(D928="","",VLOOKUP(D928,'Műszaki adattábla'!E:H,2,0))</f>
        <v>5300 Karcag, József Attila u. 2.</v>
      </c>
      <c r="D928" s="86" t="str">
        <f>IF('Műszaki adattábla'!E920="","",'Műszaki adattábla'!E920)</f>
        <v>39N112667868000Y</v>
      </c>
      <c r="E928" s="151">
        <f>IF('Műszaki adattábla'!E920="","",'Műszaki adattábla'!Q920)</f>
        <v>269172</v>
      </c>
      <c r="F928" s="87">
        <f>IF(D928="","",VLOOKUP(D928,'Műszaki adattábla'!E:N,8,0))</f>
        <v>6</v>
      </c>
      <c r="G928" s="87">
        <f>IF(D928="","",IF('Műszaki adattábla'!K920="20-99",IF('Műszaki adattábla'!N920="","Nem adott meg lekötött teljesítményt",VLOOKUP(D928,'Műszaki adattábla'!E:P,10,0)),0))</f>
        <v>0</v>
      </c>
      <c r="H928" s="87">
        <f>IF(D928="","",VLOOKUP(D928,'Műszaki adattábla'!E:Q,11,0))</f>
        <v>0</v>
      </c>
      <c r="I928" s="88">
        <v>1973.63</v>
      </c>
      <c r="J928" s="89">
        <v>1169.71</v>
      </c>
      <c r="K928" s="90">
        <f>IF(D928="","",ROUND((F928*I928*'Műszaki adattábla'!$C$6/'Műszaki adattábla'!$C$7)+(G928*I928)+(H928*I928)/12*$D$7,0))</f>
        <v>124999</v>
      </c>
      <c r="L928" s="91">
        <f t="shared" si="30"/>
        <v>314853</v>
      </c>
    </row>
    <row r="929" spans="2:12" ht="15.75" thickBot="1" x14ac:dyDescent="0.3">
      <c r="B929" s="84">
        <f t="shared" si="29"/>
        <v>908</v>
      </c>
      <c r="C929" s="85" t="str">
        <f>IF(D929="","",VLOOKUP(D929,'Műszaki adattábla'!E:H,2,0))</f>
        <v>5321 Kunmadaras, Budai Nagy Antal utca 2.</v>
      </c>
      <c r="D929" s="86" t="str">
        <f>IF('Műszaki adattábla'!E921="","",'Műszaki adattábla'!E921)</f>
        <v>39N110758993000A</v>
      </c>
      <c r="E929" s="151">
        <f>IF('Műszaki adattábla'!E921="","",'Műszaki adattábla'!Q921)</f>
        <v>65762</v>
      </c>
      <c r="F929" s="87">
        <f>IF(D929="","",VLOOKUP(D929,'Műszaki adattábla'!E:N,8,0))</f>
        <v>6</v>
      </c>
      <c r="G929" s="87">
        <f>IF(D929="","",IF('Műszaki adattábla'!K921="20-99",IF('Műszaki adattábla'!N921="","Nem adott meg lekötött teljesítményt",VLOOKUP(D929,'Műszaki adattábla'!E:P,10,0)),0))</f>
        <v>0</v>
      </c>
      <c r="H929" s="87">
        <f>IF(D929="","",VLOOKUP(D929,'Műszaki adattábla'!E:Q,11,0))</f>
        <v>0</v>
      </c>
      <c r="I929" s="88">
        <v>1973.63</v>
      </c>
      <c r="J929" s="89">
        <v>1169.71</v>
      </c>
      <c r="K929" s="90">
        <f>IF(D929="","",ROUND((F929*I929*'Műszaki adattábla'!$C$6/'Műszaki adattábla'!$C$7)+(G929*I929)+(H929*I929)/12*$D$7,0))</f>
        <v>124999</v>
      </c>
      <c r="L929" s="91">
        <f t="shared" si="30"/>
        <v>76922</v>
      </c>
    </row>
    <row r="930" spans="2:12" ht="15.75" thickBot="1" x14ac:dyDescent="0.3">
      <c r="B930" s="84">
        <f t="shared" si="29"/>
        <v>909</v>
      </c>
      <c r="C930" s="85" t="str">
        <f>IF(D930="","",VLOOKUP(D930,'Műszaki adattábla'!E:H,2,0))</f>
        <v>55340 Kunhegyes, Rákoczi Ferenc utca 35.</v>
      </c>
      <c r="D930" s="86" t="str">
        <f>IF('Műszaki adattábla'!E922="","",'Műszaki adattábla'!E922)</f>
        <v>39N1102763540008</v>
      </c>
      <c r="E930" s="151">
        <f>IF('Műszaki adattábla'!E922="","",'Műszaki adattábla'!Q922)</f>
        <v>22990</v>
      </c>
      <c r="F930" s="87">
        <f>IF(D930="","",VLOOKUP(D930,'Műszaki adattábla'!E:N,8,0))</f>
        <v>4</v>
      </c>
      <c r="G930" s="87">
        <f>IF(D930="","",IF('Műszaki adattábla'!K922="20-99",IF('Műszaki adattábla'!N922="","Nem adott meg lekötött teljesítményt",VLOOKUP(D930,'Műszaki adattábla'!E:P,10,0)),0))</f>
        <v>0</v>
      </c>
      <c r="H930" s="87">
        <f>IF(D930="","",VLOOKUP(D930,'Műszaki adattábla'!E:Q,11,0))</f>
        <v>0</v>
      </c>
      <c r="I930" s="88">
        <v>1973.63</v>
      </c>
      <c r="J930" s="89">
        <v>1169.71</v>
      </c>
      <c r="K930" s="90">
        <f>IF(D930="","",ROUND((F930*I930*'Műszaki adattábla'!$C$6/'Műszaki adattábla'!$C$7)+(G930*I930)+(H930*I930)/12*$D$7,0))</f>
        <v>83333</v>
      </c>
      <c r="L930" s="91">
        <f t="shared" si="30"/>
        <v>26892</v>
      </c>
    </row>
    <row r="931" spans="2:12" ht="15.75" thickBot="1" x14ac:dyDescent="0.3">
      <c r="B931" s="84">
        <f t="shared" si="29"/>
        <v>910</v>
      </c>
      <c r="C931" s="85" t="str">
        <f>IF(D931="","",VLOOKUP(D931,'Műszaki adattábla'!E:H,2,0))</f>
        <v xml:space="preserve"> 5331 Kenderes, Szent István 32. </v>
      </c>
      <c r="D931" s="86" t="str">
        <f>IF('Műszaki adattábla'!E923="","",'Műszaki adattábla'!E923)</f>
        <v>39N1108119170009</v>
      </c>
      <c r="E931" s="151">
        <f>IF('Műszaki adattábla'!E923="","",'Műszaki adattábla'!Q923)</f>
        <v>15128</v>
      </c>
      <c r="F931" s="87">
        <f>IF(D931="","",VLOOKUP(D931,'Műszaki adattábla'!E:N,8,0))</f>
        <v>4</v>
      </c>
      <c r="G931" s="87">
        <f>IF(D931="","",IF('Műszaki adattábla'!K923="20-99",IF('Műszaki adattábla'!N923="","Nem adott meg lekötött teljesítményt",VLOOKUP(D931,'Műszaki adattábla'!E:P,10,0)),0))</f>
        <v>0</v>
      </c>
      <c r="H931" s="87">
        <f>IF(D931="","",VLOOKUP(D931,'Műszaki adattábla'!E:Q,11,0))</f>
        <v>0</v>
      </c>
      <c r="I931" s="88">
        <v>1973.63</v>
      </c>
      <c r="J931" s="89">
        <v>1169.71</v>
      </c>
      <c r="K931" s="90">
        <f>IF(D931="","",ROUND((F931*I931*'Műszaki adattábla'!$C$6/'Műszaki adattábla'!$C$7)+(G931*I931)+(H931*I931)/12*$D$7,0))</f>
        <v>83333</v>
      </c>
      <c r="L931" s="91">
        <f t="shared" si="30"/>
        <v>17695</v>
      </c>
    </row>
    <row r="932" spans="2:12" ht="15.75" thickBot="1" x14ac:dyDescent="0.3">
      <c r="B932" s="84">
        <f t="shared" si="29"/>
        <v>911</v>
      </c>
      <c r="C932" s="85" t="str">
        <f>IF(D932="","",VLOOKUP(D932,'Műszaki adattábla'!E:H,2,0))</f>
        <v>5462 Cibakháza, Álmos utca 14.</v>
      </c>
      <c r="D932" s="86" t="str">
        <f>IF('Műszaki adattábla'!E924="","",'Műszaki adattábla'!E924)</f>
        <v>39N110283383000A</v>
      </c>
      <c r="E932" s="151">
        <f>IF('Műszaki adattábla'!E924="","",'Műszaki adattábla'!Q924)</f>
        <v>9764</v>
      </c>
      <c r="F932" s="87">
        <f>IF(D932="","",VLOOKUP(D932,'Műszaki adattábla'!E:N,8,0))</f>
        <v>4</v>
      </c>
      <c r="G932" s="87">
        <f>IF(D932="","",IF('Műszaki adattábla'!K924="20-99",IF('Műszaki adattábla'!N924="","Nem adott meg lekötött teljesítményt",VLOOKUP(D932,'Műszaki adattábla'!E:P,10,0)),0))</f>
        <v>0</v>
      </c>
      <c r="H932" s="87">
        <f>IF(D932="","",VLOOKUP(D932,'Műszaki adattábla'!E:Q,11,0))</f>
        <v>0</v>
      </c>
      <c r="I932" s="88">
        <v>1973.63</v>
      </c>
      <c r="J932" s="89">
        <v>1169.71</v>
      </c>
      <c r="K932" s="90">
        <f>IF(D932="","",ROUND((F932*I932*'Műszaki adattábla'!$C$6/'Műszaki adattábla'!$C$7)+(G932*I932)+(H932*I932)/12*$D$7,0))</f>
        <v>83333</v>
      </c>
      <c r="L932" s="91">
        <f t="shared" si="30"/>
        <v>11421</v>
      </c>
    </row>
    <row r="933" spans="2:12" ht="15.75" thickBot="1" x14ac:dyDescent="0.3">
      <c r="B933" s="84">
        <f t="shared" si="29"/>
        <v>912</v>
      </c>
      <c r="C933" s="85" t="str">
        <f>IF(D933="","",VLOOKUP(D933,'Műszaki adattábla'!E:H,2,0))</f>
        <v>5451 Öcsöd, Kossuth Lajos utca 26/B</v>
      </c>
      <c r="D933" s="86" t="str">
        <f>IF('Műszaki adattábla'!E925="","",'Műszaki adattábla'!E925)</f>
        <v>39N1102790190004</v>
      </c>
      <c r="E933" s="151">
        <f>IF('Műszaki adattábla'!E925="","",'Műszaki adattábla'!Q925)</f>
        <v>18852</v>
      </c>
      <c r="F933" s="87">
        <f>IF(D933="","",VLOOKUP(D933,'Műszaki adattábla'!E:N,8,0))</f>
        <v>4</v>
      </c>
      <c r="G933" s="87">
        <f>IF(D933="","",IF('Műszaki adattábla'!K925="20-99",IF('Műszaki adattábla'!N925="","Nem adott meg lekötött teljesítményt",VLOOKUP(D933,'Műszaki adattábla'!E:P,10,0)),0))</f>
        <v>0</v>
      </c>
      <c r="H933" s="87">
        <f>IF(D933="","",VLOOKUP(D933,'Műszaki adattábla'!E:Q,11,0))</f>
        <v>0</v>
      </c>
      <c r="I933" s="88">
        <v>1973.63</v>
      </c>
      <c r="J933" s="89">
        <v>1169.71</v>
      </c>
      <c r="K933" s="90">
        <f>IF(D933="","",ROUND((F933*I933*'Műszaki adattábla'!$C$6/'Műszaki adattábla'!$C$7)+(G933*I933)+(H933*I933)/12*$D$7,0))</f>
        <v>83333</v>
      </c>
      <c r="L933" s="91">
        <f t="shared" si="30"/>
        <v>22051</v>
      </c>
    </row>
    <row r="934" spans="2:12" ht="15.75" thickBot="1" x14ac:dyDescent="0.3">
      <c r="B934" s="84">
        <f t="shared" si="29"/>
        <v>913</v>
      </c>
      <c r="C934" s="85" t="str">
        <f>IF(D934="","",VLOOKUP(D934,'Műszaki adattábla'!E:H,2,0))</f>
        <v>5471 Tiszakürt, Arany János  utca 8.</v>
      </c>
      <c r="D934" s="86" t="str">
        <f>IF('Műszaki adattábla'!E926="","",'Műszaki adattábla'!E926)</f>
        <v>39N110280296000K</v>
      </c>
      <c r="E934" s="151">
        <f>IF('Műszaki adattábla'!E926="","",'Műszaki adattábla'!Q926)</f>
        <v>8443</v>
      </c>
      <c r="F934" s="87">
        <f>IF(D934="","",VLOOKUP(D934,'Műszaki adattábla'!E:N,8,0))</f>
        <v>4</v>
      </c>
      <c r="G934" s="87">
        <f>IF(D934="","",IF('Műszaki adattábla'!K926="20-99",IF('Műszaki adattábla'!N926="","Nem adott meg lekötött teljesítményt",VLOOKUP(D934,'Műszaki adattábla'!E:P,10,0)),0))</f>
        <v>0</v>
      </c>
      <c r="H934" s="87">
        <f>IF(D934="","",VLOOKUP(D934,'Műszaki adattábla'!E:Q,11,0))</f>
        <v>0</v>
      </c>
      <c r="I934" s="88">
        <v>1973.63</v>
      </c>
      <c r="J934" s="89">
        <v>1169.71</v>
      </c>
      <c r="K934" s="90">
        <f>IF(D934="","",ROUND((F934*I934*'Műszaki adattábla'!$C$6/'Műszaki adattábla'!$C$7)+(G934*I934)+(H934*I934)/12*$D$7,0))</f>
        <v>83333</v>
      </c>
      <c r="L934" s="91">
        <f t="shared" si="30"/>
        <v>9876</v>
      </c>
    </row>
    <row r="935" spans="2:12" ht="15.75" thickBot="1" x14ac:dyDescent="0.3">
      <c r="B935" s="84">
        <f t="shared" si="29"/>
        <v>914</v>
      </c>
      <c r="C935" s="85" t="str">
        <f>IF(D935="","",VLOOKUP(D935,'Műszaki adattábla'!E:H,2,0))</f>
        <v>5474 Tiszasas, Rákóczi Ferenc utca 35.</v>
      </c>
      <c r="D935" s="86" t="str">
        <f>IF('Műszaki adattábla'!E927="","",'Műszaki adattábla'!E927)</f>
        <v>39N110278856000L</v>
      </c>
      <c r="E935" s="151">
        <f>IF('Műszaki adattábla'!E927="","",'Műszaki adattábla'!Q927)</f>
        <v>4349</v>
      </c>
      <c r="F935" s="87">
        <f>IF(D935="","",VLOOKUP(D935,'Műszaki adattábla'!E:N,8,0))</f>
        <v>4</v>
      </c>
      <c r="G935" s="87">
        <f>IF(D935="","",IF('Műszaki adattábla'!K927="20-99",IF('Műszaki adattábla'!N927="","Nem adott meg lekötött teljesítményt",VLOOKUP(D935,'Műszaki adattábla'!E:P,10,0)),0))</f>
        <v>0</v>
      </c>
      <c r="H935" s="87">
        <f>IF(D935="","",VLOOKUP(D935,'Műszaki adattábla'!E:Q,11,0))</f>
        <v>0</v>
      </c>
      <c r="I935" s="88">
        <v>1973.63</v>
      </c>
      <c r="J935" s="89">
        <v>1169.71</v>
      </c>
      <c r="K935" s="90">
        <f>IF(D935="","",ROUND((F935*I935*'Műszaki adattábla'!$C$6/'Műszaki adattábla'!$C$7)+(G935*I935)+(H935*I935)/12*$D$7,0))</f>
        <v>83333</v>
      </c>
      <c r="L935" s="91">
        <f t="shared" si="30"/>
        <v>5087</v>
      </c>
    </row>
    <row r="936" spans="2:12" ht="15.75" thickBot="1" x14ac:dyDescent="0.3">
      <c r="B936" s="84">
        <f t="shared" si="29"/>
        <v>915</v>
      </c>
      <c r="C936" s="85" t="str">
        <f>IF(D936="","",VLOOKUP(D936,'Műszaki adattábla'!E:H,2,0))</f>
        <v>5430 Tiszaföldvár, Kossuth Lajos utca 137.</v>
      </c>
      <c r="D936" s="86" t="str">
        <f>IF('Műszaki adattábla'!E928="","",'Műszaki adattábla'!E928)</f>
        <v>39N110549846000G</v>
      </c>
      <c r="E936" s="151">
        <f>IF('Műszaki adattábla'!E928="","",'Műszaki adattábla'!Q928)</f>
        <v>61677</v>
      </c>
      <c r="F936" s="87">
        <f>IF(D936="","",VLOOKUP(D936,'Műszaki adattábla'!E:N,8,0))</f>
        <v>4</v>
      </c>
      <c r="G936" s="87">
        <f>IF(D936="","",IF('Műszaki adattábla'!K928="20-99",IF('Műszaki adattábla'!N928="","Nem adott meg lekötött teljesítményt",VLOOKUP(D936,'Műszaki adattábla'!E:P,10,0)),0))</f>
        <v>0</v>
      </c>
      <c r="H936" s="87">
        <f>IF(D936="","",VLOOKUP(D936,'Műszaki adattábla'!E:Q,11,0))</f>
        <v>0</v>
      </c>
      <c r="I936" s="88">
        <v>1973.63</v>
      </c>
      <c r="J936" s="89">
        <v>1169.71</v>
      </c>
      <c r="K936" s="90">
        <f>IF(D936="","",ROUND((F936*I936*'Műszaki adattábla'!$C$6/'Műszaki adattábla'!$C$7)+(G936*I936)+(H936*I936)/12*$D$7,0))</f>
        <v>83333</v>
      </c>
      <c r="L936" s="91">
        <f t="shared" si="30"/>
        <v>72144</v>
      </c>
    </row>
    <row r="937" spans="2:12" ht="15.75" thickBot="1" x14ac:dyDescent="0.3">
      <c r="B937" s="84">
        <f t="shared" si="29"/>
        <v>916</v>
      </c>
      <c r="C937" s="85" t="str">
        <f>IF(D937="","",VLOOKUP(D937,'Műszaki adattábla'!E:H,2,0))</f>
        <v>5420 Túrkeve, Táncsics Mihály  utca 1/B</v>
      </c>
      <c r="D937" s="86" t="str">
        <f>IF('Műszaki adattábla'!E929="","",'Műszaki adattábla'!E929)</f>
        <v>39N1107496550009</v>
      </c>
      <c r="E937" s="151">
        <f>IF('Műszaki adattábla'!E929="","",'Műszaki adattábla'!Q929)</f>
        <v>60925</v>
      </c>
      <c r="F937" s="87">
        <f>IF(D937="","",VLOOKUP(D937,'Műszaki adattábla'!E:N,8,0))</f>
        <v>6</v>
      </c>
      <c r="G937" s="87">
        <f>IF(D937="","",IF('Műszaki adattábla'!K929="20-99",IF('Műszaki adattábla'!N929="","Nem adott meg lekötött teljesítményt",VLOOKUP(D937,'Műszaki adattábla'!E:P,10,0)),0))</f>
        <v>0</v>
      </c>
      <c r="H937" s="87">
        <f>IF(D937="","",VLOOKUP(D937,'Műszaki adattábla'!E:Q,11,0))</f>
        <v>0</v>
      </c>
      <c r="I937" s="88">
        <v>1973.63</v>
      </c>
      <c r="J937" s="89">
        <v>1169.71</v>
      </c>
      <c r="K937" s="90">
        <f>IF(D937="","",ROUND((F937*I937*'Műszaki adattábla'!$C$6/'Műszaki adattábla'!$C$7)+(G937*I937)+(H937*I937)/12*$D$7,0))</f>
        <v>124999</v>
      </c>
      <c r="L937" s="91">
        <f t="shared" si="30"/>
        <v>71265</v>
      </c>
    </row>
    <row r="938" spans="2:12" ht="15.75" thickBot="1" x14ac:dyDescent="0.3">
      <c r="B938" s="84">
        <f t="shared" si="29"/>
        <v>917</v>
      </c>
      <c r="C938" s="85" t="str">
        <f>IF(D938="","",VLOOKUP(D938,'Műszaki adattábla'!E:H,2,0))</f>
        <v>5411 Kétpó, Almássy tér 1/A</v>
      </c>
      <c r="D938" s="86" t="str">
        <f>IF('Műszaki adattábla'!E930="","",'Műszaki adattábla'!E930)</f>
        <v>39N110149253000X</v>
      </c>
      <c r="E938" s="151">
        <f>IF('Műszaki adattábla'!E930="","",'Műszaki adattábla'!Q930)</f>
        <v>13983</v>
      </c>
      <c r="F938" s="87">
        <f>IF(D938="","",VLOOKUP(D938,'Műszaki adattábla'!E:N,8,0))</f>
        <v>4</v>
      </c>
      <c r="G938" s="87">
        <f>IF(D938="","",IF('Műszaki adattábla'!K930="20-99",IF('Műszaki adattábla'!N930="","Nem adott meg lekötött teljesítményt",VLOOKUP(D938,'Műszaki adattábla'!E:P,10,0)),0))</f>
        <v>0</v>
      </c>
      <c r="H938" s="87">
        <f>IF(D938="","",VLOOKUP(D938,'Műszaki adattábla'!E:Q,11,0))</f>
        <v>0</v>
      </c>
      <c r="I938" s="88">
        <v>1973.63</v>
      </c>
      <c r="J938" s="89">
        <v>1169.71</v>
      </c>
      <c r="K938" s="90">
        <f>IF(D938="","",ROUND((F938*I938*'Műszaki adattábla'!$C$6/'Műszaki adattábla'!$C$7)+(G938*I938)+(H938*I938)/12*$D$7,0))</f>
        <v>83333</v>
      </c>
      <c r="L938" s="91">
        <f t="shared" si="30"/>
        <v>16356</v>
      </c>
    </row>
    <row r="939" spans="2:12" ht="15.75" thickBot="1" x14ac:dyDescent="0.3">
      <c r="B939" s="84">
        <f t="shared" si="29"/>
        <v>918</v>
      </c>
      <c r="C939" s="85" t="str">
        <f>IF(D939="","",VLOOKUP(D939,'Műszaki adattábla'!E:H,2,0))</f>
        <v>5322 Tiszaszentimre, Szécshenyi utca 7/A</v>
      </c>
      <c r="D939" s="86" t="str">
        <f>IF('Műszaki adattábla'!E931="","",'Műszaki adattábla'!E931)</f>
        <v>39N1107604540008</v>
      </c>
      <c r="E939" s="151">
        <f>IF('Műszaki adattábla'!E931="","",'Műszaki adattábla'!Q931)</f>
        <v>11</v>
      </c>
      <c r="F939" s="87">
        <f>IF(D939="","",VLOOKUP(D939,'Műszaki adattábla'!E:N,8,0))</f>
        <v>4</v>
      </c>
      <c r="G939" s="87">
        <f>IF(D939="","",IF('Műszaki adattábla'!K931="20-99",IF('Műszaki adattábla'!N931="","Nem adott meg lekötött teljesítményt",VLOOKUP(D939,'Műszaki adattábla'!E:P,10,0)),0))</f>
        <v>0</v>
      </c>
      <c r="H939" s="87">
        <f>IF(D939="","",VLOOKUP(D939,'Műszaki adattábla'!E:Q,11,0))</f>
        <v>0</v>
      </c>
      <c r="I939" s="88">
        <v>1973.63</v>
      </c>
      <c r="J939" s="89">
        <v>1169.71</v>
      </c>
      <c r="K939" s="90">
        <f>IF(D939="","",ROUND((F939*I939*'Műszaki adattábla'!$C$6/'Műszaki adattábla'!$C$7)+(G939*I939)+(H939*I939)/12*$D$7,0))</f>
        <v>83333</v>
      </c>
      <c r="L939" s="91">
        <f t="shared" si="30"/>
        <v>13</v>
      </c>
    </row>
    <row r="940" spans="2:12" ht="15.75" thickBot="1" x14ac:dyDescent="0.3">
      <c r="B940" s="84">
        <f t="shared" si="29"/>
        <v>919</v>
      </c>
      <c r="C940" s="85" t="str">
        <f>IF(D940="","",VLOOKUP(D940,'Műszaki adattábla'!E:H,2,0))</f>
        <v>5231 Fegyvernek, Szent Erzsébet út 146/a</v>
      </c>
      <c r="D940" s="86" t="str">
        <f>IF('Műszaki adattábla'!E932="","",'Műszaki adattábla'!E932)</f>
        <v>39N110783777000T</v>
      </c>
      <c r="E940" s="151">
        <f>IF('Műszaki adattábla'!E932="","",'Műszaki adattábla'!Q932)</f>
        <v>40577</v>
      </c>
      <c r="F940" s="87">
        <f>IF(D940="","",VLOOKUP(D940,'Műszaki adattábla'!E:N,8,0))</f>
        <v>6</v>
      </c>
      <c r="G940" s="87">
        <f>IF(D940="","",IF('Műszaki adattábla'!K932="20-99",IF('Műszaki adattábla'!N932="","Nem adott meg lekötött teljesítményt",VLOOKUP(D940,'Műszaki adattábla'!E:P,10,0)),0))</f>
        <v>0</v>
      </c>
      <c r="H940" s="87">
        <f>IF(D940="","",VLOOKUP(D940,'Műszaki adattábla'!E:Q,11,0))</f>
        <v>0</v>
      </c>
      <c r="I940" s="88">
        <v>1973.63</v>
      </c>
      <c r="J940" s="89">
        <v>1169.71</v>
      </c>
      <c r="K940" s="90">
        <f>IF(D940="","",ROUND((F940*I940*'Műszaki adattábla'!$C$6/'Műszaki adattábla'!$C$7)+(G940*I940)+(H940*I940)/12*$D$7,0))</f>
        <v>124999</v>
      </c>
      <c r="L940" s="91">
        <f t="shared" si="30"/>
        <v>47463</v>
      </c>
    </row>
    <row r="941" spans="2:12" ht="15.75" thickBot="1" x14ac:dyDescent="0.3">
      <c r="B941" s="84">
        <f t="shared" si="29"/>
        <v>920</v>
      </c>
      <c r="C941" s="85" t="str">
        <f>IF(D941="","",VLOOKUP(D941,'Műszaki adattábla'!E:H,2,0))</f>
        <v>5254 Tiszaroff, Dózsa György utca 2/a.</v>
      </c>
      <c r="D941" s="86" t="str">
        <f>IF('Műszaki adattábla'!E933="","",'Műszaki adattábla'!E933)</f>
        <v>39N1107556170009</v>
      </c>
      <c r="E941" s="151">
        <f>IF('Műszaki adattábla'!E933="","",'Műszaki adattábla'!Q933)</f>
        <v>14250</v>
      </c>
      <c r="F941" s="87">
        <f>IF(D941="","",VLOOKUP(D941,'Műszaki adattábla'!E:N,8,0))</f>
        <v>4</v>
      </c>
      <c r="G941" s="87">
        <f>IF(D941="","",IF('Műszaki adattábla'!K933="20-99",IF('Műszaki adattábla'!N933="","Nem adott meg lekötött teljesítményt",VLOOKUP(D941,'Műszaki adattábla'!E:P,10,0)),0))</f>
        <v>0</v>
      </c>
      <c r="H941" s="87">
        <f>IF(D941="","",VLOOKUP(D941,'Műszaki adattábla'!E:Q,11,0))</f>
        <v>0</v>
      </c>
      <c r="I941" s="88">
        <v>1973.63</v>
      </c>
      <c r="J941" s="89">
        <v>1169.71</v>
      </c>
      <c r="K941" s="90">
        <f>IF(D941="","",ROUND((F941*I941*'Műszaki adattábla'!$C$6/'Műszaki adattábla'!$C$7)+(G941*I941)+(H941*I941)/12*$D$7,0))</f>
        <v>83333</v>
      </c>
      <c r="L941" s="91">
        <f t="shared" si="30"/>
        <v>16668</v>
      </c>
    </row>
    <row r="942" spans="2:12" ht="15.75" thickBot="1" x14ac:dyDescent="0.3">
      <c r="B942" s="84">
        <f t="shared" si="29"/>
        <v>921</v>
      </c>
      <c r="C942" s="85" t="str">
        <f>IF(D942="","",VLOOKUP(D942,'Műszaki adattábla'!E:H,2,0))</f>
        <v>5000 Szolnok, Tiszaparti sétány 6.</v>
      </c>
      <c r="D942" s="86" t="str">
        <f>IF('Műszaki adattábla'!E934="","",'Műszaki adattábla'!E934)</f>
        <v>39N110796889000A</v>
      </c>
      <c r="E942" s="151">
        <f>IF('Műszaki adattábla'!E934="","",'Műszaki adattábla'!Q934)</f>
        <v>45664</v>
      </c>
      <c r="F942" s="87">
        <f>IF(D942="","",VLOOKUP(D942,'Műszaki adattábla'!E:N,8,0))</f>
        <v>10</v>
      </c>
      <c r="G942" s="87">
        <f>IF(D942="","",IF('Műszaki adattábla'!K934="20-99",IF('Műszaki adattábla'!N934="","Nem adott meg lekötött teljesítményt",VLOOKUP(D942,'Műszaki adattábla'!E:P,10,0)),0))</f>
        <v>0</v>
      </c>
      <c r="H942" s="87">
        <f>IF(D942="","",VLOOKUP(D942,'Műszaki adattábla'!E:Q,11,0))</f>
        <v>0</v>
      </c>
      <c r="I942" s="88">
        <v>1973.63</v>
      </c>
      <c r="J942" s="89">
        <v>1169.71</v>
      </c>
      <c r="K942" s="90">
        <f>IF(D942="","",ROUND((F942*I942*'Műszaki adattábla'!$C$6/'Műszaki adattábla'!$C$7)+(G942*I942)+(H942*I942)/12*$D$7,0))</f>
        <v>208332</v>
      </c>
      <c r="L942" s="91">
        <f t="shared" si="30"/>
        <v>53414</v>
      </c>
    </row>
    <row r="943" spans="2:12" ht="15.75" thickBot="1" x14ac:dyDescent="0.3">
      <c r="B943" s="84">
        <f t="shared" si="29"/>
        <v>922</v>
      </c>
      <c r="C943" s="85" t="str">
        <f>IF(D943="","",VLOOKUP(D943,'Műszaki adattábla'!E:H,2,0))</f>
        <v>6640 Csongrád, Táncsics Mihály út 18.</v>
      </c>
      <c r="D943" s="86" t="str">
        <f>IF('Műszaki adattábla'!E935="","",'Műszaki adattábla'!E935)</f>
        <v>39N0503879220006</v>
      </c>
      <c r="E943" s="151">
        <f>IF('Műszaki adattábla'!E935="","",'Műszaki adattábla'!Q935)</f>
        <v>20403</v>
      </c>
      <c r="F943" s="87">
        <f>IF(D943="","",VLOOKUP(D943,'Műszaki adattábla'!E:N,8,0))</f>
        <v>4</v>
      </c>
      <c r="G943" s="87">
        <f>IF(D943="","",IF('Műszaki adattábla'!K935="20-99",IF('Műszaki adattábla'!N935="","Nem adott meg lekötött teljesítményt",VLOOKUP(D943,'Műszaki adattábla'!E:P,10,0)),0))</f>
        <v>0</v>
      </c>
      <c r="H943" s="87">
        <f>IF(D943="","",VLOOKUP(D943,'Műszaki adattábla'!E:Q,11,0))</f>
        <v>0</v>
      </c>
      <c r="I943" s="88">
        <v>1954.93</v>
      </c>
      <c r="J943" s="89">
        <v>1138.9100000000001</v>
      </c>
      <c r="K943" s="90">
        <f>IF(D943="","",ROUND((F943*I943*'Műszaki adattábla'!$C$6/'Műszaki adattábla'!$C$7)+(G943*I943)+(H943*I943)/12*$D$7,0))</f>
        <v>82543</v>
      </c>
      <c r="L943" s="91">
        <f t="shared" si="30"/>
        <v>23237</v>
      </c>
    </row>
    <row r="944" spans="2:12" ht="15.75" thickBot="1" x14ac:dyDescent="0.3">
      <c r="B944" s="84">
        <f t="shared" si="29"/>
        <v>923</v>
      </c>
      <c r="C944" s="85" t="str">
        <f>IF(D944="","",VLOOKUP(D944,'Műszaki adattábla'!E:H,2,0))</f>
        <v>3580 Tiszaújváros, Tiszavirág utca 1.</v>
      </c>
      <c r="D944" s="86" t="str">
        <f>IF('Műszaki adattábla'!E936="","",'Műszaki adattábla'!E936)</f>
        <v>39N110342270000Z</v>
      </c>
      <c r="E944" s="151">
        <f>IF('Műszaki adattábla'!E936="","",'Műszaki adattábla'!Q936)</f>
        <v>27910</v>
      </c>
      <c r="F944" s="87">
        <f>IF(D944="","",VLOOKUP(D944,'Műszaki adattábla'!E:N,8,0))</f>
        <v>4</v>
      </c>
      <c r="G944" s="87">
        <f>IF(D944="","",IF('Műszaki adattábla'!K936="20-99",IF('Műszaki adattábla'!N936="","Nem adott meg lekötött teljesítményt",VLOOKUP(D944,'Műszaki adattábla'!E:P,10,0)),0))</f>
        <v>0</v>
      </c>
      <c r="H944" s="87">
        <f>IF(D944="","",VLOOKUP(D944,'Műszaki adattábla'!E:Q,11,0))</f>
        <v>0</v>
      </c>
      <c r="I944" s="88">
        <v>1973.63</v>
      </c>
      <c r="J944" s="89">
        <v>1169.71</v>
      </c>
      <c r="K944" s="90">
        <f>IF(D944="","",ROUND((F944*I944*'Műszaki adattábla'!$C$6/'Műszaki adattábla'!$C$7)+(G944*I944)+(H944*I944)/12*$D$7,0))</f>
        <v>83333</v>
      </c>
      <c r="L944" s="91">
        <f t="shared" si="30"/>
        <v>32647</v>
      </c>
    </row>
    <row r="945" spans="2:12" ht="15.75" thickBot="1" x14ac:dyDescent="0.3">
      <c r="B945" s="84">
        <f t="shared" si="29"/>
        <v>924</v>
      </c>
      <c r="C945" s="85" t="str">
        <f>IF(D945="","",VLOOKUP(D945,'Műszaki adattábla'!E:H,2,0))</f>
        <v>3580 Tiszaújváros, Tiszavirág utca 2.</v>
      </c>
      <c r="D945" s="86" t="str">
        <f>IF('Műszaki adattábla'!E937="","",'Műszaki adattábla'!E937)</f>
        <v>39N111282437000A</v>
      </c>
      <c r="E945" s="151">
        <f>IF('Műszaki adattábla'!E937="","",'Műszaki adattábla'!Q937)</f>
        <v>2828</v>
      </c>
      <c r="F945" s="87">
        <f>IF(D945="","",VLOOKUP(D945,'Műszaki adattábla'!E:N,8,0))</f>
        <v>4</v>
      </c>
      <c r="G945" s="87">
        <f>IF(D945="","",IF('Műszaki adattábla'!K937="20-99",IF('Műszaki adattábla'!N937="","Nem adott meg lekötött teljesítményt",VLOOKUP(D945,'Műszaki adattábla'!E:P,10,0)),0))</f>
        <v>0</v>
      </c>
      <c r="H945" s="87">
        <f>IF(D945="","",VLOOKUP(D945,'Műszaki adattábla'!E:Q,11,0))</f>
        <v>0</v>
      </c>
      <c r="I945" s="88">
        <v>1973.63</v>
      </c>
      <c r="J945" s="89">
        <v>1169.71</v>
      </c>
      <c r="K945" s="90">
        <f>IF(D945="","",ROUND((F945*I945*'Műszaki adattábla'!$C$6/'Műszaki adattábla'!$C$7)+(G945*I945)+(H945*I945)/12*$D$7,0))</f>
        <v>83333</v>
      </c>
      <c r="L945" s="91">
        <f t="shared" si="30"/>
        <v>3308</v>
      </c>
    </row>
    <row r="946" spans="2:12" ht="15.75" thickBot="1" x14ac:dyDescent="0.3">
      <c r="B946" s="84">
        <f t="shared" si="29"/>
        <v>925</v>
      </c>
      <c r="C946" s="85" t="str">
        <f>IF(D946="","",VLOOKUP(D946,'Műszaki adattábla'!E:H,2,0))</f>
        <v>3910 Tokaj, Széchényi sétány 9.</v>
      </c>
      <c r="D946" s="86" t="str">
        <f>IF('Műszaki adattábla'!E938="","",'Műszaki adattábla'!E938)</f>
        <v>39N110083259000P</v>
      </c>
      <c r="E946" s="151">
        <f>IF('Műszaki adattábla'!E938="","",'Műszaki adattábla'!Q938)</f>
        <v>42234</v>
      </c>
      <c r="F946" s="87">
        <f>IF(D946="","",VLOOKUP(D946,'Műszaki adattábla'!E:N,8,0))</f>
        <v>6</v>
      </c>
      <c r="G946" s="87">
        <f>IF(D946="","",IF('Műszaki adattábla'!K938="20-99",IF('Műszaki adattábla'!N938="","Nem adott meg lekötött teljesítményt",VLOOKUP(D946,'Műszaki adattábla'!E:P,10,0)),0))</f>
        <v>0</v>
      </c>
      <c r="H946" s="87">
        <f>IF(D946="","",VLOOKUP(D946,'Műszaki adattábla'!E:Q,11,0))</f>
        <v>0</v>
      </c>
      <c r="I946" s="88">
        <v>1973.63</v>
      </c>
      <c r="J946" s="89">
        <v>1169.71</v>
      </c>
      <c r="K946" s="90">
        <f>IF(D946="","",ROUND((F946*I946*'Műszaki adattábla'!$C$6/'Műszaki adattábla'!$C$7)+(G946*I946)+(H946*I946)/12*$D$7,0))</f>
        <v>124999</v>
      </c>
      <c r="L946" s="91">
        <f t="shared" si="30"/>
        <v>49402</v>
      </c>
    </row>
    <row r="947" spans="2:12" ht="15.75" thickBot="1" x14ac:dyDescent="0.3">
      <c r="B947" s="84">
        <f t="shared" si="29"/>
        <v>926</v>
      </c>
      <c r="C947" s="85" t="str">
        <f>IF(D947="","",VLOOKUP(D947,'Műszaki adattábla'!E:H,2,0))</f>
        <v>2500 Esztergom, Kiss János altábornagy u. 27.</v>
      </c>
      <c r="D947" s="86" t="str">
        <f>IF('Műszaki adattábla'!E939="","",'Műszaki adattábla'!E939)</f>
        <v>39N050088022000H</v>
      </c>
      <c r="E947" s="151">
        <f>IF('Műszaki adattábla'!E939="","",'Műszaki adattábla'!Q939)</f>
        <v>399938</v>
      </c>
      <c r="F947" s="87">
        <f>IF(D947="","",VLOOKUP(D947,'Műszaki adattábla'!E:N,8,0))</f>
        <v>0</v>
      </c>
      <c r="G947" s="87">
        <f>IF(D947="","",IF('Műszaki adattábla'!K939="20-99",IF('Műszaki adattábla'!N939="","Nem adott meg lekötött teljesítményt",VLOOKUP(D947,'Műszaki adattábla'!E:P,10,0)),0))</f>
        <v>263</v>
      </c>
      <c r="H947" s="87">
        <f>IF(D947="","",VLOOKUP(D947,'Műszaki adattábla'!E:Q,11,0))</f>
        <v>0</v>
      </c>
      <c r="I947" s="88">
        <v>1875.5</v>
      </c>
      <c r="J947" s="89">
        <v>164.72</v>
      </c>
      <c r="K947" s="90">
        <f>IF(D947="","",ROUND((F947*I947*'Műszaki adattábla'!$C$6/'Műszaki adattábla'!$C$7)+(G947*I947)+(H947*I947)/12*$D$7,0))</f>
        <v>493257</v>
      </c>
      <c r="L947" s="91">
        <f t="shared" si="30"/>
        <v>65878</v>
      </c>
    </row>
    <row r="948" spans="2:12" ht="15.75" thickBot="1" x14ac:dyDescent="0.3">
      <c r="B948" s="84">
        <f t="shared" si="29"/>
        <v>927</v>
      </c>
      <c r="C948" s="85" t="str">
        <f>IF(D948="","",VLOOKUP(D948,'Műszaki adattábla'!E:H,2,0))</f>
        <v>2870 Kisbér, Batthyány tér 4.</v>
      </c>
      <c r="D948" s="86" t="str">
        <f>IF('Műszaki adattábla'!E940="","",'Műszaki adattábla'!E940)</f>
        <v>39N050081368000Z</v>
      </c>
      <c r="E948" s="151">
        <f>IF('Műszaki adattábla'!E940="","",'Műszaki adattábla'!Q940)</f>
        <v>242857</v>
      </c>
      <c r="F948" s="87">
        <f>IF(D948="","",VLOOKUP(D948,'Műszaki adattábla'!E:N,8,0))</f>
        <v>6</v>
      </c>
      <c r="G948" s="87">
        <f>IF(D948="","",IF('Műszaki adattábla'!K940="20-99",IF('Műszaki adattábla'!N940="","Nem adott meg lekötött teljesítményt",VLOOKUP(D948,'Műszaki adattábla'!E:P,10,0)),0))</f>
        <v>0</v>
      </c>
      <c r="H948" s="87">
        <f>IF(D948="","",VLOOKUP(D948,'Műszaki adattábla'!E:Q,11,0))</f>
        <v>0</v>
      </c>
      <c r="I948" s="88">
        <v>1954.93</v>
      </c>
      <c r="J948" s="89">
        <v>1138.9100000000001</v>
      </c>
      <c r="K948" s="90">
        <f>IF(D948="","",ROUND((F948*I948*'Műszaki adattábla'!$C$6/'Műszaki adattábla'!$C$7)+(G948*I948)+(H948*I948)/12*$D$7,0))</f>
        <v>123815</v>
      </c>
      <c r="L948" s="91">
        <f t="shared" si="30"/>
        <v>276592</v>
      </c>
    </row>
    <row r="949" spans="2:12" ht="15.75" thickBot="1" x14ac:dyDescent="0.3">
      <c r="B949" s="84">
        <f t="shared" si="29"/>
        <v>928</v>
      </c>
      <c r="C949" s="85" t="str">
        <f>IF(D949="","",VLOOKUP(D949,'Műszaki adattábla'!E:H,2,0))</f>
        <v>2900 Komárom, Igmándi út 24.</v>
      </c>
      <c r="D949" s="86" t="str">
        <f>IF('Műszaki adattábla'!E941="","",'Műszaki adattábla'!E941)</f>
        <v>39N050087769000S</v>
      </c>
      <c r="E949" s="151">
        <f>IF('Műszaki adattábla'!E941="","",'Műszaki adattábla'!Q941)</f>
        <v>390669</v>
      </c>
      <c r="F949" s="87">
        <f>IF(D949="","",VLOOKUP(D949,'Műszaki adattábla'!E:N,8,0))</f>
        <v>16</v>
      </c>
      <c r="G949" s="87">
        <f>IF(D949="","",IF('Műszaki adattábla'!K941="20-99",IF('Műszaki adattábla'!N941="","Nem adott meg lekötött teljesítményt",VLOOKUP(D949,'Műszaki adattábla'!E:P,10,0)),0))</f>
        <v>0</v>
      </c>
      <c r="H949" s="87">
        <f>IF(D949="","",VLOOKUP(D949,'Műszaki adattábla'!E:Q,11,0))</f>
        <v>0</v>
      </c>
      <c r="I949" s="88">
        <v>1954.93</v>
      </c>
      <c r="J949" s="89">
        <v>1138.9100000000001</v>
      </c>
      <c r="K949" s="90">
        <f>IF(D949="","",ROUND((F949*I949*'Műszaki adattábla'!$C$6/'Műszaki adattábla'!$C$7)+(G949*I949)+(H949*I949)/12*$D$7,0))</f>
        <v>330173</v>
      </c>
      <c r="L949" s="91">
        <f t="shared" si="30"/>
        <v>444937</v>
      </c>
    </row>
    <row r="950" spans="2:12" ht="15.75" thickBot="1" x14ac:dyDescent="0.3">
      <c r="B950" s="84">
        <f t="shared" si="29"/>
        <v>929</v>
      </c>
      <c r="C950" s="85" t="str">
        <f>IF(D950="","",VLOOKUP(D950,'Műszaki adattábla'!E:H,2,0))</f>
        <v>2536 Nyergesújfalu, Kossuth L. u. 5.</v>
      </c>
      <c r="D950" s="86" t="str">
        <f>IF('Műszaki adattábla'!E942="","",'Műszaki adattábla'!E942)</f>
        <v>39N050094445000M</v>
      </c>
      <c r="E950" s="151">
        <f>IF('Műszaki adattábla'!E942="","",'Műszaki adattábla'!Q942)</f>
        <v>119788</v>
      </c>
      <c r="F950" s="87">
        <f>IF(D950="","",VLOOKUP(D950,'Műszaki adattábla'!E:N,8,0))</f>
        <v>10</v>
      </c>
      <c r="G950" s="87">
        <f>IF(D950="","",IF('Műszaki adattábla'!K942="20-99",IF('Műszaki adattábla'!N942="","Nem adott meg lekötött teljesítményt",VLOOKUP(D950,'Műszaki adattábla'!E:P,10,0)),0))</f>
        <v>0</v>
      </c>
      <c r="H950" s="87">
        <f>IF(D950="","",VLOOKUP(D950,'Műszaki adattábla'!E:Q,11,0))</f>
        <v>0</v>
      </c>
      <c r="I950" s="88">
        <v>1954.93</v>
      </c>
      <c r="J950" s="89">
        <v>1138.9100000000001</v>
      </c>
      <c r="K950" s="90">
        <f>IF(D950="","",ROUND((F950*I950*'Műszaki adattábla'!$C$6/'Műszaki adattábla'!$C$7)+(G950*I950)+(H950*I950)/12*$D$7,0))</f>
        <v>206358</v>
      </c>
      <c r="L950" s="91">
        <f t="shared" si="30"/>
        <v>136428</v>
      </c>
    </row>
    <row r="951" spans="2:12" ht="15.75" thickBot="1" x14ac:dyDescent="0.3">
      <c r="B951" s="84">
        <f t="shared" si="29"/>
        <v>930</v>
      </c>
      <c r="C951" s="85" t="str">
        <f>IF(D951="","",VLOOKUP(D951,'Műszaki adattábla'!E:H,2,0))</f>
        <v>2840 Oroszlány, Haraszthegyi út 2/a.</v>
      </c>
      <c r="D951" s="86" t="str">
        <f>IF('Műszaki adattábla'!E943="","",'Műszaki adattábla'!E943)</f>
        <v>39N050200192000A</v>
      </c>
      <c r="E951" s="151">
        <f>IF('Műszaki adattábla'!E943="","",'Műszaki adattábla'!Q943)</f>
        <v>419361</v>
      </c>
      <c r="F951" s="87">
        <f>IF(D951="","",VLOOKUP(D951,'Műszaki adattábla'!E:N,8,0))</f>
        <v>16</v>
      </c>
      <c r="G951" s="87">
        <f>IF(D951="","",IF('Műszaki adattábla'!K943="20-99",IF('Műszaki adattábla'!N943="","Nem adott meg lekötött teljesítményt",VLOOKUP(D951,'Műszaki adattábla'!E:P,10,0)),0))</f>
        <v>0</v>
      </c>
      <c r="H951" s="87">
        <f>IF(D951="","",VLOOKUP(D951,'Műszaki adattábla'!E:Q,11,0))</f>
        <v>0</v>
      </c>
      <c r="I951" s="88">
        <v>1954.93</v>
      </c>
      <c r="J951" s="89">
        <v>1138.9100000000001</v>
      </c>
      <c r="K951" s="90">
        <f>IF(D951="","",ROUND((F951*I951*'Műszaki adattábla'!$C$6/'Műszaki adattábla'!$C$7)+(G951*I951)+(H951*I951)/12*$D$7,0))</f>
        <v>330173</v>
      </c>
      <c r="L951" s="91">
        <f t="shared" si="30"/>
        <v>477614</v>
      </c>
    </row>
    <row r="952" spans="2:12" ht="15.75" thickBot="1" x14ac:dyDescent="0.3">
      <c r="B952" s="84">
        <f t="shared" si="29"/>
        <v>931</v>
      </c>
      <c r="C952" s="85" t="str">
        <f>IF(D952="","",VLOOKUP(D952,'Műszaki adattábla'!E:H,2,0))</f>
        <v>2890 Tata, Ady Endre út 27.</v>
      </c>
      <c r="D952" s="86" t="str">
        <f>IF('Műszaki adattábla'!E944="","",'Műszaki adattábla'!E944)</f>
        <v>39N050092602000Q</v>
      </c>
      <c r="E952" s="151">
        <f>IF('Műszaki adattábla'!E944="","",'Műszaki adattábla'!Q944)</f>
        <v>495467</v>
      </c>
      <c r="F952" s="87">
        <f>IF(D952="","",VLOOKUP(D952,'Műszaki adattábla'!E:N,8,0))</f>
        <v>10</v>
      </c>
      <c r="G952" s="87">
        <f>IF(D952="","",IF('Műszaki adattábla'!K944="20-99",IF('Műszaki adattábla'!N944="","Nem adott meg lekötött teljesítményt",VLOOKUP(D952,'Műszaki adattábla'!E:P,10,0)),0))</f>
        <v>0</v>
      </c>
      <c r="H952" s="87">
        <f>IF(D952="","",VLOOKUP(D952,'Műszaki adattábla'!E:Q,11,0))</f>
        <v>0</v>
      </c>
      <c r="I952" s="88">
        <v>1954.93</v>
      </c>
      <c r="J952" s="89">
        <v>1138.9100000000001</v>
      </c>
      <c r="K952" s="90">
        <f>IF(D952="","",ROUND((F952*I952*'Műszaki adattábla'!$C$6/'Műszaki adattábla'!$C$7)+(G952*I952)+(H952*I952)/12*$D$7,0))</f>
        <v>206358</v>
      </c>
      <c r="L952" s="91">
        <f t="shared" si="30"/>
        <v>564292</v>
      </c>
    </row>
    <row r="953" spans="2:12" ht="15.75" thickBot="1" x14ac:dyDescent="0.3">
      <c r="B953" s="84">
        <f t="shared" si="29"/>
        <v>932</v>
      </c>
      <c r="C953" s="85" t="str">
        <f>IF(D953="","",VLOOKUP(D953,'Műszaki adattábla'!E:H,2,0))</f>
        <v>2800 Tatabánya, Szanatórium út 1.</v>
      </c>
      <c r="D953" s="86" t="str">
        <f>IF('Műszaki adattábla'!E945="","",'Műszaki adattábla'!E945)</f>
        <v>39N050095772000R</v>
      </c>
      <c r="E953" s="151">
        <f>IF('Műszaki adattábla'!E945="","",'Műszaki adattábla'!Q945)</f>
        <v>304450</v>
      </c>
      <c r="F953" s="87">
        <f>IF(D953="","",VLOOKUP(D953,'Műszaki adattábla'!E:N,8,0))</f>
        <v>0</v>
      </c>
      <c r="G953" s="87">
        <f>IF(D953="","",IF('Műszaki adattábla'!K945="20-99",IF('Műszaki adattábla'!N945="","Nem adott meg lekötött teljesítményt",VLOOKUP(D953,'Műszaki adattábla'!E:P,10,0)),0))</f>
        <v>263</v>
      </c>
      <c r="H953" s="87">
        <f>IF(D953="","",VLOOKUP(D953,'Műszaki adattábla'!E:Q,11,0))</f>
        <v>0</v>
      </c>
      <c r="I953" s="88">
        <v>1875.5</v>
      </c>
      <c r="J953" s="89">
        <v>164.72</v>
      </c>
      <c r="K953" s="90">
        <f>IF(D953="","",ROUND((F953*I953*'Műszaki adattábla'!$C$6/'Műszaki adattábla'!$C$7)+(G953*I953)+(H953*I953)/12*$D$7,0))</f>
        <v>493257</v>
      </c>
      <c r="L953" s="91">
        <f t="shared" si="30"/>
        <v>50149</v>
      </c>
    </row>
    <row r="954" spans="2:12" ht="15.75" thickBot="1" x14ac:dyDescent="0.3">
      <c r="B954" s="84">
        <f t="shared" si="29"/>
        <v>933</v>
      </c>
      <c r="C954" s="85" t="str">
        <f>IF(D954="","",VLOOKUP(D954,'Műszaki adattábla'!E:H,2,0))</f>
        <v>2890 Tata, Boglárka út 5.</v>
      </c>
      <c r="D954" s="86" t="str">
        <f>IF('Műszaki adattábla'!E946="","",'Műszaki adattábla'!E946)</f>
        <v>39N050201407000A</v>
      </c>
      <c r="E954" s="151">
        <f>IF('Műszaki adattábla'!E946="","",'Műszaki adattábla'!Q946)</f>
        <v>182268</v>
      </c>
      <c r="F954" s="87">
        <f>IF(D954="","",VLOOKUP(D954,'Műszaki adattábla'!E:N,8,0))</f>
        <v>6</v>
      </c>
      <c r="G954" s="87">
        <f>IF(D954="","",IF('Műszaki adattábla'!K946="20-99",IF('Műszaki adattábla'!N946="","Nem adott meg lekötött teljesítményt",VLOOKUP(D954,'Műszaki adattábla'!E:P,10,0)),0))</f>
        <v>0</v>
      </c>
      <c r="H954" s="87">
        <f>IF(D954="","",VLOOKUP(D954,'Műszaki adattábla'!E:Q,11,0))</f>
        <v>0</v>
      </c>
      <c r="I954" s="88">
        <v>1954.93</v>
      </c>
      <c r="J954" s="89">
        <v>1138.9100000000001</v>
      </c>
      <c r="K954" s="90">
        <f>IF(D954="","",ROUND((F954*I954*'Műszaki adattábla'!$C$6/'Műszaki adattábla'!$C$7)+(G954*I954)+(H954*I954)/12*$D$7,0))</f>
        <v>123815</v>
      </c>
      <c r="L954" s="91">
        <f t="shared" si="30"/>
        <v>207587</v>
      </c>
    </row>
    <row r="955" spans="2:12" ht="15.75" thickBot="1" x14ac:dyDescent="0.3">
      <c r="B955" s="84">
        <f t="shared" si="29"/>
        <v>934</v>
      </c>
      <c r="C955" s="85" t="str">
        <f>IF(D955="","",VLOOKUP(D955,'Műszaki adattábla'!E:H,2,0))</f>
        <v>2500 Esztergom, Pöltenberg Ernő út 60.</v>
      </c>
      <c r="D955" s="86" t="str">
        <f>IF('Műszaki adattábla'!E947="","",'Műszaki adattábla'!E947)</f>
        <v>39N050259741000Y</v>
      </c>
      <c r="E955" s="151">
        <f>IF('Műszaki adattábla'!E947="","",'Műszaki adattábla'!Q947)</f>
        <v>52220</v>
      </c>
      <c r="F955" s="87">
        <f>IF(D955="","",VLOOKUP(D955,'Műszaki adattábla'!E:N,8,0))</f>
        <v>4</v>
      </c>
      <c r="G955" s="87">
        <f>IF(D955="","",IF('Műszaki adattábla'!K947="20-99",IF('Műszaki adattábla'!N947="","Nem adott meg lekötött teljesítményt",VLOOKUP(D955,'Műszaki adattábla'!E:P,10,0)),0))</f>
        <v>0</v>
      </c>
      <c r="H955" s="87">
        <f>IF(D955="","",VLOOKUP(D955,'Műszaki adattábla'!E:Q,11,0))</f>
        <v>0</v>
      </c>
      <c r="I955" s="88">
        <v>1954.93</v>
      </c>
      <c r="J955" s="89">
        <v>1138.9100000000001</v>
      </c>
      <c r="K955" s="90">
        <f>IF(D955="","",ROUND((F955*I955*'Műszaki adattábla'!$C$6/'Műszaki adattábla'!$C$7)+(G955*I955)+(H955*I955)/12*$D$7,0))</f>
        <v>82543</v>
      </c>
      <c r="L955" s="91">
        <f t="shared" si="30"/>
        <v>59474</v>
      </c>
    </row>
    <row r="956" spans="2:12" ht="15.75" thickBot="1" x14ac:dyDescent="0.3">
      <c r="B956" s="84">
        <f t="shared" si="29"/>
        <v>935</v>
      </c>
      <c r="C956" s="85" t="str">
        <f>IF(D956="","",VLOOKUP(D956,'Műszaki adattábla'!E:H,2,0))</f>
        <v>2500 Esztergom, Pöltenberg Ernő út 60.</v>
      </c>
      <c r="D956" s="86" t="str">
        <f>IF('Műszaki adattábla'!E948="","",'Műszaki adattábla'!E948)</f>
        <v>39N050259743000O</v>
      </c>
      <c r="E956" s="151">
        <f>IF('Műszaki adattábla'!E948="","",'Műszaki adattábla'!Q948)</f>
        <v>44483</v>
      </c>
      <c r="F956" s="87">
        <f>IF(D956="","",VLOOKUP(D956,'Műszaki adattábla'!E:N,8,0))</f>
        <v>4</v>
      </c>
      <c r="G956" s="87">
        <f>IF(D956="","",IF('Műszaki adattábla'!K948="20-99",IF('Műszaki adattábla'!N948="","Nem adott meg lekötött teljesítményt",VLOOKUP(D956,'Műszaki adattábla'!E:P,10,0)),0))</f>
        <v>0</v>
      </c>
      <c r="H956" s="87">
        <f>IF(D956="","",VLOOKUP(D956,'Műszaki adattábla'!E:Q,11,0))</f>
        <v>0</v>
      </c>
      <c r="I956" s="88">
        <v>1954.93</v>
      </c>
      <c r="J956" s="89">
        <v>1138.9100000000001</v>
      </c>
      <c r="K956" s="90">
        <f>IF(D956="","",ROUND((F956*I956*'Műszaki adattábla'!$C$6/'Műszaki adattábla'!$C$7)+(G956*I956)+(H956*I956)/12*$D$7,0))</f>
        <v>82543</v>
      </c>
      <c r="L956" s="91">
        <f t="shared" si="30"/>
        <v>50662</v>
      </c>
    </row>
    <row r="957" spans="2:12" ht="15.75" thickBot="1" x14ac:dyDescent="0.3">
      <c r="B957" s="84">
        <f t="shared" si="29"/>
        <v>936</v>
      </c>
      <c r="C957" s="85" t="str">
        <f>IF(D957="","",VLOOKUP(D957,'Műszaki adattábla'!E:H,2,0))</f>
        <v>2900 Komárom, Rákóczi rakpart 2.</v>
      </c>
      <c r="D957" s="86" t="str">
        <f>IF('Műszaki adattábla'!E949="","",'Műszaki adattábla'!E949)</f>
        <v>39N050087754000M</v>
      </c>
      <c r="E957" s="151">
        <f>IF('Műszaki adattábla'!E949="","",'Műszaki adattábla'!Q949)</f>
        <v>124758</v>
      </c>
      <c r="F957" s="87">
        <f>IF(D957="","",VLOOKUP(D957,'Műszaki adattábla'!E:N,8,0))</f>
        <v>6</v>
      </c>
      <c r="G957" s="87">
        <f>IF(D957="","",IF('Műszaki adattábla'!K949="20-99",IF('Műszaki adattábla'!N949="","Nem adott meg lekötött teljesítményt",VLOOKUP(D957,'Műszaki adattábla'!E:P,10,0)),0))</f>
        <v>0</v>
      </c>
      <c r="H957" s="87">
        <f>IF(D957="","",VLOOKUP(D957,'Műszaki adattábla'!E:Q,11,0))</f>
        <v>0</v>
      </c>
      <c r="I957" s="88">
        <v>1954.93</v>
      </c>
      <c r="J957" s="89">
        <v>1138.9100000000001</v>
      </c>
      <c r="K957" s="90">
        <f>IF(D957="","",ROUND((F957*I957*'Műszaki adattábla'!$C$6/'Műszaki adattábla'!$C$7)+(G957*I957)+(H957*I957)/12*$D$7,0))</f>
        <v>123815</v>
      </c>
      <c r="L957" s="91">
        <f t="shared" si="30"/>
        <v>142088</v>
      </c>
    </row>
    <row r="958" spans="2:12" ht="15.75" thickBot="1" x14ac:dyDescent="0.3">
      <c r="B958" s="84">
        <f t="shared" si="29"/>
        <v>937</v>
      </c>
      <c r="C958" s="85" t="str">
        <f>IF(D958="","",VLOOKUP(D958,'Műszaki adattábla'!E:H,2,0))</f>
        <v>2510 Dorog, Mátyás király út 1.</v>
      </c>
      <c r="D958" s="86" t="str">
        <f>IF('Műszaki adattábla'!E950="","",'Műszaki adattábla'!E950)</f>
        <v>39N050107497000T</v>
      </c>
      <c r="E958" s="151">
        <f>IF('Műszaki adattábla'!E950="","",'Műszaki adattábla'!Q950)</f>
        <v>198872</v>
      </c>
      <c r="F958" s="87">
        <f>IF(D958="","",VLOOKUP(D958,'Műszaki adattábla'!E:N,8,0))</f>
        <v>6</v>
      </c>
      <c r="G958" s="87">
        <f>IF(D958="","",IF('Műszaki adattábla'!K950="20-99",IF('Műszaki adattábla'!N950="","Nem adott meg lekötött teljesítményt",VLOOKUP(D958,'Műszaki adattábla'!E:P,10,0)),0))</f>
        <v>0</v>
      </c>
      <c r="H958" s="87">
        <f>IF(D958="","",VLOOKUP(D958,'Műszaki adattábla'!E:Q,11,0))</f>
        <v>0</v>
      </c>
      <c r="I958" s="88">
        <v>1954.93</v>
      </c>
      <c r="J958" s="89">
        <v>1138.9100000000001</v>
      </c>
      <c r="K958" s="90">
        <f>IF(D958="","",ROUND((F958*I958*'Műszaki adattábla'!$C$6/'Műszaki adattábla'!$C$7)+(G958*I958)+(H958*I958)/12*$D$7,0))</f>
        <v>123815</v>
      </c>
      <c r="L958" s="91">
        <f t="shared" si="30"/>
        <v>226497</v>
      </c>
    </row>
    <row r="959" spans="2:12" ht="15.75" thickBot="1" x14ac:dyDescent="0.3">
      <c r="B959" s="84">
        <f t="shared" si="29"/>
        <v>938</v>
      </c>
      <c r="C959" s="85" t="str">
        <f>IF(D959="","",VLOOKUP(D959,'Műszaki adattábla'!E:H,2,0))</f>
        <v>2175 Kálló, Szent István Király utca 8.</v>
      </c>
      <c r="D959" s="86" t="str">
        <f>IF('Műszaki adattábla'!E951="","",'Műszaki adattábla'!E951)</f>
        <v>39N112652235000A</v>
      </c>
      <c r="E959" s="151">
        <f>IF('Műszaki adattábla'!E951="","",'Műszaki adattábla'!Q951)</f>
        <v>38508</v>
      </c>
      <c r="F959" s="87">
        <f>IF(D959="","",VLOOKUP(D959,'Műszaki adattábla'!E:N,8,0))</f>
        <v>6</v>
      </c>
      <c r="G959" s="87">
        <f>IF(D959="","",IF('Műszaki adattábla'!K951="20-99",IF('Műszaki adattábla'!N951="","Nem adott meg lekötött teljesítményt",VLOOKUP(D959,'Műszaki adattábla'!E:P,10,0)),0))</f>
        <v>0</v>
      </c>
      <c r="H959" s="87">
        <f>IF(D959="","",VLOOKUP(D959,'Műszaki adattábla'!E:Q,11,0))</f>
        <v>0</v>
      </c>
      <c r="I959" s="88">
        <v>1973.63</v>
      </c>
      <c r="J959" s="89">
        <v>1169.71</v>
      </c>
      <c r="K959" s="90">
        <f>IF(D959="","",ROUND((F959*I959*'Műszaki adattábla'!$C$6/'Műszaki adattábla'!$C$7)+(G959*I959)+(H959*I959)/12*$D$7,0))</f>
        <v>124999</v>
      </c>
      <c r="L959" s="91">
        <f t="shared" si="30"/>
        <v>45043</v>
      </c>
    </row>
    <row r="960" spans="2:12" ht="15.75" thickBot="1" x14ac:dyDescent="0.3">
      <c r="B960" s="84">
        <f t="shared" si="29"/>
        <v>939</v>
      </c>
      <c r="C960" s="85" t="str">
        <f>IF(D960="","",VLOOKUP(D960,'Műszaki adattábla'!E:H,2,0))</f>
        <v>2651 Rétság, Rákóczi út 8-10.</v>
      </c>
      <c r="D960" s="86" t="str">
        <f>IF('Műszaki adattábla'!E952="","",'Műszaki adattábla'!E952)</f>
        <v>39N110699348000N</v>
      </c>
      <c r="E960" s="151">
        <f>IF('Műszaki adattábla'!E952="","",'Műszaki adattábla'!Q952)</f>
        <v>173802</v>
      </c>
      <c r="F960" s="87">
        <f>IF(D960="","",VLOOKUP(D960,'Műszaki adattábla'!E:N,8,0))</f>
        <v>0</v>
      </c>
      <c r="G960" s="87">
        <f>IF(D960="","",IF('Műszaki adattábla'!K952="20-99",IF('Műszaki adattábla'!N952="","Nem adott meg lekötött teljesítményt",VLOOKUP(D960,'Műszaki adattábla'!E:P,10,0)),0))</f>
        <v>263</v>
      </c>
      <c r="H960" s="87">
        <f>IF(D960="","",VLOOKUP(D960,'Műszaki adattábla'!E:Q,11,0))</f>
        <v>0</v>
      </c>
      <c r="I960" s="88">
        <v>1832.45</v>
      </c>
      <c r="J960" s="89">
        <v>194.42</v>
      </c>
      <c r="K960" s="90">
        <f>IF(D960="","",ROUND((F960*I960*'Műszaki adattábla'!$C$6/'Műszaki adattábla'!$C$7)+(G960*I960)+(H960*I960)/12*$D$7,0))</f>
        <v>481934</v>
      </c>
      <c r="L960" s="91">
        <f t="shared" si="30"/>
        <v>33791</v>
      </c>
    </row>
    <row r="961" spans="2:12" ht="15.75" thickBot="1" x14ac:dyDescent="0.3">
      <c r="B961" s="84">
        <f t="shared" si="29"/>
        <v>940</v>
      </c>
      <c r="C961" s="85" t="str">
        <f>IF(D961="","",VLOOKUP(D961,'Műszaki adattábla'!E:H,2,0))</f>
        <v>2660 Balassagyarmat, Bajcsy út 6.</v>
      </c>
      <c r="D961" s="86" t="str">
        <f>IF('Műszaki adattábla'!E953="","",'Műszaki adattábla'!E953)</f>
        <v>39N1103073320001</v>
      </c>
      <c r="E961" s="151">
        <f>IF('Műszaki adattábla'!E953="","",'Műszaki adattábla'!Q953)</f>
        <v>389129</v>
      </c>
      <c r="F961" s="87">
        <f>IF(D961="","",VLOOKUP(D961,'Műszaki adattábla'!E:N,8,0))</f>
        <v>0</v>
      </c>
      <c r="G961" s="87">
        <f>IF(D961="","",IF('Műszaki adattábla'!K953="20-99",IF('Műszaki adattábla'!N953="","Nem adott meg lekötött teljesítményt",VLOOKUP(D961,'Műszaki adattábla'!E:P,10,0)),0))</f>
        <v>0</v>
      </c>
      <c r="H961" s="87">
        <f>IF(D961="","",VLOOKUP(D961,'Műszaki adattábla'!E:Q,11,0))</f>
        <v>1056</v>
      </c>
      <c r="I961" s="88">
        <v>2893.89</v>
      </c>
      <c r="J961" s="89">
        <v>149.82</v>
      </c>
      <c r="K961" s="90">
        <f>IF(D961="","",ROUND((F961*I961*'Műszaki adattábla'!$C$6/'Műszaki adattábla'!$C$7)+(G961*I961)+(H961*I961)/12*$D$7,0))</f>
        <v>3055948</v>
      </c>
      <c r="L961" s="91">
        <f t="shared" si="30"/>
        <v>58299</v>
      </c>
    </row>
    <row r="962" spans="2:12" ht="15.75" thickBot="1" x14ac:dyDescent="0.3">
      <c r="B962" s="84">
        <f t="shared" ref="B962:B1025" si="31">IF(D962="","",B961+1)</f>
        <v>941</v>
      </c>
      <c r="C962" s="85" t="str">
        <f>IF(D962="","",VLOOKUP(D962,'Műszaki adattábla'!E:H,2,0))</f>
        <v>3060 Pásztó, Fő út 93-95.</v>
      </c>
      <c r="D962" s="86" t="str">
        <f>IF('Műszaki adattábla'!E954="","",'Műszaki adattábla'!E954)</f>
        <v>39N110302033000K</v>
      </c>
      <c r="E962" s="151">
        <f>IF('Műszaki adattábla'!E954="","",'Műszaki adattábla'!Q954)</f>
        <v>159497</v>
      </c>
      <c r="F962" s="87">
        <f>IF(D962="","",VLOOKUP(D962,'Műszaki adattábla'!E:N,8,0))</f>
        <v>0</v>
      </c>
      <c r="G962" s="87">
        <f>IF(D962="","",IF('Műszaki adattábla'!K954="20-99",IF('Műszaki adattábla'!N954="","Nem adott meg lekötött teljesítményt",VLOOKUP(D962,'Műszaki adattábla'!E:P,10,0)),0))</f>
        <v>263</v>
      </c>
      <c r="H962" s="87">
        <f>IF(D962="","",VLOOKUP(D962,'Műszaki adattábla'!E:Q,11,0))</f>
        <v>0</v>
      </c>
      <c r="I962" s="88">
        <v>1832.45</v>
      </c>
      <c r="J962" s="89">
        <v>194.42</v>
      </c>
      <c r="K962" s="90">
        <f>IF(D962="","",ROUND((F962*I962*'Műszaki adattábla'!$C$6/'Műszaki adattábla'!$C$7)+(G962*I962)+(H962*I962)/12*$D$7,0))</f>
        <v>481934</v>
      </c>
      <c r="L962" s="91">
        <f t="shared" ref="L962:L1025" si="32">IF(D962="","",ROUND((J962/1000)*E962,0))</f>
        <v>31009</v>
      </c>
    </row>
    <row r="963" spans="2:12" ht="15.75" thickBot="1" x14ac:dyDescent="0.3">
      <c r="B963" s="84">
        <f t="shared" si="31"/>
        <v>942</v>
      </c>
      <c r="C963" s="85" t="str">
        <f>IF(D963="","",VLOOKUP(D963,'Műszaki adattábla'!E:H,2,0))</f>
        <v>3070 Bátonyterenye, Kossuth út 4.</v>
      </c>
      <c r="D963" s="86" t="str">
        <f>IF('Műszaki adattábla'!E955="","",'Műszaki adattábla'!E955)</f>
        <v>39N110912392000A</v>
      </c>
      <c r="E963" s="151">
        <f>IF('Műszaki adattábla'!E955="","",'Műszaki adattábla'!Q955)</f>
        <v>401109</v>
      </c>
      <c r="F963" s="87">
        <f>IF(D963="","",VLOOKUP(D963,'Műszaki adattábla'!E:N,8,0))</f>
        <v>0</v>
      </c>
      <c r="G963" s="87">
        <f>IF(D963="","",IF('Műszaki adattábla'!K955="20-99",IF('Műszaki adattábla'!N955="","Nem adott meg lekötött teljesítményt",VLOOKUP(D963,'Műszaki adattábla'!E:P,10,0)),0))</f>
        <v>263</v>
      </c>
      <c r="H963" s="87">
        <f>IF(D963="","",VLOOKUP(D963,'Műszaki adattábla'!E:Q,11,0))</f>
        <v>0</v>
      </c>
      <c r="I963" s="88">
        <v>1832.45</v>
      </c>
      <c r="J963" s="89">
        <v>194.42</v>
      </c>
      <c r="K963" s="90">
        <f>IF(D963="","",ROUND((F963*I963*'Műszaki adattábla'!$C$6/'Műszaki adattábla'!$C$7)+(G963*I963)+(H963*I963)/12*$D$7,0))</f>
        <v>481934</v>
      </c>
      <c r="L963" s="91">
        <f t="shared" si="32"/>
        <v>77984</v>
      </c>
    </row>
    <row r="964" spans="2:12" ht="15.75" thickBot="1" x14ac:dyDescent="0.3">
      <c r="B964" s="84">
        <f t="shared" si="31"/>
        <v>943</v>
      </c>
      <c r="C964" s="85" t="str">
        <f>IF(D964="","",VLOOKUP(D964,'Műszaki adattábla'!E:H,2,0))</f>
        <v>3170 Szécsény, Rákóczi út 66.</v>
      </c>
      <c r="D964" s="86" t="str">
        <f>IF('Műszaki adattábla'!E956="","",'Műszaki adattábla'!E956)</f>
        <v>39N110298148000B</v>
      </c>
      <c r="E964" s="151">
        <f>IF('Műszaki adattábla'!E956="","",'Műszaki adattábla'!Q956)</f>
        <v>277564</v>
      </c>
      <c r="F964" s="87">
        <f>IF(D964="","",VLOOKUP(D964,'Műszaki adattábla'!E:N,8,0))</f>
        <v>0</v>
      </c>
      <c r="G964" s="87">
        <f>IF(D964="","",IF('Műszaki adattábla'!K956="20-99",IF('Műszaki adattábla'!N956="","Nem adott meg lekötött teljesítményt",VLOOKUP(D964,'Műszaki adattábla'!E:P,10,0)),0))</f>
        <v>263</v>
      </c>
      <c r="H964" s="87">
        <f>IF(D964="","",VLOOKUP(D964,'Műszaki adattábla'!E:Q,11,0))</f>
        <v>0</v>
      </c>
      <c r="I964" s="88">
        <v>1832.45</v>
      </c>
      <c r="J964" s="89">
        <v>194.42</v>
      </c>
      <c r="K964" s="90">
        <f>IF(D964="","",ROUND((F964*I964*'Műszaki adattábla'!$C$6/'Műszaki adattábla'!$C$7)+(G964*I964)+(H964*I964)/12*$D$7,0))</f>
        <v>481934</v>
      </c>
      <c r="L964" s="91">
        <f t="shared" si="32"/>
        <v>53964</v>
      </c>
    </row>
    <row r="965" spans="2:12" ht="15.75" thickBot="1" x14ac:dyDescent="0.3">
      <c r="B965" s="84">
        <f t="shared" si="31"/>
        <v>944</v>
      </c>
      <c r="C965" s="85" t="str">
        <f>IF(D965="","",VLOOKUP(D965,'Műszaki adattábla'!E:H,2,0))</f>
        <v>1077 Bp., Kisdiófa u. 7-9.</v>
      </c>
      <c r="D965" s="86" t="str">
        <f>IF('Műszaki adattábla'!E957="","",'Műszaki adattábla'!E957)</f>
        <v>39N061037642000U</v>
      </c>
      <c r="E965" s="151">
        <f>IF('Műszaki adattábla'!E957="","",'Műszaki adattábla'!Q957)</f>
        <v>24280</v>
      </c>
      <c r="F965" s="87">
        <f>IF(D965="","",VLOOKUP(D965,'Műszaki adattábla'!E:N,8,0))</f>
        <v>16</v>
      </c>
      <c r="G965" s="87">
        <f>IF(D965="","",IF('Műszaki adattábla'!K957="20-99",IF('Műszaki adattábla'!N957="","Nem adott meg lekötött teljesítményt",VLOOKUP(D965,'Műszaki adattábla'!E:P,10,0)),0))</f>
        <v>0</v>
      </c>
      <c r="H965" s="87">
        <f>IF(D965="","",VLOOKUP(D965,'Műszaki adattábla'!E:Q,11,0))</f>
        <v>0</v>
      </c>
      <c r="I965" s="88">
        <v>1973.63</v>
      </c>
      <c r="J965" s="89">
        <v>131.18</v>
      </c>
      <c r="K965" s="90">
        <f>IF(D965="","",ROUND((F965*I965*'Műszaki adattábla'!$C$6/'Műszaki adattábla'!$C$7)+(G965*I965)+(H965*I965)/12*$D$7,0))</f>
        <v>333332</v>
      </c>
      <c r="L965" s="91">
        <f t="shared" si="32"/>
        <v>3185</v>
      </c>
    </row>
    <row r="966" spans="2:12" ht="15.75" thickBot="1" x14ac:dyDescent="0.3">
      <c r="B966" s="84">
        <f t="shared" si="31"/>
        <v>945</v>
      </c>
      <c r="C966" s="85" t="str">
        <f>IF(D966="","",VLOOKUP(D966,'Műszaki adattábla'!E:H,2,0))</f>
        <v>2769 Tápiószőlős, Alkotmány u. 3. Árpád u. 2.</v>
      </c>
      <c r="D966" s="86" t="str">
        <f>IF('Műszaki adattábla'!E958="","",'Műszaki adattábla'!E958)</f>
        <v>39N111283895000M</v>
      </c>
      <c r="E966" s="151">
        <f>IF('Műszaki adattábla'!E958="","",'Műszaki adattábla'!Q958)</f>
        <v>203</v>
      </c>
      <c r="F966" s="87">
        <f>IF(D966="","",VLOOKUP(D966,'Műszaki adattábla'!E:N,8,0))</f>
        <v>4</v>
      </c>
      <c r="G966" s="87">
        <f>IF(D966="","",IF('Műszaki adattábla'!K958="20-99",IF('Műszaki adattábla'!N958="","Nem adott meg lekötött teljesítményt",VLOOKUP(D966,'Műszaki adattábla'!E:P,10,0)),0))</f>
        <v>0</v>
      </c>
      <c r="H966" s="87">
        <f>IF(D966="","",VLOOKUP(D966,'Műszaki adattábla'!E:Q,11,0))</f>
        <v>0</v>
      </c>
      <c r="I966" s="88">
        <v>1973.63</v>
      </c>
      <c r="J966" s="89">
        <v>1169.71</v>
      </c>
      <c r="K966" s="90">
        <f>IF(D966="","",ROUND((F966*I966*'Műszaki adattábla'!$C$6/'Műszaki adattábla'!$C$7)+(G966*I966)+(H966*I966)/12*$D$7,0))</f>
        <v>83333</v>
      </c>
      <c r="L966" s="91">
        <f t="shared" si="32"/>
        <v>237</v>
      </c>
    </row>
    <row r="967" spans="2:12" ht="15.75" thickBot="1" x14ac:dyDescent="0.3">
      <c r="B967" s="84">
        <f t="shared" si="31"/>
        <v>946</v>
      </c>
      <c r="C967" s="85" t="str">
        <f>IF(D967="","",VLOOKUP(D967,'Műszaki adattábla'!E:H,2,0))</f>
        <v>1142 Bp., Öv u. 214.</v>
      </c>
      <c r="D967" s="86" t="str">
        <f>IF('Műszaki adattábla'!E959="","",'Műszaki adattábla'!E959)</f>
        <v>39N061118535000S</v>
      </c>
      <c r="E967" s="151">
        <f>IF('Műszaki adattábla'!E959="","",'Műszaki adattábla'!Q959)</f>
        <v>220615</v>
      </c>
      <c r="F967" s="87">
        <f>IF(D967="","",VLOOKUP(D967,'Műszaki adattábla'!E:N,8,0))</f>
        <v>0</v>
      </c>
      <c r="G967" s="87">
        <f>IF(D967="","",IF('Műszaki adattábla'!K959="20-99",IF('Műszaki adattábla'!N959="","Nem adott meg lekötött teljesítményt",VLOOKUP(D967,'Műszaki adattábla'!E:P,10,0)),0))</f>
        <v>420</v>
      </c>
      <c r="H967" s="87">
        <f>IF(D967="","",VLOOKUP(D967,'Műszaki adattábla'!E:Q,11,0))</f>
        <v>0</v>
      </c>
      <c r="I967" s="88">
        <v>2804.11</v>
      </c>
      <c r="J967" s="89">
        <v>131.18</v>
      </c>
      <c r="K967" s="90">
        <f>IF(D967="","",ROUND((F967*I967*'Műszaki adattábla'!$C$6/'Műszaki adattábla'!$C$7)+(G967*I967)+(H967*I967)/12*$D$7,0))</f>
        <v>1177726</v>
      </c>
      <c r="L967" s="91">
        <f t="shared" si="32"/>
        <v>28940</v>
      </c>
    </row>
    <row r="968" spans="2:12" ht="15.75" thickBot="1" x14ac:dyDescent="0.3">
      <c r="B968" s="84">
        <f t="shared" si="31"/>
        <v>947</v>
      </c>
      <c r="C968" s="85" t="str">
        <f>IF(D968="","",VLOOKUP(D968,'Műszaki adattábla'!E:H,2,0))</f>
        <v>1145 Budapest, Róna utca 124.</v>
      </c>
      <c r="D968" s="86" t="str">
        <f>IF('Műszaki adattábla'!E960="","",'Műszaki adattábla'!E960)</f>
        <v>39N060854024000B</v>
      </c>
      <c r="E968" s="151">
        <f>IF('Műszaki adattábla'!E960="","",'Műszaki adattábla'!Q960)</f>
        <v>775853</v>
      </c>
      <c r="F968" s="87">
        <f>IF(D968="","",VLOOKUP(D968,'Műszaki adattábla'!E:N,8,0))</f>
        <v>0</v>
      </c>
      <c r="G968" s="87">
        <f>IF(D968="","",IF('Műszaki adattábla'!K960="20-99",IF('Műszaki adattábla'!N960="","Nem adott meg lekötött teljesítményt",VLOOKUP(D968,'Műszaki adattábla'!E:P,10,0)),0))</f>
        <v>788</v>
      </c>
      <c r="H968" s="87">
        <f>IF(D968="","",VLOOKUP(D968,'Műszaki adattábla'!E:Q,11,0))</f>
        <v>0</v>
      </c>
      <c r="I968" s="88">
        <v>2804.11</v>
      </c>
      <c r="J968" s="89">
        <v>131.18</v>
      </c>
      <c r="K968" s="90">
        <f>IF(D968="","",ROUND((F968*I968*'Műszaki adattábla'!$C$6/'Műszaki adattábla'!$C$7)+(G968*I968)+(H968*I968)/12*$D$7,0))</f>
        <v>2209639</v>
      </c>
      <c r="L968" s="91">
        <f t="shared" si="32"/>
        <v>101776</v>
      </c>
    </row>
    <row r="969" spans="2:12" ht="15.75" thickBot="1" x14ac:dyDescent="0.3">
      <c r="B969" s="84">
        <f t="shared" si="31"/>
        <v>948</v>
      </c>
      <c r="C969" s="85" t="str">
        <f>IF(D969="","",VLOOKUP(D969,'Műszaki adattábla'!E:H,2,0))</f>
        <v>2000 Szentendre, Dózsa Gy. út 6/a.</v>
      </c>
      <c r="D969" s="86" t="str">
        <f>IF('Műszaki adattábla'!E961="","",'Műszaki adattábla'!E961)</f>
        <v>39N1107762180006</v>
      </c>
      <c r="E969" s="151">
        <f>IF('Műszaki adattábla'!E961="","",'Műszaki adattábla'!Q961)</f>
        <v>318784</v>
      </c>
      <c r="F969" s="87">
        <f>IF(D969="","",VLOOKUP(D969,'Műszaki adattábla'!E:N,8,0))</f>
        <v>0</v>
      </c>
      <c r="G969" s="87">
        <f>IF(D969="","",IF('Műszaki adattábla'!K961="20-99",IF('Műszaki adattábla'!N961="","Nem adott meg lekötött teljesítményt",VLOOKUP(D969,'Műszaki adattábla'!E:P,10,0)),0))</f>
        <v>263</v>
      </c>
      <c r="H969" s="87">
        <f>IF(D969="","",VLOOKUP(D969,'Műszaki adattábla'!E:Q,11,0))</f>
        <v>0</v>
      </c>
      <c r="I969" s="88">
        <v>1832.45</v>
      </c>
      <c r="J969" s="89">
        <v>194.42</v>
      </c>
      <c r="K969" s="90">
        <f>IF(D969="","",ROUND((F969*I969*'Műszaki adattábla'!$C$6/'Műszaki adattábla'!$C$7)+(G969*I969)+(H969*I969)/12*$D$7,0))</f>
        <v>481934</v>
      </c>
      <c r="L969" s="91">
        <f t="shared" si="32"/>
        <v>61978</v>
      </c>
    </row>
    <row r="970" spans="2:12" ht="15.75" thickBot="1" x14ac:dyDescent="0.3">
      <c r="B970" s="84">
        <f t="shared" si="31"/>
        <v>949</v>
      </c>
      <c r="C970" s="85" t="str">
        <f>IF(D970="","",VLOOKUP(D970,'Műszaki adattábla'!E:H,2,0))</f>
        <v>2011 Budakalász, Szent István tér 1.</v>
      </c>
      <c r="D970" s="86" t="str">
        <f>IF('Műszaki adattábla'!E962="","",'Műszaki adattábla'!E962)</f>
        <v>39N112644931000B</v>
      </c>
      <c r="E970" s="151">
        <f>IF('Műszaki adattábla'!E962="","",'Műszaki adattábla'!Q962)</f>
        <v>24280</v>
      </c>
      <c r="F970" s="87">
        <f>IF(D970="","",VLOOKUP(D970,'Műszaki adattábla'!E:N,8,0))</f>
        <v>4</v>
      </c>
      <c r="G970" s="87">
        <f>IF(D970="","",IF('Műszaki adattábla'!K962="20-99",IF('Műszaki adattábla'!N962="","Nem adott meg lekötött teljesítményt",VLOOKUP(D970,'Műszaki adattábla'!E:P,10,0)),0))</f>
        <v>0</v>
      </c>
      <c r="H970" s="87">
        <f>IF(D970="","",VLOOKUP(D970,'Műszaki adattábla'!E:Q,11,0))</f>
        <v>0</v>
      </c>
      <c r="I970" s="88">
        <v>1973.63</v>
      </c>
      <c r="J970" s="89">
        <v>1169.71</v>
      </c>
      <c r="K970" s="90">
        <f>IF(D970="","",ROUND((F970*I970*'Műszaki adattábla'!$C$6/'Műszaki adattábla'!$C$7)+(G970*I970)+(H970*I970)/12*$D$7,0))</f>
        <v>83333</v>
      </c>
      <c r="L970" s="91">
        <f t="shared" si="32"/>
        <v>28401</v>
      </c>
    </row>
    <row r="971" spans="2:12" ht="15.75" thickBot="1" x14ac:dyDescent="0.3">
      <c r="B971" s="84">
        <f t="shared" si="31"/>
        <v>950</v>
      </c>
      <c r="C971" s="85" t="str">
        <f>IF(D971="","",VLOOKUP(D971,'Műszaki adattábla'!E:H,2,0))</f>
        <v>2013 Pomáz, Tas u. 10.</v>
      </c>
      <c r="D971" s="86" t="str">
        <f>IF('Műszaki adattábla'!E963="","",'Műszaki adattábla'!E963)</f>
        <v>39N111138101000C</v>
      </c>
      <c r="E971" s="151">
        <f>IF('Műszaki adattábla'!E963="","",'Műszaki adattábla'!Q963)</f>
        <v>24280</v>
      </c>
      <c r="F971" s="87">
        <f>IF(D971="","",VLOOKUP(D971,'Műszaki adattábla'!E:N,8,0))</f>
        <v>4</v>
      </c>
      <c r="G971" s="87">
        <f>IF(D971="","",IF('Műszaki adattábla'!K963="20-99",IF('Műszaki adattábla'!N963="","Nem adott meg lekötött teljesítményt",VLOOKUP(D971,'Műszaki adattábla'!E:P,10,0)),0))</f>
        <v>0</v>
      </c>
      <c r="H971" s="87">
        <f>IF(D971="","",VLOOKUP(D971,'Műszaki adattábla'!E:Q,11,0))</f>
        <v>0</v>
      </c>
      <c r="I971" s="88">
        <v>1973.63</v>
      </c>
      <c r="J971" s="89">
        <v>1169.71</v>
      </c>
      <c r="K971" s="90">
        <f>IF(D971="","",ROUND((F971*I971*'Műszaki adattábla'!$C$6/'Műszaki adattábla'!$C$7)+(G971*I971)+(H971*I971)/12*$D$7,0))</f>
        <v>83333</v>
      </c>
      <c r="L971" s="91">
        <f t="shared" si="32"/>
        <v>28401</v>
      </c>
    </row>
    <row r="972" spans="2:12" ht="15.75" thickBot="1" x14ac:dyDescent="0.3">
      <c r="B972" s="84">
        <f t="shared" si="31"/>
        <v>951</v>
      </c>
      <c r="C972" s="85" t="str">
        <f>IF(D972="","",VLOOKUP(D972,'Műszaki adattábla'!E:H,2,0))</f>
        <v>2025 Visegrád, Fő u. 57.</v>
      </c>
      <c r="D972" s="86" t="str">
        <f>IF('Műszaki adattábla'!E964="","",'Műszaki adattábla'!E964)</f>
        <v>39N1109404300001</v>
      </c>
      <c r="E972" s="151">
        <f>IF('Műszaki adattábla'!E964="","",'Műszaki adattábla'!Q964)</f>
        <v>24280</v>
      </c>
      <c r="F972" s="87">
        <f>IF(D972="","",VLOOKUP(D972,'Műszaki adattábla'!E:N,8,0))</f>
        <v>4</v>
      </c>
      <c r="G972" s="87">
        <f>IF(D972="","",IF('Műszaki adattábla'!K964="20-99",IF('Műszaki adattábla'!N964="","Nem adott meg lekötött teljesítményt",VLOOKUP(D972,'Műszaki adattábla'!E:P,10,0)),0))</f>
        <v>0</v>
      </c>
      <c r="H972" s="87">
        <f>IF(D972="","",VLOOKUP(D972,'Műszaki adattábla'!E:Q,11,0))</f>
        <v>0</v>
      </c>
      <c r="I972" s="88">
        <v>1973.63</v>
      </c>
      <c r="J972" s="89">
        <v>1169.71</v>
      </c>
      <c r="K972" s="90">
        <f>IF(D972="","",ROUND((F972*I972*'Műszaki adattábla'!$C$6/'Műszaki adattábla'!$C$7)+(G972*I972)+(H972*I972)/12*$D$7,0))</f>
        <v>83333</v>
      </c>
      <c r="L972" s="91">
        <f t="shared" si="32"/>
        <v>28401</v>
      </c>
    </row>
    <row r="973" spans="2:12" ht="15.75" thickBot="1" x14ac:dyDescent="0.3">
      <c r="B973" s="84">
        <f t="shared" si="31"/>
        <v>952</v>
      </c>
      <c r="C973" s="85" t="str">
        <f>IF(D973="","",VLOOKUP(D973,'Műszaki adattábla'!E:H,2,0))</f>
        <v>2030 Érd, Felső u. 4-6.</v>
      </c>
      <c r="D973" s="86" t="str">
        <f>IF('Műszaki adattábla'!E965="","",'Műszaki adattábla'!E965)</f>
        <v>39N110596563000J</v>
      </c>
      <c r="E973" s="151">
        <f>IF('Műszaki adattábla'!E965="","",'Műszaki adattábla'!Q965)</f>
        <v>239615</v>
      </c>
      <c r="F973" s="87">
        <f>IF(D973="","",VLOOKUP(D973,'Műszaki adattábla'!E:N,8,0))</f>
        <v>16</v>
      </c>
      <c r="G973" s="87">
        <f>IF(D973="","",IF('Műszaki adattábla'!K965="20-99",IF('Műszaki adattábla'!N965="","Nem adott meg lekötött teljesítményt",VLOOKUP(D973,'Műszaki adattábla'!E:P,10,0)),0))</f>
        <v>0</v>
      </c>
      <c r="H973" s="87">
        <f>IF(D973="","",VLOOKUP(D973,'Műszaki adattábla'!E:Q,11,0))</f>
        <v>0</v>
      </c>
      <c r="I973" s="88">
        <v>1973.63</v>
      </c>
      <c r="J973" s="89">
        <v>1169.71</v>
      </c>
      <c r="K973" s="90">
        <f>IF(D973="","",ROUND((F973*I973*'Műszaki adattábla'!$C$6/'Műszaki adattábla'!$C$7)+(G973*I973)+(H973*I973)/12*$D$7,0))</f>
        <v>333332</v>
      </c>
      <c r="L973" s="91">
        <f t="shared" si="32"/>
        <v>280280</v>
      </c>
    </row>
    <row r="974" spans="2:12" ht="15.75" thickBot="1" x14ac:dyDescent="0.3">
      <c r="B974" s="84">
        <f t="shared" si="31"/>
        <v>953</v>
      </c>
      <c r="C974" s="85" t="str">
        <f>IF(D974="","",VLOOKUP(D974,'Műszaki adattábla'!E:H,2,0))</f>
        <v>2049 Diósd, Sashegy u. 7.</v>
      </c>
      <c r="D974" s="86" t="str">
        <f>IF('Műszaki adattábla'!E966="","",'Műszaki adattábla'!E966)</f>
        <v>39N1112628450004</v>
      </c>
      <c r="E974" s="151">
        <f>IF('Műszaki adattábla'!E966="","",'Műszaki adattábla'!Q966)</f>
        <v>24280</v>
      </c>
      <c r="F974" s="87">
        <f>IF(D974="","",VLOOKUP(D974,'Műszaki adattábla'!E:N,8,0))</f>
        <v>4</v>
      </c>
      <c r="G974" s="87">
        <f>IF(D974="","",IF('Műszaki adattábla'!K966="20-99",IF('Műszaki adattábla'!N966="","Nem adott meg lekötött teljesítményt",VLOOKUP(D974,'Műszaki adattábla'!E:P,10,0)),0))</f>
        <v>0</v>
      </c>
      <c r="H974" s="87">
        <f>IF(D974="","",VLOOKUP(D974,'Műszaki adattábla'!E:Q,11,0))</f>
        <v>0</v>
      </c>
      <c r="I974" s="88">
        <v>1973.63</v>
      </c>
      <c r="J974" s="89">
        <v>1169.71</v>
      </c>
      <c r="K974" s="90">
        <f>IF(D974="","",ROUND((F974*I974*'Műszaki adattábla'!$C$6/'Műszaki adattábla'!$C$7)+(G974*I974)+(H974*I974)/12*$D$7,0))</f>
        <v>83333</v>
      </c>
      <c r="L974" s="91">
        <f t="shared" si="32"/>
        <v>28401</v>
      </c>
    </row>
    <row r="975" spans="2:12" ht="15.75" thickBot="1" x14ac:dyDescent="0.3">
      <c r="B975" s="84">
        <f t="shared" si="31"/>
        <v>954</v>
      </c>
      <c r="C975" s="85" t="str">
        <f>IF(D975="","",VLOOKUP(D975,'Műszaki adattábla'!E:H,2,0))</f>
        <v>2072 Zsámbék, Petőfi S. u. 112.</v>
      </c>
      <c r="D975" s="86" t="str">
        <f>IF('Műszaki adattábla'!E967="","",'Műszaki adattábla'!E967)</f>
        <v>39N1110932610002</v>
      </c>
      <c r="E975" s="151">
        <f>IF('Műszaki adattábla'!E967="","",'Műszaki adattábla'!Q967)</f>
        <v>261782</v>
      </c>
      <c r="F975" s="87">
        <f>IF(D975="","",VLOOKUP(D975,'Műszaki adattábla'!E:N,8,0))</f>
        <v>10</v>
      </c>
      <c r="G975" s="87">
        <f>IF(D975="","",IF('Műszaki adattábla'!K967="20-99",IF('Műszaki adattábla'!N967="","Nem adott meg lekötött teljesítményt",VLOOKUP(D975,'Műszaki adattábla'!E:P,10,0)),0))</f>
        <v>0</v>
      </c>
      <c r="H975" s="87">
        <f>IF(D975="","",VLOOKUP(D975,'Műszaki adattábla'!E:Q,11,0))</f>
        <v>0</v>
      </c>
      <c r="I975" s="88">
        <v>1973.63</v>
      </c>
      <c r="J975" s="89">
        <v>1169.71</v>
      </c>
      <c r="K975" s="90">
        <f>IF(D975="","",ROUND((F975*I975*'Műszaki adattábla'!$C$6/'Műszaki adattábla'!$C$7)+(G975*I975)+(H975*I975)/12*$D$7,0))</f>
        <v>208332</v>
      </c>
      <c r="L975" s="91">
        <f t="shared" si="32"/>
        <v>306209</v>
      </c>
    </row>
    <row r="976" spans="2:12" ht="15.75" thickBot="1" x14ac:dyDescent="0.3">
      <c r="B976" s="84">
        <f t="shared" si="31"/>
        <v>955</v>
      </c>
      <c r="C976" s="85" t="str">
        <f>IF(D976="","",VLOOKUP(D976,'Műszaki adattábla'!E:H,2,0))</f>
        <v>2083 Solymár, Pilisvörösvári u. 4.</v>
      </c>
      <c r="D976" s="86" t="str">
        <f>IF('Műszaki adattábla'!E968="","",'Műszaki adattábla'!E968)</f>
        <v>39N1104071490001</v>
      </c>
      <c r="E976" s="151">
        <f>IF('Műszaki adattábla'!E968="","",'Műszaki adattábla'!Q968)</f>
        <v>24280</v>
      </c>
      <c r="F976" s="87">
        <f>IF(D976="","",VLOOKUP(D976,'Műszaki adattábla'!E:N,8,0))</f>
        <v>4</v>
      </c>
      <c r="G976" s="87">
        <f>IF(D976="","",IF('Műszaki adattábla'!K968="20-99",IF('Műszaki adattábla'!N968="","Nem adott meg lekötött teljesítményt",VLOOKUP(D976,'Műszaki adattábla'!E:P,10,0)),0))</f>
        <v>0</v>
      </c>
      <c r="H976" s="87">
        <f>IF(D976="","",VLOOKUP(D976,'Műszaki adattábla'!E:Q,11,0))</f>
        <v>0</v>
      </c>
      <c r="I976" s="88">
        <v>1973.63</v>
      </c>
      <c r="J976" s="89">
        <v>1169.71</v>
      </c>
      <c r="K976" s="90">
        <f>IF(D976="","",ROUND((F976*I976*'Műszaki adattábla'!$C$6/'Műszaki adattábla'!$C$7)+(G976*I976)+(H976*I976)/12*$D$7,0))</f>
        <v>83333</v>
      </c>
      <c r="L976" s="91">
        <f t="shared" si="32"/>
        <v>28401</v>
      </c>
    </row>
    <row r="977" spans="2:12" ht="15.75" thickBot="1" x14ac:dyDescent="0.3">
      <c r="B977" s="84">
        <f t="shared" si="31"/>
        <v>956</v>
      </c>
      <c r="C977" s="85" t="str">
        <f>IF(D977="","",VLOOKUP(D977,'Műszaki adattábla'!E:H,2,0))</f>
        <v>2085 Pilisvörösvár, Fő utca 62.</v>
      </c>
      <c r="D977" s="86" t="str">
        <f>IF('Műszaki adattábla'!E969="","",'Műszaki adattábla'!E969)</f>
        <v>39N111283893000W</v>
      </c>
      <c r="E977" s="151">
        <f>IF('Műszaki adattábla'!E969="","",'Műszaki adattábla'!Q969)</f>
        <v>68613</v>
      </c>
      <c r="F977" s="87">
        <f>IF(D977="","",VLOOKUP(D977,'Műszaki adattábla'!E:N,8,0))</f>
        <v>16</v>
      </c>
      <c r="G977" s="87">
        <f>IF(D977="","",IF('Műszaki adattábla'!K969="20-99",IF('Műszaki adattábla'!N969="","Nem adott meg lekötött teljesítményt",VLOOKUP(D977,'Műszaki adattábla'!E:P,10,0)),0))</f>
        <v>0</v>
      </c>
      <c r="H977" s="87">
        <f>IF(D977="","",VLOOKUP(D977,'Műszaki adattábla'!E:Q,11,0))</f>
        <v>0</v>
      </c>
      <c r="I977" s="88">
        <v>1973.63</v>
      </c>
      <c r="J977" s="89">
        <v>1169.71</v>
      </c>
      <c r="K977" s="90">
        <f>IF(D977="","",ROUND((F977*I977*'Műszaki adattábla'!$C$6/'Műszaki adattábla'!$C$7)+(G977*I977)+(H977*I977)/12*$D$7,0))</f>
        <v>333332</v>
      </c>
      <c r="L977" s="91">
        <f t="shared" si="32"/>
        <v>80257</v>
      </c>
    </row>
    <row r="978" spans="2:12" ht="15.75" thickBot="1" x14ac:dyDescent="0.3">
      <c r="B978" s="84">
        <f t="shared" si="31"/>
        <v>957</v>
      </c>
      <c r="C978" s="85" t="str">
        <f>IF(D978="","",VLOOKUP(D978,'Műszaki adattábla'!E:H,2,0))</f>
        <v>2100 Gödöllő, Petőfi u. 6/10.</v>
      </c>
      <c r="D978" s="86" t="str">
        <f>IF('Műszaki adattábla'!E970="","",'Műszaki adattábla'!E970)</f>
        <v>39N111283918000B</v>
      </c>
      <c r="E978" s="151">
        <f>IF('Műszaki adattábla'!E970="","",'Műszaki adattábla'!Q970)</f>
        <v>464456</v>
      </c>
      <c r="F978" s="87">
        <f>IF(D978="","",VLOOKUP(D978,'Műszaki adattábla'!E:N,8,0))</f>
        <v>0</v>
      </c>
      <c r="G978" s="87">
        <f>IF(D978="","",IF('Műszaki adattábla'!K970="20-99",IF('Műszaki adattábla'!N970="","Nem adott meg lekötött teljesítményt",VLOOKUP(D978,'Műszaki adattábla'!E:P,10,0)),0))</f>
        <v>420</v>
      </c>
      <c r="H978" s="87">
        <f>IF(D978="","",VLOOKUP(D978,'Műszaki adattábla'!E:Q,11,0))</f>
        <v>0</v>
      </c>
      <c r="I978" s="88">
        <v>1832.45</v>
      </c>
      <c r="J978" s="89">
        <v>194.42</v>
      </c>
      <c r="K978" s="90">
        <f>IF(D978="","",ROUND((F978*I978*'Műszaki adattábla'!$C$6/'Műszaki adattábla'!$C$7)+(G978*I978)+(H978*I978)/12*$D$7,0))</f>
        <v>769629</v>
      </c>
      <c r="L978" s="91">
        <f t="shared" si="32"/>
        <v>90300</v>
      </c>
    </row>
    <row r="979" spans="2:12" ht="15.75" thickBot="1" x14ac:dyDescent="0.3">
      <c r="B979" s="84">
        <f t="shared" si="31"/>
        <v>958</v>
      </c>
      <c r="C979" s="85" t="str">
        <f>IF(D979="","",VLOOKUP(D979,'Műszaki adattábla'!E:H,2,0))</f>
        <v>2112 Veresegyház, Petőfi u. 3.</v>
      </c>
      <c r="D979" s="86" t="str">
        <f>IF('Műszaki adattábla'!E971="","",'Műszaki adattábla'!E971)</f>
        <v>39N110408414000F</v>
      </c>
      <c r="E979" s="151">
        <f>IF('Műszaki adattábla'!E971="","",'Műszaki adattábla'!Q971)</f>
        <v>24280</v>
      </c>
      <c r="F979" s="87">
        <f>IF(D979="","",VLOOKUP(D979,'Műszaki adattábla'!E:N,8,0))</f>
        <v>4</v>
      </c>
      <c r="G979" s="87">
        <f>IF(D979="","",IF('Műszaki adattábla'!K971="20-99",IF('Műszaki adattábla'!N971="","Nem adott meg lekötött teljesítményt",VLOOKUP(D979,'Műszaki adattábla'!E:P,10,0)),0))</f>
        <v>0</v>
      </c>
      <c r="H979" s="87">
        <f>IF(D979="","",VLOOKUP(D979,'Műszaki adattábla'!E:Q,11,0))</f>
        <v>0</v>
      </c>
      <c r="I979" s="88">
        <v>1973.63</v>
      </c>
      <c r="J979" s="89">
        <v>1169.71</v>
      </c>
      <c r="K979" s="90">
        <f>IF(D979="","",ROUND((F979*I979*'Műszaki adattábla'!$C$6/'Műszaki adattábla'!$C$7)+(G979*I979)+(H979*I979)/12*$D$7,0))</f>
        <v>83333</v>
      </c>
      <c r="L979" s="91">
        <f t="shared" si="32"/>
        <v>28401</v>
      </c>
    </row>
    <row r="980" spans="2:12" ht="15.75" thickBot="1" x14ac:dyDescent="0.3">
      <c r="B980" s="84">
        <f t="shared" si="31"/>
        <v>959</v>
      </c>
      <c r="C980" s="85" t="str">
        <f>IF(D980="","",VLOOKUP(D980,'Műszaki adattábla'!E:H,2,0))</f>
        <v>2117 Isaszeg, Rákóczi út 10.</v>
      </c>
      <c r="D980" s="86" t="str">
        <f>IF('Műszaki adattábla'!E972="","",'Műszaki adattábla'!E972)</f>
        <v>39N1126351190003</v>
      </c>
      <c r="E980" s="151">
        <f>IF('Műszaki adattábla'!E972="","",'Műszaki adattábla'!Q972)</f>
        <v>24280</v>
      </c>
      <c r="F980" s="87">
        <f>IF(D980="","",VLOOKUP(D980,'Műszaki adattábla'!E:N,8,0))</f>
        <v>4</v>
      </c>
      <c r="G980" s="87">
        <f>IF(D980="","",IF('Műszaki adattábla'!K972="20-99",IF('Műszaki adattábla'!N972="","Nem adott meg lekötött teljesítményt",VLOOKUP(D980,'Műszaki adattábla'!E:P,10,0)),0))</f>
        <v>0</v>
      </c>
      <c r="H980" s="87">
        <f>IF(D980="","",VLOOKUP(D980,'Műszaki adattábla'!E:Q,11,0))</f>
        <v>0</v>
      </c>
      <c r="I980" s="88">
        <v>1973.63</v>
      </c>
      <c r="J980" s="89">
        <v>1169.71</v>
      </c>
      <c r="K980" s="90">
        <f>IF(D980="","",ROUND((F980*I980*'Műszaki adattábla'!$C$6/'Műszaki adattábla'!$C$7)+(G980*I980)+(H980*I980)/12*$D$7,0))</f>
        <v>83333</v>
      </c>
      <c r="L980" s="91">
        <f t="shared" si="32"/>
        <v>28401</v>
      </c>
    </row>
    <row r="981" spans="2:12" ht="15.75" thickBot="1" x14ac:dyDescent="0.3">
      <c r="B981" s="84">
        <f t="shared" si="31"/>
        <v>960</v>
      </c>
      <c r="C981" s="85" t="str">
        <f>IF(D981="","",VLOOKUP(D981,'Műszaki adattábla'!E:H,2,0))</f>
        <v>2118 Dány, Pesti út 2/C.</v>
      </c>
      <c r="D981" s="86" t="str">
        <f>IF('Műszaki adattábla'!E973="","",'Műszaki adattábla'!E973)</f>
        <v>39N1104084170000</v>
      </c>
      <c r="E981" s="151">
        <f>IF('Műszaki adattábla'!E973="","",'Műszaki adattábla'!Q973)</f>
        <v>24280</v>
      </c>
      <c r="F981" s="87">
        <f>IF(D981="","",VLOOKUP(D981,'Műszaki adattábla'!E:N,8,0))</f>
        <v>4</v>
      </c>
      <c r="G981" s="87">
        <f>IF(D981="","",IF('Műszaki adattábla'!K973="20-99",IF('Műszaki adattábla'!N973="","Nem adott meg lekötött teljesítményt",VLOOKUP(D981,'Műszaki adattábla'!E:P,10,0)),0))</f>
        <v>0</v>
      </c>
      <c r="H981" s="87">
        <f>IF(D981="","",VLOOKUP(D981,'Műszaki adattábla'!E:Q,11,0))</f>
        <v>0</v>
      </c>
      <c r="I981" s="88">
        <v>1973.63</v>
      </c>
      <c r="J981" s="89">
        <v>1169.71</v>
      </c>
      <c r="K981" s="90">
        <f>IF(D981="","",ROUND((F981*I981*'Műszaki adattábla'!$C$6/'Műszaki adattábla'!$C$7)+(G981*I981)+(H981*I981)/12*$D$7,0))</f>
        <v>83333</v>
      </c>
      <c r="L981" s="91">
        <f t="shared" si="32"/>
        <v>28401</v>
      </c>
    </row>
    <row r="982" spans="2:12" ht="15.75" thickBot="1" x14ac:dyDescent="0.3">
      <c r="B982" s="84">
        <f t="shared" si="31"/>
        <v>961</v>
      </c>
      <c r="C982" s="85" t="str">
        <f>IF(D982="","",VLOOKUP(D982,'Műszaki adattábla'!E:H,2,0))</f>
        <v>2119 Pécel, Kossuth tér 1.</v>
      </c>
      <c r="D982" s="86" t="str">
        <f>IF('Műszaki adattábla'!E974="","",'Műszaki adattábla'!E974)</f>
        <v>39N0600067320001</v>
      </c>
      <c r="E982" s="151">
        <f>IF('Műszaki adattábla'!E974="","",'Műszaki adattábla'!Q974)</f>
        <v>24280</v>
      </c>
      <c r="F982" s="87">
        <f>IF(D982="","",VLOOKUP(D982,'Műszaki adattábla'!E:N,8,0))</f>
        <v>4</v>
      </c>
      <c r="G982" s="87">
        <f>IF(D982="","",IF('Műszaki adattábla'!K974="20-99",IF('Műszaki adattábla'!N974="","Nem adott meg lekötött teljesítményt",VLOOKUP(D982,'Műszaki adattábla'!E:P,10,0)),0))</f>
        <v>0</v>
      </c>
      <c r="H982" s="87">
        <f>IF(D982="","",VLOOKUP(D982,'Műszaki adattábla'!E:Q,11,0))</f>
        <v>0</v>
      </c>
      <c r="I982" s="88">
        <v>1973.63</v>
      </c>
      <c r="J982" s="89">
        <v>131.18</v>
      </c>
      <c r="K982" s="90">
        <f>IF(D982="","",ROUND((F982*I982*'Műszaki adattábla'!$C$6/'Műszaki adattábla'!$C$7)+(G982*I982)+(H982*I982)/12*$D$7,0))</f>
        <v>83333</v>
      </c>
      <c r="L982" s="91">
        <f t="shared" si="32"/>
        <v>3185</v>
      </c>
    </row>
    <row r="983" spans="2:12" ht="15.75" thickBot="1" x14ac:dyDescent="0.3">
      <c r="B983" s="84">
        <f t="shared" si="31"/>
        <v>962</v>
      </c>
      <c r="C983" s="85" t="str">
        <f>IF(D983="","",VLOOKUP(D983,'Műszaki adattábla'!E:H,2,0))</f>
        <v>2120 Dunakeszi, Tábor u. 2-4</v>
      </c>
      <c r="D983" s="86" t="str">
        <f>IF('Műszaki adattábla'!E975="","",'Műszaki adattábla'!E975)</f>
        <v>39N112579834000K</v>
      </c>
      <c r="E983" s="151">
        <f>IF('Műszaki adattábla'!E975="","",'Műszaki adattábla'!Q975)</f>
        <v>802243</v>
      </c>
      <c r="F983" s="87">
        <f>IF(D983="","",VLOOKUP(D983,'Műszaki adattábla'!E:N,8,0))</f>
        <v>0</v>
      </c>
      <c r="G983" s="87">
        <f>IF(D983="","",IF('Műszaki adattábla'!K975="20-99",IF('Műszaki adattábla'!N975="","Nem adott meg lekötött teljesítményt",VLOOKUP(D983,'Műszaki adattábla'!E:P,10,0)),0))</f>
        <v>683</v>
      </c>
      <c r="H983" s="87">
        <f>IF(D983="","",VLOOKUP(D983,'Műszaki adattábla'!E:Q,11,0))</f>
        <v>0</v>
      </c>
      <c r="I983" s="88">
        <v>1832.45</v>
      </c>
      <c r="J983" s="89">
        <v>194.42</v>
      </c>
      <c r="K983" s="90">
        <f>IF(D983="","",ROUND((F983*I983*'Műszaki adattábla'!$C$6/'Műszaki adattábla'!$C$7)+(G983*I983)+(H983*I983)/12*$D$7,0))</f>
        <v>1251563</v>
      </c>
      <c r="L983" s="91">
        <f t="shared" si="32"/>
        <v>155972</v>
      </c>
    </row>
    <row r="984" spans="2:12" ht="15.75" thickBot="1" x14ac:dyDescent="0.3">
      <c r="B984" s="84">
        <f t="shared" si="31"/>
        <v>963</v>
      </c>
      <c r="C984" s="85" t="str">
        <f>IF(D984="","",VLOOKUP(D984,'Műszaki adattábla'!E:H,2,0))</f>
        <v>2151 Fót, Vörösmarty tér 11.</v>
      </c>
      <c r="D984" s="86" t="str">
        <f>IF('Műszaki adattábla'!E976="","",'Műszaki adattábla'!E976)</f>
        <v>39N1107316300008</v>
      </c>
      <c r="E984" s="151">
        <f>IF('Műszaki adattábla'!E976="","",'Műszaki adattábla'!Q976)</f>
        <v>24280</v>
      </c>
      <c r="F984" s="87">
        <f>IF(D984="","",VLOOKUP(D984,'Műszaki adattábla'!E:N,8,0))</f>
        <v>4</v>
      </c>
      <c r="G984" s="87">
        <f>IF(D984="","",IF('Műszaki adattábla'!K976="20-99",IF('Műszaki adattábla'!N976="","Nem adott meg lekötött teljesítményt",VLOOKUP(D984,'Műszaki adattábla'!E:P,10,0)),0))</f>
        <v>0</v>
      </c>
      <c r="H984" s="87">
        <f>IF(D984="","",VLOOKUP(D984,'Műszaki adattábla'!E:Q,11,0))</f>
        <v>0</v>
      </c>
      <c r="I984" s="88">
        <v>1973.63</v>
      </c>
      <c r="J984" s="89">
        <v>1169.71</v>
      </c>
      <c r="K984" s="90">
        <f>IF(D984="","",ROUND((F984*I984*'Műszaki adattábla'!$C$6/'Műszaki adattábla'!$C$7)+(G984*I984)+(H984*I984)/12*$D$7,0))</f>
        <v>83333</v>
      </c>
      <c r="L984" s="91">
        <f t="shared" si="32"/>
        <v>28401</v>
      </c>
    </row>
    <row r="985" spans="2:12" ht="15.75" thickBot="1" x14ac:dyDescent="0.3">
      <c r="B985" s="84">
        <f t="shared" si="31"/>
        <v>964</v>
      </c>
      <c r="C985" s="85" t="str">
        <f>IF(D985="","",VLOOKUP(D985,'Műszaki adattábla'!E:H,2,0))</f>
        <v>2162 Őrbottyán, Rákóczi út. 78.</v>
      </c>
      <c r="D985" s="86" t="str">
        <f>IF('Műszaki adattábla'!E977="","",'Műszaki adattábla'!E977)</f>
        <v>39N110260782000T</v>
      </c>
      <c r="E985" s="151">
        <f>IF('Műszaki adattábla'!E977="","",'Műszaki adattábla'!Q977)</f>
        <v>24280</v>
      </c>
      <c r="F985" s="87">
        <f>IF(D985="","",VLOOKUP(D985,'Műszaki adattábla'!E:N,8,0))</f>
        <v>4</v>
      </c>
      <c r="G985" s="87">
        <f>IF(D985="","",IF('Műszaki adattábla'!K977="20-99",IF('Műszaki adattábla'!N977="","Nem adott meg lekötött teljesítményt",VLOOKUP(D985,'Műszaki adattábla'!E:P,10,0)),0))</f>
        <v>0</v>
      </c>
      <c r="H985" s="87">
        <f>IF(D985="","",VLOOKUP(D985,'Műszaki adattábla'!E:Q,11,0))</f>
        <v>0</v>
      </c>
      <c r="I985" s="88">
        <v>1973.63</v>
      </c>
      <c r="J985" s="89">
        <v>1169.71</v>
      </c>
      <c r="K985" s="90">
        <f>IF(D985="","",ROUND((F985*I985*'Műszaki adattábla'!$C$6/'Műszaki adattábla'!$C$7)+(G985*I985)+(H985*I985)/12*$D$7,0))</f>
        <v>83333</v>
      </c>
      <c r="L985" s="91">
        <f t="shared" si="32"/>
        <v>28401</v>
      </c>
    </row>
    <row r="986" spans="2:12" ht="15.75" thickBot="1" x14ac:dyDescent="0.3">
      <c r="B986" s="84">
        <f t="shared" si="31"/>
        <v>965</v>
      </c>
      <c r="C986" s="85" t="str">
        <f>IF(D986="","",VLOOKUP(D986,'Műszaki adattábla'!E:H,2,0))</f>
        <v>2170 Aszód, Pesti u. 5.</v>
      </c>
      <c r="D986" s="86" t="str">
        <f>IF('Műszaki adattábla'!E978="","",'Műszaki adattábla'!E978)</f>
        <v>39N1112768010007</v>
      </c>
      <c r="E986" s="151">
        <f>IF('Műszaki adattábla'!E978="","",'Műszaki adattábla'!Q978)</f>
        <v>24280</v>
      </c>
      <c r="F986" s="87">
        <f>IF(D986="","",VLOOKUP(D986,'Műszaki adattábla'!E:N,8,0))</f>
        <v>4</v>
      </c>
      <c r="G986" s="87">
        <f>IF(D986="","",IF('Műszaki adattábla'!K978="20-99",IF('Műszaki adattábla'!N978="","Nem adott meg lekötött teljesítményt",VLOOKUP(D986,'Műszaki adattábla'!E:P,10,0)),0))</f>
        <v>0</v>
      </c>
      <c r="H986" s="87">
        <f>IF(D986="","",VLOOKUP(D986,'Műszaki adattábla'!E:Q,11,0))</f>
        <v>0</v>
      </c>
      <c r="I986" s="88">
        <v>1973.63</v>
      </c>
      <c r="J986" s="89">
        <v>1169.71</v>
      </c>
      <c r="K986" s="90">
        <f>IF(D986="","",ROUND((F986*I986*'Műszaki adattábla'!$C$6/'Műszaki adattábla'!$C$7)+(G986*I986)+(H986*I986)/12*$D$7,0))</f>
        <v>83333</v>
      </c>
      <c r="L986" s="91">
        <f t="shared" si="32"/>
        <v>28401</v>
      </c>
    </row>
    <row r="987" spans="2:12" ht="15.75" thickBot="1" x14ac:dyDescent="0.3">
      <c r="B987" s="84">
        <f t="shared" si="31"/>
        <v>966</v>
      </c>
      <c r="C987" s="85" t="str">
        <f>IF(D987="","",VLOOKUP(D987,'Műszaki adattábla'!E:H,2,0))</f>
        <v>2200 Monor, Ady Endre u. 2. fsz. 2.</v>
      </c>
      <c r="D987" s="86" t="str">
        <f>IF('Műszaki adattábla'!E979="","",'Műszaki adattábla'!E979)</f>
        <v>39N110304356000U</v>
      </c>
      <c r="E987" s="151">
        <f>IF('Műszaki adattábla'!E979="","",'Műszaki adattábla'!Q979)</f>
        <v>24280</v>
      </c>
      <c r="F987" s="87">
        <f>IF(D987="","",VLOOKUP(D987,'Műszaki adattábla'!E:N,8,0))</f>
        <v>4</v>
      </c>
      <c r="G987" s="87">
        <f>IF(D987="","",IF('Műszaki adattábla'!K979="20-99",IF('Műszaki adattábla'!N979="","Nem adott meg lekötött teljesítményt",VLOOKUP(D987,'Műszaki adattábla'!E:P,10,0)),0))</f>
        <v>0</v>
      </c>
      <c r="H987" s="87">
        <f>IF(D987="","",VLOOKUP(D987,'Műszaki adattábla'!E:Q,11,0))</f>
        <v>0</v>
      </c>
      <c r="I987" s="88">
        <v>1973.63</v>
      </c>
      <c r="J987" s="89">
        <v>1169.71</v>
      </c>
      <c r="K987" s="90">
        <f>IF(D987="","",ROUND((F987*I987*'Műszaki adattábla'!$C$6/'Műszaki adattábla'!$C$7)+(G987*I987)+(H987*I987)/12*$D$7,0))</f>
        <v>83333</v>
      </c>
      <c r="L987" s="91">
        <f t="shared" si="32"/>
        <v>28401</v>
      </c>
    </row>
    <row r="988" spans="2:12" ht="15.75" thickBot="1" x14ac:dyDescent="0.3">
      <c r="B988" s="84">
        <f t="shared" si="31"/>
        <v>967</v>
      </c>
      <c r="C988" s="85" t="str">
        <f>IF(D988="","",VLOOKUP(D988,'Műszaki adattábla'!E:H,2,0))</f>
        <v>2200 Monor, Attila utca 3.</v>
      </c>
      <c r="D988" s="86" t="str">
        <f>IF('Műszaki adattábla'!E980="","",'Műszaki adattábla'!E980)</f>
        <v>39N110498320000T</v>
      </c>
      <c r="E988" s="151">
        <f>IF('Műszaki adattábla'!E980="","",'Műszaki adattábla'!Q980)</f>
        <v>43806</v>
      </c>
      <c r="F988" s="87">
        <f>IF(D988="","",VLOOKUP(D988,'Műszaki adattábla'!E:N,8,0))</f>
        <v>4</v>
      </c>
      <c r="G988" s="87">
        <f>IF(D988="","",IF('Műszaki adattábla'!K980="20-99",IF('Műszaki adattábla'!N980="","Nem adott meg lekötött teljesítményt",VLOOKUP(D988,'Műszaki adattábla'!E:P,10,0)),0))</f>
        <v>0</v>
      </c>
      <c r="H988" s="87">
        <f>IF(D988="","",VLOOKUP(D988,'Műszaki adattábla'!E:Q,11,0))</f>
        <v>0</v>
      </c>
      <c r="I988" s="88">
        <v>1973.63</v>
      </c>
      <c r="J988" s="89">
        <v>1169.71</v>
      </c>
      <c r="K988" s="90">
        <f>IF(D988="","",ROUND((F988*I988*'Műszaki adattábla'!$C$6/'Műszaki adattábla'!$C$7)+(G988*I988)+(H988*I988)/12*$D$7,0))</f>
        <v>83333</v>
      </c>
      <c r="L988" s="91">
        <f t="shared" si="32"/>
        <v>51240</v>
      </c>
    </row>
    <row r="989" spans="2:12" ht="15.75" thickBot="1" x14ac:dyDescent="0.3">
      <c r="B989" s="84">
        <f t="shared" si="31"/>
        <v>968</v>
      </c>
      <c r="C989" s="85" t="str">
        <f>IF(D989="","",VLOOKUP(D989,'Műszaki adattábla'!E:H,2,0))</f>
        <v>2200 Monor, Kossuth L. u. 86.</v>
      </c>
      <c r="D989" s="86" t="str">
        <f>IF('Műszaki adattábla'!E981="","",'Műszaki adattábla'!E981)</f>
        <v>39N1104893160006</v>
      </c>
      <c r="E989" s="151">
        <f>IF('Műszaki adattábla'!E981="","",'Műszaki adattábla'!Q981)</f>
        <v>1268</v>
      </c>
      <c r="F989" s="87">
        <f>IF(D989="","",VLOOKUP(D989,'Műszaki adattábla'!E:N,8,0))</f>
        <v>16</v>
      </c>
      <c r="G989" s="87">
        <f>IF(D989="","",IF('Műszaki adattábla'!K981="20-99",IF('Műszaki adattábla'!N981="","Nem adott meg lekötött teljesítményt",VLOOKUP(D989,'Műszaki adattábla'!E:P,10,0)),0))</f>
        <v>0</v>
      </c>
      <c r="H989" s="87">
        <f>IF(D989="","",VLOOKUP(D989,'Műszaki adattábla'!E:Q,11,0))</f>
        <v>0</v>
      </c>
      <c r="I989" s="88">
        <v>1973.63</v>
      </c>
      <c r="J989" s="89">
        <v>1169.71</v>
      </c>
      <c r="K989" s="90">
        <f>IF(D989="","",ROUND((F989*I989*'Műszaki adattábla'!$C$6/'Műszaki adattábla'!$C$7)+(G989*I989)+(H989*I989)/12*$D$7,0))</f>
        <v>333332</v>
      </c>
      <c r="L989" s="91">
        <f t="shared" si="32"/>
        <v>1483</v>
      </c>
    </row>
    <row r="990" spans="2:12" ht="15.75" thickBot="1" x14ac:dyDescent="0.3">
      <c r="B990" s="84">
        <f t="shared" si="31"/>
        <v>969</v>
      </c>
      <c r="C990" s="85" t="str">
        <f>IF(D990="","",VLOOKUP(D990,'Műszaki adattábla'!E:H,2,0))</f>
        <v>2200 Monor, Kossuth Lajos u. 86.</v>
      </c>
      <c r="D990" s="86" t="str">
        <f>IF('Műszaki adattábla'!E982="","",'Műszaki adattábla'!E982)</f>
        <v>39N110491221000D</v>
      </c>
      <c r="E990" s="151">
        <f>IF('Műszaki adattábla'!E982="","",'Műszaki adattábla'!Q982)</f>
        <v>374733</v>
      </c>
      <c r="F990" s="87">
        <f>IF(D990="","",VLOOKUP(D990,'Műszaki adattábla'!E:N,8,0))</f>
        <v>4</v>
      </c>
      <c r="G990" s="87">
        <f>IF(D990="","",IF('Műszaki adattábla'!K982="20-99",IF('Műszaki adattábla'!N982="","Nem adott meg lekötött teljesítményt",VLOOKUP(D990,'Műszaki adattábla'!E:P,10,0)),0))</f>
        <v>0</v>
      </c>
      <c r="H990" s="87">
        <f>IF(D990="","",VLOOKUP(D990,'Műszaki adattábla'!E:Q,11,0))</f>
        <v>0</v>
      </c>
      <c r="I990" s="88">
        <v>1973.63</v>
      </c>
      <c r="J990" s="89">
        <v>1169.71</v>
      </c>
      <c r="K990" s="90">
        <f>IF(D990="","",ROUND((F990*I990*'Műszaki adattábla'!$C$6/'Műszaki adattábla'!$C$7)+(G990*I990)+(H990*I990)/12*$D$7,0))</f>
        <v>83333</v>
      </c>
      <c r="L990" s="91">
        <f t="shared" si="32"/>
        <v>438329</v>
      </c>
    </row>
    <row r="991" spans="2:12" ht="15.75" thickBot="1" x14ac:dyDescent="0.3">
      <c r="B991" s="84">
        <f t="shared" si="31"/>
        <v>970</v>
      </c>
      <c r="C991" s="85" t="str">
        <f>IF(D991="","",VLOOKUP(D991,'Műszaki adattábla'!E:H,2,0))</f>
        <v>2220 Vecsés, Fő u. 58.</v>
      </c>
      <c r="D991" s="86" t="str">
        <f>IF('Műszaki adattábla'!E983="","",'Műszaki adattábla'!E983)</f>
        <v>39N110478893000T</v>
      </c>
      <c r="E991" s="151">
        <f>IF('Műszaki adattábla'!E983="","",'Műszaki adattábla'!Q983)</f>
        <v>24280</v>
      </c>
      <c r="F991" s="87">
        <f>IF(D991="","",VLOOKUP(D991,'Műszaki adattábla'!E:N,8,0))</f>
        <v>6</v>
      </c>
      <c r="G991" s="87">
        <f>IF(D991="","",IF('Műszaki adattábla'!K983="20-99",IF('Műszaki adattábla'!N983="","Nem adott meg lekötött teljesítményt",VLOOKUP(D991,'Műszaki adattábla'!E:P,10,0)),0))</f>
        <v>0</v>
      </c>
      <c r="H991" s="87">
        <f>IF(D991="","",VLOOKUP(D991,'Műszaki adattábla'!E:Q,11,0))</f>
        <v>0</v>
      </c>
      <c r="I991" s="88">
        <v>1973.63</v>
      </c>
      <c r="J991" s="89">
        <v>1169.71</v>
      </c>
      <c r="K991" s="90">
        <f>IF(D991="","",ROUND((F991*I991*'Műszaki adattábla'!$C$6/'Műszaki adattábla'!$C$7)+(G991*I991)+(H991*I991)/12*$D$7,0))</f>
        <v>124999</v>
      </c>
      <c r="L991" s="91">
        <f t="shared" si="32"/>
        <v>28401</v>
      </c>
    </row>
    <row r="992" spans="2:12" ht="15.75" thickBot="1" x14ac:dyDescent="0.3">
      <c r="B992" s="84">
        <f t="shared" si="31"/>
        <v>971</v>
      </c>
      <c r="C992" s="85" t="str">
        <f>IF(D992="","",VLOOKUP(D992,'Műszaki adattábla'!E:H,2,0))</f>
        <v>2230 Gyömrő, Szent István u. 33.</v>
      </c>
      <c r="D992" s="86" t="str">
        <f>IF('Műszaki adattábla'!E984="","",'Műszaki adattábla'!E984)</f>
        <v>39N110734154000O</v>
      </c>
      <c r="E992" s="151">
        <f>IF('Műszaki adattábla'!E984="","",'Műszaki adattábla'!Q984)</f>
        <v>24280</v>
      </c>
      <c r="F992" s="87">
        <f>IF(D992="","",VLOOKUP(D992,'Műszaki adattábla'!E:N,8,0))</f>
        <v>4</v>
      </c>
      <c r="G992" s="87">
        <f>IF(D992="","",IF('Műszaki adattábla'!K984="20-99",IF('Műszaki adattábla'!N984="","Nem adott meg lekötött teljesítményt",VLOOKUP(D992,'Műszaki adattábla'!E:P,10,0)),0))</f>
        <v>0</v>
      </c>
      <c r="H992" s="87">
        <f>IF(D992="","",VLOOKUP(D992,'Műszaki adattábla'!E:Q,11,0))</f>
        <v>0</v>
      </c>
      <c r="I992" s="88">
        <v>1973.63</v>
      </c>
      <c r="J992" s="89">
        <v>1169.71</v>
      </c>
      <c r="K992" s="90">
        <f>IF(D992="","",ROUND((F992*I992*'Műszaki adattábla'!$C$6/'Műszaki adattábla'!$C$7)+(G992*I992)+(H992*I992)/12*$D$7,0))</f>
        <v>83333</v>
      </c>
      <c r="L992" s="91">
        <f t="shared" si="32"/>
        <v>28401</v>
      </c>
    </row>
    <row r="993" spans="2:12" ht="15.75" thickBot="1" x14ac:dyDescent="0.3">
      <c r="B993" s="84">
        <f t="shared" si="31"/>
        <v>972</v>
      </c>
      <c r="C993" s="85" t="str">
        <f>IF(D993="","",VLOOKUP(D993,'Műszaki adattábla'!E:H,2,0))</f>
        <v>2234 Maglód, Fő utca 23.</v>
      </c>
      <c r="D993" s="86" t="str">
        <f>IF('Műszaki adattábla'!E985="","",'Műszaki adattábla'!E985)</f>
        <v>39N110696740000M</v>
      </c>
      <c r="E993" s="151">
        <f>IF('Műszaki adattábla'!E985="","",'Műszaki adattábla'!Q985)</f>
        <v>24280</v>
      </c>
      <c r="F993" s="87">
        <f>IF(D993="","",VLOOKUP(D993,'Műszaki adattábla'!E:N,8,0))</f>
        <v>4</v>
      </c>
      <c r="G993" s="87">
        <f>IF(D993="","",IF('Műszaki adattábla'!K985="20-99",IF('Műszaki adattábla'!N985="","Nem adott meg lekötött teljesítményt",VLOOKUP(D993,'Műszaki adattábla'!E:P,10,0)),0))</f>
        <v>0</v>
      </c>
      <c r="H993" s="87">
        <f>IF(D993="","",VLOOKUP(D993,'Műszaki adattábla'!E:Q,11,0))</f>
        <v>0</v>
      </c>
      <c r="I993" s="88">
        <v>1973.63</v>
      </c>
      <c r="J993" s="89">
        <v>1169.71</v>
      </c>
      <c r="K993" s="90">
        <f>IF(D993="","",ROUND((F993*I993*'Műszaki adattábla'!$C$6/'Műszaki adattábla'!$C$7)+(G993*I993)+(H993*I993)/12*$D$7,0))</f>
        <v>83333</v>
      </c>
      <c r="L993" s="91">
        <f t="shared" si="32"/>
        <v>28401</v>
      </c>
    </row>
    <row r="994" spans="2:12" ht="15.75" thickBot="1" x14ac:dyDescent="0.3">
      <c r="B994" s="84">
        <f t="shared" si="31"/>
        <v>973</v>
      </c>
      <c r="C994" s="85" t="str">
        <f>IF(D994="","",VLOOKUP(D994,'Műszaki adattábla'!E:H,2,0))</f>
        <v>2241 Sülysáp, Malom u. 1.</v>
      </c>
      <c r="D994" s="86" t="str">
        <f>IF('Műszaki adattábla'!E986="","",'Műszaki adattábla'!E986)</f>
        <v>39N061136832000K</v>
      </c>
      <c r="E994" s="151">
        <f>IF('Műszaki adattábla'!E986="","",'Műszaki adattábla'!Q986)</f>
        <v>24280</v>
      </c>
      <c r="F994" s="87">
        <f>IF(D994="","",VLOOKUP(D994,'Műszaki adattábla'!E:N,8,0))</f>
        <v>4</v>
      </c>
      <c r="G994" s="87">
        <f>IF(D994="","",IF('Műszaki adattábla'!K986="20-99",IF('Műszaki adattábla'!N986="","Nem adott meg lekötött teljesítményt",VLOOKUP(D994,'Műszaki adattábla'!E:P,10,0)),0))</f>
        <v>0</v>
      </c>
      <c r="H994" s="87">
        <f>IF(D994="","",VLOOKUP(D994,'Műszaki adattábla'!E:Q,11,0))</f>
        <v>0</v>
      </c>
      <c r="I994" s="88">
        <v>1973.63</v>
      </c>
      <c r="J994" s="89">
        <v>131.18</v>
      </c>
      <c r="K994" s="90">
        <f>IF(D994="","",ROUND((F994*I994*'Műszaki adattábla'!$C$6/'Műszaki adattábla'!$C$7)+(G994*I994)+(H994*I994)/12*$D$7,0))</f>
        <v>83333</v>
      </c>
      <c r="L994" s="91">
        <f t="shared" si="32"/>
        <v>3185</v>
      </c>
    </row>
    <row r="995" spans="2:12" ht="15.75" thickBot="1" x14ac:dyDescent="0.3">
      <c r="B995" s="84">
        <f t="shared" si="31"/>
        <v>974</v>
      </c>
      <c r="C995" s="85" t="str">
        <f>IF(D995="","",VLOOKUP(D995,'Műszaki adattábla'!E:H,2,0))</f>
        <v>2251 Tápiószecső, Deák F. u. 32.</v>
      </c>
      <c r="D995" s="86" t="str">
        <f>IF('Műszaki adattábla'!E987="","",'Műszaki adattábla'!E987)</f>
        <v>39N061232381000F</v>
      </c>
      <c r="E995" s="151">
        <f>IF('Műszaki adattábla'!E987="","",'Műszaki adattábla'!Q987)</f>
        <v>24280</v>
      </c>
      <c r="F995" s="87">
        <f>IF(D995="","",VLOOKUP(D995,'Műszaki adattábla'!E:N,8,0))</f>
        <v>4</v>
      </c>
      <c r="G995" s="87">
        <f>IF(D995="","",IF('Műszaki adattábla'!K987="20-99",IF('Műszaki adattábla'!N987="","Nem adott meg lekötött teljesítményt",VLOOKUP(D995,'Műszaki adattábla'!E:P,10,0)),0))</f>
        <v>0</v>
      </c>
      <c r="H995" s="87">
        <f>IF(D995="","",VLOOKUP(D995,'Műszaki adattábla'!E:Q,11,0))</f>
        <v>0</v>
      </c>
      <c r="I995" s="88">
        <v>1973.63</v>
      </c>
      <c r="J995" s="89">
        <v>131.18</v>
      </c>
      <c r="K995" s="90">
        <f>IF(D995="","",ROUND((F995*I995*'Műszaki adattábla'!$C$6/'Műszaki adattábla'!$C$7)+(G995*I995)+(H995*I995)/12*$D$7,0))</f>
        <v>83333</v>
      </c>
      <c r="L995" s="91">
        <f t="shared" si="32"/>
        <v>3185</v>
      </c>
    </row>
    <row r="996" spans="2:12" ht="15.75" thickBot="1" x14ac:dyDescent="0.3">
      <c r="B996" s="84">
        <f t="shared" si="31"/>
        <v>975</v>
      </c>
      <c r="C996" s="85" t="str">
        <f>IF(D996="","",VLOOKUP(D996,'Műszaki adattábla'!E:H,2,0))</f>
        <v>2300 Ráckeve, Kossuth L. u. 22.</v>
      </c>
      <c r="D996" s="86" t="str">
        <f>IF('Műszaki adattábla'!E988="","",'Műszaki adattábla'!E988)</f>
        <v>39N1102253660008</v>
      </c>
      <c r="E996" s="151">
        <f>IF('Műszaki adattábla'!E988="","",'Műszaki adattábla'!Q988)</f>
        <v>218505</v>
      </c>
      <c r="F996" s="87">
        <f>IF(D996="","",VLOOKUP(D996,'Műszaki adattábla'!E:N,8,0))</f>
        <v>16</v>
      </c>
      <c r="G996" s="87">
        <f>IF(D996="","",IF('Műszaki adattábla'!K988="20-99",IF('Műszaki adattábla'!N988="","Nem adott meg lekötött teljesítményt",VLOOKUP(D996,'Műszaki adattábla'!E:P,10,0)),0))</f>
        <v>0</v>
      </c>
      <c r="H996" s="87">
        <f>IF(D996="","",VLOOKUP(D996,'Műszaki adattábla'!E:Q,11,0))</f>
        <v>0</v>
      </c>
      <c r="I996" s="88">
        <v>1973.63</v>
      </c>
      <c r="J996" s="89">
        <v>1169.71</v>
      </c>
      <c r="K996" s="90">
        <f>IF(D996="","",ROUND((F996*I996*'Műszaki adattábla'!$C$6/'Műszaki adattábla'!$C$7)+(G996*I996)+(H996*I996)/12*$D$7,0))</f>
        <v>333332</v>
      </c>
      <c r="L996" s="91">
        <f t="shared" si="32"/>
        <v>255587</v>
      </c>
    </row>
    <row r="997" spans="2:12" ht="15.75" thickBot="1" x14ac:dyDescent="0.3">
      <c r="B997" s="84">
        <f t="shared" si="31"/>
        <v>976</v>
      </c>
      <c r="C997" s="85" t="str">
        <f>IF(D997="","",VLOOKUP(D997,'Műszaki adattábla'!E:H,2,0))</f>
        <v>2300 Ráckeve, Vásártér u. 7.</v>
      </c>
      <c r="D997" s="86" t="str">
        <f>IF('Műszaki adattábla'!E989="","",'Műszaki adattábla'!E989)</f>
        <v>39N111190008000V</v>
      </c>
      <c r="E997" s="151">
        <f>IF('Műszaki adattábla'!E989="","",'Műszaki adattábla'!Q989)</f>
        <v>24280</v>
      </c>
      <c r="F997" s="87">
        <f>IF(D997="","",VLOOKUP(D997,'Műszaki adattábla'!E:N,8,0))</f>
        <v>4</v>
      </c>
      <c r="G997" s="87">
        <f>IF(D997="","",IF('Műszaki adattábla'!K989="20-99",IF('Műszaki adattábla'!N989="","Nem adott meg lekötött teljesítményt",VLOOKUP(D997,'Műszaki adattábla'!E:P,10,0)),0))</f>
        <v>0</v>
      </c>
      <c r="H997" s="87">
        <f>IF(D997="","",VLOOKUP(D997,'Műszaki adattábla'!E:Q,11,0))</f>
        <v>0</v>
      </c>
      <c r="I997" s="88">
        <v>1973.63</v>
      </c>
      <c r="J997" s="89">
        <v>1169.71</v>
      </c>
      <c r="K997" s="90">
        <f>IF(D997="","",ROUND((F997*I997*'Műszaki adattábla'!$C$6/'Műszaki adattábla'!$C$7)+(G997*I997)+(H997*I997)/12*$D$7,0))</f>
        <v>83333</v>
      </c>
      <c r="L997" s="91">
        <f t="shared" si="32"/>
        <v>28401</v>
      </c>
    </row>
    <row r="998" spans="2:12" ht="15.75" thickBot="1" x14ac:dyDescent="0.3">
      <c r="B998" s="84">
        <f t="shared" si="31"/>
        <v>977</v>
      </c>
      <c r="C998" s="85" t="str">
        <f>IF(D998="","",VLOOKUP(D998,'Műszaki adattábla'!E:H,2,0))</f>
        <v>2310 Szigetszentmiklós, Kéményseprők tere 1.</v>
      </c>
      <c r="D998" s="86" t="str">
        <f>IF('Műszaki adattábla'!E990="","",'Műszaki adattábla'!E990)</f>
        <v>39N110740504000C</v>
      </c>
      <c r="E998" s="151">
        <f>IF('Műszaki adattábla'!E990="","",'Műszaki adattábla'!Q990)</f>
        <v>7602</v>
      </c>
      <c r="F998" s="87">
        <f>IF(D998="","",VLOOKUP(D998,'Műszaki adattábla'!E:N,8,0))</f>
        <v>4</v>
      </c>
      <c r="G998" s="87">
        <f>IF(D998="","",IF('Műszaki adattábla'!K990="20-99",IF('Műszaki adattábla'!N990="","Nem adott meg lekötött teljesítményt",VLOOKUP(D998,'Műszaki adattábla'!E:P,10,0)),0))</f>
        <v>0</v>
      </c>
      <c r="H998" s="87">
        <f>IF(D998="","",VLOOKUP(D998,'Műszaki adattábla'!E:Q,11,0))</f>
        <v>0</v>
      </c>
      <c r="I998" s="88">
        <v>1973.63</v>
      </c>
      <c r="J998" s="89">
        <v>1169.71</v>
      </c>
      <c r="K998" s="90">
        <f>IF(D998="","",ROUND((F998*I998*'Műszaki adattábla'!$C$6/'Műszaki adattábla'!$C$7)+(G998*I998)+(H998*I998)/12*$D$7,0))</f>
        <v>83333</v>
      </c>
      <c r="L998" s="91">
        <f t="shared" si="32"/>
        <v>8892</v>
      </c>
    </row>
    <row r="999" spans="2:12" ht="15.75" thickBot="1" x14ac:dyDescent="0.3">
      <c r="B999" s="84">
        <f t="shared" si="31"/>
        <v>978</v>
      </c>
      <c r="C999" s="85" t="str">
        <f>IF(D999="","",VLOOKUP(D999,'Műszaki adattábla'!E:H,2,0))</f>
        <v>2336 Dunavarsány, Gyóni Géza u. 5.</v>
      </c>
      <c r="D999" s="86" t="str">
        <f>IF('Műszaki adattábla'!E991="","",'Műszaki adattábla'!E991)</f>
        <v>39N101030001000V</v>
      </c>
      <c r="E999" s="151">
        <f>IF('Műszaki adattábla'!E991="","",'Műszaki adattábla'!Q991)</f>
        <v>24280</v>
      </c>
      <c r="F999" s="87">
        <f>IF(D999="","",VLOOKUP(D999,'Műszaki adattábla'!E:N,8,0))</f>
        <v>4</v>
      </c>
      <c r="G999" s="87">
        <f>IF(D999="","",IF('Műszaki adattábla'!K991="20-99",IF('Műszaki adattábla'!N991="","Nem adott meg lekötött teljesítményt",VLOOKUP(D999,'Műszaki adattábla'!E:P,10,0)),0))</f>
        <v>0</v>
      </c>
      <c r="H999" s="87">
        <f>IF(D999="","",VLOOKUP(D999,'Műszaki adattábla'!E:Q,11,0))</f>
        <v>0</v>
      </c>
      <c r="I999" s="88">
        <v>2078.67</v>
      </c>
      <c r="J999" s="89">
        <v>1169.71</v>
      </c>
      <c r="K999" s="90">
        <f>IF(D999="","",ROUND((F999*I999*'Műszaki adattábla'!$C$6/'Műszaki adattábla'!$C$7)+(G999*I999)+(H999*I999)/12*$D$7,0))</f>
        <v>87768</v>
      </c>
      <c r="L999" s="91">
        <f t="shared" si="32"/>
        <v>28401</v>
      </c>
    </row>
    <row r="1000" spans="2:12" ht="15.75" thickBot="1" x14ac:dyDescent="0.3">
      <c r="B1000" s="84">
        <f t="shared" si="31"/>
        <v>979</v>
      </c>
      <c r="C1000" s="85" t="str">
        <f>IF(D1000="","",VLOOKUP(D1000,'Műszaki adattábla'!E:H,2,0))</f>
        <v>2344 Dömsöd, Petőfi Sándor tér 6. Petőfi u. 2 ?</v>
      </c>
      <c r="D1000" s="86" t="str">
        <f>IF('Műszaki adattábla'!E992="","",'Műszaki adattábla'!E992)</f>
        <v>39N1105499820005</v>
      </c>
      <c r="E1000" s="151">
        <f>IF('Műszaki adattábla'!E992="","",'Műszaki adattábla'!Q992)</f>
        <v>1848</v>
      </c>
      <c r="F1000" s="87">
        <f>IF(D1000="","",VLOOKUP(D1000,'Műszaki adattábla'!E:N,8,0))</f>
        <v>4</v>
      </c>
      <c r="G1000" s="87">
        <f>IF(D1000="","",IF('Műszaki adattábla'!K992="20-99",IF('Műszaki adattábla'!N992="","Nem adott meg lekötött teljesítményt",VLOOKUP(D1000,'Műszaki adattábla'!E:P,10,0)),0))</f>
        <v>0</v>
      </c>
      <c r="H1000" s="87">
        <f>IF(D1000="","",VLOOKUP(D1000,'Műszaki adattábla'!E:Q,11,0))</f>
        <v>0</v>
      </c>
      <c r="I1000" s="88">
        <v>1973.63</v>
      </c>
      <c r="J1000" s="89">
        <v>1169.71</v>
      </c>
      <c r="K1000" s="90">
        <f>IF(D1000="","",ROUND((F1000*I1000*'Műszaki adattábla'!$C$6/'Műszaki adattábla'!$C$7)+(G1000*I1000)+(H1000*I1000)/12*$D$7,0))</f>
        <v>83333</v>
      </c>
      <c r="L1000" s="91">
        <f t="shared" si="32"/>
        <v>2162</v>
      </c>
    </row>
    <row r="1001" spans="2:12" ht="15.75" thickBot="1" x14ac:dyDescent="0.3">
      <c r="B1001" s="84">
        <f t="shared" si="31"/>
        <v>980</v>
      </c>
      <c r="C1001" s="85" t="str">
        <f>IF(D1001="","",VLOOKUP(D1001,'Műszaki adattábla'!E:H,2,0))</f>
        <v>2347 Bugyi, Kossuth u. 2.</v>
      </c>
      <c r="D1001" s="86" t="str">
        <f>IF('Műszaki adattábla'!E993="","",'Műszaki adattábla'!E993)</f>
        <v>39N101032374000B</v>
      </c>
      <c r="E1001" s="151">
        <f>IF('Műszaki adattábla'!E993="","",'Műszaki adattábla'!Q993)</f>
        <v>24280</v>
      </c>
      <c r="F1001" s="87">
        <f>IF(D1001="","",VLOOKUP(D1001,'Műszaki adattábla'!E:N,8,0))</f>
        <v>4</v>
      </c>
      <c r="G1001" s="87">
        <f>IF(D1001="","",IF('Műszaki adattábla'!K993="20-99",IF('Műszaki adattábla'!N993="","Nem adott meg lekötött teljesítményt",VLOOKUP(D1001,'Műszaki adattábla'!E:P,10,0)),0))</f>
        <v>0</v>
      </c>
      <c r="H1001" s="87">
        <f>IF(D1001="","",VLOOKUP(D1001,'Műszaki adattábla'!E:Q,11,0))</f>
        <v>0</v>
      </c>
      <c r="I1001" s="88">
        <v>2078.67</v>
      </c>
      <c r="J1001" s="89">
        <v>1169.71</v>
      </c>
      <c r="K1001" s="90">
        <f>IF(D1001="","",ROUND((F1001*I1001*'Műszaki adattábla'!$C$6/'Műszaki adattábla'!$C$7)+(G1001*I1001)+(H1001*I1001)/12*$D$7,0))</f>
        <v>87768</v>
      </c>
      <c r="L1001" s="91">
        <f t="shared" si="32"/>
        <v>28401</v>
      </c>
    </row>
    <row r="1002" spans="2:12" ht="15.75" thickBot="1" x14ac:dyDescent="0.3">
      <c r="B1002" s="84">
        <f t="shared" si="31"/>
        <v>981</v>
      </c>
      <c r="C1002" s="85" t="str">
        <f>IF(D1002="","",VLOOKUP(D1002,'Műszaki adattábla'!E:H,2,0))</f>
        <v>2360 Gyál, Kisfaludi u. 1.</v>
      </c>
      <c r="D1002" s="86" t="str">
        <f>IF('Műszaki adattábla'!E994="","",'Műszaki adattábla'!E994)</f>
        <v>39N111281257000K</v>
      </c>
      <c r="E1002" s="151">
        <f>IF('Műszaki adattábla'!E994="","",'Műszaki adattábla'!Q994)</f>
        <v>24280</v>
      </c>
      <c r="F1002" s="87">
        <f>IF(D1002="","",VLOOKUP(D1002,'Műszaki adattábla'!E:N,8,0))</f>
        <v>4</v>
      </c>
      <c r="G1002" s="87">
        <f>IF(D1002="","",IF('Műszaki adattábla'!K994="20-99",IF('Műszaki adattábla'!N994="","Nem adott meg lekötött teljesítményt",VLOOKUP(D1002,'Műszaki adattábla'!E:P,10,0)),0))</f>
        <v>0</v>
      </c>
      <c r="H1002" s="87">
        <f>IF(D1002="","",VLOOKUP(D1002,'Műszaki adattábla'!E:Q,11,0))</f>
        <v>0</v>
      </c>
      <c r="I1002" s="88">
        <v>1973.63</v>
      </c>
      <c r="J1002" s="89">
        <v>1169.71</v>
      </c>
      <c r="K1002" s="90">
        <f>IF(D1002="","",ROUND((F1002*I1002*'Műszaki adattábla'!$C$6/'Műszaki adattábla'!$C$7)+(G1002*I1002)+(H1002*I1002)/12*$D$7,0))</f>
        <v>83333</v>
      </c>
      <c r="L1002" s="91">
        <f t="shared" si="32"/>
        <v>28401</v>
      </c>
    </row>
    <row r="1003" spans="2:12" ht="15.75" thickBot="1" x14ac:dyDescent="0.3">
      <c r="B1003" s="84">
        <f t="shared" si="31"/>
        <v>982</v>
      </c>
      <c r="C1003" s="85" t="str">
        <f>IF(D1003="","",VLOOKUP(D1003,'Műszaki adattábla'!E:H,2,0))</f>
        <v>2364 Ócsa, Bajcsy-Zsilinszky u 26.  Kiss János u. 1. ?</v>
      </c>
      <c r="D1003" s="86" t="str">
        <f>IF('Műszaki adattábla'!E995="","",'Műszaki adattábla'!E995)</f>
        <v>39N110450818000N</v>
      </c>
      <c r="E1003" s="151">
        <f>IF('Műszaki adattábla'!E995="","",'Műszaki adattábla'!Q995)</f>
        <v>24280</v>
      </c>
      <c r="F1003" s="87">
        <f>IF(D1003="","",VLOOKUP(D1003,'Műszaki adattábla'!E:N,8,0))</f>
        <v>4</v>
      </c>
      <c r="G1003" s="87">
        <f>IF(D1003="","",IF('Műszaki adattábla'!K995="20-99",IF('Műszaki adattábla'!N995="","Nem adott meg lekötött teljesítményt",VLOOKUP(D1003,'Műszaki adattábla'!E:P,10,0)),0))</f>
        <v>0</v>
      </c>
      <c r="H1003" s="87">
        <f>IF(D1003="","",VLOOKUP(D1003,'Műszaki adattábla'!E:Q,11,0))</f>
        <v>0</v>
      </c>
      <c r="I1003" s="88">
        <v>1973.63</v>
      </c>
      <c r="J1003" s="89">
        <v>1169.71</v>
      </c>
      <c r="K1003" s="90">
        <f>IF(D1003="","",ROUND((F1003*I1003*'Műszaki adattábla'!$C$6/'Műszaki adattábla'!$C$7)+(G1003*I1003)+(H1003*I1003)/12*$D$7,0))</f>
        <v>83333</v>
      </c>
      <c r="L1003" s="91">
        <f t="shared" si="32"/>
        <v>28401</v>
      </c>
    </row>
    <row r="1004" spans="2:12" ht="15.75" thickBot="1" x14ac:dyDescent="0.3">
      <c r="B1004" s="84">
        <f t="shared" si="31"/>
        <v>983</v>
      </c>
      <c r="C1004" s="85" t="str">
        <f>IF(D1004="","",VLOOKUP(D1004,'Műszaki adattábla'!E:H,2,0))</f>
        <v xml:space="preserve">2370 Dabas,  Szent István  tér 1.   </v>
      </c>
      <c r="D1004" s="86" t="str">
        <f>IF('Műszaki adattábla'!E996="","",'Műszaki adattábla'!E996)</f>
        <v>39N111276722000Y</v>
      </c>
      <c r="E1004" s="151">
        <f>IF('Műszaki adattábla'!E996="","",'Műszaki adattábla'!Q996)</f>
        <v>261785</v>
      </c>
      <c r="F1004" s="87">
        <f>IF(D1004="","",VLOOKUP(D1004,'Műszaki adattábla'!E:N,8,0))</f>
        <v>0</v>
      </c>
      <c r="G1004" s="87">
        <f>IF(D1004="","",IF('Műszaki adattábla'!K996="20-99",IF('Műszaki adattábla'!N996="","Nem adott meg lekötött teljesítményt",VLOOKUP(D1004,'Műszaki adattábla'!E:P,10,0)),0))</f>
        <v>263</v>
      </c>
      <c r="H1004" s="87">
        <f>IF(D1004="","",VLOOKUP(D1004,'Műszaki adattábla'!E:Q,11,0))</f>
        <v>0</v>
      </c>
      <c r="I1004" s="88">
        <v>1832.45</v>
      </c>
      <c r="J1004" s="89">
        <v>194.42</v>
      </c>
      <c r="K1004" s="90">
        <f>IF(D1004="","",ROUND((F1004*I1004*'Műszaki adattábla'!$C$6/'Műszaki adattábla'!$C$7)+(G1004*I1004)+(H1004*I1004)/12*$D$7,0))</f>
        <v>481934</v>
      </c>
      <c r="L1004" s="91">
        <f t="shared" si="32"/>
        <v>50896</v>
      </c>
    </row>
    <row r="1005" spans="2:12" ht="15.75" thickBot="1" x14ac:dyDescent="0.3">
      <c r="B1005" s="84">
        <f t="shared" si="31"/>
        <v>984</v>
      </c>
      <c r="C1005" s="85" t="str">
        <f>IF(D1005="","",VLOOKUP(D1005,'Műszaki adattábla'!E:H,2,0))</f>
        <v>2370 Dabas, Bartók Béla út 56.</v>
      </c>
      <c r="D1005" s="86" t="str">
        <f>IF('Műszaki adattábla'!E997="","",'Műszaki adattábla'!E997)</f>
        <v>39N1112767210002</v>
      </c>
      <c r="E1005" s="151">
        <f>IF('Műszaki adattábla'!E997="","",'Műszaki adattábla'!Q997)</f>
        <v>24280</v>
      </c>
      <c r="F1005" s="87">
        <f>IF(D1005="","",VLOOKUP(D1005,'Műszaki adattábla'!E:N,8,0))</f>
        <v>4</v>
      </c>
      <c r="G1005" s="87">
        <f>IF(D1005="","",IF('Műszaki adattábla'!K997="20-99",IF('Műszaki adattábla'!N997="","Nem adott meg lekötött teljesítményt",VLOOKUP(D1005,'Műszaki adattábla'!E:P,10,0)),0))</f>
        <v>0</v>
      </c>
      <c r="H1005" s="87">
        <f>IF(D1005="","",VLOOKUP(D1005,'Műszaki adattábla'!E:Q,11,0))</f>
        <v>0</v>
      </c>
      <c r="I1005" s="88">
        <v>1973.63</v>
      </c>
      <c r="J1005" s="89">
        <v>1169.71</v>
      </c>
      <c r="K1005" s="90">
        <f>IF(D1005="","",ROUND((F1005*I1005*'Műszaki adattábla'!$C$6/'Műszaki adattábla'!$C$7)+(G1005*I1005)+(H1005*I1005)/12*$D$7,0))</f>
        <v>83333</v>
      </c>
      <c r="L1005" s="91">
        <f t="shared" si="32"/>
        <v>28401</v>
      </c>
    </row>
    <row r="1006" spans="2:12" ht="15.75" thickBot="1" x14ac:dyDescent="0.3">
      <c r="B1006" s="84">
        <f t="shared" si="31"/>
        <v>985</v>
      </c>
      <c r="C1006" s="85" t="str">
        <f>IF(D1006="","",VLOOKUP(D1006,'Műszaki adattábla'!E:H,2,0))</f>
        <v>2377 Örkény, Kossuth L. u. 2.</v>
      </c>
      <c r="D1006" s="86" t="str">
        <f>IF('Műszaki adattábla'!E998="","",'Műszaki adattábla'!E998)</f>
        <v>39N110634934000R</v>
      </c>
      <c r="E1006" s="151">
        <f>IF('Műszaki adattábla'!E998="","",'Műszaki adattábla'!Q998)</f>
        <v>24280</v>
      </c>
      <c r="F1006" s="87">
        <f>IF(D1006="","",VLOOKUP(D1006,'Műszaki adattábla'!E:N,8,0))</f>
        <v>6</v>
      </c>
      <c r="G1006" s="87">
        <f>IF(D1006="","",IF('Műszaki adattábla'!K998="20-99",IF('Műszaki adattábla'!N998="","Nem adott meg lekötött teljesítményt",VLOOKUP(D1006,'Műszaki adattábla'!E:P,10,0)),0))</f>
        <v>0</v>
      </c>
      <c r="H1006" s="87">
        <f>IF(D1006="","",VLOOKUP(D1006,'Műszaki adattábla'!E:Q,11,0))</f>
        <v>0</v>
      </c>
      <c r="I1006" s="88">
        <v>1973.63</v>
      </c>
      <c r="J1006" s="89">
        <v>1169.71</v>
      </c>
      <c r="K1006" s="90">
        <f>IF(D1006="","",ROUND((F1006*I1006*'Műszaki adattábla'!$C$6/'Műszaki adattábla'!$C$7)+(G1006*I1006)+(H1006*I1006)/12*$D$7,0))</f>
        <v>124999</v>
      </c>
      <c r="L1006" s="91">
        <f t="shared" si="32"/>
        <v>28401</v>
      </c>
    </row>
    <row r="1007" spans="2:12" ht="15.75" thickBot="1" x14ac:dyDescent="0.3">
      <c r="B1007" s="84">
        <f t="shared" si="31"/>
        <v>986</v>
      </c>
      <c r="C1007" s="85" t="str">
        <f>IF(D1007="","",VLOOKUP(D1007,'Műszaki adattábla'!E:H,2,0))</f>
        <v>2600 Vác, Zrínyi u. 7.</v>
      </c>
      <c r="D1007" s="86" t="str">
        <f>IF('Műszaki adattábla'!E999="","",'Műszaki adattábla'!E999)</f>
        <v>39N1107146120004</v>
      </c>
      <c r="E1007" s="151">
        <f>IF('Műszaki adattábla'!E999="","",'Műszaki adattábla'!Q999)</f>
        <v>334302</v>
      </c>
      <c r="F1007" s="87">
        <f>IF(D1007="","",VLOOKUP(D1007,'Műszaki adattábla'!E:N,8,0))</f>
        <v>16</v>
      </c>
      <c r="G1007" s="87">
        <f>IF(D1007="","",IF('Műszaki adattábla'!K999="20-99",IF('Műszaki adattábla'!N999="","Nem adott meg lekötött teljesítményt",VLOOKUP(D1007,'Műszaki adattábla'!E:P,10,0)),0))</f>
        <v>0</v>
      </c>
      <c r="H1007" s="87">
        <f>IF(D1007="","",VLOOKUP(D1007,'Műszaki adattábla'!E:Q,11,0))</f>
        <v>0</v>
      </c>
      <c r="I1007" s="88">
        <v>1973.63</v>
      </c>
      <c r="J1007" s="89">
        <v>1169.71</v>
      </c>
      <c r="K1007" s="90">
        <f>IF(D1007="","",ROUND((F1007*I1007*'Műszaki adattábla'!$C$6/'Műszaki adattábla'!$C$7)+(G1007*I1007)+(H1007*I1007)/12*$D$7,0))</f>
        <v>333332</v>
      </c>
      <c r="L1007" s="91">
        <f t="shared" si="32"/>
        <v>391036</v>
      </c>
    </row>
    <row r="1008" spans="2:12" ht="15.75" thickBot="1" x14ac:dyDescent="0.3">
      <c r="B1008" s="84">
        <f t="shared" si="31"/>
        <v>987</v>
      </c>
      <c r="C1008" s="85" t="str">
        <f>IF(D1008="","",VLOOKUP(D1008,'Műszaki adattábla'!E:H,2,0))</f>
        <v>2621 Verőce, Árpád út. 21.</v>
      </c>
      <c r="D1008" s="86" t="str">
        <f>IF('Műszaki adattábla'!E1000="","",'Műszaki adattábla'!E1000)</f>
        <v>39N111143510000E</v>
      </c>
      <c r="E1008" s="151">
        <f>IF('Műszaki adattábla'!E1000="","",'Műszaki adattábla'!Q1000)</f>
        <v>24280</v>
      </c>
      <c r="F1008" s="87">
        <f>IF(D1008="","",VLOOKUP(D1008,'Műszaki adattábla'!E:N,8,0))</f>
        <v>4</v>
      </c>
      <c r="G1008" s="87">
        <f>IF(D1008="","",IF('Műszaki adattábla'!K1000="20-99",IF('Műszaki adattábla'!N1000="","Nem adott meg lekötött teljesítményt",VLOOKUP(D1008,'Műszaki adattábla'!E:P,10,0)),0))</f>
        <v>0</v>
      </c>
      <c r="H1008" s="87">
        <f>IF(D1008="","",VLOOKUP(D1008,'Műszaki adattábla'!E:Q,11,0))</f>
        <v>0</v>
      </c>
      <c r="I1008" s="88">
        <v>1973.63</v>
      </c>
      <c r="J1008" s="89">
        <v>1169.71</v>
      </c>
      <c r="K1008" s="90">
        <f>IF(D1008="","",ROUND((F1008*I1008*'Műszaki adattábla'!$C$6/'Műszaki adattábla'!$C$7)+(G1008*I1008)+(H1008*I1008)/12*$D$7,0))</f>
        <v>83333</v>
      </c>
      <c r="L1008" s="91">
        <f t="shared" si="32"/>
        <v>28401</v>
      </c>
    </row>
    <row r="1009" spans="2:12" ht="15.75" thickBot="1" x14ac:dyDescent="0.3">
      <c r="B1009" s="84">
        <f t="shared" si="31"/>
        <v>988</v>
      </c>
      <c r="C1009" s="85" t="str">
        <f>IF(D1009="","",VLOOKUP(D1009,'Műszaki adattábla'!E:H,2,0))</f>
        <v>2828 Szob, Ipolysági utca 9.</v>
      </c>
      <c r="D1009" s="86" t="str">
        <f>IF('Műszaki adattábla'!E1001="","",'Műszaki adattábla'!E1001)</f>
        <v>39N111025660000Q</v>
      </c>
      <c r="E1009" s="151">
        <f>IF('Műszaki adattábla'!E1001="","",'Műszaki adattábla'!Q1001)</f>
        <v>24280</v>
      </c>
      <c r="F1009" s="87">
        <f>IF(D1009="","",VLOOKUP(D1009,'Műszaki adattábla'!E:N,8,0))</f>
        <v>4</v>
      </c>
      <c r="G1009" s="87">
        <f>IF(D1009="","",IF('Műszaki adattábla'!K1001="20-99",IF('Műszaki adattábla'!N1001="","Nem adott meg lekötött teljesítményt",VLOOKUP(D1009,'Műszaki adattábla'!E:P,10,0)),0))</f>
        <v>0</v>
      </c>
      <c r="H1009" s="87">
        <f>IF(D1009="","",VLOOKUP(D1009,'Műszaki adattábla'!E:Q,11,0))</f>
        <v>0</v>
      </c>
      <c r="I1009" s="88">
        <v>1973.63</v>
      </c>
      <c r="J1009" s="89">
        <v>1169.71</v>
      </c>
      <c r="K1009" s="90">
        <f>IF(D1009="","",ROUND((F1009*I1009*'Műszaki adattábla'!$C$6/'Műszaki adattábla'!$C$7)+(G1009*I1009)+(H1009*I1009)/12*$D$7,0))</f>
        <v>83333</v>
      </c>
      <c r="L1009" s="91">
        <f t="shared" si="32"/>
        <v>28401</v>
      </c>
    </row>
    <row r="1010" spans="2:12" ht="15.75" thickBot="1" x14ac:dyDescent="0.3">
      <c r="B1010" s="84">
        <f t="shared" si="31"/>
        <v>989</v>
      </c>
      <c r="C1010" s="85" t="str">
        <f>IF(D1010="","",VLOOKUP(D1010,'Műszaki adattábla'!E:H,2,0))</f>
        <v>2632 Letkés, Diófa u. 30.</v>
      </c>
      <c r="D1010" s="86" t="str">
        <f>IF('Műszaki adattábla'!E1002="","",'Műszaki adattábla'!E1002)</f>
        <v>39N112690845000G</v>
      </c>
      <c r="E1010" s="151">
        <f>IF('Műszaki adattábla'!E1002="","",'Műszaki adattábla'!Q1002)</f>
        <v>24280</v>
      </c>
      <c r="F1010" s="87">
        <f>IF(D1010="","",VLOOKUP(D1010,'Műszaki adattábla'!E:N,8,0))</f>
        <v>4</v>
      </c>
      <c r="G1010" s="87">
        <f>IF(D1010="","",IF('Műszaki adattábla'!K1002="20-99",IF('Műszaki adattábla'!N1002="","Nem adott meg lekötött teljesítményt",VLOOKUP(D1010,'Műszaki adattábla'!E:P,10,0)),0))</f>
        <v>0</v>
      </c>
      <c r="H1010" s="87">
        <f>IF(D1010="","",VLOOKUP(D1010,'Műszaki adattábla'!E:Q,11,0))</f>
        <v>0</v>
      </c>
      <c r="I1010" s="88">
        <v>1973.63</v>
      </c>
      <c r="J1010" s="89">
        <v>1169.71</v>
      </c>
      <c r="K1010" s="90">
        <f>IF(D1010="","",ROUND((F1010*I1010*'Műszaki adattábla'!$C$6/'Műszaki adattábla'!$C$7)+(G1010*I1010)+(H1010*I1010)/12*$D$7,0))</f>
        <v>83333</v>
      </c>
      <c r="L1010" s="91">
        <f t="shared" si="32"/>
        <v>28401</v>
      </c>
    </row>
    <row r="1011" spans="2:12" ht="15.75" thickBot="1" x14ac:dyDescent="0.3">
      <c r="B1011" s="84">
        <f t="shared" si="31"/>
        <v>990</v>
      </c>
      <c r="C1011" s="85" t="str">
        <f>IF(D1011="","",VLOOKUP(D1011,'Műszaki adattábla'!E:H,2,0))</f>
        <v>2632 Letkés, Diófa utca hrsz. 726</v>
      </c>
      <c r="D1011" s="86" t="str">
        <f>IF('Műszaki adattábla'!E1003="","",'Műszaki adattábla'!E1003)</f>
        <v>39N110442110000V</v>
      </c>
      <c r="E1011" s="151">
        <f>IF('Műszaki adattábla'!E1003="","",'Műszaki adattábla'!Q1003)</f>
        <v>7282</v>
      </c>
      <c r="F1011" s="87">
        <f>IF(D1011="","",VLOOKUP(D1011,'Műszaki adattábla'!E:N,8,0))</f>
        <v>4</v>
      </c>
      <c r="G1011" s="87">
        <f>IF(D1011="","",IF('Műszaki adattábla'!K1003="20-99",IF('Műszaki adattábla'!N1003="","Nem adott meg lekötött teljesítményt",VLOOKUP(D1011,'Műszaki adattábla'!E:P,10,0)),0))</f>
        <v>0</v>
      </c>
      <c r="H1011" s="87">
        <f>IF(D1011="","",VLOOKUP(D1011,'Műszaki adattábla'!E:Q,11,0))</f>
        <v>0</v>
      </c>
      <c r="I1011" s="88">
        <v>1973.63</v>
      </c>
      <c r="J1011" s="89">
        <v>1169.71</v>
      </c>
      <c r="K1011" s="90">
        <f>IF(D1011="","",ROUND((F1011*I1011*'Műszaki adattábla'!$C$6/'Műszaki adattábla'!$C$7)+(G1011*I1011)+(H1011*I1011)/12*$D$7,0))</f>
        <v>83333</v>
      </c>
      <c r="L1011" s="91">
        <f t="shared" si="32"/>
        <v>8518</v>
      </c>
    </row>
    <row r="1012" spans="2:12" ht="15.75" thickBot="1" x14ac:dyDescent="0.3">
      <c r="B1012" s="84">
        <f t="shared" si="31"/>
        <v>991</v>
      </c>
      <c r="C1012" s="85" t="str">
        <f>IF(D1012="","",VLOOKUP(D1012,'Műszaki adattábla'!E:H,2,0))</f>
        <v>2700 Cegléd, Rákóczi u. 22-24.</v>
      </c>
      <c r="D1012" s="86" t="str">
        <f>IF('Műszaki adattábla'!E1004="","",'Műszaki adattábla'!E1004)</f>
        <v>39N111273095000D</v>
      </c>
      <c r="E1012" s="151">
        <f>IF('Műszaki adattábla'!E1004="","",'Műszaki adattábla'!Q1004)</f>
        <v>637569</v>
      </c>
      <c r="F1012" s="87">
        <f>IF(D1012="","",VLOOKUP(D1012,'Műszaki adattábla'!E:N,8,0))</f>
        <v>0</v>
      </c>
      <c r="G1012" s="87">
        <f>IF(D1012="","",IF('Műszaki adattábla'!K1004="20-99",IF('Műszaki adattábla'!N1004="","Nem adott meg lekötött teljesítményt",VLOOKUP(D1012,'Műszaki adattábla'!E:P,10,0)),0))</f>
        <v>683</v>
      </c>
      <c r="H1012" s="87">
        <f>IF(D1012="","",VLOOKUP(D1012,'Műszaki adattábla'!E:Q,11,0))</f>
        <v>0</v>
      </c>
      <c r="I1012" s="88">
        <v>1832.45</v>
      </c>
      <c r="J1012" s="89">
        <v>194.42</v>
      </c>
      <c r="K1012" s="90">
        <f>IF(D1012="","",ROUND((F1012*I1012*'Műszaki adattábla'!$C$6/'Műszaki adattábla'!$C$7)+(G1012*I1012)+(H1012*I1012)/12*$D$7,0))</f>
        <v>1251563</v>
      </c>
      <c r="L1012" s="91">
        <f t="shared" si="32"/>
        <v>123956</v>
      </c>
    </row>
    <row r="1013" spans="2:12" ht="15.75" thickBot="1" x14ac:dyDescent="0.3">
      <c r="B1013" s="84">
        <f t="shared" si="31"/>
        <v>992</v>
      </c>
      <c r="C1013" s="85" t="str">
        <f>IF(D1013="","",VLOOKUP(D1013,'Műszaki adattábla'!E:H,2,0))</f>
        <v>2721 Pilis, Luther tér 12.</v>
      </c>
      <c r="D1013" s="86" t="str">
        <f>IF('Műszaki adattábla'!E1005="","",'Műszaki adattábla'!E1005)</f>
        <v>39N110582637000E</v>
      </c>
      <c r="E1013" s="151">
        <f>IF('Műszaki adattábla'!E1005="","",'Műszaki adattábla'!Q1005)</f>
        <v>24280</v>
      </c>
      <c r="F1013" s="87">
        <f>IF(D1013="","",VLOOKUP(D1013,'Műszaki adattábla'!E:N,8,0))</f>
        <v>6</v>
      </c>
      <c r="G1013" s="87">
        <f>IF(D1013="","",IF('Műszaki adattábla'!K1005="20-99",IF('Műszaki adattábla'!N1005="","Nem adott meg lekötött teljesítményt",VLOOKUP(D1013,'Műszaki adattábla'!E:P,10,0)),0))</f>
        <v>0</v>
      </c>
      <c r="H1013" s="87">
        <f>IF(D1013="","",VLOOKUP(D1013,'Műszaki adattábla'!E:Q,11,0))</f>
        <v>0</v>
      </c>
      <c r="I1013" s="88">
        <v>1973.63</v>
      </c>
      <c r="J1013" s="89">
        <v>1169.71</v>
      </c>
      <c r="K1013" s="90">
        <f>IF(D1013="","",ROUND((F1013*I1013*'Műszaki adattábla'!$C$6/'Műszaki adattábla'!$C$7)+(G1013*I1013)+(H1013*I1013)/12*$D$7,0))</f>
        <v>124999</v>
      </c>
      <c r="L1013" s="91">
        <f t="shared" si="32"/>
        <v>28401</v>
      </c>
    </row>
    <row r="1014" spans="2:12" ht="15.75" thickBot="1" x14ac:dyDescent="0.3">
      <c r="B1014" s="84">
        <f t="shared" si="31"/>
        <v>993</v>
      </c>
      <c r="C1014" s="85" t="str">
        <f>IF(D1014="","",VLOOKUP(D1014,'Műszaki adattábla'!E:H,2,0))</f>
        <v>2730 Albertirsa, Irsai Károly u. 8.</v>
      </c>
      <c r="D1014" s="86" t="str">
        <f>IF('Műszaki adattábla'!E1006="","",'Műszaki adattábla'!E1006)</f>
        <v>39N111284263000A</v>
      </c>
      <c r="E1014" s="151">
        <f>IF('Műszaki adattábla'!E1006="","",'Műszaki adattábla'!Q1006)</f>
        <v>24280</v>
      </c>
      <c r="F1014" s="87">
        <f>IF(D1014="","",VLOOKUP(D1014,'Műszaki adattábla'!E:N,8,0))</f>
        <v>4</v>
      </c>
      <c r="G1014" s="87">
        <f>IF(D1014="","",IF('Műszaki adattábla'!K1006="20-99",IF('Műszaki adattábla'!N1006="","Nem adott meg lekötött teljesítményt",VLOOKUP(D1014,'Műszaki adattábla'!E:P,10,0)),0))</f>
        <v>0</v>
      </c>
      <c r="H1014" s="87">
        <f>IF(D1014="","",VLOOKUP(D1014,'Műszaki adattábla'!E:Q,11,0))</f>
        <v>0</v>
      </c>
      <c r="I1014" s="88">
        <v>1973.63</v>
      </c>
      <c r="J1014" s="89">
        <v>1169.71</v>
      </c>
      <c r="K1014" s="90">
        <f>IF(D1014="","",ROUND((F1014*I1014*'Műszaki adattábla'!$C$6/'Műszaki adattábla'!$C$7)+(G1014*I1014)+(H1014*I1014)/12*$D$7,0))</f>
        <v>83333</v>
      </c>
      <c r="L1014" s="91">
        <f t="shared" si="32"/>
        <v>28401</v>
      </c>
    </row>
    <row r="1015" spans="2:12" ht="15.75" thickBot="1" x14ac:dyDescent="0.3">
      <c r="B1015" s="84">
        <f t="shared" si="31"/>
        <v>994</v>
      </c>
      <c r="C1015" s="85" t="str">
        <f>IF(D1015="","",VLOOKUP(D1015,'Műszaki adattábla'!E:H,2,0))</f>
        <v>2740 Abony, Ceglédi u. 1.</v>
      </c>
      <c r="D1015" s="86" t="str">
        <f>IF('Műszaki adattábla'!E1007="","",'Műszaki adattábla'!E1007)</f>
        <v>39N111276697000B</v>
      </c>
      <c r="E1015" s="151">
        <f>IF('Műszaki adattábla'!E1007="","",'Műszaki adattábla'!Q1007)</f>
        <v>24280</v>
      </c>
      <c r="F1015" s="87">
        <f>IF(D1015="","",VLOOKUP(D1015,'Műszaki adattábla'!E:N,8,0))</f>
        <v>16</v>
      </c>
      <c r="G1015" s="87">
        <f>IF(D1015="","",IF('Műszaki adattábla'!K1007="20-99",IF('Műszaki adattábla'!N1007="","Nem adott meg lekötött teljesítményt",VLOOKUP(D1015,'Műszaki adattábla'!E:P,10,0)),0))</f>
        <v>0</v>
      </c>
      <c r="H1015" s="87">
        <f>IF(D1015="","",VLOOKUP(D1015,'Műszaki adattábla'!E:Q,11,0))</f>
        <v>0</v>
      </c>
      <c r="I1015" s="88">
        <v>1973.63</v>
      </c>
      <c r="J1015" s="89">
        <v>1169.71</v>
      </c>
      <c r="K1015" s="90">
        <f>IF(D1015="","",ROUND((F1015*I1015*'Műszaki adattábla'!$C$6/'Műszaki adattábla'!$C$7)+(G1015*I1015)+(H1015*I1015)/12*$D$7,0))</f>
        <v>333332</v>
      </c>
      <c r="L1015" s="91">
        <f t="shared" si="32"/>
        <v>28401</v>
      </c>
    </row>
    <row r="1016" spans="2:12" ht="15.75" thickBot="1" x14ac:dyDescent="0.3">
      <c r="B1016" s="84">
        <f t="shared" si="31"/>
        <v>995</v>
      </c>
      <c r="C1016" s="85" t="str">
        <f>IF(D1016="","",VLOOKUP(D1016,'Műszaki adattábla'!E:H,2,0))</f>
        <v>2746 Jászkarajenő, Rákóczi u. 12. régen 23.</v>
      </c>
      <c r="D1016" s="86" t="str">
        <f>IF('Műszaki adattábla'!E1008="","",'Műszaki adattábla'!E1008)</f>
        <v>39N1105627670007</v>
      </c>
      <c r="E1016" s="151">
        <f>IF('Műszaki adattábla'!E1008="","",'Műszaki adattábla'!Q1008)</f>
        <v>24280</v>
      </c>
      <c r="F1016" s="87">
        <f>IF(D1016="","",VLOOKUP(D1016,'Műszaki adattábla'!E:N,8,0))</f>
        <v>4</v>
      </c>
      <c r="G1016" s="87">
        <f>IF(D1016="","",IF('Műszaki adattábla'!K1008="20-99",IF('Műszaki adattábla'!N1008="","Nem adott meg lekötött teljesítményt",VLOOKUP(D1016,'Műszaki adattábla'!E:P,10,0)),0))</f>
        <v>0</v>
      </c>
      <c r="H1016" s="87">
        <f>IF(D1016="","",VLOOKUP(D1016,'Műszaki adattábla'!E:Q,11,0))</f>
        <v>0</v>
      </c>
      <c r="I1016" s="88">
        <v>1973.63</v>
      </c>
      <c r="J1016" s="89">
        <v>1169.71</v>
      </c>
      <c r="K1016" s="90">
        <f>IF(D1016="","",ROUND((F1016*I1016*'Műszaki adattábla'!$C$6/'Műszaki adattábla'!$C$7)+(G1016*I1016)+(H1016*I1016)/12*$D$7,0))</f>
        <v>83333</v>
      </c>
      <c r="L1016" s="91">
        <f t="shared" si="32"/>
        <v>28401</v>
      </c>
    </row>
    <row r="1017" spans="2:12" ht="15.75" thickBot="1" x14ac:dyDescent="0.3">
      <c r="B1017" s="84">
        <f t="shared" si="31"/>
        <v>996</v>
      </c>
      <c r="C1017" s="85" t="str">
        <f>IF(D1017="","",VLOOKUP(D1017,'Műszaki adattábla'!E:H,2,0))</f>
        <v>2750 Nagykőrös, Kecskeméti u. 4.</v>
      </c>
      <c r="D1017" s="86" t="str">
        <f>IF('Műszaki adattábla'!E1009="","",'Műszaki adattábla'!E1009)</f>
        <v>39N110649656000E</v>
      </c>
      <c r="E1017" s="151">
        <f>IF('Műszaki adattábla'!E1009="","",'Műszaki adattábla'!Q1009)</f>
        <v>155911</v>
      </c>
      <c r="F1017" s="87">
        <f>IF(D1017="","",VLOOKUP(D1017,'Műszaki adattábla'!E:N,8,0))</f>
        <v>10</v>
      </c>
      <c r="G1017" s="87">
        <f>IF(D1017="","",IF('Műszaki adattábla'!K1009="20-99",IF('Műszaki adattábla'!N1009="","Nem adott meg lekötött teljesítményt",VLOOKUP(D1017,'Műszaki adattábla'!E:P,10,0)),0))</f>
        <v>0</v>
      </c>
      <c r="H1017" s="87">
        <f>IF(D1017="","",VLOOKUP(D1017,'Műszaki adattábla'!E:Q,11,0))</f>
        <v>0</v>
      </c>
      <c r="I1017" s="88">
        <v>1973.63</v>
      </c>
      <c r="J1017" s="89">
        <v>1169.71</v>
      </c>
      <c r="K1017" s="90">
        <f>IF(D1017="","",ROUND((F1017*I1017*'Műszaki adattábla'!$C$6/'Műszaki adattábla'!$C$7)+(G1017*I1017)+(H1017*I1017)/12*$D$7,0))</f>
        <v>208332</v>
      </c>
      <c r="L1017" s="91">
        <f t="shared" si="32"/>
        <v>182371</v>
      </c>
    </row>
    <row r="1018" spans="2:12" ht="15.75" thickBot="1" x14ac:dyDescent="0.3">
      <c r="B1018" s="84">
        <f t="shared" si="31"/>
        <v>997</v>
      </c>
      <c r="C1018" s="85" t="str">
        <f>IF(D1018="","",VLOOKUP(D1018,'Műszaki adattábla'!E:H,2,0))</f>
        <v>2760 Nagykáta, Szabadság tér 17.</v>
      </c>
      <c r="D1018" s="86" t="str">
        <f>IF('Műszaki adattábla'!E1010="","",'Műszaki adattábla'!E1010)</f>
        <v>39N061013395000J</v>
      </c>
      <c r="E1018" s="151">
        <f>IF('Műszaki adattábla'!E1010="","",'Műszaki adattábla'!Q1010)</f>
        <v>323005</v>
      </c>
      <c r="F1018" s="87">
        <f>IF(D1018="","",VLOOKUP(D1018,'Műszaki adattábla'!E:N,8,0))</f>
        <v>0</v>
      </c>
      <c r="G1018" s="87">
        <f>IF(D1018="","",IF('Műszaki adattábla'!K1010="20-99",IF('Műszaki adattábla'!N1010="","Nem adott meg lekötött teljesítményt",VLOOKUP(D1018,'Műszaki adattábla'!E:P,10,0)),0))</f>
        <v>263</v>
      </c>
      <c r="H1018" s="87">
        <f>IF(D1018="","",VLOOKUP(D1018,'Műszaki adattábla'!E:Q,11,0))</f>
        <v>0</v>
      </c>
      <c r="I1018" s="88">
        <v>2804.11</v>
      </c>
      <c r="J1018" s="89">
        <v>131.18</v>
      </c>
      <c r="K1018" s="90">
        <f>IF(D1018="","",ROUND((F1018*I1018*'Műszaki adattábla'!$C$6/'Műszaki adattábla'!$C$7)+(G1018*I1018)+(H1018*I1018)/12*$D$7,0))</f>
        <v>737481</v>
      </c>
      <c r="L1018" s="91">
        <f t="shared" si="32"/>
        <v>42372</v>
      </c>
    </row>
    <row r="1019" spans="2:12" ht="15.75" thickBot="1" x14ac:dyDescent="0.3">
      <c r="B1019" s="84">
        <f t="shared" si="31"/>
        <v>998</v>
      </c>
      <c r="C1019" s="85" t="str">
        <f>IF(D1019="","",VLOOKUP(D1019,'Műszaki adattábla'!E:H,2,0))</f>
        <v>2764 Tápióbicske, Rákóczi út 86.</v>
      </c>
      <c r="D1019" s="86" t="str">
        <f>IF('Műszaki adattábla'!E1011="","",'Műszaki adattábla'!E1011)</f>
        <v>39N0613928100000</v>
      </c>
      <c r="E1019" s="151">
        <f>IF('Műszaki adattábla'!E1011="","",'Műszaki adattábla'!Q1011)</f>
        <v>24280</v>
      </c>
      <c r="F1019" s="87">
        <f>IF(D1019="","",VLOOKUP(D1019,'Műszaki adattábla'!E:N,8,0))</f>
        <v>4</v>
      </c>
      <c r="G1019" s="87">
        <f>IF(D1019="","",IF('Műszaki adattábla'!K1011="20-99",IF('Műszaki adattábla'!N1011="","Nem adott meg lekötött teljesítményt",VLOOKUP(D1019,'Műszaki adattábla'!E:P,10,0)),0))</f>
        <v>0</v>
      </c>
      <c r="H1019" s="87">
        <f>IF(D1019="","",VLOOKUP(D1019,'Műszaki adattábla'!E:Q,11,0))</f>
        <v>0</v>
      </c>
      <c r="I1019" s="88">
        <v>1973.63</v>
      </c>
      <c r="J1019" s="89">
        <v>131.18</v>
      </c>
      <c r="K1019" s="90">
        <f>IF(D1019="","",ROUND((F1019*I1019*'Műszaki adattábla'!$C$6/'Műszaki adattábla'!$C$7)+(G1019*I1019)+(H1019*I1019)/12*$D$7,0))</f>
        <v>83333</v>
      </c>
      <c r="L1019" s="91">
        <f t="shared" si="32"/>
        <v>3185</v>
      </c>
    </row>
    <row r="1020" spans="2:12" ht="15.75" thickBot="1" x14ac:dyDescent="0.3">
      <c r="B1020" s="84">
        <f t="shared" si="31"/>
        <v>999</v>
      </c>
      <c r="C1020" s="85" t="str">
        <f>IF(D1020="","",VLOOKUP(D1020,'Műszaki adattábla'!E:H,2,0))</f>
        <v>2766 Tápiószele, Rákóczi u. 30.</v>
      </c>
      <c r="D1020" s="86" t="str">
        <f>IF('Műszaki adattábla'!E1012="","",'Műszaki adattábla'!E1012)</f>
        <v>39N110241179000F</v>
      </c>
      <c r="E1020" s="151">
        <f>IF('Műszaki adattábla'!E1012="","",'Műszaki adattábla'!Q1012)</f>
        <v>24280</v>
      </c>
      <c r="F1020" s="87">
        <f>IF(D1020="","",VLOOKUP(D1020,'Műszaki adattábla'!E:N,8,0))</f>
        <v>4</v>
      </c>
      <c r="G1020" s="87">
        <f>IF(D1020="","",IF('Műszaki adattábla'!K1012="20-99",IF('Műszaki adattábla'!N1012="","Nem adott meg lekötött teljesítményt",VLOOKUP(D1020,'Műszaki adattábla'!E:P,10,0)),0))</f>
        <v>0</v>
      </c>
      <c r="H1020" s="87">
        <f>IF(D1020="","",VLOOKUP(D1020,'Műszaki adattábla'!E:Q,11,0))</f>
        <v>0</v>
      </c>
      <c r="I1020" s="88">
        <v>1973.63</v>
      </c>
      <c r="J1020" s="89">
        <v>1169.71</v>
      </c>
      <c r="K1020" s="90">
        <f>IF(D1020="","",ROUND((F1020*I1020*'Műszaki adattábla'!$C$6/'Műszaki adattábla'!$C$7)+(G1020*I1020)+(H1020*I1020)/12*$D$7,0))</f>
        <v>83333</v>
      </c>
      <c r="L1020" s="91">
        <f t="shared" si="32"/>
        <v>28401</v>
      </c>
    </row>
    <row r="1021" spans="2:12" ht="15.75" thickBot="1" x14ac:dyDescent="0.3">
      <c r="B1021" s="84">
        <f t="shared" si="31"/>
        <v>1000</v>
      </c>
      <c r="C1021" s="85" t="str">
        <f>IF(D1021="","",VLOOKUP(D1021,'Műszaki adattábla'!E:H,2,0))</f>
        <v>7400 Kaposvár,Szent Imre u. 14/c</v>
      </c>
      <c r="D1021" s="86" t="str">
        <f>IF('Műszaki adattábla'!E1013="","",'Műszaki adattábla'!E1013)</f>
        <v>39N040223132000g</v>
      </c>
      <c r="E1021" s="151">
        <f>IF('Műszaki adattábla'!E1013="","",'Műszaki adattábla'!Q1013)</f>
        <v>653965</v>
      </c>
      <c r="F1021" s="87">
        <f>IF(D1021="","",VLOOKUP(D1021,'Műszaki adattábla'!E:N,8,0))</f>
        <v>0</v>
      </c>
      <c r="G1021" s="87">
        <f>IF(D1021="","",IF('Műszaki adattábla'!K1013="20-99",IF('Műszaki adattábla'!N1013="","Nem adott meg lekötött teljesítményt",VLOOKUP(D1021,'Műszaki adattábla'!E:P,10,0)),0))</f>
        <v>0</v>
      </c>
      <c r="H1021" s="87">
        <f>IF(D1021="","",VLOOKUP(D1021,'Műszaki adattábla'!E:Q,11,0))</f>
        <v>1731</v>
      </c>
      <c r="I1021" s="88">
        <v>3214.89</v>
      </c>
      <c r="J1021" s="89">
        <v>158.78</v>
      </c>
      <c r="K1021" s="90">
        <f>IF(D1021="","",ROUND((F1021*I1021*'Műszaki adattábla'!$C$6/'Műszaki adattábla'!$C$7)+(G1021*I1021)+(H1021*I1021)/12*$D$7,0))</f>
        <v>5564975</v>
      </c>
      <c r="L1021" s="91">
        <f t="shared" si="32"/>
        <v>103837</v>
      </c>
    </row>
    <row r="1022" spans="2:12" ht="15.75" thickBot="1" x14ac:dyDescent="0.3">
      <c r="B1022" s="84">
        <f t="shared" si="31"/>
        <v>1001</v>
      </c>
      <c r="C1022" s="85" t="str">
        <f>IF(D1022="","",VLOOKUP(D1022,'Műszaki adattábla'!E:H,2,0))</f>
        <v>7400 Kaposvár, Szent Imre u.12.</v>
      </c>
      <c r="D1022" s="86" t="str">
        <f>IF('Műszaki adattábla'!E1014="","",'Műszaki adattábla'!E1014)</f>
        <v>39N040232290000J</v>
      </c>
      <c r="E1022" s="151">
        <f>IF('Műszaki adattábla'!E1014="","",'Műszaki adattábla'!Q1014)</f>
        <v>235743</v>
      </c>
      <c r="F1022" s="87">
        <f>IF(D1022="","",VLOOKUP(D1022,'Műszaki adattábla'!E:N,8,0))</f>
        <v>0</v>
      </c>
      <c r="G1022" s="87">
        <f>IF(D1022="","",IF('Műszaki adattábla'!K1014="20-99",IF('Műszaki adattábla'!N1014="","Nem adott meg lekötött teljesítményt",VLOOKUP(D1022,'Műszaki adattábla'!E:P,10,0)),0))</f>
        <v>368</v>
      </c>
      <c r="H1022" s="87">
        <f>IF(D1022="","",VLOOKUP(D1022,'Műszaki adattábla'!E:Q,11,0))</f>
        <v>0</v>
      </c>
      <c r="I1022" s="88">
        <v>3252.02</v>
      </c>
      <c r="J1022" s="89">
        <v>174.31</v>
      </c>
      <c r="K1022" s="90">
        <f>IF(D1022="","",ROUND((F1022*I1022*'Műszaki adattábla'!$C$6/'Műszaki adattábla'!$C$7)+(G1022*I1022)+(H1022*I1022)/12*$D$7,0))</f>
        <v>1196743</v>
      </c>
      <c r="L1022" s="91">
        <f t="shared" si="32"/>
        <v>41092</v>
      </c>
    </row>
    <row r="1023" spans="2:12" ht="15.75" thickBot="1" x14ac:dyDescent="0.3">
      <c r="B1023" s="84">
        <f t="shared" si="31"/>
        <v>1002</v>
      </c>
      <c r="C1023" s="85" t="str">
        <f>IF(D1023="","",VLOOKUP(D1023,'Műszaki adattábla'!E:H,2,0))</f>
        <v>7570 Barcs, Köztársaság u. 4.</v>
      </c>
      <c r="D1023" s="86" t="str">
        <f>IF('Műszaki adattábla'!E1015="","",'Műszaki adattábla'!E1015)</f>
        <v>39N040018770000N</v>
      </c>
      <c r="E1023" s="151">
        <f>IF('Műszaki adattábla'!E1015="","",'Műszaki adattábla'!Q1015)</f>
        <v>270641</v>
      </c>
      <c r="F1023" s="87">
        <f>IF(D1023="","",VLOOKUP(D1023,'Műszaki adattábla'!E:N,8,0))</f>
        <v>0</v>
      </c>
      <c r="G1023" s="87">
        <f>IF(D1023="","",IF('Műszaki adattábla'!K1015="20-99",IF('Műszaki adattábla'!N1015="","Nem adott meg lekötött teljesítményt",VLOOKUP(D1023,'Műszaki adattábla'!E:P,10,0)),0))</f>
        <v>336</v>
      </c>
      <c r="H1023" s="87">
        <f>IF(D1023="","",VLOOKUP(D1023,'Műszaki adattábla'!E:Q,11,0))</f>
        <v>0</v>
      </c>
      <c r="I1023" s="88">
        <v>3252.02</v>
      </c>
      <c r="J1023" s="89">
        <v>174.31</v>
      </c>
      <c r="K1023" s="90">
        <f>IF(D1023="","",ROUND((F1023*I1023*'Műszaki adattábla'!$C$6/'Műszaki adattábla'!$C$7)+(G1023*I1023)+(H1023*I1023)/12*$D$7,0))</f>
        <v>1092679</v>
      </c>
      <c r="L1023" s="91">
        <f t="shared" si="32"/>
        <v>47175</v>
      </c>
    </row>
    <row r="1024" spans="2:12" ht="15.75" thickBot="1" x14ac:dyDescent="0.3">
      <c r="B1024" s="84">
        <f t="shared" si="31"/>
        <v>1003</v>
      </c>
      <c r="C1024" s="85" t="str">
        <f>IF(D1024="","",VLOOKUP(D1024,'Műszaki adattábla'!E:H,2,0))</f>
        <v>8640 Fonyód, Vitorlás u.2.</v>
      </c>
      <c r="D1024" s="86" t="str">
        <f>IF('Műszaki adattábla'!E1016="","",'Műszaki adattábla'!E1016)</f>
        <v>39N040070325000T</v>
      </c>
      <c r="E1024" s="151">
        <f>IF('Műszaki adattábla'!E1016="","",'Műszaki adattábla'!Q1016)</f>
        <v>335909</v>
      </c>
      <c r="F1024" s="87">
        <f>IF(D1024="","",VLOOKUP(D1024,'Műszaki adattábla'!E:N,8,0))</f>
        <v>0</v>
      </c>
      <c r="G1024" s="87">
        <f>IF(D1024="","",IF('Műszaki adattábla'!K1016="20-99",IF('Műszaki adattábla'!N1016="","Nem adott meg lekötött teljesítményt",VLOOKUP(D1024,'Műszaki adattábla'!E:P,10,0)),0))</f>
        <v>263</v>
      </c>
      <c r="H1024" s="87">
        <f>IF(D1024="","",VLOOKUP(D1024,'Műszaki adattábla'!E:Q,11,0))</f>
        <v>0</v>
      </c>
      <c r="I1024" s="88">
        <v>3252.02</v>
      </c>
      <c r="J1024" s="89">
        <v>174.31</v>
      </c>
      <c r="K1024" s="90">
        <f>IF(D1024="","",ROUND((F1024*I1024*'Műszaki adattábla'!$C$6/'Műszaki adattábla'!$C$7)+(G1024*I1024)+(H1024*I1024)/12*$D$7,0))</f>
        <v>855281</v>
      </c>
      <c r="L1024" s="91">
        <f t="shared" si="32"/>
        <v>58552</v>
      </c>
    </row>
    <row r="1025" spans="2:12" ht="15.75" thickBot="1" x14ac:dyDescent="0.3">
      <c r="B1025" s="84">
        <f t="shared" si="31"/>
        <v>1004</v>
      </c>
      <c r="C1025" s="85" t="str">
        <f>IF(D1025="","",VLOOKUP(D1025,'Műszaki adattábla'!E:H,2,0))</f>
        <v>7400 Kaposvár, Zaranyi u.2.</v>
      </c>
      <c r="D1025" s="86" t="str">
        <f>IF('Műszaki adattábla'!E1017="","",'Műszaki adattábla'!E1017)</f>
        <v>39N040033823000G</v>
      </c>
      <c r="E1025" s="151">
        <f>IF('Műszaki adattábla'!E1017="","",'Műszaki adattábla'!Q1017)</f>
        <v>313582</v>
      </c>
      <c r="F1025" s="87">
        <f>IF(D1025="","",VLOOKUP(D1025,'Műszaki adattábla'!E:N,8,0))</f>
        <v>0</v>
      </c>
      <c r="G1025" s="87">
        <f>IF(D1025="","",IF('Műszaki adattábla'!K1017="20-99",IF('Műszaki adattábla'!N1017="","Nem adott meg lekötött teljesítményt",VLOOKUP(D1025,'Műszaki adattábla'!E:P,10,0)),0))</f>
        <v>725</v>
      </c>
      <c r="H1025" s="87">
        <f>IF(D1025="","",VLOOKUP(D1025,'Műszaki adattábla'!E:Q,11,0))</f>
        <v>0</v>
      </c>
      <c r="I1025" s="88">
        <v>3252.02</v>
      </c>
      <c r="J1025" s="89">
        <v>174.31</v>
      </c>
      <c r="K1025" s="90">
        <f>IF(D1025="","",ROUND((F1025*I1025*'Műszaki adattábla'!$C$6/'Műszaki adattábla'!$C$7)+(G1025*I1025)+(H1025*I1025)/12*$D$7,0))</f>
        <v>2357715</v>
      </c>
      <c r="L1025" s="91">
        <f t="shared" si="32"/>
        <v>54660</v>
      </c>
    </row>
    <row r="1026" spans="2:12" ht="15.75" thickBot="1" x14ac:dyDescent="0.3">
      <c r="B1026" s="84">
        <f t="shared" ref="B1026:B1089" si="33">IF(D1026="","",B1025+1)</f>
        <v>1005</v>
      </c>
      <c r="C1026" s="85" t="str">
        <f>IF(D1026="","",VLOOKUP(D1026,'Műszaki adattábla'!E:H,2,0))</f>
        <v>7500 Nagyatád, Zrinyi u.57.</v>
      </c>
      <c r="D1026" s="86" t="str">
        <f>IF('Műszaki adattábla'!E1018="","",'Műszaki adattábla'!E1018)</f>
        <v>39N040013999000T</v>
      </c>
      <c r="E1026" s="151">
        <f>IF('Műszaki adattábla'!E1018="","",'Műszaki adattábla'!Q1018)</f>
        <v>417070</v>
      </c>
      <c r="F1026" s="87">
        <f>IF(D1026="","",VLOOKUP(D1026,'Műszaki adattábla'!E:N,8,0))</f>
        <v>0</v>
      </c>
      <c r="G1026" s="87">
        <f>IF(D1026="","",IF('Műszaki adattábla'!K1018="20-99",IF('Műszaki adattábla'!N1018="","Nem adott meg lekötött teljesítményt",VLOOKUP(D1026,'Műszaki adattábla'!E:P,10,0)),0))</f>
        <v>420</v>
      </c>
      <c r="H1026" s="87">
        <f>IF(D1026="","",VLOOKUP(D1026,'Műszaki adattábla'!E:Q,11,0))</f>
        <v>0</v>
      </c>
      <c r="I1026" s="88">
        <v>3252.02</v>
      </c>
      <c r="J1026" s="89">
        <v>174.31</v>
      </c>
      <c r="K1026" s="90">
        <f>IF(D1026="","",ROUND((F1026*I1026*'Műszaki adattábla'!$C$6/'Műszaki adattábla'!$C$7)+(G1026*I1026)+(H1026*I1026)/12*$D$7,0))</f>
        <v>1365848</v>
      </c>
      <c r="L1026" s="91">
        <f t="shared" ref="L1026:L1089" si="34">IF(D1026="","",ROUND((J1026/1000)*E1026,0))</f>
        <v>72699</v>
      </c>
    </row>
    <row r="1027" spans="2:12" ht="15.75" thickBot="1" x14ac:dyDescent="0.3">
      <c r="B1027" s="84">
        <f t="shared" si="33"/>
        <v>1006</v>
      </c>
      <c r="C1027" s="85" t="str">
        <f>IF(D1027="","",VLOOKUP(D1027,'Műszaki adattábla'!E:H,2,0))</f>
        <v>8700 Marcali, Rákóczi F.u.55.</v>
      </c>
      <c r="D1027" s="86" t="str">
        <f>IF('Műszaki adattábla'!E1019="","",'Műszaki adattábla'!E1019)</f>
        <v>39N040103062000X</v>
      </c>
      <c r="E1027" s="151">
        <f>IF('Műszaki adattábla'!E1019="","",'Műszaki adattábla'!Q1019)</f>
        <v>187734</v>
      </c>
      <c r="F1027" s="87">
        <f>IF(D1027="","",VLOOKUP(D1027,'Műszaki adattábla'!E:N,8,0))</f>
        <v>0</v>
      </c>
      <c r="G1027" s="87">
        <f>IF(D1027="","",IF('Műszaki adattábla'!K1019="20-99",IF('Műszaki adattábla'!N1019="","Nem adott meg lekötött teljesítményt",VLOOKUP(D1027,'Műszaki adattábla'!E:P,10,0)),0))</f>
        <v>420</v>
      </c>
      <c r="H1027" s="87">
        <f>IF(D1027="","",VLOOKUP(D1027,'Műszaki adattábla'!E:Q,11,0))</f>
        <v>0</v>
      </c>
      <c r="I1027" s="88">
        <v>3252.02</v>
      </c>
      <c r="J1027" s="89">
        <v>174.31</v>
      </c>
      <c r="K1027" s="90">
        <f>IF(D1027="","",ROUND((F1027*I1027*'Műszaki adattábla'!$C$6/'Műszaki adattábla'!$C$7)+(G1027*I1027)+(H1027*I1027)/12*$D$7,0))</f>
        <v>1365848</v>
      </c>
      <c r="L1027" s="91">
        <f t="shared" si="34"/>
        <v>32724</v>
      </c>
    </row>
    <row r="1028" spans="2:12" ht="15.75" thickBot="1" x14ac:dyDescent="0.3">
      <c r="B1028" s="84">
        <f t="shared" si="33"/>
        <v>1007</v>
      </c>
      <c r="C1028" s="85" t="str">
        <f>IF(D1028="","",VLOOKUP(D1028,'Műszaki adattábla'!E:H,2,0))</f>
        <v>7570 Barcs, Nagyhíd u. 80.</v>
      </c>
      <c r="D1028" s="86" t="str">
        <f>IF('Műszaki adattábla'!E1020="","",'Műszaki adattábla'!E1020)</f>
        <v>39N040036999000O</v>
      </c>
      <c r="E1028" s="151">
        <f>IF('Műszaki adattábla'!E1020="","",'Műszaki adattábla'!Q1020)</f>
        <v>263927</v>
      </c>
      <c r="F1028" s="87">
        <f>IF(D1028="","",VLOOKUP(D1028,'Műszaki adattábla'!E:N,8,0))</f>
        <v>0</v>
      </c>
      <c r="G1028" s="87">
        <f>IF(D1028="","",IF('Műszaki adattábla'!K1020="20-99",IF('Műszaki adattábla'!N1020="","Nem adott meg lekötött teljesítményt",VLOOKUP(D1028,'Műszaki adattábla'!E:P,10,0)),0))</f>
        <v>305</v>
      </c>
      <c r="H1028" s="87">
        <f>IF(D1028="","",VLOOKUP(D1028,'Műszaki adattábla'!E:Q,11,0))</f>
        <v>0</v>
      </c>
      <c r="I1028" s="88">
        <v>3252.02</v>
      </c>
      <c r="J1028" s="89">
        <v>174.31</v>
      </c>
      <c r="K1028" s="90">
        <f>IF(D1028="","",ROUND((F1028*I1028*'Műszaki adattábla'!$C$6/'Műszaki adattábla'!$C$7)+(G1028*I1028)+(H1028*I1028)/12*$D$7,0))</f>
        <v>991866</v>
      </c>
      <c r="L1028" s="91">
        <f t="shared" si="34"/>
        <v>46005</v>
      </c>
    </row>
    <row r="1029" spans="2:12" ht="15.75" thickBot="1" x14ac:dyDescent="0.3">
      <c r="B1029" s="84">
        <f t="shared" si="33"/>
        <v>1008</v>
      </c>
      <c r="C1029" s="85" t="str">
        <f>IF(D1029="","",VLOOKUP(D1029,'Műszaki adattábla'!E:H,2,0))</f>
        <v>8623 balatonföldvár, kőröshegyi u.2.</v>
      </c>
      <c r="D1029" s="86" t="str">
        <f>IF('Műszaki adattábla'!E1021="","",'Műszaki adattábla'!E1021)</f>
        <v>39N040081398000T</v>
      </c>
      <c r="E1029" s="151">
        <f>IF('Műszaki adattábla'!E1021="","",'Műszaki adattábla'!Q1021)</f>
        <v>33123</v>
      </c>
      <c r="F1029" s="87">
        <f>IF(D1029="","",VLOOKUP(D1029,'Műszaki adattábla'!E:N,8,0))</f>
        <v>4</v>
      </c>
      <c r="G1029" s="87">
        <f>IF(D1029="","",IF('Műszaki adattábla'!K1021="20-99",IF('Műszaki adattábla'!N1021="","Nem adott meg lekötött teljesítményt",VLOOKUP(D1029,'Műszaki adattábla'!E:P,10,0)),0))</f>
        <v>0</v>
      </c>
      <c r="H1029" s="87">
        <f>IF(D1029="","",VLOOKUP(D1029,'Műszaki adattábla'!E:Q,11,0))</f>
        <v>0</v>
      </c>
      <c r="I1029" s="88">
        <v>1973.63</v>
      </c>
      <c r="J1029" s="89">
        <v>1626.5</v>
      </c>
      <c r="K1029" s="90">
        <f>IF(D1029="","",ROUND((F1029*I1029*'Műszaki adattábla'!$C$6/'Műszaki adattábla'!$C$7)+(G1029*I1029)+(H1029*I1029)/12*$D$7,0))</f>
        <v>83333</v>
      </c>
      <c r="L1029" s="91">
        <f t="shared" si="34"/>
        <v>53875</v>
      </c>
    </row>
    <row r="1030" spans="2:12" ht="15.75" thickBot="1" x14ac:dyDescent="0.3">
      <c r="B1030" s="84">
        <f t="shared" si="33"/>
        <v>1009</v>
      </c>
      <c r="C1030" s="85" t="str">
        <f>IF(D1030="","",VLOOKUP(D1030,'Műszaki adattábla'!E:H,2,0))</f>
        <v>8623 balatonföldvár, Kikötő u.1.</v>
      </c>
      <c r="D1030" s="86" t="str">
        <f>IF('Műszaki adattábla'!E1022="","",'Műszaki adattábla'!E1022)</f>
        <v>39N040289595000K</v>
      </c>
      <c r="E1030" s="151">
        <f>IF('Műszaki adattábla'!E1022="","",'Műszaki adattábla'!Q1022)</f>
        <v>8613</v>
      </c>
      <c r="F1030" s="87">
        <f>IF(D1030="","",VLOOKUP(D1030,'Műszaki adattábla'!E:N,8,0))</f>
        <v>4</v>
      </c>
      <c r="G1030" s="87">
        <f>IF(D1030="","",IF('Műszaki adattábla'!K1022="20-99",IF('Műszaki adattábla'!N1022="","Nem adott meg lekötött teljesítményt",VLOOKUP(D1030,'Műszaki adattábla'!E:P,10,0)),0))</f>
        <v>0</v>
      </c>
      <c r="H1030" s="87">
        <f>IF(D1030="","",VLOOKUP(D1030,'Műszaki adattábla'!E:Q,11,0))</f>
        <v>0</v>
      </c>
      <c r="I1030" s="88">
        <v>1973.63</v>
      </c>
      <c r="J1030" s="89">
        <v>1626.5</v>
      </c>
      <c r="K1030" s="90">
        <f>IF(D1030="","",ROUND((F1030*I1030*'Műszaki adattábla'!$C$6/'Műszaki adattábla'!$C$7)+(G1030*I1030)+(H1030*I1030)/12*$D$7,0))</f>
        <v>83333</v>
      </c>
      <c r="L1030" s="91">
        <f t="shared" si="34"/>
        <v>14009</v>
      </c>
    </row>
    <row r="1031" spans="2:12" ht="15.75" thickBot="1" x14ac:dyDescent="0.3">
      <c r="B1031" s="84">
        <f t="shared" si="33"/>
        <v>1010</v>
      </c>
      <c r="C1031" s="85" t="str">
        <f>IF(D1031="","",VLOOKUP(D1031,'Műszaki adattábla'!E:H,2,0))</f>
        <v>8638 Balatonlelle Petőfi u.2.</v>
      </c>
      <c r="D1031" s="86" t="str">
        <f>IF('Műszaki adattábla'!E1023="","",'Műszaki adattábla'!E1023)</f>
        <v>39N040098800000N</v>
      </c>
      <c r="E1031" s="151">
        <f>IF('Műszaki adattábla'!E1023="","",'Műszaki adattábla'!Q1023)</f>
        <v>34937</v>
      </c>
      <c r="F1031" s="87">
        <f>IF(D1031="","",VLOOKUP(D1031,'Műszaki adattábla'!E:N,8,0))</f>
        <v>6</v>
      </c>
      <c r="G1031" s="87">
        <f>IF(D1031="","",IF('Műszaki adattábla'!K1023="20-99",IF('Műszaki adattábla'!N1023="","Nem adott meg lekötött teljesítményt",VLOOKUP(D1031,'Műszaki adattábla'!E:P,10,0)),0))</f>
        <v>0</v>
      </c>
      <c r="H1031" s="87">
        <f>IF(D1031="","",VLOOKUP(D1031,'Műszaki adattábla'!E:Q,11,0))</f>
        <v>0</v>
      </c>
      <c r="I1031" s="88">
        <v>1973.63</v>
      </c>
      <c r="J1031" s="89">
        <v>1626.5</v>
      </c>
      <c r="K1031" s="90">
        <f>IF(D1031="","",ROUND((F1031*I1031*'Műszaki adattábla'!$C$6/'Műszaki adattábla'!$C$7)+(G1031*I1031)+(H1031*I1031)/12*$D$7,0))</f>
        <v>124999</v>
      </c>
      <c r="L1031" s="91">
        <f t="shared" si="34"/>
        <v>56825</v>
      </c>
    </row>
    <row r="1032" spans="2:12" ht="15.75" thickBot="1" x14ac:dyDescent="0.3">
      <c r="B1032" s="84">
        <f t="shared" si="33"/>
        <v>1011</v>
      </c>
      <c r="C1032" s="85" t="str">
        <f>IF(D1032="","",VLOOKUP(D1032,'Műszaki adattábla'!E:H,2,0))</f>
        <v>8648 Balatonkeresztúr, Iskola u.2.</v>
      </c>
      <c r="D1032" s="86" t="str">
        <f>IF('Műszaki adattábla'!E1024="","",'Műszaki adattábla'!E1024)</f>
        <v>39N0400278030005</v>
      </c>
      <c r="E1032" s="151">
        <f>IF('Műszaki adattábla'!E1024="","",'Műszaki adattábla'!Q1024)</f>
        <v>12710</v>
      </c>
      <c r="F1032" s="87">
        <f>IF(D1032="","",VLOOKUP(D1032,'Műszaki adattábla'!E:N,8,0))</f>
        <v>4</v>
      </c>
      <c r="G1032" s="87">
        <f>IF(D1032="","",IF('Műszaki adattábla'!K1024="20-99",IF('Műszaki adattábla'!N1024="","Nem adott meg lekötött teljesítményt",VLOOKUP(D1032,'Műszaki adattábla'!E:P,10,0)),0))</f>
        <v>0</v>
      </c>
      <c r="H1032" s="87">
        <f>IF(D1032="","",VLOOKUP(D1032,'Műszaki adattábla'!E:Q,11,0))</f>
        <v>0</v>
      </c>
      <c r="I1032" s="88">
        <v>1973.63</v>
      </c>
      <c r="J1032" s="89">
        <v>1626.5</v>
      </c>
      <c r="K1032" s="90">
        <f>IF(D1032="","",ROUND((F1032*I1032*'Műszaki adattábla'!$C$6/'Műszaki adattábla'!$C$7)+(G1032*I1032)+(H1032*I1032)/12*$D$7,0))</f>
        <v>83333</v>
      </c>
      <c r="L1032" s="91">
        <f t="shared" si="34"/>
        <v>20673</v>
      </c>
    </row>
    <row r="1033" spans="2:12" ht="15.75" thickBot="1" x14ac:dyDescent="0.3">
      <c r="B1033" s="84">
        <f t="shared" si="33"/>
        <v>1012</v>
      </c>
      <c r="C1033" s="85" t="str">
        <f>IF(D1033="","",VLOOKUP(D1033,'Műszaki adattábla'!E:H,2,0))</f>
        <v>7570 Barcs Széchenyi u. 27.</v>
      </c>
      <c r="D1033" s="86" t="str">
        <f>IF('Műszaki adattábla'!E1025="","",'Műszaki adattábla'!E1025)</f>
        <v>39N040133205000d</v>
      </c>
      <c r="E1033" s="151">
        <f>IF('Műszaki adattábla'!E1025="","",'Műszaki adattábla'!Q1025)</f>
        <v>49326</v>
      </c>
      <c r="F1033" s="87">
        <f>IF(D1033="","",VLOOKUP(D1033,'Műszaki adattábla'!E:N,8,0))</f>
        <v>16</v>
      </c>
      <c r="G1033" s="87">
        <f>IF(D1033="","",IF('Műszaki adattábla'!K1025="20-99",IF('Műszaki adattábla'!N1025="","Nem adott meg lekötött teljesítményt",VLOOKUP(D1033,'Műszaki adattábla'!E:P,10,0)),0))</f>
        <v>0</v>
      </c>
      <c r="H1033" s="87">
        <f>IF(D1033="","",VLOOKUP(D1033,'Műszaki adattábla'!E:Q,11,0))</f>
        <v>0</v>
      </c>
      <c r="I1033" s="88">
        <v>1973.63</v>
      </c>
      <c r="J1033" s="89">
        <v>1626.5</v>
      </c>
      <c r="K1033" s="90">
        <f>IF(D1033="","",ROUND((F1033*I1033*'Műszaki adattábla'!$C$6/'Műszaki adattábla'!$C$7)+(G1033*I1033)+(H1033*I1033)/12*$D$7,0))</f>
        <v>333332</v>
      </c>
      <c r="L1033" s="91">
        <f t="shared" si="34"/>
        <v>80229</v>
      </c>
    </row>
    <row r="1034" spans="2:12" ht="15.75" thickBot="1" x14ac:dyDescent="0.3">
      <c r="B1034" s="84">
        <f t="shared" si="33"/>
        <v>1013</v>
      </c>
      <c r="C1034" s="85" t="str">
        <f>IF(D1034="","",VLOOKUP(D1034,'Műszaki adattábla'!E:H,2,0))</f>
        <v>7586 Bolhó Határőrség 4.</v>
      </c>
      <c r="D1034" s="86" t="str">
        <f>IF('Műszaki adattábla'!E1026="","",'Műszaki adattábla'!E1026)</f>
        <v>39N0400904080001</v>
      </c>
      <c r="E1034" s="151">
        <f>IF('Műszaki adattábla'!E1026="","",'Műszaki adattábla'!Q1026)</f>
        <v>3018</v>
      </c>
      <c r="F1034" s="87">
        <f>IF(D1034="","",VLOOKUP(D1034,'Műszaki adattábla'!E:N,8,0))</f>
        <v>16</v>
      </c>
      <c r="G1034" s="87">
        <f>IF(D1034="","",IF('Műszaki adattábla'!K1026="20-99",IF('Műszaki adattábla'!N1026="","Nem adott meg lekötött teljesítményt",VLOOKUP(D1034,'Műszaki adattábla'!E:P,10,0)),0))</f>
        <v>0</v>
      </c>
      <c r="H1034" s="87">
        <f>IF(D1034="","",VLOOKUP(D1034,'Műszaki adattábla'!E:Q,11,0))</f>
        <v>0</v>
      </c>
      <c r="I1034" s="88">
        <v>1973.63</v>
      </c>
      <c r="J1034" s="89">
        <v>1626.5</v>
      </c>
      <c r="K1034" s="90">
        <f>IF(D1034="","",ROUND((F1034*I1034*'Műszaki adattábla'!$C$6/'Műszaki adattábla'!$C$7)+(G1034*I1034)+(H1034*I1034)/12*$D$7,0))</f>
        <v>333332</v>
      </c>
      <c r="L1034" s="91">
        <f t="shared" si="34"/>
        <v>4909</v>
      </c>
    </row>
    <row r="1035" spans="2:12" ht="15.75" thickBot="1" x14ac:dyDescent="0.3">
      <c r="B1035" s="84">
        <f t="shared" si="33"/>
        <v>1014</v>
      </c>
      <c r="C1035" s="85" t="str">
        <f>IF(D1035="","",VLOOKUP(D1035,'Műszaki adattábla'!E:H,2,0))</f>
        <v>8840 Csurgó, Petőfi Tér 36</v>
      </c>
      <c r="D1035" s="86" t="str">
        <f>IF('Műszaki adattábla'!E1027="","",'Műszaki adattábla'!E1027)</f>
        <v>39N0400781180007</v>
      </c>
      <c r="E1035" s="151">
        <f>IF('Műszaki adattábla'!E1027="","",'Műszaki adattábla'!Q1027)</f>
        <v>46287</v>
      </c>
      <c r="F1035" s="87">
        <f>IF(D1035="","",VLOOKUP(D1035,'Műszaki adattábla'!E:N,8,0))</f>
        <v>4</v>
      </c>
      <c r="G1035" s="87">
        <f>IF(D1035="","",IF('Műszaki adattábla'!K1027="20-99",IF('Műszaki adattábla'!N1027="","Nem adott meg lekötött teljesítményt",VLOOKUP(D1035,'Műszaki adattábla'!E:P,10,0)),0))</f>
        <v>0</v>
      </c>
      <c r="H1035" s="87">
        <f>IF(D1035="","",VLOOKUP(D1035,'Műszaki adattábla'!E:Q,11,0))</f>
        <v>0</v>
      </c>
      <c r="I1035" s="88">
        <v>1973.63</v>
      </c>
      <c r="J1035" s="89">
        <v>1626.5</v>
      </c>
      <c r="K1035" s="90">
        <f>IF(D1035="","",ROUND((F1035*I1035*'Műszaki adattábla'!$C$6/'Műszaki adattábla'!$C$7)+(G1035*I1035)+(H1035*I1035)/12*$D$7,0))</f>
        <v>83333</v>
      </c>
      <c r="L1035" s="91">
        <f t="shared" si="34"/>
        <v>75286</v>
      </c>
    </row>
    <row r="1036" spans="2:12" ht="15.75" thickBot="1" x14ac:dyDescent="0.3">
      <c r="B1036" s="84">
        <f t="shared" si="33"/>
        <v>1015</v>
      </c>
      <c r="C1036" s="85" t="str">
        <f>IF(D1036="","",VLOOKUP(D1036,'Műszaki adattábla'!E:H,2,0))</f>
        <v>9640 Fonyód Fürdő u.5.</v>
      </c>
      <c r="D1036" s="86" t="str">
        <f>IF('Műszaki adattábla'!E1028="","",'Műszaki adattábla'!E1028)</f>
        <v>39N0400560790007</v>
      </c>
      <c r="E1036" s="151">
        <f>IF('Műszaki adattábla'!E1028="","",'Műszaki adattábla'!Q1028)</f>
        <v>11273</v>
      </c>
      <c r="F1036" s="87">
        <f>IF(D1036="","",VLOOKUP(D1036,'Műszaki adattábla'!E:N,8,0))</f>
        <v>16</v>
      </c>
      <c r="G1036" s="87">
        <f>IF(D1036="","",IF('Műszaki adattábla'!K1028="20-99",IF('Műszaki adattábla'!N1028="","Nem adott meg lekötött teljesítményt",VLOOKUP(D1036,'Műszaki adattábla'!E:P,10,0)),0))</f>
        <v>0</v>
      </c>
      <c r="H1036" s="87">
        <f>IF(D1036="","",VLOOKUP(D1036,'Műszaki adattábla'!E:Q,11,0))</f>
        <v>0</v>
      </c>
      <c r="I1036" s="88">
        <v>1973.63</v>
      </c>
      <c r="J1036" s="89">
        <v>1626.5</v>
      </c>
      <c r="K1036" s="90">
        <f>IF(D1036="","",ROUND((F1036*I1036*'Műszaki adattábla'!$C$6/'Műszaki adattábla'!$C$7)+(G1036*I1036)+(H1036*I1036)/12*$D$7,0))</f>
        <v>333332</v>
      </c>
      <c r="L1036" s="91">
        <f t="shared" si="34"/>
        <v>18336</v>
      </c>
    </row>
    <row r="1037" spans="2:12" ht="15.75" thickBot="1" x14ac:dyDescent="0.3">
      <c r="B1037" s="84">
        <f t="shared" si="33"/>
        <v>1016</v>
      </c>
      <c r="C1037" s="85" t="str">
        <f>IF(D1037="","",VLOOKUP(D1037,'Műszaki adattábla'!E:H,2,0))</f>
        <v>7530 Kadarkút, Árpád u. 23.</v>
      </c>
      <c r="D1037" s="86" t="str">
        <f>IF('Műszaki adattábla'!E1029="","",'Műszaki adattábla'!E1029)</f>
        <v>39N040135870000C</v>
      </c>
      <c r="E1037" s="151">
        <f>IF('Műszaki adattábla'!E1029="","",'Műszaki adattábla'!Q1029)</f>
        <v>41757</v>
      </c>
      <c r="F1037" s="87">
        <f>IF(D1037="","",VLOOKUP(D1037,'Műszaki adattábla'!E:N,8,0))</f>
        <v>4</v>
      </c>
      <c r="G1037" s="87">
        <f>IF(D1037="","",IF('Műszaki adattábla'!K1029="20-99",IF('Műszaki adattábla'!N1029="","Nem adott meg lekötött teljesítményt",VLOOKUP(D1037,'Műszaki adattábla'!E:P,10,0)),0))</f>
        <v>0</v>
      </c>
      <c r="H1037" s="87">
        <f>IF(D1037="","",VLOOKUP(D1037,'Műszaki adattábla'!E:Q,11,0))</f>
        <v>0</v>
      </c>
      <c r="I1037" s="88">
        <v>1973.63</v>
      </c>
      <c r="J1037" s="89">
        <v>1626.5</v>
      </c>
      <c r="K1037" s="90">
        <f>IF(D1037="","",ROUND((F1037*I1037*'Műszaki adattábla'!$C$6/'Műszaki adattábla'!$C$7)+(G1037*I1037)+(H1037*I1037)/12*$D$7,0))</f>
        <v>83333</v>
      </c>
      <c r="L1037" s="91">
        <f t="shared" si="34"/>
        <v>67918</v>
      </c>
    </row>
    <row r="1038" spans="2:12" ht="15.75" thickBot="1" x14ac:dyDescent="0.3">
      <c r="B1038" s="84">
        <f t="shared" si="33"/>
        <v>1017</v>
      </c>
      <c r="C1038" s="85" t="str">
        <f>IF(D1038="","",VLOOKUP(D1038,'Műszaki adattábla'!E:H,2,0))</f>
        <v>7400 Kaposvár Kossuth L.45/a</v>
      </c>
      <c r="D1038" s="86" t="str">
        <f>IF('Műszaki adattábla'!E1030="","",'Műszaki adattábla'!E1030)</f>
        <v>39N040081687000J</v>
      </c>
      <c r="E1038" s="151">
        <f>IF('Műszaki adattábla'!E1030="","",'Műszaki adattábla'!Q1030)</f>
        <v>11</v>
      </c>
      <c r="F1038" s="87">
        <f>IF(D1038="","",VLOOKUP(D1038,'Műszaki adattábla'!E:N,8,0))</f>
        <v>10</v>
      </c>
      <c r="G1038" s="87">
        <f>IF(D1038="","",IF('Műszaki adattábla'!K1030="20-99",IF('Műszaki adattábla'!N1030="","Nem adott meg lekötött teljesítményt",VLOOKUP(D1038,'Műszaki adattábla'!E:P,10,0)),0))</f>
        <v>0</v>
      </c>
      <c r="H1038" s="87">
        <f>IF(D1038="","",VLOOKUP(D1038,'Műszaki adattábla'!E:Q,11,0))</f>
        <v>0</v>
      </c>
      <c r="I1038" s="88">
        <v>1973.63</v>
      </c>
      <c r="J1038" s="89">
        <v>1626.5</v>
      </c>
      <c r="K1038" s="90">
        <f>IF(D1038="","",ROUND((F1038*I1038*'Műszaki adattábla'!$C$6/'Műszaki adattábla'!$C$7)+(G1038*I1038)+(H1038*I1038)/12*$D$7,0))</f>
        <v>208332</v>
      </c>
      <c r="L1038" s="91">
        <f t="shared" si="34"/>
        <v>18</v>
      </c>
    </row>
    <row r="1039" spans="2:12" ht="15.75" thickBot="1" x14ac:dyDescent="0.3">
      <c r="B1039" s="84">
        <f t="shared" si="33"/>
        <v>1018</v>
      </c>
      <c r="C1039" s="85" t="str">
        <f>IF(D1039="","",VLOOKUP(D1039,'Műszaki adattábla'!E:H,2,0))</f>
        <v>7400 Kaposvár Kossuth L.45/b</v>
      </c>
      <c r="D1039" s="86" t="str">
        <f>IF('Műszaki adattábla'!E1031="","",'Műszaki adattábla'!E1031)</f>
        <v>39N0400817200009</v>
      </c>
      <c r="E1039" s="151">
        <f>IF('Műszaki adattábla'!E1031="","",'Műszaki adattábla'!Q1031)</f>
        <v>49992</v>
      </c>
      <c r="F1039" s="87">
        <f>IF(D1039="","",VLOOKUP(D1039,'Műszaki adattábla'!E:N,8,0))</f>
        <v>6</v>
      </c>
      <c r="G1039" s="87">
        <f>IF(D1039="","",IF('Műszaki adattábla'!K1031="20-99",IF('Műszaki adattábla'!N1031="","Nem adott meg lekötött teljesítményt",VLOOKUP(D1039,'Műszaki adattábla'!E:P,10,0)),0))</f>
        <v>0</v>
      </c>
      <c r="H1039" s="87">
        <f>IF(D1039="","",VLOOKUP(D1039,'Műszaki adattábla'!E:Q,11,0))</f>
        <v>0</v>
      </c>
      <c r="I1039" s="88">
        <v>1973.63</v>
      </c>
      <c r="J1039" s="89">
        <v>1626.5</v>
      </c>
      <c r="K1039" s="90">
        <f>IF(D1039="","",ROUND((F1039*I1039*'Műszaki adattábla'!$C$6/'Műszaki adattábla'!$C$7)+(G1039*I1039)+(H1039*I1039)/12*$D$7,0))</f>
        <v>124999</v>
      </c>
      <c r="L1039" s="91">
        <f t="shared" si="34"/>
        <v>81312</v>
      </c>
    </row>
    <row r="1040" spans="2:12" ht="15.75" thickBot="1" x14ac:dyDescent="0.3">
      <c r="B1040" s="84">
        <f t="shared" si="33"/>
        <v>1019</v>
      </c>
      <c r="C1040" s="85" t="str">
        <f>IF(D1040="","",VLOOKUP(D1040,'Műszaki adattábla'!E:H,2,0))</f>
        <v>7551 Lábod, Kossuth L.u.70</v>
      </c>
      <c r="D1040" s="86" t="str">
        <f>IF('Műszaki adattábla'!E1032="","",'Műszaki adattábla'!E1032)</f>
        <v>39N040041718000B</v>
      </c>
      <c r="E1040" s="151">
        <f>IF('Műszaki adattábla'!E1032="","",'Műszaki adattábla'!Q1032)</f>
        <v>14652</v>
      </c>
      <c r="F1040" s="87">
        <f>IF(D1040="","",VLOOKUP(D1040,'Műszaki adattábla'!E:N,8,0))</f>
        <v>4</v>
      </c>
      <c r="G1040" s="87">
        <f>IF(D1040="","",IF('Műszaki adattábla'!K1032="20-99",IF('Műszaki adattábla'!N1032="","Nem adott meg lekötött teljesítményt",VLOOKUP(D1040,'Műszaki adattábla'!E:P,10,0)),0))</f>
        <v>0</v>
      </c>
      <c r="H1040" s="87">
        <f>IF(D1040="","",VLOOKUP(D1040,'Műszaki adattábla'!E:Q,11,0))</f>
        <v>0</v>
      </c>
      <c r="I1040" s="88">
        <v>1973.63</v>
      </c>
      <c r="J1040" s="89">
        <v>1626.5</v>
      </c>
      <c r="K1040" s="90">
        <f>IF(D1040="","",ROUND((F1040*I1040*'Műszaki adattábla'!$C$6/'Műszaki adattábla'!$C$7)+(G1040*I1040)+(H1040*I1040)/12*$D$7,0))</f>
        <v>83333</v>
      </c>
      <c r="L1040" s="91">
        <f t="shared" si="34"/>
        <v>23831</v>
      </c>
    </row>
    <row r="1041" spans="2:12" ht="15.75" thickBot="1" x14ac:dyDescent="0.3">
      <c r="B1041" s="84">
        <f t="shared" si="33"/>
        <v>1020</v>
      </c>
      <c r="C1041" s="85" t="str">
        <f>IF(D1041="","",VLOOKUP(D1041,'Műszaki adattábla'!E:H,2,0))</f>
        <v>8693 Lengyeltóti, Bem J.u.7</v>
      </c>
      <c r="D1041" s="86" t="str">
        <f>IF('Műszaki adattábla'!E1033="","",'Műszaki adattábla'!E1033)</f>
        <v>39N040077850000J</v>
      </c>
      <c r="E1041" s="151">
        <f>IF('Műszaki adattábla'!E1033="","",'Műszaki adattábla'!Q1033)</f>
        <v>14061</v>
      </c>
      <c r="F1041" s="87">
        <f>IF(D1041="","",VLOOKUP(D1041,'Műszaki adattábla'!E:N,8,0))</f>
        <v>4</v>
      </c>
      <c r="G1041" s="87">
        <f>IF(D1041="","",IF('Műszaki adattábla'!K1033="20-99",IF('Műszaki adattábla'!N1033="","Nem adott meg lekötött teljesítményt",VLOOKUP(D1041,'Műszaki adattábla'!E:P,10,0)),0))</f>
        <v>0</v>
      </c>
      <c r="H1041" s="87">
        <f>IF(D1041="","",VLOOKUP(D1041,'Műszaki adattábla'!E:Q,11,0))</f>
        <v>0</v>
      </c>
      <c r="I1041" s="88">
        <v>1973.63</v>
      </c>
      <c r="J1041" s="89">
        <v>1626.5</v>
      </c>
      <c r="K1041" s="90">
        <f>IF(D1041="","",ROUND((F1041*I1041*'Műszaki adattábla'!$C$6/'Műszaki adattábla'!$C$7)+(G1041*I1041)+(H1041*I1041)/12*$D$7,0))</f>
        <v>83333</v>
      </c>
      <c r="L1041" s="91">
        <f t="shared" si="34"/>
        <v>22870</v>
      </c>
    </row>
    <row r="1042" spans="2:12" ht="15.75" thickBot="1" x14ac:dyDescent="0.3">
      <c r="B1042" s="84">
        <f t="shared" si="33"/>
        <v>1021</v>
      </c>
      <c r="C1042" s="85" t="str">
        <f>IF(D1042="","",VLOOKUP(D1042,'Műszaki adattábla'!E:H,2,0))</f>
        <v>7561 Nagybajom, Kossuth L.u.19</v>
      </c>
      <c r="D1042" s="86" t="str">
        <f>IF('Műszaki adattábla'!E1034="","",'Műszaki adattábla'!E1034)</f>
        <v>39N0402498070005</v>
      </c>
      <c r="E1042" s="151">
        <f>IF('Műszaki adattábla'!E1034="","",'Műszaki adattábla'!Q1034)</f>
        <v>13236</v>
      </c>
      <c r="F1042" s="87">
        <f>IF(D1042="","",VLOOKUP(D1042,'Műszaki adattábla'!E:N,8,0))</f>
        <v>4</v>
      </c>
      <c r="G1042" s="87">
        <f>IF(D1042="","",IF('Műszaki adattábla'!K1034="20-99",IF('Műszaki adattábla'!N1034="","Nem adott meg lekötött teljesítményt",VLOOKUP(D1042,'Műszaki adattábla'!E:P,10,0)),0))</f>
        <v>0</v>
      </c>
      <c r="H1042" s="87">
        <f>IF(D1042="","",VLOOKUP(D1042,'Műszaki adattábla'!E:Q,11,0))</f>
        <v>0</v>
      </c>
      <c r="I1042" s="88">
        <v>1973.63</v>
      </c>
      <c r="J1042" s="89">
        <v>1626.5</v>
      </c>
      <c r="K1042" s="90">
        <f>IF(D1042="","",ROUND((F1042*I1042*'Műszaki adattábla'!$C$6/'Műszaki adattábla'!$C$7)+(G1042*I1042)+(H1042*I1042)/12*$D$7,0))</f>
        <v>83333</v>
      </c>
      <c r="L1042" s="91">
        <f t="shared" si="34"/>
        <v>21528</v>
      </c>
    </row>
    <row r="1043" spans="2:12" ht="15.75" thickBot="1" x14ac:dyDescent="0.3">
      <c r="B1043" s="84">
        <f t="shared" si="33"/>
        <v>1022</v>
      </c>
      <c r="C1043" s="85" t="str">
        <f>IF(D1043="","",VLOOKUP(D1043,'Műszaki adattábla'!E:H,2,0))</f>
        <v>8600 Siófok, Mártírok u.4.</v>
      </c>
      <c r="D1043" s="86" t="str">
        <f>IF('Műszaki adattábla'!E1035="","",'Műszaki adattábla'!E1035)</f>
        <v>39N040076677000V</v>
      </c>
      <c r="E1043" s="151">
        <f>IF('Műszaki adattábla'!E1035="","",'Műszaki adattábla'!Q1035)</f>
        <v>47859</v>
      </c>
      <c r="F1043" s="87">
        <f>IF(D1043="","",VLOOKUP(D1043,'Műszaki adattábla'!E:N,8,0))</f>
        <v>16</v>
      </c>
      <c r="G1043" s="87">
        <f>IF(D1043="","",IF('Műszaki adattábla'!K1035="20-99",IF('Műszaki adattábla'!N1035="","Nem adott meg lekötött teljesítményt",VLOOKUP(D1043,'Műszaki adattábla'!E:P,10,0)),0))</f>
        <v>0</v>
      </c>
      <c r="H1043" s="87">
        <f>IF(D1043="","",VLOOKUP(D1043,'Műszaki adattábla'!E:Q,11,0))</f>
        <v>0</v>
      </c>
      <c r="I1043" s="88">
        <v>1973.63</v>
      </c>
      <c r="J1043" s="89">
        <v>1626.5</v>
      </c>
      <c r="K1043" s="90">
        <f>IF(D1043="","",ROUND((F1043*I1043*'Műszaki adattábla'!$C$6/'Műszaki adattábla'!$C$7)+(G1043*I1043)+(H1043*I1043)/12*$D$7,0))</f>
        <v>333332</v>
      </c>
      <c r="L1043" s="91">
        <f t="shared" si="34"/>
        <v>77843</v>
      </c>
    </row>
    <row r="1044" spans="2:12" ht="15.75" thickBot="1" x14ac:dyDescent="0.3">
      <c r="B1044" s="84">
        <f t="shared" si="33"/>
        <v>1023</v>
      </c>
      <c r="C1044" s="85" t="str">
        <f>IF(D1044="","",VLOOKUP(D1044,'Műszaki adattábla'!E:H,2,0))</f>
        <v>7261 Taszár, Széchényi u.69.</v>
      </c>
      <c r="D1044" s="86" t="str">
        <f>IF('Műszaki adattábla'!E1036="","",'Műszaki adattábla'!E1036)</f>
        <v>39N040215941000Q</v>
      </c>
      <c r="E1044" s="151">
        <f>IF('Műszaki adattábla'!E1036="","",'Műszaki adattábla'!Q1036)</f>
        <v>15360</v>
      </c>
      <c r="F1044" s="87">
        <f>IF(D1044="","",VLOOKUP(D1044,'Műszaki adattábla'!E:N,8,0))</f>
        <v>4</v>
      </c>
      <c r="G1044" s="87">
        <f>IF(D1044="","",IF('Műszaki adattábla'!K1036="20-99",IF('Műszaki adattábla'!N1036="","Nem adott meg lekötött teljesítményt",VLOOKUP(D1044,'Műszaki adattábla'!E:P,10,0)),0))</f>
        <v>0</v>
      </c>
      <c r="H1044" s="87">
        <f>IF(D1044="","",VLOOKUP(D1044,'Műszaki adattábla'!E:Q,11,0))</f>
        <v>0</v>
      </c>
      <c r="I1044" s="88">
        <v>1973.63</v>
      </c>
      <c r="J1044" s="89">
        <v>1626.5</v>
      </c>
      <c r="K1044" s="90">
        <f>IF(D1044="","",ROUND((F1044*I1044*'Műszaki adattábla'!$C$6/'Műszaki adattábla'!$C$7)+(G1044*I1044)+(H1044*I1044)/12*$D$7,0))</f>
        <v>83333</v>
      </c>
      <c r="L1044" s="91">
        <f t="shared" si="34"/>
        <v>24983</v>
      </c>
    </row>
    <row r="1045" spans="2:12" ht="15.75" thickBot="1" x14ac:dyDescent="0.3">
      <c r="B1045" s="84">
        <f t="shared" si="33"/>
        <v>1024</v>
      </c>
      <c r="C1045" s="85" t="str">
        <f>IF(D1045="","",VLOOKUP(D1045,'Műszaki adattábla'!E:H,2,0))</f>
        <v>8852 Zákány, Május 1 u. 69.</v>
      </c>
      <c r="D1045" s="86" t="str">
        <f>IF('Műszaki adattábla'!E1037="","",'Műszaki adattábla'!E1037)</f>
        <v>39N161019548000X</v>
      </c>
      <c r="E1045" s="151">
        <f>IF('Műszaki adattábla'!E1037="","",'Műszaki adattábla'!Q1037)</f>
        <v>54658</v>
      </c>
      <c r="F1045" s="87">
        <f>IF(D1045="","",VLOOKUP(D1045,'Műszaki adattábla'!E:N,8,0))</f>
        <v>10</v>
      </c>
      <c r="G1045" s="87">
        <f>IF(D1045="","",IF('Műszaki adattábla'!K1037="20-99",IF('Műszaki adattábla'!N1037="","Nem adott meg lekötött teljesítményt",VLOOKUP(D1045,'Műszaki adattábla'!E:P,10,0)),0))</f>
        <v>0</v>
      </c>
      <c r="H1045" s="87">
        <f>IF(D1045="","",VLOOKUP(D1045,'Műszaki adattábla'!E:Q,11,0))</f>
        <v>0</v>
      </c>
      <c r="I1045" s="88">
        <v>2078.67</v>
      </c>
      <c r="J1045" s="89">
        <v>1169.71</v>
      </c>
      <c r="K1045" s="90">
        <f>IF(D1045="","",ROUND((F1045*I1045*'Műszaki adattábla'!$C$6/'Műszaki adattábla'!$C$7)+(G1045*I1045)+(H1045*I1045)/12*$D$7,0))</f>
        <v>219420</v>
      </c>
      <c r="L1045" s="91">
        <f t="shared" si="34"/>
        <v>63934</v>
      </c>
    </row>
    <row r="1046" spans="2:12" ht="15.75" thickBot="1" x14ac:dyDescent="0.3">
      <c r="B1046" s="84">
        <f t="shared" si="33"/>
        <v>1025</v>
      </c>
      <c r="C1046" s="85" t="str">
        <f>IF(D1046="","",VLOOKUP(D1046,'Műszaki adattábla'!E:H,2,0))</f>
        <v>7400 Kaposvár, Kaposi Móru. 3. I/3</v>
      </c>
      <c r="D1046" s="86" t="str">
        <f>IF('Műszaki adattábla'!E1038="","",'Műszaki adattábla'!E1038)</f>
        <v>39N040124878000Q</v>
      </c>
      <c r="E1046" s="151">
        <f>IF('Műszaki adattábla'!E1038="","",'Műszaki adattábla'!Q1038)</f>
        <v>8560</v>
      </c>
      <c r="F1046" s="87">
        <f>IF(D1046="","",VLOOKUP(D1046,'Műszaki adattábla'!E:N,8,0))</f>
        <v>4</v>
      </c>
      <c r="G1046" s="87">
        <f>IF(D1046="","",IF('Műszaki adattábla'!K1038="20-99",IF('Műszaki adattábla'!N1038="","Nem adott meg lekötött teljesítményt",VLOOKUP(D1046,'Műszaki adattábla'!E:P,10,0)),0))</f>
        <v>0</v>
      </c>
      <c r="H1046" s="87">
        <f>IF(D1046="","",VLOOKUP(D1046,'Műszaki adattábla'!E:Q,11,0))</f>
        <v>0</v>
      </c>
      <c r="I1046" s="88">
        <v>1973.63</v>
      </c>
      <c r="J1046" s="89">
        <v>1626.5</v>
      </c>
      <c r="K1046" s="90">
        <f>IF(D1046="","",ROUND((F1046*I1046*'Műszaki adattábla'!$C$6/'Műszaki adattábla'!$C$7)+(G1046*I1046)+(H1046*I1046)/12*$D$7,0))</f>
        <v>83333</v>
      </c>
      <c r="L1046" s="91">
        <f t="shared" si="34"/>
        <v>13923</v>
      </c>
    </row>
    <row r="1047" spans="2:12" ht="15.75" thickBot="1" x14ac:dyDescent="0.3">
      <c r="B1047" s="84">
        <f t="shared" si="33"/>
        <v>1026</v>
      </c>
      <c r="C1047" s="85" t="str">
        <f>IF(D1047="","",VLOOKUP(D1047,'Műszaki adattábla'!E:H,2,0))</f>
        <v>Fonyód Autópálya</v>
      </c>
      <c r="D1047" s="86" t="str">
        <f>IF('Műszaki adattábla'!E1039="","",'Műszaki adattábla'!E1039)</f>
        <v>39N0403012040004</v>
      </c>
      <c r="E1047" s="151">
        <f>IF('Műszaki adattábla'!E1039="","",'Műszaki adattábla'!Q1039)</f>
        <v>31170</v>
      </c>
      <c r="F1047" s="87">
        <f>IF(D1047="","",VLOOKUP(D1047,'Műszaki adattábla'!E:N,8,0))</f>
        <v>10</v>
      </c>
      <c r="G1047" s="87">
        <f>IF(D1047="","",IF('Műszaki adattábla'!K1039="20-99",IF('Műszaki adattábla'!N1039="","Nem adott meg lekötött teljesítményt",VLOOKUP(D1047,'Műszaki adattábla'!E:P,10,0)),0))</f>
        <v>0</v>
      </c>
      <c r="H1047" s="87">
        <f>IF(D1047="","",VLOOKUP(D1047,'Műszaki adattábla'!E:Q,11,0))</f>
        <v>0</v>
      </c>
      <c r="I1047" s="88">
        <v>1973.63</v>
      </c>
      <c r="J1047" s="89">
        <v>1626.5</v>
      </c>
      <c r="K1047" s="90">
        <f>IF(D1047="","",ROUND((F1047*I1047*'Műszaki adattábla'!$C$6/'Műszaki adattábla'!$C$7)+(G1047*I1047)+(H1047*I1047)/12*$D$7,0))</f>
        <v>208332</v>
      </c>
      <c r="L1047" s="91">
        <f t="shared" si="34"/>
        <v>50698</v>
      </c>
    </row>
    <row r="1048" spans="2:12" ht="15.75" thickBot="1" x14ac:dyDescent="0.3">
      <c r="B1048" s="84">
        <f t="shared" si="33"/>
        <v>1027</v>
      </c>
      <c r="C1048" s="85" t="str">
        <f>IF(D1048="","",VLOOKUP(D1048,'Műszaki adattábla'!E:H,2,0))</f>
        <v>Balatonvilágos Autópálya</v>
      </c>
      <c r="D1048" s="86" t="str">
        <f>IF('Műszaki adattábla'!E1040="","",'Műszaki adattábla'!E1040)</f>
        <v>39N0402740830009</v>
      </c>
      <c r="E1048" s="151">
        <f>IF('Műszaki adattábla'!E1040="","",'Műszaki adattábla'!Q1040)</f>
        <v>7885</v>
      </c>
      <c r="F1048" s="87">
        <f>IF(D1048="","",VLOOKUP(D1048,'Műszaki adattábla'!E:N,8,0))</f>
        <v>4</v>
      </c>
      <c r="G1048" s="87">
        <f>IF(D1048="","",IF('Műszaki adattábla'!K1040="20-99",IF('Műszaki adattábla'!N1040="","Nem adott meg lekötött teljesítményt",VLOOKUP(D1048,'Műszaki adattábla'!E:P,10,0)),0))</f>
        <v>0</v>
      </c>
      <c r="H1048" s="87">
        <f>IF(D1048="","",VLOOKUP(D1048,'Műszaki adattábla'!E:Q,11,0))</f>
        <v>0</v>
      </c>
      <c r="I1048" s="88">
        <v>1973.63</v>
      </c>
      <c r="J1048" s="89">
        <v>1626.5</v>
      </c>
      <c r="K1048" s="90">
        <f>IF(D1048="","",ROUND((F1048*I1048*'Műszaki adattábla'!$C$6/'Műszaki adattábla'!$C$7)+(G1048*I1048)+(H1048*I1048)/12*$D$7,0))</f>
        <v>83333</v>
      </c>
      <c r="L1048" s="91">
        <f t="shared" si="34"/>
        <v>12825</v>
      </c>
    </row>
    <row r="1049" spans="2:12" ht="15.75" thickBot="1" x14ac:dyDescent="0.3">
      <c r="B1049" s="84">
        <f t="shared" si="33"/>
        <v>1028</v>
      </c>
      <c r="C1049" s="85" t="str">
        <f>IF(D1049="","",VLOOKUP(D1049,'Műszaki adattábla'!E:H,2,0))</f>
        <v>Balatonvilágos Autópálya</v>
      </c>
      <c r="D1049" s="86" t="str">
        <f>IF('Műszaki adattábla'!E1041="","",'Műszaki adattábla'!E1041)</f>
        <v>39N040274053000R</v>
      </c>
      <c r="E1049" s="151">
        <f>IF('Műszaki adattábla'!E1041="","",'Műszaki adattábla'!Q1041)</f>
        <v>14504</v>
      </c>
      <c r="F1049" s="87">
        <f>IF(D1049="","",VLOOKUP(D1049,'Műszaki adattábla'!E:N,8,0))</f>
        <v>4</v>
      </c>
      <c r="G1049" s="87">
        <f>IF(D1049="","",IF('Műszaki adattábla'!K1041="20-99",IF('Műszaki adattábla'!N1041="","Nem adott meg lekötött teljesítményt",VLOOKUP(D1049,'Műszaki adattábla'!E:P,10,0)),0))</f>
        <v>0</v>
      </c>
      <c r="H1049" s="87">
        <f>IF(D1049="","",VLOOKUP(D1049,'Műszaki adattábla'!E:Q,11,0))</f>
        <v>0</v>
      </c>
      <c r="I1049" s="88">
        <v>1973.63</v>
      </c>
      <c r="J1049" s="89">
        <v>1626.5</v>
      </c>
      <c r="K1049" s="90">
        <f>IF(D1049="","",ROUND((F1049*I1049*'Műszaki adattábla'!$C$6/'Műszaki adattábla'!$C$7)+(G1049*I1049)+(H1049*I1049)/12*$D$7,0))</f>
        <v>83333</v>
      </c>
      <c r="L1049" s="91">
        <f t="shared" si="34"/>
        <v>23591</v>
      </c>
    </row>
    <row r="1050" spans="2:12" ht="15.75" thickBot="1" x14ac:dyDescent="0.3">
      <c r="B1050" s="84">
        <f t="shared" si="33"/>
        <v>1029</v>
      </c>
      <c r="C1050" s="85" t="str">
        <f>IF(D1050="","",VLOOKUP(D1050,'Műszaki adattábla'!E:H,2,0))</f>
        <v>Zamárdi, Szabadság tér 5</v>
      </c>
      <c r="D1050" s="86" t="str">
        <f>IF('Műszaki adattábla'!E1042="","",'Műszaki adattábla'!E1042)</f>
        <v>39N040308647000T</v>
      </c>
      <c r="E1050" s="151">
        <f>IF('Műszaki adattábla'!E1042="","",'Műszaki adattábla'!Q1042)</f>
        <v>1034</v>
      </c>
      <c r="F1050" s="87">
        <f>IF(D1050="","",VLOOKUP(D1050,'Műszaki adattábla'!E:N,8,0))</f>
        <v>4</v>
      </c>
      <c r="G1050" s="87">
        <f>IF(D1050="","",IF('Műszaki adattábla'!K1042="20-99",IF('Műszaki adattábla'!N1042="","Nem adott meg lekötött teljesítményt",VLOOKUP(D1050,'Műszaki adattábla'!E:P,10,0)),0))</f>
        <v>0</v>
      </c>
      <c r="H1050" s="87">
        <f>IF(D1050="","",VLOOKUP(D1050,'Műszaki adattábla'!E:Q,11,0))</f>
        <v>0</v>
      </c>
      <c r="I1050" s="88">
        <v>1973.63</v>
      </c>
      <c r="J1050" s="89">
        <v>1626.5</v>
      </c>
      <c r="K1050" s="90">
        <f>IF(D1050="","",ROUND((F1050*I1050*'Műszaki adattábla'!$C$6/'Műszaki adattábla'!$C$7)+(G1050*I1050)+(H1050*I1050)/12*$D$7,0))</f>
        <v>83333</v>
      </c>
      <c r="L1050" s="91">
        <f t="shared" si="34"/>
        <v>1682</v>
      </c>
    </row>
    <row r="1051" spans="2:12" ht="15.75" thickBot="1" x14ac:dyDescent="0.3">
      <c r="B1051" s="84">
        <f t="shared" si="33"/>
        <v>1030</v>
      </c>
      <c r="C1051" s="85" t="str">
        <f>IF(D1051="","",VLOOKUP(D1051,'Műszaki adattábla'!E:H,2,0))</f>
        <v>8719 Böhönye, Kossuth L.u.8.</v>
      </c>
      <c r="D1051" s="86" t="str">
        <f>IF('Műszaki adattábla'!E1043="","",'Műszaki adattábla'!E1043)</f>
        <v>39N040282839000Y</v>
      </c>
      <c r="E1051" s="151">
        <f>IF('Műszaki adattábla'!E1043="","",'Műszaki adattábla'!Q1043)</f>
        <v>8275</v>
      </c>
      <c r="F1051" s="87">
        <f>IF(D1051="","",VLOOKUP(D1051,'Műszaki adattábla'!E:N,8,0))</f>
        <v>4</v>
      </c>
      <c r="G1051" s="87">
        <f>IF(D1051="","",IF('Műszaki adattábla'!K1043="20-99",IF('Műszaki adattábla'!N1043="","Nem adott meg lekötött teljesítményt",VLOOKUP(D1051,'Műszaki adattábla'!E:P,10,0)),0))</f>
        <v>0</v>
      </c>
      <c r="H1051" s="87">
        <f>IF(D1051="","",VLOOKUP(D1051,'Műszaki adattábla'!E:Q,11,0))</f>
        <v>0</v>
      </c>
      <c r="I1051" s="88">
        <v>1973.63</v>
      </c>
      <c r="J1051" s="89">
        <v>1626.5</v>
      </c>
      <c r="K1051" s="90">
        <f>IF(D1051="","",ROUND((F1051*I1051*'Műszaki adattábla'!$C$6/'Műszaki adattábla'!$C$7)+(G1051*I1051)+(H1051*I1051)/12*$D$7,0))</f>
        <v>83333</v>
      </c>
      <c r="L1051" s="91">
        <f t="shared" si="34"/>
        <v>13459</v>
      </c>
    </row>
    <row r="1052" spans="2:12" ht="15.75" thickBot="1" x14ac:dyDescent="0.3">
      <c r="B1052" s="84">
        <f t="shared" si="33"/>
        <v>1031</v>
      </c>
      <c r="C1052" s="85" t="str">
        <f>IF(D1052="","",VLOOKUP(D1052,'Műszaki adattábla'!E:H,2,0))</f>
        <v>4400 Nyíregyháza, Stadion út 5.</v>
      </c>
      <c r="D1052" s="86" t="str">
        <f>IF('Műszaki adattábla'!E1044="","",'Műszaki adattábla'!E1044)</f>
        <v>39N1100659370000</v>
      </c>
      <c r="E1052" s="151">
        <f>IF('Műszaki adattábla'!E1044="","",'Műszaki adattábla'!Q1044)</f>
        <v>1264605</v>
      </c>
      <c r="F1052" s="87">
        <f>IF(D1052="","",VLOOKUP(D1052,'Műszaki adattábla'!E:N,8,0))</f>
        <v>0</v>
      </c>
      <c r="G1052" s="87">
        <f>IF(D1052="","",IF('Műszaki adattábla'!K1044="20-99",IF('Műszaki adattábla'!N1044="","Nem adott meg lekötött teljesítményt",VLOOKUP(D1052,'Műszaki adattábla'!E:P,10,0)),0))</f>
        <v>683</v>
      </c>
      <c r="H1052" s="87">
        <f>IF(D1052="","",VLOOKUP(D1052,'Műszaki adattábla'!E:Q,11,0))</f>
        <v>0</v>
      </c>
      <c r="I1052" s="88">
        <v>1832.45</v>
      </c>
      <c r="J1052" s="89">
        <v>194.42</v>
      </c>
      <c r="K1052" s="90">
        <f>IF(D1052="","",ROUND((F1052*I1052*'Műszaki adattábla'!$C$6/'Műszaki adattábla'!$C$7)+(G1052*I1052)+(H1052*I1052)/12*$D$7,0))</f>
        <v>1251563</v>
      </c>
      <c r="L1052" s="91">
        <f t="shared" si="34"/>
        <v>245865</v>
      </c>
    </row>
    <row r="1053" spans="2:12" ht="15.75" thickBot="1" x14ac:dyDescent="0.3">
      <c r="B1053" s="84">
        <f t="shared" si="33"/>
        <v>1032</v>
      </c>
      <c r="C1053" s="85" t="str">
        <f>IF(D1053="","",VLOOKUP(D1053,'Műszaki adattábla'!E:H,2,0))</f>
        <v>4700 Mátészalka, József Attila út 1.</v>
      </c>
      <c r="D1053" s="86" t="str">
        <f>IF('Műszaki adattábla'!E1045="","",'Műszaki adattábla'!E1045)</f>
        <v>39N110028361000T</v>
      </c>
      <c r="E1053" s="151">
        <f>IF('Műszaki adattábla'!E1045="","",'Műszaki adattábla'!Q1045)</f>
        <v>804363</v>
      </c>
      <c r="F1053" s="87">
        <f>IF(D1053="","",VLOOKUP(D1053,'Műszaki adattábla'!E:N,8,0))</f>
        <v>0</v>
      </c>
      <c r="G1053" s="87">
        <f>IF(D1053="","",IF('Műszaki adattábla'!K1045="20-99",IF('Műszaki adattábla'!N1045="","Nem adott meg lekötött teljesítményt",VLOOKUP(D1053,'Műszaki adattábla'!E:P,10,0)),0))</f>
        <v>683</v>
      </c>
      <c r="H1053" s="87">
        <f>IF(D1053="","",VLOOKUP(D1053,'Műszaki adattábla'!E:Q,11,0))</f>
        <v>0</v>
      </c>
      <c r="I1053" s="88">
        <v>1832.45</v>
      </c>
      <c r="J1053" s="89">
        <v>194.42</v>
      </c>
      <c r="K1053" s="90">
        <f>IF(D1053="","",ROUND((F1053*I1053*'Műszaki adattábla'!$C$6/'Műszaki adattábla'!$C$7)+(G1053*I1053)+(H1053*I1053)/12*$D$7,0))</f>
        <v>1251563</v>
      </c>
      <c r="L1053" s="91">
        <f t="shared" si="34"/>
        <v>156384</v>
      </c>
    </row>
    <row r="1054" spans="2:12" ht="15.75" thickBot="1" x14ac:dyDescent="0.3">
      <c r="B1054" s="84">
        <f t="shared" si="33"/>
        <v>1033</v>
      </c>
      <c r="C1054" s="85" t="str">
        <f>IF(D1054="","",VLOOKUP(D1054,'Műszaki adattábla'!E:H,2,0))</f>
        <v>4800 Vásárosnamény, Kossuth Lajos út 7.</v>
      </c>
      <c r="D1054" s="86" t="str">
        <f>IF('Műszaki adattábla'!E1046="","",'Műszaki adattábla'!E1046)</f>
        <v>39N110040528000D</v>
      </c>
      <c r="E1054" s="151">
        <f>IF('Műszaki adattábla'!E1046="","",'Műszaki adattábla'!Q1046)</f>
        <v>397321</v>
      </c>
      <c r="F1054" s="87">
        <f>IF(D1054="","",VLOOKUP(D1054,'Műszaki adattábla'!E:N,8,0))</f>
        <v>0</v>
      </c>
      <c r="G1054" s="87">
        <f>IF(D1054="","",IF('Műszaki adattábla'!K1046="20-99",IF('Műszaki adattábla'!N1046="","Nem adott meg lekötött teljesítményt",VLOOKUP(D1054,'Műszaki adattábla'!E:P,10,0)),0))</f>
        <v>683</v>
      </c>
      <c r="H1054" s="87">
        <f>IF(D1054="","",VLOOKUP(D1054,'Műszaki adattábla'!E:Q,11,0))</f>
        <v>0</v>
      </c>
      <c r="I1054" s="88">
        <v>1832.45</v>
      </c>
      <c r="J1054" s="89">
        <v>194.42</v>
      </c>
      <c r="K1054" s="90">
        <f>IF(D1054="","",ROUND((F1054*I1054*'Műszaki adattábla'!$C$6/'Műszaki adattábla'!$C$7)+(G1054*I1054)+(H1054*I1054)/12*$D$7,0))</f>
        <v>1251563</v>
      </c>
      <c r="L1054" s="91">
        <f t="shared" si="34"/>
        <v>77247</v>
      </c>
    </row>
    <row r="1055" spans="2:12" ht="15.75" thickBot="1" x14ac:dyDescent="0.3">
      <c r="B1055" s="84">
        <f t="shared" si="33"/>
        <v>1034</v>
      </c>
      <c r="C1055" s="85" t="str">
        <f>IF(D1055="","",VLOOKUP(D1055,'Műszaki adattábla'!E:H,2,0))</f>
        <v>4625 Záhony, Kárpát út 8.</v>
      </c>
      <c r="D1055" s="86" t="str">
        <f>IF('Műszaki adattábla'!E1047="","",'Műszaki adattábla'!E1047)</f>
        <v>39N111141942000B</v>
      </c>
      <c r="E1055" s="151">
        <f>IF('Műszaki adattábla'!E1047="","",'Műszaki adattábla'!Q1047)</f>
        <v>440821</v>
      </c>
      <c r="F1055" s="87">
        <f>IF(D1055="","",VLOOKUP(D1055,'Műszaki adattábla'!E:N,8,0))</f>
        <v>0</v>
      </c>
      <c r="G1055" s="87">
        <f>IF(D1055="","",IF('Műszaki adattábla'!K1047="20-99",IF('Műszaki adattábla'!N1047="","Nem adott meg lekötött teljesítményt",VLOOKUP(D1055,'Műszaki adattábla'!E:P,10,0)),0))</f>
        <v>683</v>
      </c>
      <c r="H1055" s="87">
        <f>IF(D1055="","",VLOOKUP(D1055,'Műszaki adattábla'!E:Q,11,0))</f>
        <v>0</v>
      </c>
      <c r="I1055" s="88">
        <v>1832.45</v>
      </c>
      <c r="J1055" s="89">
        <v>194.42</v>
      </c>
      <c r="K1055" s="90">
        <f>IF(D1055="","",ROUND((F1055*I1055*'Műszaki adattábla'!$C$6/'Műszaki adattábla'!$C$7)+(G1055*I1055)+(H1055*I1055)/12*$D$7,0))</f>
        <v>1251563</v>
      </c>
      <c r="L1055" s="91">
        <f t="shared" si="34"/>
        <v>85704</v>
      </c>
    </row>
    <row r="1056" spans="2:12" ht="15.75" thickBot="1" x14ac:dyDescent="0.3">
      <c r="B1056" s="84">
        <f t="shared" si="33"/>
        <v>1035</v>
      </c>
      <c r="C1056" s="85" t="str">
        <f>IF(D1056="","",VLOOKUP(D1056,'Műszaki adattábla'!E:H,2,0))</f>
        <v>4300 Nyírbátor, Bocskai István út 2.</v>
      </c>
      <c r="D1056" s="86" t="str">
        <f>IF('Műszaki adattábla'!E1048="","",'Műszaki adattábla'!E1048)</f>
        <v>39N1125798890002</v>
      </c>
      <c r="E1056" s="151">
        <f>IF('Műszaki adattábla'!E1048="","",'Műszaki adattábla'!Q1048)</f>
        <v>3641750</v>
      </c>
      <c r="F1056" s="87">
        <f>IF(D1056="","",VLOOKUP(D1056,'Műszaki adattábla'!E:N,8,0))</f>
        <v>0</v>
      </c>
      <c r="G1056" s="87">
        <f>IF(D1056="","",IF('Műszaki adattábla'!K1048="20-99",IF('Műszaki adattábla'!N1048="","Nem adott meg lekötött teljesítményt",VLOOKUP(D1056,'Műszaki adattábla'!E:P,10,0)),0))</f>
        <v>0</v>
      </c>
      <c r="H1056" s="87">
        <f>IF(D1056="","",VLOOKUP(D1056,'Műszaki adattábla'!E:Q,11,0))</f>
        <v>2745</v>
      </c>
      <c r="I1056" s="88">
        <v>2893.89</v>
      </c>
      <c r="J1056" s="89">
        <v>149.82</v>
      </c>
      <c r="K1056" s="90">
        <f>IF(D1056="","",ROUND((F1056*I1056*'Műszaki adattábla'!$C$6/'Műszaki adattábla'!$C$7)+(G1056*I1056)+(H1056*I1056)/12*$D$7,0))</f>
        <v>7943728</v>
      </c>
      <c r="L1056" s="91">
        <f t="shared" si="34"/>
        <v>545607</v>
      </c>
    </row>
    <row r="1057" spans="2:12" ht="15.75" thickBot="1" x14ac:dyDescent="0.3">
      <c r="B1057" s="84">
        <f t="shared" si="33"/>
        <v>1036</v>
      </c>
      <c r="C1057" s="85" t="str">
        <f>IF(D1057="","",VLOOKUP(D1057,'Műszaki adattábla'!E:H,2,0))</f>
        <v>4800 Vásárosnamény, Jókai Mór utca 15</v>
      </c>
      <c r="D1057" s="86" t="str">
        <f>IF('Műszaki adattábla'!E1049="","",'Műszaki adattábla'!E1049)</f>
        <v>39N110003369000A</v>
      </c>
      <c r="E1057" s="151">
        <f>IF('Műszaki adattábla'!E1049="","",'Műszaki adattábla'!Q1049)</f>
        <v>184662</v>
      </c>
      <c r="F1057" s="87">
        <f>IF(D1057="","",VLOOKUP(D1057,'Műszaki adattábla'!E:N,8,0))</f>
        <v>0</v>
      </c>
      <c r="G1057" s="87">
        <f>IF(D1057="","",IF('Műszaki adattábla'!K1049="20-99",IF('Műszaki adattábla'!N1049="","Nem adott meg lekötött teljesítményt",VLOOKUP(D1057,'Műszaki adattábla'!E:P,10,0)),0))</f>
        <v>263</v>
      </c>
      <c r="H1057" s="87">
        <f>IF(D1057="","",VLOOKUP(D1057,'Műszaki adattábla'!E:Q,11,0))</f>
        <v>0</v>
      </c>
      <c r="I1057" s="88">
        <v>1832.45</v>
      </c>
      <c r="J1057" s="89">
        <v>194.42</v>
      </c>
      <c r="K1057" s="90">
        <f>IF(D1057="","",ROUND((F1057*I1057*'Műszaki adattábla'!$C$6/'Műszaki adattábla'!$C$7)+(G1057*I1057)+(H1057*I1057)/12*$D$7,0))</f>
        <v>481934</v>
      </c>
      <c r="L1057" s="91">
        <f t="shared" si="34"/>
        <v>35902</v>
      </c>
    </row>
    <row r="1058" spans="2:12" ht="15.75" thickBot="1" x14ac:dyDescent="0.3">
      <c r="B1058" s="84">
        <f t="shared" si="33"/>
        <v>1037</v>
      </c>
      <c r="C1058" s="85" t="str">
        <f>IF(D1058="","",VLOOKUP(D1058,'Műszaki adattábla'!E:H,2,0))</f>
        <v>4933 Beregsurány, Árpád utca 200</v>
      </c>
      <c r="D1058" s="86" t="str">
        <f>IF('Műszaki adattábla'!E1050="","",'Műszaki adattábla'!E1050)</f>
        <v>39N1101054640002</v>
      </c>
      <c r="E1058" s="151">
        <f>IF('Műszaki adattábla'!E1050="","",'Műszaki adattábla'!Q1050)</f>
        <v>347013</v>
      </c>
      <c r="F1058" s="87">
        <f>IF(D1058="","",VLOOKUP(D1058,'Műszaki adattábla'!E:N,8,0))</f>
        <v>0</v>
      </c>
      <c r="G1058" s="87">
        <f>IF(D1058="","",IF('Műszaki adattábla'!K1050="20-99",IF('Műszaki adattábla'!N1050="","Nem adott meg lekötött teljesítményt",VLOOKUP(D1058,'Műszaki adattábla'!E:P,10,0)),0))</f>
        <v>420</v>
      </c>
      <c r="H1058" s="87">
        <f>IF(D1058="","",VLOOKUP(D1058,'Műszaki adattábla'!E:Q,11,0))</f>
        <v>0</v>
      </c>
      <c r="I1058" s="88">
        <v>1832.45</v>
      </c>
      <c r="J1058" s="89">
        <v>194.42</v>
      </c>
      <c r="K1058" s="90">
        <f>IF(D1058="","",ROUND((F1058*I1058*'Műszaki adattábla'!$C$6/'Műszaki adattábla'!$C$7)+(G1058*I1058)+(H1058*I1058)/12*$D$7,0))</f>
        <v>769629</v>
      </c>
      <c r="L1058" s="91">
        <f t="shared" si="34"/>
        <v>67466</v>
      </c>
    </row>
    <row r="1059" spans="2:12" ht="15.75" thickBot="1" x14ac:dyDescent="0.3">
      <c r="B1059" s="84">
        <f t="shared" si="33"/>
        <v>1038</v>
      </c>
      <c r="C1059" s="85" t="str">
        <f>IF(D1059="","",VLOOKUP(D1059,'Műszaki adattábla'!E:H,2,0))</f>
        <v>4743  Csengersima Határátkelőhely</v>
      </c>
      <c r="D1059" s="86" t="str">
        <f>IF('Műszaki adattábla'!E1051="","",'Műszaki adattábla'!E1051)</f>
        <v>39N110039117000Q</v>
      </c>
      <c r="E1059" s="151">
        <f>IF('Műszaki adattábla'!E1051="","",'Műszaki adattábla'!Q1051)</f>
        <v>468255</v>
      </c>
      <c r="F1059" s="87">
        <f>IF(D1059="","",VLOOKUP(D1059,'Műszaki adattábla'!E:N,8,0))</f>
        <v>0</v>
      </c>
      <c r="G1059" s="87">
        <f>IF(D1059="","",IF('Műszaki adattábla'!K1051="20-99",IF('Műszaki adattábla'!N1051="","Nem adott meg lekötött teljesítményt",VLOOKUP(D1059,'Műszaki adattábla'!E:P,10,0)),0))</f>
        <v>683</v>
      </c>
      <c r="H1059" s="87">
        <f>IF(D1059="","",VLOOKUP(D1059,'Műszaki adattábla'!E:Q,11,0))</f>
        <v>0</v>
      </c>
      <c r="I1059" s="88">
        <v>1832.45</v>
      </c>
      <c r="J1059" s="89">
        <v>194.42</v>
      </c>
      <c r="K1059" s="90">
        <f>IF(D1059="","",ROUND((F1059*I1059*'Műszaki adattábla'!$C$6/'Műszaki adattábla'!$C$7)+(G1059*I1059)+(H1059*I1059)/12*$D$7,0))</f>
        <v>1251563</v>
      </c>
      <c r="L1059" s="91">
        <f t="shared" si="34"/>
        <v>91038</v>
      </c>
    </row>
    <row r="1060" spans="2:12" ht="15.75" thickBot="1" x14ac:dyDescent="0.3">
      <c r="B1060" s="84">
        <f t="shared" si="33"/>
        <v>1039</v>
      </c>
      <c r="C1060" s="85" t="str">
        <f>IF(D1060="","",VLOOKUP(D1060,'Műszaki adattábla'!E:H,2,0))</f>
        <v>4951 VPH Tiszabecs, Tiszabecs Malom út 75</v>
      </c>
      <c r="D1060" s="86" t="str">
        <f>IF('Műszaki adattábla'!E1052="","",'Műszaki adattábla'!E1052)</f>
        <v>39N110019755000P</v>
      </c>
      <c r="E1060" s="151">
        <f>IF('Műszaki adattábla'!E1052="","",'Műszaki adattábla'!Q1052)</f>
        <v>145521</v>
      </c>
      <c r="F1060" s="87">
        <f>IF(D1060="","",VLOOKUP(D1060,'Műszaki adattábla'!E:N,8,0))</f>
        <v>0</v>
      </c>
      <c r="G1060" s="87">
        <f>IF(D1060="","",IF('Műszaki adattábla'!K1052="20-99",IF('Műszaki adattábla'!N1052="","Nem adott meg lekötött teljesítményt",VLOOKUP(D1060,'Műszaki adattábla'!E:P,10,0)),0))</f>
        <v>263</v>
      </c>
      <c r="H1060" s="87">
        <f>IF(D1060="","",VLOOKUP(D1060,'Műszaki adattábla'!E:Q,11,0))</f>
        <v>0</v>
      </c>
      <c r="I1060" s="88">
        <v>1832.45</v>
      </c>
      <c r="J1060" s="89">
        <v>194.42</v>
      </c>
      <c r="K1060" s="90">
        <f>IF(D1060="","",ROUND((F1060*I1060*'Műszaki adattábla'!$C$6/'Műszaki adattábla'!$C$7)+(G1060*I1060)+(H1060*I1060)/12*$D$7,0))</f>
        <v>481934</v>
      </c>
      <c r="L1060" s="91">
        <f t="shared" si="34"/>
        <v>28292</v>
      </c>
    </row>
    <row r="1061" spans="2:12" ht="15.75" thickBot="1" x14ac:dyDescent="0.3">
      <c r="B1061" s="84">
        <f t="shared" si="33"/>
        <v>1040</v>
      </c>
      <c r="C1061" s="85" t="str">
        <f>IF(D1061="","",VLOOKUP(D1061,'Műszaki adattábla'!E:H,2,0))</f>
        <v>4625 Záhony Közúti határátkelő</v>
      </c>
      <c r="D1061" s="86" t="str">
        <f>IF('Műszaki adattábla'!E1053="","",'Műszaki adattábla'!E1053)</f>
        <v>39N110996127000B</v>
      </c>
      <c r="E1061" s="151">
        <f>IF('Műszaki adattábla'!E1053="","",'Műszaki adattábla'!Q1053)</f>
        <v>1157831</v>
      </c>
      <c r="F1061" s="87">
        <f>IF(D1061="","",VLOOKUP(D1061,'Műszaki adattábla'!E:N,8,0))</f>
        <v>0</v>
      </c>
      <c r="G1061" s="87">
        <f>IF(D1061="","",IF('Műszaki adattábla'!K1053="20-99",IF('Műszaki adattábla'!N1053="","Nem adott meg lekötött teljesítményt",VLOOKUP(D1061,'Műszaki adattábla'!E:P,10,0)),0))</f>
        <v>683</v>
      </c>
      <c r="H1061" s="87">
        <f>IF(D1061="","",VLOOKUP(D1061,'Műszaki adattábla'!E:Q,11,0))</f>
        <v>0</v>
      </c>
      <c r="I1061" s="88">
        <v>1832.45</v>
      </c>
      <c r="J1061" s="89">
        <v>194.42</v>
      </c>
      <c r="K1061" s="90">
        <f>IF(D1061="","",ROUND((F1061*I1061*'Műszaki adattábla'!$C$6/'Műszaki adattábla'!$C$7)+(G1061*I1061)+(H1061*I1061)/12*$D$7,0))</f>
        <v>1251563</v>
      </c>
      <c r="L1061" s="91">
        <f t="shared" si="34"/>
        <v>225106</v>
      </c>
    </row>
    <row r="1062" spans="2:12" ht="15.75" thickBot="1" x14ac:dyDescent="0.3">
      <c r="B1062" s="84">
        <f t="shared" si="33"/>
        <v>1041</v>
      </c>
      <c r="C1062" s="85" t="str">
        <f>IF(D1062="","",VLOOKUP(D1062,'Műszaki adattábla'!E:H,2,0))</f>
        <v>4564 Baktalórántháza, Vasút utca 2.</v>
      </c>
      <c r="D1062" s="86" t="str">
        <f>IF('Műszaki adattábla'!E1054="","",'Műszaki adattábla'!E1054)</f>
        <v>39N110023219000T</v>
      </c>
      <c r="E1062" s="151">
        <f>IF('Műszaki adattábla'!E1054="","",'Műszaki adattábla'!Q1054)</f>
        <v>30790</v>
      </c>
      <c r="F1062" s="87">
        <f>IF(D1062="","",VLOOKUP(D1062,'Műszaki adattábla'!E:N,8,0))</f>
        <v>4</v>
      </c>
      <c r="G1062" s="87">
        <f>IF(D1062="","",IF('Műszaki adattábla'!K1054="20-99",IF('Műszaki adattábla'!N1054="","Nem adott meg lekötött teljesítményt",VLOOKUP(D1062,'Műszaki adattábla'!E:P,10,0)),0))</f>
        <v>0</v>
      </c>
      <c r="H1062" s="87">
        <f>IF(D1062="","",VLOOKUP(D1062,'Műszaki adattábla'!E:Q,11,0))</f>
        <v>0</v>
      </c>
      <c r="I1062" s="88">
        <v>1973.63</v>
      </c>
      <c r="J1062" s="89">
        <v>1169.71</v>
      </c>
      <c r="K1062" s="90">
        <f>IF(D1062="","",ROUND((F1062*I1062*'Műszaki adattábla'!$C$6/'Műszaki adattábla'!$C$7)+(G1062*I1062)+(H1062*I1062)/12*$D$7,0))</f>
        <v>83333</v>
      </c>
      <c r="L1062" s="91">
        <f t="shared" si="34"/>
        <v>36015</v>
      </c>
    </row>
    <row r="1063" spans="2:12" ht="15.75" thickBot="1" x14ac:dyDescent="0.3">
      <c r="B1063" s="84">
        <f t="shared" si="33"/>
        <v>1042</v>
      </c>
      <c r="C1063" s="85" t="str">
        <f>IF(D1063="","",VLOOKUP(D1063,'Műszaki adattábla'!E:H,2,0))</f>
        <v>4400 Nyíregyháza, Blaha Lujza Sétány 3.</v>
      </c>
      <c r="D1063" s="86" t="str">
        <f>IF('Műszaki adattábla'!E1055="","",'Műszaki adattábla'!E1055)</f>
        <v>39N110130602000A</v>
      </c>
      <c r="E1063" s="151">
        <f>IF('Műszaki adattábla'!E1055="","",'Műszaki adattábla'!Q1055)</f>
        <v>61318</v>
      </c>
      <c r="F1063" s="87">
        <f>IF(D1063="","",VLOOKUP(D1063,'Műszaki adattábla'!E:N,8,0))</f>
        <v>4</v>
      </c>
      <c r="G1063" s="87">
        <f>IF(D1063="","",IF('Műszaki adattábla'!K1055="20-99",IF('Műszaki adattábla'!N1055="","Nem adott meg lekötött teljesítményt",VLOOKUP(D1063,'Műszaki adattábla'!E:P,10,0)),0))</f>
        <v>0</v>
      </c>
      <c r="H1063" s="87">
        <f>IF(D1063="","",VLOOKUP(D1063,'Műszaki adattábla'!E:Q,11,0))</f>
        <v>0</v>
      </c>
      <c r="I1063" s="88">
        <v>1973.63</v>
      </c>
      <c r="J1063" s="89">
        <v>1169.71</v>
      </c>
      <c r="K1063" s="90">
        <f>IF(D1063="","",ROUND((F1063*I1063*'Műszaki adattábla'!$C$6/'Műszaki adattábla'!$C$7)+(G1063*I1063)+(H1063*I1063)/12*$D$7,0))</f>
        <v>83333</v>
      </c>
      <c r="L1063" s="91">
        <f t="shared" si="34"/>
        <v>71724</v>
      </c>
    </row>
    <row r="1064" spans="2:12" ht="15.75" thickBot="1" x14ac:dyDescent="0.3">
      <c r="B1064" s="84">
        <f t="shared" si="33"/>
        <v>1043</v>
      </c>
      <c r="C1064" s="85" t="str">
        <f>IF(D1064="","",VLOOKUP(D1064,'Műszaki adattábla'!E:H,2,0))</f>
        <v>4320 Nagykálló, Debreceni utca 29.</v>
      </c>
      <c r="D1064" s="86" t="str">
        <f>IF('Műszaki adattábla'!E1056="","",'Műszaki adattábla'!E1056)</f>
        <v>39N110060626000Z</v>
      </c>
      <c r="E1064" s="151">
        <f>IF('Műszaki adattábla'!E1056="","",'Műszaki adattábla'!Q1056)</f>
        <v>188875</v>
      </c>
      <c r="F1064" s="87">
        <f>IF(D1064="","",VLOOKUP(D1064,'Műszaki adattábla'!E:N,8,0))</f>
        <v>8</v>
      </c>
      <c r="G1064" s="87">
        <f>IF(D1064="","",IF('Műszaki adattábla'!K1056="20-99",IF('Műszaki adattábla'!N1056="","Nem adott meg lekötött teljesítményt",VLOOKUP(D1064,'Műszaki adattábla'!E:P,10,0)),0))</f>
        <v>0</v>
      </c>
      <c r="H1064" s="87">
        <f>IF(D1064="","",VLOOKUP(D1064,'Műszaki adattábla'!E:Q,11,0))</f>
        <v>0</v>
      </c>
      <c r="I1064" s="88">
        <v>1973.63</v>
      </c>
      <c r="J1064" s="89">
        <v>1169.71</v>
      </c>
      <c r="K1064" s="90">
        <f>IF(D1064="","",ROUND((F1064*I1064*'Műszaki adattábla'!$C$6/'Műszaki adattábla'!$C$7)+(G1064*I1064)+(H1064*I1064)/12*$D$7,0))</f>
        <v>166666</v>
      </c>
      <c r="L1064" s="91">
        <f t="shared" si="34"/>
        <v>220929</v>
      </c>
    </row>
    <row r="1065" spans="2:12" ht="15.75" thickBot="1" x14ac:dyDescent="0.3">
      <c r="B1065" s="84">
        <f t="shared" si="33"/>
        <v>1044</v>
      </c>
      <c r="C1065" s="85" t="str">
        <f>IF(D1065="","",VLOOKUP(D1065,'Műszaki adattábla'!E:H,2,0))</f>
        <v>4400 Nyíregyháza, Tiszavasvári út 37/a</v>
      </c>
      <c r="D1065" s="86" t="str">
        <f>IF('Műszaki adattábla'!E1057="","",'Műszaki adattábla'!E1057)</f>
        <v>39N110040437000J</v>
      </c>
      <c r="E1065" s="151">
        <f>IF('Műszaki adattábla'!E1057="","",'Műszaki adattábla'!Q1057)</f>
        <v>80804</v>
      </c>
      <c r="F1065" s="87">
        <f>IF(D1065="","",VLOOKUP(D1065,'Műszaki adattábla'!E:N,8,0))</f>
        <v>4</v>
      </c>
      <c r="G1065" s="87">
        <f>IF(D1065="","",IF('Műszaki adattábla'!K1057="20-99",IF('Műszaki adattábla'!N1057="","Nem adott meg lekötött teljesítményt",VLOOKUP(D1065,'Műszaki adattábla'!E:P,10,0)),0))</f>
        <v>0</v>
      </c>
      <c r="H1065" s="87">
        <f>IF(D1065="","",VLOOKUP(D1065,'Műszaki adattábla'!E:Q,11,0))</f>
        <v>0</v>
      </c>
      <c r="I1065" s="88">
        <v>1973.63</v>
      </c>
      <c r="J1065" s="89">
        <v>1169.71</v>
      </c>
      <c r="K1065" s="90">
        <f>IF(D1065="","",ROUND((F1065*I1065*'Műszaki adattábla'!$C$6/'Műszaki adattábla'!$C$7)+(G1065*I1065)+(H1065*I1065)/12*$D$7,0))</f>
        <v>83333</v>
      </c>
      <c r="L1065" s="91">
        <f t="shared" si="34"/>
        <v>94517</v>
      </c>
    </row>
    <row r="1066" spans="2:12" ht="15.75" thickBot="1" x14ac:dyDescent="0.3">
      <c r="B1066" s="84">
        <f t="shared" si="33"/>
        <v>1045</v>
      </c>
      <c r="C1066" s="85" t="str">
        <f>IF(D1066="","",VLOOKUP(D1066,'Műszaki adattábla'!E:H,2,0))</f>
        <v>4558 Ófehértó, Külterület 0133/1 hrsz</v>
      </c>
      <c r="D1066" s="86" t="str">
        <f>IF('Műszaki adattábla'!E1058="","",'Műszaki adattábla'!E1058)</f>
        <v>39N112634931000K</v>
      </c>
      <c r="E1066" s="151">
        <f>IF('Műszaki adattábla'!E1058="","",'Műszaki adattábla'!Q1058)</f>
        <v>45602</v>
      </c>
      <c r="F1066" s="87">
        <f>IF(D1066="","",VLOOKUP(D1066,'Műszaki adattábla'!E:N,8,0))</f>
        <v>4</v>
      </c>
      <c r="G1066" s="87">
        <f>IF(D1066="","",IF('Műszaki adattábla'!K1058="20-99",IF('Műszaki adattábla'!N1058="","Nem adott meg lekötött teljesítményt",VLOOKUP(D1066,'Műszaki adattábla'!E:P,10,0)),0))</f>
        <v>0</v>
      </c>
      <c r="H1066" s="87">
        <f>IF(D1066="","",VLOOKUP(D1066,'Műszaki adattábla'!E:Q,11,0))</f>
        <v>0</v>
      </c>
      <c r="I1066" s="88">
        <v>1973.63</v>
      </c>
      <c r="J1066" s="89">
        <v>1169.71</v>
      </c>
      <c r="K1066" s="90">
        <f>IF(D1066="","",ROUND((F1066*I1066*'Műszaki adattábla'!$C$6/'Műszaki adattábla'!$C$7)+(G1066*I1066)+(H1066*I1066)/12*$D$7,0))</f>
        <v>83333</v>
      </c>
      <c r="L1066" s="91">
        <f t="shared" si="34"/>
        <v>53341</v>
      </c>
    </row>
    <row r="1067" spans="2:12" ht="15.75" thickBot="1" x14ac:dyDescent="0.3">
      <c r="B1067" s="84">
        <f t="shared" si="33"/>
        <v>1046</v>
      </c>
      <c r="C1067" s="85" t="str">
        <f>IF(D1067="","",VLOOKUP(D1067,'Műszaki adattábla'!E:H,2,0))</f>
        <v>4351 Vállaj, Külterület 00086 hrsz</v>
      </c>
      <c r="D1067" s="86" t="str">
        <f>IF('Műszaki adattábla'!E1059="","",'Műszaki adattábla'!E1059)</f>
        <v>39N110091195000Z</v>
      </c>
      <c r="E1067" s="151">
        <f>IF('Műszaki adattábla'!E1059="","",'Műszaki adattábla'!Q1059)</f>
        <v>189264</v>
      </c>
      <c r="F1067" s="87">
        <f>IF(D1067="","",VLOOKUP(D1067,'Műszaki adattábla'!E:N,8,0))</f>
        <v>16</v>
      </c>
      <c r="G1067" s="87">
        <f>IF(D1067="","",IF('Műszaki adattábla'!K1059="20-99",IF('Műszaki adattábla'!N1059="","Nem adott meg lekötött teljesítményt",VLOOKUP(D1067,'Műszaki adattábla'!E:P,10,0)),0))</f>
        <v>0</v>
      </c>
      <c r="H1067" s="87">
        <f>IF(D1067="","",VLOOKUP(D1067,'Műszaki adattábla'!E:Q,11,0))</f>
        <v>0</v>
      </c>
      <c r="I1067" s="88">
        <v>1973.63</v>
      </c>
      <c r="J1067" s="89">
        <v>1169.71</v>
      </c>
      <c r="K1067" s="90">
        <f>IF(D1067="","",ROUND((F1067*I1067*'Műszaki adattábla'!$C$6/'Műszaki adattábla'!$C$7)+(G1067*I1067)+(H1067*I1067)/12*$D$7,0))</f>
        <v>333332</v>
      </c>
      <c r="L1067" s="91">
        <f t="shared" si="34"/>
        <v>221384</v>
      </c>
    </row>
    <row r="1068" spans="2:12" ht="15.75" thickBot="1" x14ac:dyDescent="0.3">
      <c r="B1068" s="84">
        <f t="shared" si="33"/>
        <v>1047</v>
      </c>
      <c r="C1068" s="85" t="str">
        <f>IF(D1068="","",VLOOKUP(D1068,'Műszaki adattábla'!E:H,2,0))</f>
        <v>4465 Rakamaz, Szent István út 164</v>
      </c>
      <c r="D1068" s="86" t="str">
        <f>IF('Műszaki adattábla'!E1060="","",'Műszaki adattábla'!E1060)</f>
        <v>39N112617405000A</v>
      </c>
      <c r="E1068" s="151">
        <f>IF('Műszaki adattábla'!E1060="","",'Műszaki adattábla'!Q1060)</f>
        <v>43965</v>
      </c>
      <c r="F1068" s="87">
        <f>IF(D1068="","",VLOOKUP(D1068,'Műszaki adattábla'!E:N,8,0))</f>
        <v>4</v>
      </c>
      <c r="G1068" s="87">
        <f>IF(D1068="","",IF('Műszaki adattábla'!K1060="20-99",IF('Műszaki adattábla'!N1060="","Nem adott meg lekötött teljesítményt",VLOOKUP(D1068,'Műszaki adattábla'!E:P,10,0)),0))</f>
        <v>0</v>
      </c>
      <c r="H1068" s="87">
        <f>IF(D1068="","",VLOOKUP(D1068,'Műszaki adattábla'!E:Q,11,0))</f>
        <v>0</v>
      </c>
      <c r="I1068" s="88">
        <v>1973.63</v>
      </c>
      <c r="J1068" s="89">
        <v>1169.71</v>
      </c>
      <c r="K1068" s="90">
        <f>IF(D1068="","",ROUND((F1068*I1068*'Műszaki adattábla'!$C$6/'Műszaki adattábla'!$C$7)+(G1068*I1068)+(H1068*I1068)/12*$D$7,0))</f>
        <v>83333</v>
      </c>
      <c r="L1068" s="91">
        <f t="shared" si="34"/>
        <v>51426</v>
      </c>
    </row>
    <row r="1069" spans="2:12" ht="15.75" thickBot="1" x14ac:dyDescent="0.3">
      <c r="B1069" s="84">
        <f t="shared" si="33"/>
        <v>1048</v>
      </c>
      <c r="C1069" s="85" t="str">
        <f>IF(D1069="","",VLOOKUP(D1069,'Műszaki adattábla'!E:H,2,0))</f>
        <v>4931 Tarpa, Kossuth l. út 51</v>
      </c>
      <c r="D1069" s="86" t="str">
        <f>IF('Műszaki adattábla'!E1061="","",'Műszaki adattábla'!E1061)</f>
        <v>39N110170221000W</v>
      </c>
      <c r="E1069" s="151">
        <f>IF('Műszaki adattábla'!E1061="","",'Műszaki adattábla'!Q1061)</f>
        <v>68782</v>
      </c>
      <c r="F1069" s="87">
        <f>IF(D1069="","",VLOOKUP(D1069,'Műszaki adattábla'!E:N,8,0))</f>
        <v>6</v>
      </c>
      <c r="G1069" s="87">
        <f>IF(D1069="","",IF('Műszaki adattábla'!K1061="20-99",IF('Műszaki adattábla'!N1061="","Nem adott meg lekötött teljesítményt",VLOOKUP(D1069,'Műszaki adattábla'!E:P,10,0)),0))</f>
        <v>0</v>
      </c>
      <c r="H1069" s="87">
        <f>IF(D1069="","",VLOOKUP(D1069,'Műszaki adattábla'!E:Q,11,0))</f>
        <v>0</v>
      </c>
      <c r="I1069" s="88">
        <v>1973.63</v>
      </c>
      <c r="J1069" s="89">
        <v>1169.71</v>
      </c>
      <c r="K1069" s="90">
        <f>IF(D1069="","",ROUND((F1069*I1069*'Műszaki adattábla'!$C$6/'Műszaki adattábla'!$C$7)+(G1069*I1069)+(H1069*I1069)/12*$D$7,0))</f>
        <v>124999</v>
      </c>
      <c r="L1069" s="91">
        <f t="shared" si="34"/>
        <v>80455</v>
      </c>
    </row>
    <row r="1070" spans="2:12" ht="15.75" thickBot="1" x14ac:dyDescent="0.3">
      <c r="B1070" s="84">
        <f t="shared" si="33"/>
        <v>1049</v>
      </c>
      <c r="C1070" s="85" t="str">
        <f>IF(D1070="","",VLOOKUP(D1070,'Műszaki adattábla'!E:H,2,0))</f>
        <v>4244 Újfehértó, Debreceni út 2</v>
      </c>
      <c r="D1070" s="86" t="str">
        <f>IF('Műszaki adattábla'!E1062="","",'Műszaki adattábla'!E1062)</f>
        <v>39N110509484000T</v>
      </c>
      <c r="E1070" s="151">
        <f>IF('Műszaki adattábla'!E1062="","",'Műszaki adattábla'!Q1062)</f>
        <v>74609</v>
      </c>
      <c r="F1070" s="87">
        <f>IF(D1070="","",VLOOKUP(D1070,'Műszaki adattábla'!E:N,8,0))</f>
        <v>10</v>
      </c>
      <c r="G1070" s="87">
        <f>IF(D1070="","",IF('Műszaki adattábla'!K1062="20-99",IF('Műszaki adattábla'!N1062="","Nem adott meg lekötött teljesítményt",VLOOKUP(D1070,'Műszaki adattábla'!E:P,10,0)),0))</f>
        <v>0</v>
      </c>
      <c r="H1070" s="87">
        <f>IF(D1070="","",VLOOKUP(D1070,'Műszaki adattábla'!E:Q,11,0))</f>
        <v>0</v>
      </c>
      <c r="I1070" s="88">
        <v>1973.63</v>
      </c>
      <c r="J1070" s="89">
        <v>1169.71</v>
      </c>
      <c r="K1070" s="90">
        <f>IF(D1070="","",ROUND((F1070*I1070*'Műszaki adattábla'!$C$6/'Műszaki adattábla'!$C$7)+(G1070*I1070)+(H1070*I1070)/12*$D$7,0))</f>
        <v>208332</v>
      </c>
      <c r="L1070" s="91">
        <f t="shared" si="34"/>
        <v>87271</v>
      </c>
    </row>
    <row r="1071" spans="2:12" ht="15.75" thickBot="1" x14ac:dyDescent="0.3">
      <c r="B1071" s="84">
        <f t="shared" si="33"/>
        <v>1050</v>
      </c>
      <c r="C1071" s="85" t="str">
        <f>IF(D1071="","",VLOOKUP(D1071,'Műszaki adattábla'!E:H,2,0))</f>
        <v>4625 Záhony, Alkotmány út 36</v>
      </c>
      <c r="D1071" s="86" t="str">
        <f>IF('Műszaki adattábla'!E1063="","",'Műszaki adattábla'!E1063)</f>
        <v>39N110996986000Z</v>
      </c>
      <c r="E1071" s="151">
        <f>IF('Műszaki adattábla'!E1063="","",'Műszaki adattábla'!Q1063)</f>
        <v>495405</v>
      </c>
      <c r="F1071" s="87">
        <f>IF(D1071="","",VLOOKUP(D1071,'Műszaki adattábla'!E:N,8,0))</f>
        <v>16</v>
      </c>
      <c r="G1071" s="87">
        <f>IF(D1071="","",IF('Műszaki adattábla'!K1063="20-99",IF('Műszaki adattábla'!N1063="","Nem adott meg lekötött teljesítményt",VLOOKUP(D1071,'Műszaki adattábla'!E:P,10,0)),0))</f>
        <v>0</v>
      </c>
      <c r="H1071" s="87">
        <f>IF(D1071="","",VLOOKUP(D1071,'Műszaki adattábla'!E:Q,11,0))</f>
        <v>0</v>
      </c>
      <c r="I1071" s="88">
        <v>1973.63</v>
      </c>
      <c r="J1071" s="89">
        <v>1169.71</v>
      </c>
      <c r="K1071" s="90">
        <f>IF(D1071="","",ROUND((F1071*I1071*'Műszaki adattábla'!$C$6/'Műszaki adattábla'!$C$7)+(G1071*I1071)+(H1071*I1071)/12*$D$7,0))</f>
        <v>333332</v>
      </c>
      <c r="L1071" s="91">
        <f t="shared" si="34"/>
        <v>579480</v>
      </c>
    </row>
    <row r="1072" spans="2:12" ht="15.75" thickBot="1" x14ac:dyDescent="0.3">
      <c r="B1072" s="84">
        <f t="shared" si="33"/>
        <v>1051</v>
      </c>
      <c r="C1072" s="85" t="str">
        <f>IF(D1072="","",VLOOKUP(D1072,'Műszaki adattábla'!E:H,2,0))</f>
        <v>4900 Fehérgyarmat, Kossuth tér 50</v>
      </c>
      <c r="D1072" s="86" t="str">
        <f>IF('Műszaki adattábla'!E1064="","",'Műszaki adattábla'!E1064)</f>
        <v>39N110016254000F</v>
      </c>
      <c r="E1072" s="151">
        <f>IF('Műszaki adattábla'!E1064="","",'Műszaki adattábla'!Q1064)</f>
        <v>176440</v>
      </c>
      <c r="F1072" s="87">
        <f>IF(D1072="","",VLOOKUP(D1072,'Műszaki adattábla'!E:N,8,0))</f>
        <v>16</v>
      </c>
      <c r="G1072" s="87">
        <f>IF(D1072="","",IF('Műszaki adattábla'!K1064="20-99",IF('Műszaki adattábla'!N1064="","Nem adott meg lekötött teljesítményt",VLOOKUP(D1072,'Műszaki adattábla'!E:P,10,0)),0))</f>
        <v>0</v>
      </c>
      <c r="H1072" s="87">
        <f>IF(D1072="","",VLOOKUP(D1072,'Műszaki adattábla'!E:Q,11,0))</f>
        <v>0</v>
      </c>
      <c r="I1072" s="88">
        <v>1973.63</v>
      </c>
      <c r="J1072" s="89">
        <v>1169.71</v>
      </c>
      <c r="K1072" s="90">
        <f>IF(D1072="","",ROUND((F1072*I1072*'Műszaki adattábla'!$C$6/'Műszaki adattábla'!$C$7)+(G1072*I1072)+(H1072*I1072)/12*$D$7,0))</f>
        <v>333332</v>
      </c>
      <c r="L1072" s="91">
        <f t="shared" si="34"/>
        <v>206384</v>
      </c>
    </row>
    <row r="1073" spans="2:12" ht="15.75" thickBot="1" x14ac:dyDescent="0.3">
      <c r="B1073" s="84">
        <f t="shared" si="33"/>
        <v>1052</v>
      </c>
      <c r="C1073" s="85" t="str">
        <f>IF(D1073="","",VLOOKUP(D1073,'Műszaki adattábla'!E:H,2,0))</f>
        <v>4971 Rozsály, Kossuth L. út 21/a</v>
      </c>
      <c r="D1073" s="86" t="str">
        <f>IF('Műszaki adattábla'!E1065="","",'Műszaki adattábla'!E1065)</f>
        <v>39N110054198000W</v>
      </c>
      <c r="E1073" s="151">
        <f>IF('Műszaki adattábla'!E1065="","",'Műszaki adattábla'!Q1065)</f>
        <v>50666</v>
      </c>
      <c r="F1073" s="87">
        <f>IF(D1073="","",VLOOKUP(D1073,'Műszaki adattábla'!E:N,8,0))</f>
        <v>4</v>
      </c>
      <c r="G1073" s="87">
        <f>IF(D1073="","",IF('Műszaki adattábla'!K1065="20-99",IF('Műszaki adattábla'!N1065="","Nem adott meg lekötött teljesítményt",VLOOKUP(D1073,'Műszaki adattábla'!E:P,10,0)),0))</f>
        <v>0</v>
      </c>
      <c r="H1073" s="87">
        <f>IF(D1073="","",VLOOKUP(D1073,'Műszaki adattábla'!E:Q,11,0))</f>
        <v>0</v>
      </c>
      <c r="I1073" s="88">
        <v>1973.63</v>
      </c>
      <c r="J1073" s="89">
        <v>1169.71</v>
      </c>
      <c r="K1073" s="90">
        <f>IF(D1073="","",ROUND((F1073*I1073*'Műszaki adattábla'!$C$6/'Műszaki adattábla'!$C$7)+(G1073*I1073)+(H1073*I1073)/12*$D$7,0))</f>
        <v>83333</v>
      </c>
      <c r="L1073" s="91">
        <f t="shared" si="34"/>
        <v>59265</v>
      </c>
    </row>
    <row r="1074" spans="2:12" ht="15.75" thickBot="1" x14ac:dyDescent="0.3">
      <c r="B1074" s="84">
        <f t="shared" si="33"/>
        <v>1053</v>
      </c>
      <c r="C1074" s="85" t="str">
        <f>IF(D1074="","",VLOOKUP(D1074,'Műszaki adattábla'!E:H,2,0))</f>
        <v>4971 Rozsály, Kossuth L. út 17/a</v>
      </c>
      <c r="D1074" s="86" t="str">
        <f>IF('Műszaki adattábla'!E1066="","",'Műszaki adattábla'!E1066)</f>
        <v>39N110195530000Q</v>
      </c>
      <c r="E1074" s="151">
        <f>IF('Műszaki adattábla'!E1066="","",'Műszaki adattábla'!Q1066)</f>
        <v>9489</v>
      </c>
      <c r="F1074" s="87">
        <f>IF(D1074="","",VLOOKUP(D1074,'Műszaki adattábla'!E:N,8,0))</f>
        <v>4</v>
      </c>
      <c r="G1074" s="87">
        <f>IF(D1074="","",IF('Műszaki adattábla'!K1066="20-99",IF('Műszaki adattábla'!N1066="","Nem adott meg lekötött teljesítményt",VLOOKUP(D1074,'Műszaki adattábla'!E:P,10,0)),0))</f>
        <v>0</v>
      </c>
      <c r="H1074" s="87">
        <f>IF(D1074="","",VLOOKUP(D1074,'Műszaki adattábla'!E:Q,11,0))</f>
        <v>0</v>
      </c>
      <c r="I1074" s="88">
        <v>1973.63</v>
      </c>
      <c r="J1074" s="89">
        <v>1169.71</v>
      </c>
      <c r="K1074" s="90">
        <f>IF(D1074="","",ROUND((F1074*I1074*'Műszaki adattábla'!$C$6/'Műszaki adattábla'!$C$7)+(G1074*I1074)+(H1074*I1074)/12*$D$7,0))</f>
        <v>83333</v>
      </c>
      <c r="L1074" s="91">
        <f t="shared" si="34"/>
        <v>11099</v>
      </c>
    </row>
    <row r="1075" spans="2:12" ht="15.75" thickBot="1" x14ac:dyDescent="0.3">
      <c r="B1075" s="84">
        <f t="shared" si="33"/>
        <v>1054</v>
      </c>
      <c r="C1075" s="85" t="str">
        <f>IF(D1075="","",VLOOKUP(D1075,'Műszaki adattábla'!E:H,2,0))</f>
        <v>4492 Dombrád, Szabadság tér 6</v>
      </c>
      <c r="D1075" s="86" t="str">
        <f>IF('Műszaki adattábla'!E1067="","",'Műszaki adattábla'!E1067)</f>
        <v>39N110787104000M</v>
      </c>
      <c r="E1075" s="151">
        <f>IF('Műszaki adattábla'!E1067="","",'Műszaki adattábla'!Q1067)</f>
        <v>59787</v>
      </c>
      <c r="F1075" s="87">
        <f>IF(D1075="","",VLOOKUP(D1075,'Műszaki adattábla'!E:N,8,0))</f>
        <v>4</v>
      </c>
      <c r="G1075" s="87">
        <f>IF(D1075="","",IF('Műszaki adattábla'!K1067="20-99",IF('Műszaki adattábla'!N1067="","Nem adott meg lekötött teljesítményt",VLOOKUP(D1075,'Műszaki adattábla'!E:P,10,0)),0))</f>
        <v>0</v>
      </c>
      <c r="H1075" s="87">
        <f>IF(D1075="","",VLOOKUP(D1075,'Műszaki adattábla'!E:Q,11,0))</f>
        <v>0</v>
      </c>
      <c r="I1075" s="88">
        <v>1973.63</v>
      </c>
      <c r="J1075" s="89">
        <v>1169.71</v>
      </c>
      <c r="K1075" s="90">
        <f>IF(D1075="","",ROUND((F1075*I1075*'Műszaki adattábla'!$C$6/'Műszaki adattábla'!$C$7)+(G1075*I1075)+(H1075*I1075)/12*$D$7,0))</f>
        <v>83333</v>
      </c>
      <c r="L1075" s="91">
        <f t="shared" si="34"/>
        <v>69933</v>
      </c>
    </row>
    <row r="1076" spans="2:12" ht="15.75" thickBot="1" x14ac:dyDescent="0.3">
      <c r="B1076" s="84">
        <f t="shared" si="33"/>
        <v>1055</v>
      </c>
      <c r="C1076" s="85" t="str">
        <f>IF(D1076="","",VLOOKUP(D1076,'Műszaki adattábla'!E:H,2,0))</f>
        <v>4937 Barabás, Árpád út 81</v>
      </c>
      <c r="D1076" s="86" t="str">
        <f>IF('Műszaki adattábla'!E1068="","",'Műszaki adattábla'!E1068)</f>
        <v>39N1104282850001</v>
      </c>
      <c r="E1076" s="151">
        <f>IF('Műszaki adattábla'!E1068="","",'Műszaki adattábla'!Q1068)</f>
        <v>196969</v>
      </c>
      <c r="F1076" s="87">
        <f>IF(D1076="","",VLOOKUP(D1076,'Műszaki adattábla'!E:N,8,0))</f>
        <v>10</v>
      </c>
      <c r="G1076" s="87">
        <f>IF(D1076="","",IF('Műszaki adattábla'!K1068="20-99",IF('Műszaki adattábla'!N1068="","Nem adott meg lekötött teljesítményt",VLOOKUP(D1076,'Műszaki adattábla'!E:P,10,0)),0))</f>
        <v>0</v>
      </c>
      <c r="H1076" s="87">
        <f>IF(D1076="","",VLOOKUP(D1076,'Műszaki adattábla'!E:Q,11,0))</f>
        <v>0</v>
      </c>
      <c r="I1076" s="88">
        <v>1973.63</v>
      </c>
      <c r="J1076" s="89">
        <v>1169.71</v>
      </c>
      <c r="K1076" s="90">
        <f>IF(D1076="","",ROUND((F1076*I1076*'Műszaki adattábla'!$C$6/'Műszaki adattábla'!$C$7)+(G1076*I1076)+(H1076*I1076)/12*$D$7,0))</f>
        <v>208332</v>
      </c>
      <c r="L1076" s="91">
        <f t="shared" si="34"/>
        <v>230397</v>
      </c>
    </row>
    <row r="1077" spans="2:12" ht="15.75" thickBot="1" x14ac:dyDescent="0.3">
      <c r="B1077" s="84">
        <f t="shared" si="33"/>
        <v>1056</v>
      </c>
      <c r="C1077" s="85" t="str">
        <f>IF(D1077="","",VLOOKUP(D1077,'Műszaki adattábla'!E:H,2,0))</f>
        <v>4933 Beregsurány, Árpád utca 200</v>
      </c>
      <c r="D1077" s="86" t="str">
        <f>IF('Műszaki adattábla'!E1069="","",'Műszaki adattábla'!E1069)</f>
        <v>39N110103785000H</v>
      </c>
      <c r="E1077" s="151">
        <f>IF('Műszaki adattábla'!E1069="","",'Műszaki adattábla'!Q1069)</f>
        <v>282208</v>
      </c>
      <c r="F1077" s="87">
        <f>IF(D1077="","",VLOOKUP(D1077,'Műszaki adattábla'!E:N,8,0))</f>
        <v>10</v>
      </c>
      <c r="G1077" s="87">
        <f>IF(D1077="","",IF('Műszaki adattábla'!K1069="20-99",IF('Műszaki adattábla'!N1069="","Nem adott meg lekötött teljesítményt",VLOOKUP(D1077,'Műszaki adattábla'!E:P,10,0)),0))</f>
        <v>0</v>
      </c>
      <c r="H1077" s="87">
        <f>IF(D1077="","",VLOOKUP(D1077,'Műszaki adattábla'!E:Q,11,0))</f>
        <v>0</v>
      </c>
      <c r="I1077" s="88">
        <v>1973.63</v>
      </c>
      <c r="J1077" s="89">
        <v>1169.71</v>
      </c>
      <c r="K1077" s="90">
        <f>IF(D1077="","",ROUND((F1077*I1077*'Műszaki adattábla'!$C$6/'Műszaki adattábla'!$C$7)+(G1077*I1077)+(H1077*I1077)/12*$D$7,0))</f>
        <v>208332</v>
      </c>
      <c r="L1077" s="91">
        <f t="shared" si="34"/>
        <v>330102</v>
      </c>
    </row>
    <row r="1078" spans="2:12" ht="15.75" thickBot="1" x14ac:dyDescent="0.3">
      <c r="B1078" s="84">
        <f t="shared" si="33"/>
        <v>1057</v>
      </c>
      <c r="C1078" s="85" t="str">
        <f>IF(D1078="","",VLOOKUP(D1078,'Műszaki adattábla'!E:H,2,0))</f>
        <v>4765 Csenger, Riskó Ignác út 4</v>
      </c>
      <c r="D1078" s="86" t="str">
        <f>IF('Műszaki adattábla'!E1070="","",'Műszaki adattábla'!E1070)</f>
        <v>39N110081779000V</v>
      </c>
      <c r="E1078" s="151">
        <f>IF('Műszaki adattábla'!E1070="","",'Műszaki adattábla'!Q1070)</f>
        <v>190013</v>
      </c>
      <c r="F1078" s="87">
        <f>IF(D1078="","",VLOOKUP(D1078,'Műszaki adattábla'!E:N,8,0))</f>
        <v>16</v>
      </c>
      <c r="G1078" s="87">
        <f>IF(D1078="","",IF('Műszaki adattábla'!K1070="20-99",IF('Műszaki adattábla'!N1070="","Nem adott meg lekötött teljesítményt",VLOOKUP(D1078,'Műszaki adattábla'!E:P,10,0)),0))</f>
        <v>0</v>
      </c>
      <c r="H1078" s="87">
        <f>IF(D1078="","",VLOOKUP(D1078,'Műszaki adattábla'!E:Q,11,0))</f>
        <v>0</v>
      </c>
      <c r="I1078" s="88">
        <v>1973.63</v>
      </c>
      <c r="J1078" s="89">
        <v>1169.71</v>
      </c>
      <c r="K1078" s="90">
        <f>IF(D1078="","",ROUND((F1078*I1078*'Műszaki adattábla'!$C$6/'Műszaki adattábla'!$C$7)+(G1078*I1078)+(H1078*I1078)/12*$D$7,0))</f>
        <v>333332</v>
      </c>
      <c r="L1078" s="91">
        <f t="shared" si="34"/>
        <v>222260</v>
      </c>
    </row>
    <row r="1079" spans="2:12" ht="15.75" thickBot="1" x14ac:dyDescent="0.3">
      <c r="B1079" s="84">
        <f t="shared" si="33"/>
        <v>1058</v>
      </c>
      <c r="C1079" s="85" t="str">
        <f>IF(D1079="","",VLOOKUP(D1079,'Műszaki adattábla'!E:H,2,0))</f>
        <v>4765 Csenger, Riskó Ignác út 6 1/4</v>
      </c>
      <c r="D1079" s="86" t="str">
        <f>IF('Műszaki adattábla'!E1071="","",'Műszaki adattábla'!E1071)</f>
        <v>39N110190908000G</v>
      </c>
      <c r="E1079" s="151">
        <f>IF('Műszaki adattábla'!E1071="","",'Műszaki adattábla'!Q1071)</f>
        <v>132</v>
      </c>
      <c r="F1079" s="87">
        <f>IF(D1079="","",VLOOKUP(D1079,'Műszaki adattábla'!E:N,8,0))</f>
        <v>4</v>
      </c>
      <c r="G1079" s="87">
        <f>IF(D1079="","",IF('Műszaki adattábla'!K1071="20-99",IF('Műszaki adattábla'!N1071="","Nem adott meg lekötött teljesítményt",VLOOKUP(D1079,'Műszaki adattábla'!E:P,10,0)),0))</f>
        <v>0</v>
      </c>
      <c r="H1079" s="87">
        <f>IF(D1079="","",VLOOKUP(D1079,'Műszaki adattábla'!E:Q,11,0))</f>
        <v>0</v>
      </c>
      <c r="I1079" s="88">
        <v>1973.63</v>
      </c>
      <c r="J1079" s="89">
        <v>1169.71</v>
      </c>
      <c r="K1079" s="90">
        <f>IF(D1079="","",ROUND((F1079*I1079*'Műszaki adattábla'!$C$6/'Műszaki adattábla'!$C$7)+(G1079*I1079)+(H1079*I1079)/12*$D$7,0))</f>
        <v>83333</v>
      </c>
      <c r="L1079" s="91">
        <f t="shared" si="34"/>
        <v>154</v>
      </c>
    </row>
    <row r="1080" spans="2:12" ht="15.75" thickBot="1" x14ac:dyDescent="0.3">
      <c r="B1080" s="84">
        <f t="shared" si="33"/>
        <v>1059</v>
      </c>
      <c r="C1080" s="85" t="str">
        <f>IF(D1080="","",VLOOKUP(D1080,'Műszaki adattábla'!E:H,2,0))</f>
        <v>4965 Kölcse, Kölcsey F. út 109</v>
      </c>
      <c r="D1080" s="86" t="str">
        <f>IF('Műszaki adattábla'!E1072="","",'Műszaki adattábla'!E1072)</f>
        <v>39N110009956000F</v>
      </c>
      <c r="E1080" s="151">
        <f>IF('Műszaki adattábla'!E1072="","",'Műszaki adattábla'!Q1072)</f>
        <v>203549</v>
      </c>
      <c r="F1080" s="87">
        <f>IF(D1080="","",VLOOKUP(D1080,'Műszaki adattábla'!E:N,8,0))</f>
        <v>16</v>
      </c>
      <c r="G1080" s="87">
        <f>IF(D1080="","",IF('Műszaki adattábla'!K1072="20-99",IF('Műszaki adattábla'!N1072="","Nem adott meg lekötött teljesítményt",VLOOKUP(D1080,'Műszaki adattábla'!E:P,10,0)),0))</f>
        <v>0</v>
      </c>
      <c r="H1080" s="87">
        <f>IF(D1080="","",VLOOKUP(D1080,'Műszaki adattábla'!E:Q,11,0))</f>
        <v>0</v>
      </c>
      <c r="I1080" s="88">
        <v>1973.63</v>
      </c>
      <c r="J1080" s="89">
        <v>1169.71</v>
      </c>
      <c r="K1080" s="90">
        <f>IF(D1080="","",ROUND((F1080*I1080*'Műszaki adattábla'!$C$6/'Műszaki adattábla'!$C$7)+(G1080*I1080)+(H1080*I1080)/12*$D$7,0))</f>
        <v>333332</v>
      </c>
      <c r="L1080" s="91">
        <f t="shared" si="34"/>
        <v>238093</v>
      </c>
    </row>
    <row r="1081" spans="2:12" ht="15.75" thickBot="1" x14ac:dyDescent="0.3">
      <c r="B1081" s="84">
        <f t="shared" si="33"/>
        <v>1060</v>
      </c>
      <c r="C1081" s="85" t="str">
        <f>IF(D1081="","",VLOOKUP(D1081,'Műszaki adattábla'!E:H,2,0))</f>
        <v>4974 Zajta, Kossuth út 24</v>
      </c>
      <c r="D1081" s="86" t="str">
        <f>IF('Műszaki adattábla'!E1073="","",'Műszaki adattábla'!E1073)</f>
        <v>39N1100002100005</v>
      </c>
      <c r="E1081" s="151">
        <f>IF('Műszaki adattábla'!E1073="","",'Műszaki adattábla'!Q1073)</f>
        <v>132</v>
      </c>
      <c r="F1081" s="87">
        <f>IF(D1081="","",VLOOKUP(D1081,'Műszaki adattábla'!E:N,8,0))</f>
        <v>16</v>
      </c>
      <c r="G1081" s="87">
        <f>IF(D1081="","",IF('Műszaki adattábla'!K1073="20-99",IF('Műszaki adattábla'!N1073="","Nem adott meg lekötött teljesítményt",VLOOKUP(D1081,'Műszaki adattábla'!E:P,10,0)),0))</f>
        <v>0</v>
      </c>
      <c r="H1081" s="87">
        <f>IF(D1081="","",VLOOKUP(D1081,'Műszaki adattábla'!E:Q,11,0))</f>
        <v>0</v>
      </c>
      <c r="I1081" s="88">
        <v>1973.63</v>
      </c>
      <c r="J1081" s="89">
        <v>1169.71</v>
      </c>
      <c r="K1081" s="90">
        <f>IF(D1081="","",ROUND((F1081*I1081*'Műszaki adattábla'!$C$6/'Műszaki adattábla'!$C$7)+(G1081*I1081)+(H1081*I1081)/12*$D$7,0))</f>
        <v>333332</v>
      </c>
      <c r="L1081" s="91">
        <f t="shared" si="34"/>
        <v>154</v>
      </c>
    </row>
    <row r="1082" spans="2:12" ht="15.75" thickBot="1" x14ac:dyDescent="0.3">
      <c r="B1082" s="84">
        <f t="shared" si="33"/>
        <v>1061</v>
      </c>
      <c r="C1082" s="85" t="str">
        <f>IF(D1082="","",VLOOKUP(D1082,'Műszaki adattábla'!E:H,2,0))</f>
        <v>4355 Nagyecsed, Rákóczi F. út 3.</v>
      </c>
      <c r="D1082" s="86" t="str">
        <f>IF('Műszaki adattábla'!E1074="","",'Műszaki adattábla'!E1074)</f>
        <v>39N110005888000Q</v>
      </c>
      <c r="E1082" s="151">
        <f>IF('Műszaki adattábla'!E1074="","",'Műszaki adattábla'!Q1074)</f>
        <v>72209</v>
      </c>
      <c r="F1082" s="87">
        <f>IF(D1082="","",VLOOKUP(D1082,'Műszaki adattábla'!E:N,8,0))</f>
        <v>4</v>
      </c>
      <c r="G1082" s="87">
        <f>IF(D1082="","",IF('Műszaki adattábla'!K1074="20-99",IF('Műszaki adattábla'!N1074="","Nem adott meg lekötött teljesítményt",VLOOKUP(D1082,'Műszaki adattábla'!E:P,10,0)),0))</f>
        <v>0</v>
      </c>
      <c r="H1082" s="87">
        <f>IF(D1082="","",VLOOKUP(D1082,'Műszaki adattábla'!E:Q,11,0))</f>
        <v>0</v>
      </c>
      <c r="I1082" s="88">
        <v>1973.63</v>
      </c>
      <c r="J1082" s="89">
        <v>1169.71</v>
      </c>
      <c r="K1082" s="90">
        <f>IF(D1082="","",ROUND((F1082*I1082*'Műszaki adattábla'!$C$6/'Műszaki adattábla'!$C$7)+(G1082*I1082)+(H1082*I1082)/12*$D$7,0))</f>
        <v>83333</v>
      </c>
      <c r="L1082" s="91">
        <f t="shared" si="34"/>
        <v>84464</v>
      </c>
    </row>
    <row r="1083" spans="2:12" ht="15.75" thickBot="1" x14ac:dyDescent="0.3">
      <c r="B1083" s="84">
        <f t="shared" si="33"/>
        <v>1062</v>
      </c>
      <c r="C1083" s="85" t="str">
        <f>IF(D1083="","",VLOOKUP(D1083,'Műszaki adattábla'!E:H,2,0))</f>
        <v>4562 Vaja , Lahner utca 25</v>
      </c>
      <c r="D1083" s="86" t="str">
        <f>IF('Műszaki adattábla'!E1075="","",'Műszaki adattábla'!E1075)</f>
        <v>39N110121768000C</v>
      </c>
      <c r="E1083" s="151">
        <f>IF('Műszaki adattábla'!E1075="","",'Műszaki adattábla'!Q1075)</f>
        <v>12033</v>
      </c>
      <c r="F1083" s="87">
        <f>IF(D1083="","",VLOOKUP(D1083,'Műszaki adattábla'!E:N,8,0))</f>
        <v>4</v>
      </c>
      <c r="G1083" s="87">
        <f>IF(D1083="","",IF('Műszaki adattábla'!K1075="20-99",IF('Műszaki adattábla'!N1075="","Nem adott meg lekötött teljesítményt",VLOOKUP(D1083,'Műszaki adattábla'!E:P,10,0)),0))</f>
        <v>0</v>
      </c>
      <c r="H1083" s="87">
        <f>IF(D1083="","",VLOOKUP(D1083,'Műszaki adattábla'!E:Q,11,0))</f>
        <v>0</v>
      </c>
      <c r="I1083" s="88">
        <v>1973.63</v>
      </c>
      <c r="J1083" s="89">
        <v>1169.71</v>
      </c>
      <c r="K1083" s="90">
        <f>IF(D1083="","",ROUND((F1083*I1083*'Műszaki adattábla'!$C$6/'Műszaki adattábla'!$C$7)+(G1083*I1083)+(H1083*I1083)/12*$D$7,0))</f>
        <v>83333</v>
      </c>
      <c r="L1083" s="91">
        <f t="shared" si="34"/>
        <v>14075</v>
      </c>
    </row>
    <row r="1084" spans="2:12" ht="15.75" thickBot="1" x14ac:dyDescent="0.3">
      <c r="B1084" s="84">
        <f t="shared" si="33"/>
        <v>1063</v>
      </c>
      <c r="C1084" s="85" t="str">
        <f>IF(D1084="","",VLOOKUP(D1084,'Műszaki adattábla'!E:H,2,0))</f>
        <v>4334 Hodász, Petőfi út 5/b</v>
      </c>
      <c r="D1084" s="86" t="str">
        <f>IF('Műszaki adattábla'!E1076="","",'Műszaki adattábla'!E1076)</f>
        <v>39n1100034870001</v>
      </c>
      <c r="E1084" s="151">
        <f>IF('Műszaki adattábla'!E1076="","",'Műszaki adattábla'!Q1076)</f>
        <v>19253</v>
      </c>
      <c r="F1084" s="87">
        <f>IF(D1084="","",VLOOKUP(D1084,'Műszaki adattábla'!E:N,8,0))</f>
        <v>4</v>
      </c>
      <c r="G1084" s="87">
        <f>IF(D1084="","",IF('Műszaki adattábla'!K1076="20-99",IF('Műszaki adattábla'!N1076="","Nem adott meg lekötött teljesítményt",VLOOKUP(D1084,'Műszaki adattábla'!E:P,10,0)),0))</f>
        <v>0</v>
      </c>
      <c r="H1084" s="87">
        <f>IF(D1084="","",VLOOKUP(D1084,'Műszaki adattábla'!E:Q,11,0))</f>
        <v>0</v>
      </c>
      <c r="I1084" s="88">
        <v>1973.63</v>
      </c>
      <c r="J1084" s="89">
        <v>1169.71</v>
      </c>
      <c r="K1084" s="90">
        <f>IF(D1084="","",ROUND((F1084*I1084*'Műszaki adattábla'!$C$6/'Műszaki adattábla'!$C$7)+(G1084*I1084)+(H1084*I1084)/12*$D$7,0))</f>
        <v>83333</v>
      </c>
      <c r="L1084" s="91">
        <f t="shared" si="34"/>
        <v>22520</v>
      </c>
    </row>
    <row r="1085" spans="2:12" ht="15.75" thickBot="1" x14ac:dyDescent="0.3">
      <c r="B1085" s="84">
        <f t="shared" si="33"/>
        <v>1064</v>
      </c>
      <c r="C1085" s="85" t="str">
        <f>IF(D1085="","",VLOOKUP(D1085,'Műszaki adattábla'!E:H,2,0))</f>
        <v>4233 Balkány, Szakolyi út 1</v>
      </c>
      <c r="D1085" s="86" t="str">
        <f>IF('Műszaki adattábla'!E1077="","",'Műszaki adattábla'!E1077)</f>
        <v>39N110113516000M</v>
      </c>
      <c r="E1085" s="151">
        <f>IF('Műszaki adattábla'!E1077="","",'Műszaki adattábla'!Q1077)</f>
        <v>56240</v>
      </c>
      <c r="F1085" s="87">
        <f>IF(D1085="","",VLOOKUP(D1085,'Műszaki adattábla'!E:N,8,0))</f>
        <v>4</v>
      </c>
      <c r="G1085" s="87">
        <f>IF(D1085="","",IF('Műszaki adattábla'!K1077="20-99",IF('Műszaki adattábla'!N1077="","Nem adott meg lekötött teljesítményt",VLOOKUP(D1085,'Műszaki adattábla'!E:P,10,0)),0))</f>
        <v>0</v>
      </c>
      <c r="H1085" s="87">
        <f>IF(D1085="","",VLOOKUP(D1085,'Műszaki adattábla'!E:Q,11,0))</f>
        <v>0</v>
      </c>
      <c r="I1085" s="88">
        <v>1973.63</v>
      </c>
      <c r="J1085" s="89">
        <v>1169.71</v>
      </c>
      <c r="K1085" s="90">
        <f>IF(D1085="","",ROUND((F1085*I1085*'Műszaki adattábla'!$C$6/'Műszaki adattábla'!$C$7)+(G1085*I1085)+(H1085*I1085)/12*$D$7,0))</f>
        <v>83333</v>
      </c>
      <c r="L1085" s="91">
        <f t="shared" si="34"/>
        <v>65784</v>
      </c>
    </row>
    <row r="1086" spans="2:12" ht="15.75" thickBot="1" x14ac:dyDescent="0.3">
      <c r="B1086" s="84">
        <f t="shared" si="33"/>
        <v>1065</v>
      </c>
      <c r="C1086" s="85" t="str">
        <f>IF(D1086="","",VLOOKUP(D1086,'Műszaki adattábla'!E:H,2,0))</f>
        <v>4326 Máriapócs, Báthory út 27</v>
      </c>
      <c r="D1086" s="86" t="str">
        <f>IF('Műszaki adattábla'!E1078="","",'Műszaki adattábla'!E1078)</f>
        <v>39N110119858000U</v>
      </c>
      <c r="E1086" s="151">
        <f>IF('Műszaki adattábla'!E1078="","",'Műszaki adattábla'!Q1078)</f>
        <v>136686</v>
      </c>
      <c r="F1086" s="87">
        <f>IF(D1086="","",VLOOKUP(D1086,'Műszaki adattábla'!E:N,8,0))</f>
        <v>4</v>
      </c>
      <c r="G1086" s="87">
        <f>IF(D1086="","",IF('Műszaki adattábla'!K1078="20-99",IF('Műszaki adattábla'!N1078="","Nem adott meg lekötött teljesítményt",VLOOKUP(D1086,'Műszaki adattábla'!E:P,10,0)),0))</f>
        <v>0</v>
      </c>
      <c r="H1086" s="87">
        <f>IF(D1086="","",VLOOKUP(D1086,'Műszaki adattábla'!E:Q,11,0))</f>
        <v>0</v>
      </c>
      <c r="I1086" s="88">
        <v>1973.63</v>
      </c>
      <c r="J1086" s="89">
        <v>1169.71</v>
      </c>
      <c r="K1086" s="90">
        <f>IF(D1086="","",ROUND((F1086*I1086*'Műszaki adattábla'!$C$6/'Műszaki adattábla'!$C$7)+(G1086*I1086)+(H1086*I1086)/12*$D$7,0))</f>
        <v>83333</v>
      </c>
      <c r="L1086" s="91">
        <f t="shared" si="34"/>
        <v>159883</v>
      </c>
    </row>
    <row r="1087" spans="2:12" ht="15.75" thickBot="1" x14ac:dyDescent="0.3">
      <c r="B1087" s="84">
        <f t="shared" si="33"/>
        <v>1066</v>
      </c>
      <c r="C1087" s="85" t="str">
        <f>IF(D1087="","",VLOOKUP(D1087,'Műszaki adattábla'!E:H,2,0))</f>
        <v>4464 Tiszaeszlár, Árpád út 7 1/1</v>
      </c>
      <c r="D1087" s="86" t="str">
        <f>IF('Műszaki adattábla'!E1079="","",'Műszaki adattábla'!E1079)</f>
        <v>39N1101895900004</v>
      </c>
      <c r="E1087" s="151">
        <f>IF('Műszaki adattábla'!E1079="","",'Műszaki adattábla'!Q1079)</f>
        <v>132</v>
      </c>
      <c r="F1087" s="87">
        <f>IF(D1087="","",VLOOKUP(D1087,'Műszaki adattábla'!E:N,8,0))</f>
        <v>4</v>
      </c>
      <c r="G1087" s="87">
        <f>IF(D1087="","",IF('Műszaki adattábla'!K1079="20-99",IF('Műszaki adattábla'!N1079="","Nem adott meg lekötött teljesítményt",VLOOKUP(D1087,'Műszaki adattábla'!E:P,10,0)),0))</f>
        <v>0</v>
      </c>
      <c r="H1087" s="87">
        <f>IF(D1087="","",VLOOKUP(D1087,'Műszaki adattábla'!E:Q,11,0))</f>
        <v>0</v>
      </c>
      <c r="I1087" s="88">
        <v>1973.63</v>
      </c>
      <c r="J1087" s="89">
        <v>1169.71</v>
      </c>
      <c r="K1087" s="90">
        <f>IF(D1087="","",ROUND((F1087*I1087*'Műszaki adattábla'!$C$6/'Műszaki adattábla'!$C$7)+(G1087*I1087)+(H1087*I1087)/12*$D$7,0))</f>
        <v>83333</v>
      </c>
      <c r="L1087" s="91">
        <f t="shared" si="34"/>
        <v>154</v>
      </c>
    </row>
    <row r="1088" spans="2:12" ht="15.75" thickBot="1" x14ac:dyDescent="0.3">
      <c r="B1088" s="84">
        <f t="shared" si="33"/>
        <v>1067</v>
      </c>
      <c r="C1088" s="85" t="str">
        <f>IF(D1088="","",VLOOKUP(D1088,'Műszaki adattábla'!E:H,2,0))</f>
        <v>4464 Tiszaeszlár, Arany J. út 41/a</v>
      </c>
      <c r="D1088" s="86" t="str">
        <f>IF('Műszaki adattábla'!E1080="","",'Műszaki adattábla'!E1080)</f>
        <v>39N110164275000X</v>
      </c>
      <c r="E1088" s="151">
        <f>IF('Műszaki adattábla'!E1080="","",'Műszaki adattábla'!Q1080)</f>
        <v>132</v>
      </c>
      <c r="F1088" s="87">
        <f>IF(D1088="","",VLOOKUP(D1088,'Műszaki adattábla'!E:N,8,0))</f>
        <v>4</v>
      </c>
      <c r="G1088" s="87">
        <f>IF(D1088="","",IF('Műszaki adattábla'!K1080="20-99",IF('Műszaki adattábla'!N1080="","Nem adott meg lekötött teljesítményt",VLOOKUP(D1088,'Műszaki adattábla'!E:P,10,0)),0))</f>
        <v>0</v>
      </c>
      <c r="H1088" s="87">
        <f>IF(D1088="","",VLOOKUP(D1088,'Műszaki adattábla'!E:Q,11,0))</f>
        <v>0</v>
      </c>
      <c r="I1088" s="88">
        <v>1973.63</v>
      </c>
      <c r="J1088" s="89">
        <v>1169.71</v>
      </c>
      <c r="K1088" s="90">
        <f>IF(D1088="","",ROUND((F1088*I1088*'Műszaki adattábla'!$C$6/'Műszaki adattábla'!$C$7)+(G1088*I1088)+(H1088*I1088)/12*$D$7,0))</f>
        <v>83333</v>
      </c>
      <c r="L1088" s="91">
        <f t="shared" si="34"/>
        <v>154</v>
      </c>
    </row>
    <row r="1089" spans="2:12" ht="15.75" thickBot="1" x14ac:dyDescent="0.3">
      <c r="B1089" s="84">
        <f t="shared" si="33"/>
        <v>1068</v>
      </c>
      <c r="C1089" s="85" t="str">
        <f>IF(D1089="","",VLOOKUP(D1089,'Műszaki adattábla'!E:H,2,0))</f>
        <v>4450 Tiszalök, Kossuth L. út 71</v>
      </c>
      <c r="D1089" s="86" t="str">
        <f>IF('Műszaki adattábla'!E1081="","",'Műszaki adattábla'!E1081)</f>
        <v>39N1101340130009</v>
      </c>
      <c r="E1089" s="151">
        <f>IF('Műszaki adattábla'!E1081="","",'Műszaki adattábla'!Q1081)</f>
        <v>37114</v>
      </c>
      <c r="F1089" s="87">
        <f>IF(D1089="","",VLOOKUP(D1089,'Műszaki adattábla'!E:N,8,0))</f>
        <v>4</v>
      </c>
      <c r="G1089" s="87">
        <f>IF(D1089="","",IF('Műszaki adattábla'!K1081="20-99",IF('Műszaki adattábla'!N1081="","Nem adott meg lekötött teljesítményt",VLOOKUP(D1089,'Műszaki adattábla'!E:P,10,0)),0))</f>
        <v>0</v>
      </c>
      <c r="H1089" s="87">
        <f>IF(D1089="","",VLOOKUP(D1089,'Műszaki adattábla'!E:Q,11,0))</f>
        <v>0</v>
      </c>
      <c r="I1089" s="88">
        <v>1973.63</v>
      </c>
      <c r="J1089" s="89">
        <v>1169.71</v>
      </c>
      <c r="K1089" s="90">
        <f>IF(D1089="","",ROUND((F1089*I1089*'Műszaki adattábla'!$C$6/'Műszaki adattábla'!$C$7)+(G1089*I1089)+(H1089*I1089)/12*$D$7,0))</f>
        <v>83333</v>
      </c>
      <c r="L1089" s="91">
        <f t="shared" si="34"/>
        <v>43413</v>
      </c>
    </row>
    <row r="1090" spans="2:12" ht="15.75" thickBot="1" x14ac:dyDescent="0.3">
      <c r="B1090" s="84">
        <f t="shared" ref="B1090:B1153" si="35">IF(D1090="","",B1089+1)</f>
        <v>1069</v>
      </c>
      <c r="C1090" s="85" t="str">
        <f>IF(D1090="","",VLOOKUP(D1090,'Műszaki adattábla'!E:H,2,0))</f>
        <v>4456 Tiszadob, Andrássy út 33</v>
      </c>
      <c r="D1090" s="86" t="str">
        <f>IF('Műszaki adattábla'!E1082="","",'Műszaki adattábla'!E1082)</f>
        <v>39N1102109770004</v>
      </c>
      <c r="E1090" s="151">
        <f>IF('Műszaki adattábla'!E1082="","",'Műszaki adattábla'!Q1082)</f>
        <v>18874</v>
      </c>
      <c r="F1090" s="87">
        <f>IF(D1090="","",VLOOKUP(D1090,'Műszaki adattábla'!E:N,8,0))</f>
        <v>4</v>
      </c>
      <c r="G1090" s="87">
        <f>IF(D1090="","",IF('Műszaki adattábla'!K1082="20-99",IF('Műszaki adattábla'!N1082="","Nem adott meg lekötött teljesítményt",VLOOKUP(D1090,'Műszaki adattábla'!E:P,10,0)),0))</f>
        <v>0</v>
      </c>
      <c r="H1090" s="87">
        <f>IF(D1090="","",VLOOKUP(D1090,'Műszaki adattábla'!E:Q,11,0))</f>
        <v>0</v>
      </c>
      <c r="I1090" s="88">
        <v>1973.63</v>
      </c>
      <c r="J1090" s="89">
        <v>1169.71</v>
      </c>
      <c r="K1090" s="90">
        <f>IF(D1090="","",ROUND((F1090*I1090*'Műszaki adattábla'!$C$6/'Műszaki adattábla'!$C$7)+(G1090*I1090)+(H1090*I1090)/12*$D$7,0))</f>
        <v>83333</v>
      </c>
      <c r="L1090" s="91">
        <f t="shared" ref="L1090:L1153" si="36">IF(D1090="","",ROUND((J1090/1000)*E1090,0))</f>
        <v>22077</v>
      </c>
    </row>
    <row r="1091" spans="2:12" ht="15.75" thickBot="1" x14ac:dyDescent="0.3">
      <c r="B1091" s="84">
        <f t="shared" si="35"/>
        <v>1070</v>
      </c>
      <c r="C1091" s="85" t="str">
        <f>IF(D1091="","",VLOOKUP(D1091,'Műszaki adattábla'!E:H,2,0))</f>
        <v>4440 Tiszavasvári, Kabay J. út 9</v>
      </c>
      <c r="D1091" s="86" t="str">
        <f>IF('Műszaki adattábla'!E1083="","",'Műszaki adattábla'!E1083)</f>
        <v>39N1104722580007</v>
      </c>
      <c r="E1091" s="151">
        <f>IF('Műszaki adattábla'!E1083="","",'Műszaki adattábla'!Q1083)</f>
        <v>290591</v>
      </c>
      <c r="F1091" s="87">
        <f>IF(D1091="","",VLOOKUP(D1091,'Műszaki adattábla'!E:N,8,0))</f>
        <v>16</v>
      </c>
      <c r="G1091" s="87">
        <f>IF(D1091="","",IF('Műszaki adattábla'!K1083="20-99",IF('Műszaki adattábla'!N1083="","Nem adott meg lekötött teljesítményt",VLOOKUP(D1091,'Műszaki adattábla'!E:P,10,0)),0))</f>
        <v>0</v>
      </c>
      <c r="H1091" s="87">
        <f>IF(D1091="","",VLOOKUP(D1091,'Műszaki adattábla'!E:Q,11,0))</f>
        <v>0</v>
      </c>
      <c r="I1091" s="88">
        <v>1973.63</v>
      </c>
      <c r="J1091" s="89">
        <v>1169.71</v>
      </c>
      <c r="K1091" s="90">
        <f>IF(D1091="","",ROUND((F1091*I1091*'Műszaki adattábla'!$C$6/'Műszaki adattábla'!$C$7)+(G1091*I1091)+(H1091*I1091)/12*$D$7,0))</f>
        <v>333332</v>
      </c>
      <c r="L1091" s="91">
        <f t="shared" si="36"/>
        <v>339907</v>
      </c>
    </row>
    <row r="1092" spans="2:12" ht="15.75" thickBot="1" x14ac:dyDescent="0.3">
      <c r="B1092" s="84">
        <f t="shared" si="35"/>
        <v>1071</v>
      </c>
      <c r="C1092" s="85" t="str">
        <f>IF(D1092="","",VLOOKUP(D1092,'Műszaki adattábla'!E:H,2,0))</f>
        <v>4625 Záhony, Kárpát út 6 1/2</v>
      </c>
      <c r="D1092" s="86" t="str">
        <f>IF('Műszaki adattábla'!E1084="","",'Műszaki adattábla'!E1084)</f>
        <v>39N110998983000Y</v>
      </c>
      <c r="E1092" s="151">
        <f>IF('Műszaki adattábla'!E1084="","",'Műszaki adattábla'!Q1084)</f>
        <v>132</v>
      </c>
      <c r="F1092" s="87">
        <f>IF(D1092="","",VLOOKUP(D1092,'Műszaki adattábla'!E:N,8,0))</f>
        <v>4</v>
      </c>
      <c r="G1092" s="87">
        <f>IF(D1092="","",IF('Műszaki adattábla'!K1084="20-99",IF('Műszaki adattábla'!N1084="","Nem adott meg lekötött teljesítményt",VLOOKUP(D1092,'Műszaki adattábla'!E:P,10,0)),0))</f>
        <v>0</v>
      </c>
      <c r="H1092" s="87">
        <f>IF(D1092="","",VLOOKUP(D1092,'Műszaki adattábla'!E:Q,11,0))</f>
        <v>0</v>
      </c>
      <c r="I1092" s="88">
        <v>1973.63</v>
      </c>
      <c r="J1092" s="89">
        <v>1169.71</v>
      </c>
      <c r="K1092" s="90">
        <f>IF(D1092="","",ROUND((F1092*I1092*'Műszaki adattábla'!$C$6/'Műszaki adattábla'!$C$7)+(G1092*I1092)+(H1092*I1092)/12*$D$7,0))</f>
        <v>83333</v>
      </c>
      <c r="L1092" s="91">
        <f t="shared" si="36"/>
        <v>154</v>
      </c>
    </row>
    <row r="1093" spans="2:12" ht="15.75" thickBot="1" x14ac:dyDescent="0.3">
      <c r="B1093" s="84">
        <f t="shared" si="35"/>
        <v>1072</v>
      </c>
      <c r="C1093" s="85" t="str">
        <f>IF(D1093="","",VLOOKUP(D1093,'Műszaki adattábla'!E:H,2,0))</f>
        <v>4765 Csenger , Riskó Ignác út 6 1/4</v>
      </c>
      <c r="D1093" s="86" t="str">
        <f>IF('Műszaki adattábla'!E1085="","",'Műszaki adattábla'!E1085)</f>
        <v>39N1101772380009</v>
      </c>
      <c r="E1093" s="151">
        <f>IF('Műszaki adattábla'!E1085="","",'Műszaki adattábla'!Q1085)</f>
        <v>132</v>
      </c>
      <c r="F1093" s="87">
        <f>IF(D1093="","",VLOOKUP(D1093,'Műszaki adattábla'!E:N,8,0))</f>
        <v>4</v>
      </c>
      <c r="G1093" s="87">
        <f>IF(D1093="","",IF('Műszaki adattábla'!K1085="20-99",IF('Műszaki adattábla'!N1085="","Nem adott meg lekötött teljesítményt",VLOOKUP(D1093,'Műszaki adattábla'!E:P,10,0)),0))</f>
        <v>0</v>
      </c>
      <c r="H1093" s="87">
        <f>IF(D1093="","",VLOOKUP(D1093,'Műszaki adattábla'!E:Q,11,0))</f>
        <v>0</v>
      </c>
      <c r="I1093" s="88">
        <v>1973.63</v>
      </c>
      <c r="J1093" s="89">
        <v>1169.71</v>
      </c>
      <c r="K1093" s="90">
        <f>IF(D1093="","",ROUND((F1093*I1093*'Műszaki adattábla'!$C$6/'Műszaki adattábla'!$C$7)+(G1093*I1093)+(H1093*I1093)/12*$D$7,0))</f>
        <v>83333</v>
      </c>
      <c r="L1093" s="91">
        <f t="shared" si="36"/>
        <v>154</v>
      </c>
    </row>
    <row r="1094" spans="2:12" ht="15.75" thickBot="1" x14ac:dyDescent="0.3">
      <c r="B1094" s="84">
        <f t="shared" si="35"/>
        <v>1073</v>
      </c>
      <c r="C1094" s="85" t="str">
        <f>IF(D1094="","",VLOOKUP(D1094,'Műszaki adattábla'!E:H,2,0))</f>
        <v xml:space="preserve">4300 Nyírbátor, Kossuth L. út 60 </v>
      </c>
      <c r="D1094" s="86" t="str">
        <f>IF('Műszaki adattábla'!E1086="","",'Műszaki adattábla'!E1086)</f>
        <v>39N1100735450002</v>
      </c>
      <c r="E1094" s="151">
        <f>IF('Műszaki adattábla'!E1086="","",'Műszaki adattábla'!Q1086)</f>
        <v>35329</v>
      </c>
      <c r="F1094" s="87">
        <f>IF(D1094="","",VLOOKUP(D1094,'Műszaki adattábla'!E:N,8,0))</f>
        <v>4</v>
      </c>
      <c r="G1094" s="87">
        <f>IF(D1094="","",IF('Műszaki adattábla'!K1086="20-99",IF('Műszaki adattábla'!N1086="","Nem adott meg lekötött teljesítményt",VLOOKUP(D1094,'Műszaki adattábla'!E:P,10,0)),0))</f>
        <v>0</v>
      </c>
      <c r="H1094" s="87">
        <f>IF(D1094="","",VLOOKUP(D1094,'Műszaki adattábla'!E:Q,11,0))</f>
        <v>0</v>
      </c>
      <c r="I1094" s="88">
        <v>1973.63</v>
      </c>
      <c r="J1094" s="89">
        <v>1169.71</v>
      </c>
      <c r="K1094" s="90">
        <f>IF(D1094="","",ROUND((F1094*I1094*'Műszaki adattábla'!$C$6/'Műszaki adattábla'!$C$7)+(G1094*I1094)+(H1094*I1094)/12*$D$7,0))</f>
        <v>83333</v>
      </c>
      <c r="L1094" s="91">
        <f t="shared" si="36"/>
        <v>41325</v>
      </c>
    </row>
    <row r="1095" spans="2:12" ht="15.75" thickBot="1" x14ac:dyDescent="0.3">
      <c r="B1095" s="84">
        <f t="shared" si="35"/>
        <v>1074</v>
      </c>
      <c r="C1095" s="85" t="str">
        <f>IF(D1095="","",VLOOKUP(D1095,'Műszaki adattábla'!E:H,2,0))</f>
        <v>4501 Kemecse, Kossuth L. út  11.</v>
      </c>
      <c r="D1095" s="86" t="str">
        <f>IF('Műszaki adattábla'!E1087="","",'Műszaki adattábla'!E1087)</f>
        <v>39N110110105000B</v>
      </c>
      <c r="E1095" s="151">
        <f>IF('Műszaki adattábla'!E1087="","",'Műszaki adattábla'!Q1087)</f>
        <v>290591</v>
      </c>
      <c r="F1095" s="87">
        <f>IF(D1095="","",VLOOKUP(D1095,'Műszaki adattábla'!E:N,8,0))</f>
        <v>4</v>
      </c>
      <c r="G1095" s="87">
        <f>IF(D1095="","",IF('Műszaki adattábla'!K1087="20-99",IF('Műszaki adattábla'!N1087="","Nem adott meg lekötött teljesítményt",VLOOKUP(D1095,'Műszaki adattábla'!E:P,10,0)),0))</f>
        <v>0</v>
      </c>
      <c r="H1095" s="87">
        <f>IF(D1095="","",VLOOKUP(D1095,'Műszaki adattábla'!E:Q,11,0))</f>
        <v>0</v>
      </c>
      <c r="I1095" s="88">
        <v>1973.63</v>
      </c>
      <c r="J1095" s="89">
        <v>1169.71</v>
      </c>
      <c r="K1095" s="90">
        <f>IF(D1095="","",ROUND((F1095*I1095*'Műszaki adattábla'!$C$6/'Műszaki adattábla'!$C$7)+(G1095*I1095)+(H1095*I1095)/12*$D$7,0))</f>
        <v>83333</v>
      </c>
      <c r="L1095" s="91">
        <f t="shared" si="36"/>
        <v>339907</v>
      </c>
    </row>
    <row r="1096" spans="2:12" ht="15.75" thickBot="1" x14ac:dyDescent="0.3">
      <c r="B1096" s="84">
        <f t="shared" si="35"/>
        <v>1075</v>
      </c>
      <c r="C1096" s="85" t="str">
        <f>IF(D1096="","",VLOOKUP(D1096,'Műszaki adattábla'!E:H,2,0))</f>
        <v>4900 Kisvárda, Somogyi Rezső út 7.</v>
      </c>
      <c r="D1096" s="86" t="str">
        <f>IF('Műszaki adattábla'!E1088="","",'Műszaki adattábla'!E1088)</f>
        <v>39N110005207000A</v>
      </c>
      <c r="E1096" s="151">
        <f>IF('Műszaki adattábla'!E1088="","",'Műszaki adattábla'!Q1088)</f>
        <v>293872</v>
      </c>
      <c r="F1096" s="87">
        <f>IF(D1096="","",VLOOKUP(D1096,'Műszaki adattábla'!E:N,8,0))</f>
        <v>16</v>
      </c>
      <c r="G1096" s="87">
        <f>IF(D1096="","",IF('Műszaki adattábla'!K1088="20-99",IF('Műszaki adattábla'!N1088="","Nem adott meg lekötött teljesítményt",VLOOKUP(D1096,'Műszaki adattábla'!E:P,10,0)),0))</f>
        <v>0</v>
      </c>
      <c r="H1096" s="87">
        <f>IF(D1096="","",VLOOKUP(D1096,'Műszaki adattábla'!E:Q,11,0))</f>
        <v>0</v>
      </c>
      <c r="I1096" s="88">
        <v>1973.63</v>
      </c>
      <c r="J1096" s="89">
        <v>1169.71</v>
      </c>
      <c r="K1096" s="90">
        <f>IF(D1096="","",ROUND((F1096*I1096*'Műszaki adattábla'!$C$6/'Műszaki adattábla'!$C$7)+(G1096*I1096)+(H1096*I1096)/12*$D$7,0))</f>
        <v>333332</v>
      </c>
      <c r="L1096" s="91">
        <f t="shared" si="36"/>
        <v>343745</v>
      </c>
    </row>
    <row r="1097" spans="2:12" ht="15.75" thickBot="1" x14ac:dyDescent="0.3">
      <c r="B1097" s="84">
        <f t="shared" si="35"/>
        <v>1076</v>
      </c>
      <c r="C1097" s="85" t="str">
        <f>IF(D1097="","",VLOOKUP(D1097,'Műszaki adattábla'!E:H,2,0))</f>
        <v>4484 Ibrány Hősök tere 3.</v>
      </c>
      <c r="D1097" s="86" t="str">
        <f>IF('Műszaki adattábla'!E1089="","",'Műszaki adattábla'!E1089)</f>
        <v>39N112645043000D</v>
      </c>
      <c r="E1097" s="151">
        <f>IF('Műszaki adattábla'!E1089="","",'Műszaki adattábla'!Q1089)</f>
        <v>290591</v>
      </c>
      <c r="F1097" s="87">
        <f>IF(D1097="","",VLOOKUP(D1097,'Műszaki adattábla'!E:N,8,0))</f>
        <v>4</v>
      </c>
      <c r="G1097" s="87">
        <f>IF(D1097="","",IF('Műszaki adattábla'!K1089="20-99",IF('Műszaki adattábla'!N1089="","Nem adott meg lekötött teljesítményt",VLOOKUP(D1097,'Műszaki adattábla'!E:P,10,0)),0))</f>
        <v>0</v>
      </c>
      <c r="H1097" s="87">
        <f>IF(D1097="","",VLOOKUP(D1097,'Műszaki adattábla'!E:Q,11,0))</f>
        <v>0</v>
      </c>
      <c r="I1097" s="88">
        <v>1973.63</v>
      </c>
      <c r="J1097" s="89">
        <v>1169.71</v>
      </c>
      <c r="K1097" s="90">
        <f>IF(D1097="","",ROUND((F1097*I1097*'Műszaki adattábla'!$C$6/'Műszaki adattábla'!$C$7)+(G1097*I1097)+(H1097*I1097)/12*$D$7,0))</f>
        <v>83333</v>
      </c>
      <c r="L1097" s="91">
        <f t="shared" si="36"/>
        <v>339907</v>
      </c>
    </row>
    <row r="1098" spans="2:12" ht="15.75" thickBot="1" x14ac:dyDescent="0.3">
      <c r="B1098" s="84">
        <f t="shared" si="35"/>
        <v>1077</v>
      </c>
      <c r="C1098" s="85" t="str">
        <f>IF(D1098="","",VLOOKUP(D1098,'Műszaki adattábla'!E:H,2,0))</f>
        <v>7150 Bonyhád, Kossuth L. u. 3.</v>
      </c>
      <c r="D1098" s="86" t="str">
        <f>IF('Műszaki adattábla'!E1090="","",'Műszaki adattábla'!E1090)</f>
        <v>39N030033367000J</v>
      </c>
      <c r="E1098" s="151">
        <f>IF('Műszaki adattábla'!E1090="","",'Műszaki adattábla'!Q1090)</f>
        <v>263894</v>
      </c>
      <c r="F1098" s="87">
        <f>IF(D1098="","",VLOOKUP(D1098,'Műszaki adattábla'!E:N,8,0))</f>
        <v>10</v>
      </c>
      <c r="G1098" s="87">
        <f>IF(D1098="","",IF('Műszaki adattábla'!K1090="20-99",IF('Műszaki adattábla'!N1090="","Nem adott meg lekötött teljesítményt",VLOOKUP(D1098,'Műszaki adattábla'!E:P,10,0)),0))</f>
        <v>0</v>
      </c>
      <c r="H1098" s="87">
        <f>IF(D1098="","",VLOOKUP(D1098,'Műszaki adattábla'!E:Q,11,0))</f>
        <v>0</v>
      </c>
      <c r="I1098" s="88">
        <v>1973.63</v>
      </c>
      <c r="J1098" s="89">
        <v>1333.04</v>
      </c>
      <c r="K1098" s="90">
        <f>IF(D1098="","",ROUND((F1098*I1098*'Műszaki adattábla'!$C$6/'Műszaki adattábla'!$C$7)+(G1098*I1098)+(H1098*I1098)/12*$D$7,0))</f>
        <v>208332</v>
      </c>
      <c r="L1098" s="91">
        <f t="shared" si="36"/>
        <v>351781</v>
      </c>
    </row>
    <row r="1099" spans="2:12" ht="15.75" thickBot="1" x14ac:dyDescent="0.3">
      <c r="B1099" s="84">
        <f t="shared" si="35"/>
        <v>1078</v>
      </c>
      <c r="C1099" s="85" t="str">
        <f>IF(D1099="","",VLOOKUP(D1099,'Műszaki adattábla'!E:H,2,0))</f>
        <v>7200 Dombóvár, Dombó P. u. 10.</v>
      </c>
      <c r="D1099" s="86" t="str">
        <f>IF('Műszaki adattábla'!E1091="","",'Műszaki adattábla'!E1091)</f>
        <v>39N030278689000S</v>
      </c>
      <c r="E1099" s="151">
        <f>IF('Műszaki adattábla'!E1091="","",'Műszaki adattábla'!Q1091)</f>
        <v>380009</v>
      </c>
      <c r="F1099" s="87">
        <f>IF(D1099="","",VLOOKUP(D1099,'Műszaki adattábla'!E:N,8,0))</f>
        <v>0</v>
      </c>
      <c r="G1099" s="87">
        <f>IF(D1099="","",IF('Műszaki adattábla'!K1091="20-99",IF('Műszaki adattábla'!N1091="","Nem adott meg lekötött teljesítményt",VLOOKUP(D1099,'Műszaki adattábla'!E:P,10,0)),0))</f>
        <v>263</v>
      </c>
      <c r="H1099" s="87">
        <f>IF(D1099="","",VLOOKUP(D1099,'Műszaki adattábla'!E:Q,11,0))</f>
        <v>0</v>
      </c>
      <c r="I1099" s="88">
        <v>3089.46</v>
      </c>
      <c r="J1099" s="89">
        <v>180.21</v>
      </c>
      <c r="K1099" s="90">
        <f>IF(D1099="","",ROUND((F1099*I1099*'Műszaki adattábla'!$C$6/'Műszaki adattábla'!$C$7)+(G1099*I1099)+(H1099*I1099)/12*$D$7,0))</f>
        <v>812528</v>
      </c>
      <c r="L1099" s="91">
        <f t="shared" si="36"/>
        <v>68481</v>
      </c>
    </row>
    <row r="1100" spans="2:12" ht="15.75" thickBot="1" x14ac:dyDescent="0.3">
      <c r="B1100" s="84">
        <f t="shared" si="35"/>
        <v>1079</v>
      </c>
      <c r="C1100" s="85" t="str">
        <f>IF(D1100="","",VLOOKUP(D1100,'Műszaki adattábla'!E:H,2,0))</f>
        <v>7030 Paks, Dózsa György u. 54.</v>
      </c>
      <c r="D1100" s="86" t="str">
        <f>IF('Műszaki adattábla'!E1092="","",'Műszaki adattábla'!E1092)</f>
        <v>39N030120830000N</v>
      </c>
      <c r="E1100" s="151">
        <f>IF('Műszaki adattábla'!E1092="","",'Műszaki adattábla'!Q1092)</f>
        <v>348340</v>
      </c>
      <c r="F1100" s="87">
        <f>IF(D1100="","",VLOOKUP(D1100,'Műszaki adattábla'!E:N,8,0))</f>
        <v>0</v>
      </c>
      <c r="G1100" s="87">
        <f>IF(D1100="","",IF('Műszaki adattábla'!K1092="20-99",IF('Műszaki adattábla'!N1092="","Nem adott meg lekötött teljesítményt",VLOOKUP(D1100,'Műszaki adattábla'!E:P,10,0)),0))</f>
        <v>263</v>
      </c>
      <c r="H1100" s="87">
        <f>IF(D1100="","",VLOOKUP(D1100,'Műszaki adattábla'!E:Q,11,0))</f>
        <v>0</v>
      </c>
      <c r="I1100" s="88">
        <v>3089.46</v>
      </c>
      <c r="J1100" s="89">
        <v>180.21</v>
      </c>
      <c r="K1100" s="90">
        <f>IF(D1100="","",ROUND((F1100*I1100*'Műszaki adattábla'!$C$6/'Műszaki adattábla'!$C$7)+(G1100*I1100)+(H1100*I1100)/12*$D$7,0))</f>
        <v>812528</v>
      </c>
      <c r="L1100" s="91">
        <f t="shared" si="36"/>
        <v>62774</v>
      </c>
    </row>
    <row r="1101" spans="2:12" ht="15.75" thickBot="1" x14ac:dyDescent="0.3">
      <c r="B1101" s="84">
        <f t="shared" si="35"/>
        <v>1080</v>
      </c>
      <c r="C1101" s="85" t="str">
        <f>IF(D1101="","",VLOOKUP(D1101,'Műszaki adattábla'!E:H,2,0))</f>
        <v>7100 Szekszárd, Tartsay V. u. 2.</v>
      </c>
      <c r="D1101" s="86" t="str">
        <f>IF('Műszaki adattábla'!E1093="","",'Műszaki adattábla'!E1093)</f>
        <v>39N030001038000M</v>
      </c>
      <c r="E1101" s="151">
        <f>IF('Műszaki adattábla'!E1093="","",'Műszaki adattábla'!Q1093)</f>
        <v>527791</v>
      </c>
      <c r="F1101" s="87">
        <f>IF(D1101="","",VLOOKUP(D1101,'Műszaki adattábla'!E:N,8,0))</f>
        <v>0</v>
      </c>
      <c r="G1101" s="87">
        <f>IF(D1101="","",IF('Műszaki adattábla'!K1093="20-99",IF('Műszaki adattábla'!N1093="","Nem adott meg lekötött teljesítményt",VLOOKUP(D1101,'Műszaki adattábla'!E:P,10,0)),0))</f>
        <v>420</v>
      </c>
      <c r="H1101" s="87">
        <f>IF(D1101="","",VLOOKUP(D1101,'Műszaki adattábla'!E:Q,11,0))</f>
        <v>0</v>
      </c>
      <c r="I1101" s="88">
        <v>3089.46</v>
      </c>
      <c r="J1101" s="89">
        <v>180.21</v>
      </c>
      <c r="K1101" s="90">
        <f>IF(D1101="","",ROUND((F1101*I1101*'Műszaki adattábla'!$C$6/'Műszaki adattábla'!$C$7)+(G1101*I1101)+(H1101*I1101)/12*$D$7,0))</f>
        <v>1297573</v>
      </c>
      <c r="L1101" s="91">
        <f t="shared" si="36"/>
        <v>95113</v>
      </c>
    </row>
    <row r="1102" spans="2:12" ht="15.75" thickBot="1" x14ac:dyDescent="0.3">
      <c r="B1102" s="84">
        <f t="shared" si="35"/>
        <v>1081</v>
      </c>
      <c r="C1102" s="85" t="str">
        <f>IF(D1102="","",VLOOKUP(D1102,'Műszaki adattábla'!E:H,2,0))</f>
        <v>7100 Szekszárd, Várköz 4.</v>
      </c>
      <c r="D1102" s="86" t="str">
        <f>IF('Műszaki adattábla'!E1094="","",'Műszaki adattábla'!E1094)</f>
        <v>39N0302189160007</v>
      </c>
      <c r="E1102" s="151">
        <f>IF('Műszaki adattábla'!E1094="","",'Műszaki adattábla'!Q1094)</f>
        <v>274454</v>
      </c>
      <c r="F1102" s="87">
        <f>IF(D1102="","",VLOOKUP(D1102,'Műszaki adattábla'!E:N,8,0))</f>
        <v>16</v>
      </c>
      <c r="G1102" s="87">
        <f>IF(D1102="","",IF('Műszaki adattábla'!K1094="20-99",IF('Műszaki adattábla'!N1094="","Nem adott meg lekötött teljesítményt",VLOOKUP(D1102,'Műszaki adattábla'!E:P,10,0)),0))</f>
        <v>0</v>
      </c>
      <c r="H1102" s="87">
        <f>IF(D1102="","",VLOOKUP(D1102,'Műszaki adattábla'!E:Q,11,0))</f>
        <v>0</v>
      </c>
      <c r="I1102" s="88">
        <v>1973.63</v>
      </c>
      <c r="J1102" s="89">
        <v>1333.04</v>
      </c>
      <c r="K1102" s="90">
        <f>IF(D1102="","",ROUND((F1102*I1102*'Műszaki adattábla'!$C$6/'Műszaki adattábla'!$C$7)+(G1102*I1102)+(H1102*I1102)/12*$D$7,0))</f>
        <v>333332</v>
      </c>
      <c r="L1102" s="91">
        <f t="shared" si="36"/>
        <v>365858</v>
      </c>
    </row>
    <row r="1103" spans="2:12" ht="15.75" thickBot="1" x14ac:dyDescent="0.3">
      <c r="B1103" s="84">
        <f t="shared" si="35"/>
        <v>1082</v>
      </c>
      <c r="C1103" s="85" t="str">
        <f>IF(D1103="","",VLOOKUP(D1103,'Műszaki adattábla'!E:H,2,0))</f>
        <v>7090 Tamási, Kossuth tér 2.</v>
      </c>
      <c r="D1103" s="86" t="str">
        <f>IF('Műszaki adattábla'!E1095="","",'Műszaki adattábla'!E1095)</f>
        <v>39N030063514000N</v>
      </c>
      <c r="E1103" s="151">
        <f>IF('Műszaki adattábla'!E1095="","",'Műszaki adattábla'!Q1095)</f>
        <v>337786</v>
      </c>
      <c r="F1103" s="87">
        <f>IF(D1103="","",VLOOKUP(D1103,'Műszaki adattábla'!E:N,8,0))</f>
        <v>0</v>
      </c>
      <c r="G1103" s="87">
        <f>IF(D1103="","",IF('Műszaki adattábla'!K1095="20-99",IF('Műszaki adattábla'!N1095="","Nem adott meg lekötött teljesítményt",VLOOKUP(D1103,'Műszaki adattábla'!E:P,10,0)),0))</f>
        <v>263</v>
      </c>
      <c r="H1103" s="87">
        <f>IF(D1103="","",VLOOKUP(D1103,'Műszaki adattábla'!E:Q,11,0))</f>
        <v>0</v>
      </c>
      <c r="I1103" s="88">
        <v>3089.46</v>
      </c>
      <c r="J1103" s="89">
        <v>180.21</v>
      </c>
      <c r="K1103" s="90">
        <f>IF(D1103="","",ROUND((F1103*I1103*'Műszaki adattábla'!$C$6/'Műszaki adattábla'!$C$7)+(G1103*I1103)+(H1103*I1103)/12*$D$7,0))</f>
        <v>812528</v>
      </c>
      <c r="L1103" s="91">
        <f t="shared" si="36"/>
        <v>60872</v>
      </c>
    </row>
    <row r="1104" spans="2:12" ht="15.75" thickBot="1" x14ac:dyDescent="0.3">
      <c r="B1104" s="84">
        <f t="shared" si="35"/>
        <v>1083</v>
      </c>
      <c r="C1104" s="85" t="str">
        <f>IF(D1104="","",VLOOKUP(D1104,'Műszaki adattábla'!E:H,2,0))</f>
        <v>7140 Bátaszék, Külterület 0135/28 HRSZ.</v>
      </c>
      <c r="D1104" s="86" t="str">
        <f>IF('Műszaki adattábla'!E1096="","",'Műszaki adattábla'!E1096)</f>
        <v>39N030310589000W</v>
      </c>
      <c r="E1104" s="151">
        <f>IF('Műszaki adattábla'!E1096="","",'Műszaki adattábla'!Q1096)</f>
        <v>105559</v>
      </c>
      <c r="F1104" s="87">
        <f>IF(D1104="","",VLOOKUP(D1104,'Műszaki adattábla'!E:N,8,0))</f>
        <v>6</v>
      </c>
      <c r="G1104" s="87">
        <f>IF(D1104="","",IF('Műszaki adattábla'!K1096="20-99",IF('Műszaki adattábla'!N1096="","Nem adott meg lekötött teljesítményt",VLOOKUP(D1104,'Műszaki adattábla'!E:P,10,0)),0))</f>
        <v>0</v>
      </c>
      <c r="H1104" s="87">
        <f>IF(D1104="","",VLOOKUP(D1104,'Műszaki adattábla'!E:Q,11,0))</f>
        <v>0</v>
      </c>
      <c r="I1104" s="88">
        <v>1973.63</v>
      </c>
      <c r="J1104" s="89">
        <v>1333.04</v>
      </c>
      <c r="K1104" s="90">
        <f>IF(D1104="","",ROUND((F1104*I1104*'Műszaki adattábla'!$C$6/'Műszaki adattábla'!$C$7)+(G1104*I1104)+(H1104*I1104)/12*$D$7,0))</f>
        <v>124999</v>
      </c>
      <c r="L1104" s="91">
        <f t="shared" si="36"/>
        <v>140714</v>
      </c>
    </row>
    <row r="1105" spans="2:12" ht="15.75" thickBot="1" x14ac:dyDescent="0.3">
      <c r="B1105" s="84">
        <f t="shared" si="35"/>
        <v>1084</v>
      </c>
      <c r="C1105" s="85" t="str">
        <f>IF(D1105="","",VLOOKUP(D1105,'Műszaki adattábla'!E:H,2,0))</f>
        <v>Tolna Bajcsy-Zsilinszki u. 10.</v>
      </c>
      <c r="D1105" s="86" t="str">
        <f>IF('Műszaki adattábla'!E1097="","",'Műszaki adattábla'!E1097)</f>
        <v>39N0300237660005</v>
      </c>
      <c r="E1105" s="151">
        <f>IF('Műszaki adattábla'!E1097="","",'Műszaki adattábla'!Q1097)</f>
        <v>31668</v>
      </c>
      <c r="F1105" s="87">
        <f>IF(D1105="","",VLOOKUP(D1105,'Műszaki adattábla'!E:N,8,0))</f>
        <v>4</v>
      </c>
      <c r="G1105" s="87">
        <f>IF(D1105="","",IF('Műszaki adattábla'!K1097="20-99",IF('Műszaki adattábla'!N1097="","Nem adott meg lekötött teljesítményt",VLOOKUP(D1105,'Műszaki adattábla'!E:P,10,0)),0))</f>
        <v>0</v>
      </c>
      <c r="H1105" s="87">
        <f>IF(D1105="","",VLOOKUP(D1105,'Műszaki adattábla'!E:Q,11,0))</f>
        <v>0</v>
      </c>
      <c r="I1105" s="88">
        <v>1973.63</v>
      </c>
      <c r="J1105" s="89">
        <v>1333.04</v>
      </c>
      <c r="K1105" s="90">
        <f>IF(D1105="","",ROUND((F1105*I1105*'Műszaki adattábla'!$C$6/'Műszaki adattábla'!$C$7)+(G1105*I1105)+(H1105*I1105)/12*$D$7,0))</f>
        <v>83333</v>
      </c>
      <c r="L1105" s="91">
        <f t="shared" si="36"/>
        <v>42215</v>
      </c>
    </row>
    <row r="1106" spans="2:12" ht="15.75" thickBot="1" x14ac:dyDescent="0.3">
      <c r="B1106" s="84">
        <f t="shared" si="35"/>
        <v>1085</v>
      </c>
      <c r="C1106" s="85" t="str">
        <f>IF(D1106="","",VLOOKUP(D1106,'Műszaki adattábla'!E:H,2,0))</f>
        <v>Tolna Bajcsy-Zsilinszki u. 11.</v>
      </c>
      <c r="D1106" s="86" t="str">
        <f>IF('Műszaki adattábla'!E1098="","",'Műszaki adattábla'!E1098)</f>
        <v>39N030325669000P</v>
      </c>
      <c r="E1106" s="151">
        <f>IF('Műszaki adattábla'!E1098="","",'Műszaki adattábla'!Q1098)</f>
        <v>31668</v>
      </c>
      <c r="F1106" s="87">
        <f>IF(D1106="","",VLOOKUP(D1106,'Műszaki adattábla'!E:N,8,0))</f>
        <v>4</v>
      </c>
      <c r="G1106" s="87">
        <f>IF(D1106="","",IF('Műszaki adattábla'!K1098="20-99",IF('Műszaki adattábla'!N1098="","Nem adott meg lekötött teljesítményt",VLOOKUP(D1106,'Műszaki adattábla'!E:P,10,0)),0))</f>
        <v>0</v>
      </c>
      <c r="H1106" s="87">
        <f>IF(D1106="","",VLOOKUP(D1106,'Műszaki adattábla'!E:Q,11,0))</f>
        <v>0</v>
      </c>
      <c r="I1106" s="88">
        <v>1973.63</v>
      </c>
      <c r="J1106" s="89">
        <v>1333.04</v>
      </c>
      <c r="K1106" s="90">
        <f>IF(D1106="","",ROUND((F1106*I1106*'Műszaki adattábla'!$C$6/'Műszaki adattábla'!$C$7)+(G1106*I1106)+(H1106*I1106)/12*$D$7,0))</f>
        <v>83333</v>
      </c>
      <c r="L1106" s="91">
        <f t="shared" si="36"/>
        <v>42215</v>
      </c>
    </row>
    <row r="1107" spans="2:12" ht="15.75" thickBot="1" x14ac:dyDescent="0.3">
      <c r="B1107" s="84">
        <f t="shared" si="35"/>
        <v>1086</v>
      </c>
      <c r="C1107" s="85" t="str">
        <f>IF(D1107="","",VLOOKUP(D1107,'Műszaki adattábla'!E:H,2,0))</f>
        <v>7212 Kocsola, Kossuth Lajos utca 48.</v>
      </c>
      <c r="D1107" s="86" t="str">
        <f>IF('Műszaki adattábla'!E1099="","",'Műszaki adattábla'!E1099)</f>
        <v>39N030127532000F</v>
      </c>
      <c r="E1107" s="151">
        <f>IF('Műszaki adattábla'!E1099="","",'Műszaki adattábla'!Q1099)</f>
        <v>21112</v>
      </c>
      <c r="F1107" s="87">
        <f>IF(D1107="","",VLOOKUP(D1107,'Műszaki adattábla'!E:N,8,0))</f>
        <v>4</v>
      </c>
      <c r="G1107" s="87">
        <f>IF(D1107="","",IF('Műszaki adattábla'!K1099="20-99",IF('Műszaki adattábla'!N1099="","Nem adott meg lekötött teljesítményt",VLOOKUP(D1107,'Műszaki adattábla'!E:P,10,0)),0))</f>
        <v>0</v>
      </c>
      <c r="H1107" s="87">
        <f>IF(D1107="","",VLOOKUP(D1107,'Műszaki adattábla'!E:Q,11,0))</f>
        <v>0</v>
      </c>
      <c r="I1107" s="88">
        <v>1973.63</v>
      </c>
      <c r="J1107" s="89">
        <v>1333.04</v>
      </c>
      <c r="K1107" s="90">
        <f>IF(D1107="","",ROUND((F1107*I1107*'Műszaki adattábla'!$C$6/'Műszaki adattábla'!$C$7)+(G1107*I1107)+(H1107*I1107)/12*$D$7,0))</f>
        <v>83333</v>
      </c>
      <c r="L1107" s="91">
        <f t="shared" si="36"/>
        <v>28143</v>
      </c>
    </row>
    <row r="1108" spans="2:12" ht="15.75" thickBot="1" x14ac:dyDescent="0.3">
      <c r="B1108" s="84">
        <f t="shared" si="35"/>
        <v>1087</v>
      </c>
      <c r="C1108" s="85" t="str">
        <f>IF(D1108="","",VLOOKUP(D1108,'Műszaki adattábla'!E:H,2,0))</f>
        <v>7081 Simontornya, Gyár utca 37.</v>
      </c>
      <c r="D1108" s="86" t="str">
        <f>IF('Műszaki adattábla'!E1100="","",'Műszaki adattábla'!E1100)</f>
        <v>39N030262149000X</v>
      </c>
      <c r="E1108" s="151">
        <f>IF('Műszaki adattábla'!E1100="","",'Műszaki adattábla'!Q1100)</f>
        <v>52778</v>
      </c>
      <c r="F1108" s="87">
        <f>IF(D1108="","",VLOOKUP(D1108,'Műszaki adattábla'!E:N,8,0))</f>
        <v>6</v>
      </c>
      <c r="G1108" s="87">
        <f>IF(D1108="","",IF('Műszaki adattábla'!K1100="20-99",IF('Műszaki adattábla'!N1100="","Nem adott meg lekötött teljesítményt",VLOOKUP(D1108,'Műszaki adattábla'!E:P,10,0)),0))</f>
        <v>0</v>
      </c>
      <c r="H1108" s="87">
        <f>IF(D1108="","",VLOOKUP(D1108,'Műszaki adattábla'!E:Q,11,0))</f>
        <v>0</v>
      </c>
      <c r="I1108" s="88">
        <v>1973.63</v>
      </c>
      <c r="J1108" s="89">
        <v>1333.04</v>
      </c>
      <c r="K1108" s="90">
        <f>IF(D1108="","",ROUND((F1108*I1108*'Műszaki adattábla'!$C$6/'Műszaki adattábla'!$C$7)+(G1108*I1108)+(H1108*I1108)/12*$D$7,0))</f>
        <v>124999</v>
      </c>
      <c r="L1108" s="91">
        <f t="shared" si="36"/>
        <v>70355</v>
      </c>
    </row>
    <row r="1109" spans="2:12" ht="15.75" thickBot="1" x14ac:dyDescent="0.3">
      <c r="B1109" s="84">
        <f t="shared" si="35"/>
        <v>1088</v>
      </c>
      <c r="C1109" s="85" t="str">
        <f>IF(D1109="","",VLOOKUP(D1109,'Műszaki adattábla'!E:H,2,0))</f>
        <v>7095 Iregszemcse, Rákóczi Ferenc utca 7.</v>
      </c>
      <c r="D1109" s="86" t="str">
        <f>IF('Műszaki adattábla'!E1101="","",'Műszaki adattábla'!E1101)</f>
        <v>39N030119563000M</v>
      </c>
      <c r="E1109" s="151">
        <f>IF('Műszaki adattábla'!E1101="","",'Műszaki adattábla'!Q1101)</f>
        <v>52778</v>
      </c>
      <c r="F1109" s="87">
        <f>IF(D1109="","",VLOOKUP(D1109,'Műszaki adattábla'!E:N,8,0))</f>
        <v>4</v>
      </c>
      <c r="G1109" s="87">
        <f>IF(D1109="","",IF('Műszaki adattábla'!K1101="20-99",IF('Műszaki adattábla'!N1101="","Nem adott meg lekötött teljesítményt",VLOOKUP(D1109,'Műszaki adattábla'!E:P,10,0)),0))</f>
        <v>0</v>
      </c>
      <c r="H1109" s="87">
        <f>IF(D1109="","",VLOOKUP(D1109,'Műszaki adattábla'!E:Q,11,0))</f>
        <v>0</v>
      </c>
      <c r="I1109" s="88">
        <v>1973.63</v>
      </c>
      <c r="J1109" s="89">
        <v>1333.04</v>
      </c>
      <c r="K1109" s="90">
        <f>IF(D1109="","",ROUND((F1109*I1109*'Műszaki adattábla'!$C$6/'Műszaki adattábla'!$C$7)+(G1109*I1109)+(H1109*I1109)/12*$D$7,0))</f>
        <v>83333</v>
      </c>
      <c r="L1109" s="91">
        <f t="shared" si="36"/>
        <v>70355</v>
      </c>
    </row>
    <row r="1110" spans="2:12" ht="15.75" thickBot="1" x14ac:dyDescent="0.3">
      <c r="B1110" s="84">
        <f t="shared" si="35"/>
        <v>1089</v>
      </c>
      <c r="C1110" s="85" t="str">
        <f>IF(D1110="","",VLOOKUP(D1110,'Műszaki adattábla'!E:H,2,0))</f>
        <v>7098 Magyarkeszi, Hősök tere 2.</v>
      </c>
      <c r="D1110" s="86" t="str">
        <f>IF('Műszaki adattábla'!E1102="","",'Műszaki adattábla'!E1102)</f>
        <v>39N0303256750002</v>
      </c>
      <c r="E1110" s="151">
        <f>IF('Műszaki adattábla'!E1102="","",'Műszaki adattábla'!Q1102)</f>
        <v>11611</v>
      </c>
      <c r="F1110" s="87">
        <f>IF(D1110="","",VLOOKUP(D1110,'Műszaki adattábla'!E:N,8,0))</f>
        <v>4</v>
      </c>
      <c r="G1110" s="87">
        <f>IF(D1110="","",IF('Műszaki adattábla'!K1102="20-99",IF('Műszaki adattábla'!N1102="","Nem adott meg lekötött teljesítményt",VLOOKUP(D1110,'Műszaki adattábla'!E:P,10,0)),0))</f>
        <v>0</v>
      </c>
      <c r="H1110" s="87">
        <f>IF(D1110="","",VLOOKUP(D1110,'Műszaki adattábla'!E:Q,11,0))</f>
        <v>0</v>
      </c>
      <c r="I1110" s="88">
        <v>1973.63</v>
      </c>
      <c r="J1110" s="89">
        <v>1333.04</v>
      </c>
      <c r="K1110" s="90">
        <f>IF(D1110="","",ROUND((F1110*I1110*'Műszaki adattábla'!$C$6/'Műszaki adattábla'!$C$7)+(G1110*I1110)+(H1110*I1110)/12*$D$7,0))</f>
        <v>83333</v>
      </c>
      <c r="L1110" s="91">
        <f t="shared" si="36"/>
        <v>15478</v>
      </c>
    </row>
    <row r="1111" spans="2:12" ht="15.75" thickBot="1" x14ac:dyDescent="0.3">
      <c r="B1111" s="84">
        <f t="shared" si="35"/>
        <v>1090</v>
      </c>
      <c r="C1111" s="85" t="str">
        <f>IF(D1111="","",VLOOKUP(D1111,'Műszaki adattábla'!E:H,2,0))</f>
        <v>7044 Nagydorog, Kossuth tér 37</v>
      </c>
      <c r="D1111" s="86" t="str">
        <f>IF('Műszaki adattábla'!E1103="","",'Műszaki adattábla'!E1103)</f>
        <v>39N030152328000I</v>
      </c>
      <c r="E1111" s="151">
        <f>IF('Műszaki adattábla'!E1103="","",'Műszaki adattábla'!Q1103)</f>
        <v>63335</v>
      </c>
      <c r="F1111" s="87">
        <f>IF(D1111="","",VLOOKUP(D1111,'Műszaki adattábla'!E:N,8,0))</f>
        <v>4</v>
      </c>
      <c r="G1111" s="87">
        <f>IF(D1111="","",IF('Műszaki adattábla'!K1103="20-99",IF('Műszaki adattábla'!N1103="","Nem adott meg lekötött teljesítményt",VLOOKUP(D1111,'Műszaki adattábla'!E:P,10,0)),0))</f>
        <v>0</v>
      </c>
      <c r="H1111" s="87">
        <f>IF(D1111="","",VLOOKUP(D1111,'Műszaki adattábla'!E:Q,11,0))</f>
        <v>0</v>
      </c>
      <c r="I1111" s="88">
        <v>1973.63</v>
      </c>
      <c r="J1111" s="89">
        <v>1333.04</v>
      </c>
      <c r="K1111" s="90">
        <f>IF(D1111="","",ROUND((F1111*I1111*'Műszaki adattábla'!$C$6/'Műszaki adattábla'!$C$7)+(G1111*I1111)+(H1111*I1111)/12*$D$7,0))</f>
        <v>83333</v>
      </c>
      <c r="L1111" s="91">
        <f t="shared" si="36"/>
        <v>84428</v>
      </c>
    </row>
    <row r="1112" spans="2:12" ht="15.75" thickBot="1" x14ac:dyDescent="0.3">
      <c r="B1112" s="84">
        <f t="shared" si="35"/>
        <v>1091</v>
      </c>
      <c r="C1112" s="85" t="str">
        <f>IF(D1112="","",VLOOKUP(D1112,'Műszaki adattábla'!E:H,2,0))</f>
        <v>7025 Bölcske, Kossuth Lajos utca 5.</v>
      </c>
      <c r="D1112" s="86" t="str">
        <f>IF('Műszaki adattábla'!E1104="","",'Műszaki adattábla'!E1104)</f>
        <v>39N030130487000E</v>
      </c>
      <c r="E1112" s="151">
        <f>IF('Műszaki adattábla'!E1104="","",'Műszaki adattábla'!Q1104)</f>
        <v>10555</v>
      </c>
      <c r="F1112" s="87">
        <f>IF(D1112="","",VLOOKUP(D1112,'Műszaki adattábla'!E:N,8,0))</f>
        <v>4</v>
      </c>
      <c r="G1112" s="87">
        <f>IF(D1112="","",IF('Műszaki adattábla'!K1104="20-99",IF('Műszaki adattábla'!N1104="","Nem adott meg lekötött teljesítményt",VLOOKUP(D1112,'Műszaki adattábla'!E:P,10,0)),0))</f>
        <v>0</v>
      </c>
      <c r="H1112" s="87">
        <f>IF(D1112="","",VLOOKUP(D1112,'Műszaki adattábla'!E:Q,11,0))</f>
        <v>0</v>
      </c>
      <c r="I1112" s="88">
        <v>1973.63</v>
      </c>
      <c r="J1112" s="89">
        <v>1333.04</v>
      </c>
      <c r="K1112" s="90">
        <f>IF(D1112="","",ROUND((F1112*I1112*'Műszaki adattábla'!$C$6/'Műszaki adattábla'!$C$7)+(G1112*I1112)+(H1112*I1112)/12*$D$7,0))</f>
        <v>83333</v>
      </c>
      <c r="L1112" s="91">
        <f t="shared" si="36"/>
        <v>14070</v>
      </c>
    </row>
    <row r="1113" spans="2:12" ht="15.75" thickBot="1" x14ac:dyDescent="0.3">
      <c r="B1113" s="84">
        <f t="shared" si="35"/>
        <v>1092</v>
      </c>
      <c r="C1113" s="85" t="str">
        <f>IF(D1113="","",VLOOKUP(D1113,'Műszaki adattábla'!E:H,2,0))</f>
        <v>9700 Szombathely, Petőfi S. u. 1/C</v>
      </c>
      <c r="D1113" s="86" t="str">
        <f>IF('Műszaki adattábla'!E1105="","",'Műszaki adattábla'!E1105)</f>
        <v>39N050218922000Y</v>
      </c>
      <c r="E1113" s="151">
        <f>IF('Műszaki adattábla'!E1105="","",'Műszaki adattábla'!Q1105)</f>
        <v>1822986</v>
      </c>
      <c r="F1113" s="87">
        <f>IF(D1113="","",VLOOKUP(D1113,'Műszaki adattábla'!E:N,8,0))</f>
        <v>0</v>
      </c>
      <c r="G1113" s="87">
        <f>IF(D1113="","",IF('Műszaki adattábla'!K1105="20-99",IF('Műszaki adattábla'!N1105="","Nem adott meg lekötött teljesítményt",VLOOKUP(D1113,'Műszaki adattábla'!E:P,10,0)),0))</f>
        <v>0</v>
      </c>
      <c r="H1113" s="87">
        <f>IF(D1113="","",VLOOKUP(D1113,'Műszaki adattábla'!E:Q,11,0))</f>
        <v>1858</v>
      </c>
      <c r="I1113" s="88">
        <v>2816.89</v>
      </c>
      <c r="J1113" s="89">
        <v>164.72</v>
      </c>
      <c r="K1113" s="90">
        <f>IF(D1113="","",ROUND((F1113*I1113*'Műszaki adattábla'!$C$6/'Műszaki adattábla'!$C$7)+(G1113*I1113)+(H1113*I1113)/12*$D$7,0))</f>
        <v>5233782</v>
      </c>
      <c r="L1113" s="91">
        <f t="shared" si="36"/>
        <v>300282</v>
      </c>
    </row>
    <row r="1114" spans="2:12" ht="15.75" thickBot="1" x14ac:dyDescent="0.3">
      <c r="B1114" s="84">
        <f t="shared" si="35"/>
        <v>1093</v>
      </c>
      <c r="C1114" s="85" t="str">
        <f>IF(D1114="","",VLOOKUP(D1114,'Műszaki adattábla'!E:H,2,0))</f>
        <v>9700 Szombathely, Söptei u. 85.</v>
      </c>
      <c r="D1114" s="86" t="str">
        <f>IF('Műszaki adattábla'!E1106="","",'Műszaki adattábla'!E1106)</f>
        <v>39N050216335000Y</v>
      </c>
      <c r="E1114" s="151">
        <f>IF('Műszaki adattábla'!E1106="","",'Műszaki adattábla'!Q1106)</f>
        <v>2892287</v>
      </c>
      <c r="F1114" s="87">
        <f>IF(D1114="","",VLOOKUP(D1114,'Műszaki adattábla'!E:N,8,0))</f>
        <v>0</v>
      </c>
      <c r="G1114" s="87">
        <f>IF(D1114="","",IF('Műszaki adattábla'!K1106="20-99",IF('Műszaki adattábla'!N1106="","Nem adott meg lekötött teljesítményt",VLOOKUP(D1114,'Műszaki adattábla'!E:P,10,0)),0))</f>
        <v>0</v>
      </c>
      <c r="H1114" s="87">
        <f>IF(D1114="","",VLOOKUP(D1114,'Műszaki adattábla'!E:Q,11,0))</f>
        <v>1583</v>
      </c>
      <c r="I1114" s="88">
        <v>2816.89</v>
      </c>
      <c r="J1114" s="89">
        <v>164.72</v>
      </c>
      <c r="K1114" s="90">
        <f>IF(D1114="","",ROUND((F1114*I1114*'Műszaki adattábla'!$C$6/'Műszaki adattábla'!$C$7)+(G1114*I1114)+(H1114*I1114)/12*$D$7,0))</f>
        <v>4459137</v>
      </c>
      <c r="L1114" s="91">
        <f t="shared" si="36"/>
        <v>476418</v>
      </c>
    </row>
    <row r="1115" spans="2:12" ht="15.75" thickBot="1" x14ac:dyDescent="0.3">
      <c r="B1115" s="84">
        <f t="shared" si="35"/>
        <v>1094</v>
      </c>
      <c r="C1115" s="85" t="str">
        <f>IF(D1115="","",VLOOKUP(D1115,'Műszaki adattábla'!E:H,2,0))</f>
        <v>9600 Sárvár, Ady Endre u. 3.</v>
      </c>
      <c r="D1115" s="86" t="str">
        <f>IF('Műszaki adattábla'!E1107="","",'Műszaki adattábla'!E1107)</f>
        <v>39N050214322000Y</v>
      </c>
      <c r="E1115" s="151">
        <f>IF('Műszaki adattábla'!E1107="","",'Műszaki adattábla'!Q1107)</f>
        <v>295562</v>
      </c>
      <c r="F1115" s="87">
        <f>IF(D1115="","",VLOOKUP(D1115,'Műszaki adattábla'!E:N,8,0))</f>
        <v>0</v>
      </c>
      <c r="G1115" s="87">
        <f>IF(D1115="","",IF('Műszaki adattábla'!K1107="20-99",IF('Műszaki adattábla'!N1107="","Nem adott meg lekötött teljesítményt",VLOOKUP(D1115,'Műszaki adattábla'!E:P,10,0)),0))</f>
        <v>263</v>
      </c>
      <c r="H1115" s="87">
        <f>IF(D1115="","",VLOOKUP(D1115,'Műszaki adattábla'!E:Q,11,0))</f>
        <v>0</v>
      </c>
      <c r="I1115" s="88">
        <v>1875.5</v>
      </c>
      <c r="J1115" s="89">
        <v>164.72</v>
      </c>
      <c r="K1115" s="90">
        <f>IF(D1115="","",ROUND((F1115*I1115*'Műszaki adattábla'!$C$6/'Műszaki adattábla'!$C$7)+(G1115*I1115)+(H1115*I1115)/12*$D$7,0))</f>
        <v>493257</v>
      </c>
      <c r="L1115" s="91">
        <f t="shared" si="36"/>
        <v>48685</v>
      </c>
    </row>
    <row r="1116" spans="2:12" ht="15.75" thickBot="1" x14ac:dyDescent="0.3">
      <c r="B1116" s="84">
        <f t="shared" si="35"/>
        <v>1095</v>
      </c>
      <c r="C1116" s="85" t="str">
        <f>IF(D1116="","",VLOOKUP(D1116,'Műszaki adattábla'!E:H,2,0))</f>
        <v>9700 Szombathely, Kőszegi u. 6.</v>
      </c>
      <c r="D1116" s="86" t="str">
        <f>IF('Műszaki adattábla'!E1108="","",'Műszaki adattábla'!E1108)</f>
        <v>39N0504752360007</v>
      </c>
      <c r="E1116" s="151">
        <f>IF('Műszaki adattábla'!E1108="","",'Műszaki adattábla'!Q1108)</f>
        <v>23224</v>
      </c>
      <c r="F1116" s="87">
        <f>IF(D1116="","",VLOOKUP(D1116,'Műszaki adattábla'!E:N,8,0))</f>
        <v>4</v>
      </c>
      <c r="G1116" s="87">
        <f>IF(D1116="","",IF('Műszaki adattábla'!K1108="20-99",IF('Műszaki adattábla'!N1108="","Nem adott meg lekötött teljesítményt",VLOOKUP(D1116,'Műszaki adattábla'!E:P,10,0)),0))</f>
        <v>0</v>
      </c>
      <c r="H1116" s="87">
        <f>IF(D1116="","",VLOOKUP(D1116,'Műszaki adattábla'!E:Q,11,0))</f>
        <v>0</v>
      </c>
      <c r="I1116" s="88">
        <v>1954.93</v>
      </c>
      <c r="J1116" s="89">
        <v>1138.9100000000001</v>
      </c>
      <c r="K1116" s="90">
        <f>IF(D1116="","",ROUND((F1116*I1116*'Műszaki adattábla'!$C$6/'Műszaki adattábla'!$C$7)+(G1116*I1116)+(H1116*I1116)/12*$D$7,0))</f>
        <v>82543</v>
      </c>
      <c r="L1116" s="91">
        <f t="shared" si="36"/>
        <v>26450</v>
      </c>
    </row>
    <row r="1117" spans="2:12" ht="15.75" thickBot="1" x14ac:dyDescent="0.3">
      <c r="B1117" s="84">
        <f t="shared" si="35"/>
        <v>1096</v>
      </c>
      <c r="C1117" s="85" t="str">
        <f>IF(D1117="","",VLOOKUP(D1117,'Műszaki adattábla'!E:H,2,0))</f>
        <v>9761 Táplánszentkereszt, Fő u. 8.</v>
      </c>
      <c r="D1117" s="86" t="str">
        <f>IF('Műszaki adattábla'!E1109="","",'Műszaki adattábla'!E1109)</f>
        <v>39N050209994000K</v>
      </c>
      <c r="E1117" s="151">
        <f>IF('Műszaki adattábla'!E1109="","",'Műszaki adattábla'!Q1109)</f>
        <v>22169</v>
      </c>
      <c r="F1117" s="87">
        <f>IF(D1117="","",VLOOKUP(D1117,'Műszaki adattábla'!E:N,8,0))</f>
        <v>4</v>
      </c>
      <c r="G1117" s="87">
        <f>IF(D1117="","",IF('Műszaki adattábla'!K1109="20-99",IF('Műszaki adattábla'!N1109="","Nem adott meg lekötött teljesítményt",VLOOKUP(D1117,'Műszaki adattábla'!E:P,10,0)),0))</f>
        <v>0</v>
      </c>
      <c r="H1117" s="87">
        <f>IF(D1117="","",VLOOKUP(D1117,'Műszaki adattábla'!E:Q,11,0))</f>
        <v>0</v>
      </c>
      <c r="I1117" s="88">
        <v>1954.93</v>
      </c>
      <c r="J1117" s="89">
        <v>1138.9100000000001</v>
      </c>
      <c r="K1117" s="90">
        <f>IF(D1117="","",ROUND((F1117*I1117*'Műszaki adattábla'!$C$6/'Műszaki adattábla'!$C$7)+(G1117*I1117)+(H1117*I1117)/12*$D$7,0))</f>
        <v>82543</v>
      </c>
      <c r="L1117" s="91">
        <f t="shared" si="36"/>
        <v>25248</v>
      </c>
    </row>
    <row r="1118" spans="2:12" ht="15.75" thickBot="1" x14ac:dyDescent="0.3">
      <c r="B1118" s="84">
        <f t="shared" si="35"/>
        <v>1097</v>
      </c>
      <c r="C1118" s="85" t="str">
        <f>IF(D1118="","",VLOOKUP(D1118,'Műszaki adattábla'!E:H,2,0))</f>
        <v>9751 Vép, Batthyány u. 999.</v>
      </c>
      <c r="D1118" s="86" t="str">
        <f>IF('Műszaki adattábla'!E1110="","",'Műszaki adattábla'!E1110)</f>
        <v>39N050214622000D</v>
      </c>
      <c r="E1118" s="151">
        <f>IF('Műszaki adattábla'!E1110="","",'Műszaki adattábla'!Q1110)</f>
        <v>13722</v>
      </c>
      <c r="F1118" s="87">
        <f>IF(D1118="","",VLOOKUP(D1118,'Műszaki adattábla'!E:N,8,0))</f>
        <v>4</v>
      </c>
      <c r="G1118" s="87">
        <f>IF(D1118="","",IF('Műszaki adattábla'!K1110="20-99",IF('Műszaki adattábla'!N1110="","Nem adott meg lekötött teljesítményt",VLOOKUP(D1118,'Műszaki adattábla'!E:P,10,0)),0))</f>
        <v>0</v>
      </c>
      <c r="H1118" s="87">
        <f>IF(D1118="","",VLOOKUP(D1118,'Műszaki adattábla'!E:Q,11,0))</f>
        <v>0</v>
      </c>
      <c r="I1118" s="88">
        <v>1954.93</v>
      </c>
      <c r="J1118" s="89">
        <v>1138.9100000000001</v>
      </c>
      <c r="K1118" s="90">
        <f>IF(D1118="","",ROUND((F1118*I1118*'Műszaki adattábla'!$C$6/'Műszaki adattábla'!$C$7)+(G1118*I1118)+(H1118*I1118)/12*$D$7,0))</f>
        <v>82543</v>
      </c>
      <c r="L1118" s="91">
        <f t="shared" si="36"/>
        <v>15628</v>
      </c>
    </row>
    <row r="1119" spans="2:12" ht="15.75" thickBot="1" x14ac:dyDescent="0.3">
      <c r="B1119" s="84">
        <f t="shared" si="35"/>
        <v>1098</v>
      </c>
      <c r="C1119" s="85" t="str">
        <f>IF(D1119="","",VLOOKUP(D1119,'Műszaki adattábla'!E:H,2,0))</f>
        <v>6975 Bögöte, Külterület 1.</v>
      </c>
      <c r="D1119" s="86" t="str">
        <f>IF('Műszaki adattábla'!E1111="","",'Műszaki adattábla'!E1111)</f>
        <v>39N050211536000I</v>
      </c>
      <c r="E1119" s="151">
        <f>IF('Műszaki adattábla'!E1111="","",'Műszaki adattábla'!Q1111)</f>
        <v>13300</v>
      </c>
      <c r="F1119" s="87">
        <f>IF(D1119="","",VLOOKUP(D1119,'Műszaki adattábla'!E:N,8,0))</f>
        <v>4</v>
      </c>
      <c r="G1119" s="87">
        <f>IF(D1119="","",IF('Műszaki adattábla'!K1111="20-99",IF('Műszaki adattábla'!N1111="","Nem adott meg lekötött teljesítményt",VLOOKUP(D1119,'Műszaki adattábla'!E:P,10,0)),0))</f>
        <v>0</v>
      </c>
      <c r="H1119" s="87">
        <f>IF(D1119="","",VLOOKUP(D1119,'Műszaki adattábla'!E:Q,11,0))</f>
        <v>0</v>
      </c>
      <c r="I1119" s="88">
        <v>1954.93</v>
      </c>
      <c r="J1119" s="89">
        <v>1138.9100000000001</v>
      </c>
      <c r="K1119" s="90">
        <f>IF(D1119="","",ROUND((F1119*I1119*'Műszaki adattábla'!$C$6/'Műszaki adattábla'!$C$7)+(G1119*I1119)+(H1119*I1119)/12*$D$7,0))</f>
        <v>82543</v>
      </c>
      <c r="L1119" s="91">
        <f t="shared" si="36"/>
        <v>15148</v>
      </c>
    </row>
    <row r="1120" spans="2:12" ht="15.75" thickBot="1" x14ac:dyDescent="0.3">
      <c r="B1120" s="84">
        <f t="shared" si="35"/>
        <v>1099</v>
      </c>
      <c r="C1120" s="85" t="str">
        <f>IF(D1120="","",VLOOKUP(D1120,'Műszaki adattábla'!E:H,2,0))</f>
        <v>9756 Ikervár, Kossuth Lajos u. 47/A.</v>
      </c>
      <c r="D1120" s="86" t="str">
        <f>IF('Műszaki adattábla'!E1112="","",'Műszaki adattábla'!E1112)</f>
        <v>39N050209991000Z</v>
      </c>
      <c r="E1120" s="151">
        <f>IF('Műszaki adattábla'!E1112="","",'Műszaki adattábla'!Q1112)</f>
        <v>8655</v>
      </c>
      <c r="F1120" s="87">
        <f>IF(D1120="","",VLOOKUP(D1120,'Műszaki adattábla'!E:N,8,0))</f>
        <v>4</v>
      </c>
      <c r="G1120" s="87">
        <f>IF(D1120="","",IF('Műszaki adattábla'!K1112="20-99",IF('Műszaki adattábla'!N1112="","Nem adott meg lekötött teljesítményt",VLOOKUP(D1120,'Műszaki adattábla'!E:P,10,0)),0))</f>
        <v>0</v>
      </c>
      <c r="H1120" s="87">
        <f>IF(D1120="","",VLOOKUP(D1120,'Műszaki adattábla'!E:Q,11,0))</f>
        <v>0</v>
      </c>
      <c r="I1120" s="88">
        <v>1954.93</v>
      </c>
      <c r="J1120" s="89">
        <v>1138.9100000000001</v>
      </c>
      <c r="K1120" s="90">
        <f>IF(D1120="","",ROUND((F1120*I1120*'Műszaki adattábla'!$C$6/'Műszaki adattábla'!$C$7)+(G1120*I1120)+(H1120*I1120)/12*$D$7,0))</f>
        <v>82543</v>
      </c>
      <c r="L1120" s="91">
        <f t="shared" si="36"/>
        <v>9857</v>
      </c>
    </row>
    <row r="1121" spans="2:12" ht="15.75" thickBot="1" x14ac:dyDescent="0.3">
      <c r="B1121" s="84">
        <f t="shared" si="35"/>
        <v>1100</v>
      </c>
      <c r="C1121" s="85" t="str">
        <f>IF(D1121="","",VLOOKUP(D1121,'Műszaki adattábla'!E:H,2,0))</f>
        <v>9631 Hegyfalu, Kossuth Lajos u. 38/A.</v>
      </c>
      <c r="D1121" s="86" t="str">
        <f>IF('Műszaki adattábla'!E1113="","",'Műszaki adattábla'!E1113)</f>
        <v>39N050211528000E</v>
      </c>
      <c r="E1121" s="151">
        <f>IF('Műszaki adattábla'!E1113="","",'Műszaki adattábla'!Q1113)</f>
        <v>12244</v>
      </c>
      <c r="F1121" s="87">
        <f>IF(D1121="","",VLOOKUP(D1121,'Műszaki adattábla'!E:N,8,0))</f>
        <v>4</v>
      </c>
      <c r="G1121" s="87">
        <f>IF(D1121="","",IF('Műszaki adattábla'!K1113="20-99",IF('Műszaki adattábla'!N1113="","Nem adott meg lekötött teljesítményt",VLOOKUP(D1121,'Műszaki adattábla'!E:P,10,0)),0))</f>
        <v>0</v>
      </c>
      <c r="H1121" s="87">
        <f>IF(D1121="","",VLOOKUP(D1121,'Műszaki adattábla'!E:Q,11,0))</f>
        <v>0</v>
      </c>
      <c r="I1121" s="88">
        <v>1954.93</v>
      </c>
      <c r="J1121" s="89">
        <v>1138.9100000000001</v>
      </c>
      <c r="K1121" s="90">
        <f>IF(D1121="","",ROUND((F1121*I1121*'Műszaki adattábla'!$C$6/'Műszaki adattábla'!$C$7)+(G1121*I1121)+(H1121*I1121)/12*$D$7,0))</f>
        <v>82543</v>
      </c>
      <c r="L1121" s="91">
        <f t="shared" si="36"/>
        <v>13945</v>
      </c>
    </row>
    <row r="1122" spans="2:12" ht="15.75" thickBot="1" x14ac:dyDescent="0.3">
      <c r="B1122" s="84">
        <f t="shared" si="35"/>
        <v>1101</v>
      </c>
      <c r="C1122" s="85" t="str">
        <f>IF(D1122="","",VLOOKUP(D1122,'Műszaki adattábla'!E:H,2,0))</f>
        <v>9653 Répcelak, Bartók Béla út 56.</v>
      </c>
      <c r="D1122" s="86" t="str">
        <f>IF('Műszaki adattábla'!E1114="","",'Műszaki adattábla'!E1114)</f>
        <v>39N0502097830008</v>
      </c>
      <c r="E1122" s="151">
        <f>IF('Műszaki adattábla'!E1114="","",'Műszaki adattábla'!Q1114)</f>
        <v>43277</v>
      </c>
      <c r="F1122" s="87">
        <f>IF(D1122="","",VLOOKUP(D1122,'Műszaki adattábla'!E:N,8,0))</f>
        <v>4</v>
      </c>
      <c r="G1122" s="87">
        <f>IF(D1122="","",IF('Műszaki adattábla'!K1114="20-99",IF('Műszaki adattábla'!N1114="","Nem adott meg lekötött teljesítményt",VLOOKUP(D1122,'Műszaki adattábla'!E:P,10,0)),0))</f>
        <v>0</v>
      </c>
      <c r="H1122" s="87">
        <f>IF(D1122="","",VLOOKUP(D1122,'Műszaki adattábla'!E:Q,11,0))</f>
        <v>0</v>
      </c>
      <c r="I1122" s="88">
        <v>1954.93</v>
      </c>
      <c r="J1122" s="89">
        <v>1138.9100000000001</v>
      </c>
      <c r="K1122" s="90">
        <f>IF(D1122="","",ROUND((F1122*I1122*'Műszaki adattábla'!$C$6/'Műszaki adattábla'!$C$7)+(G1122*I1122)+(H1122*I1122)/12*$D$7,0))</f>
        <v>82543</v>
      </c>
      <c r="L1122" s="91">
        <f t="shared" si="36"/>
        <v>49289</v>
      </c>
    </row>
    <row r="1123" spans="2:12" ht="15.75" thickBot="1" x14ac:dyDescent="0.3">
      <c r="B1123" s="84">
        <f t="shared" si="35"/>
        <v>1102</v>
      </c>
      <c r="C1123" s="85" t="str">
        <f>IF(D1123="","",VLOOKUP(D1123,'Műszaki adattábla'!E:H,2,0))</f>
        <v>9633 Simaság, Szabadság út 2.</v>
      </c>
      <c r="D1123" s="86" t="str">
        <f>IF('Műszaki adattábla'!E1115="","",'Műszaki adattábla'!E1115)</f>
        <v>39N050211234000C</v>
      </c>
      <c r="E1123" s="151">
        <f>IF('Műszaki adattábla'!E1115="","",'Műszaki adattábla'!Q1115)</f>
        <v>2218</v>
      </c>
      <c r="F1123" s="87">
        <f>IF(D1123="","",VLOOKUP(D1123,'Műszaki adattábla'!E:N,8,0))</f>
        <v>4</v>
      </c>
      <c r="G1123" s="87">
        <f>IF(D1123="","",IF('Műszaki adattábla'!K1115="20-99",IF('Műszaki adattábla'!N1115="","Nem adott meg lekötött teljesítményt",VLOOKUP(D1123,'Műszaki adattábla'!E:P,10,0)),0))</f>
        <v>0</v>
      </c>
      <c r="H1123" s="87">
        <f>IF(D1123="","",VLOOKUP(D1123,'Műszaki adattábla'!E:Q,11,0))</f>
        <v>0</v>
      </c>
      <c r="I1123" s="88">
        <v>1954.93</v>
      </c>
      <c r="J1123" s="89">
        <v>1138.9100000000001</v>
      </c>
      <c r="K1123" s="90">
        <f>IF(D1123="","",ROUND((F1123*I1123*'Műszaki adattábla'!$C$6/'Műszaki adattábla'!$C$7)+(G1123*I1123)+(H1123*I1123)/12*$D$7,0))</f>
        <v>82543</v>
      </c>
      <c r="L1123" s="91">
        <f t="shared" si="36"/>
        <v>2526</v>
      </c>
    </row>
    <row r="1124" spans="2:12" ht="15.75" thickBot="1" x14ac:dyDescent="0.3">
      <c r="B1124" s="84">
        <f t="shared" si="35"/>
        <v>1103</v>
      </c>
      <c r="C1124" s="85" t="str">
        <f>IF(D1124="","",VLOOKUP(D1124,'Műszaki adattábla'!E:H,2,0))</f>
        <v>9500 Celldömölk, Koptik Odó u. 1.</v>
      </c>
      <c r="D1124" s="86" t="str">
        <f>IF('Műszaki adattábla'!E1116="","",'Műszaki adattábla'!E1116)</f>
        <v>39N0502099550002</v>
      </c>
      <c r="E1124" s="151">
        <f>IF('Műszaki adattábla'!E1116="","",'Műszaki adattábla'!Q1116)</f>
        <v>119280</v>
      </c>
      <c r="F1124" s="87">
        <f>IF(D1124="","",VLOOKUP(D1124,'Műszaki adattábla'!E:N,8,0))</f>
        <v>16</v>
      </c>
      <c r="G1124" s="87">
        <f>IF(D1124="","",IF('Műszaki adattábla'!K1116="20-99",IF('Műszaki adattábla'!N1116="","Nem adott meg lekötött teljesítményt",VLOOKUP(D1124,'Műszaki adattábla'!E:P,10,0)),0))</f>
        <v>0</v>
      </c>
      <c r="H1124" s="87">
        <f>IF(D1124="","",VLOOKUP(D1124,'Műszaki adattábla'!E:Q,11,0))</f>
        <v>0</v>
      </c>
      <c r="I1124" s="88">
        <v>1954.93</v>
      </c>
      <c r="J1124" s="89">
        <v>1138.9100000000001</v>
      </c>
      <c r="K1124" s="90">
        <f>IF(D1124="","",ROUND((F1124*I1124*'Műszaki adattábla'!$C$6/'Műszaki adattábla'!$C$7)+(G1124*I1124)+(H1124*I1124)/12*$D$7,0))</f>
        <v>330173</v>
      </c>
      <c r="L1124" s="91">
        <f t="shared" si="36"/>
        <v>135849</v>
      </c>
    </row>
    <row r="1125" spans="2:12" ht="15.75" thickBot="1" x14ac:dyDescent="0.3">
      <c r="B1125" s="84">
        <f t="shared" si="35"/>
        <v>1104</v>
      </c>
      <c r="C1125" s="85" t="str">
        <f>IF(D1125="","",VLOOKUP(D1125,'Műszaki adattábla'!E:H,2,0))</f>
        <v>9545 Jánosháza, Bajcsy-Zsilinszky Endre út 3.</v>
      </c>
      <c r="D1125" s="86" t="str">
        <f>IF('Műszaki adattábla'!E1117="","",'Műszaki adattábla'!E1117)</f>
        <v>39N0502142290006</v>
      </c>
      <c r="E1125" s="151">
        <f>IF('Műszaki adattábla'!E1117="","",'Műszaki adattábla'!Q1117)</f>
        <v>35362</v>
      </c>
      <c r="F1125" s="87">
        <f>IF(D1125="","",VLOOKUP(D1125,'Műszaki adattábla'!E:N,8,0))</f>
        <v>4</v>
      </c>
      <c r="G1125" s="87">
        <f>IF(D1125="","",IF('Műszaki adattábla'!K1117="20-99",IF('Műszaki adattábla'!N1117="","Nem adott meg lekötött teljesítményt",VLOOKUP(D1125,'Műszaki adattábla'!E:P,10,0)),0))</f>
        <v>0</v>
      </c>
      <c r="H1125" s="87">
        <f>IF(D1125="","",VLOOKUP(D1125,'Műszaki adattábla'!E:Q,11,0))</f>
        <v>0</v>
      </c>
      <c r="I1125" s="88">
        <v>1954.93</v>
      </c>
      <c r="J1125" s="89">
        <v>1138.9100000000001</v>
      </c>
      <c r="K1125" s="90">
        <f>IF(D1125="","",ROUND((F1125*I1125*'Műszaki adattábla'!$C$6/'Műszaki adattábla'!$C$7)+(G1125*I1125)+(H1125*I1125)/12*$D$7,0))</f>
        <v>82543</v>
      </c>
      <c r="L1125" s="91">
        <f t="shared" si="36"/>
        <v>40274</v>
      </c>
    </row>
    <row r="1126" spans="2:12" ht="15.75" thickBot="1" x14ac:dyDescent="0.3">
      <c r="B1126" s="84">
        <f t="shared" si="35"/>
        <v>1105</v>
      </c>
      <c r="C1126" s="85" t="str">
        <f>IF(D1126="","",VLOOKUP(D1126,'Műszaki adattábla'!E:H,2,0))</f>
        <v>9730 Kőszeg, Rómer Flóris út 8.</v>
      </c>
      <c r="D1126" s="86" t="str">
        <f>IF('Műszaki adattábla'!E1118="","",'Műszaki adattábla'!E1118)</f>
        <v>39N0502099360009</v>
      </c>
      <c r="E1126" s="151">
        <f>IF('Műszaki adattábla'!E1118="","",'Műszaki adattábla'!Q1118)</f>
        <v>173643</v>
      </c>
      <c r="F1126" s="87">
        <f>IF(D1126="","",VLOOKUP(D1126,'Műszaki adattábla'!E:N,8,0))</f>
        <v>16</v>
      </c>
      <c r="G1126" s="87">
        <f>IF(D1126="","",IF('Műszaki adattábla'!K1118="20-99",IF('Műszaki adattábla'!N1118="","Nem adott meg lekötött teljesítményt",VLOOKUP(D1126,'Műszaki adattábla'!E:P,10,0)),0))</f>
        <v>0</v>
      </c>
      <c r="H1126" s="87">
        <f>IF(D1126="","",VLOOKUP(D1126,'Műszaki adattábla'!E:Q,11,0))</f>
        <v>0</v>
      </c>
      <c r="I1126" s="88">
        <v>1954.93</v>
      </c>
      <c r="J1126" s="89">
        <v>1138.9100000000001</v>
      </c>
      <c r="K1126" s="90">
        <f>IF(D1126="","",ROUND((F1126*I1126*'Műszaki adattábla'!$C$6/'Műszaki adattábla'!$C$7)+(G1126*I1126)+(H1126*I1126)/12*$D$7,0))</f>
        <v>330173</v>
      </c>
      <c r="L1126" s="91">
        <f t="shared" si="36"/>
        <v>197764</v>
      </c>
    </row>
    <row r="1127" spans="2:12" ht="15.75" thickBot="1" x14ac:dyDescent="0.3">
      <c r="B1127" s="84">
        <f t="shared" si="35"/>
        <v>1106</v>
      </c>
      <c r="C1127" s="85" t="str">
        <f>IF(D1127="","",VLOOKUP(D1127,'Műszaki adattábla'!E:H,2,0))</f>
        <v>9730 Kőszeg, Felső körút 22.</v>
      </c>
      <c r="D1127" s="86" t="str">
        <f>IF('Műszaki adattábla'!E1119="","",'Műszaki adattábla'!E1119)</f>
        <v>39N050209933000O</v>
      </c>
      <c r="E1127" s="151">
        <f>IF('Műszaki adattábla'!E1119="","",'Műszaki adattábla'!Q1119)</f>
        <v>20587</v>
      </c>
      <c r="F1127" s="87">
        <f>IF(D1127="","",VLOOKUP(D1127,'Műszaki adattábla'!E:N,8,0))</f>
        <v>4</v>
      </c>
      <c r="G1127" s="87">
        <f>IF(D1127="","",IF('Műszaki adattábla'!K1119="20-99",IF('Műszaki adattábla'!N1119="","Nem adott meg lekötött teljesítményt",VLOOKUP(D1127,'Műszaki adattábla'!E:P,10,0)),0))</f>
        <v>0</v>
      </c>
      <c r="H1127" s="87">
        <f>IF(D1127="","",VLOOKUP(D1127,'Műszaki adattábla'!E:Q,11,0))</f>
        <v>0</v>
      </c>
      <c r="I1127" s="88">
        <v>1954.93</v>
      </c>
      <c r="J1127" s="89">
        <v>1138.9100000000001</v>
      </c>
      <c r="K1127" s="90">
        <f>IF(D1127="","",ROUND((F1127*I1127*'Műszaki adattábla'!$C$6/'Műszaki adattábla'!$C$7)+(G1127*I1127)+(H1127*I1127)/12*$D$7,0))</f>
        <v>82543</v>
      </c>
      <c r="L1127" s="91">
        <f t="shared" si="36"/>
        <v>23447</v>
      </c>
    </row>
    <row r="1128" spans="2:12" ht="15.75" thickBot="1" x14ac:dyDescent="0.3">
      <c r="B1128" s="84">
        <f t="shared" si="35"/>
        <v>1107</v>
      </c>
      <c r="C1128" s="85" t="str">
        <f>IF(D1128="","",VLOOKUP(D1128,'Műszaki adattábla'!E:H,2,0))</f>
        <v>9737 Bük, Eötvör L. út 4.</v>
      </c>
      <c r="D1128" s="86" t="str">
        <f>IF('Műszaki adattábla'!E1120="","",'Műszaki adattábla'!E1120)</f>
        <v>39N050211100000K</v>
      </c>
      <c r="E1128" s="151">
        <f>IF('Műszaki adattábla'!E1120="","",'Műszaki adattábla'!Q1120)</f>
        <v>31665</v>
      </c>
      <c r="F1128" s="87">
        <f>IF(D1128="","",VLOOKUP(D1128,'Műszaki adattábla'!E:N,8,0))</f>
        <v>4</v>
      </c>
      <c r="G1128" s="87">
        <f>IF(D1128="","",IF('Műszaki adattábla'!K1120="20-99",IF('Műszaki adattábla'!N1120="","Nem adott meg lekötött teljesítményt",VLOOKUP(D1128,'Műszaki adattábla'!E:P,10,0)),0))</f>
        <v>0</v>
      </c>
      <c r="H1128" s="87">
        <f>IF(D1128="","",VLOOKUP(D1128,'Műszaki adattábla'!E:Q,11,0))</f>
        <v>0</v>
      </c>
      <c r="I1128" s="88">
        <v>1954.93</v>
      </c>
      <c r="J1128" s="89">
        <v>1138.9100000000001</v>
      </c>
      <c r="K1128" s="90">
        <f>IF(D1128="","",ROUND((F1128*I1128*'Műszaki adattábla'!$C$6/'Műszaki adattábla'!$C$7)+(G1128*I1128)+(H1128*I1128)/12*$D$7,0))</f>
        <v>82543</v>
      </c>
      <c r="L1128" s="91">
        <f t="shared" si="36"/>
        <v>36064</v>
      </c>
    </row>
    <row r="1129" spans="2:12" ht="15.75" thickBot="1" x14ac:dyDescent="0.3">
      <c r="B1129" s="84">
        <f t="shared" si="35"/>
        <v>1108</v>
      </c>
      <c r="C1129" s="85" t="str">
        <f>IF(D1129="","",VLOOKUP(D1129,'Műszaki adattábla'!E:H,2,0))</f>
        <v>9727 Bozsok, Villa utca 1.</v>
      </c>
      <c r="D1129" s="86" t="str">
        <f>IF('Műszaki adattábla'!E1121="","",'Műszaki adattábla'!E1121)</f>
        <v>39N050214162000O</v>
      </c>
      <c r="E1129" s="151">
        <f>IF('Műszaki adattábla'!E1121="","",'Műszaki adattábla'!Q1121)</f>
        <v>108722</v>
      </c>
      <c r="F1129" s="87">
        <f>IF(D1129="","",VLOOKUP(D1129,'Műszaki adattábla'!E:N,8,0))</f>
        <v>16</v>
      </c>
      <c r="G1129" s="87">
        <f>IF(D1129="","",IF('Műszaki adattábla'!K1121="20-99",IF('Műszaki adattábla'!N1121="","Nem adott meg lekötött teljesítményt",VLOOKUP(D1129,'Műszaki adattábla'!E:P,10,0)),0))</f>
        <v>0</v>
      </c>
      <c r="H1129" s="87">
        <f>IF(D1129="","",VLOOKUP(D1129,'Műszaki adattábla'!E:Q,11,0))</f>
        <v>0</v>
      </c>
      <c r="I1129" s="88">
        <v>1954.93</v>
      </c>
      <c r="J1129" s="89">
        <v>1138.9100000000001</v>
      </c>
      <c r="K1129" s="90">
        <f>IF(D1129="","",ROUND((F1129*I1129*'Műszaki adattábla'!$C$6/'Műszaki adattábla'!$C$7)+(G1129*I1129)+(H1129*I1129)/12*$D$7,0))</f>
        <v>330173</v>
      </c>
      <c r="L1129" s="91">
        <f t="shared" si="36"/>
        <v>123825</v>
      </c>
    </row>
    <row r="1130" spans="2:12" ht="15.75" thickBot="1" x14ac:dyDescent="0.3">
      <c r="B1130" s="84">
        <f t="shared" si="35"/>
        <v>1109</v>
      </c>
      <c r="C1130" s="85" t="str">
        <f>IF(D1130="","",VLOOKUP(D1130,'Műszaki adattábla'!E:H,2,0))</f>
        <v>9900 Körmend, Hunyadi út 9.</v>
      </c>
      <c r="D1130" s="86" t="str">
        <f>IF('Műszaki adattábla'!E1122="","",'Műszaki adattábla'!E1122)</f>
        <v>39N050209941000S</v>
      </c>
      <c r="E1130" s="151">
        <f>IF('Műszaki adattábla'!E1122="","",'Műszaki adattábla'!Q1122)</f>
        <v>203725</v>
      </c>
      <c r="F1130" s="87">
        <f>IF(D1130="","",VLOOKUP(D1130,'Műszaki adattábla'!E:N,8,0))</f>
        <v>16</v>
      </c>
      <c r="G1130" s="87">
        <f>IF(D1130="","",IF('Műszaki adattábla'!K1122="20-99",IF('Műszaki adattábla'!N1122="","Nem adott meg lekötött teljesítményt",VLOOKUP(D1130,'Műszaki adattábla'!E:P,10,0)),0))</f>
        <v>0</v>
      </c>
      <c r="H1130" s="87">
        <f>IF(D1130="","",VLOOKUP(D1130,'Műszaki adattábla'!E:Q,11,0))</f>
        <v>0</v>
      </c>
      <c r="I1130" s="88">
        <v>1954.93</v>
      </c>
      <c r="J1130" s="89">
        <v>1138.9100000000001</v>
      </c>
      <c r="K1130" s="90">
        <f>IF(D1130="","",ROUND((F1130*I1130*'Műszaki adattábla'!$C$6/'Műszaki adattábla'!$C$7)+(G1130*I1130)+(H1130*I1130)/12*$D$7,0))</f>
        <v>330173</v>
      </c>
      <c r="L1130" s="91">
        <f t="shared" si="36"/>
        <v>232024</v>
      </c>
    </row>
    <row r="1131" spans="2:12" ht="15.75" thickBot="1" x14ac:dyDescent="0.3">
      <c r="B1131" s="84">
        <f t="shared" si="35"/>
        <v>1110</v>
      </c>
      <c r="C1131" s="85" t="str">
        <f>IF(D1131="","",VLOOKUP(D1131,'Műszaki adattábla'!E:H,2,0))</f>
        <v>9900 Körmend, Alkotmány út 5.</v>
      </c>
      <c r="D1131" s="86" t="str">
        <f>IF('Műszaki adattábla'!E1123="","",'Műszaki adattábla'!E1123)</f>
        <v>39N050214144000Q</v>
      </c>
      <c r="E1131" s="151">
        <f>IF('Műszaki adattábla'!E1123="","",'Műszaki adattábla'!Q1123)</f>
        <v>224311</v>
      </c>
      <c r="F1131" s="87">
        <f>IF(D1131="","",VLOOKUP(D1131,'Műszaki adattábla'!E:N,8,0))</f>
        <v>16</v>
      </c>
      <c r="G1131" s="87">
        <f>IF(D1131="","",IF('Műszaki adattábla'!K1123="20-99",IF('Műszaki adattábla'!N1123="","Nem adott meg lekötött teljesítményt",VLOOKUP(D1131,'Műszaki adattábla'!E:P,10,0)),0))</f>
        <v>0</v>
      </c>
      <c r="H1131" s="87">
        <f>IF(D1131="","",VLOOKUP(D1131,'Műszaki adattábla'!E:Q,11,0))</f>
        <v>0</v>
      </c>
      <c r="I1131" s="88">
        <v>1954.93</v>
      </c>
      <c r="J1131" s="89">
        <v>1138.9100000000001</v>
      </c>
      <c r="K1131" s="90">
        <f>IF(D1131="","",ROUND((F1131*I1131*'Műszaki adattábla'!$C$6/'Műszaki adattábla'!$C$7)+(G1131*I1131)+(H1131*I1131)/12*$D$7,0))</f>
        <v>330173</v>
      </c>
      <c r="L1131" s="91">
        <f t="shared" si="36"/>
        <v>255470</v>
      </c>
    </row>
    <row r="1132" spans="2:12" ht="15.75" thickBot="1" x14ac:dyDescent="0.3">
      <c r="B1132" s="84">
        <f t="shared" si="35"/>
        <v>1111</v>
      </c>
      <c r="C1132" s="85" t="str">
        <f>IF(D1132="","",VLOOKUP(D1132,'Műszaki adattábla'!E:H,2,0))</f>
        <v>9970 Szentgotthárd, Kossuth Lajos út 6.</v>
      </c>
      <c r="D1132" s="86" t="str">
        <f>IF('Műszaki adattábla'!E1124="","",'Műszaki adattábla'!E1124)</f>
        <v>39N0502141500003</v>
      </c>
      <c r="E1132" s="151">
        <f>IF('Műszaki adattábla'!E1124="","",'Műszaki adattábla'!Q1124)</f>
        <v>96057</v>
      </c>
      <c r="F1132" s="87">
        <f>IF(D1132="","",VLOOKUP(D1132,'Műszaki adattábla'!E:N,8,0))</f>
        <v>10</v>
      </c>
      <c r="G1132" s="87">
        <f>IF(D1132="","",IF('Műszaki adattábla'!K1124="20-99",IF('Műszaki adattábla'!N1124="","Nem adott meg lekötött teljesítményt",VLOOKUP(D1132,'Műszaki adattábla'!E:P,10,0)),0))</f>
        <v>0</v>
      </c>
      <c r="H1132" s="87">
        <f>IF(D1132="","",VLOOKUP(D1132,'Műszaki adattábla'!E:Q,11,0))</f>
        <v>0</v>
      </c>
      <c r="I1132" s="88">
        <v>1954.93</v>
      </c>
      <c r="J1132" s="89">
        <v>1138.9100000000001</v>
      </c>
      <c r="K1132" s="90">
        <f>IF(D1132="","",ROUND((F1132*I1132*'Műszaki adattábla'!$C$6/'Műszaki adattábla'!$C$7)+(G1132*I1132)+(H1132*I1132)/12*$D$7,0))</f>
        <v>206358</v>
      </c>
      <c r="L1132" s="91">
        <f t="shared" si="36"/>
        <v>109400</v>
      </c>
    </row>
    <row r="1133" spans="2:12" ht="15.75" thickBot="1" x14ac:dyDescent="0.3">
      <c r="B1133" s="84">
        <f t="shared" si="35"/>
        <v>1112</v>
      </c>
      <c r="C1133" s="85" t="str">
        <f>IF(D1133="","",VLOOKUP(D1133,'Műszaki adattábla'!E:H,2,0))</f>
        <v>9937 Pankasz, Fő út 52.</v>
      </c>
      <c r="D1133" s="86" t="str">
        <f>IF('Műszaki adattábla'!E1125="","",'Műszaki adattábla'!E1125)</f>
        <v>39N050857363000X</v>
      </c>
      <c r="E1133" s="151">
        <f>IF('Műszaki adattábla'!E1125="","",'Műszaki adattábla'!Q1125)</f>
        <v>15834</v>
      </c>
      <c r="F1133" s="87">
        <f>IF(D1133="","",VLOOKUP(D1133,'Műszaki adattábla'!E:N,8,0))</f>
        <v>4</v>
      </c>
      <c r="G1133" s="87">
        <f>IF(D1133="","",IF('Műszaki adattábla'!K1125="20-99",IF('Műszaki adattábla'!N1125="","Nem adott meg lekötött teljesítményt",VLOOKUP(D1133,'Műszaki adattábla'!E:P,10,0)),0))</f>
        <v>0</v>
      </c>
      <c r="H1133" s="87">
        <f>IF(D1133="","",VLOOKUP(D1133,'Műszaki adattábla'!E:Q,11,0))</f>
        <v>0</v>
      </c>
      <c r="I1133" s="88">
        <v>1954.93</v>
      </c>
      <c r="J1133" s="89">
        <v>1138.9100000000001</v>
      </c>
      <c r="K1133" s="90">
        <f>IF(D1133="","",ROUND((F1133*I1133*'Műszaki adattábla'!$C$6/'Műszaki adattábla'!$C$7)+(G1133*I1133)+(H1133*I1133)/12*$D$7,0))</f>
        <v>82543</v>
      </c>
      <c r="L1133" s="91">
        <f t="shared" si="36"/>
        <v>18034</v>
      </c>
    </row>
    <row r="1134" spans="2:12" ht="15.75" thickBot="1" x14ac:dyDescent="0.3">
      <c r="B1134" s="84">
        <f t="shared" si="35"/>
        <v>1113</v>
      </c>
      <c r="C1134" s="85" t="str">
        <f>IF(D1134="","",VLOOKUP(D1134,'Műszaki adattábla'!E:H,2,0))</f>
        <v>9825 Oszkó, Molnár A. út 3.</v>
      </c>
      <c r="D1134" s="86" t="str">
        <f>IF('Műszaki adattábla'!E1126="","",'Műszaki adattábla'!E1126)</f>
        <v>39N050211291000S</v>
      </c>
      <c r="E1134" s="151">
        <f>IF('Műszaki adattábla'!E1126="","",'Műszaki adattábla'!Q1126)</f>
        <v>8446</v>
      </c>
      <c r="F1134" s="87">
        <f>IF(D1134="","",VLOOKUP(D1134,'Műszaki adattábla'!E:N,8,0))</f>
        <v>4</v>
      </c>
      <c r="G1134" s="87">
        <f>IF(D1134="","",IF('Műszaki adattábla'!K1126="20-99",IF('Műszaki adattábla'!N1126="","Nem adott meg lekötött teljesítményt",VLOOKUP(D1134,'Műszaki adattábla'!E:P,10,0)),0))</f>
        <v>0</v>
      </c>
      <c r="H1134" s="87">
        <f>IF(D1134="","",VLOOKUP(D1134,'Műszaki adattábla'!E:Q,11,0))</f>
        <v>0</v>
      </c>
      <c r="I1134" s="88">
        <v>1954.93</v>
      </c>
      <c r="J1134" s="89">
        <v>1138.9100000000001</v>
      </c>
      <c r="K1134" s="90">
        <f>IF(D1134="","",ROUND((F1134*I1134*'Műszaki adattábla'!$C$6/'Műszaki adattábla'!$C$7)+(G1134*I1134)+(H1134*I1134)/12*$D$7,0))</f>
        <v>82543</v>
      </c>
      <c r="L1134" s="91">
        <f t="shared" si="36"/>
        <v>9619</v>
      </c>
    </row>
    <row r="1135" spans="2:12" ht="15.75" thickBot="1" x14ac:dyDescent="0.3">
      <c r="B1135" s="84">
        <f t="shared" si="35"/>
        <v>1114</v>
      </c>
      <c r="C1135" s="85" t="str">
        <f>IF(D1135="","",VLOOKUP(D1135,'Műszaki adattábla'!E:H,2,0))</f>
        <v>9813 Gersekarát, Dózsa Gy. Utca 131. D. ép.</v>
      </c>
      <c r="D1135" s="86" t="str">
        <f>IF('Műszaki adattábla'!E1127="","",'Műszaki adattábla'!E1127)</f>
        <v>39N161033987000G</v>
      </c>
      <c r="E1135" s="151">
        <f>IF('Műszaki adattábla'!E1127="","",'Műszaki adattábla'!Q1127)</f>
        <v>4434</v>
      </c>
      <c r="F1135" s="87">
        <f>IF(D1135="","",VLOOKUP(D1135,'Műszaki adattábla'!E:N,8,0))</f>
        <v>4</v>
      </c>
      <c r="G1135" s="87">
        <f>IF(D1135="","",IF('Műszaki adattábla'!K1127="20-99",IF('Műszaki adattábla'!N1127="","Nem adott meg lekötött teljesítményt",VLOOKUP(D1135,'Műszaki adattábla'!E:P,10,0)),0))</f>
        <v>0</v>
      </c>
      <c r="H1135" s="87">
        <f>IF(D1135="","",VLOOKUP(D1135,'Műszaki adattábla'!E:Q,11,0))</f>
        <v>0</v>
      </c>
      <c r="I1135" s="88">
        <v>2078.67</v>
      </c>
      <c r="J1135" s="89">
        <v>1169.71</v>
      </c>
      <c r="K1135" s="90">
        <f>IF(D1135="","",ROUND((F1135*I1135*'Műszaki adattábla'!$C$6/'Műszaki adattábla'!$C$7)+(G1135*I1135)+(H1135*I1135)/12*$D$7,0))</f>
        <v>87768</v>
      </c>
      <c r="L1135" s="91">
        <f t="shared" si="36"/>
        <v>5186</v>
      </c>
    </row>
    <row r="1136" spans="2:12" ht="15.75" thickBot="1" x14ac:dyDescent="0.3">
      <c r="B1136" s="84">
        <f t="shared" si="35"/>
        <v>1115</v>
      </c>
      <c r="C1136" s="85" t="str">
        <f>IF(D1136="","",VLOOKUP(D1136,'Műszaki adattábla'!E:H,2,0))</f>
        <v>8200 Veszprém, Bajcsy-Zs. u. 2.</v>
      </c>
      <c r="D1136" s="86" t="str">
        <f>IF('Műszaki adattábla'!E1128="","",'Műszaki adattábla'!E1128)</f>
        <v>39N040209874000E</v>
      </c>
      <c r="E1136" s="151">
        <f>IF('Műszaki adattábla'!E1128="","",'Műszaki adattábla'!Q1128)</f>
        <v>1293085</v>
      </c>
      <c r="F1136" s="87">
        <f>IF(D1136="","",VLOOKUP(D1136,'Műszaki adattábla'!E:N,8,0))</f>
        <v>0</v>
      </c>
      <c r="G1136" s="87">
        <f>IF(D1136="","",IF('Műszaki adattábla'!K1128="20-99",IF('Műszaki adattábla'!N1128="","Nem adott meg lekötött teljesítményt",VLOOKUP(D1136,'Műszaki adattábla'!E:P,10,0)),0))</f>
        <v>683</v>
      </c>
      <c r="H1136" s="87">
        <f>IF(D1136="","",VLOOKUP(D1136,'Műszaki adattábla'!E:Q,11,0))</f>
        <v>0</v>
      </c>
      <c r="I1136" s="88">
        <v>3252.02</v>
      </c>
      <c r="J1136" s="89">
        <v>174.31</v>
      </c>
      <c r="K1136" s="90">
        <f>IF(D1136="","",ROUND((F1136*I1136*'Műszaki adattábla'!$C$6/'Műszaki adattábla'!$C$7)+(G1136*I1136)+(H1136*I1136)/12*$D$7,0))</f>
        <v>2221130</v>
      </c>
      <c r="L1136" s="91">
        <f t="shared" si="36"/>
        <v>225398</v>
      </c>
    </row>
    <row r="1137" spans="2:12" ht="15.75" thickBot="1" x14ac:dyDescent="0.3">
      <c r="B1137" s="84">
        <f t="shared" si="35"/>
        <v>1116</v>
      </c>
      <c r="C1137" s="85" t="str">
        <f>IF(D1137="","",VLOOKUP(D1137,'Műszaki adattábla'!E:H,2,0))</f>
        <v>8230 Balatonfüred, Fürdő u. 15.</v>
      </c>
      <c r="D1137" s="86" t="str">
        <f>IF('Műszaki adattábla'!E1129="","",'Műszaki adattábla'!E1129)</f>
        <v>39N040262409000O</v>
      </c>
      <c r="E1137" s="151">
        <f>IF('Műszaki adattábla'!E1129="","",'Műszaki adattábla'!Q1129)</f>
        <v>184727</v>
      </c>
      <c r="F1137" s="87">
        <f>IF(D1137="","",VLOOKUP(D1137,'Műszaki adattábla'!E:N,8,0))</f>
        <v>0</v>
      </c>
      <c r="G1137" s="87">
        <f>IF(D1137="","",IF('Műszaki adattábla'!K1129="20-99",IF('Műszaki adattábla'!N1129="","Nem adott meg lekötött teljesítményt",VLOOKUP(D1137,'Műszaki adattábla'!E:P,10,0)),0))</f>
        <v>263</v>
      </c>
      <c r="H1137" s="87">
        <f>IF(D1137="","",VLOOKUP(D1137,'Műszaki adattábla'!E:Q,11,0))</f>
        <v>0</v>
      </c>
      <c r="I1137" s="88">
        <v>3252.02</v>
      </c>
      <c r="J1137" s="89">
        <v>174.31</v>
      </c>
      <c r="K1137" s="90">
        <f>IF(D1137="","",ROUND((F1137*I1137*'Műszaki adattábla'!$C$6/'Műszaki adattábla'!$C$7)+(G1137*I1137)+(H1137*I1137)/12*$D$7,0))</f>
        <v>855281</v>
      </c>
      <c r="L1137" s="91">
        <f t="shared" si="36"/>
        <v>32200</v>
      </c>
    </row>
    <row r="1138" spans="2:12" ht="15.75" thickBot="1" x14ac:dyDescent="0.3">
      <c r="B1138" s="84">
        <f t="shared" si="35"/>
        <v>1117</v>
      </c>
      <c r="C1138" s="85" t="str">
        <f>IF(D1138="","",VLOOKUP(D1138,'Műszaki adattábla'!E:H,2,0))</f>
        <v>8300 Tapolca, Ady E. u. 2.</v>
      </c>
      <c r="D1138" s="86" t="str">
        <f>IF('Műszaki adattábla'!E1130="","",'Műszaki adattábla'!E1130)</f>
        <v>39N040069248000K</v>
      </c>
      <c r="E1138" s="151">
        <f>IF('Műszaki adattábla'!E1130="","",'Műszaki adattábla'!Q1130)</f>
        <v>475010</v>
      </c>
      <c r="F1138" s="87">
        <f>IF(D1138="","",VLOOKUP(D1138,'Műszaki adattábla'!E:N,8,0))</f>
        <v>0</v>
      </c>
      <c r="G1138" s="87">
        <f>IF(D1138="","",IF('Műszaki adattábla'!K1130="20-99",IF('Műszaki adattábla'!N1130="","Nem adott meg lekötött teljesítményt",VLOOKUP(D1138,'Műszaki adattábla'!E:P,10,0)),0))</f>
        <v>263</v>
      </c>
      <c r="H1138" s="87">
        <f>IF(D1138="","",VLOOKUP(D1138,'Műszaki adattábla'!E:Q,11,0))</f>
        <v>0</v>
      </c>
      <c r="I1138" s="88">
        <v>3252.02</v>
      </c>
      <c r="J1138" s="89">
        <v>174.31</v>
      </c>
      <c r="K1138" s="90">
        <f>IF(D1138="","",ROUND((F1138*I1138*'Műszaki adattábla'!$C$6/'Műszaki adattábla'!$C$7)+(G1138*I1138)+(H1138*I1138)/12*$D$7,0))</f>
        <v>855281</v>
      </c>
      <c r="L1138" s="91">
        <f t="shared" si="36"/>
        <v>82799</v>
      </c>
    </row>
    <row r="1139" spans="2:12" ht="15.75" thickBot="1" x14ac:dyDescent="0.3">
      <c r="B1139" s="84">
        <f t="shared" si="35"/>
        <v>1118</v>
      </c>
      <c r="C1139" s="85" t="str">
        <f>IF(D1139="","",VLOOKUP(D1139,'Műszaki adattábla'!E:H,2,0))</f>
        <v>8258 Badacsonytomaj, Fő u. 14.</v>
      </c>
      <c r="D1139" s="86" t="str">
        <f>IF('Műszaki adattábla'!E1131="","",'Műszaki adattábla'!E1131)</f>
        <v>39N161042300000T</v>
      </c>
      <c r="E1139" s="151">
        <f>IF('Műszaki adattábla'!E1131="","",'Műszaki adattábla'!Q1131)</f>
        <v>22167</v>
      </c>
      <c r="F1139" s="87">
        <f>IF(D1139="","",VLOOKUP(D1139,'Műszaki adattábla'!E:N,8,0))</f>
        <v>4</v>
      </c>
      <c r="G1139" s="87">
        <f>IF(D1139="","",IF('Műszaki adattábla'!K1131="20-99",IF('Műszaki adattábla'!N1131="","Nem adott meg lekötött teljesítményt",VLOOKUP(D1139,'Műszaki adattábla'!E:P,10,0)),0))</f>
        <v>0</v>
      </c>
      <c r="H1139" s="87">
        <f>IF(D1139="","",VLOOKUP(D1139,'Műszaki adattábla'!E:Q,11,0))</f>
        <v>0</v>
      </c>
      <c r="I1139" s="88">
        <v>2078.67</v>
      </c>
      <c r="J1139" s="89">
        <v>1169.71</v>
      </c>
      <c r="K1139" s="90">
        <f>IF(D1139="","",ROUND((F1139*I1139*'Műszaki adattábla'!$C$6/'Műszaki adattábla'!$C$7)+(G1139*I1139)+(H1139*I1139)/12*$D$7,0))</f>
        <v>87768</v>
      </c>
      <c r="L1139" s="91">
        <f t="shared" si="36"/>
        <v>25929</v>
      </c>
    </row>
    <row r="1140" spans="2:12" ht="15.75" thickBot="1" x14ac:dyDescent="0.3">
      <c r="B1140" s="84">
        <f t="shared" si="35"/>
        <v>1119</v>
      </c>
      <c r="C1140" s="85" t="str">
        <f>IF(D1140="","",VLOOKUP(D1140,'Műszaki adattábla'!E:H,2,0))</f>
        <v>8220 Balatonalmádi, Jókai u. 12.</v>
      </c>
      <c r="D1140" s="86" t="str">
        <f>IF('Műszaki adattábla'!E1132="","",'Műszaki adattábla'!E1132)</f>
        <v>39N0402191760007</v>
      </c>
      <c r="E1140" s="151">
        <f>IF('Műszaki adattábla'!E1132="","",'Műszaki adattábla'!Q1132)</f>
        <v>0</v>
      </c>
      <c r="F1140" s="87">
        <f>IF(D1140="","",VLOOKUP(D1140,'Műszaki adattábla'!E:N,8,0))</f>
        <v>4</v>
      </c>
      <c r="G1140" s="87">
        <f>IF(D1140="","",IF('Műszaki adattábla'!K1132="20-99",IF('Műszaki adattábla'!N1132="","Nem adott meg lekötött teljesítményt",VLOOKUP(D1140,'Műszaki adattábla'!E:P,10,0)),0))</f>
        <v>0</v>
      </c>
      <c r="H1140" s="87">
        <f>IF(D1140="","",VLOOKUP(D1140,'Műszaki adattábla'!E:Q,11,0))</f>
        <v>0</v>
      </c>
      <c r="I1140" s="88">
        <v>1973.63</v>
      </c>
      <c r="J1140" s="89">
        <v>1626.5</v>
      </c>
      <c r="K1140" s="90">
        <f>IF(D1140="","",ROUND((F1140*I1140*'Műszaki adattábla'!$C$6/'Műszaki adattábla'!$C$7)+(G1140*I1140)+(H1140*I1140)/12*$D$7,0))</f>
        <v>83333</v>
      </c>
      <c r="L1140" s="91">
        <f t="shared" si="36"/>
        <v>0</v>
      </c>
    </row>
    <row r="1141" spans="2:12" ht="15.75" thickBot="1" x14ac:dyDescent="0.3">
      <c r="B1141" s="84">
        <f t="shared" si="35"/>
        <v>1120</v>
      </c>
      <c r="C1141" s="85" t="str">
        <f>IF(D1141="","",VLOOKUP(D1141,'Műszaki adattábla'!E:H,2,0))</f>
        <v>8220 Balatonalmádi, Hadak útja 4-6.</v>
      </c>
      <c r="D1141" s="86" t="str">
        <f>IF('Műszaki adattábla'!E1133="","",'Műszaki adattábla'!E1133)</f>
        <v>39N040333528000J</v>
      </c>
      <c r="E1141" s="151">
        <f>IF('Műszaki adattábla'!E1133="","",'Műszaki adattábla'!Q1133)</f>
        <v>100280</v>
      </c>
      <c r="F1141" s="87">
        <f>IF(D1141="","",VLOOKUP(D1141,'Műszaki adattábla'!E:N,8,0))</f>
        <v>10</v>
      </c>
      <c r="G1141" s="87">
        <f>IF(D1141="","",IF('Műszaki adattábla'!K1133="20-99",IF('Műszaki adattábla'!N1133="","Nem adott meg lekötött teljesítményt",VLOOKUP(D1141,'Műszaki adattábla'!E:P,10,0)),0))</f>
        <v>0</v>
      </c>
      <c r="H1141" s="87">
        <f>IF(D1141="","",VLOOKUP(D1141,'Műszaki adattábla'!E:Q,11,0))</f>
        <v>0</v>
      </c>
      <c r="I1141" s="88">
        <v>1973.63</v>
      </c>
      <c r="J1141" s="89">
        <v>1626.5</v>
      </c>
      <c r="K1141" s="90">
        <f>IF(D1141="","",ROUND((F1141*I1141*'Műszaki adattábla'!$C$6/'Műszaki adattábla'!$C$7)+(G1141*I1141)+(H1141*I1141)/12*$D$7,0))</f>
        <v>208332</v>
      </c>
      <c r="L1141" s="91">
        <f t="shared" si="36"/>
        <v>163105</v>
      </c>
    </row>
    <row r="1142" spans="2:12" ht="15.75" thickBot="1" x14ac:dyDescent="0.3">
      <c r="B1142" s="84">
        <f t="shared" si="35"/>
        <v>1121</v>
      </c>
      <c r="C1142" s="85" t="str">
        <f>IF(D1142="","",VLOOKUP(D1142,'Műszaki adattábla'!E:H,2,0))</f>
        <v>8174 Balatonkenese, Bajcsy-Zs.u.7.</v>
      </c>
      <c r="D1142" s="86" t="str">
        <f>IF('Műszaki adattábla'!E1134="","",'Műszaki adattábla'!E1134)</f>
        <v>39N0402029700009</v>
      </c>
      <c r="E1142" s="151">
        <f>IF('Műszaki adattábla'!E1134="","",'Műszaki adattábla'!Q1134)</f>
        <v>21112</v>
      </c>
      <c r="F1142" s="87">
        <f>IF(D1142="","",VLOOKUP(D1142,'Műszaki adattábla'!E:N,8,0))</f>
        <v>4</v>
      </c>
      <c r="G1142" s="87">
        <f>IF(D1142="","",IF('Műszaki adattábla'!K1134="20-99",IF('Műszaki adattábla'!N1134="","Nem adott meg lekötött teljesítményt",VLOOKUP(D1142,'Műszaki adattábla'!E:P,10,0)),0))</f>
        <v>0</v>
      </c>
      <c r="H1142" s="87">
        <f>IF(D1142="","",VLOOKUP(D1142,'Műszaki adattábla'!E:Q,11,0))</f>
        <v>0</v>
      </c>
      <c r="I1142" s="88">
        <v>1973.63</v>
      </c>
      <c r="J1142" s="89">
        <v>1626.5</v>
      </c>
      <c r="K1142" s="90">
        <f>IF(D1142="","",ROUND((F1142*I1142*'Műszaki adattábla'!$C$6/'Műszaki adattábla'!$C$7)+(G1142*I1142)+(H1142*I1142)/12*$D$7,0))</f>
        <v>83333</v>
      </c>
      <c r="L1142" s="91">
        <f t="shared" si="36"/>
        <v>34339</v>
      </c>
    </row>
    <row r="1143" spans="2:12" ht="15.75" thickBot="1" x14ac:dyDescent="0.3">
      <c r="B1143" s="84">
        <f t="shared" si="35"/>
        <v>1122</v>
      </c>
      <c r="C1143" s="85" t="str">
        <f>IF(D1143="","",VLOOKUP(D1143,'Műszaki adattábla'!E:H,2,0))</f>
        <v>8174 Balatonkenese, Bajcsy-Zs.u.7.</v>
      </c>
      <c r="D1143" s="86" t="str">
        <f>IF('Műszaki adattábla'!E1135="","",'Műszaki adattábla'!E1135)</f>
        <v>39N040203013000B</v>
      </c>
      <c r="E1143" s="151">
        <f>IF('Műszaki adattábla'!E1135="","",'Műszaki adattábla'!Q1135)</f>
        <v>15830</v>
      </c>
      <c r="F1143" s="87">
        <f>IF(D1143="","",VLOOKUP(D1143,'Műszaki adattábla'!E:N,8,0))</f>
        <v>4</v>
      </c>
      <c r="G1143" s="87">
        <f>IF(D1143="","",IF('Műszaki adattábla'!K1135="20-99",IF('Műszaki adattábla'!N1135="","Nem adott meg lekötött teljesítményt",VLOOKUP(D1143,'Műszaki adattábla'!E:P,10,0)),0))</f>
        <v>0</v>
      </c>
      <c r="H1143" s="87">
        <f>IF(D1143="","",VLOOKUP(D1143,'Műszaki adattábla'!E:Q,11,0))</f>
        <v>0</v>
      </c>
      <c r="I1143" s="88">
        <v>1973.63</v>
      </c>
      <c r="J1143" s="89">
        <v>1626.5</v>
      </c>
      <c r="K1143" s="90">
        <f>IF(D1143="","",ROUND((F1143*I1143*'Műszaki adattábla'!$C$6/'Műszaki adattábla'!$C$7)+(G1143*I1143)+(H1143*I1143)/12*$D$7,0))</f>
        <v>83333</v>
      </c>
      <c r="L1143" s="91">
        <f t="shared" si="36"/>
        <v>25747</v>
      </c>
    </row>
    <row r="1144" spans="2:12" ht="15.75" thickBot="1" x14ac:dyDescent="0.3">
      <c r="B1144" s="84">
        <f t="shared" si="35"/>
        <v>1123</v>
      </c>
      <c r="C1144" s="85" t="str">
        <f>IF(D1144="","",VLOOKUP(D1144,'Műszaki adattábla'!E:H,2,0))</f>
        <v>8174 Balatonkenese, Bajcsy-Zs.u.7.</v>
      </c>
      <c r="D1144" s="86" t="str">
        <f>IF('Műszaki adattábla'!E1136="","",'Műszaki adattábla'!E1136)</f>
        <v>39N040202949000J</v>
      </c>
      <c r="E1144" s="151">
        <f>IF('Műszaki adattábla'!E1136="","",'Műszaki adattábla'!Q1136)</f>
        <v>15830</v>
      </c>
      <c r="F1144" s="87">
        <f>IF(D1144="","",VLOOKUP(D1144,'Műszaki adattábla'!E:N,8,0))</f>
        <v>4</v>
      </c>
      <c r="G1144" s="87">
        <f>IF(D1144="","",IF('Műszaki adattábla'!K1136="20-99",IF('Műszaki adattábla'!N1136="","Nem adott meg lekötött teljesítményt",VLOOKUP(D1144,'Műszaki adattábla'!E:P,10,0)),0))</f>
        <v>0</v>
      </c>
      <c r="H1144" s="87">
        <f>IF(D1144="","",VLOOKUP(D1144,'Műszaki adattábla'!E:Q,11,0))</f>
        <v>0</v>
      </c>
      <c r="I1144" s="88">
        <v>1973.63</v>
      </c>
      <c r="J1144" s="89">
        <v>1626.5</v>
      </c>
      <c r="K1144" s="90">
        <f>IF(D1144="","",ROUND((F1144*I1144*'Műszaki adattábla'!$C$6/'Műszaki adattábla'!$C$7)+(G1144*I1144)+(H1144*I1144)/12*$D$7,0))</f>
        <v>83333</v>
      </c>
      <c r="L1144" s="91">
        <f t="shared" si="36"/>
        <v>25747</v>
      </c>
    </row>
    <row r="1145" spans="2:12" ht="15.75" thickBot="1" x14ac:dyDescent="0.3">
      <c r="B1145" s="84">
        <f t="shared" si="35"/>
        <v>1124</v>
      </c>
      <c r="C1145" s="85" t="str">
        <f>IF(D1145="","",VLOOKUP(D1145,'Műszaki adattábla'!E:H,2,0))</f>
        <v>8460 Devecser, Árpád u. 8.</v>
      </c>
      <c r="D1145" s="86" t="str">
        <f>IF('Műszaki adattábla'!E1137="","",'Műszaki adattábla'!E1137)</f>
        <v>39N040326756000J</v>
      </c>
      <c r="E1145" s="151">
        <f>IF('Műszaki adattábla'!E1137="","",'Műszaki adattábla'!Q1137)</f>
        <v>42224</v>
      </c>
      <c r="F1145" s="87">
        <f>IF(D1145="","",VLOOKUP(D1145,'Műszaki adattábla'!E:N,8,0))</f>
        <v>4</v>
      </c>
      <c r="G1145" s="87">
        <f>IF(D1145="","",IF('Műszaki adattábla'!K1137="20-99",IF('Műszaki adattábla'!N1137="","Nem adott meg lekötött teljesítményt",VLOOKUP(D1145,'Műszaki adattábla'!E:P,10,0)),0))</f>
        <v>0</v>
      </c>
      <c r="H1145" s="87">
        <f>IF(D1145="","",VLOOKUP(D1145,'Műszaki adattábla'!E:Q,11,0))</f>
        <v>0</v>
      </c>
      <c r="I1145" s="88">
        <v>1973.63</v>
      </c>
      <c r="J1145" s="89">
        <v>1626.5</v>
      </c>
      <c r="K1145" s="90">
        <f>IF(D1145="","",ROUND((F1145*I1145*'Műszaki adattábla'!$C$6/'Műszaki adattábla'!$C$7)+(G1145*I1145)+(H1145*I1145)/12*$D$7,0))</f>
        <v>83333</v>
      </c>
      <c r="L1145" s="91">
        <f t="shared" si="36"/>
        <v>68677</v>
      </c>
    </row>
    <row r="1146" spans="2:12" ht="15.75" thickBot="1" x14ac:dyDescent="0.3">
      <c r="B1146" s="84">
        <f t="shared" si="35"/>
        <v>1125</v>
      </c>
      <c r="C1146" s="85" t="str">
        <f>IF(D1146="","",VLOOKUP(D1146,'Műszaki adattábla'!E:H,2,0))</f>
        <v>8500 Pápa, Széchenyi u. 18.</v>
      </c>
      <c r="D1146" s="86" t="str">
        <f>IF('Műszaki adattábla'!E1138="","",'Műszaki adattábla'!E1138)</f>
        <v>39N040199882000L</v>
      </c>
      <c r="E1146" s="151">
        <f>IF('Műszaki adattábla'!E1138="","",'Műszaki adattábla'!Q1138)</f>
        <v>232227</v>
      </c>
      <c r="F1146" s="87">
        <f>IF(D1146="","",VLOOKUP(D1146,'Műszaki adattábla'!E:N,8,0))</f>
        <v>10</v>
      </c>
      <c r="G1146" s="87">
        <f>IF(D1146="","",IF('Műszaki adattábla'!K1138="20-99",IF('Műszaki adattábla'!N1138="","Nem adott meg lekötött teljesítményt",VLOOKUP(D1146,'Műszaki adattábla'!E:P,10,0)),0))</f>
        <v>0</v>
      </c>
      <c r="H1146" s="87">
        <f>IF(D1146="","",VLOOKUP(D1146,'Műszaki adattábla'!E:Q,11,0))</f>
        <v>0</v>
      </c>
      <c r="I1146" s="88">
        <v>1973.63</v>
      </c>
      <c r="J1146" s="89">
        <v>1626.5</v>
      </c>
      <c r="K1146" s="90">
        <f>IF(D1146="","",ROUND((F1146*I1146*'Műszaki adattábla'!$C$6/'Műszaki adattábla'!$C$7)+(G1146*I1146)+(H1146*I1146)/12*$D$7,0))</f>
        <v>208332</v>
      </c>
      <c r="L1146" s="91">
        <f t="shared" si="36"/>
        <v>377717</v>
      </c>
    </row>
    <row r="1147" spans="2:12" ht="15.75" thickBot="1" x14ac:dyDescent="0.3">
      <c r="B1147" s="84">
        <f t="shared" si="35"/>
        <v>1126</v>
      </c>
      <c r="C1147" s="85" t="str">
        <f>IF(D1147="","",VLOOKUP(D1147,'Műszaki adattábla'!E:H,2,0))</f>
        <v>8330 Sümeg, Kossuth u. 34.</v>
      </c>
      <c r="D1147" s="86" t="str">
        <f>IF('Műszaki adattábla'!E1139="","",'Műszaki adattábla'!E1139)</f>
        <v>39N040206525000A</v>
      </c>
      <c r="E1147" s="151">
        <f>IF('Műszaki adattábla'!E1139="","",'Műszaki adattábla'!Q1139)</f>
        <v>60170</v>
      </c>
      <c r="F1147" s="87">
        <f>IF(D1147="","",VLOOKUP(D1147,'Műszaki adattábla'!E:N,8,0))</f>
        <v>4</v>
      </c>
      <c r="G1147" s="87">
        <f>IF(D1147="","",IF('Műszaki adattábla'!K1139="20-99",IF('Műszaki adattábla'!N1139="","Nem adott meg lekötött teljesítményt",VLOOKUP(D1147,'Műszaki adattábla'!E:P,10,0)),0))</f>
        <v>0</v>
      </c>
      <c r="H1147" s="87">
        <f>IF(D1147="","",VLOOKUP(D1147,'Műszaki adattábla'!E:Q,11,0))</f>
        <v>0</v>
      </c>
      <c r="I1147" s="88">
        <v>1973.63</v>
      </c>
      <c r="J1147" s="89">
        <v>1626.5</v>
      </c>
      <c r="K1147" s="90">
        <f>IF(D1147="","",ROUND((F1147*I1147*'Műszaki adattábla'!$C$6/'Műszaki adattábla'!$C$7)+(G1147*I1147)+(H1147*I1147)/12*$D$7,0))</f>
        <v>83333</v>
      </c>
      <c r="L1147" s="91">
        <f t="shared" si="36"/>
        <v>97867</v>
      </c>
    </row>
    <row r="1148" spans="2:12" ht="15.75" thickBot="1" x14ac:dyDescent="0.3">
      <c r="B1148" s="84">
        <f t="shared" si="35"/>
        <v>1127</v>
      </c>
      <c r="C1148" s="85" t="str">
        <f>IF(D1148="","",VLOOKUP(D1148,'Műszaki adattábla'!E:H,2,0))</f>
        <v>8100 Várpalota, Honvéd u. 1.</v>
      </c>
      <c r="D1148" s="86" t="str">
        <f>IF('Műszaki adattábla'!E1140="","",'Műszaki adattábla'!E1140)</f>
        <v>39N040270428000O</v>
      </c>
      <c r="E1148" s="151">
        <f>IF('Műszaki adattábla'!E1140="","",'Műszaki adattábla'!Q1140)</f>
        <v>200562</v>
      </c>
      <c r="F1148" s="87">
        <f>IF(D1148="","",VLOOKUP(D1148,'Műszaki adattábla'!E:N,8,0))</f>
        <v>16</v>
      </c>
      <c r="G1148" s="87">
        <f>IF(D1148="","",IF('Műszaki adattábla'!K1140="20-99",IF('Műszaki adattábla'!N1140="","Nem adott meg lekötött teljesítményt",VLOOKUP(D1148,'Műszaki adattábla'!E:P,10,0)),0))</f>
        <v>0</v>
      </c>
      <c r="H1148" s="87">
        <f>IF(D1148="","",VLOOKUP(D1148,'Műszaki adattábla'!E:Q,11,0))</f>
        <v>0</v>
      </c>
      <c r="I1148" s="88">
        <v>1973.63</v>
      </c>
      <c r="J1148" s="89">
        <v>1626.5</v>
      </c>
      <c r="K1148" s="90">
        <f>IF(D1148="","",ROUND((F1148*I1148*'Műszaki adattábla'!$C$6/'Műszaki adattábla'!$C$7)+(G1148*I1148)+(H1148*I1148)/12*$D$7,0))</f>
        <v>333332</v>
      </c>
      <c r="L1148" s="91">
        <f t="shared" si="36"/>
        <v>326214</v>
      </c>
    </row>
    <row r="1149" spans="2:12" ht="15.75" thickBot="1" x14ac:dyDescent="0.3">
      <c r="B1149" s="84">
        <f t="shared" si="35"/>
        <v>1128</v>
      </c>
      <c r="C1149" s="85" t="str">
        <f>IF(D1149="","",VLOOKUP(D1149,'Műszaki adattábla'!E:H,2,0))</f>
        <v>8200 Veszprém, Bajcsy-Zs. u. 2.</v>
      </c>
      <c r="D1149" s="86" t="str">
        <f>IF('Műszaki adattábla'!E1141="","",'Műszaki adattábla'!E1141)</f>
        <v>39N040222872000P</v>
      </c>
      <c r="E1149" s="151">
        <f>IF('Műszaki adattábla'!E1141="","",'Műszaki adattábla'!Q1141)</f>
        <v>15836</v>
      </c>
      <c r="F1149" s="87">
        <f>IF(D1149="","",VLOOKUP(D1149,'Műszaki adattábla'!E:N,8,0))</f>
        <v>4</v>
      </c>
      <c r="G1149" s="87">
        <f>IF(D1149="","",IF('Műszaki adattábla'!K1141="20-99",IF('Műszaki adattábla'!N1141="","Nem adott meg lekötött teljesítményt",VLOOKUP(D1149,'Műszaki adattábla'!E:P,10,0)),0))</f>
        <v>0</v>
      </c>
      <c r="H1149" s="87">
        <f>IF(D1149="","",VLOOKUP(D1149,'Műszaki adattábla'!E:Q,11,0))</f>
        <v>0</v>
      </c>
      <c r="I1149" s="88">
        <v>1973.63</v>
      </c>
      <c r="J1149" s="89">
        <v>1626.5</v>
      </c>
      <c r="K1149" s="90">
        <f>IF(D1149="","",ROUND((F1149*I1149*'Műszaki adattábla'!$C$6/'Műszaki adattábla'!$C$7)+(G1149*I1149)+(H1149*I1149)/12*$D$7,0))</f>
        <v>83333</v>
      </c>
      <c r="L1149" s="91">
        <f t="shared" si="36"/>
        <v>25757</v>
      </c>
    </row>
    <row r="1150" spans="2:12" ht="15.75" thickBot="1" x14ac:dyDescent="0.3">
      <c r="B1150" s="84">
        <f t="shared" si="35"/>
        <v>1129</v>
      </c>
      <c r="C1150" s="85" t="str">
        <f>IF(D1150="","",VLOOKUP(D1150,'Műszaki adattábla'!E:H,2,0))</f>
        <v>8200 Veszprém, Erzsébet liget 1.</v>
      </c>
      <c r="D1150" s="86" t="str">
        <f>IF('Műszaki adattábla'!E1142="","",'Műszaki adattábla'!E1142)</f>
        <v>39N040171200000I</v>
      </c>
      <c r="E1150" s="151">
        <f>IF('Műszaki adattábla'!E1142="","",'Műszaki adattábla'!Q1142)</f>
        <v>5278</v>
      </c>
      <c r="F1150" s="87">
        <f>IF(D1150="","",VLOOKUP(D1150,'Műszaki adattábla'!E:N,8,0))</f>
        <v>16</v>
      </c>
      <c r="G1150" s="87">
        <f>IF(D1150="","",IF('Műszaki adattábla'!K1142="20-99",IF('Műszaki adattábla'!N1142="","Nem adott meg lekötött teljesítményt",VLOOKUP(D1150,'Műszaki adattábla'!E:P,10,0)),0))</f>
        <v>0</v>
      </c>
      <c r="H1150" s="87">
        <f>IF(D1150="","",VLOOKUP(D1150,'Műszaki adattábla'!E:Q,11,0))</f>
        <v>0</v>
      </c>
      <c r="I1150" s="88">
        <v>1973.63</v>
      </c>
      <c r="J1150" s="89">
        <v>1626.5</v>
      </c>
      <c r="K1150" s="90">
        <f>IF(D1150="","",ROUND((F1150*I1150*'Műszaki adattábla'!$C$6/'Műszaki adattábla'!$C$7)+(G1150*I1150)+(H1150*I1150)/12*$D$7,0))</f>
        <v>333332</v>
      </c>
      <c r="L1150" s="91">
        <f t="shared" si="36"/>
        <v>8585</v>
      </c>
    </row>
    <row r="1151" spans="2:12" ht="15.75" thickBot="1" x14ac:dyDescent="0.3">
      <c r="B1151" s="84">
        <f t="shared" si="35"/>
        <v>1130</v>
      </c>
      <c r="C1151" s="85" t="str">
        <f>IF(D1151="","",VLOOKUP(D1151,'Műszaki adattábla'!E:H,2,0))</f>
        <v>8200 Veszprém, Erzsébet liget 1.</v>
      </c>
      <c r="D1151" s="86" t="str">
        <f>IF('Műszaki adattábla'!E1143="","",'Műszaki adattábla'!E1143)</f>
        <v>39N040171213000Y</v>
      </c>
      <c r="E1151" s="151">
        <f>IF('Műszaki adattábla'!E1143="","",'Műszaki adattábla'!Q1143)</f>
        <v>31668</v>
      </c>
      <c r="F1151" s="87">
        <f>IF(D1151="","",VLOOKUP(D1151,'Műszaki adattábla'!E:N,8,0))</f>
        <v>4</v>
      </c>
      <c r="G1151" s="87">
        <f>IF(D1151="","",IF('Műszaki adattábla'!K1143="20-99",IF('Műszaki adattábla'!N1143="","Nem adott meg lekötött teljesítményt",VLOOKUP(D1151,'Műszaki adattábla'!E:P,10,0)),0))</f>
        <v>0</v>
      </c>
      <c r="H1151" s="87">
        <f>IF(D1151="","",VLOOKUP(D1151,'Műszaki adattábla'!E:Q,11,0))</f>
        <v>0</v>
      </c>
      <c r="I1151" s="88">
        <v>1973.63</v>
      </c>
      <c r="J1151" s="89">
        <v>1626.5</v>
      </c>
      <c r="K1151" s="90">
        <f>IF(D1151="","",ROUND((F1151*I1151*'Műszaki adattábla'!$C$6/'Műszaki adattábla'!$C$7)+(G1151*I1151)+(H1151*I1151)/12*$D$7,0))</f>
        <v>83333</v>
      </c>
      <c r="L1151" s="91">
        <f t="shared" si="36"/>
        <v>51508</v>
      </c>
    </row>
    <row r="1152" spans="2:12" ht="15.75" thickBot="1" x14ac:dyDescent="0.3">
      <c r="B1152" s="84">
        <f t="shared" si="35"/>
        <v>1131</v>
      </c>
      <c r="C1152" s="85" t="str">
        <f>IF(D1152="","",VLOOKUP(D1152,'Műszaki adattábla'!E:H,2,0))</f>
        <v>8200 Veszprém, Erzsébet liget 1.</v>
      </c>
      <c r="D1152" s="86" t="str">
        <f>IF('Műszaki adattábla'!E1144="","",'Műszaki adattábla'!E1144)</f>
        <v>39N040171186000L</v>
      </c>
      <c r="E1152" s="151">
        <f>IF('Műszaki adattábla'!E1144="","",'Műszaki adattábla'!Q1144)</f>
        <v>0</v>
      </c>
      <c r="F1152" s="87">
        <f>IF(D1152="","",VLOOKUP(D1152,'Műszaki adattábla'!E:N,8,0))</f>
        <v>4</v>
      </c>
      <c r="G1152" s="87">
        <f>IF(D1152="","",IF('Műszaki adattábla'!K1144="20-99",IF('Műszaki adattábla'!N1144="","Nem adott meg lekötött teljesítményt",VLOOKUP(D1152,'Műszaki adattábla'!E:P,10,0)),0))</f>
        <v>0</v>
      </c>
      <c r="H1152" s="87">
        <f>IF(D1152="","",VLOOKUP(D1152,'Műszaki adattábla'!E:Q,11,0))</f>
        <v>0</v>
      </c>
      <c r="I1152" s="88">
        <v>1973.63</v>
      </c>
      <c r="J1152" s="89">
        <v>1626.5</v>
      </c>
      <c r="K1152" s="90">
        <f>IF(D1152="","",ROUND((F1152*I1152*'Műszaki adattábla'!$C$6/'Műszaki adattábla'!$C$7)+(G1152*I1152)+(H1152*I1152)/12*$D$7,0))</f>
        <v>83333</v>
      </c>
      <c r="L1152" s="91">
        <f t="shared" si="36"/>
        <v>0</v>
      </c>
    </row>
    <row r="1153" spans="2:12" ht="15.75" thickBot="1" x14ac:dyDescent="0.3">
      <c r="B1153" s="84">
        <f t="shared" si="35"/>
        <v>1132</v>
      </c>
      <c r="C1153" s="85" t="str">
        <f>IF(D1153="","",VLOOKUP(D1153,'Műszaki adattábla'!E:H,2,0))</f>
        <v>8420 Zirc, Petőfi u. 27.</v>
      </c>
      <c r="D1153" s="86" t="str">
        <f>IF('Műszaki adattábla'!E1145="","",'Műszaki adattábla'!E1145)</f>
        <v>39N0402044840002</v>
      </c>
      <c r="E1153" s="151">
        <f>IF('Műszaki adattábla'!E1145="","",'Műszaki adattábla'!Q1145)</f>
        <v>49612</v>
      </c>
      <c r="F1153" s="87">
        <f>IF(D1153="","",VLOOKUP(D1153,'Műszaki adattábla'!E:N,8,0))</f>
        <v>4</v>
      </c>
      <c r="G1153" s="87">
        <f>IF(D1153="","",IF('Műszaki adattábla'!K1145="20-99",IF('Műszaki adattábla'!N1145="","Nem adott meg lekötött teljesítményt",VLOOKUP(D1153,'Műszaki adattábla'!E:P,10,0)),0))</f>
        <v>0</v>
      </c>
      <c r="H1153" s="87">
        <f>IF(D1153="","",VLOOKUP(D1153,'Műszaki adattábla'!E:Q,11,0))</f>
        <v>0</v>
      </c>
      <c r="I1153" s="88">
        <v>1973.63</v>
      </c>
      <c r="J1153" s="89">
        <v>1626.5</v>
      </c>
      <c r="K1153" s="90">
        <f>IF(D1153="","",ROUND((F1153*I1153*'Műszaki adattábla'!$C$6/'Műszaki adattábla'!$C$7)+(G1153*I1153)+(H1153*I1153)/12*$D$7,0))</f>
        <v>83333</v>
      </c>
      <c r="L1153" s="91">
        <f t="shared" si="36"/>
        <v>80694</v>
      </c>
    </row>
    <row r="1154" spans="2:12" ht="15.75" thickBot="1" x14ac:dyDescent="0.3">
      <c r="B1154" s="84">
        <f t="shared" ref="B1154:B1217" si="37">IF(D1154="","",B1153+1)</f>
        <v>1133</v>
      </c>
      <c r="C1154" s="85" t="str">
        <f>IF(D1154="","",VLOOKUP(D1154,'Műszaki adattábla'!E:H,2,0))</f>
        <v>8440 Herend, Posta utca 1.</v>
      </c>
      <c r="D1154" s="86" t="str">
        <f>IF('Műszaki adattábla'!E1146="","",'Műszaki adattábla'!E1146)</f>
        <v>39N040168336000R</v>
      </c>
      <c r="E1154" s="151">
        <f>IF('Műszaki adattábla'!E1146="","",'Műszaki adattábla'!Q1146)</f>
        <v>25336</v>
      </c>
      <c r="F1154" s="87">
        <f>IF(D1154="","",VLOOKUP(D1154,'Műszaki adattábla'!E:N,8,0))</f>
        <v>4</v>
      </c>
      <c r="G1154" s="87">
        <f>IF(D1154="","",IF('Műszaki adattábla'!K1146="20-99",IF('Műszaki adattábla'!N1146="","Nem adott meg lekötött teljesítményt",VLOOKUP(D1154,'Műszaki adattábla'!E:P,10,0)),0))</f>
        <v>0</v>
      </c>
      <c r="H1154" s="87">
        <f>IF(D1154="","",VLOOKUP(D1154,'Műszaki adattábla'!E:Q,11,0))</f>
        <v>0</v>
      </c>
      <c r="I1154" s="88">
        <v>1973.63</v>
      </c>
      <c r="J1154" s="89">
        <v>1626.5</v>
      </c>
      <c r="K1154" s="90">
        <f>IF(D1154="","",ROUND((F1154*I1154*'Műszaki adattábla'!$C$6/'Műszaki adattábla'!$C$7)+(G1154*I1154)+(H1154*I1154)/12*$D$7,0))</f>
        <v>83333</v>
      </c>
      <c r="L1154" s="91">
        <f t="shared" ref="L1154:L1217" si="38">IF(D1154="","",ROUND((J1154/1000)*E1154,0))</f>
        <v>41209</v>
      </c>
    </row>
    <row r="1155" spans="2:12" ht="15.75" thickBot="1" x14ac:dyDescent="0.3">
      <c r="B1155" s="84">
        <f t="shared" si="37"/>
        <v>1134</v>
      </c>
      <c r="C1155" s="85" t="str">
        <f>IF(D1155="","",VLOOKUP(D1155,'Műszaki adattábla'!E:H,2,0))</f>
        <v>8182 Berhida Peremarton, Szegfű út 1.</v>
      </c>
      <c r="D1155" s="86" t="str">
        <f>IF('Műszaki adattábla'!E1147="","",'Műszaki adattábla'!E1147)</f>
        <v>39N040350626000S</v>
      </c>
      <c r="E1155" s="151">
        <f>IF('Műszaki adattábla'!E1147="","",'Műszaki adattábla'!Q1147)</f>
        <v>26392</v>
      </c>
      <c r="F1155" s="87">
        <f>IF(D1155="","",VLOOKUP(D1155,'Műszaki adattábla'!E:N,8,0))</f>
        <v>4</v>
      </c>
      <c r="G1155" s="87">
        <f>IF(D1155="","",IF('Műszaki adattábla'!K1147="20-99",IF('Műszaki adattábla'!N1147="","Nem adott meg lekötött teljesítményt",VLOOKUP(D1155,'Műszaki adattábla'!E:P,10,0)),0))</f>
        <v>0</v>
      </c>
      <c r="H1155" s="87">
        <f>IF(D1155="","",VLOOKUP(D1155,'Műszaki adattábla'!E:Q,11,0))</f>
        <v>0</v>
      </c>
      <c r="I1155" s="88">
        <v>1973.63</v>
      </c>
      <c r="J1155" s="89">
        <v>1626.5</v>
      </c>
      <c r="K1155" s="90">
        <f>IF(D1155="","",ROUND((F1155*I1155*'Műszaki adattábla'!$C$6/'Műszaki adattábla'!$C$7)+(G1155*I1155)+(H1155*I1155)/12*$D$7,0))</f>
        <v>83333</v>
      </c>
      <c r="L1155" s="91">
        <f t="shared" si="38"/>
        <v>42927</v>
      </c>
    </row>
    <row r="1156" spans="2:12" ht="15.75" thickBot="1" x14ac:dyDescent="0.3">
      <c r="B1156" s="84">
        <f t="shared" si="37"/>
        <v>1135</v>
      </c>
      <c r="C1156" s="85" t="str">
        <f>IF(D1156="","",VLOOKUP(D1156,'Műszaki adattábla'!E:H,2,0))</f>
        <v>8900. Zalaegerszeg, Balatoni út 4</v>
      </c>
      <c r="D1156" s="86" t="str">
        <f>IF('Műszaki adattábla'!E1148="","",'Műszaki adattábla'!E1148)</f>
        <v>39N0400001830006</v>
      </c>
      <c r="E1156" s="151">
        <f>IF('Műszaki adattábla'!E1148="","",'Műszaki adattábla'!Q1148)</f>
        <v>1197673</v>
      </c>
      <c r="F1156" s="87">
        <f>IF(D1156="","",VLOOKUP(D1156,'Műszaki adattábla'!E:N,8,0))</f>
        <v>0</v>
      </c>
      <c r="G1156" s="87">
        <f>IF(D1156="","",IF('Műszaki adattábla'!K1148="20-99",IF('Műszaki adattábla'!N1148="","Nem adott meg lekötött teljesítményt",VLOOKUP(D1156,'Műszaki adattábla'!E:P,10,0)),0))</f>
        <v>462</v>
      </c>
      <c r="H1156" s="87">
        <f>IF(D1156="","",VLOOKUP(D1156,'Műszaki adattábla'!E:Q,11,0))</f>
        <v>0</v>
      </c>
      <c r="I1156" s="88">
        <v>3252.02</v>
      </c>
      <c r="J1156" s="89">
        <v>174.31</v>
      </c>
      <c r="K1156" s="90">
        <f>IF(D1156="","",ROUND((F1156*I1156*'Műszaki adattábla'!$C$6/'Műszaki adattábla'!$C$7)+(G1156*I1156)+(H1156*I1156)/12*$D$7,0))</f>
        <v>1502433</v>
      </c>
      <c r="L1156" s="91">
        <f t="shared" si="38"/>
        <v>208766</v>
      </c>
    </row>
    <row r="1157" spans="2:12" ht="15.75" thickBot="1" x14ac:dyDescent="0.3">
      <c r="B1157" s="84">
        <f t="shared" si="37"/>
        <v>1136</v>
      </c>
      <c r="C1157" s="85" t="str">
        <f>IF(D1157="","",VLOOKUP(D1157,'Műszaki adattábla'!E:H,2,0))</f>
        <v>8900. Zalaegerszeg, Jákum utca 38.</v>
      </c>
      <c r="D1157" s="86" t="str">
        <f>IF('Műszaki adattábla'!E1149="","",'Műszaki adattábla'!E1149)</f>
        <v>39N040086171000D</v>
      </c>
      <c r="E1157" s="151">
        <f>IF('Műszaki adattábla'!E1149="","",'Műszaki adattábla'!Q1149)</f>
        <v>162368</v>
      </c>
      <c r="F1157" s="87">
        <f>IF(D1157="","",VLOOKUP(D1157,'Műszaki adattábla'!E:N,8,0))</f>
        <v>0</v>
      </c>
      <c r="G1157" s="87">
        <f>IF(D1157="","",IF('Műszaki adattábla'!K1149="20-99",IF('Műszaki adattábla'!N1149="","Nem adott meg lekötött teljesítményt",VLOOKUP(D1157,'Műszaki adattábla'!E:P,10,0)),0))</f>
        <v>210</v>
      </c>
      <c r="H1157" s="87">
        <f>IF(D1157="","",VLOOKUP(D1157,'Műszaki adattábla'!E:Q,11,0))</f>
        <v>0</v>
      </c>
      <c r="I1157" s="88">
        <v>3252.02</v>
      </c>
      <c r="J1157" s="89">
        <v>174.31</v>
      </c>
      <c r="K1157" s="90">
        <f>IF(D1157="","",ROUND((F1157*I1157*'Műszaki adattábla'!$C$6/'Műszaki adattábla'!$C$7)+(G1157*I1157)+(H1157*I1157)/12*$D$7,0))</f>
        <v>682924</v>
      </c>
      <c r="L1157" s="91">
        <f t="shared" si="38"/>
        <v>28302</v>
      </c>
    </row>
    <row r="1158" spans="2:12" ht="15.75" thickBot="1" x14ac:dyDescent="0.3">
      <c r="B1158" s="84">
        <f t="shared" si="37"/>
        <v>1137</v>
      </c>
      <c r="C1158" s="85" t="str">
        <f>IF(D1158="","",VLOOKUP(D1158,'Műszaki adattábla'!E:H,2,0))</f>
        <v>8900. Zalaegerszeg, Jákum utca 38.</v>
      </c>
      <c r="D1158" s="86" t="str">
        <f>IF('Műszaki adattábla'!E1150="","",'Műszaki adattábla'!E1150)</f>
        <v>39N0400862190002</v>
      </c>
      <c r="E1158" s="151">
        <f>IF('Műszaki adattábla'!E1150="","",'Műszaki adattábla'!Q1150)</f>
        <v>17035</v>
      </c>
      <c r="F1158" s="87">
        <f>IF(D1158="","",VLOOKUP(D1158,'Műszaki adattábla'!E:N,8,0))</f>
        <v>16</v>
      </c>
      <c r="G1158" s="87">
        <f>IF(D1158="","",IF('Műszaki adattábla'!K1150="20-99",IF('Műszaki adattábla'!N1150="","Nem adott meg lekötött teljesítményt",VLOOKUP(D1158,'Műszaki adattábla'!E:P,10,0)),0))</f>
        <v>0</v>
      </c>
      <c r="H1158" s="87">
        <f>IF(D1158="","",VLOOKUP(D1158,'Műszaki adattábla'!E:Q,11,0))</f>
        <v>0</v>
      </c>
      <c r="I1158" s="88">
        <v>1973.63</v>
      </c>
      <c r="J1158" s="89">
        <v>1626.5</v>
      </c>
      <c r="K1158" s="90">
        <f>IF(D1158="","",ROUND((F1158*I1158*'Műszaki adattábla'!$C$6/'Műszaki adattábla'!$C$7)+(G1158*I1158)+(H1158*I1158)/12*$D$7,0))</f>
        <v>333332</v>
      </c>
      <c r="L1158" s="91">
        <f t="shared" si="38"/>
        <v>27707</v>
      </c>
    </row>
    <row r="1159" spans="2:12" ht="15.75" thickBot="1" x14ac:dyDescent="0.3">
      <c r="B1159" s="84">
        <f t="shared" si="37"/>
        <v>1138</v>
      </c>
      <c r="C1159" s="85" t="str">
        <f>IF(D1159="","",VLOOKUP(D1159,'Műszaki adattábla'!E:H,2,0))</f>
        <v>8900.Zalaegerszeg, Kossuth L. út 45-47.</v>
      </c>
      <c r="D1159" s="86" t="str">
        <f>IF('Műszaki adattábla'!E1151="","",'Műszaki adattábla'!E1151)</f>
        <v>39N040087904000D</v>
      </c>
      <c r="E1159" s="151">
        <f>IF('Műszaki adattábla'!E1151="","",'Műszaki adattábla'!Q1151)</f>
        <v>551766</v>
      </c>
      <c r="F1159" s="87">
        <f>IF(D1159="","",VLOOKUP(D1159,'Műszaki adattábla'!E:N,8,0))</f>
        <v>0</v>
      </c>
      <c r="G1159" s="87">
        <f>IF(D1159="","",IF('Műszaki adattábla'!K1151="20-99",IF('Műszaki adattábla'!N1151="","Nem adott meg lekötött teljesítményt",VLOOKUP(D1159,'Műszaki adattábla'!E:P,10,0)),0))</f>
        <v>788</v>
      </c>
      <c r="H1159" s="87">
        <f>IF(D1159="","",VLOOKUP(D1159,'Műszaki adattábla'!E:Q,11,0))</f>
        <v>0</v>
      </c>
      <c r="I1159" s="88">
        <v>3252.02</v>
      </c>
      <c r="J1159" s="89">
        <v>174.31</v>
      </c>
      <c r="K1159" s="90">
        <f>IF(D1159="","",ROUND((F1159*I1159*'Műszaki adattábla'!$C$6/'Műszaki adattábla'!$C$7)+(G1159*I1159)+(H1159*I1159)/12*$D$7,0))</f>
        <v>2562592</v>
      </c>
      <c r="L1159" s="91">
        <f t="shared" si="38"/>
        <v>96178</v>
      </c>
    </row>
    <row r="1160" spans="2:12" ht="15.75" thickBot="1" x14ac:dyDescent="0.3">
      <c r="B1160" s="84">
        <f t="shared" si="37"/>
        <v>1139</v>
      </c>
      <c r="C1160" s="85" t="str">
        <f>IF(D1160="","",VLOOKUP(D1160,'Műszaki adattábla'!E:H,2,0))</f>
        <v>8900.Zalaegerszeg, Ady E. u. 50-54.</v>
      </c>
      <c r="D1160" s="86" t="str">
        <f>IF('Műszaki adattábla'!E1152="","",'Műszaki adattábla'!E1152)</f>
        <v>39N0400412300000</v>
      </c>
      <c r="E1160" s="151">
        <f>IF('Műszaki adattábla'!E1152="","",'Műszaki adattábla'!Q1152)</f>
        <v>53438</v>
      </c>
      <c r="F1160" s="87">
        <f>IF(D1160="","",VLOOKUP(D1160,'Műszaki adattábla'!E:N,8,0))</f>
        <v>4</v>
      </c>
      <c r="G1160" s="87">
        <f>IF(D1160="","",IF('Műszaki adattábla'!K1152="20-99",IF('Műszaki adattábla'!N1152="","Nem adott meg lekötött teljesítményt",VLOOKUP(D1160,'Műszaki adattábla'!E:P,10,0)),0))</f>
        <v>0</v>
      </c>
      <c r="H1160" s="87">
        <f>IF(D1160="","",VLOOKUP(D1160,'Műszaki adattábla'!E:Q,11,0))</f>
        <v>0</v>
      </c>
      <c r="I1160" s="88">
        <v>1973.63</v>
      </c>
      <c r="J1160" s="89">
        <v>1626.5</v>
      </c>
      <c r="K1160" s="90">
        <f>IF(D1160="","",ROUND((F1160*I1160*'Műszaki adattábla'!$C$6/'Műszaki adattábla'!$C$7)+(G1160*I1160)+(H1160*I1160)/12*$D$7,0))</f>
        <v>83333</v>
      </c>
      <c r="L1160" s="91">
        <f t="shared" si="38"/>
        <v>86917</v>
      </c>
    </row>
    <row r="1161" spans="2:12" ht="15.75" thickBot="1" x14ac:dyDescent="0.3">
      <c r="B1161" s="84">
        <f t="shared" si="37"/>
        <v>1140</v>
      </c>
      <c r="C1161" s="85" t="str">
        <f>IF(D1161="","",VLOOKUP(D1161,'Műszaki adattábla'!E:H,2,0))</f>
        <v>8900.Zalaegerszeg, Ady E. u. 50-54.</v>
      </c>
      <c r="D1161" s="86" t="str">
        <f>IF('Műszaki adattábla'!E1153="","",'Műszaki adattábla'!E1153)</f>
        <v>39N040336620000S</v>
      </c>
      <c r="E1161" s="151">
        <f>IF('Műszaki adattábla'!E1153="","",'Műszaki adattábla'!Q1153)</f>
        <v>5285</v>
      </c>
      <c r="F1161" s="87">
        <f>IF(D1161="","",VLOOKUP(D1161,'Műszaki adattábla'!E:N,8,0))</f>
        <v>4</v>
      </c>
      <c r="G1161" s="87">
        <f>IF(D1161="","",IF('Műszaki adattábla'!K1153="20-99",IF('Műszaki adattábla'!N1153="","Nem adott meg lekötött teljesítményt",VLOOKUP(D1161,'Műszaki adattábla'!E:P,10,0)),0))</f>
        <v>0</v>
      </c>
      <c r="H1161" s="87">
        <f>IF(D1161="","",VLOOKUP(D1161,'Műszaki adattábla'!E:Q,11,0))</f>
        <v>0</v>
      </c>
      <c r="I1161" s="88">
        <v>1973.63</v>
      </c>
      <c r="J1161" s="89">
        <v>1626.5</v>
      </c>
      <c r="K1161" s="90">
        <f>IF(D1161="","",ROUND((F1161*I1161*'Műszaki adattábla'!$C$6/'Műszaki adattábla'!$C$7)+(G1161*I1161)+(H1161*I1161)/12*$D$7,0))</f>
        <v>83333</v>
      </c>
      <c r="L1161" s="91">
        <f t="shared" si="38"/>
        <v>8596</v>
      </c>
    </row>
    <row r="1162" spans="2:12" ht="15.75" thickBot="1" x14ac:dyDescent="0.3">
      <c r="B1162" s="84">
        <f t="shared" si="37"/>
        <v>1141</v>
      </c>
      <c r="C1162" s="85" t="str">
        <f>IF(D1162="","",VLOOKUP(D1162,'Műszaki adattábla'!E:H,2,0))</f>
        <v>8800. Nagykanizsa, Sabján Gy. út 1.</v>
      </c>
      <c r="D1162" s="86" t="str">
        <f>IF('Műszaki adattábla'!E1154="","",'Műszaki adattábla'!E1154)</f>
        <v>39N040151627000Z</v>
      </c>
      <c r="E1162" s="151">
        <f>IF('Műszaki adattábla'!E1154="","",'Műszaki adattábla'!Q1154)</f>
        <v>455187</v>
      </c>
      <c r="F1162" s="87">
        <f>IF(D1162="","",VLOOKUP(D1162,'Műszaki adattábla'!E:N,8,0))</f>
        <v>0</v>
      </c>
      <c r="G1162" s="87">
        <f>IF(D1162="","",IF('Műszaki adattábla'!K1154="20-99",IF('Műszaki adattábla'!N1154="","Nem adott meg lekötött teljesítményt",VLOOKUP(D1162,'Műszaki adattábla'!E:P,10,0)),0))</f>
        <v>683</v>
      </c>
      <c r="H1162" s="87">
        <f>IF(D1162="","",VLOOKUP(D1162,'Műszaki adattábla'!E:Q,11,0))</f>
        <v>0</v>
      </c>
      <c r="I1162" s="88">
        <v>3252.02</v>
      </c>
      <c r="J1162" s="89">
        <v>174.31</v>
      </c>
      <c r="K1162" s="90">
        <f>IF(D1162="","",ROUND((F1162*I1162*'Műszaki adattábla'!$C$6/'Műszaki adattábla'!$C$7)+(G1162*I1162)+(H1162*I1162)/12*$D$7,0))</f>
        <v>2221130</v>
      </c>
      <c r="L1162" s="91">
        <f t="shared" si="38"/>
        <v>79344</v>
      </c>
    </row>
    <row r="1163" spans="2:12" ht="15.75" thickBot="1" x14ac:dyDescent="0.3">
      <c r="B1163" s="84">
        <f t="shared" si="37"/>
        <v>1142</v>
      </c>
      <c r="C1163" s="85" t="str">
        <f>IF(D1163="","",VLOOKUP(D1163,'Műszaki adattábla'!E:H,2,0))</f>
        <v>8800. Nagykanizsa, Sabján Gy. út 1.</v>
      </c>
      <c r="D1163" s="86" t="str">
        <f>IF('Műszaki adattábla'!E1155="","",'Műszaki adattábla'!E1155)</f>
        <v>39N040151604000P</v>
      </c>
      <c r="E1163" s="151">
        <f>IF('Műszaki adattábla'!E1155="","",'Műszaki adattábla'!Q1155)</f>
        <v>52516</v>
      </c>
      <c r="F1163" s="87">
        <f>IF(D1163="","",VLOOKUP(D1163,'Műszaki adattábla'!E:N,8,0))</f>
        <v>4</v>
      </c>
      <c r="G1163" s="87">
        <f>IF(D1163="","",IF('Műszaki adattábla'!K1155="20-99",IF('Műszaki adattábla'!N1155="","Nem adott meg lekötött teljesítményt",VLOOKUP(D1163,'Műszaki adattábla'!E:P,10,0)),0))</f>
        <v>0</v>
      </c>
      <c r="H1163" s="87">
        <f>IF(D1163="","",VLOOKUP(D1163,'Műszaki adattábla'!E:Q,11,0))</f>
        <v>0</v>
      </c>
      <c r="I1163" s="88">
        <v>1973.63</v>
      </c>
      <c r="J1163" s="89">
        <v>1626.5</v>
      </c>
      <c r="K1163" s="90">
        <f>IF(D1163="","",ROUND((F1163*I1163*'Műszaki adattábla'!$C$6/'Műszaki adattábla'!$C$7)+(G1163*I1163)+(H1163*I1163)/12*$D$7,0))</f>
        <v>83333</v>
      </c>
      <c r="L1163" s="91">
        <f t="shared" si="38"/>
        <v>85417</v>
      </c>
    </row>
    <row r="1164" spans="2:12" ht="15.75" thickBot="1" x14ac:dyDescent="0.3">
      <c r="B1164" s="84">
        <f t="shared" si="37"/>
        <v>1143</v>
      </c>
      <c r="C1164" s="85" t="str">
        <f>IF(D1164="","",VLOOKUP(D1164,'Műszaki adattábla'!E:H,2,0))</f>
        <v>8868. Letenye, Petőfi S. út 121</v>
      </c>
      <c r="D1164" s="86" t="str">
        <f>IF('Műszaki adattábla'!E1156="","",'Műszaki adattábla'!E1156)</f>
        <v>39N0401905210007</v>
      </c>
      <c r="E1164" s="151">
        <f>IF('Műszaki adattábla'!E1156="","",'Műszaki adattábla'!Q1156)</f>
        <v>70828</v>
      </c>
      <c r="F1164" s="87">
        <f>IF(D1164="","",VLOOKUP(D1164,'Műszaki adattábla'!E:N,8,0))</f>
        <v>6</v>
      </c>
      <c r="G1164" s="87">
        <f>IF(D1164="","",IF('Műszaki adattábla'!K1156="20-99",IF('Műszaki adattábla'!N1156="","Nem adott meg lekötött teljesítményt",VLOOKUP(D1164,'Műszaki adattábla'!E:P,10,0)),0))</f>
        <v>0</v>
      </c>
      <c r="H1164" s="87">
        <f>IF(D1164="","",VLOOKUP(D1164,'Műszaki adattábla'!E:Q,11,0))</f>
        <v>0</v>
      </c>
      <c r="I1164" s="88">
        <v>1973.63</v>
      </c>
      <c r="J1164" s="89">
        <v>1626.5</v>
      </c>
      <c r="K1164" s="90">
        <f>IF(D1164="","",ROUND((F1164*I1164*'Műszaki adattábla'!$C$6/'Műszaki adattábla'!$C$7)+(G1164*I1164)+(H1164*I1164)/12*$D$7,0))</f>
        <v>124999</v>
      </c>
      <c r="L1164" s="91">
        <f t="shared" si="38"/>
        <v>115202</v>
      </c>
    </row>
    <row r="1165" spans="2:12" ht="15.75" thickBot="1" x14ac:dyDescent="0.3">
      <c r="B1165" s="84">
        <f t="shared" si="37"/>
        <v>1144</v>
      </c>
      <c r="C1165" s="85" t="str">
        <f>IF(D1165="","",VLOOKUP(D1165,'Műszaki adattábla'!E:H,2,0))</f>
        <v>8868. Letenye Baross G. út 42.</v>
      </c>
      <c r="D1165" s="86" t="str">
        <f>IF('Műszaki adattábla'!E1157="","",'Műszaki adattábla'!E1157)</f>
        <v>39N040175895000D</v>
      </c>
      <c r="E1165" s="151">
        <f>IF('Műszaki adattábla'!E1157="","",'Műszaki adattábla'!Q1157)</f>
        <v>554212</v>
      </c>
      <c r="F1165" s="87">
        <f>IF(D1165="","",VLOOKUP(D1165,'Műszaki adattábla'!E:N,8,0))</f>
        <v>0</v>
      </c>
      <c r="G1165" s="87">
        <f>IF(D1165="","",IF('Műszaki adattábla'!K1157="20-99",IF('Műszaki adattábla'!N1157="","Nem adott meg lekötött teljesítményt",VLOOKUP(D1165,'Műszaki adattábla'!E:P,10,0)),0))</f>
        <v>368</v>
      </c>
      <c r="H1165" s="87">
        <f>IF(D1165="","",VLOOKUP(D1165,'Műszaki adattábla'!E:Q,11,0))</f>
        <v>0</v>
      </c>
      <c r="I1165" s="88">
        <v>3252.02</v>
      </c>
      <c r="J1165" s="89">
        <v>174.31</v>
      </c>
      <c r="K1165" s="90">
        <f>IF(D1165="","",ROUND((F1165*I1165*'Műszaki adattábla'!$C$6/'Műszaki adattábla'!$C$7)+(G1165*I1165)+(H1165*I1165)/12*$D$7,0))</f>
        <v>1196743</v>
      </c>
      <c r="L1165" s="91">
        <f t="shared" si="38"/>
        <v>96605</v>
      </c>
    </row>
    <row r="1166" spans="2:12" ht="15.75" thickBot="1" x14ac:dyDescent="0.3">
      <c r="B1166" s="84">
        <f t="shared" si="37"/>
        <v>1145</v>
      </c>
      <c r="C1166" s="85" t="str">
        <f>IF(D1166="","",VLOOKUP(D1166,'Műszaki adattábla'!E:H,2,0))</f>
        <v>8360.Keszthely, Deák F. út 31.</v>
      </c>
      <c r="D1166" s="86" t="str">
        <f>IF('Műszaki adattábla'!E1158="","",'Műszaki adattábla'!E1158)</f>
        <v>39N040059752000I</v>
      </c>
      <c r="E1166" s="151">
        <f>IF('Műszaki adattábla'!E1158="","",'Műszaki adattábla'!Q1158)</f>
        <v>336251</v>
      </c>
      <c r="F1166" s="87">
        <f>IF(D1166="","",VLOOKUP(D1166,'Műszaki adattábla'!E:N,8,0))</f>
        <v>0</v>
      </c>
      <c r="G1166" s="87">
        <f>IF(D1166="","",IF('Műszaki adattábla'!K1158="20-99",IF('Műszaki adattábla'!N1158="","Nem adott meg lekötött teljesítményt",VLOOKUP(D1166,'Műszaki adattábla'!E:P,10,0)),0))</f>
        <v>305</v>
      </c>
      <c r="H1166" s="87">
        <f>IF(D1166="","",VLOOKUP(D1166,'Műszaki adattábla'!E:Q,11,0))</f>
        <v>0</v>
      </c>
      <c r="I1166" s="88">
        <v>3252.02</v>
      </c>
      <c r="J1166" s="89">
        <v>174.31</v>
      </c>
      <c r="K1166" s="90">
        <f>IF(D1166="","",ROUND((F1166*I1166*'Műszaki adattábla'!$C$6/'Műszaki adattábla'!$C$7)+(G1166*I1166)+(H1166*I1166)/12*$D$7,0))</f>
        <v>991866</v>
      </c>
      <c r="L1166" s="91">
        <f t="shared" si="38"/>
        <v>58612</v>
      </c>
    </row>
    <row r="1167" spans="2:12" ht="15.75" thickBot="1" x14ac:dyDescent="0.3">
      <c r="B1167" s="84">
        <f t="shared" si="37"/>
        <v>1146</v>
      </c>
      <c r="C1167" s="85" t="str">
        <f>IF(D1167="","",VLOOKUP(D1167,'Műszaki adattábla'!E:H,2,0))</f>
        <v>8960.Lenti Petőfi út. 16.</v>
      </c>
      <c r="D1167" s="86" t="str">
        <f>IF('Műszaki adattábla'!E1159="","",'Műszaki adattábla'!E1159)</f>
        <v>39N040184724000T</v>
      </c>
      <c r="E1167" s="151">
        <f>IF('Műszaki adattábla'!E1159="","",'Műszaki adattábla'!Q1159)</f>
        <v>260327</v>
      </c>
      <c r="F1167" s="87">
        <f>IF(D1167="","",VLOOKUP(D1167,'Műszaki adattábla'!E:N,8,0))</f>
        <v>0</v>
      </c>
      <c r="G1167" s="87">
        <f>IF(D1167="","",IF('Műszaki adattábla'!K1159="20-99",IF('Műszaki adattábla'!N1159="","Nem adott meg lekötött teljesítményt",VLOOKUP(D1167,'Műszaki adattábla'!E:P,10,0)),0))</f>
        <v>389</v>
      </c>
      <c r="H1167" s="87">
        <f>IF(D1167="","",VLOOKUP(D1167,'Műszaki adattábla'!E:Q,11,0))</f>
        <v>0</v>
      </c>
      <c r="I1167" s="88">
        <v>3252.02</v>
      </c>
      <c r="J1167" s="89">
        <v>174.31</v>
      </c>
      <c r="K1167" s="90">
        <f>IF(D1167="","",ROUND((F1167*I1167*'Műszaki adattábla'!$C$6/'Műszaki adattábla'!$C$7)+(G1167*I1167)+(H1167*I1167)/12*$D$7,0))</f>
        <v>1265036</v>
      </c>
      <c r="L1167" s="91">
        <f t="shared" si="38"/>
        <v>45378</v>
      </c>
    </row>
    <row r="1168" spans="2:12" ht="15.75" thickBot="1" x14ac:dyDescent="0.3">
      <c r="B1168" s="84">
        <f t="shared" si="37"/>
        <v>1147</v>
      </c>
      <c r="C1168" s="85" t="str">
        <f>IF(D1168="","",VLOOKUP(D1168,'Műszaki adattábla'!E:H,2,0))</f>
        <v>8314. Vonyarcvashegy, Arany J. út 5.</v>
      </c>
      <c r="D1168" s="86" t="str">
        <f>IF('Műszaki adattábla'!E1160="","",'Műszaki adattábla'!E1160)</f>
        <v>39N0401137720006</v>
      </c>
      <c r="E1168" s="151">
        <f>IF('Műszaki adattábla'!E1160="","",'Műszaki adattábla'!Q1160)</f>
        <v>10663</v>
      </c>
      <c r="F1168" s="87">
        <f>IF(D1168="","",VLOOKUP(D1168,'Műszaki adattábla'!E:N,8,0))</f>
        <v>4</v>
      </c>
      <c r="G1168" s="87">
        <f>IF(D1168="","",IF('Műszaki adattábla'!K1160="20-99",IF('Műszaki adattábla'!N1160="","Nem adott meg lekötött teljesítményt",VLOOKUP(D1168,'Műszaki adattábla'!E:P,10,0)),0))</f>
        <v>0</v>
      </c>
      <c r="H1168" s="87">
        <f>IF(D1168="","",VLOOKUP(D1168,'Műszaki adattábla'!E:Q,11,0))</f>
        <v>0</v>
      </c>
      <c r="I1168" s="88">
        <v>1973.63</v>
      </c>
      <c r="J1168" s="89">
        <v>1626.5</v>
      </c>
      <c r="K1168" s="90">
        <f>IF(D1168="","",ROUND((F1168*I1168*'Műszaki adattábla'!$C$6/'Műszaki adattábla'!$C$7)+(G1168*I1168)+(H1168*I1168)/12*$D$7,0))</f>
        <v>83333</v>
      </c>
      <c r="L1168" s="91">
        <f t="shared" si="38"/>
        <v>17343</v>
      </c>
    </row>
    <row r="1169" spans="2:12" ht="15.75" thickBot="1" x14ac:dyDescent="0.3">
      <c r="B1169" s="84">
        <f t="shared" si="37"/>
        <v>1148</v>
      </c>
      <c r="C1169" s="85" t="str">
        <f>IF(D1169="","",VLOOKUP(D1169,'Műszaki adattábla'!E:H,2,0))</f>
        <v>8882. Eszteregnye, Hrsz. 050/27</v>
      </c>
      <c r="D1169" s="86" t="str">
        <f>IF('Műszaki adattábla'!E1161="","",'Műszaki adattábla'!E1161)</f>
        <v>39N0402962550006</v>
      </c>
      <c r="E1169" s="151">
        <f>IF('Műszaki adattábla'!E1161="","",'Műszaki adattábla'!Q1161)</f>
        <v>177335</v>
      </c>
      <c r="F1169" s="87">
        <f>IF(D1169="","",VLOOKUP(D1169,'Műszaki adattábla'!E:N,8,0))</f>
        <v>10</v>
      </c>
      <c r="G1169" s="87">
        <f>IF(D1169="","",IF('Műszaki adattábla'!K1161="20-99",IF('Műszaki adattábla'!N1161="","Nem adott meg lekötött teljesítményt",VLOOKUP(D1169,'Műszaki adattábla'!E:P,10,0)),0))</f>
        <v>0</v>
      </c>
      <c r="H1169" s="87">
        <f>IF(D1169="","",VLOOKUP(D1169,'Műszaki adattábla'!E:Q,11,0))</f>
        <v>0</v>
      </c>
      <c r="I1169" s="88">
        <v>1973.63</v>
      </c>
      <c r="J1169" s="89">
        <v>1626.5</v>
      </c>
      <c r="K1169" s="90">
        <f>IF(D1169="","",ROUND((F1169*I1169*'Műszaki adattábla'!$C$6/'Műszaki adattábla'!$C$7)+(G1169*I1169)+(H1169*I1169)/12*$D$7,0))</f>
        <v>208332</v>
      </c>
      <c r="L1169" s="91">
        <f t="shared" si="38"/>
        <v>288435</v>
      </c>
    </row>
    <row r="1170" spans="2:12" ht="15.75" thickBot="1" x14ac:dyDescent="0.3">
      <c r="B1170" s="84">
        <f t="shared" si="37"/>
        <v>1149</v>
      </c>
      <c r="C1170" s="85" t="str">
        <f>IF(D1170="","",VLOOKUP(D1170,'Műszaki adattábla'!E:H,2,0))</f>
        <v>8999. Zalalövő, Petőfi út 4-6.</v>
      </c>
      <c r="D1170" s="86" t="str">
        <f>IF('Műszaki adattábla'!E1162="","",'Műszaki adattábla'!E1162)</f>
        <v>39N040129163000T</v>
      </c>
      <c r="E1170" s="151">
        <f>IF('Műszaki adattábla'!E1162="","",'Műszaki adattábla'!Q1162)</f>
        <v>99225</v>
      </c>
      <c r="F1170" s="87">
        <f>IF(D1170="","",VLOOKUP(D1170,'Műszaki adattábla'!E:N,8,0))</f>
        <v>4</v>
      </c>
      <c r="G1170" s="87">
        <f>IF(D1170="","",IF('Műszaki adattábla'!K1162="20-99",IF('Műszaki adattábla'!N1162="","Nem adott meg lekötött teljesítményt",VLOOKUP(D1170,'Műszaki adattábla'!E:P,10,0)),0))</f>
        <v>0</v>
      </c>
      <c r="H1170" s="87">
        <f>IF(D1170="","",VLOOKUP(D1170,'Műszaki adattábla'!E:Q,11,0))</f>
        <v>0</v>
      </c>
      <c r="I1170" s="88">
        <v>1973.63</v>
      </c>
      <c r="J1170" s="89">
        <v>1626.5</v>
      </c>
      <c r="K1170" s="90">
        <f>IF(D1170="","",ROUND((F1170*I1170*'Műszaki adattábla'!$C$6/'Műszaki adattábla'!$C$7)+(G1170*I1170)+(H1170*I1170)/12*$D$7,0))</f>
        <v>83333</v>
      </c>
      <c r="L1170" s="91">
        <f t="shared" si="38"/>
        <v>161389</v>
      </c>
    </row>
    <row r="1171" spans="2:12" ht="15.75" thickBot="1" x14ac:dyDescent="0.3">
      <c r="B1171" s="84">
        <f t="shared" si="37"/>
        <v>1150</v>
      </c>
      <c r="C1171" s="85" t="str">
        <f>IF(D1171="","",VLOOKUP(D1171,'Műszaki adattábla'!E:H,2,0))</f>
        <v xml:space="preserve">8761. Pacsa, József A. Hrsz. 437/2 </v>
      </c>
      <c r="D1171" s="86" t="str">
        <f>IF('Műszaki adattábla'!E1163="","",'Műszaki adattábla'!E1163)</f>
        <v>39N161012064000L</v>
      </c>
      <c r="E1171" s="151">
        <f>IF('Műszaki adattábla'!E1163="","",'Műszaki adattábla'!Q1163)</f>
        <v>42224</v>
      </c>
      <c r="F1171" s="87">
        <f>IF(D1171="","",VLOOKUP(D1171,'Műszaki adattábla'!E:N,8,0))</f>
        <v>4</v>
      </c>
      <c r="G1171" s="87">
        <f>IF(D1171="","",IF('Műszaki adattábla'!K1163="20-99",IF('Műszaki adattábla'!N1163="","Nem adott meg lekötött teljesítményt",VLOOKUP(D1171,'Műszaki adattábla'!E:P,10,0)),0))</f>
        <v>0</v>
      </c>
      <c r="H1171" s="87">
        <f>IF(D1171="","",VLOOKUP(D1171,'Műszaki adattábla'!E:Q,11,0))</f>
        <v>0</v>
      </c>
      <c r="I1171" s="88">
        <v>2508.0500000000002</v>
      </c>
      <c r="J1171" s="89">
        <v>1626.5</v>
      </c>
      <c r="K1171" s="90">
        <f>IF(D1171="","",ROUND((F1171*I1171*'Műszaki adattábla'!$C$6/'Műszaki adattábla'!$C$7)+(G1171*I1171)+(H1171*I1171)/12*$D$7,0))</f>
        <v>105898</v>
      </c>
      <c r="L1171" s="91">
        <f t="shared" si="38"/>
        <v>68677</v>
      </c>
    </row>
    <row r="1172" spans="2:12" ht="15.75" thickBot="1" x14ac:dyDescent="0.3">
      <c r="B1172" s="84">
        <f t="shared" si="37"/>
        <v>1151</v>
      </c>
      <c r="C1172" s="85" t="str">
        <f>IF(D1172="","",VLOOKUP(D1172,'Műszaki adattábla'!E:H,2,0))</f>
        <v>8981. Gellénháza, Kossuth L. út 2.c.</v>
      </c>
      <c r="D1172" s="86" t="str">
        <f>IF('Műszaki adattábla'!E1164="","",'Műszaki adattábla'!E1164)</f>
        <v>39N0400966440009</v>
      </c>
      <c r="E1172" s="151">
        <f>IF('Műszaki adattábla'!E1164="","",'Műszaki adattábla'!Q1164)</f>
        <v>18473</v>
      </c>
      <c r="F1172" s="87">
        <f>IF(D1172="","",VLOOKUP(D1172,'Műszaki adattábla'!E:N,8,0))</f>
        <v>4</v>
      </c>
      <c r="G1172" s="87">
        <f>IF(D1172="","",IF('Műszaki adattábla'!K1164="20-99",IF('Műszaki adattábla'!N1164="","Nem adott meg lekötött teljesítményt",VLOOKUP(D1172,'Műszaki adattábla'!E:P,10,0)),0))</f>
        <v>0</v>
      </c>
      <c r="H1172" s="87">
        <f>IF(D1172="","",VLOOKUP(D1172,'Műszaki adattábla'!E:Q,11,0))</f>
        <v>0</v>
      </c>
      <c r="I1172" s="88">
        <v>1973.63</v>
      </c>
      <c r="J1172" s="89">
        <v>1626.5</v>
      </c>
      <c r="K1172" s="90">
        <f>IF(D1172="","",ROUND((F1172*I1172*'Műszaki adattábla'!$C$6/'Műszaki adattábla'!$C$7)+(G1172*I1172)+(H1172*I1172)/12*$D$7,0))</f>
        <v>83333</v>
      </c>
      <c r="L1172" s="91">
        <f t="shared" si="38"/>
        <v>30046</v>
      </c>
    </row>
    <row r="1173" spans="2:12" ht="15.75" thickBot="1" x14ac:dyDescent="0.3">
      <c r="B1173" s="84">
        <f t="shared" si="37"/>
        <v>1152</v>
      </c>
      <c r="C1173" s="85" t="str">
        <f>IF(D1173="","",VLOOKUP(D1173,'Műszaki adattábla'!E:H,2,0))</f>
        <v>8900. Zalaegerszeg, Landorhegyi út 4.</v>
      </c>
      <c r="D1173" s="86" t="str">
        <f>IF('Műszaki adattábla'!E1165="","",'Műszaki adattábla'!E1165)</f>
        <v>39N040077440000G</v>
      </c>
      <c r="E1173" s="151">
        <f>IF('Műszaki adattábla'!E1165="","",'Műszaki adattábla'!Q1165)</f>
        <v>7919</v>
      </c>
      <c r="F1173" s="87">
        <f>IF(D1173="","",VLOOKUP(D1173,'Műszaki adattábla'!E:N,8,0))</f>
        <v>4</v>
      </c>
      <c r="G1173" s="87">
        <f>IF(D1173="","",IF('Műszaki adattábla'!K1165="20-99",IF('Műszaki adattábla'!N1165="","Nem adott meg lekötött teljesítményt",VLOOKUP(D1173,'Műszaki adattábla'!E:P,10,0)),0))</f>
        <v>0</v>
      </c>
      <c r="H1173" s="87">
        <f>IF(D1173="","",VLOOKUP(D1173,'Műszaki adattábla'!E:Q,11,0))</f>
        <v>0</v>
      </c>
      <c r="I1173" s="88">
        <v>1973.63</v>
      </c>
      <c r="J1173" s="89">
        <v>1626.5</v>
      </c>
      <c r="K1173" s="90">
        <f>IF(D1173="","",ROUND((F1173*I1173*'Műszaki adattábla'!$C$6/'Műszaki adattábla'!$C$7)+(G1173*I1173)+(H1173*I1173)/12*$D$7,0))</f>
        <v>83333</v>
      </c>
      <c r="L1173" s="91">
        <f t="shared" si="38"/>
        <v>12880</v>
      </c>
    </row>
    <row r="1174" spans="2:12" ht="15.75" thickBot="1" x14ac:dyDescent="0.3">
      <c r="B1174" s="84">
        <f t="shared" si="37"/>
        <v>1153</v>
      </c>
      <c r="C1174" s="85" t="str">
        <f>IF(D1174="","",VLOOKUP(D1174,'Műszaki adattábla'!E:H,2,0))</f>
        <v>8900. Zalaegerszeg, Kosztolányi út 18 .</v>
      </c>
      <c r="D1174" s="86" t="str">
        <f>IF('Műszaki adattábla'!E1166="","",'Műszaki adattábla'!E1166)</f>
        <v>39N040048172000S</v>
      </c>
      <c r="E1174" s="151">
        <f>IF('Műszaki adattábla'!E1166="","",'Műszaki adattábla'!Q1166)</f>
        <v>6230</v>
      </c>
      <c r="F1174" s="87">
        <f>IF(D1174="","",VLOOKUP(D1174,'Műszaki adattábla'!E:N,8,0))</f>
        <v>4</v>
      </c>
      <c r="G1174" s="87">
        <f>IF(D1174="","",IF('Műszaki adattábla'!K1166="20-99",IF('Műszaki adattábla'!N1166="","Nem adott meg lekötött teljesítményt",VLOOKUP(D1174,'Műszaki adattábla'!E:P,10,0)),0))</f>
        <v>0</v>
      </c>
      <c r="H1174" s="87">
        <f>IF(D1174="","",VLOOKUP(D1174,'Műszaki adattábla'!E:Q,11,0))</f>
        <v>0</v>
      </c>
      <c r="I1174" s="88">
        <v>1973.63</v>
      </c>
      <c r="J1174" s="89">
        <v>1626.5</v>
      </c>
      <c r="K1174" s="90">
        <f>IF(D1174="","",ROUND((F1174*I1174*'Műszaki adattábla'!$C$6/'Műszaki adattábla'!$C$7)+(G1174*I1174)+(H1174*I1174)/12*$D$7,0))</f>
        <v>83333</v>
      </c>
      <c r="L1174" s="91">
        <f t="shared" si="38"/>
        <v>10133</v>
      </c>
    </row>
    <row r="1175" spans="2:12" ht="15.75" thickBot="1" x14ac:dyDescent="0.3">
      <c r="B1175" s="84">
        <f t="shared" si="37"/>
        <v>1154</v>
      </c>
      <c r="C1175" s="85" t="str">
        <f>IF(D1175="","",VLOOKUP(D1175,'Műszaki adattábla'!E:H,2,0))</f>
        <v>8891. Bánokszentgyörgy, Alkotmány út 16.</v>
      </c>
      <c r="D1175" s="86" t="str">
        <f>IF('Műszaki adattábla'!E1167="","",'Műszaki adattábla'!E1167)</f>
        <v>39N040182311000K</v>
      </c>
      <c r="E1175" s="151">
        <f>IF('Műszaki adattábla'!E1167="","",'Műszaki adattábla'!Q1167)</f>
        <v>3378</v>
      </c>
      <c r="F1175" s="87">
        <f>IF(D1175="","",VLOOKUP(D1175,'Műszaki adattábla'!E:N,8,0))</f>
        <v>4</v>
      </c>
      <c r="G1175" s="87">
        <f>IF(D1175="","",IF('Műszaki adattábla'!K1167="20-99",IF('Műszaki adattábla'!N1167="","Nem adott meg lekötött teljesítményt",VLOOKUP(D1175,'Műszaki adattábla'!E:P,10,0)),0))</f>
        <v>0</v>
      </c>
      <c r="H1175" s="87">
        <f>IF(D1175="","",VLOOKUP(D1175,'Műszaki adattábla'!E:Q,11,0))</f>
        <v>0</v>
      </c>
      <c r="I1175" s="88">
        <v>1973.63</v>
      </c>
      <c r="J1175" s="89">
        <v>1626.5</v>
      </c>
      <c r="K1175" s="90">
        <f>IF(D1175="","",ROUND((F1175*I1175*'Műszaki adattábla'!$C$6/'Műszaki adattábla'!$C$7)+(G1175*I1175)+(H1175*I1175)/12*$D$7,0))</f>
        <v>83333</v>
      </c>
      <c r="L1175" s="91">
        <f t="shared" si="38"/>
        <v>5494</v>
      </c>
    </row>
    <row r="1176" spans="2:12" ht="15.75" thickBot="1" x14ac:dyDescent="0.3">
      <c r="B1176" s="84">
        <f t="shared" si="37"/>
        <v>1155</v>
      </c>
      <c r="C1176" s="85" t="str">
        <f>IF(D1176="","",VLOOKUP(D1176,'Műszaki adattábla'!E:H,2,0))</f>
        <v>8749. Zalakaros, Hegyalja út 6.</v>
      </c>
      <c r="D1176" s="86" t="str">
        <f>IF('Műszaki adattábla'!E1168="","",'Műszaki adattábla'!E1168)</f>
        <v>39N040188612000K</v>
      </c>
      <c r="E1176" s="151">
        <f>IF('Műszaki adattábla'!E1168="","",'Műszaki adattábla'!Q1168)</f>
        <v>107142</v>
      </c>
      <c r="F1176" s="87">
        <f>IF(D1176="","",VLOOKUP(D1176,'Műszaki adattábla'!E:N,8,0))</f>
        <v>4</v>
      </c>
      <c r="G1176" s="87">
        <f>IF(D1176="","",IF('Műszaki adattábla'!K1168="20-99",IF('Műszaki adattábla'!N1168="","Nem adott meg lekötött teljesítményt",VLOOKUP(D1176,'Műszaki adattábla'!E:P,10,0)),0))</f>
        <v>0</v>
      </c>
      <c r="H1176" s="87">
        <f>IF(D1176="","",VLOOKUP(D1176,'Műszaki adattábla'!E:Q,11,0))</f>
        <v>0</v>
      </c>
      <c r="I1176" s="88">
        <v>1973.63</v>
      </c>
      <c r="J1176" s="89">
        <v>1626.5</v>
      </c>
      <c r="K1176" s="90">
        <f>IF(D1176="","",ROUND((F1176*I1176*'Műszaki adattábla'!$C$6/'Műszaki adattábla'!$C$7)+(G1176*I1176)+(H1176*I1176)/12*$D$7,0))</f>
        <v>83333</v>
      </c>
      <c r="L1176" s="91">
        <f t="shared" si="38"/>
        <v>174266</v>
      </c>
    </row>
    <row r="1177" spans="2:12" ht="15.75" thickBot="1" x14ac:dyDescent="0.3">
      <c r="B1177" s="84">
        <f t="shared" si="37"/>
        <v>1156</v>
      </c>
      <c r="C1177" s="85" t="str">
        <f>IF(D1177="","",VLOOKUP(D1177,'Műszaki adattábla'!E:H,2,0))</f>
        <v>8774.Gelse, Dózsa Gy. út 4</v>
      </c>
      <c r="D1177" s="86" t="str">
        <f>IF('Műszaki adattábla'!E1169="","",'Műszaki adattábla'!E1169)</f>
        <v>39N0402760200007</v>
      </c>
      <c r="E1177" s="151">
        <f>IF('Műszaki adattábla'!E1169="","",'Műszaki adattábla'!Q1169)</f>
        <v>11083</v>
      </c>
      <c r="F1177" s="87">
        <f>IF(D1177="","",VLOOKUP(D1177,'Műszaki adattábla'!E:N,8,0))</f>
        <v>4</v>
      </c>
      <c r="G1177" s="87">
        <f>IF(D1177="","",IF('Műszaki adattábla'!K1169="20-99",IF('Műszaki adattábla'!N1169="","Nem adott meg lekötött teljesítményt",VLOOKUP(D1177,'Műszaki adattábla'!E:P,10,0)),0))</f>
        <v>0</v>
      </c>
      <c r="H1177" s="87">
        <f>IF(D1177="","",VLOOKUP(D1177,'Műszaki adattábla'!E:Q,11,0))</f>
        <v>0</v>
      </c>
      <c r="I1177" s="88">
        <v>1973.63</v>
      </c>
      <c r="J1177" s="89">
        <v>1626.5</v>
      </c>
      <c r="K1177" s="90">
        <f>IF(D1177="","",ROUND((F1177*I1177*'Műszaki adattábla'!$C$6/'Műszaki adattábla'!$C$7)+(G1177*I1177)+(H1177*I1177)/12*$D$7,0))</f>
        <v>83333</v>
      </c>
      <c r="L1177" s="91">
        <f t="shared" si="38"/>
        <v>18026</v>
      </c>
    </row>
    <row r="1178" spans="2:12" ht="15.75" thickBot="1" x14ac:dyDescent="0.3">
      <c r="B1178" s="84">
        <f t="shared" si="37"/>
        <v>1157</v>
      </c>
      <c r="C1178" s="85" t="str">
        <f>IF(D1178="","",VLOOKUP(D1178,'Műszaki adattábla'!E:H,2,0))</f>
        <v>8861. Szepetnek, Petőfi út 68.</v>
      </c>
      <c r="D1178" s="86" t="str">
        <f>IF('Műszaki adattábla'!E1170="","",'Műszaki adattábla'!E1170)</f>
        <v>39N040157356000W</v>
      </c>
      <c r="E1178" s="151">
        <f>IF('Műszaki adattábla'!E1170="","",'Műszaki adattábla'!Q1170)</f>
        <v>12667</v>
      </c>
      <c r="F1178" s="87">
        <f>IF(D1178="","",VLOOKUP(D1178,'Műszaki adattábla'!E:N,8,0))</f>
        <v>4</v>
      </c>
      <c r="G1178" s="87">
        <f>IF(D1178="","",IF('Műszaki adattábla'!K1170="20-99",IF('Műszaki adattábla'!N1170="","Nem adott meg lekötött teljesítményt",VLOOKUP(D1178,'Műszaki adattábla'!E:P,10,0)),0))</f>
        <v>0</v>
      </c>
      <c r="H1178" s="87">
        <f>IF(D1178="","",VLOOKUP(D1178,'Műszaki adattábla'!E:Q,11,0))</f>
        <v>0</v>
      </c>
      <c r="I1178" s="88">
        <v>1973.63</v>
      </c>
      <c r="J1178" s="89">
        <v>1626.5</v>
      </c>
      <c r="K1178" s="90">
        <f>IF(D1178="","",ROUND((F1178*I1178*'Műszaki adattábla'!$C$6/'Műszaki adattábla'!$C$7)+(G1178*I1178)+(H1178*I1178)/12*$D$7,0))</f>
        <v>83333</v>
      </c>
      <c r="L1178" s="91">
        <f t="shared" si="38"/>
        <v>20603</v>
      </c>
    </row>
    <row r="1179" spans="2:12" ht="15.75" thickBot="1" x14ac:dyDescent="0.3">
      <c r="B1179" s="84">
        <f t="shared" si="37"/>
        <v>1158</v>
      </c>
      <c r="C1179" s="85" t="str">
        <f>IF(D1179="","",VLOOKUP(D1179,'Műszaki adattábla'!E:H,2,0))</f>
        <v>8771.Hahót, Béke út 8.</v>
      </c>
      <c r="D1179" s="86" t="str">
        <f>IF('Műszaki adattábla'!E1171="","",'Műszaki adattábla'!E1171)</f>
        <v>39N0403280580005</v>
      </c>
      <c r="E1179" s="151">
        <f>IF('Műszaki adattábla'!E1171="","",'Műszaki adattábla'!Q1171)</f>
        <v>12667</v>
      </c>
      <c r="F1179" s="87">
        <f>IF(D1179="","",VLOOKUP(D1179,'Műszaki adattábla'!E:N,8,0))</f>
        <v>4</v>
      </c>
      <c r="G1179" s="87">
        <f>IF(D1179="","",IF('Műszaki adattábla'!K1171="20-99",IF('Műszaki adattábla'!N1171="","Nem adott meg lekötött teljesítményt",VLOOKUP(D1179,'Műszaki adattábla'!E:P,10,0)),0))</f>
        <v>0</v>
      </c>
      <c r="H1179" s="87">
        <f>IF(D1179="","",VLOOKUP(D1179,'Műszaki adattábla'!E:Q,11,0))</f>
        <v>0</v>
      </c>
      <c r="I1179" s="88">
        <v>1973.63</v>
      </c>
      <c r="J1179" s="89">
        <v>1626.5</v>
      </c>
      <c r="K1179" s="90">
        <f>IF(D1179="","",ROUND((F1179*I1179*'Műszaki adattábla'!$C$6/'Műszaki adattábla'!$C$7)+(G1179*I1179)+(H1179*I1179)/12*$D$7,0))</f>
        <v>83333</v>
      </c>
      <c r="L1179" s="91">
        <f t="shared" si="38"/>
        <v>20603</v>
      </c>
    </row>
    <row r="1180" spans="2:12" ht="15.75" thickBot="1" x14ac:dyDescent="0.3">
      <c r="B1180" s="84">
        <f t="shared" si="37"/>
        <v>1159</v>
      </c>
      <c r="C1180" s="85" t="str">
        <f>IF(D1180="","",VLOOKUP(D1180,'Műszaki adattábla'!E:H,2,0))</f>
        <v>8380. Hévíz, Erzsébet K.né út 1-3.</v>
      </c>
      <c r="D1180" s="86" t="str">
        <f>IF('Műszaki adattábla'!E1172="","",'Műszaki adattábla'!E1172)</f>
        <v>39N0400114740006</v>
      </c>
      <c r="E1180" s="151">
        <f>IF('Műszaki adattábla'!E1172="","",'Műszaki adattábla'!Q1172)</f>
        <v>145143</v>
      </c>
      <c r="F1180" s="87">
        <f>IF(D1180="","",VLOOKUP(D1180,'Műszaki adattábla'!E:N,8,0))</f>
        <v>4</v>
      </c>
      <c r="G1180" s="87">
        <f>IF(D1180="","",IF('Műszaki adattábla'!K1172="20-99",IF('Műszaki adattábla'!N1172="","Nem adott meg lekötött teljesítményt",VLOOKUP(D1180,'Műszaki adattábla'!E:P,10,0)),0))</f>
        <v>0</v>
      </c>
      <c r="H1180" s="87">
        <f>IF(D1180="","",VLOOKUP(D1180,'Műszaki adattábla'!E:Q,11,0))</f>
        <v>0</v>
      </c>
      <c r="I1180" s="88">
        <v>1973.63</v>
      </c>
      <c r="J1180" s="89">
        <v>1626.5</v>
      </c>
      <c r="K1180" s="90">
        <f>IF(D1180="","",ROUND((F1180*I1180*'Műszaki adattábla'!$C$6/'Műszaki adattábla'!$C$7)+(G1180*I1180)+(H1180*I1180)/12*$D$7,0))</f>
        <v>83333</v>
      </c>
      <c r="L1180" s="91">
        <f t="shared" si="38"/>
        <v>236075</v>
      </c>
    </row>
    <row r="1181" spans="2:12" ht="15.75" thickBot="1" x14ac:dyDescent="0.3">
      <c r="B1181" s="84">
        <f t="shared" si="37"/>
        <v>1160</v>
      </c>
      <c r="C1181" s="85" t="str">
        <f>IF(D1181="","",VLOOKUP(D1181,'Műszaki adattábla'!E:H,2,0))</f>
        <v>8790. Zalaszentgrót, Dózsa Gy. út 3.</v>
      </c>
      <c r="D1181" s="86" t="str">
        <f>IF('Műszaki adattábla'!E1173="","",'Műszaki adattábla'!E1173)</f>
        <v>39N040076546000O</v>
      </c>
      <c r="E1181" s="151">
        <f>IF('Műszaki adattábla'!E1173="","",'Műszaki adattábla'!Q1173)</f>
        <v>85503</v>
      </c>
      <c r="F1181" s="87">
        <f>IF(D1181="","",VLOOKUP(D1181,'Műszaki adattábla'!E:N,8,0))</f>
        <v>6</v>
      </c>
      <c r="G1181" s="87">
        <f>IF(D1181="","",IF('Műszaki adattábla'!K1173="20-99",IF('Műszaki adattábla'!N1173="","Nem adott meg lekötött teljesítményt",VLOOKUP(D1181,'Műszaki adattábla'!E:P,10,0)),0))</f>
        <v>0</v>
      </c>
      <c r="H1181" s="87">
        <f>IF(D1181="","",VLOOKUP(D1181,'Műszaki adattábla'!E:Q,11,0))</f>
        <v>0</v>
      </c>
      <c r="I1181" s="88">
        <v>1973.63</v>
      </c>
      <c r="J1181" s="89">
        <v>1626.5</v>
      </c>
      <c r="K1181" s="90">
        <f>IF(D1181="","",ROUND((F1181*I1181*'Műszaki adattábla'!$C$6/'Műszaki adattábla'!$C$7)+(G1181*I1181)+(H1181*I1181)/12*$D$7,0))</f>
        <v>124999</v>
      </c>
      <c r="L1181" s="91">
        <f t="shared" si="38"/>
        <v>139071</v>
      </c>
    </row>
    <row r="1182" spans="2:12" ht="15.75" thickBot="1" x14ac:dyDescent="0.3">
      <c r="B1182" s="84">
        <f t="shared" si="37"/>
        <v>1161</v>
      </c>
      <c r="C1182" s="85" t="str">
        <f>IF(D1182="","",VLOOKUP(D1182,'Műszaki adattábla'!E:H,2,0))</f>
        <v>8784. Kehida, Dózsa Gy. út 11</v>
      </c>
      <c r="D1182" s="86" t="str">
        <f>IF('Műszaki adattábla'!E1174="","",'Műszaki adattábla'!E1174)</f>
        <v>39N161016522000P</v>
      </c>
      <c r="E1182" s="151">
        <f>IF('Műszaki adattábla'!E1174="","",'Műszaki adattábla'!Q1174)</f>
        <v>19951</v>
      </c>
      <c r="F1182" s="87">
        <f>IF(D1182="","",VLOOKUP(D1182,'Műszaki adattábla'!E:N,8,0))</f>
        <v>4</v>
      </c>
      <c r="G1182" s="87">
        <f>IF(D1182="","",IF('Műszaki adattábla'!K1174="20-99",IF('Műszaki adattábla'!N1174="","Nem adott meg lekötött teljesítményt",VLOOKUP(D1182,'Műszaki adattábla'!E:P,10,0)),0))</f>
        <v>0</v>
      </c>
      <c r="H1182" s="87">
        <f>IF(D1182="","",VLOOKUP(D1182,'Műszaki adattábla'!E:Q,11,0))</f>
        <v>0</v>
      </c>
      <c r="I1182" s="88">
        <v>2508.0500000000002</v>
      </c>
      <c r="J1182" s="89">
        <v>1626.5</v>
      </c>
      <c r="K1182" s="90">
        <f>IF(D1182="","",ROUND((F1182*I1182*'Műszaki adattábla'!$C$6/'Műszaki adattábla'!$C$7)+(G1182*I1182)+(H1182*I1182)/12*$D$7,0))</f>
        <v>105898</v>
      </c>
      <c r="L1182" s="91">
        <f t="shared" si="38"/>
        <v>32450</v>
      </c>
    </row>
    <row r="1183" spans="2:12" ht="15.75" thickBot="1" x14ac:dyDescent="0.3">
      <c r="B1183" s="84">
        <f t="shared" si="37"/>
        <v>1162</v>
      </c>
      <c r="C1183" s="85" t="str">
        <f>IF(D1183="","",VLOOKUP(D1183,'Műszaki adattábla'!E:H,2,0))</f>
        <v>8796. Türje, Dózsa Gy. út 10</v>
      </c>
      <c r="D1183" s="86" t="str">
        <f>IF('Műszaki adattábla'!E1175="","",'Műszaki adattábla'!E1175)</f>
        <v>39N040009513000M</v>
      </c>
      <c r="E1183" s="151">
        <f>IF('Műszaki adattábla'!E1175="","",'Műszaki adattábla'!Q1175)</f>
        <v>12667</v>
      </c>
      <c r="F1183" s="87">
        <f>IF(D1183="","",VLOOKUP(D1183,'Műszaki adattábla'!E:N,8,0))</f>
        <v>4</v>
      </c>
      <c r="G1183" s="87">
        <f>IF(D1183="","",IF('Műszaki adattábla'!K1175="20-99",IF('Műszaki adattábla'!N1175="","Nem adott meg lekötött teljesítményt",VLOOKUP(D1183,'Műszaki adattábla'!E:P,10,0)),0))</f>
        <v>0</v>
      </c>
      <c r="H1183" s="87">
        <f>IF(D1183="","",VLOOKUP(D1183,'Műszaki adattábla'!E:Q,11,0))</f>
        <v>0</v>
      </c>
      <c r="I1183" s="88">
        <v>1973.63</v>
      </c>
      <c r="J1183" s="89">
        <v>1626.5</v>
      </c>
      <c r="K1183" s="90">
        <f>IF(D1183="","",ROUND((F1183*I1183*'Műszaki adattábla'!$C$6/'Műszaki adattábla'!$C$7)+(G1183*I1183)+(H1183*I1183)/12*$D$7,0))</f>
        <v>83333</v>
      </c>
      <c r="L1183" s="91">
        <f t="shared" si="38"/>
        <v>20603</v>
      </c>
    </row>
    <row r="1184" spans="2:12" ht="15.75" thickBot="1" x14ac:dyDescent="0.3">
      <c r="B1184" s="84">
        <f t="shared" si="37"/>
        <v>1163</v>
      </c>
      <c r="C1184" s="85" t="str">
        <f>IF(D1184="","",VLOOKUP(D1184,'Műszaki adattábla'!E:H,2,0))</f>
        <v>8800. Nagykanizsa, Bartók B. út. 6.</v>
      </c>
      <c r="D1184" s="86" t="str">
        <f>IF('Műszaki adattábla'!E1176="","",'Műszaki adattábla'!E1176)</f>
        <v>39N040156662000X</v>
      </c>
      <c r="E1184" s="151">
        <f>IF('Műszaki adattábla'!E1176="","",'Műszaki adattábla'!Q1176)</f>
        <v>8024</v>
      </c>
      <c r="F1184" s="87">
        <f>IF(D1184="","",VLOOKUP(D1184,'Műszaki adattábla'!E:N,8,0))</f>
        <v>4</v>
      </c>
      <c r="G1184" s="87">
        <f>IF(D1184="","",IF('Műszaki adattábla'!K1176="20-99",IF('Műszaki adattábla'!N1176="","Nem adott meg lekötött teljesítményt",VLOOKUP(D1184,'Műszaki adattábla'!E:P,10,0)),0))</f>
        <v>0</v>
      </c>
      <c r="H1184" s="87">
        <f>IF(D1184="","",VLOOKUP(D1184,'Műszaki adattábla'!E:Q,11,0))</f>
        <v>0</v>
      </c>
      <c r="I1184" s="88">
        <v>1973.63</v>
      </c>
      <c r="J1184" s="89">
        <v>1626.5</v>
      </c>
      <c r="K1184" s="90">
        <f>IF(D1184="","",ROUND((F1184*I1184*'Műszaki adattábla'!$C$6/'Műszaki adattábla'!$C$7)+(G1184*I1184)+(H1184*I1184)/12*$D$7,0))</f>
        <v>83333</v>
      </c>
      <c r="L1184" s="91">
        <f t="shared" si="38"/>
        <v>13051</v>
      </c>
    </row>
    <row r="1185" spans="2:12" ht="15.75" thickBot="1" x14ac:dyDescent="0.3">
      <c r="B1185" s="84">
        <f t="shared" si="37"/>
        <v>1164</v>
      </c>
      <c r="C1185" s="85" t="str">
        <f>IF(D1185="","",VLOOKUP(D1185,'Műszaki adattábla'!E:H,2,0))</f>
        <v>8741. Zalaapáti, Szent I. tér 3.</v>
      </c>
      <c r="D1185" s="86" t="str">
        <f>IF('Műszaki adattábla'!E1177="","",'Műszaki adattábla'!E1177)</f>
        <v>39N040335052000D</v>
      </c>
      <c r="E1185" s="151">
        <f>IF('Műszaki adattábla'!E1177="","",'Műszaki adattábla'!Q1177)</f>
        <v>51724</v>
      </c>
      <c r="F1185" s="87">
        <f>IF(D1185="","",VLOOKUP(D1185,'Műszaki adattábla'!E:N,8,0))</f>
        <v>4</v>
      </c>
      <c r="G1185" s="87">
        <f>IF(D1185="","",IF('Műszaki adattábla'!K1177="20-99",IF('Műszaki adattábla'!N1177="","Nem adott meg lekötött teljesítményt",VLOOKUP(D1185,'Műszaki adattábla'!E:P,10,0)),0))</f>
        <v>0</v>
      </c>
      <c r="H1185" s="87">
        <f>IF(D1185="","",VLOOKUP(D1185,'Műszaki adattábla'!E:Q,11,0))</f>
        <v>0</v>
      </c>
      <c r="I1185" s="88">
        <v>1973.63</v>
      </c>
      <c r="J1185" s="89">
        <v>1626.5</v>
      </c>
      <c r="K1185" s="90">
        <f>IF(D1185="","",ROUND((F1185*I1185*'Műszaki adattábla'!$C$6/'Műszaki adattábla'!$C$7)+(G1185*I1185)+(H1185*I1185)/12*$D$7,0))</f>
        <v>83333</v>
      </c>
      <c r="L1185" s="91">
        <f t="shared" si="38"/>
        <v>84129</v>
      </c>
    </row>
    <row r="1186" spans="2:12" ht="15.75" thickBot="1" x14ac:dyDescent="0.3">
      <c r="B1186" s="84">
        <f t="shared" si="37"/>
        <v>1165</v>
      </c>
      <c r="C1186" s="85" t="str">
        <f>IF(D1186="","",VLOOKUP(D1186,'Műszaki adattábla'!E:H,2,0))</f>
        <v>8877. Tornyiszentmiklós, Petőfi út 87.</v>
      </c>
      <c r="D1186" s="86" t="str">
        <f>IF('Műszaki adattábla'!E1178="","",'Műszaki adattábla'!E1178)</f>
        <v>39N0401503660008</v>
      </c>
      <c r="E1186" s="151">
        <f>IF('Műszaki adattábla'!E1178="","",'Műszaki adattábla'!Q1178)</f>
        <v>11</v>
      </c>
      <c r="F1186" s="87">
        <f>IF(D1186="","",VLOOKUP(D1186,'Műszaki adattábla'!E:N,8,0))</f>
        <v>4</v>
      </c>
      <c r="G1186" s="87">
        <f>IF(D1186="","",IF('Műszaki adattábla'!K1178="20-99",IF('Műszaki adattábla'!N1178="","Nem adott meg lekötött teljesítményt",VLOOKUP(D1186,'Műszaki adattábla'!E:P,10,0)),0))</f>
        <v>0</v>
      </c>
      <c r="H1186" s="87">
        <f>IF(D1186="","",VLOOKUP(D1186,'Műszaki adattábla'!E:Q,11,0))</f>
        <v>0</v>
      </c>
      <c r="I1186" s="88">
        <v>1973.63</v>
      </c>
      <c r="J1186" s="89">
        <v>1626.5</v>
      </c>
      <c r="K1186" s="90">
        <f>IF(D1186="","",ROUND((F1186*I1186*'Műszaki adattábla'!$C$6/'Műszaki adattábla'!$C$7)+(G1186*I1186)+(H1186*I1186)/12*$D$7,0))</f>
        <v>83333</v>
      </c>
      <c r="L1186" s="91">
        <f t="shared" si="38"/>
        <v>18</v>
      </c>
    </row>
    <row r="1187" spans="2:12" ht="15.75" thickBot="1" x14ac:dyDescent="0.3">
      <c r="B1187" s="84">
        <f t="shared" si="37"/>
        <v>1166</v>
      </c>
      <c r="C1187" s="85" t="str">
        <f>IF(D1187="","",VLOOKUP(D1187,'Műszaki adattábla'!E:H,2,0))</f>
        <v>1136 Budapest, Pannónia utca 27.</v>
      </c>
      <c r="D1187" s="86" t="str">
        <f>IF('Műszaki adattábla'!E1179="","",'Műszaki adattábla'!E1179)</f>
        <v>39N061420855000K</v>
      </c>
      <c r="E1187" s="151">
        <f>IF('Műszaki adattábla'!E1179="","",'Műszaki adattábla'!Q1179)</f>
        <v>562625</v>
      </c>
      <c r="F1187" s="87">
        <f>IF(D1187="","",VLOOKUP(D1187,'Műszaki adattábla'!E:N,8,0))</f>
        <v>0</v>
      </c>
      <c r="G1187" s="87">
        <f>IF(D1187="","",IF('Műszaki adattábla'!K1179="20-99",IF('Műszaki adattábla'!N1179="","Nem adott meg lekötött teljesítményt",VLOOKUP(D1187,'Műszaki adattábla'!E:P,10,0)),0))</f>
        <v>263</v>
      </c>
      <c r="H1187" s="87">
        <f>IF(D1187="","",VLOOKUP(D1187,'Műszaki adattábla'!E:Q,11,0))</f>
        <v>0</v>
      </c>
      <c r="I1187" s="88">
        <v>2804.11</v>
      </c>
      <c r="J1187" s="89">
        <v>131.18</v>
      </c>
      <c r="K1187" s="90">
        <f>IF(D1187="","",ROUND((F1187*I1187*'Műszaki adattábla'!$C$6/'Műszaki adattábla'!$C$7)+(G1187*I1187)+(H1187*I1187)/12*$D$7,0))</f>
        <v>737481</v>
      </c>
      <c r="L1187" s="91">
        <f t="shared" si="38"/>
        <v>73805</v>
      </c>
    </row>
    <row r="1188" spans="2:12" ht="15.75" thickBot="1" x14ac:dyDescent="0.3">
      <c r="B1188" s="84">
        <f t="shared" si="37"/>
        <v>1167</v>
      </c>
      <c r="C1188" s="85" t="str">
        <f>IF(D1188="","",VLOOKUP(D1188,'Műszaki adattábla'!E:H,2,0))</f>
        <v>1021 Budapest, Labanc utca 57.</v>
      </c>
      <c r="D1188" s="86" t="str">
        <f>IF('Műszaki adattábla'!E1180="","",'Műszaki adattábla'!E1180)</f>
        <v>39N0600062480000</v>
      </c>
      <c r="E1188" s="151">
        <f>IF('Műszaki adattábla'!E1180="","",'Műszaki adattábla'!Q1180)</f>
        <v>2681173</v>
      </c>
      <c r="F1188" s="87">
        <f>IF(D1188="","",VLOOKUP(D1188,'Műszaki adattábla'!E:N,8,0))</f>
        <v>0</v>
      </c>
      <c r="G1188" s="87">
        <f>IF(D1188="","",IF('Műszaki adattábla'!K1180="20-99",IF('Műszaki adattábla'!N1180="","Nem adott meg lekötött teljesítményt",VLOOKUP(D1188,'Műszaki adattábla'!E:P,10,0)),0))</f>
        <v>0</v>
      </c>
      <c r="H1188" s="87">
        <f>IF(D1188="","",VLOOKUP(D1188,'Műszaki adattábla'!E:Q,11,0))</f>
        <v>1056</v>
      </c>
      <c r="I1188" s="88">
        <v>2721.89</v>
      </c>
      <c r="J1188" s="89">
        <v>122.75</v>
      </c>
      <c r="K1188" s="90">
        <f>IF(D1188="","",ROUND((F1188*I1188*'Műszaki adattábla'!$C$6/'Műszaki adattábla'!$C$7)+(G1188*I1188)+(H1188*I1188)/12*$D$7,0))</f>
        <v>2874316</v>
      </c>
      <c r="L1188" s="91">
        <f t="shared" si="38"/>
        <v>329114</v>
      </c>
    </row>
    <row r="1189" spans="2:12" ht="15.75" thickBot="1" x14ac:dyDescent="0.3">
      <c r="B1189" s="84">
        <f t="shared" si="37"/>
        <v>1168</v>
      </c>
      <c r="C1189" s="85" t="str">
        <f>IF(D1189="","",VLOOKUP(D1189,'Műszaki adattábla'!E:H,2,0))</f>
        <v>1101 Budapest, Pongrác út 1. KOK</v>
      </c>
      <c r="D1189" s="86" t="str">
        <f>IF('Műszaki adattábla'!E1181="","",'Műszaki adattábla'!E1181)</f>
        <v>39N060006258000V</v>
      </c>
      <c r="E1189" s="151">
        <f>IF('Műszaki adattábla'!E1181="","",'Műszaki adattábla'!Q1181)</f>
        <v>1235030</v>
      </c>
      <c r="F1189" s="87">
        <f>IF(D1189="","",VLOOKUP(D1189,'Műszaki adattábla'!E:N,8,0))</f>
        <v>0</v>
      </c>
      <c r="G1189" s="87">
        <f>IF(D1189="","",IF('Műszaki adattábla'!K1181="20-99",IF('Műszaki adattábla'!N1181="","Nem adott meg lekötött teljesítményt",VLOOKUP(D1189,'Műszaki adattábla'!E:P,10,0)),0))</f>
        <v>0</v>
      </c>
      <c r="H1189" s="87">
        <f>IF(D1189="","",VLOOKUP(D1189,'Műszaki adattábla'!E:Q,11,0))</f>
        <v>1056</v>
      </c>
      <c r="I1189" s="88">
        <v>2721.89</v>
      </c>
      <c r="J1189" s="89">
        <v>122.75</v>
      </c>
      <c r="K1189" s="90">
        <f>IF(D1189="","",ROUND((F1189*I1189*'Műszaki adattábla'!$C$6/'Műszaki adattábla'!$C$7)+(G1189*I1189)+(H1189*I1189)/12*$D$7,0))</f>
        <v>2874316</v>
      </c>
      <c r="L1189" s="91">
        <f t="shared" si="38"/>
        <v>151600</v>
      </c>
    </row>
    <row r="1190" spans="2:12" ht="15.75" thickBot="1" x14ac:dyDescent="0.3">
      <c r="B1190" s="84">
        <f t="shared" si="37"/>
        <v>1169</v>
      </c>
      <c r="C1190" s="85" t="str">
        <f>IF(D1190="","",VLOOKUP(D1190,'Műszaki adattábla'!E:H,2,0))</f>
        <v>1101 Budapest, Pongrác út 1. KR Iskola</v>
      </c>
      <c r="D1190" s="86" t="str">
        <f>IF('Műszaki adattábla'!E1182="","",'Műszaki adattábla'!E1182)</f>
        <v>39N060006259000Q</v>
      </c>
      <c r="E1190" s="151">
        <f>IF('Műszaki adattábla'!E1182="","",'Műszaki adattábla'!Q1182)</f>
        <v>1810318</v>
      </c>
      <c r="F1190" s="87">
        <f>IF(D1190="","",VLOOKUP(D1190,'Műszaki adattábla'!E:N,8,0))</f>
        <v>0</v>
      </c>
      <c r="G1190" s="87">
        <f>IF(D1190="","",IF('Műszaki adattábla'!K1182="20-99",IF('Műszaki adattábla'!N1182="","Nem adott meg lekötött teljesítményt",VLOOKUP(D1190,'Műszaki adattábla'!E:P,10,0)),0))</f>
        <v>0</v>
      </c>
      <c r="H1190" s="87">
        <f>IF(D1190="","",VLOOKUP(D1190,'Műszaki adattábla'!E:Q,11,0))</f>
        <v>1056</v>
      </c>
      <c r="I1190" s="88">
        <v>2721.89</v>
      </c>
      <c r="J1190" s="89">
        <v>122.75</v>
      </c>
      <c r="K1190" s="90">
        <f>IF(D1190="","",ROUND((F1190*I1190*'Műszaki adattábla'!$C$6/'Műszaki adattábla'!$C$7)+(G1190*I1190)+(H1190*I1190)/12*$D$7,0))</f>
        <v>2874316</v>
      </c>
      <c r="L1190" s="91">
        <f t="shared" si="38"/>
        <v>222217</v>
      </c>
    </row>
    <row r="1191" spans="2:12" ht="15.75" thickBot="1" x14ac:dyDescent="0.3">
      <c r="B1191" s="84">
        <f t="shared" si="37"/>
        <v>1170</v>
      </c>
      <c r="C1191" s="85" t="str">
        <f>IF(D1191="","",VLOOKUP(D1191,'Műszaki adattábla'!E:H,2,0))</f>
        <v>1064 udapest, Vörösmarty utca 50.</v>
      </c>
      <c r="D1191" s="86" t="str">
        <f>IF('Műszaki adattábla'!E1183="","",'Műszaki adattábla'!E1183)</f>
        <v>39N060005870000P</v>
      </c>
      <c r="E1191" s="151">
        <f>IF('Műszaki adattábla'!E1183="","",'Műszaki adattábla'!Q1183)</f>
        <v>609069</v>
      </c>
      <c r="F1191" s="87">
        <f>IF(D1191="","",VLOOKUP(D1191,'Műszaki adattábla'!E:N,8,0))</f>
        <v>0</v>
      </c>
      <c r="G1191" s="87">
        <f>IF(D1191="","",IF('Műszaki adattábla'!K1183="20-99",IF('Műszaki adattábla'!N1183="","Nem adott meg lekötött teljesítményt",VLOOKUP(D1191,'Műszaki adattábla'!E:P,10,0)),0))</f>
        <v>0</v>
      </c>
      <c r="H1191" s="87">
        <f>IF(D1191="","",VLOOKUP(D1191,'Műszaki adattábla'!E:Q,11,0))</f>
        <v>1056</v>
      </c>
      <c r="I1191" s="88">
        <v>2721.89</v>
      </c>
      <c r="J1191" s="89">
        <v>122.75</v>
      </c>
      <c r="K1191" s="90">
        <f>IF(D1191="","",ROUND((F1191*I1191*'Műszaki adattábla'!$C$6/'Műszaki adattábla'!$C$7)+(G1191*I1191)+(H1191*I1191)/12*$D$7,0))</f>
        <v>2874316</v>
      </c>
      <c r="L1191" s="91">
        <f t="shared" si="38"/>
        <v>74763</v>
      </c>
    </row>
    <row r="1192" spans="2:12" ht="15.75" thickBot="1" x14ac:dyDescent="0.3">
      <c r="B1192" s="84">
        <f t="shared" si="37"/>
        <v>1171</v>
      </c>
      <c r="C1192" s="85" t="str">
        <f>IF(D1192="","",VLOOKUP(D1192,'Műszaki adattábla'!E:H,2,0))</f>
        <v>1064 Budapest, Aradi utca 21-23. Irodaház</v>
      </c>
      <c r="D1192" s="86" t="str">
        <f>IF('Műszaki adattábla'!E1184="","",'Műszaki adattábla'!E1184)</f>
        <v>39N060006654000N</v>
      </c>
      <c r="E1192" s="151">
        <f>IF('Műszaki adattábla'!E1184="","",'Műszaki adattábla'!Q1184)</f>
        <v>0</v>
      </c>
      <c r="F1192" s="87">
        <f>IF(D1192="","",VLOOKUP(D1192,'Műszaki adattábla'!E:N,8,0))</f>
        <v>0</v>
      </c>
      <c r="G1192" s="87">
        <f>IF(D1192="","",IF('Műszaki adattábla'!K1184="20-99",IF('Műszaki adattábla'!N1184="","Nem adott meg lekötött teljesítményt",VLOOKUP(D1192,'Műszaki adattábla'!E:P,10,0)),0))</f>
        <v>683</v>
      </c>
      <c r="H1192" s="87">
        <f>IF(D1192="","",VLOOKUP(D1192,'Műszaki adattábla'!E:Q,11,0))</f>
        <v>0</v>
      </c>
      <c r="I1192" s="88">
        <v>2804.11</v>
      </c>
      <c r="J1192" s="89">
        <v>131.18</v>
      </c>
      <c r="K1192" s="90">
        <f>IF(D1192="","",ROUND((F1192*I1192*'Műszaki adattábla'!$C$6/'Műszaki adattábla'!$C$7)+(G1192*I1192)+(H1192*I1192)/12*$D$7,0))</f>
        <v>1915207</v>
      </c>
      <c r="L1192" s="91">
        <f t="shared" si="38"/>
        <v>0</v>
      </c>
    </row>
    <row r="1193" spans="2:12" ht="15.75" thickBot="1" x14ac:dyDescent="0.3">
      <c r="B1193" s="84">
        <f t="shared" si="37"/>
        <v>1172</v>
      </c>
      <c r="C1193" s="85" t="str">
        <f>IF(D1193="","",VLOOKUP(D1193,'Műszaki adattábla'!E:H,2,0))</f>
        <v>1067 Budapest, Csengery utca 47. NNI Irodaház</v>
      </c>
      <c r="D1193" s="86" t="str">
        <f>IF('Műszaki adattábla'!E1185="","",'Műszaki adattábla'!E1185)</f>
        <v>39N061113876000I</v>
      </c>
      <c r="E1193" s="151">
        <f>IF('Műszaki adattábla'!E1185="","",'Műszaki adattábla'!Q1185)</f>
        <v>114003</v>
      </c>
      <c r="F1193" s="87">
        <f>IF(D1193="","",VLOOKUP(D1193,'Műszaki adattábla'!E:N,8,0))</f>
        <v>0</v>
      </c>
      <c r="G1193" s="87">
        <f>IF(D1193="","",IF('Műszaki adattábla'!K1185="20-99",IF('Műszaki adattábla'!N1185="","Nem adott meg lekötött teljesítményt",VLOOKUP(D1193,'Műszaki adattábla'!E:P,10,0)),0))</f>
        <v>683</v>
      </c>
      <c r="H1193" s="87">
        <f>IF(D1193="","",VLOOKUP(D1193,'Műszaki adattábla'!E:Q,11,0))</f>
        <v>0</v>
      </c>
      <c r="I1193" s="88">
        <v>2804.11</v>
      </c>
      <c r="J1193" s="89">
        <v>131.18</v>
      </c>
      <c r="K1193" s="90">
        <f>IF(D1193="","",ROUND((F1193*I1193*'Műszaki adattábla'!$C$6/'Műszaki adattábla'!$C$7)+(G1193*I1193)+(H1193*I1193)/12*$D$7,0))</f>
        <v>1915207</v>
      </c>
      <c r="L1193" s="91">
        <f t="shared" si="38"/>
        <v>14955</v>
      </c>
    </row>
    <row r="1194" spans="2:12" ht="15.75" thickBot="1" x14ac:dyDescent="0.3">
      <c r="B1194" s="84">
        <f t="shared" si="37"/>
        <v>1173</v>
      </c>
      <c r="C1194" s="85" t="str">
        <f>IF(D1194="","",VLOOKUP(D1194,'Műszaki adattábla'!E:H,2,0))</f>
        <v>1078 Budapest, István utca 23-25.</v>
      </c>
      <c r="D1194" s="86" t="str">
        <f>IF('Műszaki adattábla'!E1186="","",'Műszaki adattábla'!E1186)</f>
        <v>39N0610624880003</v>
      </c>
      <c r="E1194" s="151">
        <f>IF('Műszaki adattábla'!E1186="","",'Műszaki adattábla'!Q1186)</f>
        <v>838131</v>
      </c>
      <c r="F1194" s="87">
        <f>IF(D1194="","",VLOOKUP(D1194,'Műszaki adattábla'!E:N,8,0))</f>
        <v>0</v>
      </c>
      <c r="G1194" s="87">
        <f>IF(D1194="","",IF('Műszaki adattábla'!K1186="20-99",IF('Műszaki adattábla'!N1186="","Nem adott meg lekötött teljesítményt",VLOOKUP(D1194,'Műszaki adattábla'!E:P,10,0)),0))</f>
        <v>683</v>
      </c>
      <c r="H1194" s="87">
        <f>IF(D1194="","",VLOOKUP(D1194,'Műszaki adattábla'!E:Q,11,0))</f>
        <v>0</v>
      </c>
      <c r="I1194" s="88">
        <v>2804.11</v>
      </c>
      <c r="J1194" s="89">
        <v>131.18</v>
      </c>
      <c r="K1194" s="90">
        <f>IF(D1194="","",ROUND((F1194*I1194*'Műszaki adattábla'!$C$6/'Műszaki adattábla'!$C$7)+(G1194*I1194)+(H1194*I1194)/12*$D$7,0))</f>
        <v>1915207</v>
      </c>
      <c r="L1194" s="91">
        <f t="shared" si="38"/>
        <v>109946</v>
      </c>
    </row>
    <row r="1195" spans="2:12" ht="15.75" thickBot="1" x14ac:dyDescent="0.3">
      <c r="B1195" s="84">
        <f t="shared" si="37"/>
        <v>1174</v>
      </c>
      <c r="C1195" s="85" t="str">
        <f>IF(D1195="","",VLOOKUP(D1195,'Műszaki adattábla'!E:H,2,0))</f>
        <v>1133 Budapest, Besenyei utca 7-9.</v>
      </c>
      <c r="D1195" s="86" t="str">
        <f>IF('Műszaki adattábla'!E1187="","",'Műszaki adattábla'!E1187)</f>
        <v>39N060799802000M</v>
      </c>
      <c r="E1195" s="151">
        <f>IF('Műszaki adattábla'!E1187="","",'Műszaki adattábla'!Q1187)</f>
        <v>866631</v>
      </c>
      <c r="F1195" s="87">
        <f>IF(D1195="","",VLOOKUP(D1195,'Műszaki adattábla'!E:N,8,0))</f>
        <v>0</v>
      </c>
      <c r="G1195" s="87">
        <f>IF(D1195="","",IF('Műszaki adattábla'!K1187="20-99",IF('Műszaki adattábla'!N1187="","Nem adott meg lekötött teljesítményt",VLOOKUP(D1195,'Műszaki adattábla'!E:P,10,0)),0))</f>
        <v>683</v>
      </c>
      <c r="H1195" s="87">
        <f>IF(D1195="","",VLOOKUP(D1195,'Műszaki adattábla'!E:Q,11,0))</f>
        <v>0</v>
      </c>
      <c r="I1195" s="88">
        <v>2804.11</v>
      </c>
      <c r="J1195" s="89">
        <v>131.18</v>
      </c>
      <c r="K1195" s="90">
        <f>IF(D1195="","",ROUND((F1195*I1195*'Műszaki adattábla'!$C$6/'Műszaki adattábla'!$C$7)+(G1195*I1195)+(H1195*I1195)/12*$D$7,0))</f>
        <v>1915207</v>
      </c>
      <c r="L1195" s="91">
        <f t="shared" si="38"/>
        <v>113685</v>
      </c>
    </row>
    <row r="1196" spans="2:12" ht="15.75" thickBot="1" x14ac:dyDescent="0.3">
      <c r="B1196" s="84">
        <f t="shared" si="37"/>
        <v>1175</v>
      </c>
      <c r="C1196" s="85" t="str">
        <f>IF(D1196="","",VLOOKUP(D1196,'Műszaki adattábla'!E:H,2,0))</f>
        <v>1029 Budapest, Zrínyi Miklós út 1-3.</v>
      </c>
      <c r="D1196" s="86" t="str">
        <f>IF('Műszaki adattábla'!E1188="","",'Műszaki adattábla'!E1188)</f>
        <v>39N060797230000Z</v>
      </c>
      <c r="E1196" s="151">
        <f>IF('Műszaki adattábla'!E1188="","",'Műszaki adattábla'!Q1188)</f>
        <v>294505</v>
      </c>
      <c r="F1196" s="87">
        <f>IF(D1196="","",VLOOKUP(D1196,'Műszaki adattábla'!E:N,8,0))</f>
        <v>0</v>
      </c>
      <c r="G1196" s="87">
        <f>IF(D1196="","",IF('Műszaki adattábla'!K1188="20-99",IF('Műszaki adattábla'!N1188="","Nem adott meg lekötött teljesítményt",VLOOKUP(D1196,'Műszaki adattábla'!E:P,10,0)),0))</f>
        <v>263</v>
      </c>
      <c r="H1196" s="87">
        <f>IF(D1196="","",VLOOKUP(D1196,'Műszaki adattábla'!E:Q,11,0))</f>
        <v>0</v>
      </c>
      <c r="I1196" s="88">
        <v>2804.11</v>
      </c>
      <c r="J1196" s="89">
        <v>131.18</v>
      </c>
      <c r="K1196" s="90">
        <f>IF(D1196="","",ROUND((F1196*I1196*'Műszaki adattábla'!$C$6/'Műszaki adattábla'!$C$7)+(G1196*I1196)+(H1196*I1196)/12*$D$7,0))</f>
        <v>737481</v>
      </c>
      <c r="L1196" s="91">
        <f t="shared" si="38"/>
        <v>38633</v>
      </c>
    </row>
    <row r="1197" spans="2:12" ht="15.75" thickBot="1" x14ac:dyDescent="0.3">
      <c r="B1197" s="84">
        <f t="shared" si="37"/>
        <v>1176</v>
      </c>
      <c r="C1197" s="85" t="str">
        <f>IF(D1197="","",VLOOKUP(D1197,'Műszaki adattábla'!E:H,2,0))</f>
        <v>1077 Budapest, Király utca 71.</v>
      </c>
      <c r="D1197" s="86" t="str">
        <f>IF('Műszaki adattábla'!E1189="","",'Műszaki adattábla'!E1189)</f>
        <v>39N060905143000O</v>
      </c>
      <c r="E1197" s="151">
        <f>IF('Műszaki adattábla'!E1189="","",'Műszaki adattábla'!Q1189)</f>
        <v>561567</v>
      </c>
      <c r="F1197" s="87">
        <f>IF(D1197="","",VLOOKUP(D1197,'Műszaki adattábla'!E:N,8,0))</f>
        <v>0</v>
      </c>
      <c r="G1197" s="87">
        <f>IF(D1197="","",IF('Műszaki adattábla'!K1189="20-99",IF('Műszaki adattábla'!N1189="","Nem adott meg lekötött teljesítményt",VLOOKUP(D1197,'Műszaki adattábla'!E:P,10,0)),0))</f>
        <v>683</v>
      </c>
      <c r="H1197" s="87">
        <f>IF(D1197="","",VLOOKUP(D1197,'Műszaki adattábla'!E:Q,11,0))</f>
        <v>0</v>
      </c>
      <c r="I1197" s="88">
        <v>2804.11</v>
      </c>
      <c r="J1197" s="89">
        <v>131.18</v>
      </c>
      <c r="K1197" s="90">
        <f>IF(D1197="","",ROUND((F1197*I1197*'Műszaki adattábla'!$C$6/'Műszaki adattábla'!$C$7)+(G1197*I1197)+(H1197*I1197)/12*$D$7,0))</f>
        <v>1915207</v>
      </c>
      <c r="L1197" s="91">
        <f t="shared" si="38"/>
        <v>73666</v>
      </c>
    </row>
    <row r="1198" spans="2:12" ht="15.75" thickBot="1" x14ac:dyDescent="0.3">
      <c r="B1198" s="84">
        <f t="shared" si="37"/>
        <v>1177</v>
      </c>
      <c r="C1198" s="85" t="str">
        <f>IF(D1198="","",VLOOKUP(D1198,'Műszaki adattábla'!E:H,2,0))</f>
        <v>6729 Szeged, Szabadkai út 7.</v>
      </c>
      <c r="D1198" s="86" t="str">
        <f>IF('Műszaki adattábla'!E1190="","",'Műszaki adattábla'!E1190)</f>
        <v>39N050760410000H</v>
      </c>
      <c r="E1198" s="151">
        <f>IF('Műszaki adattábla'!E1190="","",'Műszaki adattábla'!Q1190)</f>
        <v>828629</v>
      </c>
      <c r="F1198" s="87">
        <f>IF(D1198="","",VLOOKUP(D1198,'Műszaki adattábla'!E:N,8,0))</f>
        <v>0</v>
      </c>
      <c r="G1198" s="87">
        <f>IF(D1198="","",IF('Műszaki adattábla'!K1190="20-99",IF('Műszaki adattábla'!N1190="","Nem adott meg lekötött teljesítményt",VLOOKUP(D1198,'Műszaki adattábla'!E:P,10,0)),0))</f>
        <v>1029</v>
      </c>
      <c r="H1198" s="87">
        <f>IF(D1198="","",VLOOKUP(D1198,'Műszaki adattábla'!E:Q,11,0))</f>
        <v>0</v>
      </c>
      <c r="I1198" s="88">
        <v>1875.5</v>
      </c>
      <c r="J1198" s="89">
        <v>164.72</v>
      </c>
      <c r="K1198" s="90">
        <f>IF(D1198="","",ROUND((F1198*I1198*'Műszaki adattábla'!$C$6/'Műszaki adattábla'!$C$7)+(G1198*I1198)+(H1198*I1198)/12*$D$7,0))</f>
        <v>1929890</v>
      </c>
      <c r="L1198" s="91">
        <f t="shared" si="38"/>
        <v>136492</v>
      </c>
    </row>
    <row r="1199" spans="2:12" ht="15.75" thickBot="1" x14ac:dyDescent="0.3">
      <c r="B1199" s="84">
        <f t="shared" si="37"/>
        <v>1178</v>
      </c>
      <c r="C1199" s="85" t="str">
        <f>IF(D1199="","",VLOOKUP(D1199,'Műszaki adattábla'!E:H,2,0))</f>
        <v>4033 Debrecen, Sámsoni út 149. BÁH</v>
      </c>
      <c r="D1199" s="86" t="str">
        <f>IF('Műszaki adattábla'!E1191="","",'Műszaki adattábla'!E1191)</f>
        <v>39N112579101000S</v>
      </c>
      <c r="E1199" s="151">
        <f>IF('Műszaki adattábla'!E1191="","",'Műszaki adattábla'!Q1191)</f>
        <v>290285</v>
      </c>
      <c r="F1199" s="87">
        <f>IF(D1199="","",VLOOKUP(D1199,'Műszaki adattábla'!E:N,8,0))</f>
        <v>0</v>
      </c>
      <c r="G1199" s="87">
        <f>IF(D1199="","",IF('Műszaki adattábla'!K1191="20-99",IF('Műszaki adattábla'!N1191="","Nem adott meg lekötött teljesítményt",VLOOKUP(D1199,'Műszaki adattábla'!E:P,10,0)),0))</f>
        <v>0</v>
      </c>
      <c r="H1199" s="87">
        <f>IF(D1199="","",VLOOKUP(D1199,'Műszaki adattábla'!E:Q,11,0))</f>
        <v>1319</v>
      </c>
      <c r="I1199" s="88">
        <v>2893.89</v>
      </c>
      <c r="J1199" s="89">
        <v>149.82</v>
      </c>
      <c r="K1199" s="90">
        <f>IF(D1199="","",ROUND((F1199*I1199*'Műszaki adattábla'!$C$6/'Műszaki adattábla'!$C$7)+(G1199*I1199)+(H1199*I1199)/12*$D$7,0))</f>
        <v>3817041</v>
      </c>
      <c r="L1199" s="91">
        <f t="shared" si="38"/>
        <v>43490</v>
      </c>
    </row>
    <row r="1200" spans="2:12" ht="15.75" thickBot="1" x14ac:dyDescent="0.3">
      <c r="B1200" s="84">
        <f t="shared" si="37"/>
        <v>1179</v>
      </c>
      <c r="C1200" s="85" t="str">
        <f>IF(D1200="","",VLOOKUP(D1200,'Műszaki adattábla'!E:H,2,0))</f>
        <v>7632 Pécs, Málomi út 1.</v>
      </c>
      <c r="D1200" s="86" t="str">
        <f>IF('Műszaki adattábla'!E1192="","",'Műszaki adattábla'!E1192)</f>
        <v>39N0303242840000</v>
      </c>
      <c r="E1200" s="151">
        <f>IF('Műszaki adattábla'!E1192="","",'Műszaki adattábla'!Q1192)</f>
        <v>774796</v>
      </c>
      <c r="F1200" s="87">
        <f>IF(D1200="","",VLOOKUP(D1200,'Műszaki adattábla'!E:N,8,0))</f>
        <v>0</v>
      </c>
      <c r="G1200" s="87">
        <f>IF(D1200="","",IF('Műszaki adattábla'!K1192="20-99",IF('Műszaki adattábla'!N1192="","Nem adott meg lekötött teljesítményt",VLOOKUP(D1200,'Műszaki adattábla'!E:P,10,0)),0))</f>
        <v>420</v>
      </c>
      <c r="H1200" s="87">
        <f>IF(D1200="","",VLOOKUP(D1200,'Műszaki adattábla'!E:Q,11,0))</f>
        <v>0</v>
      </c>
      <c r="I1200" s="88">
        <v>3089.46</v>
      </c>
      <c r="J1200" s="89">
        <v>180.21</v>
      </c>
      <c r="K1200" s="90">
        <f>IF(D1200="","",ROUND((F1200*I1200*'Műszaki adattábla'!$C$6/'Műszaki adattábla'!$C$7)+(G1200*I1200)+(H1200*I1200)/12*$D$7,0))</f>
        <v>1297573</v>
      </c>
      <c r="L1200" s="91">
        <f t="shared" si="38"/>
        <v>139626</v>
      </c>
    </row>
    <row r="1201" spans="2:12" ht="15.75" thickBot="1" x14ac:dyDescent="0.3">
      <c r="B1201" s="84">
        <f t="shared" si="37"/>
        <v>1180</v>
      </c>
      <c r="C1201" s="85" t="str">
        <f>IF(D1201="","",VLOOKUP(D1201,'Műszaki adattábla'!E:H,2,0))</f>
        <v>1101 Budapest, Kerepesi út 47-49.</v>
      </c>
      <c r="D1201" s="86" t="str">
        <f>IF('Műszaki adattábla'!E1193="","",'Műszaki adattábla'!E1193)</f>
        <v>39N060006129000E</v>
      </c>
      <c r="E1201" s="151">
        <f>IF('Műszaki adattábla'!E1193="","",'Műszaki adattábla'!Q1193)</f>
        <v>10313013</v>
      </c>
      <c r="F1201" s="87">
        <f>IF(D1201="","",VLOOKUP(D1201,'Műszaki adattábla'!E:N,8,0))</f>
        <v>0</v>
      </c>
      <c r="G1201" s="87">
        <f>IF(D1201="","",IF('Műszaki adattábla'!K1193="20-99",IF('Műszaki adattábla'!N1193="","Nem adott meg lekötött teljesítményt",VLOOKUP(D1201,'Műszaki adattábla'!E:P,10,0)),0))</f>
        <v>0</v>
      </c>
      <c r="H1201" s="87">
        <f>IF(D1201="","",VLOOKUP(D1201,'Műszaki adattábla'!E:Q,11,0))</f>
        <v>5806</v>
      </c>
      <c r="I1201" s="88">
        <v>2511.89</v>
      </c>
      <c r="J1201" s="89">
        <v>110.3</v>
      </c>
      <c r="K1201" s="90">
        <f>IF(D1201="","",ROUND((F1201*I1201*'Műszaki adattábla'!$C$6/'Műszaki adattábla'!$C$7)+(G1201*I1201)+(H1201*I1201)/12*$D$7,0))</f>
        <v>14584033</v>
      </c>
      <c r="L1201" s="91">
        <f t="shared" si="38"/>
        <v>1137525</v>
      </c>
    </row>
    <row r="1202" spans="2:12" ht="15.75" thickBot="1" x14ac:dyDescent="0.3">
      <c r="B1202" s="84">
        <f t="shared" si="37"/>
        <v>1181</v>
      </c>
      <c r="C1202" s="85" t="str">
        <f>IF(D1202="","",VLOOKUP(D1202,'Műszaki adattábla'!E:H,2,0))</f>
        <v>1139 Budapest, Teve utca 4-6.</v>
      </c>
      <c r="D1202" s="86" t="str">
        <f>IF('Műszaki adattábla'!E1194="","",'Műszaki adattábla'!E1194)</f>
        <v>39N060006431000R</v>
      </c>
      <c r="E1202" s="151">
        <f>IF('Műszaki adattábla'!E1194="","",'Műszaki adattábla'!Q1194)</f>
        <v>23043300</v>
      </c>
      <c r="F1202" s="87">
        <f>IF(D1202="","",VLOOKUP(D1202,'Műszaki adattábla'!E:N,8,0))</f>
        <v>0</v>
      </c>
      <c r="G1202" s="87">
        <f>IF(D1202="","",IF('Műszaki adattábla'!K1194="20-99",IF('Műszaki adattábla'!N1194="","Nem adott meg lekötött teljesítményt",VLOOKUP(D1202,'Műszaki adattábla'!E:P,10,0)),0))</f>
        <v>0</v>
      </c>
      <c r="H1202" s="87">
        <f>IF(D1202="","",VLOOKUP(D1202,'Műszaki adattábla'!E:Q,11,0))</f>
        <v>4222</v>
      </c>
      <c r="I1202" s="88">
        <v>2721.89</v>
      </c>
      <c r="J1202" s="89">
        <v>122.75</v>
      </c>
      <c r="K1202" s="90">
        <f>IF(D1202="","",ROUND((F1202*I1202*'Műszaki adattábla'!$C$6/'Műszaki adattábla'!$C$7)+(G1202*I1202)+(H1202*I1202)/12*$D$7,0))</f>
        <v>11491820</v>
      </c>
      <c r="L1202" s="91">
        <f t="shared" si="38"/>
        <v>2828565</v>
      </c>
    </row>
    <row r="1203" spans="2:12" ht="15.75" thickBot="1" x14ac:dyDescent="0.3">
      <c r="B1203" s="84">
        <f t="shared" si="37"/>
        <v>1182</v>
      </c>
      <c r="C1203" s="85" t="str">
        <f>IF(D1203="","",VLOOKUP(D1203,'Műszaki adattábla'!E:H,2,0))</f>
        <v>1062 Budapest, Lendvay utca 14-16.</v>
      </c>
      <c r="D1203" s="86" t="str">
        <f>IF('Műszaki adattábla'!E1195="","",'Műszaki adattábla'!E1195)</f>
        <v>39N060849752000Y</v>
      </c>
      <c r="E1203" s="151">
        <f>IF('Műszaki adattábla'!E1195="","",'Műszaki adattábla'!Q1195)</f>
        <v>738907</v>
      </c>
      <c r="F1203" s="87">
        <f>IF(D1203="","",VLOOKUP(D1203,'Műszaki adattábla'!E:N,8,0))</f>
        <v>0</v>
      </c>
      <c r="G1203" s="87">
        <f>IF(D1203="","",IF('Műszaki adattábla'!K1195="20-99",IF('Műszaki adattábla'!N1195="","Nem adott meg lekötött teljesítményt",VLOOKUP(D1203,'Műszaki adattábla'!E:P,10,0)),0))</f>
        <v>683</v>
      </c>
      <c r="H1203" s="87">
        <f>IF(D1203="","",VLOOKUP(D1203,'Műszaki adattábla'!E:Q,11,0))</f>
        <v>0</v>
      </c>
      <c r="I1203" s="88">
        <v>2804.11</v>
      </c>
      <c r="J1203" s="89">
        <v>131.18</v>
      </c>
      <c r="K1203" s="90">
        <f>IF(D1203="","",ROUND((F1203*I1203*'Műszaki adattábla'!$C$6/'Műszaki adattábla'!$C$7)+(G1203*I1203)+(H1203*I1203)/12*$D$7,0))</f>
        <v>1915207</v>
      </c>
      <c r="L1203" s="91">
        <f t="shared" si="38"/>
        <v>96930</v>
      </c>
    </row>
    <row r="1204" spans="2:12" ht="15.75" thickBot="1" x14ac:dyDescent="0.3">
      <c r="B1204" s="84">
        <f t="shared" si="37"/>
        <v>1183</v>
      </c>
      <c r="C1204" s="85" t="str">
        <f>IF(D1204="","",VLOOKUP(D1204,'Műszaki adattábla'!E:H,2,0))</f>
        <v>8800 Nagykanizsa, Erdész utca 26.</v>
      </c>
      <c r="D1204" s="86" t="str">
        <f>IF('Műszaki adattábla'!E1196="","",'Műszaki adattábla'!E1196)</f>
        <v>39N0403433680000</v>
      </c>
      <c r="E1204" s="151">
        <f>IF('Műszaki adattábla'!E1196="","",'Műszaki adattábla'!Q1196)</f>
        <v>445456</v>
      </c>
      <c r="F1204" s="87">
        <f>IF(D1204="","",VLOOKUP(D1204,'Műszaki adattábla'!E:N,8,0))</f>
        <v>0</v>
      </c>
      <c r="G1204" s="87">
        <f>IF(D1204="","",IF('Műszaki adattábla'!K1196="20-99",IF('Műszaki adattábla'!N1196="","Nem adott meg lekötött teljesítményt",VLOOKUP(D1204,'Műszaki adattábla'!E:P,10,0)),0))</f>
        <v>263</v>
      </c>
      <c r="H1204" s="87">
        <f>IF(D1204="","",VLOOKUP(D1204,'Műszaki adattábla'!E:Q,11,0))</f>
        <v>0</v>
      </c>
      <c r="I1204" s="88">
        <v>3252.02</v>
      </c>
      <c r="J1204" s="89">
        <v>174.31</v>
      </c>
      <c r="K1204" s="90">
        <f>IF(D1204="","",ROUND((F1204*I1204*'Műszaki adattábla'!$C$6/'Műszaki adattábla'!$C$7)+(G1204*I1204)+(H1204*I1204)/12*$D$7,0))</f>
        <v>855281</v>
      </c>
      <c r="L1204" s="91">
        <f t="shared" si="38"/>
        <v>77647</v>
      </c>
    </row>
    <row r="1205" spans="2:12" ht="15.75" thickBot="1" x14ac:dyDescent="0.3">
      <c r="B1205" s="84">
        <f t="shared" si="37"/>
        <v>1184</v>
      </c>
      <c r="C1205" s="85" t="str">
        <f>IF(D1205="","",VLOOKUP(D1205,'Műszaki adattábla'!E:H,2,0))</f>
        <v xml:space="preserve">4033 Debrecen, Sámsoni út 149. </v>
      </c>
      <c r="D1205" s="86" t="str">
        <f>IF('Műszaki adattábla'!E1197="","",'Műszaki adattábla'!E1197)</f>
        <v>39N112674711000A</v>
      </c>
      <c r="E1205" s="151">
        <f>IF('Műszaki adattábla'!E1197="","",'Műszaki adattábla'!Q1197)</f>
        <v>660792</v>
      </c>
      <c r="F1205" s="87">
        <f>IF(D1205="","",VLOOKUP(D1205,'Műszaki adattábla'!E:N,8,0))</f>
        <v>0</v>
      </c>
      <c r="G1205" s="87">
        <f>IF(D1205="","",IF('Műszaki adattábla'!K1197="20-99",IF('Műszaki adattábla'!N1197="","Nem adott meg lekötött teljesítményt",VLOOKUP(D1205,'Műszaki adattábla'!E:P,10,0)),0))</f>
        <v>0</v>
      </c>
      <c r="H1205" s="87">
        <f>IF(D1205="","",VLOOKUP(D1205,'Műszaki adattábla'!E:Q,11,0))</f>
        <v>1056</v>
      </c>
      <c r="I1205" s="88">
        <v>2893.89</v>
      </c>
      <c r="J1205" s="89">
        <v>149.82</v>
      </c>
      <c r="K1205" s="90">
        <f>IF(D1205="","",ROUND((F1205*I1205*'Műszaki adattábla'!$C$6/'Műszaki adattábla'!$C$7)+(G1205*I1205)+(H1205*I1205)/12*$D$7,0))</f>
        <v>3055948</v>
      </c>
      <c r="L1205" s="91">
        <f t="shared" si="38"/>
        <v>99000</v>
      </c>
    </row>
    <row r="1206" spans="2:12" ht="15.75" thickBot="1" x14ac:dyDescent="0.3">
      <c r="B1206" s="84">
        <f t="shared" si="37"/>
        <v>1185</v>
      </c>
      <c r="C1206" s="85" t="str">
        <f>IF(D1206="","",VLOOKUP(D1206,'Műszaki adattábla'!E:H,2,0))</f>
        <v>3526 Miskolc, Eperjesi utca 3.</v>
      </c>
      <c r="D1206" s="86" t="str">
        <f>IF('Műszaki adattábla'!E1198="","",'Műszaki adattábla'!E1198)</f>
        <v>39N111101391000R</v>
      </c>
      <c r="E1206" s="151">
        <f>IF('Műszaki adattábla'!E1198="","",'Műszaki adattábla'!Q1198)</f>
        <v>852909</v>
      </c>
      <c r="F1206" s="87">
        <f>IF(D1206="","",VLOOKUP(D1206,'Műszaki adattábla'!E:N,8,0))</f>
        <v>0</v>
      </c>
      <c r="G1206" s="87">
        <f>IF(D1206="","",IF('Műszaki adattábla'!K1198="20-99",IF('Műszaki adattábla'!N1198="","Nem adott meg lekötött teljesítményt",VLOOKUP(D1206,'Műszaki adattábla'!E:P,10,0)),0))</f>
        <v>420</v>
      </c>
      <c r="H1206" s="87">
        <f>IF(D1206="","",VLOOKUP(D1206,'Műszaki adattábla'!E:Q,11,0))</f>
        <v>0</v>
      </c>
      <c r="I1206" s="88">
        <v>1832.45</v>
      </c>
      <c r="J1206" s="89">
        <v>194.42</v>
      </c>
      <c r="K1206" s="90">
        <f>IF(D1206="","",ROUND((F1206*I1206*'Műszaki adattábla'!$C$6/'Műszaki adattábla'!$C$7)+(G1206*I1206)+(H1206*I1206)/12*$D$7,0))</f>
        <v>769629</v>
      </c>
      <c r="L1206" s="91">
        <f t="shared" si="38"/>
        <v>165823</v>
      </c>
    </row>
    <row r="1207" spans="2:12" ht="15.75" thickBot="1" x14ac:dyDescent="0.3">
      <c r="B1207" s="84">
        <f t="shared" si="37"/>
        <v>1186</v>
      </c>
      <c r="C1207" s="85" t="str">
        <f>IF(D1207="","",VLOOKUP(D1207,'Műszaki adattábla'!E:H,2,0))</f>
        <v>7400 Kaposvár, Cseri park</v>
      </c>
      <c r="D1207" s="86" t="str">
        <f>IF('Műszaki adattábla'!E1199="","",'Műszaki adattábla'!E1199)</f>
        <v>39N040345183000B</v>
      </c>
      <c r="E1207" s="151">
        <f>IF('Műszaki adattábla'!E1199="","",'Műszaki adattábla'!Q1199)</f>
        <v>135116</v>
      </c>
      <c r="F1207" s="87">
        <f>IF(D1207="","",VLOOKUP(D1207,'Műszaki adattábla'!E:N,8,0))</f>
        <v>16</v>
      </c>
      <c r="G1207" s="87">
        <f>IF(D1207="","",IF('Műszaki adattábla'!K1199="20-99",IF('Műszaki adattábla'!N1199="","Nem adott meg lekötött teljesítményt",VLOOKUP(D1207,'Műszaki adattábla'!E:P,10,0)),0))</f>
        <v>0</v>
      </c>
      <c r="H1207" s="87">
        <f>IF(D1207="","",VLOOKUP(D1207,'Műszaki adattábla'!E:Q,11,0))</f>
        <v>0</v>
      </c>
      <c r="I1207" s="88">
        <v>1973.63</v>
      </c>
      <c r="J1207" s="89">
        <v>1626.5</v>
      </c>
      <c r="K1207" s="90">
        <f>IF(D1207="","",ROUND((F1207*I1207*'Műszaki adattábla'!$C$6/'Műszaki adattábla'!$C$7)+(G1207*I1207)+(H1207*I1207)/12*$D$7,0))</f>
        <v>333332</v>
      </c>
      <c r="L1207" s="91">
        <f t="shared" si="38"/>
        <v>219766</v>
      </c>
    </row>
    <row r="1208" spans="2:12" ht="15.75" thickBot="1" x14ac:dyDescent="0.3">
      <c r="B1208" s="84">
        <f t="shared" si="37"/>
        <v>1187</v>
      </c>
      <c r="C1208" s="85" t="str">
        <f>IF(D1208="","",VLOOKUP(D1208,'Műszaki adattábla'!E:H,2,0))</f>
        <v>3526 Miskolc, Hatvanötösök útja 2.</v>
      </c>
      <c r="D1208" s="86" t="str">
        <f>IF('Műszaki adattábla'!E1200="","",'Műszaki adattábla'!E1200)</f>
        <v>39N111272512000C</v>
      </c>
      <c r="E1208" s="151">
        <f>IF('Műszaki adattábla'!E1200="","",'Műszaki adattábla'!Q1200)</f>
        <v>712514</v>
      </c>
      <c r="F1208" s="87">
        <f>IF(D1208="","",VLOOKUP(D1208,'Műszaki adattábla'!E:N,8,0))</f>
        <v>16</v>
      </c>
      <c r="G1208" s="87">
        <f>IF(D1208="","",IF('Műszaki adattábla'!K1200="20-99",IF('Műszaki adattábla'!N1200="","Nem adott meg lekötött teljesítményt",VLOOKUP(D1208,'Műszaki adattábla'!E:P,10,0)),0))</f>
        <v>0</v>
      </c>
      <c r="H1208" s="87">
        <f>IF(D1208="","",VLOOKUP(D1208,'Műszaki adattábla'!E:Q,11,0))</f>
        <v>0</v>
      </c>
      <c r="I1208" s="88">
        <v>1973.63</v>
      </c>
      <c r="J1208" s="89">
        <v>1169.71</v>
      </c>
      <c r="K1208" s="90">
        <f>IF(D1208="","",ROUND((F1208*I1208*'Műszaki adattábla'!$C$6/'Műszaki adattábla'!$C$7)+(G1208*I1208)+(H1208*I1208)/12*$D$7,0))</f>
        <v>333332</v>
      </c>
      <c r="L1208" s="91">
        <f t="shared" si="38"/>
        <v>833435</v>
      </c>
    </row>
    <row r="1209" spans="2:12" ht="15.75" thickBot="1" x14ac:dyDescent="0.3">
      <c r="B1209" s="84">
        <f t="shared" si="37"/>
        <v>1188</v>
      </c>
      <c r="C1209" s="85" t="str">
        <f>IF(D1209="","",VLOOKUP(D1209,'Műszaki adattábla'!E:H,2,0))</f>
        <v>8749 Zalakaros, Sport utca 8.</v>
      </c>
      <c r="D1209" s="86" t="str">
        <f>IF('Műszaki adattábla'!E1201="","",'Műszaki adattábla'!E1201)</f>
        <v>39N040195826000W</v>
      </c>
      <c r="E1209" s="151">
        <f>IF('Műszaki adattábla'!E1201="","",'Műszaki adattábla'!Q1201)</f>
        <v>706184</v>
      </c>
      <c r="F1209" s="87">
        <f>IF(D1209="","",VLOOKUP(D1209,'Műszaki adattábla'!E:N,8,0))</f>
        <v>16</v>
      </c>
      <c r="G1209" s="87">
        <f>IF(D1209="","",IF('Műszaki adattábla'!K1201="20-99",IF('Műszaki adattábla'!N1201="","Nem adott meg lekötött teljesítményt",VLOOKUP(D1209,'Műszaki adattábla'!E:P,10,0)),0))</f>
        <v>0</v>
      </c>
      <c r="H1209" s="87">
        <f>IF(D1209="","",VLOOKUP(D1209,'Műszaki adattábla'!E:Q,11,0))</f>
        <v>0</v>
      </c>
      <c r="I1209" s="88">
        <v>1973.63</v>
      </c>
      <c r="J1209" s="89">
        <v>1626.5</v>
      </c>
      <c r="K1209" s="90">
        <f>IF(D1209="","",ROUND((F1209*I1209*'Műszaki adattábla'!$C$6/'Műszaki adattábla'!$C$7)+(G1209*I1209)+(H1209*I1209)/12*$D$7,0))</f>
        <v>333332</v>
      </c>
      <c r="L1209" s="91">
        <f t="shared" si="38"/>
        <v>1148608</v>
      </c>
    </row>
    <row r="1210" spans="2:12" ht="15.75" thickBot="1" x14ac:dyDescent="0.3">
      <c r="B1210" s="84">
        <f t="shared" si="37"/>
        <v>1189</v>
      </c>
      <c r="C1210" s="85" t="str">
        <f>IF(D1210="","",VLOOKUP(D1210,'Műszaki adattábla'!E:H,2,0))</f>
        <v>1143 Budapest, Stefánia köz 4.</v>
      </c>
      <c r="D1210" s="86" t="str">
        <f>IF('Műszaki adattábla'!E1202="","",'Műszaki adattábla'!E1202)</f>
        <v>39N0607372390007</v>
      </c>
      <c r="E1210" s="151">
        <f>IF('Műszaki adattábla'!E1202="","",'Műszaki adattábla'!Q1202)</f>
        <v>123504</v>
      </c>
      <c r="F1210" s="87">
        <f>IF(D1210="","",VLOOKUP(D1210,'Műszaki adattábla'!E:N,8,0))</f>
        <v>16</v>
      </c>
      <c r="G1210" s="87">
        <f>IF(D1210="","",IF('Műszaki adattábla'!K1202="20-99",IF('Műszaki adattábla'!N1202="","Nem adott meg lekötött teljesítményt",VLOOKUP(D1210,'Műszaki adattábla'!E:P,10,0)),0))</f>
        <v>0</v>
      </c>
      <c r="H1210" s="87">
        <f>IF(D1210="","",VLOOKUP(D1210,'Műszaki adattábla'!E:Q,11,0))</f>
        <v>0</v>
      </c>
      <c r="I1210" s="88">
        <v>1973.63</v>
      </c>
      <c r="J1210" s="89">
        <v>131.18</v>
      </c>
      <c r="K1210" s="90">
        <f>IF(D1210="","",ROUND((F1210*I1210*'Műszaki adattábla'!$C$6/'Műszaki adattábla'!$C$7)+(G1210*I1210)+(H1210*I1210)/12*$D$7,0))</f>
        <v>333332</v>
      </c>
      <c r="L1210" s="91">
        <f t="shared" si="38"/>
        <v>16201</v>
      </c>
    </row>
    <row r="1211" spans="2:12" ht="15.75" thickBot="1" x14ac:dyDescent="0.3">
      <c r="B1211" s="84">
        <f t="shared" si="37"/>
        <v>1190</v>
      </c>
      <c r="C1211" s="85" t="str">
        <f>IF(D1211="","",VLOOKUP(D1211,'Műszaki adattábla'!E:H,2,0))</f>
        <v>2321 Szigetbecse, Réti utca 6.</v>
      </c>
      <c r="D1211" s="86" t="str">
        <f>IF('Műszaki adattábla'!E1203="","",'Műszaki adattábla'!E1203)</f>
        <v>39N1108338300005</v>
      </c>
      <c r="E1211" s="151">
        <f>IF('Műszaki adattábla'!E1203="","",'Műszaki adattábla'!Q1203)</f>
        <v>28502</v>
      </c>
      <c r="F1211" s="87">
        <f>IF(D1211="","",VLOOKUP(D1211,'Műszaki adattábla'!E:N,8,0))</f>
        <v>10</v>
      </c>
      <c r="G1211" s="87">
        <f>IF(D1211="","",IF('Műszaki adattábla'!K1203="20-99",IF('Műszaki adattábla'!N1203="","Nem adott meg lekötött teljesítményt",VLOOKUP(D1211,'Műszaki adattábla'!E:P,10,0)),0))</f>
        <v>0</v>
      </c>
      <c r="H1211" s="87">
        <f>IF(D1211="","",VLOOKUP(D1211,'Műszaki adattábla'!E:Q,11,0))</f>
        <v>0</v>
      </c>
      <c r="I1211" s="88">
        <v>1973.63</v>
      </c>
      <c r="J1211" s="89">
        <v>1169.71</v>
      </c>
      <c r="K1211" s="90">
        <f>IF(D1211="","",ROUND((F1211*I1211*'Műszaki adattábla'!$C$6/'Műszaki adattábla'!$C$7)+(G1211*I1211)+(H1211*I1211)/12*$D$7,0))</f>
        <v>208332</v>
      </c>
      <c r="L1211" s="91">
        <f t="shared" si="38"/>
        <v>33339</v>
      </c>
    </row>
    <row r="1212" spans="2:12" ht="15.75" thickBot="1" x14ac:dyDescent="0.3">
      <c r="B1212" s="84">
        <f t="shared" si="37"/>
        <v>1191</v>
      </c>
      <c r="C1212" s="85" t="str">
        <f>IF(D1212="","",VLOOKUP(D1212,'Műszaki adattábla'!E:H,2,0))</f>
        <v>7632 Pécs, Málomi út 1.</v>
      </c>
      <c r="D1212" s="86" t="str">
        <f>IF('Műszaki adattábla'!E1204="","",'Műszaki adattábla'!E1204)</f>
        <v>39N030051082000E</v>
      </c>
      <c r="E1212" s="151">
        <f>IF('Műszaki adattábla'!E1204="","",'Műszaki adattábla'!Q1204)</f>
        <v>0</v>
      </c>
      <c r="F1212" s="87">
        <f>IF(D1212="","",VLOOKUP(D1212,'Műszaki adattábla'!E:N,8,0))</f>
        <v>10</v>
      </c>
      <c r="G1212" s="87">
        <f>IF(D1212="","",IF('Műszaki adattábla'!K1204="20-99",IF('Műszaki adattábla'!N1204="","Nem adott meg lekötött teljesítményt",VLOOKUP(D1212,'Műszaki adattábla'!E:P,10,0)),0))</f>
        <v>0</v>
      </c>
      <c r="H1212" s="87">
        <f>IF(D1212="","",VLOOKUP(D1212,'Műszaki adattábla'!E:Q,11,0))</f>
        <v>0</v>
      </c>
      <c r="I1212" s="88">
        <v>1973.63</v>
      </c>
      <c r="J1212" s="89">
        <v>1333.04</v>
      </c>
      <c r="K1212" s="90">
        <f>IF(D1212="","",ROUND((F1212*I1212*'Műszaki adattábla'!$C$6/'Műszaki adattábla'!$C$7)+(G1212*I1212)+(H1212*I1212)/12*$D$7,0))</f>
        <v>208332</v>
      </c>
      <c r="L1212" s="91">
        <f t="shared" si="38"/>
        <v>0</v>
      </c>
    </row>
    <row r="1213" spans="2:12" ht="15.75" thickBot="1" x14ac:dyDescent="0.3">
      <c r="B1213" s="84">
        <f t="shared" si="37"/>
        <v>1192</v>
      </c>
      <c r="C1213" s="85" t="str">
        <f>IF(D1213="","",VLOOKUP(D1213,'Műszaki adattábla'!E:H,2,0))</f>
        <v>3400 Mezőkövesd, Ostoros utca 5.</v>
      </c>
      <c r="D1213" s="86" t="str">
        <f>IF('Műszaki adattábla'!E1205="","",'Műszaki adattábla'!E1205)</f>
        <v>39N111065215000N</v>
      </c>
      <c r="E1213" s="151">
        <f>IF('Műszaki adattábla'!E1205="","",'Műszaki adattábla'!Q1205)</f>
        <v>83391</v>
      </c>
      <c r="F1213" s="87">
        <f>IF(D1213="","",VLOOKUP(D1213,'Műszaki adattábla'!E:N,8,0))</f>
        <v>0</v>
      </c>
      <c r="G1213" s="87">
        <f>IF(D1213="","",IF('Műszaki adattábla'!K1205="20-99",IF('Műszaki adattábla'!N1205="","Nem adott meg lekötött teljesítményt",VLOOKUP(D1213,'Műszaki adattábla'!E:P,10,0)),0))</f>
        <v>210</v>
      </c>
      <c r="H1213" s="87">
        <f>IF(D1213="","",VLOOKUP(D1213,'Műszaki adattábla'!E:Q,11,0))</f>
        <v>0</v>
      </c>
      <c r="I1213" s="88">
        <v>1832.45</v>
      </c>
      <c r="J1213" s="89">
        <v>194.42</v>
      </c>
      <c r="K1213" s="90">
        <f>IF(D1213="","",ROUND((F1213*I1213*'Műszaki adattábla'!$C$6/'Műszaki adattábla'!$C$7)+(G1213*I1213)+(H1213*I1213)/12*$D$7,0))</f>
        <v>384815</v>
      </c>
      <c r="L1213" s="91">
        <f t="shared" si="38"/>
        <v>16213</v>
      </c>
    </row>
    <row r="1214" spans="2:12" ht="15.75" thickBot="1" x14ac:dyDescent="0.3">
      <c r="B1214" s="84">
        <f t="shared" si="37"/>
        <v>1193</v>
      </c>
      <c r="C1214" s="85" t="str">
        <f>IF(D1214="","",VLOOKUP(D1214,'Műszaki adattábla'!E:H,2,0))</f>
        <v>3754 Szalonna, Rakaca tó 7.</v>
      </c>
      <c r="D1214" s="86" t="str">
        <f>IF('Műszaki adattábla'!E1206="","",'Műszaki adattábla'!E1206)</f>
        <v>39N1111775320007</v>
      </c>
      <c r="E1214" s="151">
        <f>IF('Műszaki adattábla'!E1206="","",'Műszaki adattábla'!Q1206)</f>
        <v>7392</v>
      </c>
      <c r="F1214" s="87">
        <f>IF(D1214="","",VLOOKUP(D1214,'Műszaki adattábla'!E:N,8,0))</f>
        <v>10</v>
      </c>
      <c r="G1214" s="87">
        <f>IF(D1214="","",IF('Műszaki adattábla'!K1206="20-99",IF('Műszaki adattábla'!N1206="","Nem adott meg lekötött teljesítményt",VLOOKUP(D1214,'Műszaki adattábla'!E:P,10,0)),0))</f>
        <v>0</v>
      </c>
      <c r="H1214" s="87">
        <f>IF(D1214="","",VLOOKUP(D1214,'Műszaki adattábla'!E:Q,11,0))</f>
        <v>0</v>
      </c>
      <c r="I1214" s="88">
        <v>1973.63</v>
      </c>
      <c r="J1214" s="89">
        <v>1169.71</v>
      </c>
      <c r="K1214" s="90">
        <f>IF(D1214="","",ROUND((F1214*I1214*'Műszaki adattábla'!$C$6/'Műszaki adattábla'!$C$7)+(G1214*I1214)+(H1214*I1214)/12*$D$7,0))</f>
        <v>208332</v>
      </c>
      <c r="L1214" s="91">
        <f t="shared" si="38"/>
        <v>8646</v>
      </c>
    </row>
    <row r="1215" spans="2:12" ht="15.75" thickBot="1" x14ac:dyDescent="0.3">
      <c r="B1215" s="84">
        <f t="shared" si="37"/>
        <v>1194</v>
      </c>
      <c r="C1215" s="85" t="str">
        <f>IF(D1215="","",VLOOKUP(D1215,'Műszaki adattábla'!E:H,2,0))</f>
        <v>1126 Budapest, Böszörményi út 21.</v>
      </c>
      <c r="D1215" s="86" t="str">
        <f>IF('Műszaki adattábla'!E1207="","",'Műszaki adattábla'!E1207)</f>
        <v>39N060006350000R</v>
      </c>
      <c r="E1215" s="151">
        <f>IF('Műszaki adattábla'!E1207="","",'Műszaki adattábla'!Q1207)</f>
        <v>2444723</v>
      </c>
      <c r="F1215" s="87">
        <f>IF(D1215="","",VLOOKUP(D1215,'Műszaki adattábla'!E:N,8,0))</f>
        <v>0</v>
      </c>
      <c r="G1215" s="87">
        <f>IF(D1215="","",IF('Műszaki adattábla'!K1207="20-99",IF('Műszaki adattábla'!N1207="","Nem adott meg lekötött teljesítményt",VLOOKUP(D1215,'Műszaki adattábla'!E:P,10,0)),0))</f>
        <v>0</v>
      </c>
      <c r="H1215" s="87">
        <f>IF(D1215="","",VLOOKUP(D1215,'Műszaki adattábla'!E:Q,11,0))</f>
        <v>3367</v>
      </c>
      <c r="I1215" s="88">
        <v>2721.89</v>
      </c>
      <c r="J1215" s="89">
        <v>122.75</v>
      </c>
      <c r="K1215" s="90">
        <f>IF(D1215="","",ROUND((F1215*I1215*'Műszaki adattábla'!$C$6/'Műszaki adattábla'!$C$7)+(G1215*I1215)+(H1215*I1215)/12*$D$7,0))</f>
        <v>9164604</v>
      </c>
      <c r="L1215" s="91">
        <f t="shared" si="38"/>
        <v>300090</v>
      </c>
    </row>
    <row r="1216" spans="2:12" ht="15.75" thickBot="1" x14ac:dyDescent="0.3">
      <c r="B1216" s="84">
        <f t="shared" si="37"/>
        <v>1195</v>
      </c>
      <c r="C1216" s="85" t="str">
        <f>IF(D1216="","",VLOOKUP(D1216,'Műszaki adattábla'!E:H,2,0))</f>
        <v>1066 Bp., Ó utca 27.</v>
      </c>
      <c r="D1216" s="86" t="str">
        <f>IF('Műszaki adattábla'!E1208="","",'Műszaki adattábla'!E1208)</f>
        <v>39N060855741000V</v>
      </c>
      <c r="E1216" s="151">
        <f>IF('Műszaki adattábla'!E1208="","",'Műszaki adattábla'!Q1208)</f>
        <v>261784</v>
      </c>
      <c r="F1216" s="87">
        <f>IF(D1216="","",VLOOKUP(D1216,'Műszaki adattábla'!E:N,8,0))</f>
        <v>16</v>
      </c>
      <c r="G1216" s="87">
        <f>IF(D1216="","",IF('Műszaki adattábla'!K1208="20-99",IF('Műszaki adattábla'!N1208="","Nem adott meg lekötött teljesítményt",VLOOKUP(D1216,'Műszaki adattábla'!E:P,10,0)),0))</f>
        <v>0</v>
      </c>
      <c r="H1216" s="87">
        <f>IF(D1216="","",VLOOKUP(D1216,'Műszaki adattábla'!E:Q,11,0))</f>
        <v>0</v>
      </c>
      <c r="I1216" s="88">
        <v>1973.63</v>
      </c>
      <c r="J1216" s="89">
        <v>131.18</v>
      </c>
      <c r="K1216" s="90">
        <f>IF(D1216="","",ROUND((F1216*I1216*'Műszaki adattábla'!$C$6/'Műszaki adattábla'!$C$7)+(G1216*I1216)+(H1216*I1216)/12*$D$7,0))</f>
        <v>333332</v>
      </c>
      <c r="L1216" s="91">
        <f t="shared" si="38"/>
        <v>34341</v>
      </c>
    </row>
    <row r="1217" spans="2:12" ht="15.75" thickBot="1" x14ac:dyDescent="0.3">
      <c r="B1217" s="84">
        <f t="shared" si="37"/>
        <v>1196</v>
      </c>
      <c r="C1217" s="85" t="str">
        <f>IF(D1217="","",VLOOKUP(D1217,'Műszaki adattábla'!E:H,2,0))</f>
        <v>2090 Remeteszőlős, Nagykovácsi út 3.</v>
      </c>
      <c r="D1217" s="86" t="str">
        <f>IF('Műszaki adattábla'!E1209="","",'Műszaki adattábla'!E1209)</f>
        <v>39N0600063030005</v>
      </c>
      <c r="E1217" s="151">
        <f>IF('Műszaki adattábla'!E1209="","",'Műszaki adattábla'!Q1209)</f>
        <v>3630140</v>
      </c>
      <c r="F1217" s="87">
        <f>IF(D1217="","",VLOOKUP(D1217,'Műszaki adattábla'!E:N,8,0))</f>
        <v>0</v>
      </c>
      <c r="G1217" s="87">
        <f>IF(D1217="","",IF('Műszaki adattábla'!K1209="20-99",IF('Műszaki adattábla'!N1209="","Nem adott meg lekötött teljesítményt",VLOOKUP(D1217,'Műszaki adattábla'!E:P,10,0)),0))</f>
        <v>0</v>
      </c>
      <c r="H1217" s="87">
        <f>IF(D1217="","",VLOOKUP(D1217,'Műszaki adattábla'!E:Q,11,0))</f>
        <v>4011</v>
      </c>
      <c r="I1217" s="88">
        <v>2721.89</v>
      </c>
      <c r="J1217" s="89">
        <v>122.75</v>
      </c>
      <c r="K1217" s="90">
        <f>IF(D1217="","",ROUND((F1217*I1217*'Műszaki adattábla'!$C$6/'Műszaki adattábla'!$C$7)+(G1217*I1217)+(H1217*I1217)/12*$D$7,0))</f>
        <v>10917501</v>
      </c>
      <c r="L1217" s="91">
        <f t="shared" si="38"/>
        <v>445600</v>
      </c>
    </row>
    <row r="1218" spans="2:12" ht="15.75" thickBot="1" x14ac:dyDescent="0.3">
      <c r="B1218" s="84">
        <f t="shared" ref="B1218:B1281" si="39">IF(D1218="","",B1217+1)</f>
        <v>1197</v>
      </c>
      <c r="C1218" s="85" t="str">
        <f>IF(D1218="","",VLOOKUP(D1218,'Műszaki adattábla'!E:H,2,0))</f>
        <v>1097 Budapest, Fehér Holló u.9.</v>
      </c>
      <c r="D1218" s="86" t="str">
        <f>IF('Műszaki adattábla'!E1210="","",'Műszaki adattábla'!E1210)</f>
        <v>39N060857035000D</v>
      </c>
      <c r="E1218" s="151">
        <f>IF('Műszaki adattábla'!E1210="","",'Műszaki adattábla'!Q1210)</f>
        <v>1668237</v>
      </c>
      <c r="F1218" s="87">
        <f>IF(D1218="","",VLOOKUP(D1218,'Műszaki adattábla'!E:N,8,0))</f>
        <v>0</v>
      </c>
      <c r="G1218" s="87">
        <f>IF(D1218="","",IF('Műszaki adattábla'!K1210="20-99",IF('Műszaki adattábla'!N1210="","Nem adott meg lekötött teljesítményt",VLOOKUP(D1218,'Műszaki adattábla'!E:P,10,0)),0))</f>
        <v>263</v>
      </c>
      <c r="H1218" s="87">
        <f>IF(D1218="","",VLOOKUP(D1218,'Műszaki adattábla'!E:Q,11,0))</f>
        <v>0</v>
      </c>
      <c r="I1218" s="88">
        <v>2804.11</v>
      </c>
      <c r="J1218" s="89">
        <v>131.18</v>
      </c>
      <c r="K1218" s="90">
        <f>IF(D1218="","",ROUND((F1218*I1218*'Műszaki adattábla'!$C$6/'Műszaki adattábla'!$C$7)+(G1218*I1218)+(H1218*I1218)/12*$D$7,0))</f>
        <v>737481</v>
      </c>
      <c r="L1218" s="91">
        <f t="shared" ref="L1218:L1281" si="40">IF(D1218="","",ROUND((J1218/1000)*E1218,0))</f>
        <v>218839</v>
      </c>
    </row>
    <row r="1219" spans="2:12" ht="15.75" thickBot="1" x14ac:dyDescent="0.3">
      <c r="B1219" s="84">
        <f t="shared" si="39"/>
        <v>1198</v>
      </c>
      <c r="C1219" s="85" t="str">
        <f>IF(D1219="","",VLOOKUP(D1219,'Műszaki adattábla'!E:H,2,0))</f>
        <v>1149 Budapest, Mexikói út 21-23.</v>
      </c>
      <c r="D1219" s="86" t="str">
        <f>IF('Műszaki adattábla'!E1211="","",'Műszaki adattábla'!E1211)</f>
        <v>39N0609092550006</v>
      </c>
      <c r="E1219" s="151">
        <f>IF('Műszaki adattábla'!E1211="","",'Műszaki adattábla'!Q1211)</f>
        <v>413785</v>
      </c>
      <c r="F1219" s="87">
        <f>IF(D1219="","",VLOOKUP(D1219,'Műszaki adattábla'!E:N,8,0))</f>
        <v>0</v>
      </c>
      <c r="G1219" s="87">
        <f>IF(D1219="","",IF('Műszaki adattábla'!K1211="20-99",IF('Műszaki adattábla'!N1211="","Nem adott meg lekötött teljesítményt",VLOOKUP(D1219,'Műszaki adattábla'!E:P,10,0)),0))</f>
        <v>420</v>
      </c>
      <c r="H1219" s="87">
        <f>IF(D1219="","",VLOOKUP(D1219,'Műszaki adattábla'!E:Q,11,0))</f>
        <v>0</v>
      </c>
      <c r="I1219" s="88">
        <v>2804.11</v>
      </c>
      <c r="J1219" s="89">
        <v>131.18</v>
      </c>
      <c r="K1219" s="90">
        <f>IF(D1219="","",ROUND((F1219*I1219*'Műszaki adattábla'!$C$6/'Műszaki adattábla'!$C$7)+(G1219*I1219)+(H1219*I1219)/12*$D$7,0))</f>
        <v>1177726</v>
      </c>
      <c r="L1219" s="91">
        <f t="shared" si="40"/>
        <v>54280</v>
      </c>
    </row>
    <row r="1220" spans="2:12" ht="15.75" thickBot="1" x14ac:dyDescent="0.3">
      <c r="B1220" s="84">
        <f t="shared" si="39"/>
        <v>1199</v>
      </c>
      <c r="C1220" s="85" t="str">
        <f>IF(D1220="","",VLOOKUP(D1220,'Műszaki adattábla'!E:H,2,0))</f>
        <v>2049 Diósd, Lőtéri u.1.</v>
      </c>
      <c r="D1220" s="86" t="str">
        <f>IF('Műszaki adattábla'!E1212="","",'Műszaki adattábla'!E1212)</f>
        <v>39N111220748000B</v>
      </c>
      <c r="E1220" s="151">
        <f>IF('Műszaki adattábla'!E1212="","",'Műszaki adattábla'!Q1212)</f>
        <v>205626</v>
      </c>
      <c r="F1220" s="87">
        <f>IF(D1220="","",VLOOKUP(D1220,'Műszaki adattábla'!E:N,8,0))</f>
        <v>16</v>
      </c>
      <c r="G1220" s="87">
        <f>IF(D1220="","",IF('Műszaki adattábla'!K1212="20-99",IF('Műszaki adattábla'!N1212="","Nem adott meg lekötött teljesítményt",VLOOKUP(D1220,'Műszaki adattábla'!E:P,10,0)),0))</f>
        <v>0</v>
      </c>
      <c r="H1220" s="87">
        <f>IF(D1220="","",VLOOKUP(D1220,'Műszaki adattábla'!E:Q,11,0))</f>
        <v>0</v>
      </c>
      <c r="I1220" s="88">
        <v>1973.63</v>
      </c>
      <c r="J1220" s="89">
        <v>1169.71</v>
      </c>
      <c r="K1220" s="90">
        <f>IF(D1220="","",ROUND((F1220*I1220*'Műszaki adattábla'!$C$6/'Műszaki adattábla'!$C$7)+(G1220*I1220)+(H1220*I1220)/12*$D$7,0))</f>
        <v>333332</v>
      </c>
      <c r="L1220" s="91">
        <f t="shared" si="40"/>
        <v>240523</v>
      </c>
    </row>
    <row r="1221" spans="2:12" ht="15.75" thickBot="1" x14ac:dyDescent="0.3">
      <c r="B1221" s="84">
        <f t="shared" si="39"/>
        <v>1200</v>
      </c>
      <c r="C1221" s="85" t="str">
        <f>IF(D1221="","",VLOOKUP(D1221,'Műszaki adattábla'!E:H,2,0))</f>
        <v>8229 Csopak, Nosztori major 1.</v>
      </c>
      <c r="D1221" s="86" t="str">
        <f>IF('Műszaki adattábla'!E1213="","",'Műszaki adattábla'!E1213)</f>
        <v>39N040000065000F</v>
      </c>
      <c r="E1221" s="151">
        <f>IF('Műszaki adattábla'!E1213="","",'Műszaki adattábla'!Q1213)</f>
        <v>1681011</v>
      </c>
      <c r="F1221" s="87">
        <f>IF(D1221="","",VLOOKUP(D1221,'Műszaki adattábla'!E:N,8,0))</f>
        <v>0</v>
      </c>
      <c r="G1221" s="87">
        <f>IF(D1221="","",IF('Műszaki adattábla'!K1213="20-99",IF('Műszaki adattábla'!N1213="","Nem adott meg lekötött teljesítményt",VLOOKUP(D1221,'Műszaki adattábla'!E:P,10,0)),0))</f>
        <v>0</v>
      </c>
      <c r="H1221" s="87">
        <f>IF(D1221="","",VLOOKUP(D1221,'Műszaki adattábla'!E:Q,11,0))</f>
        <v>1256</v>
      </c>
      <c r="I1221" s="88">
        <v>3214.89</v>
      </c>
      <c r="J1221" s="89">
        <v>158.78</v>
      </c>
      <c r="K1221" s="90">
        <f>IF(D1221="","",ROUND((F1221*I1221*'Műszaki adattábla'!$C$6/'Műszaki adattábla'!$C$7)+(G1221*I1221)+(H1221*I1221)/12*$D$7,0))</f>
        <v>4037902</v>
      </c>
      <c r="L1221" s="91">
        <f t="shared" si="40"/>
        <v>266911</v>
      </c>
    </row>
    <row r="1222" spans="2:12" ht="15.75" thickBot="1" x14ac:dyDescent="0.3">
      <c r="B1222" s="84">
        <f t="shared" si="39"/>
        <v>1201</v>
      </c>
      <c r="C1222" s="85" t="str">
        <f>IF(D1222="","",VLOOKUP(D1222,'Műszaki adattábla'!E:H,2,0))</f>
        <v>2120.Dunakeszi, Kincsem u.1.</v>
      </c>
      <c r="D1222" s="86" t="str">
        <f>IF('Műszaki adattábla'!E1214="","",'Műszaki adattábla'!E1214)</f>
        <v>39N112579316000K</v>
      </c>
      <c r="E1222" s="151">
        <f>IF('Műszaki adattábla'!E1214="","",'Műszaki adattábla'!Q1214)</f>
        <v>1591285</v>
      </c>
      <c r="F1222" s="87">
        <f>IF(D1222="","",VLOOKUP(D1222,'Műszaki adattábla'!E:N,8,0))</f>
        <v>0</v>
      </c>
      <c r="G1222" s="87">
        <f>IF(D1222="","",IF('Műszaki adattábla'!K1214="20-99",IF('Műszaki adattábla'!N1214="","Nem adott meg lekötött teljesítményt",VLOOKUP(D1222,'Műszaki adattábla'!E:P,10,0)),0))</f>
        <v>0</v>
      </c>
      <c r="H1222" s="87">
        <f>IF(D1222="","",VLOOKUP(D1222,'Műszaki adattábla'!E:Q,11,0))</f>
        <v>1066</v>
      </c>
      <c r="I1222" s="88">
        <v>2893.89</v>
      </c>
      <c r="J1222" s="89">
        <v>149.82</v>
      </c>
      <c r="K1222" s="90">
        <f>IF(D1222="","",ROUND((F1222*I1222*'Műszaki adattábla'!$C$6/'Műszaki adattábla'!$C$7)+(G1222*I1222)+(H1222*I1222)/12*$D$7,0))</f>
        <v>3084887</v>
      </c>
      <c r="L1222" s="91">
        <f t="shared" si="40"/>
        <v>238406</v>
      </c>
    </row>
    <row r="1223" spans="2:12" ht="15.75" thickBot="1" x14ac:dyDescent="0.3">
      <c r="B1223" s="84">
        <f t="shared" si="39"/>
        <v>1202</v>
      </c>
      <c r="C1223" s="85" t="str">
        <f>IF(D1223="","",VLOOKUP(D1223,'Műszaki adattábla'!E:H,2,0))</f>
        <v>2121 Dunakeszi, Karinthy u.41.</v>
      </c>
      <c r="D1223" s="86" t="str">
        <f>IF('Műszaki adattábla'!E1215="","",'Műszaki adattábla'!E1215)</f>
        <v>39N112579317000F</v>
      </c>
      <c r="E1223" s="151">
        <f>IF('Műszaki adattábla'!E1215="","",'Műszaki adattábla'!Q1215)</f>
        <v>1480016</v>
      </c>
      <c r="F1223" s="87">
        <f>IF(D1223="","",VLOOKUP(D1223,'Műszaki adattábla'!E:N,8,0))</f>
        <v>0</v>
      </c>
      <c r="G1223" s="87">
        <f>IF(D1223="","",IF('Műszaki adattábla'!K1215="20-99",IF('Műszaki adattábla'!N1215="","Nem adott meg lekötött teljesítményt",VLOOKUP(D1223,'Műszaki adattábla'!E:P,10,0)),0))</f>
        <v>0</v>
      </c>
      <c r="H1223" s="87">
        <f>IF(D1223="","",VLOOKUP(D1223,'Műszaki adattábla'!E:Q,11,0))</f>
        <v>1066</v>
      </c>
      <c r="I1223" s="88">
        <v>2893.89</v>
      </c>
      <c r="J1223" s="89">
        <v>149.82</v>
      </c>
      <c r="K1223" s="90">
        <f>IF(D1223="","",ROUND((F1223*I1223*'Műszaki adattábla'!$C$6/'Műszaki adattábla'!$C$7)+(G1223*I1223)+(H1223*I1223)/12*$D$7,0))</f>
        <v>3084887</v>
      </c>
      <c r="L1223" s="91">
        <f t="shared" si="40"/>
        <v>221736</v>
      </c>
    </row>
    <row r="1224" spans="2:12" ht="15.75" thickBot="1" x14ac:dyDescent="0.3">
      <c r="B1224" s="84">
        <f t="shared" si="39"/>
        <v>1203</v>
      </c>
      <c r="C1224" s="85" t="str">
        <f>IF(D1224="","",VLOOKUP(D1224,'Műszaki adattábla'!E:H,2,0))</f>
        <v>6728 Szeged, Bajai út 14.</v>
      </c>
      <c r="D1224" s="86" t="str">
        <f>IF('Műszaki adattábla'!E1216="","",'Műszaki adattábla'!E1216)</f>
        <v>39N050754701000B</v>
      </c>
      <c r="E1224" s="151">
        <f>IF('Műszaki adattábla'!E1216="","",'Műszaki adattábla'!Q1216)</f>
        <v>1597503</v>
      </c>
      <c r="F1224" s="87">
        <f>IF(D1224="","",VLOOKUP(D1224,'Műszaki adattábla'!E:N,8,0))</f>
        <v>0</v>
      </c>
      <c r="G1224" s="87">
        <f>IF(D1224="","",IF('Műszaki adattábla'!K1216="20-99",IF('Műszaki adattábla'!N1216="","Nem adott meg lekötött teljesítményt",VLOOKUP(D1224,'Műszaki adattábla'!E:P,10,0)),0))</f>
        <v>0</v>
      </c>
      <c r="H1224" s="87">
        <f>IF(D1224="","",VLOOKUP(D1224,'Műszaki adattábla'!E:Q,11,0))</f>
        <v>1414</v>
      </c>
      <c r="I1224" s="88">
        <v>2816.89</v>
      </c>
      <c r="J1224" s="89">
        <v>164.72</v>
      </c>
      <c r="K1224" s="90">
        <f>IF(D1224="","",ROUND((F1224*I1224*'Műszaki adattábla'!$C$6/'Műszaki adattábla'!$C$7)+(G1224*I1224)+(H1224*I1224)/12*$D$7,0))</f>
        <v>3983082</v>
      </c>
      <c r="L1224" s="91">
        <f t="shared" si="40"/>
        <v>263141</v>
      </c>
    </row>
    <row r="1225" spans="2:12" ht="15.75" thickBot="1" x14ac:dyDescent="0.3">
      <c r="B1225" s="84">
        <f t="shared" si="39"/>
        <v>1204</v>
      </c>
      <c r="C1225" s="85" t="str">
        <f>IF(D1225="","",VLOOKUP(D1225,'Műszaki adattábla'!E:H,2,0))</f>
        <v>9900 Körmend, Alkotmány u. 5-7.</v>
      </c>
      <c r="D1225" s="86" t="str">
        <f>IF('Műszaki adattábla'!E1217="","",'Műszaki adattábla'!E1217)</f>
        <v>39N050216160000I</v>
      </c>
      <c r="E1225" s="151">
        <f>IF('Műszaki adattábla'!E1217="","",'Műszaki adattábla'!Q1217)</f>
        <v>2881731</v>
      </c>
      <c r="F1225" s="87">
        <f>IF(D1225="","",VLOOKUP(D1225,'Műszaki adattábla'!E:N,8,0))</f>
        <v>0</v>
      </c>
      <c r="G1225" s="87">
        <f>IF(D1225="","",IF('Műszaki adattábla'!K1217="20-99",IF('Műszaki adattábla'!N1217="","Nem adott meg lekötött teljesítményt",VLOOKUP(D1225,'Műszaki adattábla'!E:P,10,0)),0))</f>
        <v>0</v>
      </c>
      <c r="H1225" s="87">
        <f>IF(D1225="","",VLOOKUP(D1225,'Műszaki adattábla'!E:Q,11,0))</f>
        <v>1689</v>
      </c>
      <c r="I1225" s="88">
        <v>2816.89</v>
      </c>
      <c r="J1225" s="89">
        <v>164.72</v>
      </c>
      <c r="K1225" s="90">
        <f>IF(D1225="","",ROUND((F1225*I1225*'Műszaki adattábla'!$C$6/'Műszaki adattábla'!$C$7)+(G1225*I1225)+(H1225*I1225)/12*$D$7,0))</f>
        <v>4757727</v>
      </c>
      <c r="L1225" s="91">
        <f t="shared" si="40"/>
        <v>474679</v>
      </c>
    </row>
    <row r="1226" spans="2:12" ht="15.75" thickBot="1" x14ac:dyDescent="0.3">
      <c r="B1226" s="84">
        <f t="shared" si="39"/>
        <v>1205</v>
      </c>
      <c r="C1226" s="85" t="str">
        <f>IF(D1226="","",VLOOKUP(D1226,'Műszaki adattábla'!E:H,2,0))</f>
        <v>3526. Miskolc, Szentpéteri kapu 78.</v>
      </c>
      <c r="D1226" s="86" t="str">
        <f>IF('Műszaki adattábla'!E1218="","",'Műszaki adattábla'!E1218)</f>
        <v>39N112579564000N</v>
      </c>
      <c r="E1226" s="151">
        <f>IF('Műszaki adattábla'!E1218="","",'Műszaki adattábla'!Q1218)</f>
        <v>2939388</v>
      </c>
      <c r="F1226" s="87">
        <f>IF(D1226="","",VLOOKUP(D1226,'Műszaki adattábla'!E:N,8,0))</f>
        <v>0</v>
      </c>
      <c r="G1226" s="87">
        <f>IF(D1226="","",IF('Műszaki adattábla'!K1218="20-99",IF('Műszaki adattábla'!N1218="","Nem adott meg lekötött teljesítményt",VLOOKUP(D1226,'Műszaki adattábla'!E:P,10,0)),0))</f>
        <v>0</v>
      </c>
      <c r="H1226" s="87">
        <f>IF(D1226="","",VLOOKUP(D1226,'Műszaki adattábla'!E:Q,11,0))</f>
        <v>1794</v>
      </c>
      <c r="I1226" s="88">
        <v>2893.89</v>
      </c>
      <c r="J1226" s="89">
        <v>149.82</v>
      </c>
      <c r="K1226" s="90">
        <f>IF(D1226="","",ROUND((F1226*I1226*'Műszaki adattábla'!$C$6/'Műszaki adattábla'!$C$7)+(G1226*I1226)+(H1226*I1226)/12*$D$7,0))</f>
        <v>5191639</v>
      </c>
      <c r="L1226" s="91">
        <f t="shared" si="40"/>
        <v>440379</v>
      </c>
    </row>
    <row r="1227" spans="2:12" ht="15.75" thickBot="1" x14ac:dyDescent="0.3">
      <c r="B1227" s="84">
        <f t="shared" si="39"/>
        <v>1206</v>
      </c>
      <c r="C1227" s="85" t="str">
        <f>IF(D1227="","",VLOOKUP(D1227,'Műszaki adattábla'!E:H,2,0))</f>
        <v>3526. Miskolc, Szentpéteri kapu 107.</v>
      </c>
      <c r="D1227" s="86" t="str">
        <f>IF('Műszaki adattábla'!E1219="","",'Műszaki adattábla'!E1219)</f>
        <v>39N112579565000I</v>
      </c>
      <c r="E1227" s="151">
        <f>IF('Műszaki adattábla'!E1219="","",'Műszaki adattábla'!Q1219)</f>
        <v>1077082</v>
      </c>
      <c r="F1227" s="87">
        <f>IF(D1227="","",VLOOKUP(D1227,'Műszaki adattábla'!E:N,8,0))</f>
        <v>0</v>
      </c>
      <c r="G1227" s="87">
        <f>IF(D1227="","",IF('Műszaki adattábla'!K1219="20-99",IF('Műszaki adattábla'!N1219="","Nem adott meg lekötött teljesítményt",VLOOKUP(D1227,'Műszaki adattábla'!E:P,10,0)),0))</f>
        <v>830</v>
      </c>
      <c r="H1227" s="87">
        <f>IF(D1227="","",VLOOKUP(D1227,'Műszaki adattábla'!E:Q,11,0))</f>
        <v>0</v>
      </c>
      <c r="I1227" s="88">
        <v>1832.45</v>
      </c>
      <c r="J1227" s="89">
        <v>194.42</v>
      </c>
      <c r="K1227" s="90">
        <f>IF(D1227="","",ROUND((F1227*I1227*'Műszaki adattábla'!$C$6/'Műszaki adattábla'!$C$7)+(G1227*I1227)+(H1227*I1227)/12*$D$7,0))</f>
        <v>1520934</v>
      </c>
      <c r="L1227" s="91">
        <f t="shared" si="40"/>
        <v>209406</v>
      </c>
    </row>
    <row r="1228" spans="2:12" ht="15.75" thickBot="1" x14ac:dyDescent="0.3">
      <c r="B1228" s="84">
        <f t="shared" si="39"/>
        <v>1207</v>
      </c>
      <c r="C1228" s="85" t="str">
        <f>IF(D1228="","",VLOOKUP(D1228,'Műszaki adattábla'!E:H,2,0))</f>
        <v>6327 Állampuszta, Külterület 3/0148/19</v>
      </c>
      <c r="D1228" s="86" t="str">
        <f>IF('Műszaki adattábla'!E1220="","",'Műszaki adattábla'!E1220)</f>
        <v>39N050633045000F</v>
      </c>
      <c r="E1228" s="151">
        <f>IF('Műszaki adattábla'!E1220="","",'Műszaki adattábla'!Q1220)</f>
        <v>3382078</v>
      </c>
      <c r="F1228" s="87">
        <f>IF(D1228="","",VLOOKUP(D1228,'Műszaki adattábla'!E:N,8,0))</f>
        <v>0</v>
      </c>
      <c r="G1228" s="87">
        <f>IF(D1228="","",IF('Műszaki adattábla'!K1220="20-99",IF('Műszaki adattábla'!N1220="","Nem adott meg lekötött teljesítményt",VLOOKUP(D1228,'Műszaki adattábla'!E:P,10,0)),0))</f>
        <v>0</v>
      </c>
      <c r="H1228" s="87">
        <f>IF(D1228="","",VLOOKUP(D1228,'Műszaki adattábla'!E:Q,11,0))</f>
        <v>1583</v>
      </c>
      <c r="I1228" s="88">
        <v>2816.89</v>
      </c>
      <c r="J1228" s="89">
        <v>164.72</v>
      </c>
      <c r="K1228" s="90">
        <f>IF(D1228="","",ROUND((F1228*I1228*'Műszaki adattábla'!$C$6/'Műszaki adattábla'!$C$7)+(G1228*I1228)+(H1228*I1228)/12*$D$7,0))</f>
        <v>4459137</v>
      </c>
      <c r="L1228" s="91">
        <f t="shared" si="40"/>
        <v>557096</v>
      </c>
    </row>
    <row r="1229" spans="2:12" ht="15.75" thickBot="1" x14ac:dyDescent="0.3">
      <c r="B1229" s="84">
        <f t="shared" si="39"/>
        <v>1208</v>
      </c>
      <c r="C1229" s="85" t="str">
        <f>IF(D1229="","",VLOOKUP(D1229,'Műszaki adattábla'!E:H,2,0))</f>
        <v>6320 Solt, Nagymajori út 9772</v>
      </c>
      <c r="D1229" s="86" t="str">
        <f>IF('Műszaki adattábla'!E1221="","",'Műszaki adattábla'!E1221)</f>
        <v>39N050773004000Z</v>
      </c>
      <c r="E1229" s="151">
        <f>IF('Műszaki adattábla'!E1221="","",'Műszaki adattábla'!Q1221)</f>
        <v>2282268</v>
      </c>
      <c r="F1229" s="87">
        <f>IF(D1229="","",VLOOKUP(D1229,'Műszaki adattábla'!E:N,8,0))</f>
        <v>0</v>
      </c>
      <c r="G1229" s="87">
        <f>IF(D1229="","",IF('Műszaki adattábla'!K1221="20-99",IF('Műszaki adattábla'!N1221="","Nem adott meg lekötött teljesítményt",VLOOKUP(D1229,'Műszaki adattábla'!E:P,10,0)),0))</f>
        <v>0</v>
      </c>
      <c r="H1229" s="87">
        <f>IF(D1229="","",VLOOKUP(D1229,'Műszaki adattábla'!E:Q,11,0))</f>
        <v>1794</v>
      </c>
      <c r="I1229" s="88">
        <v>2816.89</v>
      </c>
      <c r="J1229" s="89">
        <v>164.72</v>
      </c>
      <c r="K1229" s="90">
        <f>IF(D1229="","",ROUND((F1229*I1229*'Műszaki adattábla'!$C$6/'Műszaki adattábla'!$C$7)+(G1229*I1229)+(H1229*I1229)/12*$D$7,0))</f>
        <v>5053501</v>
      </c>
      <c r="L1229" s="91">
        <f t="shared" si="40"/>
        <v>375935</v>
      </c>
    </row>
    <row r="1230" spans="2:12" ht="15.75" thickBot="1" x14ac:dyDescent="0.3">
      <c r="B1230" s="84">
        <f t="shared" si="39"/>
        <v>1209</v>
      </c>
      <c r="C1230" s="85" t="str">
        <f>IF(D1230="","",VLOOKUP(D1230,'Műszaki adattábla'!E:H,2,0))</f>
        <v>2660 Balassagyarmat, Madách u. 2.</v>
      </c>
      <c r="D1230" s="86" t="str">
        <f>IF('Műszaki adattábla'!E1222="","",'Műszaki adattábla'!E1222)</f>
        <v>39N112579428000Y</v>
      </c>
      <c r="E1230" s="151">
        <f>IF('Műszaki adattábla'!E1222="","",'Műszaki adattábla'!Q1222)</f>
        <v>3335631</v>
      </c>
      <c r="F1230" s="87">
        <f>IF(D1230="","",VLOOKUP(D1230,'Műszaki adattábla'!E:N,8,0))</f>
        <v>0</v>
      </c>
      <c r="G1230" s="87">
        <f>IF(D1230="","",IF('Műszaki adattábla'!K1222="20-99",IF('Műszaki adattábla'!N1222="","Nem adott meg lekötött teljesítményt",VLOOKUP(D1230,'Műszaki adattábla'!E:P,10,0)),0))</f>
        <v>0</v>
      </c>
      <c r="H1230" s="87">
        <f>IF(D1230="","",VLOOKUP(D1230,'Műszaki adattábla'!E:Q,11,0))</f>
        <v>2164</v>
      </c>
      <c r="I1230" s="88">
        <v>2893.89</v>
      </c>
      <c r="J1230" s="89">
        <v>149.82</v>
      </c>
      <c r="K1230" s="90">
        <f>IF(D1230="","",ROUND((F1230*I1230*'Műszaki adattábla'!$C$6/'Műszaki adattábla'!$C$7)+(G1230*I1230)+(H1230*I1230)/12*$D$7,0))</f>
        <v>6262378</v>
      </c>
      <c r="L1230" s="91">
        <f t="shared" si="40"/>
        <v>499744</v>
      </c>
    </row>
    <row r="1231" spans="2:12" ht="15.75" thickBot="1" x14ac:dyDescent="0.3">
      <c r="B1231" s="84">
        <f t="shared" si="39"/>
        <v>1210</v>
      </c>
      <c r="C1231" s="85" t="str">
        <f>IF(D1231="","",VLOOKUP(D1231,'Műszaki adattábla'!E:H,2,0))</f>
        <v>1108 Budapest, Kozma utca 13.</v>
      </c>
      <c r="D1231" s="86" t="str">
        <f>IF('Műszaki adattábla'!E1223="","",'Műszaki adattábla'!E1223)</f>
        <v>39N060000279000P</v>
      </c>
      <c r="E1231" s="151">
        <f>IF('Műszaki adattábla'!E1223="","",'Műszaki adattábla'!Q1223)</f>
        <v>10225291</v>
      </c>
      <c r="F1231" s="87">
        <f>IF(D1231="","",VLOOKUP(D1231,'Műszaki adattábla'!E:N,8,0))</f>
        <v>0</v>
      </c>
      <c r="G1231" s="87">
        <f>IF(D1231="","",IF('Műszaki adattábla'!K1223="20-99",IF('Műszaki adattábla'!N1223="","Nem adott meg lekötött teljesítményt",VLOOKUP(D1231,'Műszaki adattábla'!E:P,10,0)),0))</f>
        <v>0</v>
      </c>
      <c r="H1231" s="87">
        <f>IF(D1231="","",VLOOKUP(D1231,'Műszaki adattábla'!E:Q,11,0))</f>
        <v>5521</v>
      </c>
      <c r="I1231" s="88">
        <v>2511.89</v>
      </c>
      <c r="J1231" s="89">
        <v>110.3</v>
      </c>
      <c r="K1231" s="90">
        <f>IF(D1231="","",ROUND((F1231*I1231*'Műszaki adattábla'!$C$6/'Műszaki adattábla'!$C$7)+(G1231*I1231)+(H1231*I1231)/12*$D$7,0))</f>
        <v>13868145</v>
      </c>
      <c r="L1231" s="91">
        <f t="shared" si="40"/>
        <v>1127850</v>
      </c>
    </row>
    <row r="1232" spans="2:12" ht="15.75" thickBot="1" x14ac:dyDescent="0.3">
      <c r="B1232" s="84">
        <f t="shared" si="39"/>
        <v>1211</v>
      </c>
      <c r="C1232" s="85" t="str">
        <f>IF(D1232="","",VLOOKUP(D1232,'Műszaki adattábla'!E:H,2,0))</f>
        <v>1108 Budapest, Maglódi út 139.</v>
      </c>
      <c r="D1232" s="86" t="str">
        <f>IF('Műszaki adattábla'!E1224="","",'Műszaki adattábla'!E1224)</f>
        <v>39N060000415000U</v>
      </c>
      <c r="E1232" s="151">
        <f>IF('Műszaki adattábla'!E1224="","",'Műszaki adattábla'!Q1224)</f>
        <v>1108886</v>
      </c>
      <c r="F1232" s="87">
        <f>IF(D1232="","",VLOOKUP(D1232,'Műszaki adattábla'!E:N,8,0))</f>
        <v>0</v>
      </c>
      <c r="G1232" s="87">
        <f>IF(D1232="","",IF('Műszaki adattábla'!K1224="20-99",IF('Műszaki adattábla'!N1224="","Nem adott meg lekötött teljesítményt",VLOOKUP(D1232,'Műszaki adattábla'!E:P,10,0)),0))</f>
        <v>0</v>
      </c>
      <c r="H1232" s="87">
        <f>IF(D1232="","",VLOOKUP(D1232,'Műszaki adattábla'!E:Q,11,0))</f>
        <v>1699</v>
      </c>
      <c r="I1232" s="88">
        <v>2721.89</v>
      </c>
      <c r="J1232" s="89">
        <v>122.75</v>
      </c>
      <c r="K1232" s="90">
        <f>IF(D1232="","",ROUND((F1232*I1232*'Műszaki adattábla'!$C$6/'Műszaki adattábla'!$C$7)+(G1232*I1232)+(H1232*I1232)/12*$D$7,0))</f>
        <v>4624491</v>
      </c>
      <c r="L1232" s="91">
        <f t="shared" si="40"/>
        <v>136116</v>
      </c>
    </row>
    <row r="1233" spans="2:12" ht="15.75" thickBot="1" x14ac:dyDescent="0.3">
      <c r="B1233" s="84">
        <f t="shared" si="39"/>
        <v>1212</v>
      </c>
      <c r="C1233" s="85" t="str">
        <f>IF(D1233="","",VLOOKUP(D1233,'Műszaki adattábla'!E:H,2,0))</f>
        <v>1108 Budapest, Maglódi út 139.</v>
      </c>
      <c r="D1233" s="86" t="str">
        <f>IF('Műszaki adattábla'!E1225="","",'Műszaki adattábla'!E1225)</f>
        <v>39N0611216940000</v>
      </c>
      <c r="E1233" s="151">
        <f>IF('Műszaki adattábla'!E1225="","",'Műszaki adattábla'!Q1225)</f>
        <v>589008</v>
      </c>
      <c r="F1233" s="87">
        <f>IF(D1233="","",VLOOKUP(D1233,'Műszaki adattábla'!E:N,8,0))</f>
        <v>0</v>
      </c>
      <c r="G1233" s="87">
        <f>IF(D1233="","",IF('Műszaki adattábla'!K1225="20-99",IF('Műszaki adattábla'!N1225="","Nem adott meg lekötött teljesítményt",VLOOKUP(D1233,'Műszaki adattábla'!E:P,10,0)),0))</f>
        <v>683</v>
      </c>
      <c r="H1233" s="87">
        <f>IF(D1233="","",VLOOKUP(D1233,'Műszaki adattábla'!E:Q,11,0))</f>
        <v>0</v>
      </c>
      <c r="I1233" s="88">
        <v>2804.11</v>
      </c>
      <c r="J1233" s="89">
        <v>131.18</v>
      </c>
      <c r="K1233" s="90">
        <f>IF(D1233="","",ROUND((F1233*I1233*'Műszaki adattábla'!$C$6/'Műszaki adattábla'!$C$7)+(G1233*I1233)+(H1233*I1233)/12*$D$7,0))</f>
        <v>1915207</v>
      </c>
      <c r="L1233" s="91">
        <f t="shared" si="40"/>
        <v>77266</v>
      </c>
    </row>
    <row r="1234" spans="2:12" ht="15.75" thickBot="1" x14ac:dyDescent="0.3">
      <c r="B1234" s="84">
        <f t="shared" si="39"/>
        <v>1213</v>
      </c>
      <c r="C1234" s="85" t="str">
        <f>IF(D1234="","",VLOOKUP(D1234,'Műszaki adattábla'!E:H,2,0))</f>
        <v>6300 Kalocsa, Szent István király út 26.</v>
      </c>
      <c r="D1234" s="86" t="str">
        <f>IF('Műszaki adattábla'!E1226="","",'Műszaki adattábla'!E1226)</f>
        <v>39N0507650180002</v>
      </c>
      <c r="E1234" s="151">
        <f>IF('Műszaki adattábla'!E1226="","",'Műszaki adattábla'!Q1226)</f>
        <v>2852177</v>
      </c>
      <c r="F1234" s="87">
        <f>IF(D1234="","",VLOOKUP(D1234,'Műszaki adattábla'!E:N,8,0))</f>
        <v>0</v>
      </c>
      <c r="G1234" s="87">
        <f>IF(D1234="","",IF('Műszaki adattábla'!K1226="20-99",IF('Műszaki adattábla'!N1226="","Nem adott meg lekötött teljesítményt",VLOOKUP(D1234,'Műszaki adattábla'!E:P,10,0)),0))</f>
        <v>0</v>
      </c>
      <c r="H1234" s="87">
        <f>IF(D1234="","",VLOOKUP(D1234,'Műszaki adattábla'!E:Q,11,0))</f>
        <v>1224</v>
      </c>
      <c r="I1234" s="88">
        <v>2816.89</v>
      </c>
      <c r="J1234" s="89">
        <v>164.72</v>
      </c>
      <c r="K1234" s="90">
        <f>IF(D1234="","",ROUND((F1234*I1234*'Műszaki adattábla'!$C$6/'Műszaki adattábla'!$C$7)+(G1234*I1234)+(H1234*I1234)/12*$D$7,0))</f>
        <v>3447873</v>
      </c>
      <c r="L1234" s="91">
        <f t="shared" si="40"/>
        <v>469811</v>
      </c>
    </row>
    <row r="1235" spans="2:12" ht="15.75" thickBot="1" x14ac:dyDescent="0.3">
      <c r="B1235" s="84">
        <f t="shared" si="39"/>
        <v>1214</v>
      </c>
      <c r="C1235" s="85" t="str">
        <f>IF(D1235="","",VLOOKUP(D1235,'Műszaki adattábla'!E:H,2,0))</f>
        <v>6400 Kiskunhalas, Szegedi út 75.</v>
      </c>
      <c r="D1235" s="86" t="str">
        <f>IF('Műszaki adattábla'!E1227="","",'Műszaki adattábla'!E1227)</f>
        <v>39N050854129000S</v>
      </c>
      <c r="E1235" s="151">
        <f>IF('Műszaki adattábla'!E1227="","",'Műszaki adattábla'!Q1227)</f>
        <v>1737481</v>
      </c>
      <c r="F1235" s="87">
        <f>IF(D1235="","",VLOOKUP(D1235,'Műszaki adattábla'!E:N,8,0))</f>
        <v>0</v>
      </c>
      <c r="G1235" s="87">
        <f>IF(D1235="","",IF('Műszaki adattábla'!K1227="20-99",IF('Műszaki adattábla'!N1227="","Nem adott meg lekötött teljesítményt",VLOOKUP(D1235,'Műszaki adattábla'!E:P,10,0)),0))</f>
        <v>0</v>
      </c>
      <c r="H1235" s="87">
        <f>IF(D1235="","",VLOOKUP(D1235,'Műszaki adattábla'!E:Q,11,0))</f>
        <v>1056</v>
      </c>
      <c r="I1235" s="88">
        <v>2816.89</v>
      </c>
      <c r="J1235" s="89">
        <v>164.72</v>
      </c>
      <c r="K1235" s="90">
        <f>IF(D1235="","",ROUND((F1235*I1235*'Műszaki adattábla'!$C$6/'Műszaki adattábla'!$C$7)+(G1235*I1235)+(H1235*I1235)/12*$D$7,0))</f>
        <v>2974636</v>
      </c>
      <c r="L1235" s="91">
        <f t="shared" si="40"/>
        <v>286198</v>
      </c>
    </row>
    <row r="1236" spans="2:12" ht="15.75" thickBot="1" x14ac:dyDescent="0.3">
      <c r="B1236" s="84">
        <f t="shared" si="39"/>
        <v>1215</v>
      </c>
      <c r="C1236" s="85" t="str">
        <f>IF(D1236="","",VLOOKUP(D1236,'Műszaki adattábla'!E:H,2,0))</f>
        <v>2471 Baracska, Annamajor</v>
      </c>
      <c r="D1236" s="86" t="str">
        <f>IF('Műszaki adattábla'!E1228="","",'Műszaki adattábla'!E1228)</f>
        <v>39N030000327000K</v>
      </c>
      <c r="E1236" s="151">
        <f>IF('Műszaki adattábla'!E1228="","",'Műszaki adattábla'!Q1228)</f>
        <v>3928868</v>
      </c>
      <c r="F1236" s="87">
        <f>IF(D1236="","",VLOOKUP(D1236,'Műszaki adattábla'!E:N,8,0))</f>
        <v>0</v>
      </c>
      <c r="G1236" s="87">
        <f>IF(D1236="","",IF('Műszaki adattábla'!K1228="20-99",IF('Műszaki adattábla'!N1228="","Nem adott meg lekötött teljesítményt",VLOOKUP(D1236,'Műszaki adattábla'!E:P,10,0)),0))</f>
        <v>0</v>
      </c>
      <c r="H1236" s="87">
        <f>IF(D1236="","",VLOOKUP(D1236,'Műszaki adattábla'!E:Q,11,0))</f>
        <v>2058</v>
      </c>
      <c r="I1236" s="88">
        <v>3055.89</v>
      </c>
      <c r="J1236" s="89">
        <v>156.87</v>
      </c>
      <c r="K1236" s="90">
        <f>IF(D1236="","",ROUND((F1236*I1236*'Műszaki adattábla'!$C$6/'Műszaki adattábla'!$C$7)+(G1236*I1236)+(H1236*I1236)/12*$D$7,0))</f>
        <v>6289022</v>
      </c>
      <c r="L1236" s="91">
        <f t="shared" si="40"/>
        <v>616322</v>
      </c>
    </row>
    <row r="1237" spans="2:12" ht="15.75" thickBot="1" x14ac:dyDescent="0.3">
      <c r="B1237" s="84">
        <f t="shared" si="39"/>
        <v>1216</v>
      </c>
      <c r="C1237" s="85" t="str">
        <f>IF(D1237="","",VLOOKUP(D1237,'Műszaki adattábla'!E:H,2,0))</f>
        <v>8000 Székesfehérvár, Szekfű Gyula utca 2.</v>
      </c>
      <c r="D1237" s="86" t="str">
        <f>IF('Műszaki adattábla'!E1229="","",'Műszaki adattábla'!E1229)</f>
        <v>39N030191381000Q</v>
      </c>
      <c r="E1237" s="151">
        <f>IF('Műszaki adattábla'!E1229="","",'Műszaki adattábla'!Q1229)</f>
        <v>794852</v>
      </c>
      <c r="F1237" s="87">
        <f>IF(D1237="","",VLOOKUP(D1237,'Műszaki adattábla'!E:N,8,0))</f>
        <v>0</v>
      </c>
      <c r="G1237" s="87">
        <f>IF(D1237="","",IF('Műszaki adattábla'!K1229="20-99",IF('Műszaki adattábla'!N1229="","Nem adott meg lekötött teljesítményt",VLOOKUP(D1237,'Műszaki adattábla'!E:P,10,0)),0))</f>
        <v>683</v>
      </c>
      <c r="H1237" s="87">
        <f>IF(D1237="","",VLOOKUP(D1237,'Műszaki adattábla'!E:Q,11,0))</f>
        <v>0</v>
      </c>
      <c r="I1237" s="88">
        <v>3089.46</v>
      </c>
      <c r="J1237" s="89">
        <v>180.21</v>
      </c>
      <c r="K1237" s="90">
        <f>IF(D1237="","",ROUND((F1237*I1237*'Műszaki adattábla'!$C$6/'Műszaki adattábla'!$C$7)+(G1237*I1237)+(H1237*I1237)/12*$D$7,0))</f>
        <v>2110101</v>
      </c>
      <c r="L1237" s="91">
        <f t="shared" si="40"/>
        <v>143240</v>
      </c>
    </row>
    <row r="1238" spans="2:12" ht="15.75" thickBot="1" x14ac:dyDescent="0.3">
      <c r="B1238" s="84">
        <f t="shared" si="39"/>
        <v>1217</v>
      </c>
      <c r="C1238" s="85" t="str">
        <f>IF(D1238="","",VLOOKUP(D1238,'Műszaki adattábla'!E:H,2,0))</f>
        <v>2462 Martonvásár, Gyúrói út</v>
      </c>
      <c r="D1238" s="86" t="str">
        <f>IF('Műszaki adattábla'!E1230="","",'Műszaki adattábla'!E1230)</f>
        <v>39N030330606000X</v>
      </c>
      <c r="E1238" s="151">
        <f>IF('Műszaki adattábla'!E1230="","",'Műszaki adattábla'!Q1230)</f>
        <v>781131</v>
      </c>
      <c r="F1238" s="87">
        <f>IF(D1238="","",VLOOKUP(D1238,'Műszaki adattábla'!E:N,8,0))</f>
        <v>16</v>
      </c>
      <c r="G1238" s="87">
        <f>IF(D1238="","",IF('Műszaki adattábla'!K1230="20-99",IF('Műszaki adattábla'!N1230="","Nem adott meg lekötött teljesítményt",VLOOKUP(D1238,'Műszaki adattábla'!E:P,10,0)),0))</f>
        <v>0</v>
      </c>
      <c r="H1238" s="87">
        <f>IF(D1238="","",VLOOKUP(D1238,'Műszaki adattábla'!E:Q,11,0))</f>
        <v>0</v>
      </c>
      <c r="I1238" s="88">
        <v>1973.63</v>
      </c>
      <c r="J1238" s="89">
        <v>1333.04</v>
      </c>
      <c r="K1238" s="90">
        <f>IF(D1238="","",ROUND((F1238*I1238*'Műszaki adattábla'!$C$6/'Műszaki adattábla'!$C$7)+(G1238*I1238)+(H1238*I1238)/12*$D$7,0))</f>
        <v>333332</v>
      </c>
      <c r="L1238" s="91">
        <f t="shared" si="40"/>
        <v>1041279</v>
      </c>
    </row>
    <row r="1239" spans="2:12" ht="15.75" thickBot="1" x14ac:dyDescent="0.3">
      <c r="B1239" s="84">
        <f t="shared" si="39"/>
        <v>1218</v>
      </c>
      <c r="C1239" s="85" t="str">
        <f>IF(D1239="","",VLOOKUP(D1239,'Műszaki adattábla'!E:H,2,0))</f>
        <v>2462 Martonvásár, 0165-48. körlet</v>
      </c>
      <c r="D1239" s="86" t="str">
        <f>IF('Műszaki adattábla'!E1231="","",'Műszaki adattábla'!E1231)</f>
        <v>39N0303306050001</v>
      </c>
      <c r="E1239" s="151">
        <f>IF('Műszaki adattábla'!E1231="","",'Műszaki adattábla'!Q1231)</f>
        <v>192115</v>
      </c>
      <c r="F1239" s="87">
        <f>IF(D1239="","",VLOOKUP(D1239,'Műszaki adattábla'!E:N,8,0))</f>
        <v>4</v>
      </c>
      <c r="G1239" s="87">
        <f>IF(D1239="","",IF('Műszaki adattábla'!K1231="20-99",IF('Műszaki adattábla'!N1231="","Nem adott meg lekötött teljesítményt",VLOOKUP(D1239,'Műszaki adattábla'!E:P,10,0)),0))</f>
        <v>0</v>
      </c>
      <c r="H1239" s="87">
        <f>IF(D1239="","",VLOOKUP(D1239,'Műszaki adattábla'!E:Q,11,0))</f>
        <v>0</v>
      </c>
      <c r="I1239" s="88">
        <v>1973.63</v>
      </c>
      <c r="J1239" s="89">
        <v>1333.04</v>
      </c>
      <c r="K1239" s="90">
        <f>IF(D1239="","",ROUND((F1239*I1239*'Műszaki adattábla'!$C$6/'Műszaki adattábla'!$C$7)+(G1239*I1239)+(H1239*I1239)/12*$D$7,0))</f>
        <v>83333</v>
      </c>
      <c r="L1239" s="91">
        <f t="shared" si="40"/>
        <v>256097</v>
      </c>
    </row>
    <row r="1240" spans="2:12" ht="15.75" thickBot="1" x14ac:dyDescent="0.3">
      <c r="B1240" s="84">
        <f t="shared" si="39"/>
        <v>1219</v>
      </c>
      <c r="C1240" s="85" t="str">
        <f>IF(D1240="","",VLOOKUP(D1240,'Műszaki adattábla'!E:H,2,0))</f>
        <v>2629 Márianosztra, Pálosok tere 1.</v>
      </c>
      <c r="D1240" s="86" t="str">
        <f>IF('Műszaki adattábla'!E1232="","",'Műszaki adattábla'!E1232)</f>
        <v>39N112579763000E</v>
      </c>
      <c r="E1240" s="151">
        <f>IF('Műszaki adattábla'!E1232="","",'Műszaki adattábla'!Q1232)</f>
        <v>2881734</v>
      </c>
      <c r="F1240" s="87">
        <f>IF(D1240="","",VLOOKUP(D1240,'Műszaki adattábla'!E:N,8,0))</f>
        <v>0</v>
      </c>
      <c r="G1240" s="87">
        <f>IF(D1240="","",IF('Műszaki adattábla'!K1232="20-99",IF('Műszaki adattábla'!N1232="","Nem adott meg lekötött teljesítményt",VLOOKUP(D1240,'Műszaki adattábla'!E:P,10,0)),0))</f>
        <v>0</v>
      </c>
      <c r="H1240" s="87">
        <f>IF(D1240="","",VLOOKUP(D1240,'Műszaki adattábla'!E:Q,11,0))</f>
        <v>1436</v>
      </c>
      <c r="I1240" s="88">
        <v>2893.89</v>
      </c>
      <c r="J1240" s="89">
        <v>149.82</v>
      </c>
      <c r="K1240" s="90">
        <f>IF(D1240="","",ROUND((F1240*I1240*'Műszaki adattábla'!$C$6/'Műszaki adattábla'!$C$7)+(G1240*I1240)+(H1240*I1240)/12*$D$7,0))</f>
        <v>4155626</v>
      </c>
      <c r="L1240" s="91">
        <f t="shared" si="40"/>
        <v>431741</v>
      </c>
    </row>
    <row r="1241" spans="2:12" ht="15.75" thickBot="1" x14ac:dyDescent="0.3">
      <c r="B1241" s="84">
        <f t="shared" si="39"/>
        <v>1220</v>
      </c>
      <c r="C1241" s="85" t="str">
        <f>IF(D1241="","",VLOOKUP(D1241,'Műszaki adattábla'!E:H,2,0))</f>
        <v xml:space="preserve">2407 Dunaújváros Pálhalma objektum </v>
      </c>
      <c r="D1241" s="86" t="str">
        <f>IF('Műszaki adattábla'!E1233="","",'Műszaki adattábla'!E1233)</f>
        <v>39N0300002410008</v>
      </c>
      <c r="E1241" s="151">
        <f>IF('Műszaki adattábla'!E1233="","",'Műszaki adattábla'!Q1233)</f>
        <v>596403</v>
      </c>
      <c r="F1241" s="87">
        <f>IF(D1241="","",VLOOKUP(D1241,'Műszaki adattábla'!E:N,8,0))</f>
        <v>0</v>
      </c>
      <c r="G1241" s="87">
        <f>IF(D1241="","",IF('Műszaki adattábla'!K1233="20-99",IF('Műszaki adattábla'!N1233="","Nem adott meg lekötött teljesítményt",VLOOKUP(D1241,'Műszaki adattábla'!E:P,10,0)),0))</f>
        <v>683</v>
      </c>
      <c r="H1241" s="87">
        <f>IF(D1241="","",VLOOKUP(D1241,'Műszaki adattábla'!E:Q,11,0))</f>
        <v>0</v>
      </c>
      <c r="I1241" s="88">
        <v>3089.46</v>
      </c>
      <c r="J1241" s="89">
        <v>180.21</v>
      </c>
      <c r="K1241" s="90">
        <f>IF(D1241="","",ROUND((F1241*I1241*'Műszaki adattábla'!$C$6/'Műszaki adattábla'!$C$7)+(G1241*I1241)+(H1241*I1241)/12*$D$7,0))</f>
        <v>2110101</v>
      </c>
      <c r="L1241" s="91">
        <f t="shared" si="40"/>
        <v>107478</v>
      </c>
    </row>
    <row r="1242" spans="2:12" ht="15.75" thickBot="1" x14ac:dyDescent="0.3">
      <c r="B1242" s="84">
        <f t="shared" si="39"/>
        <v>1221</v>
      </c>
      <c r="C1242" s="85" t="str">
        <f>IF(D1242="","",VLOOKUP(D1242,'Műszaki adattábla'!E:H,2,0))</f>
        <v>2421 Nagyvenyim Bernátkút objektum</v>
      </c>
      <c r="D1242" s="86" t="str">
        <f>IF('Műszaki adattábla'!E1234="","",'Műszaki adattábla'!E1234)</f>
        <v>39N030000342000X</v>
      </c>
      <c r="E1242" s="151">
        <f>IF('Műszaki adattábla'!E1234="","",'Műszaki adattábla'!Q1234)</f>
        <v>3086515</v>
      </c>
      <c r="F1242" s="87">
        <f>IF(D1242="","",VLOOKUP(D1242,'Műszaki adattábla'!E:N,8,0))</f>
        <v>0</v>
      </c>
      <c r="G1242" s="87">
        <f>IF(D1242="","",IF('Műszaki adattábla'!K1234="20-99",IF('Műszaki adattábla'!N1234="","Nem adott meg lekötött teljesítményt",VLOOKUP(D1242,'Műszaki adattábla'!E:P,10,0)),0))</f>
        <v>0</v>
      </c>
      <c r="H1242" s="87">
        <f>IF(D1242="","",VLOOKUP(D1242,'Műszaki adattábla'!E:Q,11,0))</f>
        <v>1689</v>
      </c>
      <c r="I1242" s="88">
        <v>3055.89</v>
      </c>
      <c r="J1242" s="89">
        <v>156.87</v>
      </c>
      <c r="K1242" s="90">
        <f>IF(D1242="","",ROUND((F1242*I1242*'Műszaki adattábla'!$C$6/'Műszaki adattábla'!$C$7)+(G1242*I1242)+(H1242*I1242)/12*$D$7,0))</f>
        <v>5161398</v>
      </c>
      <c r="L1242" s="91">
        <f t="shared" si="40"/>
        <v>484182</v>
      </c>
    </row>
    <row r="1243" spans="2:12" ht="15.75" thickBot="1" x14ac:dyDescent="0.3">
      <c r="B1243" s="84">
        <f t="shared" si="39"/>
        <v>1222</v>
      </c>
      <c r="C1243" s="85" t="str">
        <f>IF(D1243="","",VLOOKUP(D1243,'Műszaki adattábla'!E:H,2,0))</f>
        <v>2421 Nagyvenyim Mélykút objektum</v>
      </c>
      <c r="D1243" s="86" t="str">
        <f>IF('Műszaki adattábla'!E1235="","",'Műszaki adattábla'!E1235)</f>
        <v>39N030000268000Z</v>
      </c>
      <c r="E1243" s="151">
        <f>IF('Műszaki adattábla'!E1235="","",'Műszaki adattábla'!Q1235)</f>
        <v>1677315</v>
      </c>
      <c r="F1243" s="87">
        <f>IF(D1243="","",VLOOKUP(D1243,'Műszaki adattábla'!E:N,8,0))</f>
        <v>0</v>
      </c>
      <c r="G1243" s="87">
        <f>IF(D1243="","",IF('Műszaki adattábla'!K1235="20-99",IF('Műszaki adattábla'!N1235="","Nem adott meg lekötött teljesítményt",VLOOKUP(D1243,'Műszaki adattábla'!E:P,10,0)),0))</f>
        <v>0</v>
      </c>
      <c r="H1243" s="87">
        <f>IF(D1243="","",VLOOKUP(D1243,'Műszaki adattábla'!E:Q,11,0))</f>
        <v>1689</v>
      </c>
      <c r="I1243" s="88">
        <v>3055.89</v>
      </c>
      <c r="J1243" s="89">
        <v>156.87</v>
      </c>
      <c r="K1243" s="90">
        <f>IF(D1243="","",ROUND((F1243*I1243*'Műszaki adattábla'!$C$6/'Műszaki adattábla'!$C$7)+(G1243*I1243)+(H1243*I1243)/12*$D$7,0))</f>
        <v>5161398</v>
      </c>
      <c r="L1243" s="91">
        <f t="shared" si="40"/>
        <v>263120</v>
      </c>
    </row>
    <row r="1244" spans="2:12" ht="15.75" thickBot="1" x14ac:dyDescent="0.3">
      <c r="B1244" s="84">
        <f t="shared" si="39"/>
        <v>1223</v>
      </c>
      <c r="C1244" s="85" t="str">
        <f>IF(D1244="","",VLOOKUP(D1244,'Műszaki adattábla'!E:H,2,0))</f>
        <v>2400 Dunaújváros Sándorháza objektum</v>
      </c>
      <c r="D1244" s="86" t="str">
        <f>IF('Műszaki adattábla'!E1236="","",'Műszaki adattábla'!E1236)</f>
        <v>39N030004667000H</v>
      </c>
      <c r="E1244" s="151">
        <f>IF('Műszaki adattábla'!E1236="","",'Műszaki adattábla'!Q1236)</f>
        <v>1811374</v>
      </c>
      <c r="F1244" s="87">
        <f>IF(D1244="","",VLOOKUP(D1244,'Műszaki adattábla'!E:N,8,0))</f>
        <v>0</v>
      </c>
      <c r="G1244" s="87">
        <f>IF(D1244="","",IF('Műszaki adattábla'!K1236="20-99",IF('Műszaki adattábla'!N1236="","Nem adott meg lekötött teljesítményt",VLOOKUP(D1244,'Műszaki adattábla'!E:P,10,0)),0))</f>
        <v>0</v>
      </c>
      <c r="H1244" s="87">
        <f>IF(D1244="","",VLOOKUP(D1244,'Műszaki adattábla'!E:Q,11,0))</f>
        <v>1056</v>
      </c>
      <c r="I1244" s="88">
        <v>3055.89</v>
      </c>
      <c r="J1244" s="89">
        <v>156.87</v>
      </c>
      <c r="K1244" s="90">
        <f>IF(D1244="","",ROUND((F1244*I1244*'Műszaki adattábla'!$C$6/'Műszaki adattábla'!$C$7)+(G1244*I1244)+(H1244*I1244)/12*$D$7,0))</f>
        <v>3227020</v>
      </c>
      <c r="L1244" s="91">
        <f t="shared" si="40"/>
        <v>284150</v>
      </c>
    </row>
    <row r="1245" spans="2:12" ht="15.75" thickBot="1" x14ac:dyDescent="0.3">
      <c r="B1245" s="84">
        <f t="shared" si="39"/>
        <v>1224</v>
      </c>
      <c r="C1245" s="85" t="str">
        <f>IF(D1245="","",VLOOKUP(D1245,'Műszaki adattábla'!E:H,2,0))</f>
        <v>3980 Sátoraljaújhely, Kazinczy út 35.</v>
      </c>
      <c r="D1245" s="86" t="str">
        <f>IF('Műszaki adattábla'!E1237="","",'Műszaki adattábla'!E1237)</f>
        <v>39N112580214000Q</v>
      </c>
      <c r="E1245" s="151">
        <f>IF('Műszaki adattábla'!E1237="","",'Műszaki adattábla'!Q1237)</f>
        <v>2111159</v>
      </c>
      <c r="F1245" s="87">
        <f>IF(D1245="","",VLOOKUP(D1245,'Műszaki adattábla'!E:N,8,0))</f>
        <v>0</v>
      </c>
      <c r="G1245" s="87">
        <f>IF(D1245="","",IF('Műszaki adattábla'!K1237="20-99",IF('Műszaki adattábla'!N1237="","Nem adott meg lekötött teljesítményt",VLOOKUP(D1245,'Műszaki adattábla'!E:P,10,0)),0))</f>
        <v>0</v>
      </c>
      <c r="H1245" s="87">
        <f>IF(D1245="","",VLOOKUP(D1245,'Műszaki adattábla'!E:Q,11,0))</f>
        <v>2111</v>
      </c>
      <c r="I1245" s="88">
        <v>2893.89</v>
      </c>
      <c r="J1245" s="89">
        <v>149.82</v>
      </c>
      <c r="K1245" s="90">
        <f>IF(D1245="","",ROUND((F1245*I1245*'Műszaki adattábla'!$C$6/'Műszaki adattábla'!$C$7)+(G1245*I1245)+(H1245*I1245)/12*$D$7,0))</f>
        <v>6109002</v>
      </c>
      <c r="L1245" s="91">
        <f t="shared" si="40"/>
        <v>316294</v>
      </c>
    </row>
    <row r="1246" spans="2:12" ht="15.75" thickBot="1" x14ac:dyDescent="0.3">
      <c r="B1246" s="84">
        <f t="shared" si="39"/>
        <v>1225</v>
      </c>
      <c r="C1246" s="85" t="str">
        <f>IF(D1246="","",VLOOKUP(D1246,'Műszaki adattábla'!E:H,2,0))</f>
        <v>Sopronkőhidai Fegyház és Börtön</v>
      </c>
      <c r="D1246" s="86" t="str">
        <f>IF('Műszaki adattábla'!E1238="","",'Műszaki adattábla'!E1238)</f>
        <v>39N0503249320004</v>
      </c>
      <c r="E1246" s="151">
        <f>IF('Műszaki adattábla'!E1238="","",'Műszaki adattábla'!Q1238)</f>
        <v>6565706</v>
      </c>
      <c r="F1246" s="87">
        <f>IF(D1246="","",VLOOKUP(D1246,'Műszaki adattábla'!E:N,8,0))</f>
        <v>0</v>
      </c>
      <c r="G1246" s="87">
        <f>IF(D1246="","",IF('Műszaki adattábla'!K1238="20-99",IF('Műszaki adattábla'!N1238="","Nem adott meg lekötött teljesítményt",VLOOKUP(D1246,'Műszaki adattábla'!E:P,10,0)),0))</f>
        <v>0</v>
      </c>
      <c r="H1246" s="87">
        <f>IF(D1246="","",VLOOKUP(D1246,'Műszaki adattábla'!E:Q,11,0))</f>
        <v>3378</v>
      </c>
      <c r="I1246" s="88">
        <v>2816.89</v>
      </c>
      <c r="J1246" s="89">
        <v>164.72</v>
      </c>
      <c r="K1246" s="90">
        <f>IF(D1246="","",ROUND((F1246*I1246*'Műszaki adattábla'!$C$6/'Műszaki adattábla'!$C$7)+(G1246*I1246)+(H1246*I1246)/12*$D$7,0))</f>
        <v>9515454</v>
      </c>
      <c r="L1246" s="91">
        <f t="shared" si="40"/>
        <v>1081503</v>
      </c>
    </row>
    <row r="1247" spans="2:12" ht="15.75" thickBot="1" x14ac:dyDescent="0.3">
      <c r="B1247" s="84">
        <f t="shared" si="39"/>
        <v>1226</v>
      </c>
      <c r="C1247" s="85" t="str">
        <f>IF(D1247="","",VLOOKUP(D1247,'Műszaki adattábla'!E:H,2,0))</f>
        <v>6724 Szeged, Mars tér 13.</v>
      </c>
      <c r="D1247" s="86" t="str">
        <f>IF('Műszaki adattábla'!E1239="","",'Műszaki adattábla'!E1239)</f>
        <v>39N0507593850005</v>
      </c>
      <c r="E1247" s="151">
        <f>IF('Műszaki adattábla'!E1239="","",'Műszaki adattábla'!Q1239)</f>
        <v>6417925</v>
      </c>
      <c r="F1247" s="87">
        <f>IF(D1247="","",VLOOKUP(D1247,'Műszaki adattábla'!E:N,8,0))</f>
        <v>0</v>
      </c>
      <c r="G1247" s="87">
        <f>IF(D1247="","",IF('Műszaki adattábla'!K1239="20-99",IF('Műszaki adattábla'!N1239="","Nem adott meg lekötött teljesítményt",VLOOKUP(D1247,'Műszaki adattábla'!E:P,10,0)),0))</f>
        <v>0</v>
      </c>
      <c r="H1247" s="87">
        <f>IF(D1247="","",VLOOKUP(D1247,'Műszaki adattábla'!E:Q,11,0))</f>
        <v>3378</v>
      </c>
      <c r="I1247" s="88">
        <v>2816.89</v>
      </c>
      <c r="J1247" s="89">
        <v>164.72</v>
      </c>
      <c r="K1247" s="90">
        <f>IF(D1247="","",ROUND((F1247*I1247*'Műszaki adattábla'!$C$6/'Műszaki adattábla'!$C$7)+(G1247*I1247)+(H1247*I1247)/12*$D$7,0))</f>
        <v>9515454</v>
      </c>
      <c r="L1247" s="91">
        <f t="shared" si="40"/>
        <v>1057161</v>
      </c>
    </row>
    <row r="1248" spans="2:12" ht="15.75" thickBot="1" x14ac:dyDescent="0.3">
      <c r="B1248" s="84">
        <f t="shared" si="39"/>
        <v>1227</v>
      </c>
      <c r="C1248" s="85" t="str">
        <f>IF(D1248="","",VLOOKUP(D1248,'Műszaki adattábla'!E:H,2,0))</f>
        <v>6728 Szeged, Dorozsmai út 26-27.</v>
      </c>
      <c r="D1248" s="86" t="str">
        <f>IF('Műszaki adattábla'!E1240="","",'Műszaki adattábla'!E1240)</f>
        <v>39N050770518000Z</v>
      </c>
      <c r="E1248" s="151">
        <f>IF('Műszaki adattábla'!E1240="","",'Műszaki adattábla'!Q1240)</f>
        <v>1319473</v>
      </c>
      <c r="F1248" s="87">
        <f>IF(D1248="","",VLOOKUP(D1248,'Műszaki adattábla'!E:N,8,0))</f>
        <v>0</v>
      </c>
      <c r="G1248" s="87">
        <f>IF(D1248="","",IF('Műszaki adattábla'!K1240="20-99",IF('Műszaki adattábla'!N1240="","Nem adott meg lekötött teljesítményt",VLOOKUP(D1248,'Műszaki adattábla'!E:P,10,0)),0))</f>
        <v>683</v>
      </c>
      <c r="H1248" s="87">
        <f>IF(D1248="","",VLOOKUP(D1248,'Műszaki adattábla'!E:Q,11,0))</f>
        <v>0</v>
      </c>
      <c r="I1248" s="88">
        <v>1875.5</v>
      </c>
      <c r="J1248" s="89">
        <v>164.72</v>
      </c>
      <c r="K1248" s="90">
        <f>IF(D1248="","",ROUND((F1248*I1248*'Műszaki adattábla'!$C$6/'Műszaki adattábla'!$C$7)+(G1248*I1248)+(H1248*I1248)/12*$D$7,0))</f>
        <v>1280967</v>
      </c>
      <c r="L1248" s="91">
        <f t="shared" si="40"/>
        <v>217344</v>
      </c>
    </row>
    <row r="1249" spans="2:12" ht="15.75" thickBot="1" x14ac:dyDescent="0.3">
      <c r="B1249" s="84">
        <f t="shared" si="39"/>
        <v>1228</v>
      </c>
      <c r="C1249" s="85" t="str">
        <f>IF(D1249="","",VLOOKUP(D1249,'Műszaki adattábla'!E:H,2,0))</f>
        <v>6750 Algyő-Nagyfa</v>
      </c>
      <c r="D1249" s="86" t="str">
        <f>IF('Műszaki adattábla'!E1241="","",'Műszaki adattábla'!E1241)</f>
        <v>39N050757194000Y</v>
      </c>
      <c r="E1249" s="151">
        <f>IF('Műszaki adattábla'!E1241="","",'Műszaki adattábla'!Q1241)</f>
        <v>3768419</v>
      </c>
      <c r="F1249" s="87">
        <f>IF(D1249="","",VLOOKUP(D1249,'Műszaki adattábla'!E:N,8,0))</f>
        <v>0</v>
      </c>
      <c r="G1249" s="87">
        <f>IF(D1249="","",IF('Műszaki adattábla'!K1241="20-99",IF('Műszaki adattábla'!N1241="","Nem adott meg lekötött teljesítményt",VLOOKUP(D1249,'Műszaki adattábla'!E:P,10,0)),0))</f>
        <v>0</v>
      </c>
      <c r="H1249" s="87">
        <f>IF(D1249="","",VLOOKUP(D1249,'Műszaki adattábla'!E:Q,11,0))</f>
        <v>1531</v>
      </c>
      <c r="I1249" s="88">
        <v>2816.89</v>
      </c>
      <c r="J1249" s="89">
        <v>164.72</v>
      </c>
      <c r="K1249" s="90">
        <f>IF(D1249="","",ROUND((F1249*I1249*'Műszaki adattábla'!$C$6/'Műszaki adattábla'!$C$7)+(G1249*I1249)+(H1249*I1249)/12*$D$7,0))</f>
        <v>4312659</v>
      </c>
      <c r="L1249" s="91">
        <f t="shared" si="40"/>
        <v>620734</v>
      </c>
    </row>
    <row r="1250" spans="2:12" ht="15.75" thickBot="1" x14ac:dyDescent="0.3">
      <c r="B1250" s="84">
        <f t="shared" si="39"/>
        <v>1229</v>
      </c>
      <c r="C1250" s="85" t="str">
        <f>IF(D1250="","",VLOOKUP(D1250,'Műszaki adattábla'!E:H,2,0))</f>
        <v>4450 Tiszalök, Kossuth út 124.</v>
      </c>
      <c r="D1250" s="86" t="str">
        <f>IF('Műszaki adattábla'!E1242="","",'Műszaki adattábla'!E1242)</f>
        <v>39N112579241000Y</v>
      </c>
      <c r="E1250" s="151">
        <f>IF('Műszaki adattábla'!E1242="","",'Műszaki adattábla'!Q1242)</f>
        <v>4169540</v>
      </c>
      <c r="F1250" s="87">
        <f>IF(D1250="","",VLOOKUP(D1250,'Műszaki adattábla'!E:N,8,0))</f>
        <v>0</v>
      </c>
      <c r="G1250" s="87">
        <f>IF(D1250="","",IF('Műszaki adattábla'!K1242="20-99",IF('Műszaki adattábla'!N1242="","Nem adott meg lekötött teljesítményt",VLOOKUP(D1250,'Műszaki adattábla'!E:P,10,0)),0))</f>
        <v>0</v>
      </c>
      <c r="H1250" s="87">
        <f>IF(D1250="","",VLOOKUP(D1250,'Műszaki adattábla'!E:Q,11,0))</f>
        <v>2322</v>
      </c>
      <c r="I1250" s="88">
        <v>2893.89</v>
      </c>
      <c r="J1250" s="89">
        <v>149.82</v>
      </c>
      <c r="K1250" s="90">
        <f>IF(D1250="","",ROUND((F1250*I1250*'Műszaki adattábla'!$C$6/'Műszaki adattábla'!$C$7)+(G1250*I1250)+(H1250*I1250)/12*$D$7,0))</f>
        <v>6719613</v>
      </c>
      <c r="L1250" s="91">
        <f t="shared" si="40"/>
        <v>624680</v>
      </c>
    </row>
    <row r="1251" spans="2:12" ht="15.75" thickBot="1" x14ac:dyDescent="0.3">
      <c r="B1251" s="84">
        <f t="shared" si="39"/>
        <v>1230</v>
      </c>
      <c r="C1251" s="85" t="str">
        <f>IF(D1251="","",VLOOKUP(D1251,'Műszaki adattábla'!E:H,2,0))</f>
        <v>2316 Tököl, Ráckevei út 6.</v>
      </c>
      <c r="D1251" s="86" t="str">
        <f>IF('Műszaki adattábla'!E1243="","",'Műszaki adattábla'!E1243)</f>
        <v>39N1125790160004</v>
      </c>
      <c r="E1251" s="151">
        <f>IF('Műszaki adattábla'!E1243="","",'Műszaki adattábla'!Q1243)</f>
        <v>5936578</v>
      </c>
      <c r="F1251" s="87">
        <f>IF(D1251="","",VLOOKUP(D1251,'Műszaki adattábla'!E:N,8,0))</f>
        <v>0</v>
      </c>
      <c r="G1251" s="87">
        <f>IF(D1251="","",IF('Műszaki adattábla'!K1243="20-99",IF('Műszaki adattábla'!N1243="","Nem adott meg lekötött teljesítményt",VLOOKUP(D1251,'Műszaki adattábla'!E:P,10,0)),0))</f>
        <v>0</v>
      </c>
      <c r="H1251" s="87">
        <f>IF(D1251="","",VLOOKUP(D1251,'Műszaki adattábla'!E:Q,11,0))</f>
        <v>1478</v>
      </c>
      <c r="I1251" s="88">
        <v>2893.89</v>
      </c>
      <c r="J1251" s="89">
        <v>149.82</v>
      </c>
      <c r="K1251" s="90">
        <f>IF(D1251="","",ROUND((F1251*I1251*'Műszaki adattábla'!$C$6/'Műszaki adattábla'!$C$7)+(G1251*I1251)+(H1251*I1251)/12*$D$7,0))</f>
        <v>4277169</v>
      </c>
      <c r="L1251" s="91">
        <f t="shared" si="40"/>
        <v>889418</v>
      </c>
    </row>
    <row r="1252" spans="2:12" ht="15.75" thickBot="1" x14ac:dyDescent="0.3">
      <c r="B1252" s="84">
        <f t="shared" si="39"/>
        <v>1231</v>
      </c>
      <c r="C1252" s="85" t="str">
        <f>IF(D1252="","",VLOOKUP(D1252,'Műszaki adattábla'!E:H,2,0))</f>
        <v>2600 Vác, Köztársaság út. 62-64.</v>
      </c>
      <c r="D1252" s="86" t="str">
        <f>IF('Műszaki adattábla'!E1244="","",'Műszaki adattábla'!E1244)</f>
        <v>39N112580208000C</v>
      </c>
      <c r="E1252" s="151">
        <f>IF('Műszaki adattábla'!E1244="","",'Műszaki adattábla'!Q1244)</f>
        <v>6966826</v>
      </c>
      <c r="F1252" s="87">
        <f>IF(D1252="","",VLOOKUP(D1252,'Műszaki adattábla'!E:N,8,0))</f>
        <v>0</v>
      </c>
      <c r="G1252" s="87">
        <f>IF(D1252="","",IF('Műszaki adattábla'!K1244="20-99",IF('Műszaki adattábla'!N1244="","Nem adott meg lekötött teljesítményt",VLOOKUP(D1252,'Műszaki adattábla'!E:P,10,0)),0))</f>
        <v>0</v>
      </c>
      <c r="H1252" s="87">
        <f>IF(D1252="","",VLOOKUP(D1252,'Műszaki adattábla'!E:Q,11,0))</f>
        <v>2745</v>
      </c>
      <c r="I1252" s="88">
        <v>2893.89</v>
      </c>
      <c r="J1252" s="89">
        <v>149.82</v>
      </c>
      <c r="K1252" s="90">
        <f>IF(D1252="","",ROUND((F1252*I1252*'Műszaki adattábla'!$C$6/'Műszaki adattábla'!$C$7)+(G1252*I1252)+(H1252*I1252)/12*$D$7,0))</f>
        <v>7943728</v>
      </c>
      <c r="L1252" s="91">
        <f t="shared" si="40"/>
        <v>1043770</v>
      </c>
    </row>
    <row r="1253" spans="2:12" ht="15.75" thickBot="1" x14ac:dyDescent="0.3">
      <c r="B1253" s="84">
        <f t="shared" si="39"/>
        <v>1232</v>
      </c>
      <c r="C1253" s="85" t="str">
        <f>IF(D1253="","",VLOOKUP(D1253,'Műszaki adattábla'!E:H,2,0))</f>
        <v>6000 Kecskemét, Mátyási u. 2.</v>
      </c>
      <c r="D1253" s="86" t="str">
        <f>IF('Műszaki adattábla'!E1245="","",'Műszaki adattábla'!E1245)</f>
        <v>39N0504665070000</v>
      </c>
      <c r="E1253" s="151">
        <f>IF('Műszaki adattábla'!E1245="","",'Műszaki adattábla'!Q1245)</f>
        <v>739518</v>
      </c>
      <c r="F1253" s="87">
        <f>IF(D1253="","",VLOOKUP(D1253,'Műszaki adattábla'!E:N,8,0))</f>
        <v>0</v>
      </c>
      <c r="G1253" s="87">
        <f>IF(D1253="","",IF('Műszaki adattábla'!K1245="20-99",IF('Műszaki adattábla'!N1245="","Nem adott meg lekötött teljesítményt",VLOOKUP(D1253,'Műszaki adattábla'!E:P,10,0)),0))</f>
        <v>683</v>
      </c>
      <c r="H1253" s="87">
        <f>IF(D1253="","",VLOOKUP(D1253,'Műszaki adattábla'!E:Q,11,0))</f>
        <v>0</v>
      </c>
      <c r="I1253" s="88">
        <v>1875.5</v>
      </c>
      <c r="J1253" s="89">
        <v>164.72</v>
      </c>
      <c r="K1253" s="90">
        <f>IF(D1253="","",ROUND((F1253*I1253*'Műszaki adattábla'!$C$6/'Műszaki adattábla'!$C$7)+(G1253*I1253)+(H1253*I1253)/12*$D$7,0))</f>
        <v>1280967</v>
      </c>
      <c r="L1253" s="91">
        <f t="shared" si="40"/>
        <v>121813</v>
      </c>
    </row>
    <row r="1254" spans="2:12" ht="15.75" thickBot="1" x14ac:dyDescent="0.3">
      <c r="B1254" s="84">
        <f t="shared" si="39"/>
        <v>1233</v>
      </c>
      <c r="C1254" s="85" t="str">
        <f>IF(D1254="","",VLOOKUP(D1254,'Műszaki adattábla'!E:H,2,0))</f>
        <v>6000 Kecskemét, Wéber Ede u. 12.</v>
      </c>
      <c r="D1254" s="86" t="str">
        <f>IF('Műszaki adattábla'!E1246="","",'Műszaki adattábla'!E1246)</f>
        <v>39N050488217000I</v>
      </c>
      <c r="E1254" s="151">
        <f>IF('Műszaki adattábla'!E1246="","",'Műszaki adattábla'!Q1246)</f>
        <v>962635</v>
      </c>
      <c r="F1254" s="87">
        <f>IF(D1254="","",VLOOKUP(D1254,'Műszaki adattábla'!E:N,8,0))</f>
        <v>0</v>
      </c>
      <c r="G1254" s="87">
        <f>IF(D1254="","",IF('Műszaki adattábla'!K1246="20-99",IF('Műszaki adattábla'!N1246="","Nem adott meg lekötött teljesítményt",VLOOKUP(D1254,'Műszaki adattábla'!E:P,10,0)),0))</f>
        <v>0</v>
      </c>
      <c r="H1254" s="87">
        <f>IF(D1254="","",VLOOKUP(D1254,'Műszaki adattábla'!E:Q,11,0))</f>
        <v>1056</v>
      </c>
      <c r="I1254" s="88">
        <v>2816.89</v>
      </c>
      <c r="J1254" s="89">
        <v>164.72</v>
      </c>
      <c r="K1254" s="90">
        <f>IF(D1254="","",ROUND((F1254*I1254*'Műszaki adattábla'!$C$6/'Műszaki adattábla'!$C$7)+(G1254*I1254)+(H1254*I1254)/12*$D$7,0))</f>
        <v>2974636</v>
      </c>
      <c r="L1254" s="91">
        <f t="shared" si="40"/>
        <v>158565</v>
      </c>
    </row>
    <row r="1255" spans="2:12" ht="15.75" thickBot="1" x14ac:dyDescent="0.3">
      <c r="B1255" s="84">
        <f t="shared" si="39"/>
        <v>1234</v>
      </c>
      <c r="C1255" s="85" t="str">
        <f>IF(D1255="","",VLOOKUP(D1255,'Műszaki adattábla'!E:H,2,0))</f>
        <v xml:space="preserve">7621 Pécs, Papnövelde u. 7-11. </v>
      </c>
      <c r="D1255" s="86" t="str">
        <f>IF('Műszaki adattábla'!E1247="","",'Műszaki adattábla'!E1247)</f>
        <v>39N030073806000Q</v>
      </c>
      <c r="E1255" s="151">
        <f>IF('Műszaki adattábla'!E1247="","",'Műszaki adattábla'!Q1247)</f>
        <v>1446143</v>
      </c>
      <c r="F1255" s="87">
        <f>IF(D1255="","",VLOOKUP(D1255,'Műszaki adattábla'!E:N,8,0))</f>
        <v>0</v>
      </c>
      <c r="G1255" s="87">
        <f>IF(D1255="","",IF('Műszaki adattábla'!K1247="20-99",IF('Műszaki adattábla'!N1247="","Nem adott meg lekötött teljesítményt",VLOOKUP(D1255,'Műszaki adattábla'!E:P,10,0)),0))</f>
        <v>0</v>
      </c>
      <c r="H1255" s="87">
        <f>IF(D1255="","",VLOOKUP(D1255,'Műszaki adattábla'!E:Q,11,0))</f>
        <v>1119</v>
      </c>
      <c r="I1255" s="88">
        <v>3055.89</v>
      </c>
      <c r="J1255" s="89">
        <v>156.87</v>
      </c>
      <c r="K1255" s="90">
        <f>IF(D1255="","",ROUND((F1255*I1255*'Műszaki adattábla'!$C$6/'Műszaki adattábla'!$C$7)+(G1255*I1255)+(H1255*I1255)/12*$D$7,0))</f>
        <v>3419541</v>
      </c>
      <c r="L1255" s="91">
        <f t="shared" si="40"/>
        <v>226856</v>
      </c>
    </row>
    <row r="1256" spans="2:12" ht="15.75" thickBot="1" x14ac:dyDescent="0.3">
      <c r="B1256" s="84">
        <f t="shared" si="39"/>
        <v>1235</v>
      </c>
      <c r="C1256" s="85" t="str">
        <f>IF(D1256="","",VLOOKUP(D1256,'Műszaki adattábla'!E:H,2,0))</f>
        <v>5700 Gyula, Béke sgrt. 38.</v>
      </c>
      <c r="D1256" s="86" t="str">
        <f>IF('Műszaki adattábla'!E1248="","",'Műszaki adattábla'!E1248)</f>
        <v>39N0507644220006</v>
      </c>
      <c r="E1256" s="151">
        <f>IF('Műszaki adattábla'!E1248="","",'Műszaki adattábla'!Q1248)</f>
        <v>638627</v>
      </c>
      <c r="F1256" s="87">
        <f>IF(D1256="","",VLOOKUP(D1256,'Műszaki adattábla'!E:N,8,0))</f>
        <v>0</v>
      </c>
      <c r="G1256" s="87">
        <f>IF(D1256="","",IF('Műszaki adattábla'!K1248="20-99",IF('Műszaki adattábla'!N1248="","Nem adott meg lekötött teljesítményt",VLOOKUP(D1256,'Műszaki adattábla'!E:P,10,0)),0))</f>
        <v>326</v>
      </c>
      <c r="H1256" s="87">
        <f>IF(D1256="","",VLOOKUP(D1256,'Műszaki adattábla'!E:Q,11,0))</f>
        <v>0</v>
      </c>
      <c r="I1256" s="88">
        <v>1875.5</v>
      </c>
      <c r="J1256" s="89">
        <v>164.72</v>
      </c>
      <c r="K1256" s="90">
        <f>IF(D1256="","",ROUND((F1256*I1256*'Műszaki adattábla'!$C$6/'Műszaki adattábla'!$C$7)+(G1256*I1256)+(H1256*I1256)/12*$D$7,0))</f>
        <v>611413</v>
      </c>
      <c r="L1256" s="91">
        <f t="shared" si="40"/>
        <v>105195</v>
      </c>
    </row>
    <row r="1257" spans="2:12" ht="15.75" thickBot="1" x14ac:dyDescent="0.3">
      <c r="B1257" s="84">
        <f t="shared" si="39"/>
        <v>1236</v>
      </c>
      <c r="C1257" s="85" t="str">
        <f>IF(D1257="","",VLOOKUP(D1257,'Műszaki adattábla'!E:H,2,0))</f>
        <v>5700 Gyula, Török Ignác u. 22.</v>
      </c>
      <c r="D1257" s="86" t="str">
        <f>IF('Műszaki adattábla'!E1249="","",'Műszaki adattábla'!E1249)</f>
        <v>39N050619337000Y</v>
      </c>
      <c r="E1257" s="151">
        <f>IF('Műszaki adattábla'!E1249="","",'Műszaki adattábla'!Q1249)</f>
        <v>40957</v>
      </c>
      <c r="F1257" s="87">
        <f>IF(D1257="","",VLOOKUP(D1257,'Műszaki adattábla'!E:N,8,0))</f>
        <v>4</v>
      </c>
      <c r="G1257" s="87">
        <f>IF(D1257="","",IF('Műszaki adattábla'!K1249="20-99",IF('Műszaki adattábla'!N1249="","Nem adott meg lekötött teljesítményt",VLOOKUP(D1257,'Műszaki adattábla'!E:P,10,0)),0))</f>
        <v>0</v>
      </c>
      <c r="H1257" s="87">
        <f>IF(D1257="","",VLOOKUP(D1257,'Műszaki adattábla'!E:Q,11,0))</f>
        <v>0</v>
      </c>
      <c r="I1257" s="88">
        <v>1954.93</v>
      </c>
      <c r="J1257" s="89">
        <v>1138.9100000000001</v>
      </c>
      <c r="K1257" s="90">
        <f>IF(D1257="","",ROUND((F1257*I1257*'Műszaki adattábla'!$C$6/'Műszaki adattábla'!$C$7)+(G1257*I1257)+(H1257*I1257)/12*$D$7,0))</f>
        <v>82543</v>
      </c>
      <c r="L1257" s="91">
        <f t="shared" si="40"/>
        <v>46646</v>
      </c>
    </row>
    <row r="1258" spans="2:12" ht="15.75" thickBot="1" x14ac:dyDescent="0.3">
      <c r="B1258" s="84">
        <f t="shared" si="39"/>
        <v>1237</v>
      </c>
      <c r="C1258" s="85" t="str">
        <f>IF(D1258="","",VLOOKUP(D1258,'Műszaki adattábla'!E:H,2,0))</f>
        <v>3525 Miskolc, Fazekas utca 4.</v>
      </c>
      <c r="D1258" s="86" t="str">
        <f>IF('Műszaki adattábla'!E1250="","",'Műszaki adattábla'!E1250)</f>
        <v>39N1125795610001</v>
      </c>
      <c r="E1258" s="151">
        <f>IF('Műszaki adattábla'!E1250="","",'Műszaki adattábla'!Q1250)</f>
        <v>1764930</v>
      </c>
      <c r="F1258" s="87">
        <f>IF(D1258="","",VLOOKUP(D1258,'Műszaki adattábla'!E:N,8,0))</f>
        <v>0</v>
      </c>
      <c r="G1258" s="87">
        <f>IF(D1258="","",IF('Műszaki adattábla'!K1250="20-99",IF('Műszaki adattábla'!N1250="","Nem adott meg lekötött teljesítményt",VLOOKUP(D1258,'Műszaki adattábla'!E:P,10,0)),0))</f>
        <v>0</v>
      </c>
      <c r="H1258" s="87">
        <f>IF(D1258="","",VLOOKUP(D1258,'Műszaki adattábla'!E:Q,11,0))</f>
        <v>1056</v>
      </c>
      <c r="I1258" s="88">
        <v>2893.89</v>
      </c>
      <c r="J1258" s="89">
        <v>149.82</v>
      </c>
      <c r="K1258" s="90">
        <f>IF(D1258="","",ROUND((F1258*I1258*'Műszaki adattábla'!$C$6/'Műszaki adattábla'!$C$7)+(G1258*I1258)+(H1258*I1258)/12*$D$7,0))</f>
        <v>3055948</v>
      </c>
      <c r="L1258" s="91">
        <f t="shared" si="40"/>
        <v>264422</v>
      </c>
    </row>
    <row r="1259" spans="2:12" ht="15.75" thickBot="1" x14ac:dyDescent="0.3">
      <c r="B1259" s="84">
        <f t="shared" si="39"/>
        <v>1238</v>
      </c>
      <c r="C1259" s="85" t="str">
        <f>IF(D1259="","",VLOOKUP(D1259,'Műszaki adattábla'!E:H,2,0))</f>
        <v>3711 Szirmabesenyő Miskolci utca 3.</v>
      </c>
      <c r="D1259" s="86" t="str">
        <f>IF('Műszaki adattábla'!E1251="","",'Műszaki adattábla'!E1251)</f>
        <v>39N110716645000T</v>
      </c>
      <c r="E1259" s="151">
        <f>IF('Műszaki adattábla'!E1251="","",'Műszaki adattábla'!Q1251)</f>
        <v>1230804</v>
      </c>
      <c r="F1259" s="87">
        <f>IF(D1259="","",VLOOKUP(D1259,'Műszaki adattábla'!E:N,8,0))</f>
        <v>0</v>
      </c>
      <c r="G1259" s="87">
        <f>IF(D1259="","",IF('Műszaki adattábla'!K1251="20-99",IF('Műszaki adattábla'!N1251="","Nem adott meg lekötött teljesítményt",VLOOKUP(D1259,'Műszaki adattábla'!E:P,10,0)),0))</f>
        <v>683</v>
      </c>
      <c r="H1259" s="87">
        <f>IF(D1259="","",VLOOKUP(D1259,'Műszaki adattábla'!E:Q,11,0))</f>
        <v>0</v>
      </c>
      <c r="I1259" s="88">
        <v>1832.45</v>
      </c>
      <c r="J1259" s="89">
        <v>194.42</v>
      </c>
      <c r="K1259" s="90">
        <f>IF(D1259="","",ROUND((F1259*I1259*'Műszaki adattábla'!$C$6/'Műszaki adattábla'!$C$7)+(G1259*I1259)+(H1259*I1259)/12*$D$7,0))</f>
        <v>1251563</v>
      </c>
      <c r="L1259" s="91">
        <f t="shared" si="40"/>
        <v>239293</v>
      </c>
    </row>
    <row r="1260" spans="2:12" ht="15.75" thickBot="1" x14ac:dyDescent="0.3">
      <c r="B1260" s="84">
        <f t="shared" si="39"/>
        <v>1239</v>
      </c>
      <c r="C1260" s="85" t="str">
        <f>IF(D1260="","",VLOOKUP(D1260,'Műszaki adattábla'!E:H,2,0))</f>
        <v>1055 Budapest Nagy Ignác utca 5-11.</v>
      </c>
      <c r="D1260" s="86" t="str">
        <f>IF('Műszaki adattábla'!E1252="","",'Műszaki adattábla'!E1252)</f>
        <v>39N0600062640008</v>
      </c>
      <c r="E1260" s="151">
        <f>IF('Műszaki adattábla'!E1252="","",'Műszaki adattábla'!Q1252)</f>
        <v>9603429</v>
      </c>
      <c r="F1260" s="87">
        <f>IF(D1260="","",VLOOKUP(D1260,'Műszaki adattábla'!E:N,8,0))</f>
        <v>0</v>
      </c>
      <c r="G1260" s="87">
        <f>IF(D1260="","",IF('Műszaki adattábla'!K1252="20-99",IF('Műszaki adattábla'!N1252="","Nem adott meg lekötött teljesítményt",VLOOKUP(D1260,'Műszaki adattábla'!E:P,10,0)),0))</f>
        <v>0</v>
      </c>
      <c r="H1260" s="87">
        <f>IF(D1260="","",VLOOKUP(D1260,'Műszaki adattábla'!E:Q,11,0))</f>
        <v>3695</v>
      </c>
      <c r="I1260" s="88">
        <v>2721.89</v>
      </c>
      <c r="J1260" s="89">
        <v>122.75</v>
      </c>
      <c r="K1260" s="90">
        <f>IF(D1260="","",ROUND((F1260*I1260*'Műszaki adattábla'!$C$6/'Műszaki adattábla'!$C$7)+(G1260*I1260)+(H1260*I1260)/12*$D$7,0))</f>
        <v>10057384</v>
      </c>
      <c r="L1260" s="91">
        <f t="shared" si="40"/>
        <v>1178821</v>
      </c>
    </row>
    <row r="1261" spans="2:12" ht="15.75" thickBot="1" x14ac:dyDescent="0.3">
      <c r="B1261" s="84">
        <f t="shared" si="39"/>
        <v>1240</v>
      </c>
      <c r="C1261" s="85" t="str">
        <f>IF(D1261="","",VLOOKUP(D1261,'Műszaki adattábla'!E:H,2,0))</f>
        <v>1108 Budapest Venyige utca 1.</v>
      </c>
      <c r="D1261" s="86" t="str">
        <f>IF('Műszaki adattábla'!E1253="","",'Műszaki adattábla'!E1253)</f>
        <v>39N0611182880004</v>
      </c>
      <c r="E1261" s="151">
        <f>IF('Műszaki adattábla'!E1253="","",'Műszaki adattábla'!Q1253)</f>
        <v>253677</v>
      </c>
      <c r="F1261" s="87">
        <f>IF(D1261="","",VLOOKUP(D1261,'Műszaki adattábla'!E:N,8,0))</f>
        <v>0</v>
      </c>
      <c r="G1261" s="87">
        <f>IF(D1261="","",IF('Műszaki adattábla'!K1253="20-99",IF('Műszaki adattábla'!N1253="","Nem adott meg lekötött teljesítményt",VLOOKUP(D1261,'Műszaki adattábla'!E:P,10,0)),0))</f>
        <v>420</v>
      </c>
      <c r="H1261" s="87">
        <f>IF(D1261="","",VLOOKUP(D1261,'Műszaki adattábla'!E:Q,11,0))</f>
        <v>0</v>
      </c>
      <c r="I1261" s="88">
        <v>2804.11</v>
      </c>
      <c r="J1261" s="89">
        <v>131.18</v>
      </c>
      <c r="K1261" s="90">
        <f>IF(D1261="","",ROUND((F1261*I1261*'Műszaki adattábla'!$C$6/'Műszaki adattábla'!$C$7)+(G1261*I1261)+(H1261*I1261)/12*$D$7,0))</f>
        <v>1177726</v>
      </c>
      <c r="L1261" s="91">
        <f t="shared" si="40"/>
        <v>33277</v>
      </c>
    </row>
    <row r="1262" spans="2:12" ht="15.75" thickBot="1" x14ac:dyDescent="0.3">
      <c r="B1262" s="84">
        <f t="shared" si="39"/>
        <v>1241</v>
      </c>
      <c r="C1262" s="85" t="str">
        <f>IF(D1262="","",VLOOKUP(D1262,'Műszaki adattábla'!E:H,2,0))</f>
        <v>9021 Győr, Jókai u. 18.</v>
      </c>
      <c r="D1262" s="86" t="str">
        <f>IF('Műszaki adattábla'!E1254="","",'Műszaki adattábla'!E1254)</f>
        <v>39N0500636020008</v>
      </c>
      <c r="E1262" s="151">
        <f>IF('Műszaki adattábla'!E1254="","",'Műszaki adattábla'!Q1254)</f>
        <v>67560</v>
      </c>
      <c r="F1262" s="87">
        <f>IF(D1262="","",VLOOKUP(D1262,'Műszaki adattábla'!E:N,8,0))</f>
        <v>10</v>
      </c>
      <c r="G1262" s="87">
        <f>IF(D1262="","",IF('Műszaki adattábla'!K1254="20-99",IF('Műszaki adattábla'!N1254="","Nem adott meg lekötött teljesítményt",VLOOKUP(D1262,'Műszaki adattábla'!E:P,10,0)),0))</f>
        <v>0</v>
      </c>
      <c r="H1262" s="87">
        <f>IF(D1262="","",VLOOKUP(D1262,'Műszaki adattábla'!E:Q,11,0))</f>
        <v>0</v>
      </c>
      <c r="I1262" s="88">
        <v>1954.93</v>
      </c>
      <c r="J1262" s="89">
        <v>1138.9100000000001</v>
      </c>
      <c r="K1262" s="90">
        <f>IF(D1262="","",ROUND((F1262*I1262*'Műszaki adattábla'!$C$6/'Műszaki adattábla'!$C$7)+(G1262*I1262)+(H1262*I1262)/12*$D$7,0))</f>
        <v>206358</v>
      </c>
      <c r="L1262" s="91">
        <f t="shared" si="40"/>
        <v>76945</v>
      </c>
    </row>
    <row r="1263" spans="2:12" ht="15.75" thickBot="1" x14ac:dyDescent="0.3">
      <c r="B1263" s="84">
        <f t="shared" si="39"/>
        <v>1242</v>
      </c>
      <c r="C1263" s="85" t="str">
        <f>IF(D1263="","",VLOOKUP(D1263,'Műszaki adattábla'!E:H,2,0))</f>
        <v>4024 Debrecen, Iparkamara u. 1. sz.</v>
      </c>
      <c r="D1263" s="86" t="str">
        <f>IF('Műszaki adattábla'!E1255="","",'Műszaki adattábla'!E1255)</f>
        <v>39N1104892020002</v>
      </c>
      <c r="E1263" s="151">
        <f>IF('Műszaki adattábla'!E1255="","",'Műszaki adattábla'!Q1255)</f>
        <v>594502</v>
      </c>
      <c r="F1263" s="87">
        <f>IF(D1263="","",VLOOKUP(D1263,'Műszaki adattábla'!E:N,8,0))</f>
        <v>0</v>
      </c>
      <c r="G1263" s="87">
        <f>IF(D1263="","",IF('Műszaki adattábla'!K1255="20-99",IF('Műszaki adattábla'!N1255="","Nem adott meg lekötött teljesítményt",VLOOKUP(D1263,'Műszaki adattábla'!E:P,10,0)),0))</f>
        <v>893</v>
      </c>
      <c r="H1263" s="87">
        <f>IF(D1263="","",VLOOKUP(D1263,'Műszaki adattábla'!E:Q,11,0))</f>
        <v>0</v>
      </c>
      <c r="I1263" s="88">
        <v>1832.45</v>
      </c>
      <c r="J1263" s="89">
        <v>194.42</v>
      </c>
      <c r="K1263" s="90">
        <f>IF(D1263="","",ROUND((F1263*I1263*'Műszaki adattábla'!$C$6/'Műszaki adattábla'!$C$7)+(G1263*I1263)+(H1263*I1263)/12*$D$7,0))</f>
        <v>1636378</v>
      </c>
      <c r="L1263" s="91">
        <f t="shared" si="40"/>
        <v>115583</v>
      </c>
    </row>
    <row r="1264" spans="2:12" ht="15.75" thickBot="1" x14ac:dyDescent="0.3">
      <c r="B1264" s="84">
        <f t="shared" si="39"/>
        <v>1243</v>
      </c>
      <c r="C1264" s="85" t="str">
        <f>IF(D1264="","",VLOOKUP(D1264,'Műszaki adattábla'!E:H,2,0))</f>
        <v>3300 Eger, Törvényház út 2.</v>
      </c>
      <c r="D1264" s="86" t="str">
        <f>IF('Műszaki adattábla'!E1256="","",'Műszaki adattábla'!E1256)</f>
        <v>39N1110010340005</v>
      </c>
      <c r="E1264" s="151">
        <f>IF('Műszaki adattábla'!E1256="","",'Műszaki adattábla'!Q1256)</f>
        <v>719906</v>
      </c>
      <c r="F1264" s="87">
        <f>IF(D1264="","",VLOOKUP(D1264,'Műszaki adattábla'!E:N,8,0))</f>
        <v>0</v>
      </c>
      <c r="G1264" s="87">
        <f>IF(D1264="","",IF('Műszaki adattábla'!K1256="20-99",IF('Műszaki adattábla'!N1256="","Nem adott meg lekötött teljesítményt",VLOOKUP(D1264,'Műszaki adattábla'!E:P,10,0)),0))</f>
        <v>683</v>
      </c>
      <c r="H1264" s="87">
        <f>IF(D1264="","",VLOOKUP(D1264,'Műszaki adattábla'!E:Q,11,0))</f>
        <v>0</v>
      </c>
      <c r="I1264" s="88">
        <v>1832.45</v>
      </c>
      <c r="J1264" s="89">
        <v>194.42</v>
      </c>
      <c r="K1264" s="90">
        <f>IF(D1264="","",ROUND((F1264*I1264*'Műszaki adattábla'!$C$6/'Műszaki adattábla'!$C$7)+(G1264*I1264)+(H1264*I1264)/12*$D$7,0))</f>
        <v>1251563</v>
      </c>
      <c r="L1264" s="91">
        <f t="shared" si="40"/>
        <v>139964</v>
      </c>
    </row>
    <row r="1265" spans="2:12" ht="15.75" thickBot="1" x14ac:dyDescent="0.3">
      <c r="B1265" s="84">
        <f t="shared" si="39"/>
        <v>1244</v>
      </c>
      <c r="C1265" s="85" t="str">
        <f>IF(D1265="","",VLOOKUP(D1265,'Műszaki adattábla'!E:H,2,0))</f>
        <v>5001 Szolnok, Dózsa Gy. u. 1/a.</v>
      </c>
      <c r="D1265" s="86" t="str">
        <f>IF('Műszaki adattábla'!E1257="","",'Műszaki adattábla'!E1257)</f>
        <v>39N110801179000S</v>
      </c>
      <c r="E1265" s="151">
        <f>IF('Műszaki adattábla'!E1257="","",'Műszaki adattábla'!Q1257)</f>
        <v>1123716</v>
      </c>
      <c r="F1265" s="87">
        <f>IF(D1265="","",VLOOKUP(D1265,'Műszaki adattábla'!E:N,8,0))</f>
        <v>0</v>
      </c>
      <c r="G1265" s="87">
        <f>IF(D1265="","",IF('Műszaki adattábla'!K1257="20-99",IF('Műszaki adattábla'!N1257="","Nem adott meg lekötött teljesítményt",VLOOKUP(D1265,'Műszaki adattábla'!E:P,10,0)),0))</f>
        <v>840</v>
      </c>
      <c r="H1265" s="87">
        <f>IF(D1265="","",VLOOKUP(D1265,'Műszaki adattábla'!E:Q,11,0))</f>
        <v>0</v>
      </c>
      <c r="I1265" s="88">
        <v>1832.45</v>
      </c>
      <c r="J1265" s="89">
        <v>194.42</v>
      </c>
      <c r="K1265" s="90">
        <f>IF(D1265="","",ROUND((F1265*I1265*'Műszaki adattábla'!$C$6/'Műszaki adattábla'!$C$7)+(G1265*I1265)+(H1265*I1265)/12*$D$7,0))</f>
        <v>1539258</v>
      </c>
      <c r="L1265" s="91">
        <f t="shared" si="40"/>
        <v>218473</v>
      </c>
    </row>
    <row r="1266" spans="2:12" ht="15.75" thickBot="1" x14ac:dyDescent="0.3">
      <c r="B1266" s="84">
        <f t="shared" si="39"/>
        <v>1245</v>
      </c>
      <c r="C1266" s="85" t="str">
        <f>IF(D1266="","",VLOOKUP(D1266,'Műszaki adattábla'!E:H,2,0))</f>
        <v>7400 Kaposvár, Kossuth Lajos u. 19.</v>
      </c>
      <c r="D1266" s="86" t="str">
        <f>IF('Műszaki adattábla'!E1258="","",'Műszaki adattábla'!E1258)</f>
        <v>39N0402414640002</v>
      </c>
      <c r="E1266" s="151">
        <f>IF('Műszaki adattábla'!E1258="","",'Műszaki adattábla'!Q1258)</f>
        <v>832852</v>
      </c>
      <c r="F1266" s="87">
        <f>IF(D1266="","",VLOOKUP(D1266,'Műszaki adattábla'!E:N,8,0))</f>
        <v>0</v>
      </c>
      <c r="G1266" s="87">
        <f>IF(D1266="","",IF('Műszaki adattábla'!K1258="20-99",IF('Műszaki adattábla'!N1258="","Nem adott meg lekötött teljesítményt",VLOOKUP(D1266,'Műszaki adattábla'!E:P,10,0)),0))</f>
        <v>336</v>
      </c>
      <c r="H1266" s="87">
        <f>IF(D1266="","",VLOOKUP(D1266,'Műszaki adattábla'!E:Q,11,0))</f>
        <v>0</v>
      </c>
      <c r="I1266" s="88">
        <v>3252.02</v>
      </c>
      <c r="J1266" s="89">
        <v>174.31</v>
      </c>
      <c r="K1266" s="90">
        <f>IF(D1266="","",ROUND((F1266*I1266*'Műszaki adattábla'!$C$6/'Műszaki adattábla'!$C$7)+(G1266*I1266)+(H1266*I1266)/12*$D$7,0))</f>
        <v>1092679</v>
      </c>
      <c r="L1266" s="91">
        <f t="shared" si="40"/>
        <v>145174</v>
      </c>
    </row>
    <row r="1267" spans="2:12" ht="15.75" thickBot="1" x14ac:dyDescent="0.3">
      <c r="B1267" s="84">
        <f t="shared" si="39"/>
        <v>1246</v>
      </c>
      <c r="C1267" s="85" t="str">
        <f>IF(D1267="","",VLOOKUP(D1267,'Műszaki adattábla'!E:H,2,0))</f>
        <v>4400 Nyíregyháza, Bujtos u. 5.</v>
      </c>
      <c r="D1267" s="86" t="str">
        <f>IF('Műszaki adattábla'!E1259="","",'Műszaki adattábla'!E1259)</f>
        <v>39N1100617220003</v>
      </c>
      <c r="E1267" s="151">
        <f>IF('Műszaki adattábla'!E1259="","",'Műszaki adattábla'!Q1259)</f>
        <v>944744</v>
      </c>
      <c r="F1267" s="87">
        <f>IF(D1267="","",VLOOKUP(D1267,'Műszaki adattábla'!E:N,8,0))</f>
        <v>0</v>
      </c>
      <c r="G1267" s="87">
        <f>IF(D1267="","",IF('Műszaki adattábla'!K1259="20-99",IF('Műszaki adattábla'!N1259="","Nem adott meg lekötött teljesítményt",VLOOKUP(D1267,'Műszaki adattábla'!E:P,10,0)),0))</f>
        <v>420</v>
      </c>
      <c r="H1267" s="87">
        <f>IF(D1267="","",VLOOKUP(D1267,'Műszaki adattábla'!E:Q,11,0))</f>
        <v>0</v>
      </c>
      <c r="I1267" s="88">
        <v>1832.45</v>
      </c>
      <c r="J1267" s="89">
        <v>194.42</v>
      </c>
      <c r="K1267" s="90">
        <f>IF(D1267="","",ROUND((F1267*I1267*'Műszaki adattábla'!$C$6/'Műszaki adattábla'!$C$7)+(G1267*I1267)+(H1267*I1267)/12*$D$7,0))</f>
        <v>769629</v>
      </c>
      <c r="L1267" s="91">
        <f t="shared" si="40"/>
        <v>183677</v>
      </c>
    </row>
    <row r="1268" spans="2:12" ht="15.75" thickBot="1" x14ac:dyDescent="0.3">
      <c r="B1268" s="84">
        <f t="shared" si="39"/>
        <v>1247</v>
      </c>
      <c r="C1268" s="85" t="str">
        <f>IF(D1268="","",VLOOKUP(D1268,'Műszaki adattábla'!E:H,2,0))</f>
        <v>7100 Szekszárd, Béla tér 4.</v>
      </c>
      <c r="D1268" s="86" t="str">
        <f>IF('Műszaki adattábla'!E1260="","",'Műszaki adattábla'!E1260)</f>
        <v>39N0302591190004</v>
      </c>
      <c r="E1268" s="151">
        <f>IF('Műszaki adattábla'!E1260="","",'Műszaki adattábla'!Q1260)</f>
        <v>876133</v>
      </c>
      <c r="F1268" s="87">
        <f>IF(D1268="","",VLOOKUP(D1268,'Műszaki adattábla'!E:N,8,0))</f>
        <v>0</v>
      </c>
      <c r="G1268" s="87">
        <f>IF(D1268="","",IF('Műszaki adattábla'!K1260="20-99",IF('Műszaki adattábla'!N1260="","Nem adott meg lekötött teljesítményt",VLOOKUP(D1268,'Műszaki adattábla'!E:P,10,0)),0))</f>
        <v>851</v>
      </c>
      <c r="H1268" s="87">
        <f>IF(D1268="","",VLOOKUP(D1268,'Műszaki adattábla'!E:Q,11,0))</f>
        <v>0</v>
      </c>
      <c r="I1268" s="88">
        <v>3089.46</v>
      </c>
      <c r="J1268" s="89">
        <v>180.21</v>
      </c>
      <c r="K1268" s="90">
        <f>IF(D1268="","",ROUND((F1268*I1268*'Műszaki adattábla'!$C$6/'Műszaki adattábla'!$C$7)+(G1268*I1268)+(H1268*I1268)/12*$D$7,0))</f>
        <v>2629130</v>
      </c>
      <c r="L1268" s="91">
        <f t="shared" si="40"/>
        <v>157888</v>
      </c>
    </row>
    <row r="1269" spans="2:12" ht="15.75" thickBot="1" x14ac:dyDescent="0.3">
      <c r="B1269" s="84">
        <f t="shared" si="39"/>
        <v>1248</v>
      </c>
      <c r="C1269" s="85" t="str">
        <f>IF(D1269="","",VLOOKUP(D1269,'Műszaki adattábla'!E:H,2,0))</f>
        <v>8200 Veszprém, Külső-Kádártai út 12.</v>
      </c>
      <c r="D1269" s="86" t="str">
        <f>IF('Műszaki adattábla'!E1261="","",'Műszaki adattábla'!E1261)</f>
        <v>39N040000145000K</v>
      </c>
      <c r="E1269" s="151">
        <f>IF('Műszaki adattábla'!E1261="","",'Műszaki adattábla'!Q1261)</f>
        <v>2491167</v>
      </c>
      <c r="F1269" s="87">
        <f>IF(D1269="","",VLOOKUP(D1269,'Műszaki adattábla'!E:N,8,0))</f>
        <v>0</v>
      </c>
      <c r="G1269" s="87">
        <f>IF(D1269="","",IF('Műszaki adattábla'!K1261="20-99",IF('Műszaki adattábla'!N1261="","Nem adott meg lekötött teljesítményt",VLOOKUP(D1269,'Műszaki adattábla'!E:P,10,0)),0))</f>
        <v>998</v>
      </c>
      <c r="H1269" s="87">
        <f>IF(D1269="","",VLOOKUP(D1269,'Műszaki adattábla'!E:Q,11,0))</f>
        <v>0</v>
      </c>
      <c r="I1269" s="88">
        <v>3252.02</v>
      </c>
      <c r="J1269" s="89">
        <v>174.31</v>
      </c>
      <c r="K1269" s="90">
        <f>IF(D1269="","",ROUND((F1269*I1269*'Műszaki adattábla'!$C$6/'Műszaki adattábla'!$C$7)+(G1269*I1269)+(H1269*I1269)/12*$D$7,0))</f>
        <v>3245516</v>
      </c>
      <c r="L1269" s="91">
        <f t="shared" si="40"/>
        <v>434235</v>
      </c>
    </row>
    <row r="1270" spans="2:12" ht="15.75" thickBot="1" x14ac:dyDescent="0.3">
      <c r="B1270" s="84">
        <f t="shared" si="39"/>
        <v>1249</v>
      </c>
      <c r="C1270" s="85" t="str">
        <f>IF(D1270="","",VLOOKUP(D1270,'Műszaki adattábla'!E:H,2,0))</f>
        <v>8900 Zalaegerszeg, Várkör 4.</v>
      </c>
      <c r="D1270" s="86" t="str">
        <f>IF('Műszaki adattábla'!E1262="","",'Műszaki adattábla'!E1262)</f>
        <v>39N040060632000Q</v>
      </c>
      <c r="E1270" s="151">
        <f>IF('Műszaki adattábla'!E1262="","",'Műszaki adattábla'!Q1262)</f>
        <v>738906</v>
      </c>
      <c r="F1270" s="87">
        <f>IF(D1270="","",VLOOKUP(D1270,'Műszaki adattábla'!E:N,8,0))</f>
        <v>0</v>
      </c>
      <c r="G1270" s="87">
        <f>IF(D1270="","",IF('Műszaki adattábla'!K1262="20-99",IF('Műszaki adattábla'!N1262="","Nem adott meg lekötött teljesítményt",VLOOKUP(D1270,'Műszaki adattábla'!E:P,10,0)),0))</f>
        <v>368</v>
      </c>
      <c r="H1270" s="87">
        <f>IF(D1270="","",VLOOKUP(D1270,'Műszaki adattábla'!E:Q,11,0))</f>
        <v>0</v>
      </c>
      <c r="I1270" s="88">
        <v>3252.02</v>
      </c>
      <c r="J1270" s="89">
        <v>174.31</v>
      </c>
      <c r="K1270" s="90">
        <f>IF(D1270="","",ROUND((F1270*I1270*'Műszaki adattábla'!$C$6/'Műszaki adattábla'!$C$7)+(G1270*I1270)+(H1270*I1270)/12*$D$7,0))</f>
        <v>1196743</v>
      </c>
      <c r="L1270" s="91">
        <f t="shared" si="40"/>
        <v>128799</v>
      </c>
    </row>
    <row r="1271" spans="2:12" ht="15.75" thickBot="1" x14ac:dyDescent="0.3">
      <c r="B1271" s="84">
        <f t="shared" si="39"/>
        <v>1250</v>
      </c>
      <c r="C1271" s="85" t="str">
        <f>IF(D1271="","",VLOOKUP(D1271,'Műszaki adattábla'!E:H,2,0))</f>
        <v>2098 Pilisszentkereszt, Pomázi út 6.</v>
      </c>
      <c r="D1271" s="86" t="str">
        <f>IF('Műszaki adattábla'!E1263="","",'Műszaki adattábla'!E1263)</f>
        <v>39N110519645000P</v>
      </c>
      <c r="E1271" s="151">
        <f>IF('Műszaki adattábla'!E1263="","",'Műszaki adattábla'!Q1263)</f>
        <v>400065</v>
      </c>
      <c r="F1271" s="87">
        <f>IF(D1271="","",VLOOKUP(D1271,'Műszaki adattábla'!E:N,8,0))</f>
        <v>0</v>
      </c>
      <c r="G1271" s="87">
        <f>IF(D1271="","",IF('Műszaki adattábla'!K1263="20-99",IF('Műszaki adattábla'!N1263="","Nem adott meg lekötött teljesítményt",VLOOKUP(D1271,'Műszaki adattábla'!E:P,10,0)),0))</f>
        <v>746</v>
      </c>
      <c r="H1271" s="87">
        <f>IF(D1271="","",VLOOKUP(D1271,'Műszaki adattábla'!E:Q,11,0))</f>
        <v>0</v>
      </c>
      <c r="I1271" s="88">
        <v>1832.45</v>
      </c>
      <c r="J1271" s="89">
        <v>194.42</v>
      </c>
      <c r="K1271" s="90">
        <f>IF(D1271="","",ROUND((F1271*I1271*'Műszaki adattábla'!$C$6/'Műszaki adattábla'!$C$7)+(G1271*I1271)+(H1271*I1271)/12*$D$7,0))</f>
        <v>1367008</v>
      </c>
      <c r="L1271" s="91">
        <f t="shared" si="40"/>
        <v>77781</v>
      </c>
    </row>
    <row r="1272" spans="2:12" ht="15.75" thickBot="1" x14ac:dyDescent="0.3">
      <c r="B1272" s="84">
        <f t="shared" si="39"/>
        <v>1251</v>
      </c>
      <c r="C1272" s="85" t="str">
        <f>IF(D1272="","",VLOOKUP(D1272,'Műszaki adattábla'!E:H,2,0))</f>
        <v>7275 Igal, Gábor u. 6.</v>
      </c>
      <c r="D1272" s="86" t="str">
        <f>IF('Műszaki adattábla'!E1264="","",'Műszaki adattábla'!E1264)</f>
        <v>39N040112995000A</v>
      </c>
      <c r="E1272" s="151">
        <f>IF('Műszaki adattábla'!E1264="","",'Műszaki adattábla'!Q1264)</f>
        <v>547949</v>
      </c>
      <c r="F1272" s="87">
        <f>IF(D1272="","",VLOOKUP(D1272,'Műszaki adattábla'!E:N,8,0))</f>
        <v>0</v>
      </c>
      <c r="G1272" s="87">
        <f>IF(D1272="","",IF('Műszaki adattábla'!K1264="20-99",IF('Műszaki adattábla'!N1264="","Nem adott meg lekötött teljesítményt",VLOOKUP(D1272,'Műszaki adattábla'!E:P,10,0)),0))</f>
        <v>462</v>
      </c>
      <c r="H1272" s="87">
        <f>IF(D1272="","",VLOOKUP(D1272,'Műszaki adattábla'!E:Q,11,0))</f>
        <v>0</v>
      </c>
      <c r="I1272" s="88">
        <v>3252.02</v>
      </c>
      <c r="J1272" s="89">
        <v>174.31</v>
      </c>
      <c r="K1272" s="90">
        <f>IF(D1272="","",ROUND((F1272*I1272*'Műszaki adattábla'!$C$6/'Műszaki adattábla'!$C$7)+(G1272*I1272)+(H1272*I1272)/12*$D$7,0))</f>
        <v>1502433</v>
      </c>
      <c r="L1272" s="91">
        <f t="shared" si="40"/>
        <v>95513</v>
      </c>
    </row>
    <row r="1273" spans="2:12" ht="15.75" thickBot="1" x14ac:dyDescent="0.3">
      <c r="B1273" s="84">
        <f t="shared" si="39"/>
        <v>1252</v>
      </c>
      <c r="C1273" s="85" t="str">
        <f>IF(D1273="","",VLOOKUP(D1273,'Műszaki adattábla'!E:H,2,0))</f>
        <v>1151 Budapest, Dal u. 10.</v>
      </c>
      <c r="D1273" s="86" t="str">
        <f>IF('Műszaki adattábla'!E1265="","",'Műszaki adattábla'!E1265)</f>
        <v>39N060743795000G</v>
      </c>
      <c r="E1273" s="151">
        <f>IF('Műszaki adattábla'!E1265="","",'Műszaki adattábla'!Q1265)</f>
        <v>251334</v>
      </c>
      <c r="F1273" s="87">
        <f>IF(D1273="","",VLOOKUP(D1273,'Műszaki adattábla'!E:N,8,0))</f>
        <v>0</v>
      </c>
      <c r="G1273" s="87">
        <f>IF(D1273="","",IF('Műszaki adattábla'!K1265="20-99",IF('Műszaki adattábla'!N1265="","Nem adott meg lekötött teljesítményt",VLOOKUP(D1273,'Műszaki adattábla'!E:P,10,0)),0))</f>
        <v>263</v>
      </c>
      <c r="H1273" s="87">
        <f>IF(D1273="","",VLOOKUP(D1273,'Műszaki adattábla'!E:Q,11,0))</f>
        <v>0</v>
      </c>
      <c r="I1273" s="88">
        <v>2804.11</v>
      </c>
      <c r="J1273" s="89">
        <v>131.18</v>
      </c>
      <c r="K1273" s="90">
        <f>IF(D1273="","",ROUND((F1273*I1273*'Műszaki adattábla'!$C$6/'Műszaki adattábla'!$C$7)+(G1273*I1273)+(H1273*I1273)/12*$D$7,0))</f>
        <v>737481</v>
      </c>
      <c r="L1273" s="91">
        <f t="shared" si="40"/>
        <v>32970</v>
      </c>
    </row>
    <row r="1274" spans="2:12" ht="15.75" thickBot="1" x14ac:dyDescent="0.3">
      <c r="B1274" s="84">
        <f t="shared" si="39"/>
        <v>1253</v>
      </c>
      <c r="C1274" s="85" t="str">
        <f>IF(D1274="","",VLOOKUP(D1274,'Műszaki adattábla'!E:H,2,0))</f>
        <v>1145 Budapest, Bosnyák utca 6.</v>
      </c>
      <c r="D1274" s="86" t="str">
        <f>IF('Műszaki adattábla'!E1266="","",'Műszaki adattábla'!E1266)</f>
        <v>39N060055755000B</v>
      </c>
      <c r="E1274" s="151">
        <f>IF('Műszaki adattábla'!E1266="","",'Műszaki adattábla'!Q1266)</f>
        <v>147569</v>
      </c>
      <c r="F1274" s="87">
        <f>IF(D1274="","",VLOOKUP(D1274,'Műszaki adattábla'!E:N,8,0))</f>
        <v>16</v>
      </c>
      <c r="G1274" s="87">
        <f>IF(D1274="","",IF('Műszaki adattábla'!K1266="20-99",IF('Műszaki adattábla'!N1266="","Nem adott meg lekötött teljesítményt",VLOOKUP(D1274,'Műszaki adattábla'!E:P,10,0)),0))</f>
        <v>0</v>
      </c>
      <c r="H1274" s="87">
        <f>IF(D1274="","",VLOOKUP(D1274,'Műszaki adattábla'!E:Q,11,0))</f>
        <v>0</v>
      </c>
      <c r="I1274" s="88">
        <v>1973.63</v>
      </c>
      <c r="J1274" s="89">
        <v>131.18</v>
      </c>
      <c r="K1274" s="90">
        <f>IF(D1274="","",ROUND((F1274*I1274*'Műszaki adattábla'!$C$6/'Műszaki adattábla'!$C$7)+(G1274*I1274)+(H1274*I1274)/12*$D$7,0))</f>
        <v>333332</v>
      </c>
      <c r="L1274" s="91">
        <f t="shared" si="40"/>
        <v>19358</v>
      </c>
    </row>
    <row r="1275" spans="2:12" ht="15.75" thickBot="1" x14ac:dyDescent="0.3">
      <c r="B1275" s="84">
        <f t="shared" si="39"/>
        <v>1254</v>
      </c>
      <c r="C1275" s="85" t="str">
        <f>IF(D1275="","",VLOOKUP(D1275,'Műszaki adattábla'!E:H,2,0))</f>
        <v>1054 Budapest, Steindl Imre u. 8.</v>
      </c>
      <c r="D1275" s="86" t="str">
        <f>IF('Műszaki adattábla'!E1267="","",'Műszaki adattábla'!E1267)</f>
        <v>39N060006602000Q</v>
      </c>
      <c r="E1275" s="151">
        <f>IF('Műszaki adattábla'!E1267="","",'Műszaki adattábla'!Q1267)</f>
        <v>945800</v>
      </c>
      <c r="F1275" s="87">
        <f>IF(D1275="","",VLOOKUP(D1275,'Műszaki adattábla'!E:N,8,0))</f>
        <v>0</v>
      </c>
      <c r="G1275" s="87">
        <f>IF(D1275="","",IF('Műszaki adattábla'!K1267="20-99",IF('Műszaki adattábla'!N1267="","Nem adott meg lekötött teljesítményt",VLOOKUP(D1275,'Műszaki adattábla'!E:P,10,0)),0))</f>
        <v>0</v>
      </c>
      <c r="H1275" s="87">
        <f>IF(D1275="","",VLOOKUP(D1275,'Műszaki adattábla'!E:Q,11,0))</f>
        <v>1689</v>
      </c>
      <c r="I1275" s="88">
        <v>2721.89</v>
      </c>
      <c r="J1275" s="89">
        <v>122.75</v>
      </c>
      <c r="K1275" s="90">
        <f>IF(D1275="","",ROUND((F1275*I1275*'Műszaki adattábla'!$C$6/'Műszaki adattábla'!$C$7)+(G1275*I1275)+(H1275*I1275)/12*$D$7,0))</f>
        <v>4597272</v>
      </c>
      <c r="L1275" s="91">
        <f t="shared" si="40"/>
        <v>116097</v>
      </c>
    </row>
    <row r="1276" spans="2:12" ht="15.75" thickBot="1" x14ac:dyDescent="0.3">
      <c r="B1276" s="84">
        <f t="shared" si="39"/>
        <v>1255</v>
      </c>
      <c r="C1276" s="85" t="str">
        <f>IF(D1276="","",VLOOKUP(D1276,'Műszaki adattábla'!E:H,2,0))</f>
        <v>1054 Budapest, Steindl Imre u. 8.</v>
      </c>
      <c r="D1276" s="86" t="str">
        <f>IF('Műszaki adattábla'!E1268="","",'Műszaki adattábla'!E1268)</f>
        <v>39N0600628060007</v>
      </c>
      <c r="E1276" s="151">
        <f>IF('Műszaki adattábla'!E1268="","",'Műszaki adattábla'!Q1268)</f>
        <v>76002</v>
      </c>
      <c r="F1276" s="87">
        <f>IF(D1276="","",VLOOKUP(D1276,'Műszaki adattábla'!E:N,8,0))</f>
        <v>16</v>
      </c>
      <c r="G1276" s="87">
        <f>IF(D1276="","",IF('Műszaki adattábla'!K1268="20-99",IF('Műszaki adattábla'!N1268="","Nem adott meg lekötött teljesítményt",VLOOKUP(D1276,'Műszaki adattábla'!E:P,10,0)),0))</f>
        <v>0</v>
      </c>
      <c r="H1276" s="87">
        <f>IF(D1276="","",VLOOKUP(D1276,'Műszaki adattábla'!E:Q,11,0))</f>
        <v>0</v>
      </c>
      <c r="I1276" s="88">
        <v>1973.63</v>
      </c>
      <c r="J1276" s="89">
        <v>131.18</v>
      </c>
      <c r="K1276" s="90">
        <f>IF(D1276="","",ROUND((F1276*I1276*'Műszaki adattábla'!$C$6/'Műszaki adattábla'!$C$7)+(G1276*I1276)+(H1276*I1276)/12*$D$7,0))</f>
        <v>333332</v>
      </c>
      <c r="L1276" s="91">
        <f t="shared" si="40"/>
        <v>9970</v>
      </c>
    </row>
    <row r="1277" spans="2:12" ht="15.75" thickBot="1" x14ac:dyDescent="0.3">
      <c r="B1277" s="84">
        <f t="shared" si="39"/>
        <v>1256</v>
      </c>
      <c r="C1277" s="85" t="str">
        <f>IF(D1277="","",VLOOKUP(D1277,'Műszaki adattábla'!E:H,2,0))</f>
        <v>1064 Budapest, Rózsa u. 75-79.</v>
      </c>
      <c r="D1277" s="86" t="str">
        <f>IF('Műszaki adattábla'!E1269="","",'Műszaki adattábla'!E1269)</f>
        <v>39N060851591000A</v>
      </c>
      <c r="E1277" s="151">
        <f>IF('Műszaki adattábla'!E1269="","",'Műszaki adattábla'!Q1269)</f>
        <v>401120</v>
      </c>
      <c r="F1277" s="87">
        <f>IF(D1277="","",VLOOKUP(D1277,'Műszaki adattábla'!E:N,8,0))</f>
        <v>0</v>
      </c>
      <c r="G1277" s="87">
        <f>IF(D1277="","",IF('Műszaki adattábla'!K1269="20-99",IF('Műszaki adattábla'!N1269="","Nem adott meg lekötött teljesítményt",VLOOKUP(D1277,'Műszaki adattábla'!E:P,10,0)),0))</f>
        <v>683</v>
      </c>
      <c r="H1277" s="87">
        <f>IF(D1277="","",VLOOKUP(D1277,'Műszaki adattábla'!E:Q,11,0))</f>
        <v>0</v>
      </c>
      <c r="I1277" s="88">
        <v>2804.11</v>
      </c>
      <c r="J1277" s="89">
        <v>131.18</v>
      </c>
      <c r="K1277" s="90">
        <f>IF(D1277="","",ROUND((F1277*I1277*'Műszaki adattábla'!$C$6/'Műszaki adattábla'!$C$7)+(G1277*I1277)+(H1277*I1277)/12*$D$7,0))</f>
        <v>1915207</v>
      </c>
      <c r="L1277" s="91">
        <f t="shared" si="40"/>
        <v>52619</v>
      </c>
    </row>
    <row r="1278" spans="2:12" ht="15.75" thickBot="1" x14ac:dyDescent="0.3">
      <c r="B1278" s="84">
        <f t="shared" si="39"/>
        <v>1257</v>
      </c>
      <c r="C1278" s="85" t="str">
        <f>IF(D1278="","",VLOOKUP(D1278,'Műszaki adattábla'!E:H,2,0))</f>
        <v>6327 Harta-Állampuszta hrsz:0148/9</v>
      </c>
      <c r="D1278" s="86" t="str">
        <f>IF('Műszaki adattábla'!E1270="","",'Műszaki adattábla'!E1270)</f>
        <v>39N050811862000D</v>
      </c>
      <c r="E1278" s="151">
        <f>IF('Műszaki adattábla'!E1270="","",'Műszaki adattábla'!Q1270)</f>
        <v>1203360</v>
      </c>
      <c r="F1278" s="87">
        <f>IF(D1278="","",VLOOKUP(D1278,'Műszaki adattábla'!E:N,8,0))</f>
        <v>0</v>
      </c>
      <c r="G1278" s="87">
        <f>IF(D1278="","",IF('Műszaki adattábla'!K1270="20-99",IF('Műszaki adattábla'!N1270="","Nem adott meg lekötött teljesítményt",VLOOKUP(D1278,'Műszaki adattábla'!E:P,10,0)),0))</f>
        <v>420</v>
      </c>
      <c r="H1278" s="87">
        <f>IF(D1278="","",VLOOKUP(D1278,'Műszaki adattábla'!E:Q,11,0))</f>
        <v>0</v>
      </c>
      <c r="I1278" s="88">
        <v>1875.5</v>
      </c>
      <c r="J1278" s="89">
        <v>164.72</v>
      </c>
      <c r="K1278" s="90">
        <f>IF(D1278="","",ROUND((F1278*I1278*'Műszaki adattábla'!$C$6/'Műszaki adattábla'!$C$7)+(G1278*I1278)+(H1278*I1278)/12*$D$7,0))</f>
        <v>787710</v>
      </c>
      <c r="L1278" s="91">
        <f t="shared" si="40"/>
        <v>198217</v>
      </c>
    </row>
    <row r="1279" spans="2:12" ht="15.75" thickBot="1" x14ac:dyDescent="0.3">
      <c r="B1279" s="84">
        <f t="shared" si="39"/>
        <v>1258</v>
      </c>
      <c r="C1279" s="85" t="str">
        <f>IF(D1279="","",VLOOKUP(D1279,'Műszaki adattábla'!E:H,2,0))</f>
        <v>6320 Solt, Nagymajor 9135</v>
      </c>
      <c r="D1279" s="86" t="str">
        <f>IF('Műszaki adattábla'!E1271="","",'Műszaki adattábla'!E1271)</f>
        <v>39N050715184000I</v>
      </c>
      <c r="E1279" s="151">
        <f>IF('Műszaki adattábla'!E1271="","",'Műszaki adattábla'!Q1271)</f>
        <v>401116</v>
      </c>
      <c r="F1279" s="87">
        <f>IF(D1279="","",VLOOKUP(D1279,'Műszaki adattábla'!E:N,8,0))</f>
        <v>0</v>
      </c>
      <c r="G1279" s="87">
        <f>IF(D1279="","",IF('Műszaki adattábla'!K1271="20-99",IF('Műszaki adattábla'!N1271="","Nem adott meg lekötött teljesítményt",VLOOKUP(D1279,'Műszaki adattábla'!E:P,10,0)),0))</f>
        <v>431</v>
      </c>
      <c r="H1279" s="87">
        <f>IF(D1279="","",VLOOKUP(D1279,'Műszaki adattábla'!E:Q,11,0))</f>
        <v>0</v>
      </c>
      <c r="I1279" s="88">
        <v>1875.5</v>
      </c>
      <c r="J1279" s="89">
        <v>164.72</v>
      </c>
      <c r="K1279" s="90">
        <f>IF(D1279="","",ROUND((F1279*I1279*'Műszaki adattábla'!$C$6/'Műszaki adattábla'!$C$7)+(G1279*I1279)+(H1279*I1279)/12*$D$7,0))</f>
        <v>808341</v>
      </c>
      <c r="L1279" s="91">
        <f t="shared" si="40"/>
        <v>66072</v>
      </c>
    </row>
    <row r="1280" spans="2:12" ht="15.75" thickBot="1" x14ac:dyDescent="0.3">
      <c r="B1280" s="84">
        <f t="shared" si="39"/>
        <v>1259</v>
      </c>
      <c r="C1280" s="85" t="str">
        <f>IF(D1280="","",VLOOKUP(D1280,'Műszaki adattábla'!E:H,2,0))</f>
        <v>6327 Harta-Állampuszta hrsz:0148/114.</v>
      </c>
      <c r="D1280" s="86" t="str">
        <f>IF('Műszaki adattábla'!E1272="","",'Műszaki adattábla'!E1272)</f>
        <v>39N0508387830003</v>
      </c>
      <c r="E1280" s="151">
        <f>IF('Műszaki adattábla'!E1272="","",'Műszaki adattábla'!Q1272)</f>
        <v>395838</v>
      </c>
      <c r="F1280" s="87">
        <f>IF(D1280="","",VLOOKUP(D1280,'Műszaki adattábla'!E:N,8,0))</f>
        <v>0</v>
      </c>
      <c r="G1280" s="87">
        <f>IF(D1280="","",IF('Műszaki adattábla'!K1272="20-99",IF('Műszaki adattábla'!N1272="","Nem adott meg lekötött teljesítményt",VLOOKUP(D1280,'Műszaki adattábla'!E:P,10,0)),0))</f>
        <v>263</v>
      </c>
      <c r="H1280" s="87">
        <f>IF(D1280="","",VLOOKUP(D1280,'Műszaki adattábla'!E:Q,11,0))</f>
        <v>0</v>
      </c>
      <c r="I1280" s="88">
        <v>1875.5</v>
      </c>
      <c r="J1280" s="89">
        <v>164.72</v>
      </c>
      <c r="K1280" s="90">
        <f>IF(D1280="","",ROUND((F1280*I1280*'Műszaki adattábla'!$C$6/'Műszaki adattábla'!$C$7)+(G1280*I1280)+(H1280*I1280)/12*$D$7,0))</f>
        <v>493257</v>
      </c>
      <c r="L1280" s="91">
        <f t="shared" si="40"/>
        <v>65202</v>
      </c>
    </row>
    <row r="1281" spans="2:12" ht="15.75" thickBot="1" x14ac:dyDescent="0.3">
      <c r="B1281" s="84">
        <f t="shared" si="39"/>
        <v>1260</v>
      </c>
      <c r="C1281" s="85" t="str">
        <f>IF(D1281="","",VLOOKUP(D1281,'Műszaki adattábla'!E:H,2,0))</f>
        <v xml:space="preserve">6326 Harta-Állampuszta Korhány szárító </v>
      </c>
      <c r="D1281" s="86" t="str">
        <f>IF('Műszaki adattábla'!E1273="","",'Műszaki adattábla'!E1273)</f>
        <v>39N050777478000O</v>
      </c>
      <c r="E1281" s="151">
        <f>IF('Műszaki adattábla'!E1273="","",'Műszaki adattábla'!Q1273)</f>
        <v>1066136</v>
      </c>
      <c r="F1281" s="87">
        <f>IF(D1281="","",VLOOKUP(D1281,'Műszaki adattábla'!E:N,8,0))</f>
        <v>0</v>
      </c>
      <c r="G1281" s="87">
        <f>IF(D1281="","",IF('Műszaki adattábla'!K1273="20-99",IF('Műszaki adattábla'!N1273="","Nem adott meg lekötött teljesítményt",VLOOKUP(D1281,'Műszaki adattábla'!E:P,10,0)),0))</f>
        <v>0</v>
      </c>
      <c r="H1281" s="87">
        <f>IF(D1281="","",VLOOKUP(D1281,'Műszaki adattábla'!E:Q,11,0))</f>
        <v>1689</v>
      </c>
      <c r="I1281" s="88">
        <v>2816.89</v>
      </c>
      <c r="J1281" s="89">
        <v>164.72</v>
      </c>
      <c r="K1281" s="90">
        <f>IF(D1281="","",ROUND((F1281*I1281*'Műszaki adattábla'!$C$6/'Műszaki adattábla'!$C$7)+(G1281*I1281)+(H1281*I1281)/12*$D$7,0))</f>
        <v>4757727</v>
      </c>
      <c r="L1281" s="91">
        <f t="shared" si="40"/>
        <v>175614</v>
      </c>
    </row>
    <row r="1282" spans="2:12" ht="15.75" thickBot="1" x14ac:dyDescent="0.3">
      <c r="B1282" s="84">
        <f t="shared" ref="B1282:B1345" si="41">IF(D1282="","",B1281+1)</f>
        <v>1261</v>
      </c>
      <c r="C1282" s="85" t="str">
        <f>IF(D1282="","",VLOOKUP(D1282,'Műszaki adattábla'!E:H,2,0))</f>
        <v>6320 Solt, Sóskút major hrsz:099.</v>
      </c>
      <c r="D1282" s="86" t="str">
        <f>IF('Műszaki adattábla'!E1274="","",'Műszaki adattábla'!E1274)</f>
        <v>39N050535062000C</v>
      </c>
      <c r="E1282" s="151">
        <f>IF('Műszaki adattábla'!E1274="","",'Műszaki adattábla'!Q1274)</f>
        <v>0</v>
      </c>
      <c r="F1282" s="87">
        <f>IF(D1282="","",VLOOKUP(D1282,'Műszaki adattábla'!E:N,8,0))</f>
        <v>0</v>
      </c>
      <c r="G1282" s="87">
        <f>IF(D1282="","",IF('Műszaki adattábla'!K1274="20-99",IF('Műszaki adattábla'!N1274="","Nem adott meg lekötött teljesítményt",VLOOKUP(D1282,'Műszaki adattábla'!E:P,10,0)),0))</f>
        <v>420</v>
      </c>
      <c r="H1282" s="87">
        <f>IF(D1282="","",VLOOKUP(D1282,'Műszaki adattábla'!E:Q,11,0))</f>
        <v>0</v>
      </c>
      <c r="I1282" s="88">
        <v>1875.5</v>
      </c>
      <c r="J1282" s="89">
        <v>164.72</v>
      </c>
      <c r="K1282" s="90">
        <f>IF(D1282="","",ROUND((F1282*I1282*'Műszaki adattábla'!$C$6/'Műszaki adattábla'!$C$7)+(G1282*I1282)+(H1282*I1282)/12*$D$7,0))</f>
        <v>787710</v>
      </c>
      <c r="L1282" s="91">
        <f t="shared" ref="L1282:L1345" si="42">IF(D1282="","",ROUND((J1282/1000)*E1282,0))</f>
        <v>0</v>
      </c>
    </row>
    <row r="1283" spans="2:12" ht="15.75" thickBot="1" x14ac:dyDescent="0.3">
      <c r="B1283" s="84">
        <f t="shared" si="41"/>
        <v>1262</v>
      </c>
      <c r="C1283" s="85" t="str">
        <f>IF(D1283="","",VLOOKUP(D1283,'Műszaki adattábla'!E:H,2,0))</f>
        <v xml:space="preserve">6327 Harta-Állampuszta Külterület 8/0148/20 hrsz. </v>
      </c>
      <c r="D1283" s="86" t="str">
        <f>IF('Műszaki adattábla'!E1275="","",'Műszaki adattábla'!E1275)</f>
        <v>39N050450745000T</v>
      </c>
      <c r="E1283" s="151">
        <f>IF('Műszaki adattábla'!E1275="","",'Műszaki adattábla'!Q1275)</f>
        <v>114000</v>
      </c>
      <c r="F1283" s="87">
        <f>IF(D1283="","",VLOOKUP(D1283,'Műszaki adattábla'!E:N,8,0))</f>
        <v>4</v>
      </c>
      <c r="G1283" s="87">
        <f>IF(D1283="","",IF('Műszaki adattábla'!K1275="20-99",IF('Műszaki adattábla'!N1275="","Nem adott meg lekötött teljesítményt",VLOOKUP(D1283,'Műszaki adattábla'!E:P,10,0)),0))</f>
        <v>0</v>
      </c>
      <c r="H1283" s="87">
        <f>IF(D1283="","",VLOOKUP(D1283,'Műszaki adattábla'!E:Q,11,0))</f>
        <v>0</v>
      </c>
      <c r="I1283" s="88">
        <v>1954.93</v>
      </c>
      <c r="J1283" s="89">
        <v>1138.9100000000001</v>
      </c>
      <c r="K1283" s="90">
        <f>IF(D1283="","",ROUND((F1283*I1283*'Műszaki adattábla'!$C$6/'Műszaki adattábla'!$C$7)+(G1283*I1283)+(H1283*I1283)/12*$D$7,0))</f>
        <v>82543</v>
      </c>
      <c r="L1283" s="91">
        <f t="shared" si="42"/>
        <v>129836</v>
      </c>
    </row>
    <row r="1284" spans="2:12" ht="15.75" thickBot="1" x14ac:dyDescent="0.3">
      <c r="B1284" s="84">
        <f t="shared" si="41"/>
        <v>1263</v>
      </c>
      <c r="C1284" s="85" t="str">
        <f>IF(D1284="","",VLOOKUP(D1284,'Műszaki adattábla'!E:H,2,0))</f>
        <v xml:space="preserve">6327 Harta-Állampuszta Külterület 0147 hrsz. </v>
      </c>
      <c r="D1284" s="86" t="str">
        <f>IF('Műszaki adattábla'!E1276="","",'Műszaki adattábla'!E1276)</f>
        <v>39N050450748000E</v>
      </c>
      <c r="E1284" s="151">
        <f>IF('Műszaki adattábla'!E1276="","",'Műszaki adattábla'!Q1276)</f>
        <v>164676</v>
      </c>
      <c r="F1284" s="87">
        <f>IF(D1284="","",VLOOKUP(D1284,'Műszaki adattábla'!E:N,8,0))</f>
        <v>16</v>
      </c>
      <c r="G1284" s="87">
        <f>IF(D1284="","",IF('Műszaki adattábla'!K1276="20-99",IF('Műszaki adattábla'!N1276="","Nem adott meg lekötött teljesítményt",VLOOKUP(D1284,'Műszaki adattábla'!E:P,10,0)),0))</f>
        <v>0</v>
      </c>
      <c r="H1284" s="87">
        <f>IF(D1284="","",VLOOKUP(D1284,'Műszaki adattábla'!E:Q,11,0))</f>
        <v>0</v>
      </c>
      <c r="I1284" s="88">
        <v>1954.93</v>
      </c>
      <c r="J1284" s="89">
        <v>1138.9100000000001</v>
      </c>
      <c r="K1284" s="90">
        <f>IF(D1284="","",ROUND((F1284*I1284*'Műszaki adattábla'!$C$6/'Műszaki adattábla'!$C$7)+(G1284*I1284)+(H1284*I1284)/12*$D$7,0))</f>
        <v>330173</v>
      </c>
      <c r="L1284" s="91">
        <f t="shared" si="42"/>
        <v>187551</v>
      </c>
    </row>
    <row r="1285" spans="2:12" ht="15.75" thickBot="1" x14ac:dyDescent="0.3">
      <c r="B1285" s="84">
        <f t="shared" si="41"/>
        <v>1264</v>
      </c>
      <c r="C1285" s="85" t="str">
        <f>IF(D1285="","",VLOOKUP(D1285,'Műszaki adattábla'!E:H,2,0))</f>
        <v xml:space="preserve">6327 Harta-Állampuszta Külterület 0148/7 hrsz. </v>
      </c>
      <c r="D1285" s="86" t="str">
        <f>IF('Műszaki adattábla'!E1277="","",'Műszaki adattábla'!E1277)</f>
        <v>39N050838842000P</v>
      </c>
      <c r="E1285" s="151">
        <f>IF('Műszaki adattábla'!E1277="","",'Műszaki adattábla'!Q1277)</f>
        <v>291336</v>
      </c>
      <c r="F1285" s="87">
        <f>IF(D1285="","",VLOOKUP(D1285,'Műszaki adattábla'!E:N,8,0))</f>
        <v>16</v>
      </c>
      <c r="G1285" s="87">
        <f>IF(D1285="","",IF('Műszaki adattábla'!K1277="20-99",IF('Műszaki adattábla'!N1277="","Nem adott meg lekötött teljesítményt",VLOOKUP(D1285,'Műszaki adattábla'!E:P,10,0)),0))</f>
        <v>0</v>
      </c>
      <c r="H1285" s="87">
        <f>IF(D1285="","",VLOOKUP(D1285,'Műszaki adattábla'!E:Q,11,0))</f>
        <v>0</v>
      </c>
      <c r="I1285" s="88">
        <v>1954.93</v>
      </c>
      <c r="J1285" s="89">
        <v>1138.9100000000001</v>
      </c>
      <c r="K1285" s="90">
        <f>IF(D1285="","",ROUND((F1285*I1285*'Műszaki adattábla'!$C$6/'Műszaki adattábla'!$C$7)+(G1285*I1285)+(H1285*I1285)/12*$D$7,0))</f>
        <v>330173</v>
      </c>
      <c r="L1285" s="91">
        <f t="shared" si="42"/>
        <v>331805</v>
      </c>
    </row>
    <row r="1286" spans="2:12" ht="15.75" thickBot="1" x14ac:dyDescent="0.3">
      <c r="B1286" s="84">
        <f t="shared" si="41"/>
        <v>1265</v>
      </c>
      <c r="C1286" s="85" t="str">
        <f>IF(D1286="","",VLOOKUP(D1286,'Műszaki adattábla'!E:H,2,0))</f>
        <v>6327 Harta-Állampuszta Külterület 0148/7 hrsz. 4.ép</v>
      </c>
      <c r="D1286" s="86" t="str">
        <f>IF('Műszaki adattábla'!E1278="","",'Műszaki adattábla'!E1278)</f>
        <v>39N050841146000R</v>
      </c>
      <c r="E1286" s="151">
        <f>IF('Műszaki adattábla'!E1278="","",'Műszaki adattábla'!Q1278)</f>
        <v>177336</v>
      </c>
      <c r="F1286" s="87">
        <f>IF(D1286="","",VLOOKUP(D1286,'Műszaki adattábla'!E:N,8,0))</f>
        <v>10</v>
      </c>
      <c r="G1286" s="87">
        <f>IF(D1286="","",IF('Műszaki adattábla'!K1278="20-99",IF('Műszaki adattábla'!N1278="","Nem adott meg lekötött teljesítményt",VLOOKUP(D1286,'Műszaki adattábla'!E:P,10,0)),0))</f>
        <v>0</v>
      </c>
      <c r="H1286" s="87">
        <f>IF(D1286="","",VLOOKUP(D1286,'Műszaki adattábla'!E:Q,11,0))</f>
        <v>0</v>
      </c>
      <c r="I1286" s="88">
        <v>1954.93</v>
      </c>
      <c r="J1286" s="89">
        <v>1138.9100000000001</v>
      </c>
      <c r="K1286" s="90">
        <f>IF(D1286="","",ROUND((F1286*I1286*'Műszaki adattábla'!$C$6/'Műszaki adattábla'!$C$7)+(G1286*I1286)+(H1286*I1286)/12*$D$7,0))</f>
        <v>206358</v>
      </c>
      <c r="L1286" s="91">
        <f t="shared" si="42"/>
        <v>201970</v>
      </c>
    </row>
    <row r="1287" spans="2:12" ht="15.75" thickBot="1" x14ac:dyDescent="0.3">
      <c r="B1287" s="84">
        <f t="shared" si="41"/>
        <v>1266</v>
      </c>
      <c r="C1287" s="85" t="str">
        <f>IF(D1287="","",VLOOKUP(D1287,'Műszaki adattábla'!E:H,2,0))</f>
        <v>6327 Harta-Állampuszta Külterület 0148/7 hrsz. 5.ép</v>
      </c>
      <c r="D1287" s="86" t="str">
        <f>IF('Műszaki adattábla'!E1279="","",'Műszaki adattábla'!E1279)</f>
        <v>39N050841237000L</v>
      </c>
      <c r="E1287" s="151">
        <f>IF('Műszaki adattábla'!E1279="","",'Műszaki adattábla'!Q1279)</f>
        <v>126672</v>
      </c>
      <c r="F1287" s="87">
        <f>IF(D1287="","",VLOOKUP(D1287,'Műszaki adattábla'!E:N,8,0))</f>
        <v>10</v>
      </c>
      <c r="G1287" s="87">
        <f>IF(D1287="","",IF('Műszaki adattábla'!K1279="20-99",IF('Műszaki adattábla'!N1279="","Nem adott meg lekötött teljesítményt",VLOOKUP(D1287,'Műszaki adattábla'!E:P,10,0)),0))</f>
        <v>0</v>
      </c>
      <c r="H1287" s="87">
        <f>IF(D1287="","",VLOOKUP(D1287,'Műszaki adattábla'!E:Q,11,0))</f>
        <v>0</v>
      </c>
      <c r="I1287" s="88">
        <v>1954.93</v>
      </c>
      <c r="J1287" s="89">
        <v>1138.9100000000001</v>
      </c>
      <c r="K1287" s="90">
        <f>IF(D1287="","",ROUND((F1287*I1287*'Műszaki adattábla'!$C$6/'Műszaki adattábla'!$C$7)+(G1287*I1287)+(H1287*I1287)/12*$D$7,0))</f>
        <v>206358</v>
      </c>
      <c r="L1287" s="91">
        <f t="shared" si="42"/>
        <v>144268</v>
      </c>
    </row>
    <row r="1288" spans="2:12" ht="15.75" thickBot="1" x14ac:dyDescent="0.3">
      <c r="B1288" s="84">
        <f t="shared" si="41"/>
        <v>1267</v>
      </c>
      <c r="C1288" s="85" t="str">
        <f>IF(D1288="","",VLOOKUP(D1288,'Műszaki adattábla'!E:H,2,0))</f>
        <v xml:space="preserve">6327 Harta-Állampuszta Külterület 0148/7 hrsz. </v>
      </c>
      <c r="D1288" s="86" t="str">
        <f>IF('Műszaki adattábla'!E1280="","",'Műszaki adattábla'!E1280)</f>
        <v>39N050833186000X</v>
      </c>
      <c r="E1288" s="151">
        <f>IF('Műszaki adattábla'!E1280="","",'Műszaki adattábla'!Q1280)</f>
        <v>57000</v>
      </c>
      <c r="F1288" s="87">
        <f>IF(D1288="","",VLOOKUP(D1288,'Műszaki adattábla'!E:N,8,0))</f>
        <v>4</v>
      </c>
      <c r="G1288" s="87">
        <f>IF(D1288="","",IF('Műszaki adattábla'!K1280="20-99",IF('Műszaki adattábla'!N1280="","Nem adott meg lekötött teljesítményt",VLOOKUP(D1288,'Műszaki adattábla'!E:P,10,0)),0))</f>
        <v>0</v>
      </c>
      <c r="H1288" s="87">
        <f>IF(D1288="","",VLOOKUP(D1288,'Műszaki adattábla'!E:Q,11,0))</f>
        <v>0</v>
      </c>
      <c r="I1288" s="88">
        <v>1954.93</v>
      </c>
      <c r="J1288" s="89">
        <v>1138.9100000000001</v>
      </c>
      <c r="K1288" s="90">
        <f>IF(D1288="","",ROUND((F1288*I1288*'Műszaki adattábla'!$C$6/'Műszaki adattábla'!$C$7)+(G1288*I1288)+(H1288*I1288)/12*$D$7,0))</f>
        <v>82543</v>
      </c>
      <c r="L1288" s="91">
        <f t="shared" si="42"/>
        <v>64918</v>
      </c>
    </row>
    <row r="1289" spans="2:12" ht="15.75" thickBot="1" x14ac:dyDescent="0.3">
      <c r="B1289" s="84">
        <f t="shared" si="41"/>
        <v>1268</v>
      </c>
      <c r="C1289" s="85" t="str">
        <f>IF(D1289="","",VLOOKUP(D1289,'Műszaki adattábla'!E:H,2,0))</f>
        <v>6326 Harta-Állampuszta 0214 hrsz.</v>
      </c>
      <c r="D1289" s="86" t="str">
        <f>IF('Műszaki adattábla'!E1281="","",'Műszaki adattábla'!E1281)</f>
        <v>39N0508416860005</v>
      </c>
      <c r="E1289" s="151">
        <f>IF('Műszaki adattábla'!E1281="","",'Műszaki adattábla'!Q1281)</f>
        <v>88668</v>
      </c>
      <c r="F1289" s="87">
        <f>IF(D1289="","",VLOOKUP(D1289,'Műszaki adattábla'!E:N,8,0))</f>
        <v>4</v>
      </c>
      <c r="G1289" s="87">
        <f>IF(D1289="","",IF('Műszaki adattábla'!K1281="20-99",IF('Műszaki adattábla'!N1281="","Nem adott meg lekötött teljesítményt",VLOOKUP(D1289,'Műszaki adattábla'!E:P,10,0)),0))</f>
        <v>0</v>
      </c>
      <c r="H1289" s="87">
        <f>IF(D1289="","",VLOOKUP(D1289,'Műszaki adattábla'!E:Q,11,0))</f>
        <v>0</v>
      </c>
      <c r="I1289" s="88">
        <v>1954.93</v>
      </c>
      <c r="J1289" s="89">
        <v>1138.9100000000001</v>
      </c>
      <c r="K1289" s="90">
        <f>IF(D1289="","",ROUND((F1289*I1289*'Műszaki adattábla'!$C$6/'Műszaki adattábla'!$C$7)+(G1289*I1289)+(H1289*I1289)/12*$D$7,0))</f>
        <v>82543</v>
      </c>
      <c r="L1289" s="91">
        <f t="shared" si="42"/>
        <v>100985</v>
      </c>
    </row>
    <row r="1290" spans="2:12" ht="15.75" thickBot="1" x14ac:dyDescent="0.3">
      <c r="B1290" s="84">
        <f t="shared" si="41"/>
        <v>1269</v>
      </c>
      <c r="C1290" s="85" t="str">
        <f>IF(D1290="","",VLOOKUP(D1290,'Műszaki adattábla'!E:H,2,0))</f>
        <v>6327 Harta-Állampuszta Külterület 6/0148/20</v>
      </c>
      <c r="D1290" s="86" t="str">
        <f>IF('Műszaki adattábla'!E1282="","",'Műszaki adattábla'!E1282)</f>
        <v>39N0504507490009</v>
      </c>
      <c r="E1290" s="151">
        <f>IF('Műszaki adattábla'!E1282="","",'Műszaki adattábla'!Q1282)</f>
        <v>92472</v>
      </c>
      <c r="F1290" s="87">
        <f>IF(D1290="","",VLOOKUP(D1290,'Műszaki adattábla'!E:N,8,0))</f>
        <v>16</v>
      </c>
      <c r="G1290" s="87">
        <f>IF(D1290="","",IF('Műszaki adattábla'!K1282="20-99",IF('Műszaki adattábla'!N1282="","Nem adott meg lekötött teljesítményt",VLOOKUP(D1290,'Műszaki adattábla'!E:P,10,0)),0))</f>
        <v>0</v>
      </c>
      <c r="H1290" s="87">
        <f>IF(D1290="","",VLOOKUP(D1290,'Műszaki adattábla'!E:Q,11,0))</f>
        <v>0</v>
      </c>
      <c r="I1290" s="88">
        <v>1954.93</v>
      </c>
      <c r="J1290" s="89">
        <v>1138.9100000000001</v>
      </c>
      <c r="K1290" s="90">
        <f>IF(D1290="","",ROUND((F1290*I1290*'Műszaki adattábla'!$C$6/'Műszaki adattábla'!$C$7)+(G1290*I1290)+(H1290*I1290)/12*$D$7,0))</f>
        <v>330173</v>
      </c>
      <c r="L1290" s="91">
        <f t="shared" si="42"/>
        <v>105317</v>
      </c>
    </row>
    <row r="1291" spans="2:12" ht="15.75" thickBot="1" x14ac:dyDescent="0.3">
      <c r="B1291" s="84">
        <f t="shared" si="41"/>
        <v>1270</v>
      </c>
      <c r="C1291" s="85" t="str">
        <f>IF(D1291="","",VLOOKUP(D1291,'Műszaki adattábla'!E:H,2,0))</f>
        <v>6327 Harta-Állampuszta Külterület 5/0148/20</v>
      </c>
      <c r="D1291" s="86" t="str">
        <f>IF('Műszaki adattábla'!E1283="","",'Műszaki adattábla'!E1283)</f>
        <v>39N050450750000B</v>
      </c>
      <c r="E1291" s="151">
        <f>IF('Műszaki adattábla'!E1283="","",'Műszaki adattábla'!Q1283)</f>
        <v>190008</v>
      </c>
      <c r="F1291" s="87">
        <f>IF(D1291="","",VLOOKUP(D1291,'Műszaki adattábla'!E:N,8,0))</f>
        <v>10</v>
      </c>
      <c r="G1291" s="87">
        <f>IF(D1291="","",IF('Műszaki adattábla'!K1283="20-99",IF('Műszaki adattábla'!N1283="","Nem adott meg lekötött teljesítményt",VLOOKUP(D1291,'Műszaki adattábla'!E:P,10,0)),0))</f>
        <v>0</v>
      </c>
      <c r="H1291" s="87">
        <f>IF(D1291="","",VLOOKUP(D1291,'Műszaki adattábla'!E:Q,11,0))</f>
        <v>0</v>
      </c>
      <c r="I1291" s="88">
        <v>1954.93</v>
      </c>
      <c r="J1291" s="89">
        <v>1138.9100000000001</v>
      </c>
      <c r="K1291" s="90">
        <f>IF(D1291="","",ROUND((F1291*I1291*'Műszaki adattábla'!$C$6/'Műszaki adattábla'!$C$7)+(G1291*I1291)+(H1291*I1291)/12*$D$7,0))</f>
        <v>206358</v>
      </c>
      <c r="L1291" s="91">
        <f t="shared" si="42"/>
        <v>216402</v>
      </c>
    </row>
    <row r="1292" spans="2:12" ht="15.75" thickBot="1" x14ac:dyDescent="0.3">
      <c r="B1292" s="84">
        <f t="shared" si="41"/>
        <v>1271</v>
      </c>
      <c r="C1292" s="85" t="str">
        <f>IF(D1292="","",VLOOKUP(D1292,'Műszaki adattábla'!E:H,2,0))</f>
        <v>6327 Harta-Állampuszta Külterület 4/0148/20</v>
      </c>
      <c r="D1292" s="86" t="str">
        <f>IF('Műszaki adattábla'!E1284="","",'Műszaki adattábla'!E1284)</f>
        <v>39N0504507510006</v>
      </c>
      <c r="E1292" s="151">
        <f>IF('Műszaki adattábla'!E1284="","",'Műszaki adattábla'!Q1284)</f>
        <v>38004</v>
      </c>
      <c r="F1292" s="87">
        <f>IF(D1292="","",VLOOKUP(D1292,'Műszaki adattábla'!E:N,8,0))</f>
        <v>6</v>
      </c>
      <c r="G1292" s="87">
        <f>IF(D1292="","",IF('Műszaki adattábla'!K1284="20-99",IF('Műszaki adattábla'!N1284="","Nem adott meg lekötött teljesítményt",VLOOKUP(D1292,'Műszaki adattábla'!E:P,10,0)),0))</f>
        <v>0</v>
      </c>
      <c r="H1292" s="87">
        <f>IF(D1292="","",VLOOKUP(D1292,'Műszaki adattábla'!E:Q,11,0))</f>
        <v>0</v>
      </c>
      <c r="I1292" s="88">
        <v>1954.93</v>
      </c>
      <c r="J1292" s="89">
        <v>1138.9100000000001</v>
      </c>
      <c r="K1292" s="90">
        <f>IF(D1292="","",ROUND((F1292*I1292*'Műszaki adattábla'!$C$6/'Műszaki adattábla'!$C$7)+(G1292*I1292)+(H1292*I1292)/12*$D$7,0))</f>
        <v>123815</v>
      </c>
      <c r="L1292" s="91">
        <f t="shared" si="42"/>
        <v>43283</v>
      </c>
    </row>
    <row r="1293" spans="2:12" ht="15.75" thickBot="1" x14ac:dyDescent="0.3">
      <c r="B1293" s="84">
        <f t="shared" si="41"/>
        <v>1272</v>
      </c>
      <c r="C1293" s="85" t="str">
        <f>IF(D1293="","",VLOOKUP(D1293,'Műszaki adattábla'!E:H,2,0))</f>
        <v>6327 Harta-Állampuszta Külterület 3/0148/20</v>
      </c>
      <c r="D1293" s="86" t="str">
        <f>IF('Műszaki adattábla'!E1285="","",'Műszaki adattábla'!E1285)</f>
        <v>39N050450753000X</v>
      </c>
      <c r="E1293" s="151">
        <f>IF('Műszaki adattábla'!E1285="","",'Műszaki adattábla'!Q1285)</f>
        <v>95004</v>
      </c>
      <c r="F1293" s="87">
        <f>IF(D1293="","",VLOOKUP(D1293,'Műszaki adattábla'!E:N,8,0))</f>
        <v>4</v>
      </c>
      <c r="G1293" s="87">
        <f>IF(D1293="","",IF('Műszaki adattábla'!K1285="20-99",IF('Műszaki adattábla'!N1285="","Nem adott meg lekötött teljesítményt",VLOOKUP(D1293,'Műszaki adattábla'!E:P,10,0)),0))</f>
        <v>0</v>
      </c>
      <c r="H1293" s="87">
        <f>IF(D1293="","",VLOOKUP(D1293,'Műszaki adattábla'!E:Q,11,0))</f>
        <v>0</v>
      </c>
      <c r="I1293" s="88">
        <v>1954.93</v>
      </c>
      <c r="J1293" s="89">
        <v>1138.9100000000001</v>
      </c>
      <c r="K1293" s="90">
        <f>IF(D1293="","",ROUND((F1293*I1293*'Műszaki adattábla'!$C$6/'Műszaki adattábla'!$C$7)+(G1293*I1293)+(H1293*I1293)/12*$D$7,0))</f>
        <v>82543</v>
      </c>
      <c r="L1293" s="91">
        <f t="shared" si="42"/>
        <v>108201</v>
      </c>
    </row>
    <row r="1294" spans="2:12" ht="15.75" thickBot="1" x14ac:dyDescent="0.3">
      <c r="B1294" s="84">
        <f t="shared" si="41"/>
        <v>1273</v>
      </c>
      <c r="C1294" s="85" t="str">
        <f>IF(D1294="","",VLOOKUP(D1294,'Műszaki adattábla'!E:H,2,0))</f>
        <v>6327 Harta-Állampuszta Külterület 2/0148/20</v>
      </c>
      <c r="D1294" s="86" t="str">
        <f>IF('Műszaki adattábla'!E1286="","",'Műszaki adattábla'!E1286)</f>
        <v>39N050450757000D</v>
      </c>
      <c r="E1294" s="151">
        <f>IF('Műszaki adattábla'!E1286="","",'Műszaki adattábla'!Q1286)</f>
        <v>133008</v>
      </c>
      <c r="F1294" s="87">
        <f>IF(D1294="","",VLOOKUP(D1294,'Műszaki adattábla'!E:N,8,0))</f>
        <v>6</v>
      </c>
      <c r="G1294" s="87">
        <f>IF(D1294="","",IF('Műszaki adattábla'!K1286="20-99",IF('Műszaki adattábla'!N1286="","Nem adott meg lekötött teljesítményt",VLOOKUP(D1294,'Műszaki adattábla'!E:P,10,0)),0))</f>
        <v>0</v>
      </c>
      <c r="H1294" s="87">
        <f>IF(D1294="","",VLOOKUP(D1294,'Műszaki adattábla'!E:Q,11,0))</f>
        <v>0</v>
      </c>
      <c r="I1294" s="88">
        <v>1954.93</v>
      </c>
      <c r="J1294" s="89">
        <v>1138.9100000000001</v>
      </c>
      <c r="K1294" s="90">
        <f>IF(D1294="","",ROUND((F1294*I1294*'Műszaki adattábla'!$C$6/'Műszaki adattábla'!$C$7)+(G1294*I1294)+(H1294*I1294)/12*$D$7,0))</f>
        <v>123815</v>
      </c>
      <c r="L1294" s="91">
        <f t="shared" si="42"/>
        <v>151484</v>
      </c>
    </row>
    <row r="1295" spans="2:12" ht="15.75" thickBot="1" x14ac:dyDescent="0.3">
      <c r="B1295" s="84">
        <f t="shared" si="41"/>
        <v>1274</v>
      </c>
      <c r="C1295" s="85" t="str">
        <f>IF(D1295="","",VLOOKUP(D1295,'Műszaki adattábla'!E:H,2,0))</f>
        <v>6327 Harta-Állampuszta Külterület 7/0148/20</v>
      </c>
      <c r="D1295" s="86" t="str">
        <f>IF('Műszaki adattábla'!E1287="","",'Műszaki adattábla'!E1287)</f>
        <v>39N0504507580008</v>
      </c>
      <c r="E1295" s="151">
        <f>IF('Műszaki adattábla'!E1287="","",'Műszaki adattábla'!Q1287)</f>
        <v>18996</v>
      </c>
      <c r="F1295" s="87">
        <f>IF(D1295="","",VLOOKUP(D1295,'Műszaki adattábla'!E:N,8,0))</f>
        <v>4</v>
      </c>
      <c r="G1295" s="87">
        <f>IF(D1295="","",IF('Műszaki adattábla'!K1287="20-99",IF('Műszaki adattábla'!N1287="","Nem adott meg lekötött teljesítményt",VLOOKUP(D1295,'Műszaki adattábla'!E:P,10,0)),0))</f>
        <v>0</v>
      </c>
      <c r="H1295" s="87">
        <f>IF(D1295="","",VLOOKUP(D1295,'Műszaki adattábla'!E:Q,11,0))</f>
        <v>0</v>
      </c>
      <c r="I1295" s="88">
        <v>1954.93</v>
      </c>
      <c r="J1295" s="89">
        <v>1138.9100000000001</v>
      </c>
      <c r="K1295" s="90">
        <f>IF(D1295="","",ROUND((F1295*I1295*'Műszaki adattábla'!$C$6/'Műszaki adattábla'!$C$7)+(G1295*I1295)+(H1295*I1295)/12*$D$7,0))</f>
        <v>82543</v>
      </c>
      <c r="L1295" s="91">
        <f t="shared" si="42"/>
        <v>21635</v>
      </c>
    </row>
    <row r="1296" spans="2:12" ht="15.75" thickBot="1" x14ac:dyDescent="0.3">
      <c r="B1296" s="84">
        <f t="shared" si="41"/>
        <v>1275</v>
      </c>
      <c r="C1296" s="85" t="str">
        <f>IF(D1296="","",VLOOKUP(D1296,'Műszaki adattábla'!E:H,2,0))</f>
        <v>6327 Harta-Állampuszta Külterület 1/0148/20</v>
      </c>
      <c r="D1296" s="86" t="str">
        <f>IF('Műszaki adattábla'!E1288="","",'Műszaki adattábla'!E1288)</f>
        <v>39N0504507590003</v>
      </c>
      <c r="E1296" s="151">
        <f>IF('Műszaki adattábla'!E1288="","",'Műszaki adattábla'!Q1288)</f>
        <v>34200</v>
      </c>
      <c r="F1296" s="87">
        <f>IF(D1296="","",VLOOKUP(D1296,'Műszaki adattábla'!E:N,8,0))</f>
        <v>4</v>
      </c>
      <c r="G1296" s="87">
        <f>IF(D1296="","",IF('Műszaki adattábla'!K1288="20-99",IF('Műszaki adattábla'!N1288="","Nem adott meg lekötött teljesítményt",VLOOKUP(D1296,'Műszaki adattábla'!E:P,10,0)),0))</f>
        <v>0</v>
      </c>
      <c r="H1296" s="87">
        <f>IF(D1296="","",VLOOKUP(D1296,'Műszaki adattábla'!E:Q,11,0))</f>
        <v>0</v>
      </c>
      <c r="I1296" s="88">
        <v>1954.93</v>
      </c>
      <c r="J1296" s="89">
        <v>1138.9100000000001</v>
      </c>
      <c r="K1296" s="90">
        <f>IF(D1296="","",ROUND((F1296*I1296*'Műszaki adattábla'!$C$6/'Műszaki adattábla'!$C$7)+(G1296*I1296)+(H1296*I1296)/12*$D$7,0))</f>
        <v>82543</v>
      </c>
      <c r="L1296" s="91">
        <f t="shared" si="42"/>
        <v>38951</v>
      </c>
    </row>
    <row r="1297" spans="2:12" ht="15.75" thickBot="1" x14ac:dyDescent="0.3">
      <c r="B1297" s="84">
        <f t="shared" si="41"/>
        <v>1276</v>
      </c>
      <c r="C1297" s="85" t="str">
        <f>IF(D1297="","",VLOOKUP(D1297,'Műszaki adattábla'!E:H,2,0))</f>
        <v>6236 Harta Állampuszta 1.</v>
      </c>
      <c r="D1297" s="86" t="str">
        <f>IF('Műszaki adattábla'!E1289="","",'Műszaki adattábla'!E1289)</f>
        <v>39N050810762000S</v>
      </c>
      <c r="E1297" s="151">
        <f>IF('Műszaki adattábla'!E1289="","",'Műszaki adattábla'!Q1289)</f>
        <v>75996</v>
      </c>
      <c r="F1297" s="87">
        <f>IF(D1297="","",VLOOKUP(D1297,'Műszaki adattábla'!E:N,8,0))</f>
        <v>4</v>
      </c>
      <c r="G1297" s="87">
        <f>IF(D1297="","",IF('Műszaki adattábla'!K1289="20-99",IF('Műszaki adattábla'!N1289="","Nem adott meg lekötött teljesítményt",VLOOKUP(D1297,'Műszaki adattábla'!E:P,10,0)),0))</f>
        <v>0</v>
      </c>
      <c r="H1297" s="87">
        <f>IF(D1297="","",VLOOKUP(D1297,'Műszaki adattábla'!E:Q,11,0))</f>
        <v>0</v>
      </c>
      <c r="I1297" s="88">
        <v>1954.93</v>
      </c>
      <c r="J1297" s="89">
        <v>1138.9100000000001</v>
      </c>
      <c r="K1297" s="90">
        <f>IF(D1297="","",ROUND((F1297*I1297*'Műszaki adattábla'!$C$6/'Műszaki adattábla'!$C$7)+(G1297*I1297)+(H1297*I1297)/12*$D$7,0))</f>
        <v>82543</v>
      </c>
      <c r="L1297" s="91">
        <f t="shared" si="42"/>
        <v>86553</v>
      </c>
    </row>
    <row r="1298" spans="2:12" ht="15.75" thickBot="1" x14ac:dyDescent="0.3">
      <c r="B1298" s="84">
        <f t="shared" si="41"/>
        <v>1277</v>
      </c>
      <c r="C1298" s="85" t="str">
        <f>IF(D1298="","",VLOOKUP(D1298,'Műszaki adattábla'!E:H,2,0))</f>
        <v>2471 Baracska Annamajor u. 40</v>
      </c>
      <c r="D1298" s="86" t="str">
        <f>IF('Műszaki adattábla'!E1290="","",'Műszaki adattábla'!E1290)</f>
        <v>39N030000254000O</v>
      </c>
      <c r="E1298" s="151">
        <f>IF('Műszaki adattábla'!E1290="","",'Műszaki adattábla'!Q1290)</f>
        <v>2132272</v>
      </c>
      <c r="F1298" s="87">
        <f>IF(D1298="","",VLOOKUP(D1298,'Műszaki adattábla'!E:N,8,0))</f>
        <v>0</v>
      </c>
      <c r="G1298" s="87">
        <f>IF(D1298="","",IF('Műszaki adattábla'!K1290="20-99",IF('Műszaki adattábla'!N1290="","Nem adott meg lekötött teljesítményt",VLOOKUP(D1298,'Műszaki adattábla'!E:P,10,0)),0))</f>
        <v>420</v>
      </c>
      <c r="H1298" s="87">
        <f>IF(D1298="","",VLOOKUP(D1298,'Műszaki adattábla'!E:Q,11,0))</f>
        <v>0</v>
      </c>
      <c r="I1298" s="88">
        <v>3089.46</v>
      </c>
      <c r="J1298" s="89">
        <v>180.21</v>
      </c>
      <c r="K1298" s="90">
        <f>IF(D1298="","",ROUND((F1298*I1298*'Műszaki adattábla'!$C$6/'Műszaki adattábla'!$C$7)+(G1298*I1298)+(H1298*I1298)/12*$D$7,0))</f>
        <v>1297573</v>
      </c>
      <c r="L1298" s="91">
        <f t="shared" si="42"/>
        <v>384257</v>
      </c>
    </row>
    <row r="1299" spans="2:12" ht="15.75" thickBot="1" x14ac:dyDescent="0.3">
      <c r="B1299" s="84">
        <f t="shared" si="41"/>
        <v>1278</v>
      </c>
      <c r="C1299" s="85" t="str">
        <f>IF(D1299="","",VLOOKUP(D1299,'Műszaki adattábla'!E:H,2,0))</f>
        <v>6724 Szeged Pulz utca 18</v>
      </c>
      <c r="D1299" s="86" t="str">
        <f>IF('Műszaki adattábla'!E1291="","",'Műszaki adattábla'!E1291)</f>
        <v>39N050845132000L</v>
      </c>
      <c r="E1299" s="151">
        <f>IF('Műszaki adattábla'!E1291="","",'Műszaki adattábla'!Q1291)</f>
        <v>137225</v>
      </c>
      <c r="F1299" s="87">
        <f>IF(D1299="","",VLOOKUP(D1299,'Műszaki adattábla'!E:N,8,0))</f>
        <v>16</v>
      </c>
      <c r="G1299" s="87">
        <f>IF(D1299="","",IF('Műszaki adattábla'!K1291="20-99",IF('Műszaki adattábla'!N1291="","Nem adott meg lekötött teljesítményt",VLOOKUP(D1299,'Műszaki adattábla'!E:P,10,0)),0))</f>
        <v>0</v>
      </c>
      <c r="H1299" s="87">
        <f>IF(D1299="","",VLOOKUP(D1299,'Műszaki adattábla'!E:Q,11,0))</f>
        <v>0</v>
      </c>
      <c r="I1299" s="88">
        <v>1954.93</v>
      </c>
      <c r="J1299" s="89">
        <v>1138.9100000000001</v>
      </c>
      <c r="K1299" s="90">
        <f>IF(D1299="","",ROUND((F1299*I1299*'Műszaki adattábla'!$C$6/'Műszaki adattábla'!$C$7)+(G1299*I1299)+(H1299*I1299)/12*$D$7,0))</f>
        <v>330173</v>
      </c>
      <c r="L1299" s="91">
        <f t="shared" si="42"/>
        <v>156287</v>
      </c>
    </row>
    <row r="1300" spans="2:12" ht="15.75" thickBot="1" x14ac:dyDescent="0.3">
      <c r="B1300" s="84">
        <f t="shared" si="41"/>
        <v>1279</v>
      </c>
      <c r="C1300" s="85" t="str">
        <f>IF(D1300="","",VLOOKUP(D1300,'Műszaki adattábla'!E:H,2,0))</f>
        <v>Kalocsa, Híd utca 12.</v>
      </c>
      <c r="D1300" s="86" t="str">
        <f>IF('Műszaki adattábla'!E1292="","",'Műszaki adattábla'!E1292)</f>
        <v>39N0503105990002</v>
      </c>
      <c r="E1300" s="151">
        <f>IF('Műszaki adattábla'!E1292="","",'Műszaki adattábla'!Q1292)</f>
        <v>358898</v>
      </c>
      <c r="F1300" s="87">
        <f>IF(D1300="","",VLOOKUP(D1300,'Műszaki adattábla'!E:N,8,0))</f>
        <v>16</v>
      </c>
      <c r="G1300" s="87">
        <f>IF(D1300="","",IF('Műszaki adattábla'!K1292="20-99",IF('Műszaki adattábla'!N1292="","Nem adott meg lekötött teljesítményt",VLOOKUP(D1300,'Műszaki adattábla'!E:P,10,0)),0))</f>
        <v>0</v>
      </c>
      <c r="H1300" s="87">
        <f>IF(D1300="","",VLOOKUP(D1300,'Műszaki adattábla'!E:Q,11,0))</f>
        <v>0</v>
      </c>
      <c r="I1300" s="88">
        <v>1954.93</v>
      </c>
      <c r="J1300" s="89">
        <v>1138.9100000000001</v>
      </c>
      <c r="K1300" s="90">
        <f>IF(D1300="","",ROUND((F1300*I1300*'Műszaki adattábla'!$C$6/'Műszaki adattábla'!$C$7)+(G1300*I1300)+(H1300*I1300)/12*$D$7,0))</f>
        <v>330173</v>
      </c>
      <c r="L1300" s="91">
        <f t="shared" si="42"/>
        <v>408753</v>
      </c>
    </row>
    <row r="1301" spans="2:12" ht="15.75" thickBot="1" x14ac:dyDescent="0.3">
      <c r="B1301" s="84">
        <f t="shared" si="41"/>
        <v>1280</v>
      </c>
      <c r="C1301" s="85" t="str">
        <f>IF(D1301="","",VLOOKUP(D1301,'Műszaki adattábla'!E:H,2,0))</f>
        <v>Celldömölk, Ady Endre utca 6.</v>
      </c>
      <c r="D1301" s="86" t="str">
        <f>IF('Műszaki adattábla'!E1293="","",'Műszaki adattábla'!E1293)</f>
        <v>39N050217445000D</v>
      </c>
      <c r="E1301" s="151">
        <f>IF('Műszaki adattábla'!E1293="","",'Műszaki adattábla'!Q1293)</f>
        <v>321951</v>
      </c>
      <c r="F1301" s="87">
        <f>IF(D1301="","",VLOOKUP(D1301,'Műszaki adattábla'!E:N,8,0))</f>
        <v>0</v>
      </c>
      <c r="G1301" s="87">
        <f>IF(D1301="","",IF('Műszaki adattábla'!K1293="20-99",IF('Műszaki adattábla'!N1293="","Nem adott meg lekötött teljesítményt",VLOOKUP(D1301,'Műszaki adattábla'!E:P,10,0)),0))</f>
        <v>683</v>
      </c>
      <c r="H1301" s="87">
        <f>IF(D1301="","",VLOOKUP(D1301,'Műszaki adattábla'!E:Q,11,0))</f>
        <v>0</v>
      </c>
      <c r="I1301" s="88">
        <v>1875.5</v>
      </c>
      <c r="J1301" s="89">
        <v>164.72</v>
      </c>
      <c r="K1301" s="90">
        <f>IF(D1301="","",ROUND((F1301*I1301*'Műszaki adattábla'!$C$6/'Műszaki adattábla'!$C$7)+(G1301*I1301)+(H1301*I1301)/12*$D$7,0))</f>
        <v>1280967</v>
      </c>
      <c r="L1301" s="91">
        <f t="shared" si="42"/>
        <v>53032</v>
      </c>
    </row>
    <row r="1302" spans="2:12" ht="15.75" thickBot="1" x14ac:dyDescent="0.3">
      <c r="B1302" s="84">
        <f t="shared" si="41"/>
        <v>1281</v>
      </c>
      <c r="C1302" s="85" t="str">
        <f>IF(D1302="","",VLOOKUP(D1302,'Műszaki adattábla'!E:H,2,0))</f>
        <v>Bácsalmás, Kossuth Lajos utca 54.</v>
      </c>
      <c r="D1302" s="86" t="str">
        <f>IF('Műszaki adattábla'!E1294="","",'Műszaki adattábla'!E1294)</f>
        <v>39N050807788000D</v>
      </c>
      <c r="E1302" s="151">
        <f>IF('Műszaki adattábla'!E1294="","",'Műszaki adattábla'!Q1294)</f>
        <v>35364</v>
      </c>
      <c r="F1302" s="87">
        <f>IF(D1302="","",VLOOKUP(D1302,'Műszaki adattábla'!E:N,8,0))</f>
        <v>16</v>
      </c>
      <c r="G1302" s="87">
        <f>IF(D1302="","",IF('Műszaki adattábla'!K1294="20-99",IF('Műszaki adattábla'!N1294="","Nem adott meg lekötött teljesítményt",VLOOKUP(D1302,'Műszaki adattábla'!E:P,10,0)),0))</f>
        <v>0</v>
      </c>
      <c r="H1302" s="87">
        <f>IF(D1302="","",VLOOKUP(D1302,'Műszaki adattábla'!E:Q,11,0))</f>
        <v>0</v>
      </c>
      <c r="I1302" s="88">
        <v>1954.93</v>
      </c>
      <c r="J1302" s="89">
        <v>1138.9100000000001</v>
      </c>
      <c r="K1302" s="90">
        <f>IF(D1302="","",ROUND((F1302*I1302*'Műszaki adattábla'!$C$6/'Műszaki adattábla'!$C$7)+(G1302*I1302)+(H1302*I1302)/12*$D$7,0))</f>
        <v>330173</v>
      </c>
      <c r="L1302" s="91">
        <f t="shared" si="42"/>
        <v>40276</v>
      </c>
    </row>
    <row r="1303" spans="2:12" ht="15.75" thickBot="1" x14ac:dyDescent="0.3">
      <c r="B1303" s="84">
        <f t="shared" si="41"/>
        <v>1282</v>
      </c>
      <c r="C1303" s="85" t="str">
        <f>IF(D1303="","",VLOOKUP(D1303,'Műszaki adattábla'!E:H,2,0))</f>
        <v>Röszke, Kossuth Lajos utca 2.</v>
      </c>
      <c r="D1303" s="86" t="str">
        <f>IF('Műszaki adattábla'!E1295="","",'Műszaki adattábla'!E1295)</f>
        <v>39N050588490000I</v>
      </c>
      <c r="E1303" s="151">
        <f>IF('Műszaki adattábla'!E1295="","",'Műszaki adattábla'!Q1295)</f>
        <v>35364</v>
      </c>
      <c r="F1303" s="87">
        <f>IF(D1303="","",VLOOKUP(D1303,'Műszaki adattábla'!E:N,8,0))</f>
        <v>16</v>
      </c>
      <c r="G1303" s="87">
        <f>IF(D1303="","",IF('Műszaki adattábla'!K1295="20-99",IF('Műszaki adattábla'!N1295="","Nem adott meg lekötött teljesítményt",VLOOKUP(D1303,'Műszaki adattábla'!E:P,10,0)),0))</f>
        <v>0</v>
      </c>
      <c r="H1303" s="87">
        <f>IF(D1303="","",VLOOKUP(D1303,'Műszaki adattábla'!E:Q,11,0))</f>
        <v>0</v>
      </c>
      <c r="I1303" s="88">
        <v>1954.93</v>
      </c>
      <c r="J1303" s="89">
        <v>1138.9100000000001</v>
      </c>
      <c r="K1303" s="90">
        <f>IF(D1303="","",ROUND((F1303*I1303*'Műszaki adattábla'!$C$6/'Műszaki adattábla'!$C$7)+(G1303*I1303)+(H1303*I1303)/12*$D$7,0))</f>
        <v>330173</v>
      </c>
      <c r="L1303" s="91">
        <f t="shared" si="42"/>
        <v>40276</v>
      </c>
    </row>
    <row r="1304" spans="2:12" ht="15.75" thickBot="1" x14ac:dyDescent="0.3">
      <c r="B1304" s="84">
        <f t="shared" si="41"/>
        <v>1283</v>
      </c>
      <c r="C1304" s="85" t="str">
        <f>IF(D1304="","",VLOOKUP(D1304,'Műszaki adattábla'!E:H,2,0))</f>
        <v>2316 Tököl, Ráckevei út 6.</v>
      </c>
      <c r="D1304" s="86" t="str">
        <f>IF('Műszaki adattábla'!E1296="","",'Műszaki adattábla'!E1296)</f>
        <v>39N1126729880009</v>
      </c>
      <c r="E1304" s="151">
        <f>IF('Műszaki adattábla'!E1296="","",'Műszaki adattábla'!Q1296)</f>
        <v>16127</v>
      </c>
      <c r="F1304" s="87">
        <f>IF(D1304="","",VLOOKUP(D1304,'Műszaki adattábla'!E:N,8,0))</f>
        <v>6</v>
      </c>
      <c r="G1304" s="87">
        <f>IF(D1304="","",IF('Műszaki adattábla'!K1296="20-99",IF('Műszaki adattábla'!N1296="","Nem adott meg lekötött teljesítményt",VLOOKUP(D1304,'Műszaki adattábla'!E:P,10,0)),0))</f>
        <v>0</v>
      </c>
      <c r="H1304" s="87">
        <f>IF(D1304="","",VLOOKUP(D1304,'Műszaki adattábla'!E:Q,11,0))</f>
        <v>0</v>
      </c>
      <c r="I1304" s="88">
        <v>1973.63</v>
      </c>
      <c r="J1304" s="89">
        <v>1169.71</v>
      </c>
      <c r="K1304" s="90">
        <f>IF(D1304="","",ROUND((F1304*I1304*'Műszaki adattábla'!$C$6/'Műszaki adattábla'!$C$7)+(G1304*I1304)+(H1304*I1304)/12*$D$7,0))</f>
        <v>124999</v>
      </c>
      <c r="L1304" s="91">
        <f t="shared" si="42"/>
        <v>18864</v>
      </c>
    </row>
    <row r="1305" spans="2:12" ht="15.75" thickBot="1" x14ac:dyDescent="0.3">
      <c r="B1305" s="84">
        <f t="shared" si="41"/>
        <v>1284</v>
      </c>
      <c r="C1305" s="85" t="str">
        <f>IF(D1305="","",VLOOKUP(D1305,'Műszaki adattábla'!E:H,2,0))</f>
        <v>2316 Tököl, Ráckevei út 6.</v>
      </c>
      <c r="D1305" s="86" t="str">
        <f>IF('Műszaki adattábla'!E1297="","",'Műszaki adattábla'!E1297)</f>
        <v>39N112630314000H</v>
      </c>
      <c r="E1305" s="151">
        <f>IF('Műszaki adattábla'!E1297="","",'Műszaki adattábla'!Q1297)</f>
        <v>55841</v>
      </c>
      <c r="F1305" s="87">
        <f>IF(D1305="","",VLOOKUP(D1305,'Műszaki adattábla'!E:N,8,0))</f>
        <v>10</v>
      </c>
      <c r="G1305" s="87">
        <f>IF(D1305="","",IF('Műszaki adattábla'!K1297="20-99",IF('Műszaki adattábla'!N1297="","Nem adott meg lekötött teljesítményt",VLOOKUP(D1305,'Műszaki adattábla'!E:P,10,0)),0))</f>
        <v>0</v>
      </c>
      <c r="H1305" s="87">
        <f>IF(D1305="","",VLOOKUP(D1305,'Műszaki adattábla'!E:Q,11,0))</f>
        <v>0</v>
      </c>
      <c r="I1305" s="88">
        <v>1973.63</v>
      </c>
      <c r="J1305" s="89">
        <v>1169.71</v>
      </c>
      <c r="K1305" s="90">
        <f>IF(D1305="","",ROUND((F1305*I1305*'Műszaki adattábla'!$C$6/'Műszaki adattábla'!$C$7)+(G1305*I1305)+(H1305*I1305)/12*$D$7,0))</f>
        <v>208332</v>
      </c>
      <c r="L1305" s="91">
        <f t="shared" si="42"/>
        <v>65318</v>
      </c>
    </row>
    <row r="1306" spans="2:12" ht="15.75" thickBot="1" x14ac:dyDescent="0.3">
      <c r="B1306" s="84">
        <f t="shared" si="41"/>
        <v>1285</v>
      </c>
      <c r="C1306" s="85" t="str">
        <f>IF(D1306="","",VLOOKUP(D1306,'Műszaki adattábla'!E:H,2,0))</f>
        <v>2316 Tököl, Ráckevei út 6.</v>
      </c>
      <c r="D1306" s="86" t="str">
        <f>IF('Műszaki adattábla'!E1298="","",'Műszaki adattábla'!E1298)</f>
        <v>39N112585642000O</v>
      </c>
      <c r="E1306" s="151">
        <f>IF('Műszaki adattábla'!E1298="","",'Műszaki adattábla'!Q1298)</f>
        <v>29248</v>
      </c>
      <c r="F1306" s="87">
        <f>IF(D1306="","",VLOOKUP(D1306,'Műszaki adattábla'!E:N,8,0))</f>
        <v>6</v>
      </c>
      <c r="G1306" s="87">
        <f>IF(D1306="","",IF('Műszaki adattábla'!K1298="20-99",IF('Műszaki adattábla'!N1298="","Nem adott meg lekötött teljesítményt",VLOOKUP(D1306,'Műszaki adattábla'!E:P,10,0)),0))</f>
        <v>0</v>
      </c>
      <c r="H1306" s="87">
        <f>IF(D1306="","",VLOOKUP(D1306,'Műszaki adattábla'!E:Q,11,0))</f>
        <v>0</v>
      </c>
      <c r="I1306" s="88">
        <v>1973.63</v>
      </c>
      <c r="J1306" s="89">
        <v>1169.71</v>
      </c>
      <c r="K1306" s="90">
        <f>IF(D1306="","",ROUND((F1306*I1306*'Műszaki adattábla'!$C$6/'Műszaki adattábla'!$C$7)+(G1306*I1306)+(H1306*I1306)/12*$D$7,0))</f>
        <v>124999</v>
      </c>
      <c r="L1306" s="91">
        <f t="shared" si="42"/>
        <v>34212</v>
      </c>
    </row>
    <row r="1307" spans="2:12" ht="15.75" thickBot="1" x14ac:dyDescent="0.3">
      <c r="B1307" s="84">
        <f t="shared" si="41"/>
        <v>1286</v>
      </c>
      <c r="C1307" s="85" t="str">
        <f>IF(D1307="","",VLOOKUP(D1307,'Műszaki adattábla'!E:H,2,0))</f>
        <v>2316 Tököl, Ráckevei út 6.</v>
      </c>
      <c r="D1307" s="86" t="str">
        <f>IF('Műszaki adattábla'!E1299="","",'Műszaki adattábla'!E1299)</f>
        <v>39N1125802630001</v>
      </c>
      <c r="E1307" s="151">
        <f>IF('Műszaki adattábla'!E1299="","",'Műszaki adattábla'!Q1299)</f>
        <v>29818</v>
      </c>
      <c r="F1307" s="87">
        <f>IF(D1307="","",VLOOKUP(D1307,'Műszaki adattábla'!E:N,8,0))</f>
        <v>6</v>
      </c>
      <c r="G1307" s="87">
        <f>IF(D1307="","",IF('Műszaki adattábla'!K1299="20-99",IF('Műszaki adattábla'!N1299="","Nem adott meg lekötött teljesítményt",VLOOKUP(D1307,'Műszaki adattábla'!E:P,10,0)),0))</f>
        <v>0</v>
      </c>
      <c r="H1307" s="87">
        <f>IF(D1307="","",VLOOKUP(D1307,'Műszaki adattábla'!E:Q,11,0))</f>
        <v>0</v>
      </c>
      <c r="I1307" s="88">
        <v>1973.63</v>
      </c>
      <c r="J1307" s="89">
        <v>1169.71</v>
      </c>
      <c r="K1307" s="90">
        <f>IF(D1307="","",ROUND((F1307*I1307*'Műszaki adattábla'!$C$6/'Műszaki adattábla'!$C$7)+(G1307*I1307)+(H1307*I1307)/12*$D$7,0))</f>
        <v>124999</v>
      </c>
      <c r="L1307" s="91">
        <f t="shared" si="42"/>
        <v>34878</v>
      </c>
    </row>
    <row r="1308" spans="2:12" ht="15.75" thickBot="1" x14ac:dyDescent="0.3">
      <c r="B1308" s="84">
        <f t="shared" si="41"/>
        <v>1287</v>
      </c>
      <c r="C1308" s="85" t="str">
        <f>IF(D1308="","",VLOOKUP(D1308,'Műszaki adattábla'!E:H,2,0))</f>
        <v>2316 Tököl, Ráckevei út 6.</v>
      </c>
      <c r="D1308" s="86" t="str">
        <f>IF('Műszaki adattábla'!E1300="","",'Műszaki adattábla'!E1300)</f>
        <v>39N112598680000E</v>
      </c>
      <c r="E1308" s="151">
        <f>IF('Műszaki adattábla'!E1300="","",'Műszaki adattábla'!Q1300)</f>
        <v>66354</v>
      </c>
      <c r="F1308" s="87">
        <f>IF(D1308="","",VLOOKUP(D1308,'Műszaki adattábla'!E:N,8,0))</f>
        <v>10</v>
      </c>
      <c r="G1308" s="87">
        <f>IF(D1308="","",IF('Műszaki adattábla'!K1300="20-99",IF('Műszaki adattábla'!N1300="","Nem adott meg lekötött teljesítményt",VLOOKUP(D1308,'Műszaki adattábla'!E:P,10,0)),0))</f>
        <v>0</v>
      </c>
      <c r="H1308" s="87">
        <f>IF(D1308="","",VLOOKUP(D1308,'Műszaki adattábla'!E:Q,11,0))</f>
        <v>0</v>
      </c>
      <c r="I1308" s="88">
        <v>1973.63</v>
      </c>
      <c r="J1308" s="89">
        <v>1169.71</v>
      </c>
      <c r="K1308" s="90">
        <f>IF(D1308="","",ROUND((F1308*I1308*'Műszaki adattábla'!$C$6/'Műszaki adattábla'!$C$7)+(G1308*I1308)+(H1308*I1308)/12*$D$7,0))</f>
        <v>208332</v>
      </c>
      <c r="L1308" s="91">
        <f t="shared" si="42"/>
        <v>77615</v>
      </c>
    </row>
    <row r="1309" spans="2:12" ht="15.75" thickBot="1" x14ac:dyDescent="0.3">
      <c r="B1309" s="84">
        <f t="shared" si="41"/>
        <v>1288</v>
      </c>
      <c r="C1309" s="85" t="str">
        <f>IF(D1309="","",VLOOKUP(D1309,'Műszaki adattábla'!E:H,2,0))</f>
        <v>2316 Tököl, Ráckevei út 6.</v>
      </c>
      <c r="D1309" s="86" t="str">
        <f>IF('Műszaki adattábla'!E1301="","",'Műszaki adattábla'!E1301)</f>
        <v>39N110523146000K</v>
      </c>
      <c r="E1309" s="151">
        <f>IF('Műszaki adattábla'!E1301="","",'Műszaki adattábla'!Q1301)</f>
        <v>406377</v>
      </c>
      <c r="F1309" s="87">
        <f>IF(D1309="","",VLOOKUP(D1309,'Műszaki adattábla'!E:N,8,0))</f>
        <v>0</v>
      </c>
      <c r="G1309" s="87">
        <f>IF(D1309="","",IF('Műszaki adattábla'!K1301="20-99",IF('Műszaki adattábla'!N1301="","Nem adott meg lekötött teljesítményt",VLOOKUP(D1309,'Műszaki adattábla'!E:P,10,0)),0))</f>
        <v>494</v>
      </c>
      <c r="H1309" s="87">
        <f>IF(D1309="","",VLOOKUP(D1309,'Műszaki adattábla'!E:Q,11,0))</f>
        <v>0</v>
      </c>
      <c r="I1309" s="88">
        <v>1832.45</v>
      </c>
      <c r="J1309" s="89">
        <v>194.42</v>
      </c>
      <c r="K1309" s="90">
        <f>IF(D1309="","",ROUND((F1309*I1309*'Műszaki adattábla'!$C$6/'Műszaki adattábla'!$C$7)+(G1309*I1309)+(H1309*I1309)/12*$D$7,0))</f>
        <v>905230</v>
      </c>
      <c r="L1309" s="91">
        <f t="shared" si="42"/>
        <v>79008</v>
      </c>
    </row>
    <row r="1310" spans="2:12" ht="15.75" thickBot="1" x14ac:dyDescent="0.3">
      <c r="B1310" s="84">
        <f t="shared" si="41"/>
        <v>1289</v>
      </c>
      <c r="C1310" s="85" t="str">
        <f>IF(D1310="","",VLOOKUP(D1310,'Műszaki adattábla'!E:H,2,0))</f>
        <v>2660 Balassagyarmat, Horváth Endre utca 2.</v>
      </c>
      <c r="D1310" s="86" t="str">
        <f>IF('Műszaki adattábla'!E1302="","",'Műszaki adattábla'!E1302)</f>
        <v>39N110305139000X</v>
      </c>
      <c r="E1310" s="151">
        <f>IF('Műszaki adattábla'!E1302="","",'Műszaki adattábla'!Q1302)</f>
        <v>273396</v>
      </c>
      <c r="F1310" s="87">
        <f>IF(D1310="","",VLOOKUP(D1310,'Műszaki adattábla'!E:N,8,0))</f>
        <v>0</v>
      </c>
      <c r="G1310" s="87">
        <f>IF(D1310="","",IF('Műszaki adattábla'!K1302="20-99",IF('Műszaki adattábla'!N1302="","Nem adott meg lekötött teljesítményt",VLOOKUP(D1310,'Műszaki adattábla'!E:P,10,0)),0))</f>
        <v>263</v>
      </c>
      <c r="H1310" s="87">
        <f>IF(D1310="","",VLOOKUP(D1310,'Műszaki adattábla'!E:Q,11,0))</f>
        <v>0</v>
      </c>
      <c r="I1310" s="88">
        <v>1832.45</v>
      </c>
      <c r="J1310" s="89">
        <v>194.42</v>
      </c>
      <c r="K1310" s="90">
        <f>IF(D1310="","",ROUND((F1310*I1310*'Műszaki adattábla'!$C$6/'Műszaki adattábla'!$C$7)+(G1310*I1310)+(H1310*I1310)/12*$D$7,0))</f>
        <v>481934</v>
      </c>
      <c r="L1310" s="91">
        <f t="shared" si="42"/>
        <v>53154</v>
      </c>
    </row>
    <row r="1311" spans="2:12" ht="15.75" thickBot="1" x14ac:dyDescent="0.3">
      <c r="B1311" s="84">
        <f t="shared" si="41"/>
        <v>1290</v>
      </c>
      <c r="C1311" s="85" t="str">
        <f>IF(D1311="","",VLOOKUP(D1311,'Műszaki adattábla'!E:H,2,0))</f>
        <v>3300 Eger, Törvényház utca 2.</v>
      </c>
      <c r="D1311" s="86" t="str">
        <f>IF('Műszaki adattábla'!E1303="","",'Műszaki adattábla'!E1303)</f>
        <v>39N111001037000R</v>
      </c>
      <c r="E1311" s="151">
        <f>IF('Műszaki adattábla'!E1303="","",'Műszaki adattábla'!Q1303)</f>
        <v>51724</v>
      </c>
      <c r="F1311" s="87">
        <f>IF(D1311="","",VLOOKUP(D1311,'Műszaki adattábla'!E:N,8,0))</f>
        <v>6</v>
      </c>
      <c r="G1311" s="87">
        <f>IF(D1311="","",IF('Műszaki adattábla'!K1303="20-99",IF('Műszaki adattábla'!N1303="","Nem adott meg lekötött teljesítményt",VLOOKUP(D1311,'Műszaki adattábla'!E:P,10,0)),0))</f>
        <v>0</v>
      </c>
      <c r="H1311" s="87">
        <f>IF(D1311="","",VLOOKUP(D1311,'Műszaki adattábla'!E:Q,11,0))</f>
        <v>0</v>
      </c>
      <c r="I1311" s="88">
        <v>1973.63</v>
      </c>
      <c r="J1311" s="89">
        <v>1169.71</v>
      </c>
      <c r="K1311" s="90">
        <f>IF(D1311="","",ROUND((F1311*I1311*'Műszaki adattábla'!$C$6/'Műszaki adattábla'!$C$7)+(G1311*I1311)+(H1311*I1311)/12*$D$7,0))</f>
        <v>124999</v>
      </c>
      <c r="L1311" s="91">
        <f t="shared" si="42"/>
        <v>60502</v>
      </c>
    </row>
    <row r="1312" spans="2:12" ht="15.75" thickBot="1" x14ac:dyDescent="0.3">
      <c r="B1312" s="84">
        <f t="shared" si="41"/>
        <v>1291</v>
      </c>
      <c r="C1312" s="85" t="str">
        <f>IF(D1312="","",VLOOKUP(D1312,'Műszaki adattábla'!E:H,2,0))</f>
        <v>5747 Almáskamarás, Szent István király utca 26.</v>
      </c>
      <c r="D1312" s="86" t="str">
        <f>IF('Műszaki adattábla'!E1304="","",'Műszaki adattábla'!E1304)</f>
        <v>39N050893685000N</v>
      </c>
      <c r="E1312" s="151">
        <f>IF('Műszaki adattábla'!E1304="","",'Műszaki adattábla'!Q1304)</f>
        <v>21112</v>
      </c>
      <c r="F1312" s="87">
        <f>IF(D1312="","",VLOOKUP(D1312,'Műszaki adattábla'!E:N,8,0))</f>
        <v>4</v>
      </c>
      <c r="G1312" s="87">
        <f>IF(D1312="","",IF('Műszaki adattábla'!K1304="20-99",IF('Műszaki adattábla'!N1304="","Nem adott meg lekötött teljesítményt",VLOOKUP(D1312,'Műszaki adattábla'!E:P,10,0)),0))</f>
        <v>0</v>
      </c>
      <c r="H1312" s="87">
        <f>IF(D1312="","",VLOOKUP(D1312,'Műszaki adattábla'!E:Q,11,0))</f>
        <v>0</v>
      </c>
      <c r="I1312" s="88">
        <v>1954.93</v>
      </c>
      <c r="J1312" s="89">
        <v>1138.9100000000001</v>
      </c>
      <c r="K1312" s="90">
        <f>IF(D1312="","",ROUND((F1312*I1312*'Műszaki adattábla'!$C$6/'Műszaki adattábla'!$C$7)+(G1312*I1312)+(H1312*I1312)/12*$D$7,0))</f>
        <v>82543</v>
      </c>
      <c r="L1312" s="91">
        <f t="shared" si="42"/>
        <v>24045</v>
      </c>
    </row>
    <row r="1313" spans="2:12" ht="15.75" thickBot="1" x14ac:dyDescent="0.3">
      <c r="B1313" s="84">
        <f t="shared" si="41"/>
        <v>1292</v>
      </c>
      <c r="C1313" s="85" t="str">
        <f>IF(D1313="","",VLOOKUP(D1313,'Műszaki adattábla'!E:H,2,0))</f>
        <v>6724 Szeged, Vassas Szent Péter utca 10.</v>
      </c>
      <c r="D1313" s="86" t="str">
        <f>IF('Műszaki adattábla'!E1305="","",'Műszaki adattábla'!E1305)</f>
        <v>39N050225337000N</v>
      </c>
      <c r="E1313" s="151">
        <f>IF('Műszaki adattábla'!E1305="","",'Műszaki adattábla'!Q1305)</f>
        <v>24805</v>
      </c>
      <c r="F1313" s="87">
        <f>IF(D1313="","",VLOOKUP(D1313,'Műszaki adattábla'!E:N,8,0))</f>
        <v>6</v>
      </c>
      <c r="G1313" s="87">
        <f>IF(D1313="","",IF('Műszaki adattábla'!K1305="20-99",IF('Műszaki adattábla'!N1305="","Nem adott meg lekötött teljesítményt",VLOOKUP(D1313,'Műszaki adattábla'!E:P,10,0)),0))</f>
        <v>0</v>
      </c>
      <c r="H1313" s="87">
        <f>IF(D1313="","",VLOOKUP(D1313,'Műszaki adattábla'!E:Q,11,0))</f>
        <v>0</v>
      </c>
      <c r="I1313" s="88">
        <v>1954.93</v>
      </c>
      <c r="J1313" s="89">
        <v>1138.9100000000001</v>
      </c>
      <c r="K1313" s="90">
        <f>IF(D1313="","",ROUND((F1313*I1313*'Műszaki adattábla'!$C$6/'Műszaki adattábla'!$C$7)+(G1313*I1313)+(H1313*I1313)/12*$D$7,0))</f>
        <v>123815</v>
      </c>
      <c r="L1313" s="91">
        <f t="shared" si="42"/>
        <v>28251</v>
      </c>
    </row>
    <row r="1314" spans="2:12" ht="15.75" thickBot="1" x14ac:dyDescent="0.3">
      <c r="B1314" s="84">
        <f t="shared" si="41"/>
        <v>1293</v>
      </c>
      <c r="C1314" s="85" t="str">
        <f>IF(D1314="","",VLOOKUP(D1314,'Műszaki adattábla'!E:H,2,0))</f>
        <v>6750 Algyő-Nagyfa HRSZ.:Algyő 01624/2</v>
      </c>
      <c r="D1314" s="86" t="str">
        <f>IF('Műszaki adattábla'!E1306="","",'Műszaki adattábla'!E1306)</f>
        <v>39N050701818000W</v>
      </c>
      <c r="E1314" s="151">
        <f>IF('Műszaki adattábla'!E1306="","",'Műszaki adattábla'!Q1306)</f>
        <v>50881</v>
      </c>
      <c r="F1314" s="87">
        <f>IF(D1314="","",VLOOKUP(D1314,'Műszaki adattábla'!E:N,8,0))</f>
        <v>4</v>
      </c>
      <c r="G1314" s="87">
        <f>IF(D1314="","",IF('Műszaki adattábla'!K1306="20-99",IF('Műszaki adattábla'!N1306="","Nem adott meg lekötött teljesítményt",VLOOKUP(D1314,'Műszaki adattábla'!E:P,10,0)),0))</f>
        <v>0</v>
      </c>
      <c r="H1314" s="87">
        <f>IF(D1314="","",VLOOKUP(D1314,'Műszaki adattábla'!E:Q,11,0))</f>
        <v>0</v>
      </c>
      <c r="I1314" s="88">
        <v>1954.93</v>
      </c>
      <c r="J1314" s="89">
        <v>1138.9100000000001</v>
      </c>
      <c r="K1314" s="90">
        <f>IF(D1314="","",ROUND((F1314*I1314*'Műszaki adattábla'!$C$6/'Műszaki adattábla'!$C$7)+(G1314*I1314)+(H1314*I1314)/12*$D$7,0))</f>
        <v>82543</v>
      </c>
      <c r="L1314" s="91">
        <f t="shared" si="42"/>
        <v>57949</v>
      </c>
    </row>
    <row r="1315" spans="2:12" ht="15.75" thickBot="1" x14ac:dyDescent="0.3">
      <c r="B1315" s="84">
        <f t="shared" si="41"/>
        <v>1294</v>
      </c>
      <c r="C1315" s="85" t="str">
        <f>IF(D1315="","",VLOOKUP(D1315,'Műszaki adattábla'!E:H,2,0))</f>
        <v xml:space="preserve">2629 Márianosztra, Pálosok Tere 1. </v>
      </c>
      <c r="D1315" s="86" t="str">
        <f>IF('Műszaki adattábla'!E1307="","",'Műszaki adattábla'!E1307)</f>
        <v>39N110829852000I</v>
      </c>
      <c r="E1315" s="151">
        <f>IF('Műszaki adattábla'!E1307="","",'Műszaki adattábla'!Q1307)</f>
        <v>91835</v>
      </c>
      <c r="F1315" s="87">
        <f>IF(D1315="","",VLOOKUP(D1315,'Műszaki adattábla'!E:N,8,0))</f>
        <v>16</v>
      </c>
      <c r="G1315" s="87">
        <f>IF(D1315="","",IF('Műszaki adattábla'!K1307="20-99",IF('Műszaki adattábla'!N1307="","Nem adott meg lekötött teljesítményt",VLOOKUP(D1315,'Műszaki adattábla'!E:P,10,0)),0))</f>
        <v>0</v>
      </c>
      <c r="H1315" s="87">
        <f>IF(D1315="","",VLOOKUP(D1315,'Műszaki adattábla'!E:Q,11,0))</f>
        <v>0</v>
      </c>
      <c r="I1315" s="88">
        <v>1973.63</v>
      </c>
      <c r="J1315" s="89">
        <v>1169.71</v>
      </c>
      <c r="K1315" s="90">
        <f>IF(D1315="","",ROUND((F1315*I1315*'Műszaki adattábla'!$C$6/'Műszaki adattábla'!$C$7)+(G1315*I1315)+(H1315*I1315)/12*$D$7,0))</f>
        <v>333332</v>
      </c>
      <c r="L1315" s="91">
        <f t="shared" si="42"/>
        <v>107420</v>
      </c>
    </row>
    <row r="1316" spans="2:12" ht="15.75" thickBot="1" x14ac:dyDescent="0.3">
      <c r="B1316" s="84">
        <f t="shared" si="41"/>
        <v>1295</v>
      </c>
      <c r="C1316" s="85" t="str">
        <f>IF(D1316="","",VLOOKUP(D1316,'Műszaki adattábla'!E:H,2,0))</f>
        <v>2400 Dunaújváros Bernátkút 1       Nagyvenyim, HRSZ 0150/1</v>
      </c>
      <c r="D1316" s="86" t="str">
        <f>IF('Műszaki adattábla'!E1308="","",'Műszaki adattábla'!E1308)</f>
        <v>39N030321732000T</v>
      </c>
      <c r="E1316" s="151">
        <f>IF('Műszaki adattábla'!E1308="","",'Műszaki adattábla'!Q1308)</f>
        <v>3409520</v>
      </c>
      <c r="F1316" s="87">
        <f>IF(D1316="","",VLOOKUP(D1316,'Műszaki adattábla'!E:N,8,0))</f>
        <v>0</v>
      </c>
      <c r="G1316" s="87">
        <f>IF(D1316="","",IF('Műszaki adattábla'!K1308="20-99",IF('Műszaki adattábla'!N1308="","Nem adott meg lekötött teljesítményt",VLOOKUP(D1316,'Műszaki adattábla'!E:P,10,0)),0))</f>
        <v>0</v>
      </c>
      <c r="H1316" s="87">
        <f>IF(D1316="","",VLOOKUP(D1316,'Műszaki adattábla'!E:Q,11,0))</f>
        <v>1066</v>
      </c>
      <c r="I1316" s="88">
        <v>3055.89</v>
      </c>
      <c r="J1316" s="89">
        <v>156.87</v>
      </c>
      <c r="K1316" s="90">
        <f>IF(D1316="","",ROUND((F1316*I1316*'Műszaki adattábla'!$C$6/'Műszaki adattábla'!$C$7)+(G1316*I1316)+(H1316*I1316)/12*$D$7,0))</f>
        <v>3257579</v>
      </c>
      <c r="L1316" s="91">
        <f t="shared" si="42"/>
        <v>534851</v>
      </c>
    </row>
    <row r="1317" spans="2:12" ht="15.75" thickBot="1" x14ac:dyDescent="0.3">
      <c r="B1317" s="84">
        <f t="shared" si="41"/>
        <v>1296</v>
      </c>
      <c r="C1317" s="85" t="str">
        <f>IF(D1317="","",VLOOKUP(D1317,'Műszaki adattábla'!E:H,2,0))</f>
        <v xml:space="preserve">2400 DUNAÚJVÁROS Sándorháza puszta Dunaújváros HRSZ. 025/2 </v>
      </c>
      <c r="D1317" s="86" t="str">
        <f>IF('Műszaki adattábla'!E1309="","",'Műszaki adattábla'!E1309)</f>
        <v>39N030316628000I</v>
      </c>
      <c r="E1317" s="151">
        <f>IF('Műszaki adattábla'!E1309="","",'Műszaki adattábla'!Q1309)</f>
        <v>786406</v>
      </c>
      <c r="F1317" s="87">
        <f>IF(D1317="","",VLOOKUP(D1317,'Műszaki adattábla'!E:N,8,0))</f>
        <v>0</v>
      </c>
      <c r="G1317" s="87">
        <f>IF(D1317="","",IF('Műszaki adattábla'!K1309="20-99",IF('Műszaki adattábla'!N1309="","Nem adott meg lekötött teljesítményt",VLOOKUP(D1317,'Műszaki adattábla'!E:P,10,0)),0))</f>
        <v>683</v>
      </c>
      <c r="H1317" s="87">
        <f>IF(D1317="","",VLOOKUP(D1317,'Műszaki adattábla'!E:Q,11,0))</f>
        <v>0</v>
      </c>
      <c r="I1317" s="88">
        <v>3089.46</v>
      </c>
      <c r="J1317" s="89">
        <v>180.21</v>
      </c>
      <c r="K1317" s="90">
        <f>IF(D1317="","",ROUND((F1317*I1317*'Műszaki adattábla'!$C$6/'Műszaki adattábla'!$C$7)+(G1317*I1317)+(H1317*I1317)/12*$D$7,0))</f>
        <v>2110101</v>
      </c>
      <c r="L1317" s="91">
        <f t="shared" si="42"/>
        <v>141718</v>
      </c>
    </row>
    <row r="1318" spans="2:12" ht="15.75" thickBot="1" x14ac:dyDescent="0.3">
      <c r="B1318" s="84">
        <f t="shared" si="41"/>
        <v>1297</v>
      </c>
      <c r="C1318" s="85" t="str">
        <f>IF(D1318="","",VLOOKUP(D1318,'Műszaki adattábla'!E:H,2,0))</f>
        <v>Pálhalmai Agrospeciál Kft 2400 Dunaújváros Raktár utca 1</v>
      </c>
      <c r="D1318" s="86" t="str">
        <f>IF('Műszaki adattábla'!E1310="","",'Műszaki adattábla'!E1310)</f>
        <v>39N030315743000W</v>
      </c>
      <c r="E1318" s="151">
        <f>IF('Műszaki adattábla'!E1310="","",'Műszaki adattábla'!Q1310)</f>
        <v>269173</v>
      </c>
      <c r="F1318" s="87">
        <f>IF(D1318="","",VLOOKUP(D1318,'Műszaki adattábla'!E:N,8,0))</f>
        <v>0</v>
      </c>
      <c r="G1318" s="87">
        <f>IF(D1318="","",IF('Műszaki adattábla'!K1310="20-99",IF('Műszaki adattábla'!N1310="","Nem adott meg lekötött teljesítményt",VLOOKUP(D1318,'Műszaki adattábla'!E:P,10,0)),0))</f>
        <v>210</v>
      </c>
      <c r="H1318" s="87">
        <f>IF(D1318="","",VLOOKUP(D1318,'Műszaki adattábla'!E:Q,11,0))</f>
        <v>0</v>
      </c>
      <c r="I1318" s="88">
        <v>3089.46</v>
      </c>
      <c r="J1318" s="89">
        <v>180.21</v>
      </c>
      <c r="K1318" s="90">
        <f>IF(D1318="","",ROUND((F1318*I1318*'Műszaki adattábla'!$C$6/'Műszaki adattábla'!$C$7)+(G1318*I1318)+(H1318*I1318)/12*$D$7,0))</f>
        <v>648787</v>
      </c>
      <c r="L1318" s="91">
        <f t="shared" si="42"/>
        <v>48508</v>
      </c>
    </row>
    <row r="1319" spans="2:12" ht="15.75" thickBot="1" x14ac:dyDescent="0.3">
      <c r="B1319" s="84">
        <f t="shared" si="41"/>
        <v>1298</v>
      </c>
      <c r="C1319" s="85" t="str">
        <f>IF(D1319="","",VLOOKUP(D1319,'Műszaki adattábla'!E:H,2,0))</f>
        <v>Újgalambos telephely 2459 Rácalmás HRSZ 0173/4</v>
      </c>
      <c r="D1319" s="86" t="str">
        <f>IF('Műszaki adattábla'!E1311="","",'Műszaki adattábla'!E1311)</f>
        <v>39N030000183000I</v>
      </c>
      <c r="E1319" s="151">
        <f>IF('Műszaki adattábla'!E1311="","",'Műszaki adattábla'!Q1311)</f>
        <v>2818397</v>
      </c>
      <c r="F1319" s="87">
        <f>IF(D1319="","",VLOOKUP(D1319,'Műszaki adattábla'!E:N,8,0))</f>
        <v>0</v>
      </c>
      <c r="G1319" s="87">
        <f>IF(D1319="","",IF('Műszaki adattábla'!K1311="20-99",IF('Műszaki adattábla'!N1311="","Nem adott meg lekötött teljesítményt",VLOOKUP(D1319,'Műszaki adattábla'!E:P,10,0)),0))</f>
        <v>0</v>
      </c>
      <c r="H1319" s="87">
        <f>IF(D1319="","",VLOOKUP(D1319,'Műszaki adattábla'!E:Q,11,0))</f>
        <v>5331</v>
      </c>
      <c r="I1319" s="88">
        <v>2987.89</v>
      </c>
      <c r="J1319" s="89">
        <v>139.63999999999999</v>
      </c>
      <c r="K1319" s="90">
        <f>IF(D1319="","",ROUND((F1319*I1319*'Műszaki adattábla'!$C$6/'Műszaki adattábla'!$C$7)+(G1319*I1319)+(H1319*I1319)/12*$D$7,0))</f>
        <v>15928442</v>
      </c>
      <c r="L1319" s="91">
        <f t="shared" si="42"/>
        <v>393561</v>
      </c>
    </row>
    <row r="1320" spans="2:12" ht="15.75" thickBot="1" x14ac:dyDescent="0.3">
      <c r="B1320" s="84">
        <f t="shared" si="41"/>
        <v>1299</v>
      </c>
      <c r="C1320" s="85" t="str">
        <f>IF(D1320="","",VLOOKUP(D1320,'Műszaki adattábla'!E:H,2,0))</f>
        <v>1101 Budapest, Zách u. 4.</v>
      </c>
      <c r="D1320" s="86" t="str">
        <f>IF('Műszaki adattábla'!E1312="","",'Műszaki adattábla'!E1312)</f>
        <v>39N060006334000J</v>
      </c>
      <c r="E1320" s="151">
        <f>IF('Műszaki adattábla'!E1312="","",'Műszaki adattábla'!Q1312)</f>
        <v>3483413</v>
      </c>
      <c r="F1320" s="87">
        <f>IF(D1320="","",VLOOKUP(D1320,'Műszaki adattábla'!E:N,8,0))</f>
        <v>0</v>
      </c>
      <c r="G1320" s="87">
        <f>IF(D1320="","",IF('Műszaki adattábla'!K1312="20-99",IF('Műszaki adattábla'!N1312="","Nem adott meg lekötött teljesítményt",VLOOKUP(D1320,'Műszaki adattábla'!E:P,10,0)),0))</f>
        <v>0</v>
      </c>
      <c r="H1320" s="87">
        <f>IF(D1320="","",VLOOKUP(D1320,'Műszaki adattábla'!E:Q,11,0))</f>
        <v>2639</v>
      </c>
      <c r="I1320" s="88">
        <v>2721.89</v>
      </c>
      <c r="J1320" s="89">
        <v>122.75</v>
      </c>
      <c r="K1320" s="90">
        <f>IF(D1320="","",ROUND((F1320*I1320*'Műszaki adattábla'!$C$6/'Műszaki adattábla'!$C$7)+(G1320*I1320)+(H1320*I1320)/12*$D$7,0))</f>
        <v>7183068</v>
      </c>
      <c r="L1320" s="91">
        <f t="shared" si="42"/>
        <v>427589</v>
      </c>
    </row>
    <row r="1321" spans="2:12" ht="15.75" thickBot="1" x14ac:dyDescent="0.3">
      <c r="B1321" s="84">
        <f t="shared" si="41"/>
        <v>1300</v>
      </c>
      <c r="C1321" s="85" t="str">
        <f>IF(D1321="","",VLOOKUP(D1321,'Műszaki adattábla'!E:H,2,0))</f>
        <v>1101 Budapest, Zách u. 4. lőtér</v>
      </c>
      <c r="D1321" s="86" t="str">
        <f>IF('Műszaki adattábla'!E1313="","",'Műszaki adattábla'!E1313)</f>
        <v>39N061165704000G</v>
      </c>
      <c r="E1321" s="151">
        <f>IF('Műszaki adattábla'!E1313="","",'Műszaki adattábla'!Q1313)</f>
        <v>245950</v>
      </c>
      <c r="F1321" s="87">
        <f>IF(D1321="","",VLOOKUP(D1321,'Műszaki adattábla'!E:N,8,0))</f>
        <v>0</v>
      </c>
      <c r="G1321" s="87">
        <f>IF(D1321="","",IF('Műszaki adattábla'!K1313="20-99",IF('Műszaki adattábla'!N1313="","Nem adott meg lekötött teljesítményt",VLOOKUP(D1321,'Műszaki adattábla'!E:P,10,0)),0))</f>
        <v>263</v>
      </c>
      <c r="H1321" s="87">
        <f>IF(D1321="","",VLOOKUP(D1321,'Műszaki adattábla'!E:Q,11,0))</f>
        <v>0</v>
      </c>
      <c r="I1321" s="88">
        <v>2804.11</v>
      </c>
      <c r="J1321" s="89">
        <v>131.18</v>
      </c>
      <c r="K1321" s="90">
        <f>IF(D1321="","",ROUND((F1321*I1321*'Műszaki adattábla'!$C$6/'Műszaki adattábla'!$C$7)+(G1321*I1321)+(H1321*I1321)/12*$D$7,0))</f>
        <v>737481</v>
      </c>
      <c r="L1321" s="91">
        <f t="shared" si="42"/>
        <v>32264</v>
      </c>
    </row>
    <row r="1322" spans="2:12" ht="15.75" thickBot="1" x14ac:dyDescent="0.3">
      <c r="B1322" s="84">
        <f t="shared" si="41"/>
        <v>1301</v>
      </c>
      <c r="C1322" s="85" t="str">
        <f>IF(D1322="","",VLOOKUP(D1322,'Műszaki adattábla'!E:H,2,0))</f>
        <v>1121 Budapest, Művész út. 6. Rezidencia</v>
      </c>
      <c r="D1322" s="86" t="str">
        <f>IF('Műszaki adattábla'!E1314="","",'Műszaki adattábla'!E1314)</f>
        <v>39N060906670000F</v>
      </c>
      <c r="E1322" s="151">
        <f>IF('Műszaki adattábla'!E1314="","",'Műszaki adattábla'!Q1314)</f>
        <v>223783</v>
      </c>
      <c r="F1322" s="87">
        <f>IF(D1322="","",VLOOKUP(D1322,'Műszaki adattábla'!E:N,8,0))</f>
        <v>0</v>
      </c>
      <c r="G1322" s="87">
        <f>IF(D1322="","",IF('Műszaki adattábla'!K1314="20-99",IF('Műszaki adattábla'!N1314="","Nem adott meg lekötött teljesítményt",VLOOKUP(D1322,'Műszaki adattábla'!E:P,10,0)),0))</f>
        <v>263</v>
      </c>
      <c r="H1322" s="87">
        <f>IF(D1322="","",VLOOKUP(D1322,'Műszaki adattábla'!E:Q,11,0))</f>
        <v>0</v>
      </c>
      <c r="I1322" s="88">
        <v>2804.11</v>
      </c>
      <c r="J1322" s="89">
        <v>131.18</v>
      </c>
      <c r="K1322" s="90">
        <f>IF(D1322="","",ROUND((F1322*I1322*'Műszaki adattábla'!$C$6/'Műszaki adattábla'!$C$7)+(G1322*I1322)+(H1322*I1322)/12*$D$7,0))</f>
        <v>737481</v>
      </c>
      <c r="L1322" s="91">
        <f t="shared" si="42"/>
        <v>29356</v>
      </c>
    </row>
    <row r="1323" spans="2:12" ht="15.75" thickBot="1" x14ac:dyDescent="0.3">
      <c r="B1323" s="84">
        <f t="shared" si="41"/>
        <v>1302</v>
      </c>
      <c r="C1323" s="85" t="str">
        <f>IF(D1323="","",VLOOKUP(D1323,'Műszaki adattábla'!E:H,2,0))</f>
        <v>1101 Budapest, Zách u. 6.</v>
      </c>
      <c r="D1323" s="86" t="str">
        <f>IF('Műszaki adattábla'!E1315="","",'Műszaki adattábla'!E1315)</f>
        <v>39N061132397000Q</v>
      </c>
      <c r="E1323" s="151">
        <f>IF('Műszaki adattábla'!E1315="","",'Műszaki adattábla'!Q1315)</f>
        <v>142506</v>
      </c>
      <c r="F1323" s="87">
        <f>IF(D1323="","",VLOOKUP(D1323,'Műszaki adattábla'!E:N,8,0))</f>
        <v>10</v>
      </c>
      <c r="G1323" s="87">
        <f>IF(D1323="","",IF('Műszaki adattábla'!K1315="20-99",IF('Műszaki adattábla'!N1315="","Nem adott meg lekötött teljesítményt",VLOOKUP(D1323,'Műszaki adattábla'!E:P,10,0)),0))</f>
        <v>0</v>
      </c>
      <c r="H1323" s="87">
        <f>IF(D1323="","",VLOOKUP(D1323,'Műszaki adattábla'!E:Q,11,0))</f>
        <v>0</v>
      </c>
      <c r="I1323" s="88">
        <v>1973.63</v>
      </c>
      <c r="J1323" s="89">
        <v>131.18</v>
      </c>
      <c r="K1323" s="90">
        <f>IF(D1323="","",ROUND((F1323*I1323*'Műszaki adattábla'!$C$6/'Műszaki adattábla'!$C$7)+(G1323*I1323)+(H1323*I1323)/12*$D$7,0))</f>
        <v>208332</v>
      </c>
      <c r="L1323" s="91">
        <f t="shared" si="42"/>
        <v>18694</v>
      </c>
    </row>
    <row r="1324" spans="2:12" ht="15.75" thickBot="1" x14ac:dyDescent="0.3">
      <c r="B1324" s="84">
        <f t="shared" si="41"/>
        <v>1303</v>
      </c>
      <c r="C1324" s="85" t="str">
        <f>IF(D1324="","",VLOOKUP(D1324,'Műszaki adattábla'!E:H,2,0))</f>
        <v>NBSZ1</v>
      </c>
      <c r="D1324" s="86" t="str">
        <f>IF('Műszaki adattábla'!E1316="","",'Műszaki adattábla'!E1316)</f>
        <v>39N060006301000F</v>
      </c>
      <c r="E1324" s="151">
        <f>IF('Műszaki adattábla'!E1316="","",'Műszaki adattábla'!Q1316)</f>
        <v>950022</v>
      </c>
      <c r="F1324" s="87">
        <f>IF(D1324="","",VLOOKUP(D1324,'Műszaki adattábla'!E:N,8,0))</f>
        <v>0</v>
      </c>
      <c r="G1324" s="87">
        <f>IF(D1324="","",IF('Műszaki adattábla'!K1316="20-99",IF('Műszaki adattábla'!N1316="","Nem adott meg lekötött teljesítményt",VLOOKUP(D1324,'Műszaki adattábla'!E:P,10,0)),0))</f>
        <v>0</v>
      </c>
      <c r="H1324" s="87">
        <f>IF(D1324="","",VLOOKUP(D1324,'Műszaki adattábla'!E:Q,11,0))</f>
        <v>2111</v>
      </c>
      <c r="I1324" s="88">
        <v>2721.89</v>
      </c>
      <c r="J1324" s="89">
        <v>122.75</v>
      </c>
      <c r="K1324" s="90">
        <f>IF(D1324="","",ROUND((F1324*I1324*'Műszaki adattábla'!$C$6/'Műszaki adattábla'!$C$7)+(G1324*I1324)+(H1324*I1324)/12*$D$7,0))</f>
        <v>5745910</v>
      </c>
      <c r="L1324" s="91">
        <f t="shared" si="42"/>
        <v>116615</v>
      </c>
    </row>
    <row r="1325" spans="2:12" ht="15.75" thickBot="1" x14ac:dyDescent="0.3">
      <c r="B1325" s="84">
        <f t="shared" si="41"/>
        <v>1304</v>
      </c>
      <c r="C1325" s="85" t="str">
        <f>IF(D1325="","",VLOOKUP(D1325,'Műszaki adattábla'!E:H,2,0))</f>
        <v>NBSZ2</v>
      </c>
      <c r="D1325" s="86" t="str">
        <f>IF('Műszaki adattábla'!E1317="","",'Műszaki adattábla'!E1317)</f>
        <v>39N060006392000U</v>
      </c>
      <c r="E1325" s="151">
        <f>IF('Műszaki adattábla'!E1317="","",'Műszaki adattábla'!Q1317)</f>
        <v>221672</v>
      </c>
      <c r="F1325" s="87">
        <f>IF(D1325="","",VLOOKUP(D1325,'Műszaki adattábla'!E:N,8,0))</f>
        <v>0</v>
      </c>
      <c r="G1325" s="87">
        <f>IF(D1325="","",IF('Műszaki adattábla'!K1317="20-99",IF('Műszaki adattábla'!N1317="","Nem adott meg lekötött teljesítményt",VLOOKUP(D1325,'Műszaki adattábla'!E:P,10,0)),0))</f>
        <v>0</v>
      </c>
      <c r="H1325" s="87">
        <f>IF(D1325="","",VLOOKUP(D1325,'Műszaki adattábla'!E:Q,11,0))</f>
        <v>1056</v>
      </c>
      <c r="I1325" s="88">
        <v>2721.89</v>
      </c>
      <c r="J1325" s="89">
        <v>122.75</v>
      </c>
      <c r="K1325" s="90">
        <f>IF(D1325="","",ROUND((F1325*I1325*'Műszaki adattábla'!$C$6/'Műszaki adattábla'!$C$7)+(G1325*I1325)+(H1325*I1325)/12*$D$7,0))</f>
        <v>2874316</v>
      </c>
      <c r="L1325" s="91">
        <f t="shared" si="42"/>
        <v>27210</v>
      </c>
    </row>
    <row r="1326" spans="2:12" ht="15.75" thickBot="1" x14ac:dyDescent="0.3">
      <c r="B1326" s="84">
        <f t="shared" si="41"/>
        <v>1305</v>
      </c>
      <c r="C1326" s="85" t="str">
        <f>IF(D1326="","",VLOOKUP(D1326,'Műszaki adattábla'!E:H,2,0))</f>
        <v>NBSZ3</v>
      </c>
      <c r="D1326" s="86" t="str">
        <f>IF('Műszaki adattábla'!E1318="","",'Műszaki adattábla'!E1318)</f>
        <v>39N0610852220004</v>
      </c>
      <c r="E1326" s="151">
        <f>IF('Műszaki adattábla'!E1318="","",'Műszaki adattábla'!Q1318)</f>
        <v>223781</v>
      </c>
      <c r="F1326" s="87">
        <f>IF(D1326="","",VLOOKUP(D1326,'Műszaki adattábla'!E:N,8,0))</f>
        <v>10</v>
      </c>
      <c r="G1326" s="87">
        <f>IF(D1326="","",IF('Műszaki adattábla'!K1318="20-99",IF('Műszaki adattábla'!N1318="","Nem adott meg lekötött teljesítményt",VLOOKUP(D1326,'Műszaki adattábla'!E:P,10,0)),0))</f>
        <v>0</v>
      </c>
      <c r="H1326" s="87">
        <f>IF(D1326="","",VLOOKUP(D1326,'Műszaki adattábla'!E:Q,11,0))</f>
        <v>0</v>
      </c>
      <c r="I1326" s="88">
        <v>1973.63</v>
      </c>
      <c r="J1326" s="89">
        <v>131.18</v>
      </c>
      <c r="K1326" s="90">
        <f>IF(D1326="","",ROUND((F1326*I1326*'Műszaki adattábla'!$C$6/'Műszaki adattábla'!$C$7)+(G1326*I1326)+(H1326*I1326)/12*$D$7,0))</f>
        <v>208332</v>
      </c>
      <c r="L1326" s="91">
        <f t="shared" si="42"/>
        <v>29356</v>
      </c>
    </row>
    <row r="1327" spans="2:12" ht="15.75" thickBot="1" x14ac:dyDescent="0.3">
      <c r="B1327" s="84">
        <f t="shared" si="41"/>
        <v>1306</v>
      </c>
      <c r="C1327" s="85" t="str">
        <f>IF(D1327="","",VLOOKUP(D1327,'Műszaki adattábla'!E:H,2,0))</f>
        <v>NBSZ4</v>
      </c>
      <c r="D1327" s="86" t="str">
        <f>IF('Műszaki adattábla'!E1319="","",'Műszaki adattábla'!E1319)</f>
        <v>39N061168561000M</v>
      </c>
      <c r="E1327" s="151">
        <f>IF('Műszaki adattábla'!E1319="","",'Műszaki adattábla'!Q1319)</f>
        <v>137228</v>
      </c>
      <c r="F1327" s="87">
        <f>IF(D1327="","",VLOOKUP(D1327,'Műszaki adattábla'!E:N,8,0))</f>
        <v>0</v>
      </c>
      <c r="G1327" s="87">
        <f>IF(D1327="","",IF('Műszaki adattábla'!K1319="20-99",IF('Műszaki adattábla'!N1319="","Nem adott meg lekötött teljesítményt",VLOOKUP(D1327,'Műszaki adattábla'!E:P,10,0)),0))</f>
        <v>683</v>
      </c>
      <c r="H1327" s="87">
        <f>IF(D1327="","",VLOOKUP(D1327,'Műszaki adattábla'!E:Q,11,0))</f>
        <v>0</v>
      </c>
      <c r="I1327" s="88">
        <v>2804.11</v>
      </c>
      <c r="J1327" s="89">
        <v>131.18</v>
      </c>
      <c r="K1327" s="90">
        <f>IF(D1327="","",ROUND((F1327*I1327*'Műszaki adattábla'!$C$6/'Műszaki adattábla'!$C$7)+(G1327*I1327)+(H1327*I1327)/12*$D$7,0))</f>
        <v>1915207</v>
      </c>
      <c r="L1327" s="91">
        <f t="shared" si="42"/>
        <v>18002</v>
      </c>
    </row>
    <row r="1328" spans="2:12" ht="15.75" thickBot="1" x14ac:dyDescent="0.3">
      <c r="B1328" s="84">
        <f t="shared" si="41"/>
        <v>1307</v>
      </c>
      <c r="C1328" s="85" t="str">
        <f>IF(D1328="","",VLOOKUP(D1328,'Műszaki adattábla'!E:H,2,0))</f>
        <v>NBSZ5</v>
      </c>
      <c r="D1328" s="86" t="str">
        <f>IF('Műszaki adattábla'!E1320="","",'Műszaki adattábla'!E1320)</f>
        <v>39N0400557710006</v>
      </c>
      <c r="E1328" s="151">
        <f>IF('Műszaki adattábla'!E1320="","",'Műszaki adattábla'!Q1320)</f>
        <v>211115</v>
      </c>
      <c r="F1328" s="87">
        <f>IF(D1328="","",VLOOKUP(D1328,'Műszaki adattábla'!E:N,8,0))</f>
        <v>0</v>
      </c>
      <c r="G1328" s="87">
        <f>IF(D1328="","",IF('Műszaki adattábla'!K1320="20-99",IF('Műszaki adattábla'!N1320="","Nem adott meg lekötött teljesítményt",VLOOKUP(D1328,'Műszaki adattábla'!E:P,10,0)),0))</f>
        <v>420</v>
      </c>
      <c r="H1328" s="87">
        <f>IF(D1328="","",VLOOKUP(D1328,'Műszaki adattábla'!E:Q,11,0))</f>
        <v>0</v>
      </c>
      <c r="I1328" s="88">
        <v>3252.02</v>
      </c>
      <c r="J1328" s="89">
        <v>174.31</v>
      </c>
      <c r="K1328" s="90">
        <f>IF(D1328="","",ROUND((F1328*I1328*'Műszaki adattábla'!$C$6/'Műszaki adattábla'!$C$7)+(G1328*I1328)+(H1328*I1328)/12*$D$7,0))</f>
        <v>1365848</v>
      </c>
      <c r="L1328" s="91">
        <f t="shared" si="42"/>
        <v>36799</v>
      </c>
    </row>
    <row r="1329" spans="2:12" ht="15.75" thickBot="1" x14ac:dyDescent="0.3">
      <c r="B1329" s="84">
        <f t="shared" si="41"/>
        <v>1308</v>
      </c>
      <c r="C1329" s="85" t="str">
        <f>IF(D1329="","",VLOOKUP(D1329,'Műszaki adattábla'!E:H,2,0))</f>
        <v>NBSZ6</v>
      </c>
      <c r="D1329" s="86" t="str">
        <f>IF('Műszaki adattábla'!E1321="","",'Műszaki adattábla'!E1321)</f>
        <v>39N110136988000B</v>
      </c>
      <c r="E1329" s="151">
        <f>IF('Műszaki adattábla'!E1321="","",'Műszaki adattábla'!Q1321)</f>
        <v>26388</v>
      </c>
      <c r="F1329" s="87">
        <f>IF(D1329="","",VLOOKUP(D1329,'Műszaki adattábla'!E:N,8,0))</f>
        <v>0</v>
      </c>
      <c r="G1329" s="87">
        <f>IF(D1329="","",IF('Műszaki adattábla'!K1321="20-99",IF('Műszaki adattábla'!N1321="","Nem adott meg lekötött teljesítményt",VLOOKUP(D1329,'Műszaki adattábla'!E:P,10,0)),0))</f>
        <v>683</v>
      </c>
      <c r="H1329" s="87">
        <f>IF(D1329="","",VLOOKUP(D1329,'Műszaki adattábla'!E:Q,11,0))</f>
        <v>0</v>
      </c>
      <c r="I1329" s="88">
        <v>1832.45</v>
      </c>
      <c r="J1329" s="89">
        <v>194.42</v>
      </c>
      <c r="K1329" s="90">
        <f>IF(D1329="","",ROUND((F1329*I1329*'Műszaki adattábla'!$C$6/'Műszaki adattábla'!$C$7)+(G1329*I1329)+(H1329*I1329)/12*$D$7,0))</f>
        <v>1251563</v>
      </c>
      <c r="L1329" s="91">
        <f t="shared" si="42"/>
        <v>5130</v>
      </c>
    </row>
    <row r="1330" spans="2:12" ht="15.75" thickBot="1" x14ac:dyDescent="0.3">
      <c r="B1330" s="84">
        <f t="shared" si="41"/>
        <v>1309</v>
      </c>
      <c r="C1330" s="85" t="str">
        <f>IF(D1330="","",VLOOKUP(D1330,'Műszaki adattábla'!E:H,2,0))</f>
        <v>NBSZ7</v>
      </c>
      <c r="D1330" s="86" t="str">
        <f>IF('Műszaki adattábla'!E1322="","",'Műszaki adattábla'!E1322)</f>
        <v>39N030285429000J</v>
      </c>
      <c r="E1330" s="151">
        <f>IF('Műszaki adattábla'!E1322="","",'Műszaki adattábla'!Q1322)</f>
        <v>226946</v>
      </c>
      <c r="F1330" s="87">
        <f>IF(D1330="","",VLOOKUP(D1330,'Műszaki adattábla'!E:N,8,0))</f>
        <v>0</v>
      </c>
      <c r="G1330" s="87">
        <f>IF(D1330="","",IF('Műszaki adattábla'!K1322="20-99",IF('Műszaki adattábla'!N1322="","Nem adott meg lekötött teljesítményt",VLOOKUP(D1330,'Műszaki adattábla'!E:P,10,0)),0))</f>
        <v>263</v>
      </c>
      <c r="H1330" s="87">
        <f>IF(D1330="","",VLOOKUP(D1330,'Műszaki adattábla'!E:Q,11,0))</f>
        <v>0</v>
      </c>
      <c r="I1330" s="88">
        <v>3089.46</v>
      </c>
      <c r="J1330" s="89">
        <v>180.21</v>
      </c>
      <c r="K1330" s="90">
        <f>IF(D1330="","",ROUND((F1330*I1330*'Műszaki adattábla'!$C$6/'Műszaki adattábla'!$C$7)+(G1330*I1330)+(H1330*I1330)/12*$D$7,0))</f>
        <v>812528</v>
      </c>
      <c r="L1330" s="91">
        <f t="shared" si="42"/>
        <v>40898</v>
      </c>
    </row>
    <row r="1331" spans="2:12" ht="15.75" thickBot="1" x14ac:dyDescent="0.3">
      <c r="B1331" s="84">
        <f t="shared" si="41"/>
        <v>1310</v>
      </c>
      <c r="C1331" s="85" t="str">
        <f>IF(D1331="","",VLOOKUP(D1331,'Műszaki adattábla'!E:H,2,0))</f>
        <v>NBSZ8</v>
      </c>
      <c r="D1331" s="86" t="str">
        <f>IF('Műszaki adattábla'!E1323="","",'Műszaki adattábla'!E1323)</f>
        <v>39N0502220710000</v>
      </c>
      <c r="E1331" s="151">
        <f>IF('Műszaki adattábla'!E1323="","",'Műszaki adattábla'!Q1323)</f>
        <v>68612</v>
      </c>
      <c r="F1331" s="87">
        <f>IF(D1331="","",VLOOKUP(D1331,'Műszaki adattábla'!E:N,8,0))</f>
        <v>0</v>
      </c>
      <c r="G1331" s="87">
        <f>IF(D1331="","",IF('Műszaki adattábla'!K1323="20-99",IF('Műszaki adattábla'!N1323="","Nem adott meg lekötött teljesítményt",VLOOKUP(D1331,'Műszaki adattábla'!E:P,10,0)),0))</f>
        <v>263</v>
      </c>
      <c r="H1331" s="87">
        <f>IF(D1331="","",VLOOKUP(D1331,'Műszaki adattábla'!E:Q,11,0))</f>
        <v>0</v>
      </c>
      <c r="I1331" s="88">
        <v>1875.5</v>
      </c>
      <c r="J1331" s="89">
        <v>164.72</v>
      </c>
      <c r="K1331" s="90">
        <f>IF(D1331="","",ROUND((F1331*I1331*'Műszaki adattábla'!$C$6/'Műszaki adattábla'!$C$7)+(G1331*I1331)+(H1331*I1331)/12*$D$7,0))</f>
        <v>493257</v>
      </c>
      <c r="L1331" s="91">
        <f t="shared" si="42"/>
        <v>11302</v>
      </c>
    </row>
    <row r="1332" spans="2:12" ht="15.75" thickBot="1" x14ac:dyDescent="0.3">
      <c r="B1332" s="84">
        <f t="shared" si="41"/>
        <v>1311</v>
      </c>
      <c r="C1332" s="85" t="str">
        <f>IF(D1332="","",VLOOKUP(D1332,'Műszaki adattábla'!E:H,2,0))</f>
        <v>NBSZ9</v>
      </c>
      <c r="D1332" s="86" t="str">
        <f>IF('Műszaki adattábla'!E1324="","",'Műszaki adattábla'!E1324)</f>
        <v>39N0504625050005</v>
      </c>
      <c r="E1332" s="151">
        <f>IF('Műszaki adattábla'!E1324="","",'Műszaki adattábla'!Q1324)</f>
        <v>26388</v>
      </c>
      <c r="F1332" s="87">
        <f>IF(D1332="","",VLOOKUP(D1332,'Műszaki adattábla'!E:N,8,0))</f>
        <v>4</v>
      </c>
      <c r="G1332" s="87">
        <f>IF(D1332="","",IF('Műszaki adattábla'!K1324="20-99",IF('Műszaki adattábla'!N1324="","Nem adott meg lekötött teljesítményt",VLOOKUP(D1332,'Műszaki adattábla'!E:P,10,0)),0))</f>
        <v>0</v>
      </c>
      <c r="H1332" s="87">
        <f>IF(D1332="","",VLOOKUP(D1332,'Műszaki adattábla'!E:Q,11,0))</f>
        <v>0</v>
      </c>
      <c r="I1332" s="88">
        <v>1954.93</v>
      </c>
      <c r="J1332" s="89">
        <v>1138.9100000000001</v>
      </c>
      <c r="K1332" s="90">
        <f>IF(D1332="","",ROUND((F1332*I1332*'Műszaki adattábla'!$C$6/'Műszaki adattábla'!$C$7)+(G1332*I1332)+(H1332*I1332)/12*$D$7,0))</f>
        <v>82543</v>
      </c>
      <c r="L1332" s="91">
        <f t="shared" si="42"/>
        <v>30054</v>
      </c>
    </row>
    <row r="1333" spans="2:12" ht="15.75" thickBot="1" x14ac:dyDescent="0.3">
      <c r="B1333" s="84">
        <f t="shared" si="41"/>
        <v>1312</v>
      </c>
      <c r="C1333" s="85" t="str">
        <f>IF(D1333="","",VLOOKUP(D1333,'Műszaki adattábla'!E:H,2,0))</f>
        <v>NBSZ10</v>
      </c>
      <c r="D1333" s="86" t="str">
        <f>IF('Műszaki adattábla'!E1325="","",'Műszaki adattábla'!E1325)</f>
        <v>39N061173577000H</v>
      </c>
      <c r="E1333" s="151">
        <f>IF('Műszaki adattábla'!E1325="","",'Műszaki adattábla'!Q1325)</f>
        <v>47500</v>
      </c>
      <c r="F1333" s="87">
        <f>IF(D1333="","",VLOOKUP(D1333,'Műszaki adattábla'!E:N,8,0))</f>
        <v>16</v>
      </c>
      <c r="G1333" s="87">
        <f>IF(D1333="","",IF('Műszaki adattábla'!K1325="20-99",IF('Műszaki adattábla'!N1325="","Nem adott meg lekötött teljesítményt",VLOOKUP(D1333,'Műszaki adattábla'!E:P,10,0)),0))</f>
        <v>0</v>
      </c>
      <c r="H1333" s="87">
        <f>IF(D1333="","",VLOOKUP(D1333,'Műszaki adattábla'!E:Q,11,0))</f>
        <v>0</v>
      </c>
      <c r="I1333" s="88">
        <v>1973.63</v>
      </c>
      <c r="J1333" s="89">
        <v>131.18</v>
      </c>
      <c r="K1333" s="90">
        <f>IF(D1333="","",ROUND((F1333*I1333*'Műszaki adattábla'!$C$6/'Műszaki adattábla'!$C$7)+(G1333*I1333)+(H1333*I1333)/12*$D$7,0))</f>
        <v>333332</v>
      </c>
      <c r="L1333" s="91">
        <f t="shared" si="42"/>
        <v>6231</v>
      </c>
    </row>
    <row r="1334" spans="2:12" ht="15.75" thickBot="1" x14ac:dyDescent="0.3">
      <c r="B1334" s="84">
        <f t="shared" si="41"/>
        <v>1313</v>
      </c>
      <c r="C1334" s="85" t="str">
        <f>IF(D1334="","",VLOOKUP(D1334,'Műszaki adattábla'!E:H,2,0))</f>
        <v>NBSZ11</v>
      </c>
      <c r="D1334" s="86" t="str">
        <f>IF('Műszaki adattábla'!E1326="","",'Műszaki adattábla'!E1326)</f>
        <v>39N0613759230003</v>
      </c>
      <c r="E1334" s="151">
        <f>IF('Műszaki adattábla'!E1326="","",'Műszaki adattábla'!Q1326)</f>
        <v>0</v>
      </c>
      <c r="F1334" s="87">
        <f>IF(D1334="","",VLOOKUP(D1334,'Műszaki adattábla'!E:N,8,0))</f>
        <v>6</v>
      </c>
      <c r="G1334" s="87">
        <f>IF(D1334="","",IF('Műszaki adattábla'!K1326="20-99",IF('Műszaki adattábla'!N1326="","Nem adott meg lekötött teljesítményt",VLOOKUP(D1334,'Műszaki adattábla'!E:P,10,0)),0))</f>
        <v>0</v>
      </c>
      <c r="H1334" s="87">
        <f>IF(D1334="","",VLOOKUP(D1334,'Műszaki adattábla'!E:Q,11,0))</f>
        <v>0</v>
      </c>
      <c r="I1334" s="88">
        <v>1973.63</v>
      </c>
      <c r="J1334" s="89">
        <v>131.18</v>
      </c>
      <c r="K1334" s="90">
        <f>IF(D1334="","",ROUND((F1334*I1334*'Műszaki adattábla'!$C$6/'Műszaki adattábla'!$C$7)+(G1334*I1334)+(H1334*I1334)/12*$D$7,0))</f>
        <v>124999</v>
      </c>
      <c r="L1334" s="91">
        <f t="shared" si="42"/>
        <v>0</v>
      </c>
    </row>
    <row r="1335" spans="2:12" ht="15.75" thickBot="1" x14ac:dyDescent="0.3">
      <c r="B1335" s="84">
        <f t="shared" si="41"/>
        <v>1314</v>
      </c>
      <c r="C1335" s="85" t="str">
        <f>IF(D1335="","",VLOOKUP(D1335,'Műszaki adattábla'!E:H,2,0))</f>
        <v>NBSZ12</v>
      </c>
      <c r="D1335" s="86" t="str">
        <f>IF('Műszaki adattábla'!E1327="","",'Műszaki adattábla'!E1327)</f>
        <v>39N061373768000L</v>
      </c>
      <c r="E1335" s="151">
        <f>IF('Műszaki adattábla'!E1327="","",'Műszaki adattábla'!Q1327)</f>
        <v>0</v>
      </c>
      <c r="F1335" s="87">
        <f>IF(D1335="","",VLOOKUP(D1335,'Műszaki adattábla'!E:N,8,0))</f>
        <v>4</v>
      </c>
      <c r="G1335" s="87">
        <f>IF(D1335="","",IF('Műszaki adattábla'!K1327="20-99",IF('Műszaki adattábla'!N1327="","Nem adott meg lekötött teljesítményt",VLOOKUP(D1335,'Műszaki adattábla'!E:P,10,0)),0))</f>
        <v>0</v>
      </c>
      <c r="H1335" s="87">
        <f>IF(D1335="","",VLOOKUP(D1335,'Műszaki adattábla'!E:Q,11,0))</f>
        <v>0</v>
      </c>
      <c r="I1335" s="88">
        <v>1973.63</v>
      </c>
      <c r="J1335" s="89">
        <v>131.18</v>
      </c>
      <c r="K1335" s="90">
        <f>IF(D1335="","",ROUND((F1335*I1335*'Műszaki adattábla'!$C$6/'Műszaki adattábla'!$C$7)+(G1335*I1335)+(H1335*I1335)/12*$D$7,0))</f>
        <v>83333</v>
      </c>
      <c r="L1335" s="91">
        <f t="shared" si="42"/>
        <v>0</v>
      </c>
    </row>
    <row r="1336" spans="2:12" ht="15.75" thickBot="1" x14ac:dyDescent="0.3">
      <c r="B1336" s="84">
        <f t="shared" si="41"/>
        <v>1315</v>
      </c>
      <c r="C1336" s="85" t="str">
        <f>IF(D1336="","",VLOOKUP(D1336,'Műszaki adattábla'!E:H,2,0))</f>
        <v>NBSZ13</v>
      </c>
      <c r="D1336" s="86" t="str">
        <f>IF('Műszaki adattábla'!E1328="","",'Műszaki adattábla'!E1328)</f>
        <v>39N061005816000K</v>
      </c>
      <c r="E1336" s="151">
        <f>IF('Műszaki adattábla'!E1328="","",'Műszaki adattábla'!Q1328)</f>
        <v>0</v>
      </c>
      <c r="F1336" s="87">
        <f>IF(D1336="","",VLOOKUP(D1336,'Műszaki adattábla'!E:N,8,0))</f>
        <v>4</v>
      </c>
      <c r="G1336" s="87">
        <f>IF(D1336="","",IF('Műszaki adattábla'!K1328="20-99",IF('Műszaki adattábla'!N1328="","Nem adott meg lekötött teljesítményt",VLOOKUP(D1336,'Műszaki adattábla'!E:P,10,0)),0))</f>
        <v>0</v>
      </c>
      <c r="H1336" s="87">
        <f>IF(D1336="","",VLOOKUP(D1336,'Műszaki adattábla'!E:Q,11,0))</f>
        <v>0</v>
      </c>
      <c r="I1336" s="88">
        <v>1973.63</v>
      </c>
      <c r="J1336" s="89">
        <v>131.18</v>
      </c>
      <c r="K1336" s="90">
        <f>IF(D1336="","",ROUND((F1336*I1336*'Műszaki adattábla'!$C$6/'Műszaki adattábla'!$C$7)+(G1336*I1336)+(H1336*I1336)/12*$D$7,0))</f>
        <v>83333</v>
      </c>
      <c r="L1336" s="91">
        <f t="shared" si="42"/>
        <v>0</v>
      </c>
    </row>
    <row r="1337" spans="2:12" ht="15.75" thickBot="1" x14ac:dyDescent="0.3">
      <c r="B1337" s="84" t="str">
        <f t="shared" si="41"/>
        <v/>
      </c>
      <c r="C1337" s="85" t="str">
        <f>IF(D1337="","",VLOOKUP(D1337,'Műszaki adattábla'!E:H,2,0))</f>
        <v/>
      </c>
      <c r="D1337" s="86" t="str">
        <f>IF('Műszaki adattábla'!E1329="","",'Műszaki adattábla'!E1329)</f>
        <v/>
      </c>
      <c r="E1337" s="151" t="str">
        <f>IF('Műszaki adattábla'!E1329="","",'Műszaki adattábla'!Q1329)</f>
        <v/>
      </c>
      <c r="F1337" s="87" t="str">
        <f>IF(D1337="","",VLOOKUP(D1337,'Műszaki adattábla'!E:N,8,0))</f>
        <v/>
      </c>
      <c r="G1337" s="87" t="str">
        <f>IF(D1337="","",IF('Műszaki adattábla'!K1329="20-99",IF('Műszaki adattábla'!N1329="","Nem adott meg lekötött teljesítményt",VLOOKUP(D1337,'Műszaki adattábla'!E:P,10,0)),0))</f>
        <v/>
      </c>
      <c r="H1337" s="87" t="str">
        <f>IF(D1337="","",VLOOKUP(D1337,'Műszaki adattábla'!E:Q,11,0))</f>
        <v/>
      </c>
      <c r="I1337" s="88"/>
      <c r="J1337" s="89"/>
      <c r="K1337" s="90" t="str">
        <f>IF(D1337="","",ROUND((F1337*I1337*'Műszaki adattábla'!$C$6/'Műszaki adattábla'!$C$7)+(G1337*I1337)+(H1337*I1337)/12*$D$7,0))</f>
        <v/>
      </c>
      <c r="L1337" s="91" t="str">
        <f t="shared" si="42"/>
        <v/>
      </c>
    </row>
    <row r="1338" spans="2:12" ht="15.75" thickBot="1" x14ac:dyDescent="0.3">
      <c r="B1338" s="84" t="str">
        <f t="shared" si="41"/>
        <v/>
      </c>
      <c r="C1338" s="85" t="str">
        <f>IF(D1338="","",VLOOKUP(D1338,'Műszaki adattábla'!E:H,2,0))</f>
        <v/>
      </c>
      <c r="D1338" s="86" t="str">
        <f>IF('Műszaki adattábla'!E1330="","",'Műszaki adattábla'!E1330)</f>
        <v/>
      </c>
      <c r="E1338" s="151" t="str">
        <f>IF('Műszaki adattábla'!E1330="","",'Műszaki adattábla'!Q1330)</f>
        <v/>
      </c>
      <c r="F1338" s="87" t="str">
        <f>IF(D1338="","",VLOOKUP(D1338,'Műszaki adattábla'!E:N,8,0))</f>
        <v/>
      </c>
      <c r="G1338" s="87" t="str">
        <f>IF(D1338="","",IF('Műszaki adattábla'!K1330="20-99",IF('Műszaki adattábla'!N1330="","Nem adott meg lekötött teljesítményt",VLOOKUP(D1338,'Műszaki adattábla'!E:P,10,0)),0))</f>
        <v/>
      </c>
      <c r="H1338" s="87" t="str">
        <f>IF(D1338="","",VLOOKUP(D1338,'Műszaki adattábla'!E:Q,11,0))</f>
        <v/>
      </c>
      <c r="I1338" s="88"/>
      <c r="J1338" s="89"/>
      <c r="K1338" s="90" t="str">
        <f>IF(D1338="","",ROUND((F1338*I1338*'Műszaki adattábla'!$C$6/'Műszaki adattábla'!$C$7)+(G1338*I1338)+(H1338*I1338)/12*$D$7,0))</f>
        <v/>
      </c>
      <c r="L1338" s="91" t="str">
        <f t="shared" si="42"/>
        <v/>
      </c>
    </row>
    <row r="1339" spans="2:12" ht="15.75" thickBot="1" x14ac:dyDescent="0.3">
      <c r="B1339" s="84" t="str">
        <f t="shared" si="41"/>
        <v/>
      </c>
      <c r="C1339" s="85" t="str">
        <f>IF(D1339="","",VLOOKUP(D1339,'Műszaki adattábla'!E:H,2,0))</f>
        <v/>
      </c>
      <c r="D1339" s="86" t="str">
        <f>IF('Műszaki adattábla'!E1331="","",'Műszaki adattábla'!E1331)</f>
        <v/>
      </c>
      <c r="E1339" s="151" t="str">
        <f>IF('Műszaki adattábla'!E1331="","",'Műszaki adattábla'!Q1331)</f>
        <v/>
      </c>
      <c r="F1339" s="87" t="str">
        <f>IF(D1339="","",VLOOKUP(D1339,'Műszaki adattábla'!E:N,8,0))</f>
        <v/>
      </c>
      <c r="G1339" s="87" t="str">
        <f>IF(D1339="","",IF('Műszaki adattábla'!K1331="20-99",IF('Műszaki adattábla'!N1331="","Nem adott meg lekötött teljesítményt",VLOOKUP(D1339,'Műszaki adattábla'!E:P,10,0)),0))</f>
        <v/>
      </c>
      <c r="H1339" s="87" t="str">
        <f>IF(D1339="","",VLOOKUP(D1339,'Műszaki adattábla'!E:Q,11,0))</f>
        <v/>
      </c>
      <c r="I1339" s="88"/>
      <c r="J1339" s="89"/>
      <c r="K1339" s="90" t="str">
        <f>IF(D1339="","",ROUND((F1339*I1339*'Műszaki adattábla'!$C$6/'Műszaki adattábla'!$C$7)+(G1339*I1339)+(H1339*I1339)/12*$D$7,0))</f>
        <v/>
      </c>
      <c r="L1339" s="91" t="str">
        <f t="shared" si="42"/>
        <v/>
      </c>
    </row>
    <row r="1340" spans="2:12" ht="15.75" thickBot="1" x14ac:dyDescent="0.3">
      <c r="B1340" s="84" t="str">
        <f t="shared" si="41"/>
        <v/>
      </c>
      <c r="C1340" s="85" t="str">
        <f>IF(D1340="","",VLOOKUP(D1340,'Műszaki adattábla'!E:H,2,0))</f>
        <v/>
      </c>
      <c r="D1340" s="86" t="str">
        <f>IF('Műszaki adattábla'!E1332="","",'Műszaki adattábla'!E1332)</f>
        <v/>
      </c>
      <c r="E1340" s="151" t="str">
        <f>IF('Műszaki adattábla'!E1332="","",'Műszaki adattábla'!Q1332)</f>
        <v/>
      </c>
      <c r="F1340" s="87" t="str">
        <f>IF(D1340="","",VLOOKUP(D1340,'Műszaki adattábla'!E:N,8,0))</f>
        <v/>
      </c>
      <c r="G1340" s="87" t="str">
        <f>IF(D1340="","",IF('Műszaki adattábla'!K1332="20-99",IF('Műszaki adattábla'!N1332="","Nem adott meg lekötött teljesítményt",VLOOKUP(D1340,'Műszaki adattábla'!E:P,10,0)),0))</f>
        <v/>
      </c>
      <c r="H1340" s="87" t="str">
        <f>IF(D1340="","",VLOOKUP(D1340,'Műszaki adattábla'!E:Q,11,0))</f>
        <v/>
      </c>
      <c r="I1340" s="88"/>
      <c r="J1340" s="89"/>
      <c r="K1340" s="90" t="str">
        <f>IF(D1340="","",ROUND((F1340*I1340*'Műszaki adattábla'!$C$6/'Műszaki adattábla'!$C$7)+(G1340*I1340)+(H1340*I1340)/12*$D$7,0))</f>
        <v/>
      </c>
      <c r="L1340" s="91" t="str">
        <f t="shared" si="42"/>
        <v/>
      </c>
    </row>
    <row r="1341" spans="2:12" ht="15.75" thickBot="1" x14ac:dyDescent="0.3">
      <c r="B1341" s="84" t="str">
        <f t="shared" si="41"/>
        <v/>
      </c>
      <c r="C1341" s="85" t="str">
        <f>IF(D1341="","",VLOOKUP(D1341,'Műszaki adattábla'!E:H,2,0))</f>
        <v/>
      </c>
      <c r="D1341" s="86" t="str">
        <f>IF('Műszaki adattábla'!E1333="","",'Műszaki adattábla'!E1333)</f>
        <v/>
      </c>
      <c r="E1341" s="151" t="str">
        <f>IF('Műszaki adattábla'!E1333="","",'Műszaki adattábla'!Q1333)</f>
        <v/>
      </c>
      <c r="F1341" s="87" t="str">
        <f>IF(D1341="","",VLOOKUP(D1341,'Műszaki adattábla'!E:N,8,0))</f>
        <v/>
      </c>
      <c r="G1341" s="87" t="str">
        <f>IF(D1341="","",IF('Műszaki adattábla'!K1333="20-99",IF('Műszaki adattábla'!N1333="","Nem adott meg lekötött teljesítményt",VLOOKUP(D1341,'Műszaki adattábla'!E:P,10,0)),0))</f>
        <v/>
      </c>
      <c r="H1341" s="87" t="str">
        <f>IF(D1341="","",VLOOKUP(D1341,'Műszaki adattábla'!E:Q,11,0))</f>
        <v/>
      </c>
      <c r="I1341" s="88"/>
      <c r="J1341" s="89"/>
      <c r="K1341" s="90" t="str">
        <f>IF(D1341="","",ROUND((F1341*I1341*'Műszaki adattábla'!$C$6/'Műszaki adattábla'!$C$7)+(G1341*I1341)+(H1341*I1341)/12*$D$7,0))</f>
        <v/>
      </c>
      <c r="L1341" s="91" t="str">
        <f t="shared" si="42"/>
        <v/>
      </c>
    </row>
    <row r="1342" spans="2:12" ht="15.75" thickBot="1" x14ac:dyDescent="0.3">
      <c r="B1342" s="84" t="str">
        <f t="shared" si="41"/>
        <v/>
      </c>
      <c r="C1342" s="85" t="str">
        <f>IF(D1342="","",VLOOKUP(D1342,'Műszaki adattábla'!E:H,2,0))</f>
        <v/>
      </c>
      <c r="D1342" s="86" t="str">
        <f>IF('Műszaki adattábla'!E1334="","",'Műszaki adattábla'!E1334)</f>
        <v/>
      </c>
      <c r="E1342" s="151" t="str">
        <f>IF('Műszaki adattábla'!E1334="","",'Műszaki adattábla'!Q1334)</f>
        <v/>
      </c>
      <c r="F1342" s="87" t="str">
        <f>IF(D1342="","",VLOOKUP(D1342,'Műszaki adattábla'!E:N,8,0))</f>
        <v/>
      </c>
      <c r="G1342" s="87" t="str">
        <f>IF(D1342="","",IF('Műszaki adattábla'!K1334="20-99",IF('Műszaki adattábla'!N1334="","Nem adott meg lekötött teljesítményt",VLOOKUP(D1342,'Műszaki adattábla'!E:P,10,0)),0))</f>
        <v/>
      </c>
      <c r="H1342" s="87" t="str">
        <f>IF(D1342="","",VLOOKUP(D1342,'Műszaki adattábla'!E:Q,11,0))</f>
        <v/>
      </c>
      <c r="I1342" s="88"/>
      <c r="J1342" s="89"/>
      <c r="K1342" s="90" t="str">
        <f>IF(D1342="","",ROUND((F1342*I1342*'Műszaki adattábla'!$C$6/'Műszaki adattábla'!$C$7)+(G1342*I1342)+(H1342*I1342)/12*$D$7,0))</f>
        <v/>
      </c>
      <c r="L1342" s="91" t="str">
        <f t="shared" si="42"/>
        <v/>
      </c>
    </row>
    <row r="1343" spans="2:12" ht="15.75" thickBot="1" x14ac:dyDescent="0.3">
      <c r="B1343" s="84" t="str">
        <f t="shared" si="41"/>
        <v/>
      </c>
      <c r="C1343" s="85" t="str">
        <f>IF(D1343="","",VLOOKUP(D1343,'Műszaki adattábla'!E:H,2,0))</f>
        <v/>
      </c>
      <c r="D1343" s="86" t="str">
        <f>IF('Műszaki adattábla'!E1335="","",'Műszaki adattábla'!E1335)</f>
        <v/>
      </c>
      <c r="E1343" s="151" t="str">
        <f>IF('Műszaki adattábla'!E1335="","",'Műszaki adattábla'!Q1335)</f>
        <v/>
      </c>
      <c r="F1343" s="87" t="str">
        <f>IF(D1343="","",VLOOKUP(D1343,'Műszaki adattábla'!E:N,8,0))</f>
        <v/>
      </c>
      <c r="G1343" s="87" t="str">
        <f>IF(D1343="","",IF('Műszaki adattábla'!K1335="20-99",IF('Műszaki adattábla'!N1335="","Nem adott meg lekötött teljesítményt",VLOOKUP(D1343,'Műszaki adattábla'!E:P,10,0)),0))</f>
        <v/>
      </c>
      <c r="H1343" s="87" t="str">
        <f>IF(D1343="","",VLOOKUP(D1343,'Műszaki adattábla'!E:Q,11,0))</f>
        <v/>
      </c>
      <c r="I1343" s="88"/>
      <c r="J1343" s="89"/>
      <c r="K1343" s="90" t="str">
        <f>IF(D1343="","",ROUND((F1343*I1343*'Műszaki adattábla'!$C$6/'Műszaki adattábla'!$C$7)+(G1343*I1343)+(H1343*I1343)/12*$D$7,0))</f>
        <v/>
      </c>
      <c r="L1343" s="91" t="str">
        <f t="shared" si="42"/>
        <v/>
      </c>
    </row>
    <row r="1344" spans="2:12" ht="15.75" thickBot="1" x14ac:dyDescent="0.3">
      <c r="B1344" s="84" t="str">
        <f t="shared" si="41"/>
        <v/>
      </c>
      <c r="C1344" s="85" t="str">
        <f>IF(D1344="","",VLOOKUP(D1344,'Műszaki adattábla'!E:H,2,0))</f>
        <v/>
      </c>
      <c r="D1344" s="86" t="str">
        <f>IF('Műszaki adattábla'!E1336="","",'Műszaki adattábla'!E1336)</f>
        <v/>
      </c>
      <c r="E1344" s="151" t="str">
        <f>IF('Műszaki adattábla'!E1336="","",'Műszaki adattábla'!Q1336)</f>
        <v/>
      </c>
      <c r="F1344" s="87" t="str">
        <f>IF(D1344="","",VLOOKUP(D1344,'Műszaki adattábla'!E:N,8,0))</f>
        <v/>
      </c>
      <c r="G1344" s="87" t="str">
        <f>IF(D1344="","",IF('Műszaki adattábla'!K1336="20-99",IF('Műszaki adattábla'!N1336="","Nem adott meg lekötött teljesítményt",VLOOKUP(D1344,'Műszaki adattábla'!E:P,10,0)),0))</f>
        <v/>
      </c>
      <c r="H1344" s="87" t="str">
        <f>IF(D1344="","",VLOOKUP(D1344,'Műszaki adattábla'!E:Q,11,0))</f>
        <v/>
      </c>
      <c r="I1344" s="88"/>
      <c r="J1344" s="89"/>
      <c r="K1344" s="90" t="str">
        <f>IF(D1344="","",ROUND((F1344*I1344*'Műszaki adattábla'!$C$6/'Műszaki adattábla'!$C$7)+(G1344*I1344)+(H1344*I1344)/12*$D$7,0))</f>
        <v/>
      </c>
      <c r="L1344" s="91" t="str">
        <f t="shared" si="42"/>
        <v/>
      </c>
    </row>
    <row r="1345" spans="2:12" ht="15.75" thickBot="1" x14ac:dyDescent="0.3">
      <c r="B1345" s="84" t="str">
        <f t="shared" si="41"/>
        <v/>
      </c>
      <c r="C1345" s="85" t="str">
        <f>IF(D1345="","",VLOOKUP(D1345,'Műszaki adattábla'!E:H,2,0))</f>
        <v/>
      </c>
      <c r="D1345" s="86" t="str">
        <f>IF('Műszaki adattábla'!E1337="","",'Műszaki adattábla'!E1337)</f>
        <v/>
      </c>
      <c r="E1345" s="151" t="str">
        <f>IF('Műszaki adattábla'!E1337="","",'Műszaki adattábla'!Q1337)</f>
        <v/>
      </c>
      <c r="F1345" s="87" t="str">
        <f>IF(D1345="","",VLOOKUP(D1345,'Műszaki adattábla'!E:N,8,0))</f>
        <v/>
      </c>
      <c r="G1345" s="87" t="str">
        <f>IF(D1345="","",IF('Műszaki adattábla'!K1337="20-99",IF('Műszaki adattábla'!N1337="","Nem adott meg lekötött teljesítményt",VLOOKUP(D1345,'Műszaki adattábla'!E:P,10,0)),0))</f>
        <v/>
      </c>
      <c r="H1345" s="87" t="str">
        <f>IF(D1345="","",VLOOKUP(D1345,'Műszaki adattábla'!E:Q,11,0))</f>
        <v/>
      </c>
      <c r="I1345" s="88"/>
      <c r="J1345" s="89"/>
      <c r="K1345" s="90" t="str">
        <f>IF(D1345="","",ROUND((F1345*I1345*'Műszaki adattábla'!$C$6/'Műszaki adattábla'!$C$7)+(G1345*I1345)+(H1345*I1345)/12*$D$7,0))</f>
        <v/>
      </c>
      <c r="L1345" s="91" t="str">
        <f t="shared" si="42"/>
        <v/>
      </c>
    </row>
    <row r="1346" spans="2:12" ht="15.75" thickBot="1" x14ac:dyDescent="0.3">
      <c r="B1346" s="84" t="str">
        <f t="shared" ref="B1346:B1409" si="43">IF(D1346="","",B1345+1)</f>
        <v/>
      </c>
      <c r="C1346" s="85" t="str">
        <f>IF(D1346="","",VLOOKUP(D1346,'Műszaki adattábla'!E:H,2,0))</f>
        <v/>
      </c>
      <c r="D1346" s="86" t="str">
        <f>IF('Műszaki adattábla'!E1338="","",'Műszaki adattábla'!E1338)</f>
        <v/>
      </c>
      <c r="E1346" s="151" t="str">
        <f>IF('Műszaki adattábla'!E1338="","",'Műszaki adattábla'!Q1338)</f>
        <v/>
      </c>
      <c r="F1346" s="87" t="str">
        <f>IF(D1346="","",VLOOKUP(D1346,'Műszaki adattábla'!E:N,8,0))</f>
        <v/>
      </c>
      <c r="G1346" s="87" t="str">
        <f>IF(D1346="","",IF('Műszaki adattábla'!K1338="20-99",IF('Műszaki adattábla'!N1338="","Nem adott meg lekötött teljesítményt",VLOOKUP(D1346,'Műszaki adattábla'!E:P,10,0)),0))</f>
        <v/>
      </c>
      <c r="H1346" s="87" t="str">
        <f>IF(D1346="","",VLOOKUP(D1346,'Műszaki adattábla'!E:Q,11,0))</f>
        <v/>
      </c>
      <c r="I1346" s="88"/>
      <c r="J1346" s="89"/>
      <c r="K1346" s="90" t="str">
        <f>IF(D1346="","",ROUND((F1346*I1346*'Műszaki adattábla'!$C$6/'Műszaki adattábla'!$C$7)+(G1346*I1346)+(H1346*I1346)/12*$D$7,0))</f>
        <v/>
      </c>
      <c r="L1346" s="91" t="str">
        <f t="shared" ref="L1346:L1395" si="44">IF(D1346="","",ROUND((J1346/1000)*E1346,0))</f>
        <v/>
      </c>
    </row>
    <row r="1347" spans="2:12" ht="15.75" thickBot="1" x14ac:dyDescent="0.3">
      <c r="B1347" s="84" t="str">
        <f t="shared" si="43"/>
        <v/>
      </c>
      <c r="C1347" s="85" t="str">
        <f>IF(D1347="","",VLOOKUP(D1347,'Műszaki adattábla'!E:H,2,0))</f>
        <v/>
      </c>
      <c r="D1347" s="86" t="str">
        <f>IF('Műszaki adattábla'!E1339="","",'Műszaki adattábla'!E1339)</f>
        <v/>
      </c>
      <c r="E1347" s="151" t="str">
        <f>IF('Műszaki adattábla'!E1339="","",'Műszaki adattábla'!Q1339)</f>
        <v/>
      </c>
      <c r="F1347" s="87" t="str">
        <f>IF(D1347="","",VLOOKUP(D1347,'Műszaki adattábla'!E:N,8,0))</f>
        <v/>
      </c>
      <c r="G1347" s="87" t="str">
        <f>IF(D1347="","",IF('Műszaki adattábla'!K1339="20-99",IF('Műszaki adattábla'!N1339="","Nem adott meg lekötött teljesítményt",VLOOKUP(D1347,'Műszaki adattábla'!E:P,10,0)),0))</f>
        <v/>
      </c>
      <c r="H1347" s="87" t="str">
        <f>IF(D1347="","",VLOOKUP(D1347,'Műszaki adattábla'!E:Q,11,0))</f>
        <v/>
      </c>
      <c r="I1347" s="88"/>
      <c r="J1347" s="89"/>
      <c r="K1347" s="90" t="str">
        <f>IF(D1347="","",ROUND((F1347*I1347*'Műszaki adattábla'!$C$6/'Műszaki adattábla'!$C$7)+(G1347*I1347)+(H1347*I1347)/12*$D$7,0))</f>
        <v/>
      </c>
      <c r="L1347" s="91" t="str">
        <f t="shared" si="44"/>
        <v/>
      </c>
    </row>
    <row r="1348" spans="2:12" ht="15.75" thickBot="1" x14ac:dyDescent="0.3">
      <c r="B1348" s="84" t="str">
        <f t="shared" si="43"/>
        <v/>
      </c>
      <c r="C1348" s="85" t="str">
        <f>IF(D1348="","",VLOOKUP(D1348,'Műszaki adattábla'!E:H,2,0))</f>
        <v/>
      </c>
      <c r="D1348" s="86" t="str">
        <f>IF('Műszaki adattábla'!E1340="","",'Műszaki adattábla'!E1340)</f>
        <v/>
      </c>
      <c r="E1348" s="151" t="str">
        <f>IF('Műszaki adattábla'!E1340="","",'Műszaki adattábla'!Q1340)</f>
        <v/>
      </c>
      <c r="F1348" s="87" t="str">
        <f>IF(D1348="","",VLOOKUP(D1348,'Műszaki adattábla'!E:N,8,0))</f>
        <v/>
      </c>
      <c r="G1348" s="87" t="str">
        <f>IF(D1348="","",IF('Műszaki adattábla'!K1340="20-99",IF('Műszaki adattábla'!N1340="","Nem adott meg lekötött teljesítményt",VLOOKUP(D1348,'Műszaki adattábla'!E:P,10,0)),0))</f>
        <v/>
      </c>
      <c r="H1348" s="87" t="str">
        <f>IF(D1348="","",VLOOKUP(D1348,'Műszaki adattábla'!E:Q,11,0))</f>
        <v/>
      </c>
      <c r="I1348" s="88"/>
      <c r="J1348" s="89"/>
      <c r="K1348" s="90" t="str">
        <f>IF(D1348="","",ROUND((F1348*I1348*'Műszaki adattábla'!$C$6/'Műszaki adattábla'!$C$7)+(G1348*I1348)+(H1348*I1348)/12*$D$7,0))</f>
        <v/>
      </c>
      <c r="L1348" s="91" t="str">
        <f t="shared" si="44"/>
        <v/>
      </c>
    </row>
    <row r="1349" spans="2:12" ht="15.75" thickBot="1" x14ac:dyDescent="0.3">
      <c r="B1349" s="84" t="str">
        <f t="shared" si="43"/>
        <v/>
      </c>
      <c r="C1349" s="85" t="str">
        <f>IF(D1349="","",VLOOKUP(D1349,'Műszaki adattábla'!E:H,2,0))</f>
        <v/>
      </c>
      <c r="D1349" s="86" t="str">
        <f>IF('Műszaki adattábla'!E1341="","",'Műszaki adattábla'!E1341)</f>
        <v/>
      </c>
      <c r="E1349" s="151" t="str">
        <f>IF('Műszaki adattábla'!E1341="","",'Műszaki adattábla'!Q1341)</f>
        <v/>
      </c>
      <c r="F1349" s="87" t="str">
        <f>IF(D1349="","",VLOOKUP(D1349,'Műszaki adattábla'!E:N,8,0))</f>
        <v/>
      </c>
      <c r="G1349" s="87" t="str">
        <f>IF(D1349="","",IF('Műszaki adattábla'!K1341="20-99",IF('Műszaki adattábla'!N1341="","Nem adott meg lekötött teljesítményt",VLOOKUP(D1349,'Műszaki adattábla'!E:P,10,0)),0))</f>
        <v/>
      </c>
      <c r="H1349" s="87" t="str">
        <f>IF(D1349="","",VLOOKUP(D1349,'Műszaki adattábla'!E:Q,11,0))</f>
        <v/>
      </c>
      <c r="I1349" s="88"/>
      <c r="J1349" s="89"/>
      <c r="K1349" s="90" t="str">
        <f>IF(D1349="","",ROUND((F1349*I1349*'Műszaki adattábla'!$C$6/'Műszaki adattábla'!$C$7)+(G1349*I1349)+(H1349*I1349)/12*$D$7,0))</f>
        <v/>
      </c>
      <c r="L1349" s="91" t="str">
        <f t="shared" si="44"/>
        <v/>
      </c>
    </row>
    <row r="1350" spans="2:12" ht="15.75" thickBot="1" x14ac:dyDescent="0.3">
      <c r="B1350" s="84" t="str">
        <f t="shared" si="43"/>
        <v/>
      </c>
      <c r="C1350" s="85" t="str">
        <f>IF(D1350="","",VLOOKUP(D1350,'Műszaki adattábla'!E:H,2,0))</f>
        <v/>
      </c>
      <c r="D1350" s="86" t="str">
        <f>IF('Műszaki adattábla'!E1342="","",'Műszaki adattábla'!E1342)</f>
        <v/>
      </c>
      <c r="E1350" s="151" t="str">
        <f>IF('Műszaki adattábla'!E1342="","",'Műszaki adattábla'!Q1342)</f>
        <v/>
      </c>
      <c r="F1350" s="87" t="str">
        <f>IF(D1350="","",VLOOKUP(D1350,'Műszaki adattábla'!E:N,8,0))</f>
        <v/>
      </c>
      <c r="G1350" s="87" t="str">
        <f>IF(D1350="","",IF('Műszaki adattábla'!K1342="20-99",IF('Műszaki adattábla'!N1342="","Nem adott meg lekötött teljesítményt",VLOOKUP(D1350,'Műszaki adattábla'!E:P,10,0)),0))</f>
        <v/>
      </c>
      <c r="H1350" s="87" t="str">
        <f>IF(D1350="","",VLOOKUP(D1350,'Műszaki adattábla'!E:Q,11,0))</f>
        <v/>
      </c>
      <c r="I1350" s="88"/>
      <c r="J1350" s="89"/>
      <c r="K1350" s="90" t="str">
        <f>IF(D1350="","",ROUND((F1350*I1350*'Műszaki adattábla'!$C$6/'Műszaki adattábla'!$C$7)+(G1350*I1350)+(H1350*I1350)/12*$D$7,0))</f>
        <v/>
      </c>
      <c r="L1350" s="91" t="str">
        <f t="shared" si="44"/>
        <v/>
      </c>
    </row>
    <row r="1351" spans="2:12" ht="15.75" thickBot="1" x14ac:dyDescent="0.3">
      <c r="B1351" s="84" t="str">
        <f t="shared" si="43"/>
        <v/>
      </c>
      <c r="C1351" s="85" t="str">
        <f>IF(D1351="","",VLOOKUP(D1351,'Műszaki adattábla'!E:H,2,0))</f>
        <v/>
      </c>
      <c r="D1351" s="86" t="str">
        <f>IF('Műszaki adattábla'!E1343="","",'Műszaki adattábla'!E1343)</f>
        <v/>
      </c>
      <c r="E1351" s="151" t="str">
        <f>IF('Műszaki adattábla'!E1343="","",'Műszaki adattábla'!Q1343)</f>
        <v/>
      </c>
      <c r="F1351" s="87" t="str">
        <f>IF(D1351="","",VLOOKUP(D1351,'Műszaki adattábla'!E:N,8,0))</f>
        <v/>
      </c>
      <c r="G1351" s="87" t="str">
        <f>IF(D1351="","",IF('Műszaki adattábla'!K1343="20-99",IF('Műszaki adattábla'!N1343="","Nem adott meg lekötött teljesítményt",VLOOKUP(D1351,'Műszaki adattábla'!E:P,10,0)),0))</f>
        <v/>
      </c>
      <c r="H1351" s="87" t="str">
        <f>IF(D1351="","",VLOOKUP(D1351,'Műszaki adattábla'!E:Q,11,0))</f>
        <v/>
      </c>
      <c r="I1351" s="88"/>
      <c r="J1351" s="89"/>
      <c r="K1351" s="90" t="str">
        <f>IF(D1351="","",ROUND((F1351*I1351*'Műszaki adattábla'!$C$6/'Műszaki adattábla'!$C$7)+(G1351*I1351)+(H1351*I1351)/12*$D$7,0))</f>
        <v/>
      </c>
      <c r="L1351" s="91" t="str">
        <f t="shared" si="44"/>
        <v/>
      </c>
    </row>
    <row r="1352" spans="2:12" ht="15.75" thickBot="1" x14ac:dyDescent="0.3">
      <c r="B1352" s="84" t="str">
        <f t="shared" si="43"/>
        <v/>
      </c>
      <c r="C1352" s="85" t="str">
        <f>IF(D1352="","",VLOOKUP(D1352,'Műszaki adattábla'!E:H,2,0))</f>
        <v/>
      </c>
      <c r="D1352" s="86" t="str">
        <f>IF('Műszaki adattábla'!E1344="","",'Műszaki adattábla'!E1344)</f>
        <v/>
      </c>
      <c r="E1352" s="151" t="str">
        <f>IF('Műszaki adattábla'!E1344="","",'Műszaki adattábla'!Q1344)</f>
        <v/>
      </c>
      <c r="F1352" s="87" t="str">
        <f>IF(D1352="","",VLOOKUP(D1352,'Műszaki adattábla'!E:N,8,0))</f>
        <v/>
      </c>
      <c r="G1352" s="87" t="str">
        <f>IF(D1352="","",IF('Műszaki adattábla'!K1344="20-99",IF('Műszaki adattábla'!N1344="","Nem adott meg lekötött teljesítményt",VLOOKUP(D1352,'Műszaki adattábla'!E:P,10,0)),0))</f>
        <v/>
      </c>
      <c r="H1352" s="87" t="str">
        <f>IF(D1352="","",VLOOKUP(D1352,'Műszaki adattábla'!E:Q,11,0))</f>
        <v/>
      </c>
      <c r="I1352" s="88"/>
      <c r="J1352" s="89"/>
      <c r="K1352" s="90" t="str">
        <f>IF(D1352="","",ROUND((F1352*I1352*'Műszaki adattábla'!$C$6/'Műszaki adattábla'!$C$7)+(G1352*I1352)+(H1352*I1352)/12*$D$7,0))</f>
        <v/>
      </c>
      <c r="L1352" s="91" t="str">
        <f t="shared" si="44"/>
        <v/>
      </c>
    </row>
    <row r="1353" spans="2:12" ht="15.75" thickBot="1" x14ac:dyDescent="0.3">
      <c r="B1353" s="84" t="str">
        <f t="shared" si="43"/>
        <v/>
      </c>
      <c r="C1353" s="85" t="str">
        <f>IF(D1353="","",VLOOKUP(D1353,'Műszaki adattábla'!E:H,2,0))</f>
        <v/>
      </c>
      <c r="D1353" s="86" t="str">
        <f>IF('Műszaki adattábla'!E1345="","",'Műszaki adattábla'!E1345)</f>
        <v/>
      </c>
      <c r="E1353" s="151" t="str">
        <f>IF('Műszaki adattábla'!E1345="","",'Műszaki adattábla'!Q1345)</f>
        <v/>
      </c>
      <c r="F1353" s="87" t="str">
        <f>IF(D1353="","",VLOOKUP(D1353,'Műszaki adattábla'!E:N,8,0))</f>
        <v/>
      </c>
      <c r="G1353" s="87" t="str">
        <f>IF(D1353="","",IF('Műszaki adattábla'!K1345="20-99",IF('Műszaki adattábla'!N1345="","Nem adott meg lekötött teljesítményt",VLOOKUP(D1353,'Műszaki adattábla'!E:P,10,0)),0))</f>
        <v/>
      </c>
      <c r="H1353" s="87" t="str">
        <f>IF(D1353="","",VLOOKUP(D1353,'Műszaki adattábla'!E:Q,11,0))</f>
        <v/>
      </c>
      <c r="I1353" s="88"/>
      <c r="J1353" s="89"/>
      <c r="K1353" s="90" t="str">
        <f>IF(D1353="","",ROUND((F1353*I1353*'Műszaki adattábla'!$C$6/'Műszaki adattábla'!$C$7)+(G1353*I1353)+(H1353*I1353)/12*$D$7,0))</f>
        <v/>
      </c>
      <c r="L1353" s="91" t="str">
        <f t="shared" si="44"/>
        <v/>
      </c>
    </row>
    <row r="1354" spans="2:12" ht="15.75" thickBot="1" x14ac:dyDescent="0.3">
      <c r="B1354" s="84" t="str">
        <f t="shared" si="43"/>
        <v/>
      </c>
      <c r="C1354" s="85" t="str">
        <f>IF(D1354="","",VLOOKUP(D1354,'Műszaki adattábla'!E:H,2,0))</f>
        <v/>
      </c>
      <c r="D1354" s="86" t="str">
        <f>IF('Műszaki adattábla'!E1346="","",'Műszaki adattábla'!E1346)</f>
        <v/>
      </c>
      <c r="E1354" s="151" t="str">
        <f>IF('Műszaki adattábla'!E1346="","",'Műszaki adattábla'!Q1346)</f>
        <v/>
      </c>
      <c r="F1354" s="87" t="str">
        <f>IF(D1354="","",VLOOKUP(D1354,'Műszaki adattábla'!E:N,8,0))</f>
        <v/>
      </c>
      <c r="G1354" s="87" t="str">
        <f>IF(D1354="","",IF('Műszaki adattábla'!K1346="20-99",IF('Műszaki adattábla'!N1346="","Nem adott meg lekötött teljesítményt",VLOOKUP(D1354,'Műszaki adattábla'!E:P,10,0)),0))</f>
        <v/>
      </c>
      <c r="H1354" s="87" t="str">
        <f>IF(D1354="","",VLOOKUP(D1354,'Műszaki adattábla'!E:Q,11,0))</f>
        <v/>
      </c>
      <c r="I1354" s="88"/>
      <c r="J1354" s="89"/>
      <c r="K1354" s="90" t="str">
        <f>IF(D1354="","",ROUND((F1354*I1354*'Műszaki adattábla'!$C$6/'Műszaki adattábla'!$C$7)+(G1354*I1354)+(H1354*I1354)/12*$D$7,0))</f>
        <v/>
      </c>
      <c r="L1354" s="91" t="str">
        <f t="shared" si="44"/>
        <v/>
      </c>
    </row>
    <row r="1355" spans="2:12" ht="15.75" thickBot="1" x14ac:dyDescent="0.3">
      <c r="B1355" s="84" t="str">
        <f t="shared" si="43"/>
        <v/>
      </c>
      <c r="C1355" s="85" t="str">
        <f>IF(D1355="","",VLOOKUP(D1355,'Műszaki adattábla'!E:H,2,0))</f>
        <v/>
      </c>
      <c r="D1355" s="86" t="str">
        <f>IF('Műszaki adattábla'!E1347="","",'Műszaki adattábla'!E1347)</f>
        <v/>
      </c>
      <c r="E1355" s="151" t="str">
        <f>IF('Műszaki adattábla'!E1347="","",'Műszaki adattábla'!Q1347)</f>
        <v/>
      </c>
      <c r="F1355" s="87" t="str">
        <f>IF(D1355="","",VLOOKUP(D1355,'Műszaki adattábla'!E:N,8,0))</f>
        <v/>
      </c>
      <c r="G1355" s="87" t="str">
        <f>IF(D1355="","",IF('Műszaki adattábla'!K1347="20-99",IF('Műszaki adattábla'!N1347="","Nem adott meg lekötött teljesítményt",VLOOKUP(D1355,'Műszaki adattábla'!E:P,10,0)),0))</f>
        <v/>
      </c>
      <c r="H1355" s="87" t="str">
        <f>IF(D1355="","",VLOOKUP(D1355,'Műszaki adattábla'!E:Q,11,0))</f>
        <v/>
      </c>
      <c r="I1355" s="88"/>
      <c r="J1355" s="89"/>
      <c r="K1355" s="90" t="str">
        <f>IF(D1355="","",ROUND((F1355*I1355*'Műszaki adattábla'!$C$6/'Műszaki adattábla'!$C$7)+(G1355*I1355)+(H1355*I1355)/12*$D$7,0))</f>
        <v/>
      </c>
      <c r="L1355" s="91" t="str">
        <f t="shared" si="44"/>
        <v/>
      </c>
    </row>
    <row r="1356" spans="2:12" ht="15.75" thickBot="1" x14ac:dyDescent="0.3">
      <c r="B1356" s="84" t="str">
        <f t="shared" si="43"/>
        <v/>
      </c>
      <c r="C1356" s="85" t="str">
        <f>IF(D1356="","",VLOOKUP(D1356,'Műszaki adattábla'!E:H,2,0))</f>
        <v/>
      </c>
      <c r="D1356" s="86" t="str">
        <f>IF('Műszaki adattábla'!E1348="","",'Műszaki adattábla'!E1348)</f>
        <v/>
      </c>
      <c r="E1356" s="151" t="str">
        <f>IF('Műszaki adattábla'!E1348="","",'Műszaki adattábla'!Q1348)</f>
        <v/>
      </c>
      <c r="F1356" s="87" t="str">
        <f>IF(D1356="","",VLOOKUP(D1356,'Műszaki adattábla'!E:N,8,0))</f>
        <v/>
      </c>
      <c r="G1356" s="87" t="str">
        <f>IF(D1356="","",IF('Műszaki adattábla'!K1348="20-99",IF('Műszaki adattábla'!N1348="","Nem adott meg lekötött teljesítményt",VLOOKUP(D1356,'Műszaki adattábla'!E:P,10,0)),0))</f>
        <v/>
      </c>
      <c r="H1356" s="87" t="str">
        <f>IF(D1356="","",VLOOKUP(D1356,'Műszaki adattábla'!E:Q,11,0))</f>
        <v/>
      </c>
      <c r="I1356" s="88"/>
      <c r="J1356" s="89"/>
      <c r="K1356" s="90" t="str">
        <f>IF(D1356="","",ROUND((F1356*I1356*'Műszaki adattábla'!$C$6/'Műszaki adattábla'!$C$7)+(G1356*I1356)+(H1356*I1356)/12*$D$7,0))</f>
        <v/>
      </c>
      <c r="L1356" s="91" t="str">
        <f t="shared" si="44"/>
        <v/>
      </c>
    </row>
    <row r="1357" spans="2:12" ht="15.75" thickBot="1" x14ac:dyDescent="0.3">
      <c r="B1357" s="84" t="str">
        <f t="shared" si="43"/>
        <v/>
      </c>
      <c r="C1357" s="85" t="str">
        <f>IF(D1357="","",VLOOKUP(D1357,'Műszaki adattábla'!E:H,2,0))</f>
        <v/>
      </c>
      <c r="D1357" s="86" t="str">
        <f>IF('Műszaki adattábla'!E1349="","",'Műszaki adattábla'!E1349)</f>
        <v/>
      </c>
      <c r="E1357" s="151" t="str">
        <f>IF('Műszaki adattábla'!E1349="","",'Műszaki adattábla'!Q1349)</f>
        <v/>
      </c>
      <c r="F1357" s="87" t="str">
        <f>IF(D1357="","",VLOOKUP(D1357,'Műszaki adattábla'!E:N,8,0))</f>
        <v/>
      </c>
      <c r="G1357" s="87" t="str">
        <f>IF(D1357="","",IF('Műszaki adattábla'!K1349="20-99",IF('Műszaki adattábla'!N1349="","Nem adott meg lekötött teljesítményt",VLOOKUP(D1357,'Műszaki adattábla'!E:P,10,0)),0))</f>
        <v/>
      </c>
      <c r="H1357" s="87" t="str">
        <f>IF(D1357="","",VLOOKUP(D1357,'Műszaki adattábla'!E:Q,11,0))</f>
        <v/>
      </c>
      <c r="I1357" s="88"/>
      <c r="J1357" s="89"/>
      <c r="K1357" s="90" t="str">
        <f>IF(D1357="","",ROUND((F1357*I1357*'Műszaki adattábla'!$C$6/'Műszaki adattábla'!$C$7)+(G1357*I1357)+(H1357*I1357)/12*$D$7,0))</f>
        <v/>
      </c>
      <c r="L1357" s="91" t="str">
        <f t="shared" si="44"/>
        <v/>
      </c>
    </row>
    <row r="1358" spans="2:12" ht="15.75" thickBot="1" x14ac:dyDescent="0.3">
      <c r="B1358" s="84" t="str">
        <f t="shared" si="43"/>
        <v/>
      </c>
      <c r="C1358" s="85" t="str">
        <f>IF(D1358="","",VLOOKUP(D1358,'Műszaki adattábla'!E:H,2,0))</f>
        <v/>
      </c>
      <c r="D1358" s="86" t="str">
        <f>IF('Műszaki adattábla'!E1350="","",'Műszaki adattábla'!E1350)</f>
        <v/>
      </c>
      <c r="E1358" s="151" t="str">
        <f>IF('Műszaki adattábla'!E1350="","",'Műszaki adattábla'!Q1350)</f>
        <v/>
      </c>
      <c r="F1358" s="87" t="str">
        <f>IF(D1358="","",VLOOKUP(D1358,'Műszaki adattábla'!E:N,8,0))</f>
        <v/>
      </c>
      <c r="G1358" s="87" t="str">
        <f>IF(D1358="","",IF('Műszaki adattábla'!K1350="20-99",IF('Műszaki adattábla'!N1350="","Nem adott meg lekötött teljesítményt",VLOOKUP(D1358,'Műszaki adattábla'!E:P,10,0)),0))</f>
        <v/>
      </c>
      <c r="H1358" s="87" t="str">
        <f>IF(D1358="","",VLOOKUP(D1358,'Műszaki adattábla'!E:Q,11,0))</f>
        <v/>
      </c>
      <c r="I1358" s="88"/>
      <c r="J1358" s="89"/>
      <c r="K1358" s="90" t="str">
        <f>IF(D1358="","",ROUND((F1358*I1358*'Műszaki adattábla'!$C$6/'Műszaki adattábla'!$C$7)+(G1358*I1358)+(H1358*I1358)/12*$D$7,0))</f>
        <v/>
      </c>
      <c r="L1358" s="91" t="str">
        <f t="shared" si="44"/>
        <v/>
      </c>
    </row>
    <row r="1359" spans="2:12" ht="15.75" thickBot="1" x14ac:dyDescent="0.3">
      <c r="B1359" s="84" t="str">
        <f t="shared" si="43"/>
        <v/>
      </c>
      <c r="C1359" s="85" t="str">
        <f>IF(D1359="","",VLOOKUP(D1359,'Műszaki adattábla'!E:H,2,0))</f>
        <v/>
      </c>
      <c r="D1359" s="86" t="str">
        <f>IF('Műszaki adattábla'!E1351="","",'Műszaki adattábla'!E1351)</f>
        <v/>
      </c>
      <c r="E1359" s="151" t="str">
        <f>IF('Műszaki adattábla'!E1351="","",'Műszaki adattábla'!Q1351)</f>
        <v/>
      </c>
      <c r="F1359" s="87" t="str">
        <f>IF(D1359="","",VLOOKUP(D1359,'Műszaki adattábla'!E:N,8,0))</f>
        <v/>
      </c>
      <c r="G1359" s="87" t="str">
        <f>IF(D1359="","",IF('Műszaki adattábla'!K1351="20-99",IF('Műszaki adattábla'!N1351="","Nem adott meg lekötött teljesítményt",VLOOKUP(D1359,'Műszaki adattábla'!E:P,10,0)),0))</f>
        <v/>
      </c>
      <c r="H1359" s="87" t="str">
        <f>IF(D1359="","",VLOOKUP(D1359,'Műszaki adattábla'!E:Q,11,0))</f>
        <v/>
      </c>
      <c r="I1359" s="88"/>
      <c r="J1359" s="89"/>
      <c r="K1359" s="90" t="str">
        <f>IF(D1359="","",ROUND((F1359*I1359*'Műszaki adattábla'!$C$6/'Műszaki adattábla'!$C$7)+(G1359*I1359)+(H1359*I1359)/12*$D$7,0))</f>
        <v/>
      </c>
      <c r="L1359" s="91" t="str">
        <f t="shared" si="44"/>
        <v/>
      </c>
    </row>
    <row r="1360" spans="2:12" ht="15.75" thickBot="1" x14ac:dyDescent="0.3">
      <c r="B1360" s="84" t="str">
        <f t="shared" si="43"/>
        <v/>
      </c>
      <c r="C1360" s="85" t="str">
        <f>IF(D1360="","",VLOOKUP(D1360,'Műszaki adattábla'!E:H,2,0))</f>
        <v/>
      </c>
      <c r="D1360" s="86" t="str">
        <f>IF('Műszaki adattábla'!E1352="","",'Műszaki adattábla'!E1352)</f>
        <v/>
      </c>
      <c r="E1360" s="151" t="str">
        <f>IF('Műszaki adattábla'!E1352="","",'Műszaki adattábla'!Q1352)</f>
        <v/>
      </c>
      <c r="F1360" s="87" t="str">
        <f>IF(D1360="","",VLOOKUP(D1360,'Műszaki adattábla'!E:N,8,0))</f>
        <v/>
      </c>
      <c r="G1360" s="87" t="str">
        <f>IF(D1360="","",IF('Műszaki adattábla'!K1352="20-99",IF('Műszaki adattábla'!N1352="","Nem adott meg lekötött teljesítményt",VLOOKUP(D1360,'Műszaki adattábla'!E:P,10,0)),0))</f>
        <v/>
      </c>
      <c r="H1360" s="87" t="str">
        <f>IF(D1360="","",VLOOKUP(D1360,'Műszaki adattábla'!E:Q,11,0))</f>
        <v/>
      </c>
      <c r="I1360" s="88"/>
      <c r="J1360" s="89"/>
      <c r="K1360" s="90" t="str">
        <f>IF(D1360="","",ROUND((F1360*I1360*'Műszaki adattábla'!$C$6/'Műszaki adattábla'!$C$7)+(G1360*I1360)+(H1360*I1360)/12*$D$7,0))</f>
        <v/>
      </c>
      <c r="L1360" s="91" t="str">
        <f t="shared" si="44"/>
        <v/>
      </c>
    </row>
    <row r="1361" spans="2:12" ht="15.75" thickBot="1" x14ac:dyDescent="0.3">
      <c r="B1361" s="84" t="str">
        <f t="shared" si="43"/>
        <v/>
      </c>
      <c r="C1361" s="85" t="str">
        <f>IF(D1361="","",VLOOKUP(D1361,'Műszaki adattábla'!E:H,2,0))</f>
        <v/>
      </c>
      <c r="D1361" s="86" t="str">
        <f>IF('Műszaki adattábla'!E1353="","",'Műszaki adattábla'!E1353)</f>
        <v/>
      </c>
      <c r="E1361" s="151" t="str">
        <f>IF('Műszaki adattábla'!E1353="","",'Műszaki adattábla'!Q1353)</f>
        <v/>
      </c>
      <c r="F1361" s="87" t="str">
        <f>IF(D1361="","",VLOOKUP(D1361,'Műszaki adattábla'!E:N,8,0))</f>
        <v/>
      </c>
      <c r="G1361" s="87" t="str">
        <f>IF(D1361="","",IF('Műszaki adattábla'!K1353="20-99",IF('Műszaki adattábla'!N1353="","Nem adott meg lekötött teljesítményt",VLOOKUP(D1361,'Műszaki adattábla'!E:P,10,0)),0))</f>
        <v/>
      </c>
      <c r="H1361" s="87" t="str">
        <f>IF(D1361="","",VLOOKUP(D1361,'Műszaki adattábla'!E:Q,11,0))</f>
        <v/>
      </c>
      <c r="I1361" s="88"/>
      <c r="J1361" s="89"/>
      <c r="K1361" s="90" t="str">
        <f>IF(D1361="","",ROUND((F1361*I1361*'Műszaki adattábla'!$C$6/'Műszaki adattábla'!$C$7)+(G1361*I1361)+(H1361*I1361)/12*$D$7,0))</f>
        <v/>
      </c>
      <c r="L1361" s="91" t="str">
        <f t="shared" si="44"/>
        <v/>
      </c>
    </row>
    <row r="1362" spans="2:12" ht="15.75" thickBot="1" x14ac:dyDescent="0.3">
      <c r="B1362" s="84" t="str">
        <f t="shared" si="43"/>
        <v/>
      </c>
      <c r="C1362" s="85" t="str">
        <f>IF(D1362="","",VLOOKUP(D1362,'Műszaki adattábla'!E:H,2,0))</f>
        <v/>
      </c>
      <c r="D1362" s="86" t="str">
        <f>IF('Műszaki adattábla'!E1354="","",'Műszaki adattábla'!E1354)</f>
        <v/>
      </c>
      <c r="E1362" s="151" t="str">
        <f>IF('Műszaki adattábla'!E1354="","",'Műszaki adattábla'!Q1354)</f>
        <v/>
      </c>
      <c r="F1362" s="87" t="str">
        <f>IF(D1362="","",VLOOKUP(D1362,'Műszaki adattábla'!E:N,8,0))</f>
        <v/>
      </c>
      <c r="G1362" s="87" t="str">
        <f>IF(D1362="","",IF('Műszaki adattábla'!K1354="20-99",IF('Műszaki adattábla'!N1354="","Nem adott meg lekötött teljesítményt",VLOOKUP(D1362,'Műszaki adattábla'!E:P,10,0)),0))</f>
        <v/>
      </c>
      <c r="H1362" s="87" t="str">
        <f>IF(D1362="","",VLOOKUP(D1362,'Műszaki adattábla'!E:Q,11,0))</f>
        <v/>
      </c>
      <c r="I1362" s="88"/>
      <c r="J1362" s="89"/>
      <c r="K1362" s="90" t="str">
        <f>IF(D1362="","",ROUND((F1362*I1362*'Műszaki adattábla'!$C$6/'Műszaki adattábla'!$C$7)+(G1362*I1362)+(H1362*I1362)/12*$D$7,0))</f>
        <v/>
      </c>
      <c r="L1362" s="91" t="str">
        <f t="shared" si="44"/>
        <v/>
      </c>
    </row>
    <row r="1363" spans="2:12" ht="15.75" thickBot="1" x14ac:dyDescent="0.3">
      <c r="B1363" s="84" t="str">
        <f t="shared" si="43"/>
        <v/>
      </c>
      <c r="C1363" s="85" t="str">
        <f>IF(D1363="","",VLOOKUP(D1363,'Műszaki adattábla'!E:H,2,0))</f>
        <v/>
      </c>
      <c r="D1363" s="86" t="str">
        <f>IF('Műszaki adattábla'!E1355="","",'Műszaki adattábla'!E1355)</f>
        <v/>
      </c>
      <c r="E1363" s="151" t="str">
        <f>IF('Műszaki adattábla'!E1355="","",'Műszaki adattábla'!Q1355)</f>
        <v/>
      </c>
      <c r="F1363" s="87" t="str">
        <f>IF(D1363="","",VLOOKUP(D1363,'Műszaki adattábla'!E:N,8,0))</f>
        <v/>
      </c>
      <c r="G1363" s="87" t="str">
        <f>IF(D1363="","",IF('Műszaki adattábla'!K1355="20-99",IF('Műszaki adattábla'!N1355="","Nem adott meg lekötött teljesítményt",VLOOKUP(D1363,'Műszaki adattábla'!E:P,10,0)),0))</f>
        <v/>
      </c>
      <c r="H1363" s="87" t="str">
        <f>IF(D1363="","",VLOOKUP(D1363,'Műszaki adattábla'!E:Q,11,0))</f>
        <v/>
      </c>
      <c r="I1363" s="88"/>
      <c r="J1363" s="89"/>
      <c r="K1363" s="90" t="str">
        <f>IF(D1363="","",ROUND((F1363*I1363*'Műszaki adattábla'!$C$6/'Műszaki adattábla'!$C$7)+(G1363*I1363)+(H1363*I1363)/12*$D$7,0))</f>
        <v/>
      </c>
      <c r="L1363" s="91" t="str">
        <f t="shared" si="44"/>
        <v/>
      </c>
    </row>
    <row r="1364" spans="2:12" ht="15.75" thickBot="1" x14ac:dyDescent="0.3">
      <c r="B1364" s="84" t="str">
        <f t="shared" si="43"/>
        <v/>
      </c>
      <c r="C1364" s="85" t="str">
        <f>IF(D1364="","",VLOOKUP(D1364,'Műszaki adattábla'!E:H,2,0))</f>
        <v/>
      </c>
      <c r="D1364" s="86" t="str">
        <f>IF('Műszaki adattábla'!E1356="","",'Műszaki adattábla'!E1356)</f>
        <v/>
      </c>
      <c r="E1364" s="151" t="str">
        <f>IF('Műszaki adattábla'!E1356="","",'Műszaki adattábla'!Q1356)</f>
        <v/>
      </c>
      <c r="F1364" s="87" t="str">
        <f>IF(D1364="","",VLOOKUP(D1364,'Műszaki adattábla'!E:N,8,0))</f>
        <v/>
      </c>
      <c r="G1364" s="87" t="str">
        <f>IF(D1364="","",IF('Műszaki adattábla'!K1356="20-99",IF('Műszaki adattábla'!N1356="","Nem adott meg lekötött teljesítményt",VLOOKUP(D1364,'Műszaki adattábla'!E:P,10,0)),0))</f>
        <v/>
      </c>
      <c r="H1364" s="87" t="str">
        <f>IF(D1364="","",VLOOKUP(D1364,'Műszaki adattábla'!E:Q,11,0))</f>
        <v/>
      </c>
      <c r="I1364" s="88"/>
      <c r="J1364" s="89"/>
      <c r="K1364" s="90" t="str">
        <f>IF(D1364="","",ROUND((F1364*I1364*'Műszaki adattábla'!$C$6/'Műszaki adattábla'!$C$7)+(G1364*I1364)+(H1364*I1364)/12*$D$7,0))</f>
        <v/>
      </c>
      <c r="L1364" s="91" t="str">
        <f t="shared" si="44"/>
        <v/>
      </c>
    </row>
    <row r="1365" spans="2:12" ht="15.75" thickBot="1" x14ac:dyDescent="0.3">
      <c r="B1365" s="84" t="str">
        <f t="shared" si="43"/>
        <v/>
      </c>
      <c r="C1365" s="85" t="str">
        <f>IF(D1365="","",VLOOKUP(D1365,'Műszaki adattábla'!E:H,2,0))</f>
        <v/>
      </c>
      <c r="D1365" s="86" t="str">
        <f>IF('Műszaki adattábla'!E1357="","",'Műszaki adattábla'!E1357)</f>
        <v/>
      </c>
      <c r="E1365" s="151" t="str">
        <f>IF('Műszaki adattábla'!E1357="","",'Műszaki adattábla'!Q1357)</f>
        <v/>
      </c>
      <c r="F1365" s="87" t="str">
        <f>IF(D1365="","",VLOOKUP(D1365,'Műszaki adattábla'!E:N,8,0))</f>
        <v/>
      </c>
      <c r="G1365" s="87" t="str">
        <f>IF(D1365="","",IF('Műszaki adattábla'!K1357="20-99",IF('Műszaki adattábla'!N1357="","Nem adott meg lekötött teljesítményt",VLOOKUP(D1365,'Műszaki adattábla'!E:P,10,0)),0))</f>
        <v/>
      </c>
      <c r="H1365" s="87" t="str">
        <f>IF(D1365="","",VLOOKUP(D1365,'Műszaki adattábla'!E:Q,11,0))</f>
        <v/>
      </c>
      <c r="I1365" s="88"/>
      <c r="J1365" s="89"/>
      <c r="K1365" s="90" t="str">
        <f>IF(D1365="","",ROUND((F1365*I1365*'Műszaki adattábla'!$C$6/'Műszaki adattábla'!$C$7)+(G1365*I1365)+(H1365*I1365)/12*$D$7,0))</f>
        <v/>
      </c>
      <c r="L1365" s="91" t="str">
        <f t="shared" si="44"/>
        <v/>
      </c>
    </row>
    <row r="1366" spans="2:12" ht="15.75" thickBot="1" x14ac:dyDescent="0.3">
      <c r="B1366" s="84" t="str">
        <f t="shared" si="43"/>
        <v/>
      </c>
      <c r="C1366" s="85" t="str">
        <f>IF(D1366="","",VLOOKUP(D1366,'Műszaki adattábla'!E:H,2,0))</f>
        <v/>
      </c>
      <c r="D1366" s="86" t="str">
        <f>IF('Műszaki adattábla'!E1358="","",'Műszaki adattábla'!E1358)</f>
        <v/>
      </c>
      <c r="E1366" s="151" t="str">
        <f>IF('Műszaki adattábla'!E1358="","",'Műszaki adattábla'!Q1358)</f>
        <v/>
      </c>
      <c r="F1366" s="87" t="str">
        <f>IF(D1366="","",VLOOKUP(D1366,'Műszaki adattábla'!E:N,8,0))</f>
        <v/>
      </c>
      <c r="G1366" s="87" t="str">
        <f>IF(D1366="","",IF('Műszaki adattábla'!K1358="20-99",IF('Műszaki adattábla'!N1358="","Nem adott meg lekötött teljesítményt",VLOOKUP(D1366,'Műszaki adattábla'!E:P,10,0)),0))</f>
        <v/>
      </c>
      <c r="H1366" s="87" t="str">
        <f>IF(D1366="","",VLOOKUP(D1366,'Műszaki adattábla'!E:Q,11,0))</f>
        <v/>
      </c>
      <c r="I1366" s="88"/>
      <c r="J1366" s="89"/>
      <c r="K1366" s="90" t="str">
        <f>IF(D1366="","",ROUND((F1366*I1366*'Műszaki adattábla'!$C$6/'Műszaki adattábla'!$C$7)+(G1366*I1366)+(H1366*I1366)/12*$D$7,0))</f>
        <v/>
      </c>
      <c r="L1366" s="91" t="str">
        <f t="shared" si="44"/>
        <v/>
      </c>
    </row>
    <row r="1367" spans="2:12" ht="15.75" thickBot="1" x14ac:dyDescent="0.3">
      <c r="B1367" s="84" t="str">
        <f t="shared" si="43"/>
        <v/>
      </c>
      <c r="C1367" s="85" t="str">
        <f>IF(D1367="","",VLOOKUP(D1367,'Műszaki adattábla'!E:H,2,0))</f>
        <v/>
      </c>
      <c r="D1367" s="86" t="str">
        <f>IF('Műszaki adattábla'!E1359="","",'Műszaki adattábla'!E1359)</f>
        <v/>
      </c>
      <c r="E1367" s="151" t="str">
        <f>IF('Műszaki adattábla'!E1359="","",'Műszaki adattábla'!Q1359)</f>
        <v/>
      </c>
      <c r="F1367" s="87" t="str">
        <f>IF(D1367="","",VLOOKUP(D1367,'Műszaki adattábla'!E:N,8,0))</f>
        <v/>
      </c>
      <c r="G1367" s="87" t="str">
        <f>IF(D1367="","",IF('Műszaki adattábla'!K1359="20-99",IF('Műszaki adattábla'!N1359="","Nem adott meg lekötött teljesítményt",VLOOKUP(D1367,'Műszaki adattábla'!E:P,10,0)),0))</f>
        <v/>
      </c>
      <c r="H1367" s="87" t="str">
        <f>IF(D1367="","",VLOOKUP(D1367,'Műszaki adattábla'!E:Q,11,0))</f>
        <v/>
      </c>
      <c r="I1367" s="88"/>
      <c r="J1367" s="89"/>
      <c r="K1367" s="90" t="str">
        <f>IF(D1367="","",ROUND((F1367*I1367*'Műszaki adattábla'!$C$6/'Műszaki adattábla'!$C$7)+(G1367*I1367)+(H1367*I1367)/12*$D$7,0))</f>
        <v/>
      </c>
      <c r="L1367" s="91" t="str">
        <f t="shared" si="44"/>
        <v/>
      </c>
    </row>
    <row r="1368" spans="2:12" ht="15.75" thickBot="1" x14ac:dyDescent="0.3">
      <c r="B1368" s="84" t="str">
        <f t="shared" si="43"/>
        <v/>
      </c>
      <c r="C1368" s="85" t="str">
        <f>IF(D1368="","",VLOOKUP(D1368,'Műszaki adattábla'!E:H,2,0))</f>
        <v/>
      </c>
      <c r="D1368" s="86" t="str">
        <f>IF('Műszaki adattábla'!E1360="","",'Műszaki adattábla'!E1360)</f>
        <v/>
      </c>
      <c r="E1368" s="151" t="str">
        <f>IF('Műszaki adattábla'!E1360="","",'Műszaki adattábla'!Q1360)</f>
        <v/>
      </c>
      <c r="F1368" s="87" t="str">
        <f>IF(D1368="","",VLOOKUP(D1368,'Műszaki adattábla'!E:N,8,0))</f>
        <v/>
      </c>
      <c r="G1368" s="87" t="str">
        <f>IF(D1368="","",IF('Műszaki adattábla'!K1360="20-99",IF('Műszaki adattábla'!N1360="","Nem adott meg lekötött teljesítményt",VLOOKUP(D1368,'Műszaki adattábla'!E:P,10,0)),0))</f>
        <v/>
      </c>
      <c r="H1368" s="87" t="str">
        <f>IF(D1368="","",VLOOKUP(D1368,'Műszaki adattábla'!E:Q,11,0))</f>
        <v/>
      </c>
      <c r="I1368" s="88"/>
      <c r="J1368" s="89"/>
      <c r="K1368" s="90" t="str">
        <f>IF(D1368="","",ROUND((F1368*I1368*'Műszaki adattábla'!$C$6/'Műszaki adattábla'!$C$7)+(G1368*I1368)+(H1368*I1368)/12*$D$7,0))</f>
        <v/>
      </c>
      <c r="L1368" s="91" t="str">
        <f t="shared" si="44"/>
        <v/>
      </c>
    </row>
    <row r="1369" spans="2:12" ht="15.75" thickBot="1" x14ac:dyDescent="0.3">
      <c r="B1369" s="84" t="str">
        <f t="shared" si="43"/>
        <v/>
      </c>
      <c r="C1369" s="85" t="str">
        <f>IF(D1369="","",VLOOKUP(D1369,'Műszaki adattábla'!E:H,2,0))</f>
        <v/>
      </c>
      <c r="D1369" s="86" t="str">
        <f>IF('Műszaki adattábla'!E1361="","",'Műszaki adattábla'!E1361)</f>
        <v/>
      </c>
      <c r="E1369" s="151" t="str">
        <f>IF('Műszaki adattábla'!E1361="","",'Műszaki adattábla'!Q1361)</f>
        <v/>
      </c>
      <c r="F1369" s="87" t="str">
        <f>IF(D1369="","",VLOOKUP(D1369,'Műszaki adattábla'!E:N,8,0))</f>
        <v/>
      </c>
      <c r="G1369" s="87" t="str">
        <f>IF(D1369="","",IF('Műszaki adattábla'!K1361="20-99",IF('Műszaki adattábla'!N1361="","Nem adott meg lekötött teljesítményt",VLOOKUP(D1369,'Műszaki adattábla'!E:P,10,0)),0))</f>
        <v/>
      </c>
      <c r="H1369" s="87" t="str">
        <f>IF(D1369="","",VLOOKUP(D1369,'Műszaki adattábla'!E:Q,11,0))</f>
        <v/>
      </c>
      <c r="I1369" s="88"/>
      <c r="J1369" s="89"/>
      <c r="K1369" s="90" t="str">
        <f>IF(D1369="","",ROUND((F1369*I1369*'Műszaki adattábla'!$C$6/'Műszaki adattábla'!$C$7)+(G1369*I1369)+(H1369*I1369)/12*$D$7,0))</f>
        <v/>
      </c>
      <c r="L1369" s="91" t="str">
        <f t="shared" si="44"/>
        <v/>
      </c>
    </row>
    <row r="1370" spans="2:12" ht="15.75" thickBot="1" x14ac:dyDescent="0.3">
      <c r="B1370" s="84" t="str">
        <f t="shared" si="43"/>
        <v/>
      </c>
      <c r="C1370" s="85" t="str">
        <f>IF(D1370="","",VLOOKUP(D1370,'Műszaki adattábla'!E:H,2,0))</f>
        <v/>
      </c>
      <c r="D1370" s="86" t="str">
        <f>IF('Műszaki adattábla'!E1362="","",'Műszaki adattábla'!E1362)</f>
        <v/>
      </c>
      <c r="E1370" s="151" t="str">
        <f>IF('Műszaki adattábla'!E1362="","",'Műszaki adattábla'!Q1362)</f>
        <v/>
      </c>
      <c r="F1370" s="87" t="str">
        <f>IF(D1370="","",VLOOKUP(D1370,'Műszaki adattábla'!E:N,8,0))</f>
        <v/>
      </c>
      <c r="G1370" s="87" t="str">
        <f>IF(D1370="","",IF('Műszaki adattábla'!K1362="20-99",IF('Műszaki adattábla'!N1362="","Nem adott meg lekötött teljesítményt",VLOOKUP(D1370,'Műszaki adattábla'!E:P,10,0)),0))</f>
        <v/>
      </c>
      <c r="H1370" s="87" t="str">
        <f>IF(D1370="","",VLOOKUP(D1370,'Műszaki adattábla'!E:Q,11,0))</f>
        <v/>
      </c>
      <c r="I1370" s="88"/>
      <c r="J1370" s="89"/>
      <c r="K1370" s="90" t="str">
        <f>IF(D1370="","",ROUND((F1370*I1370*'Műszaki adattábla'!$C$6/'Műszaki adattábla'!$C$7)+(G1370*I1370)+(H1370*I1370)/12*$D$7,0))</f>
        <v/>
      </c>
      <c r="L1370" s="91" t="str">
        <f t="shared" si="44"/>
        <v/>
      </c>
    </row>
    <row r="1371" spans="2:12" ht="15.75" thickBot="1" x14ac:dyDescent="0.3">
      <c r="B1371" s="84" t="str">
        <f t="shared" si="43"/>
        <v/>
      </c>
      <c r="C1371" s="85" t="str">
        <f>IF(D1371="","",VLOOKUP(D1371,'Műszaki adattábla'!E:H,2,0))</f>
        <v/>
      </c>
      <c r="D1371" s="86" t="str">
        <f>IF('Műszaki adattábla'!E1363="","",'Műszaki adattábla'!E1363)</f>
        <v/>
      </c>
      <c r="E1371" s="151" t="str">
        <f>IF('Műszaki adattábla'!E1363="","",'Műszaki adattábla'!Q1363)</f>
        <v/>
      </c>
      <c r="F1371" s="87" t="str">
        <f>IF(D1371="","",VLOOKUP(D1371,'Műszaki adattábla'!E:N,8,0))</f>
        <v/>
      </c>
      <c r="G1371" s="87" t="str">
        <f>IF(D1371="","",IF('Műszaki adattábla'!K1363="20-99",IF('Műszaki adattábla'!N1363="","Nem adott meg lekötött teljesítményt",VLOOKUP(D1371,'Műszaki adattábla'!E:P,10,0)),0))</f>
        <v/>
      </c>
      <c r="H1371" s="87" t="str">
        <f>IF(D1371="","",VLOOKUP(D1371,'Műszaki adattábla'!E:Q,11,0))</f>
        <v/>
      </c>
      <c r="I1371" s="88"/>
      <c r="J1371" s="89"/>
      <c r="K1371" s="90" t="str">
        <f>IF(D1371="","",ROUND((F1371*I1371*'Műszaki adattábla'!$C$6/'Műszaki adattábla'!$C$7)+(G1371*I1371)+(H1371*I1371)/12*$D$7,0))</f>
        <v/>
      </c>
      <c r="L1371" s="91" t="str">
        <f t="shared" si="44"/>
        <v/>
      </c>
    </row>
    <row r="1372" spans="2:12" ht="15.75" thickBot="1" x14ac:dyDescent="0.3">
      <c r="B1372" s="84" t="str">
        <f t="shared" si="43"/>
        <v/>
      </c>
      <c r="C1372" s="85" t="str">
        <f>IF(D1372="","",VLOOKUP(D1372,'Műszaki adattábla'!E:H,2,0))</f>
        <v/>
      </c>
      <c r="D1372" s="86" t="str">
        <f>IF('Műszaki adattábla'!E1364="","",'Műszaki adattábla'!E1364)</f>
        <v/>
      </c>
      <c r="E1372" s="151" t="str">
        <f>IF('Műszaki adattábla'!E1364="","",'Műszaki adattábla'!Q1364)</f>
        <v/>
      </c>
      <c r="F1372" s="87" t="str">
        <f>IF(D1372="","",VLOOKUP(D1372,'Műszaki adattábla'!E:N,8,0))</f>
        <v/>
      </c>
      <c r="G1372" s="87" t="str">
        <f>IF(D1372="","",IF('Műszaki adattábla'!K1364="20-99",IF('Műszaki adattábla'!N1364="","Nem adott meg lekötött teljesítményt",VLOOKUP(D1372,'Műszaki adattábla'!E:P,10,0)),0))</f>
        <v/>
      </c>
      <c r="H1372" s="87" t="str">
        <f>IF(D1372="","",VLOOKUP(D1372,'Műszaki adattábla'!E:Q,11,0))</f>
        <v/>
      </c>
      <c r="I1372" s="88"/>
      <c r="J1372" s="89"/>
      <c r="K1372" s="90" t="str">
        <f>IF(D1372="","",ROUND((F1372*I1372*'Műszaki adattábla'!$C$6/'Műszaki adattábla'!$C$7)+(G1372*I1372)+(H1372*I1372)/12*$D$7,0))</f>
        <v/>
      </c>
      <c r="L1372" s="91" t="str">
        <f t="shared" si="44"/>
        <v/>
      </c>
    </row>
    <row r="1373" spans="2:12" ht="15.75" thickBot="1" x14ac:dyDescent="0.3">
      <c r="B1373" s="84" t="str">
        <f t="shared" si="43"/>
        <v/>
      </c>
      <c r="C1373" s="85" t="str">
        <f>IF(D1373="","",VLOOKUP(D1373,'Műszaki adattábla'!E:H,2,0))</f>
        <v/>
      </c>
      <c r="D1373" s="86" t="str">
        <f>IF('Műszaki adattábla'!E1365="","",'Műszaki adattábla'!E1365)</f>
        <v/>
      </c>
      <c r="E1373" s="151" t="str">
        <f>IF('Műszaki adattábla'!E1365="","",'Műszaki adattábla'!Q1365)</f>
        <v/>
      </c>
      <c r="F1373" s="87" t="str">
        <f>IF(D1373="","",VLOOKUP(D1373,'Műszaki adattábla'!E:N,8,0))</f>
        <v/>
      </c>
      <c r="G1373" s="87" t="str">
        <f>IF(D1373="","",IF('Műszaki adattábla'!K1365="20-99",IF('Műszaki adattábla'!N1365="","Nem adott meg lekötött teljesítményt",VLOOKUP(D1373,'Műszaki adattábla'!E:P,10,0)),0))</f>
        <v/>
      </c>
      <c r="H1373" s="87" t="str">
        <f>IF(D1373="","",VLOOKUP(D1373,'Műszaki adattábla'!E:Q,11,0))</f>
        <v/>
      </c>
      <c r="I1373" s="88"/>
      <c r="J1373" s="89"/>
      <c r="K1373" s="90" t="str">
        <f>IF(D1373="","",ROUND((F1373*I1373*'Műszaki adattábla'!$C$6/'Műszaki adattábla'!$C$7)+(G1373*I1373)+(H1373*I1373)/12*$D$7,0))</f>
        <v/>
      </c>
      <c r="L1373" s="91" t="str">
        <f t="shared" si="44"/>
        <v/>
      </c>
    </row>
    <row r="1374" spans="2:12" ht="15.75" thickBot="1" x14ac:dyDescent="0.3">
      <c r="B1374" s="84" t="str">
        <f t="shared" si="43"/>
        <v/>
      </c>
      <c r="C1374" s="85" t="str">
        <f>IF(D1374="","",VLOOKUP(D1374,'Műszaki adattábla'!E:H,2,0))</f>
        <v/>
      </c>
      <c r="D1374" s="86" t="str">
        <f>IF('Műszaki adattábla'!E1366="","",'Műszaki adattábla'!E1366)</f>
        <v/>
      </c>
      <c r="E1374" s="151" t="str">
        <f>IF('Műszaki adattábla'!E1366="","",'Műszaki adattábla'!Q1366)</f>
        <v/>
      </c>
      <c r="F1374" s="87" t="str">
        <f>IF(D1374="","",VLOOKUP(D1374,'Műszaki adattábla'!E:N,8,0))</f>
        <v/>
      </c>
      <c r="G1374" s="87" t="str">
        <f>IF(D1374="","",IF('Műszaki adattábla'!K1366="20-99",IF('Műszaki adattábla'!N1366="","Nem adott meg lekötött teljesítményt",VLOOKUP(D1374,'Műszaki adattábla'!E:P,10,0)),0))</f>
        <v/>
      </c>
      <c r="H1374" s="87" t="str">
        <f>IF(D1374="","",VLOOKUP(D1374,'Műszaki adattábla'!E:Q,11,0))</f>
        <v/>
      </c>
      <c r="I1374" s="88"/>
      <c r="J1374" s="89"/>
      <c r="K1374" s="90" t="str">
        <f>IF(D1374="","",ROUND((F1374*I1374*'Műszaki adattábla'!$C$6/'Műszaki adattábla'!$C$7)+(G1374*I1374)+(H1374*I1374)/12*$D$7,0))</f>
        <v/>
      </c>
      <c r="L1374" s="91" t="str">
        <f t="shared" si="44"/>
        <v/>
      </c>
    </row>
    <row r="1375" spans="2:12" ht="15.75" thickBot="1" x14ac:dyDescent="0.3">
      <c r="B1375" s="84" t="str">
        <f t="shared" si="43"/>
        <v/>
      </c>
      <c r="C1375" s="85" t="str">
        <f>IF(D1375="","",VLOOKUP(D1375,'Műszaki adattábla'!E:H,2,0))</f>
        <v/>
      </c>
      <c r="D1375" s="86" t="str">
        <f>IF('Műszaki adattábla'!E1367="","",'Műszaki adattábla'!E1367)</f>
        <v/>
      </c>
      <c r="E1375" s="151" t="str">
        <f>IF('Műszaki adattábla'!E1367="","",'Műszaki adattábla'!Q1367)</f>
        <v/>
      </c>
      <c r="F1375" s="87" t="str">
        <f>IF(D1375="","",VLOOKUP(D1375,'Műszaki adattábla'!E:N,8,0))</f>
        <v/>
      </c>
      <c r="G1375" s="87" t="str">
        <f>IF(D1375="","",IF('Műszaki adattábla'!K1367="20-99",IF('Műszaki adattábla'!N1367="","Nem adott meg lekötött teljesítményt",VLOOKUP(D1375,'Műszaki adattábla'!E:P,10,0)),0))</f>
        <v/>
      </c>
      <c r="H1375" s="87" t="str">
        <f>IF(D1375="","",VLOOKUP(D1375,'Műszaki adattábla'!E:Q,11,0))</f>
        <v/>
      </c>
      <c r="I1375" s="88"/>
      <c r="J1375" s="89"/>
      <c r="K1375" s="90" t="str">
        <f>IF(D1375="","",ROUND((F1375*I1375*'Műszaki adattábla'!$C$6/'Műszaki adattábla'!$C$7)+(G1375*I1375)+(H1375*I1375)/12*$D$7,0))</f>
        <v/>
      </c>
      <c r="L1375" s="91" t="str">
        <f t="shared" si="44"/>
        <v/>
      </c>
    </row>
    <row r="1376" spans="2:12" ht="15.75" thickBot="1" x14ac:dyDescent="0.3">
      <c r="B1376" s="84" t="str">
        <f t="shared" si="43"/>
        <v/>
      </c>
      <c r="C1376" s="85" t="str">
        <f>IF(D1376="","",VLOOKUP(D1376,'Műszaki adattábla'!E:H,2,0))</f>
        <v/>
      </c>
      <c r="D1376" s="86" t="str">
        <f>IF('Műszaki adattábla'!E1368="","",'Műszaki adattábla'!E1368)</f>
        <v/>
      </c>
      <c r="E1376" s="151" t="str">
        <f>IF('Műszaki adattábla'!E1368="","",'Műszaki adattábla'!Q1368)</f>
        <v/>
      </c>
      <c r="F1376" s="87" t="str">
        <f>IF(D1376="","",VLOOKUP(D1376,'Műszaki adattábla'!E:N,8,0))</f>
        <v/>
      </c>
      <c r="G1376" s="87" t="str">
        <f>IF(D1376="","",IF('Műszaki adattábla'!K1368="20-99",IF('Műszaki adattábla'!N1368="","Nem adott meg lekötött teljesítményt",VLOOKUP(D1376,'Műszaki adattábla'!E:P,10,0)),0))</f>
        <v/>
      </c>
      <c r="H1376" s="87" t="str">
        <f>IF(D1376="","",VLOOKUP(D1376,'Műszaki adattábla'!E:Q,11,0))</f>
        <v/>
      </c>
      <c r="I1376" s="88"/>
      <c r="J1376" s="89"/>
      <c r="K1376" s="90" t="str">
        <f>IF(D1376="","",ROUND((F1376*I1376*'Műszaki adattábla'!$C$6/'Műszaki adattábla'!$C$7)+(G1376*I1376)+(H1376*I1376)/12*$D$7,0))</f>
        <v/>
      </c>
      <c r="L1376" s="91" t="str">
        <f t="shared" si="44"/>
        <v/>
      </c>
    </row>
    <row r="1377" spans="2:12" ht="15.75" thickBot="1" x14ac:dyDescent="0.3">
      <c r="B1377" s="84" t="str">
        <f t="shared" si="43"/>
        <v/>
      </c>
      <c r="C1377" s="85" t="str">
        <f>IF(D1377="","",VLOOKUP(D1377,'Műszaki adattábla'!E:H,2,0))</f>
        <v/>
      </c>
      <c r="D1377" s="86" t="str">
        <f>IF('Műszaki adattábla'!E1369="","",'Műszaki adattábla'!E1369)</f>
        <v/>
      </c>
      <c r="E1377" s="151" t="str">
        <f>IF('Műszaki adattábla'!E1369="","",'Műszaki adattábla'!Q1369)</f>
        <v/>
      </c>
      <c r="F1377" s="87" t="str">
        <f>IF(D1377="","",VLOOKUP(D1377,'Műszaki adattábla'!E:N,8,0))</f>
        <v/>
      </c>
      <c r="G1377" s="87" t="str">
        <f>IF(D1377="","",IF('Műszaki adattábla'!K1369="20-99",IF('Műszaki adattábla'!N1369="","Nem adott meg lekötött teljesítményt",VLOOKUP(D1377,'Műszaki adattábla'!E:P,10,0)),0))</f>
        <v/>
      </c>
      <c r="H1377" s="87" t="str">
        <f>IF(D1377="","",VLOOKUP(D1377,'Műszaki adattábla'!E:Q,11,0))</f>
        <v/>
      </c>
      <c r="I1377" s="88"/>
      <c r="J1377" s="89"/>
      <c r="K1377" s="90" t="str">
        <f>IF(D1377="","",ROUND((F1377*I1377*'Műszaki adattábla'!$C$6/'Műszaki adattábla'!$C$7)+(G1377*I1377)+(H1377*I1377)/12*$D$7,0))</f>
        <v/>
      </c>
      <c r="L1377" s="91" t="str">
        <f t="shared" si="44"/>
        <v/>
      </c>
    </row>
    <row r="1378" spans="2:12" ht="15.75" thickBot="1" x14ac:dyDescent="0.3">
      <c r="B1378" s="84" t="str">
        <f t="shared" si="43"/>
        <v/>
      </c>
      <c r="C1378" s="85" t="str">
        <f>IF(D1378="","",VLOOKUP(D1378,'Műszaki adattábla'!E:H,2,0))</f>
        <v/>
      </c>
      <c r="D1378" s="86" t="str">
        <f>IF('Műszaki adattábla'!E1370="","",'Műszaki adattábla'!E1370)</f>
        <v/>
      </c>
      <c r="E1378" s="151" t="str">
        <f>IF('Műszaki adattábla'!E1370="","",'Műszaki adattábla'!Q1370)</f>
        <v/>
      </c>
      <c r="F1378" s="87" t="str">
        <f>IF(D1378="","",VLOOKUP(D1378,'Műszaki adattábla'!E:N,8,0))</f>
        <v/>
      </c>
      <c r="G1378" s="87" t="str">
        <f>IF(D1378="","",IF('Műszaki adattábla'!K1370="20-99",IF('Műszaki adattábla'!N1370="","Nem adott meg lekötött teljesítményt",VLOOKUP(D1378,'Műszaki adattábla'!E:P,10,0)),0))</f>
        <v/>
      </c>
      <c r="H1378" s="87" t="str">
        <f>IF(D1378="","",VLOOKUP(D1378,'Műszaki adattábla'!E:Q,11,0))</f>
        <v/>
      </c>
      <c r="I1378" s="88"/>
      <c r="J1378" s="89"/>
      <c r="K1378" s="90" t="str">
        <f>IF(D1378="","",ROUND((F1378*I1378*'Műszaki adattábla'!$C$6/'Műszaki adattábla'!$C$7)+(G1378*I1378)+(H1378*I1378)/12*$D$7,0))</f>
        <v/>
      </c>
      <c r="L1378" s="91" t="str">
        <f t="shared" si="44"/>
        <v/>
      </c>
    </row>
    <row r="1379" spans="2:12" ht="15.75" thickBot="1" x14ac:dyDescent="0.3">
      <c r="B1379" s="84" t="str">
        <f t="shared" si="43"/>
        <v/>
      </c>
      <c r="C1379" s="85" t="str">
        <f>IF(D1379="","",VLOOKUP(D1379,'Műszaki adattábla'!E:H,2,0))</f>
        <v/>
      </c>
      <c r="D1379" s="86" t="str">
        <f>IF('Műszaki adattábla'!E1371="","",'Műszaki adattábla'!E1371)</f>
        <v/>
      </c>
      <c r="E1379" s="151" t="str">
        <f>IF('Műszaki adattábla'!E1371="","",'Műszaki adattábla'!Q1371)</f>
        <v/>
      </c>
      <c r="F1379" s="87" t="str">
        <f>IF(D1379="","",VLOOKUP(D1379,'Műszaki adattábla'!E:N,8,0))</f>
        <v/>
      </c>
      <c r="G1379" s="87" t="str">
        <f>IF(D1379="","",IF('Műszaki adattábla'!K1371="20-99",IF('Műszaki adattábla'!N1371="","Nem adott meg lekötött teljesítményt",VLOOKUP(D1379,'Műszaki adattábla'!E:P,10,0)),0))</f>
        <v/>
      </c>
      <c r="H1379" s="87" t="str">
        <f>IF(D1379="","",VLOOKUP(D1379,'Műszaki adattábla'!E:Q,11,0))</f>
        <v/>
      </c>
      <c r="I1379" s="88"/>
      <c r="J1379" s="89"/>
      <c r="K1379" s="90" t="str">
        <f>IF(D1379="","",ROUND((F1379*I1379*'Műszaki adattábla'!$C$6/'Műszaki adattábla'!$C$7)+(G1379*I1379)+(H1379*I1379)/12*$D$7,0))</f>
        <v/>
      </c>
      <c r="L1379" s="91" t="str">
        <f t="shared" si="44"/>
        <v/>
      </c>
    </row>
    <row r="1380" spans="2:12" ht="15.75" thickBot="1" x14ac:dyDescent="0.3">
      <c r="B1380" s="84" t="str">
        <f t="shared" si="43"/>
        <v/>
      </c>
      <c r="C1380" s="85" t="str">
        <f>IF(D1380="","",VLOOKUP(D1380,'Műszaki adattábla'!E:H,2,0))</f>
        <v/>
      </c>
      <c r="D1380" s="86" t="str">
        <f>IF('Műszaki adattábla'!E1372="","",'Műszaki adattábla'!E1372)</f>
        <v/>
      </c>
      <c r="E1380" s="151" t="str">
        <f>IF('Műszaki adattábla'!E1372="","",'Műszaki adattábla'!Q1372)</f>
        <v/>
      </c>
      <c r="F1380" s="87" t="str">
        <f>IF(D1380="","",VLOOKUP(D1380,'Műszaki adattábla'!E:N,8,0))</f>
        <v/>
      </c>
      <c r="G1380" s="87" t="str">
        <f>IF(D1380="","",IF('Műszaki adattábla'!K1372="20-99",IF('Műszaki adattábla'!N1372="","Nem adott meg lekötött teljesítményt",VLOOKUP(D1380,'Műszaki adattábla'!E:P,10,0)),0))</f>
        <v/>
      </c>
      <c r="H1380" s="87" t="str">
        <f>IF(D1380="","",VLOOKUP(D1380,'Műszaki adattábla'!E:Q,11,0))</f>
        <v/>
      </c>
      <c r="I1380" s="88"/>
      <c r="J1380" s="89"/>
      <c r="K1380" s="90" t="str">
        <f>IF(D1380="","",ROUND((F1380*I1380*'Műszaki adattábla'!$C$6/'Műszaki adattábla'!$C$7)+(G1380*I1380)+(H1380*I1380)/12*$D$7,0))</f>
        <v/>
      </c>
      <c r="L1380" s="91" t="str">
        <f t="shared" si="44"/>
        <v/>
      </c>
    </row>
    <row r="1381" spans="2:12" ht="15.75" thickBot="1" x14ac:dyDescent="0.3">
      <c r="B1381" s="84" t="str">
        <f t="shared" si="43"/>
        <v/>
      </c>
      <c r="C1381" s="85" t="str">
        <f>IF(D1381="","",VLOOKUP(D1381,'Műszaki adattábla'!E:H,2,0))</f>
        <v/>
      </c>
      <c r="D1381" s="86" t="str">
        <f>IF('Műszaki adattábla'!E1373="","",'Műszaki adattábla'!E1373)</f>
        <v/>
      </c>
      <c r="E1381" s="151" t="str">
        <f>IF('Műszaki adattábla'!E1373="","",'Műszaki adattábla'!Q1373)</f>
        <v/>
      </c>
      <c r="F1381" s="87" t="str">
        <f>IF(D1381="","",VLOOKUP(D1381,'Műszaki adattábla'!E:N,8,0))</f>
        <v/>
      </c>
      <c r="G1381" s="87" t="str">
        <f>IF(D1381="","",IF('Műszaki adattábla'!K1373="20-99",IF('Műszaki adattábla'!N1373="","Nem adott meg lekötött teljesítményt",VLOOKUP(D1381,'Műszaki adattábla'!E:P,10,0)),0))</f>
        <v/>
      </c>
      <c r="H1381" s="87" t="str">
        <f>IF(D1381="","",VLOOKUP(D1381,'Műszaki adattábla'!E:Q,11,0))</f>
        <v/>
      </c>
      <c r="I1381" s="88"/>
      <c r="J1381" s="89"/>
      <c r="K1381" s="90" t="str">
        <f>IF(D1381="","",ROUND((F1381*I1381*'Műszaki adattábla'!$C$6/'Műszaki adattábla'!$C$7)+(G1381*I1381)+(H1381*I1381)/12*$D$7,0))</f>
        <v/>
      </c>
      <c r="L1381" s="91" t="str">
        <f t="shared" si="44"/>
        <v/>
      </c>
    </row>
    <row r="1382" spans="2:12" ht="15.75" thickBot="1" x14ac:dyDescent="0.3">
      <c r="B1382" s="84" t="str">
        <f t="shared" si="43"/>
        <v/>
      </c>
      <c r="C1382" s="85" t="str">
        <f>IF(D1382="","",VLOOKUP(D1382,'Műszaki adattábla'!E:H,2,0))</f>
        <v/>
      </c>
      <c r="D1382" s="86" t="str">
        <f>IF('Műszaki adattábla'!E1374="","",'Műszaki adattábla'!E1374)</f>
        <v/>
      </c>
      <c r="E1382" s="151" t="str">
        <f>IF('Műszaki adattábla'!E1374="","",'Műszaki adattábla'!Q1374)</f>
        <v/>
      </c>
      <c r="F1382" s="87" t="str">
        <f>IF(D1382="","",VLOOKUP(D1382,'Műszaki adattábla'!E:N,8,0))</f>
        <v/>
      </c>
      <c r="G1382" s="87" t="str">
        <f>IF(D1382="","",IF('Műszaki adattábla'!K1374="20-99",IF('Műszaki adattábla'!N1374="","Nem adott meg lekötött teljesítményt",VLOOKUP(D1382,'Műszaki adattábla'!E:P,10,0)),0))</f>
        <v/>
      </c>
      <c r="H1382" s="87" t="str">
        <f>IF(D1382="","",VLOOKUP(D1382,'Műszaki adattábla'!E:Q,11,0))</f>
        <v/>
      </c>
      <c r="I1382" s="88"/>
      <c r="J1382" s="89"/>
      <c r="K1382" s="90" t="str">
        <f>IF(D1382="","",ROUND((F1382*I1382*'Műszaki adattábla'!$C$6/'Műszaki adattábla'!$C$7)+(G1382*I1382)+(H1382*I1382)/12*$D$7,0))</f>
        <v/>
      </c>
      <c r="L1382" s="91" t="str">
        <f t="shared" si="44"/>
        <v/>
      </c>
    </row>
    <row r="1383" spans="2:12" ht="15.75" thickBot="1" x14ac:dyDescent="0.3">
      <c r="B1383" s="84" t="str">
        <f t="shared" si="43"/>
        <v/>
      </c>
      <c r="C1383" s="85" t="str">
        <f>IF(D1383="","",VLOOKUP(D1383,'Műszaki adattábla'!E:H,2,0))</f>
        <v/>
      </c>
      <c r="D1383" s="86" t="str">
        <f>IF('Műszaki adattábla'!E1375="","",'Műszaki adattábla'!E1375)</f>
        <v/>
      </c>
      <c r="E1383" s="151" t="str">
        <f>IF('Műszaki adattábla'!E1375="","",'Műszaki adattábla'!Q1375)</f>
        <v/>
      </c>
      <c r="F1383" s="87" t="str">
        <f>IF(D1383="","",VLOOKUP(D1383,'Műszaki adattábla'!E:N,8,0))</f>
        <v/>
      </c>
      <c r="G1383" s="87" t="str">
        <f>IF(D1383="","",IF('Műszaki adattábla'!K1375="20-99",IF('Műszaki adattábla'!N1375="","Nem adott meg lekötött teljesítményt",VLOOKUP(D1383,'Műszaki adattábla'!E:P,10,0)),0))</f>
        <v/>
      </c>
      <c r="H1383" s="87" t="str">
        <f>IF(D1383="","",VLOOKUP(D1383,'Műszaki adattábla'!E:Q,11,0))</f>
        <v/>
      </c>
      <c r="I1383" s="88"/>
      <c r="J1383" s="89"/>
      <c r="K1383" s="90" t="str">
        <f>IF(D1383="","",ROUND((F1383*I1383*'Műszaki adattábla'!$C$6/'Műszaki adattábla'!$C$7)+(G1383*I1383)+(H1383*I1383)/12*$D$7,0))</f>
        <v/>
      </c>
      <c r="L1383" s="91" t="str">
        <f t="shared" si="44"/>
        <v/>
      </c>
    </row>
    <row r="1384" spans="2:12" ht="15.75" thickBot="1" x14ac:dyDescent="0.3">
      <c r="B1384" s="84" t="str">
        <f t="shared" si="43"/>
        <v/>
      </c>
      <c r="C1384" s="85" t="str">
        <f>IF(D1384="","",VLOOKUP(D1384,'Műszaki adattábla'!E:H,2,0))</f>
        <v/>
      </c>
      <c r="D1384" s="86" t="str">
        <f>IF('Műszaki adattábla'!E1376="","",'Műszaki adattábla'!E1376)</f>
        <v/>
      </c>
      <c r="E1384" s="151" t="str">
        <f>IF('Műszaki adattábla'!E1376="","",'Műszaki adattábla'!Q1376)</f>
        <v/>
      </c>
      <c r="F1384" s="87" t="str">
        <f>IF(D1384="","",VLOOKUP(D1384,'Műszaki adattábla'!E:N,8,0))</f>
        <v/>
      </c>
      <c r="G1384" s="87" t="str">
        <f>IF(D1384="","",IF('Műszaki adattábla'!K1376="20-99",IF('Műszaki adattábla'!N1376="","Nem adott meg lekötött teljesítményt",VLOOKUP(D1384,'Műszaki adattábla'!E:P,10,0)),0))</f>
        <v/>
      </c>
      <c r="H1384" s="87" t="str">
        <f>IF(D1384="","",VLOOKUP(D1384,'Műszaki adattábla'!E:Q,11,0))</f>
        <v/>
      </c>
      <c r="I1384" s="88"/>
      <c r="J1384" s="89"/>
      <c r="K1384" s="90" t="str">
        <f>IF(D1384="","",ROUND((F1384*I1384*'Műszaki adattábla'!$C$6/'Műszaki adattábla'!$C$7)+(G1384*I1384)+(H1384*I1384)/12*$D$7,0))</f>
        <v/>
      </c>
      <c r="L1384" s="91" t="str">
        <f t="shared" si="44"/>
        <v/>
      </c>
    </row>
    <row r="1385" spans="2:12" ht="15.75" thickBot="1" x14ac:dyDescent="0.3">
      <c r="B1385" s="84" t="str">
        <f t="shared" si="43"/>
        <v/>
      </c>
      <c r="C1385" s="85" t="str">
        <f>IF(D1385="","",VLOOKUP(D1385,'Műszaki adattábla'!E:H,2,0))</f>
        <v/>
      </c>
      <c r="D1385" s="86" t="str">
        <f>IF('Műszaki adattábla'!E1377="","",'Műszaki adattábla'!E1377)</f>
        <v/>
      </c>
      <c r="E1385" s="151" t="str">
        <f>IF('Műszaki adattábla'!E1377="","",'Műszaki adattábla'!Q1377)</f>
        <v/>
      </c>
      <c r="F1385" s="87" t="str">
        <f>IF(D1385="","",VLOOKUP(D1385,'Műszaki adattábla'!E:N,8,0))</f>
        <v/>
      </c>
      <c r="G1385" s="87" t="str">
        <f>IF(D1385="","",IF('Műszaki adattábla'!K1377="20-99",IF('Műszaki adattábla'!N1377="","Nem adott meg lekötött teljesítményt",VLOOKUP(D1385,'Műszaki adattábla'!E:P,10,0)),0))</f>
        <v/>
      </c>
      <c r="H1385" s="87" t="str">
        <f>IF(D1385="","",VLOOKUP(D1385,'Műszaki adattábla'!E:Q,11,0))</f>
        <v/>
      </c>
      <c r="I1385" s="88"/>
      <c r="J1385" s="89"/>
      <c r="K1385" s="90" t="str">
        <f>IF(D1385="","",ROUND((F1385*I1385*'Műszaki adattábla'!$C$6/'Műszaki adattábla'!$C$7)+(G1385*I1385)+(H1385*I1385)/12*$D$7,0))</f>
        <v/>
      </c>
      <c r="L1385" s="91" t="str">
        <f t="shared" si="44"/>
        <v/>
      </c>
    </row>
    <row r="1386" spans="2:12" ht="15.75" thickBot="1" x14ac:dyDescent="0.3">
      <c r="B1386" s="84" t="str">
        <f t="shared" si="43"/>
        <v/>
      </c>
      <c r="C1386" s="85" t="str">
        <f>IF(D1386="","",VLOOKUP(D1386,'Műszaki adattábla'!E:H,2,0))</f>
        <v/>
      </c>
      <c r="D1386" s="86" t="str">
        <f>IF('Műszaki adattábla'!E1378="","",'Műszaki adattábla'!E1378)</f>
        <v/>
      </c>
      <c r="E1386" s="151" t="str">
        <f>IF('Műszaki adattábla'!E1378="","",'Műszaki adattábla'!Q1378)</f>
        <v/>
      </c>
      <c r="F1386" s="87" t="str">
        <f>IF(D1386="","",VLOOKUP(D1386,'Műszaki adattábla'!E:N,8,0))</f>
        <v/>
      </c>
      <c r="G1386" s="87" t="str">
        <f>IF(D1386="","",IF('Műszaki adattábla'!K1378="20-99",IF('Műszaki adattábla'!N1378="","Nem adott meg lekötött teljesítményt",VLOOKUP(D1386,'Műszaki adattábla'!E:P,10,0)),0))</f>
        <v/>
      </c>
      <c r="H1386" s="87" t="str">
        <f>IF(D1386="","",VLOOKUP(D1386,'Műszaki adattábla'!E:Q,11,0))</f>
        <v/>
      </c>
      <c r="I1386" s="88"/>
      <c r="J1386" s="89"/>
      <c r="K1386" s="90" t="str">
        <f>IF(D1386="","",ROUND((F1386*I1386*'Műszaki adattábla'!$C$6/'Műszaki adattábla'!$C$7)+(G1386*I1386)+(H1386*I1386)/12*$D$7,0))</f>
        <v/>
      </c>
      <c r="L1386" s="91" t="str">
        <f t="shared" si="44"/>
        <v/>
      </c>
    </row>
    <row r="1387" spans="2:12" ht="15.75" thickBot="1" x14ac:dyDescent="0.3">
      <c r="B1387" s="84" t="str">
        <f t="shared" si="43"/>
        <v/>
      </c>
      <c r="C1387" s="85" t="str">
        <f>IF(D1387="","",VLOOKUP(D1387,'Műszaki adattábla'!E:H,2,0))</f>
        <v/>
      </c>
      <c r="D1387" s="86" t="str">
        <f>IF('Műszaki adattábla'!E1379="","",'Műszaki adattábla'!E1379)</f>
        <v/>
      </c>
      <c r="E1387" s="151" t="str">
        <f>IF('Műszaki adattábla'!E1379="","",'Műszaki adattábla'!Q1379)</f>
        <v/>
      </c>
      <c r="F1387" s="87" t="str">
        <f>IF(D1387="","",VLOOKUP(D1387,'Műszaki adattábla'!E:N,8,0))</f>
        <v/>
      </c>
      <c r="G1387" s="87" t="str">
        <f>IF(D1387="","",IF('Műszaki adattábla'!K1379="20-99",IF('Műszaki adattábla'!N1379="","Nem adott meg lekötött teljesítményt",VLOOKUP(D1387,'Műszaki adattábla'!E:P,10,0)),0))</f>
        <v/>
      </c>
      <c r="H1387" s="87" t="str">
        <f>IF(D1387="","",VLOOKUP(D1387,'Műszaki adattábla'!E:Q,11,0))</f>
        <v/>
      </c>
      <c r="I1387" s="88"/>
      <c r="J1387" s="89"/>
      <c r="K1387" s="90" t="str">
        <f>IF(D1387="","",ROUND((F1387*I1387*'Műszaki adattábla'!$C$6/'Műszaki adattábla'!$C$7)+(G1387*I1387)+(H1387*I1387)/12*$D$7,0))</f>
        <v/>
      </c>
      <c r="L1387" s="91" t="str">
        <f t="shared" si="44"/>
        <v/>
      </c>
    </row>
    <row r="1388" spans="2:12" ht="15.75" thickBot="1" x14ac:dyDescent="0.3">
      <c r="B1388" s="84" t="str">
        <f t="shared" si="43"/>
        <v/>
      </c>
      <c r="C1388" s="85" t="str">
        <f>IF(D1388="","",VLOOKUP(D1388,'Műszaki adattábla'!E:H,2,0))</f>
        <v/>
      </c>
      <c r="D1388" s="86" t="str">
        <f>IF('Műszaki adattábla'!E1380="","",'Műszaki adattábla'!E1380)</f>
        <v/>
      </c>
      <c r="E1388" s="151" t="str">
        <f>IF('Műszaki adattábla'!E1380="","",'Műszaki adattábla'!Q1380)</f>
        <v/>
      </c>
      <c r="F1388" s="87" t="str">
        <f>IF(D1388="","",VLOOKUP(D1388,'Műszaki adattábla'!E:N,8,0))</f>
        <v/>
      </c>
      <c r="G1388" s="87" t="str">
        <f>IF(D1388="","",IF('Műszaki adattábla'!K1380="20-99",IF('Műszaki adattábla'!N1380="","Nem adott meg lekötött teljesítményt",VLOOKUP(D1388,'Műszaki adattábla'!E:P,10,0)),0))</f>
        <v/>
      </c>
      <c r="H1388" s="87" t="str">
        <f>IF(D1388="","",VLOOKUP(D1388,'Műszaki adattábla'!E:Q,11,0))</f>
        <v/>
      </c>
      <c r="I1388" s="88"/>
      <c r="J1388" s="89"/>
      <c r="K1388" s="90" t="str">
        <f>IF(D1388="","",ROUND((F1388*I1388*'Műszaki adattábla'!$C$6/'Műszaki adattábla'!$C$7)+(G1388*I1388)+(H1388*I1388)/12*$D$7,0))</f>
        <v/>
      </c>
      <c r="L1388" s="91" t="str">
        <f t="shared" si="44"/>
        <v/>
      </c>
    </row>
    <row r="1389" spans="2:12" ht="15.75" thickBot="1" x14ac:dyDescent="0.3">
      <c r="B1389" s="84" t="str">
        <f t="shared" si="43"/>
        <v/>
      </c>
      <c r="C1389" s="85" t="str">
        <f>IF(D1389="","",VLOOKUP(D1389,'Műszaki adattábla'!E:H,2,0))</f>
        <v/>
      </c>
      <c r="D1389" s="86" t="str">
        <f>IF('Műszaki adattábla'!E1381="","",'Műszaki adattábla'!E1381)</f>
        <v/>
      </c>
      <c r="E1389" s="151" t="str">
        <f>IF('Műszaki adattábla'!E1381="","",'Műszaki adattábla'!Q1381)</f>
        <v/>
      </c>
      <c r="F1389" s="87" t="str">
        <f>IF(D1389="","",VLOOKUP(D1389,'Műszaki adattábla'!E:N,8,0))</f>
        <v/>
      </c>
      <c r="G1389" s="87" t="str">
        <f>IF(D1389="","",IF('Műszaki adattábla'!K1381="20-99",IF('Műszaki adattábla'!N1381="","Nem adott meg lekötött teljesítményt",VLOOKUP(D1389,'Műszaki adattábla'!E:P,10,0)),0))</f>
        <v/>
      </c>
      <c r="H1389" s="87" t="str">
        <f>IF(D1389="","",VLOOKUP(D1389,'Műszaki adattábla'!E:Q,11,0))</f>
        <v/>
      </c>
      <c r="I1389" s="88"/>
      <c r="J1389" s="89"/>
      <c r="K1389" s="90" t="str">
        <f>IF(D1389="","",ROUND((F1389*I1389*'Műszaki adattábla'!$C$6/'Műszaki adattábla'!$C$7)+(G1389*I1389)+(H1389*I1389)/12*$D$7,0))</f>
        <v/>
      </c>
      <c r="L1389" s="91" t="str">
        <f t="shared" si="44"/>
        <v/>
      </c>
    </row>
    <row r="1390" spans="2:12" ht="15.75" thickBot="1" x14ac:dyDescent="0.3">
      <c r="B1390" s="84" t="str">
        <f t="shared" si="43"/>
        <v/>
      </c>
      <c r="C1390" s="85" t="str">
        <f>IF(D1390="","",VLOOKUP(D1390,'Műszaki adattábla'!E:H,2,0))</f>
        <v/>
      </c>
      <c r="D1390" s="86" t="str">
        <f>IF('Műszaki adattábla'!E1382="","",'Műszaki adattábla'!E1382)</f>
        <v/>
      </c>
      <c r="E1390" s="151" t="str">
        <f>IF('Műszaki adattábla'!E1382="","",'Műszaki adattábla'!Q1382)</f>
        <v/>
      </c>
      <c r="F1390" s="87" t="str">
        <f>IF(D1390="","",VLOOKUP(D1390,'Műszaki adattábla'!E:N,8,0))</f>
        <v/>
      </c>
      <c r="G1390" s="87" t="str">
        <f>IF(D1390="","",IF('Műszaki adattábla'!K1382="20-99",IF('Műszaki adattábla'!N1382="","Nem adott meg lekötött teljesítményt",VLOOKUP(D1390,'Műszaki adattábla'!E:P,10,0)),0))</f>
        <v/>
      </c>
      <c r="H1390" s="87" t="str">
        <f>IF(D1390="","",VLOOKUP(D1390,'Műszaki adattábla'!E:Q,11,0))</f>
        <v/>
      </c>
      <c r="I1390" s="88"/>
      <c r="J1390" s="89"/>
      <c r="K1390" s="90" t="str">
        <f>IF(D1390="","",ROUND((F1390*I1390*'Műszaki adattábla'!$C$6/'Műszaki adattábla'!$C$7)+(G1390*I1390)+(H1390*I1390)/12*$D$7,0))</f>
        <v/>
      </c>
      <c r="L1390" s="91" t="str">
        <f t="shared" si="44"/>
        <v/>
      </c>
    </row>
    <row r="1391" spans="2:12" ht="15.75" thickBot="1" x14ac:dyDescent="0.3">
      <c r="B1391" s="84" t="str">
        <f t="shared" si="43"/>
        <v/>
      </c>
      <c r="C1391" s="85" t="str">
        <f>IF(D1391="","",VLOOKUP(D1391,'Műszaki adattábla'!E:H,2,0))</f>
        <v/>
      </c>
      <c r="D1391" s="86" t="str">
        <f>IF('Műszaki adattábla'!E1383="","",'Műszaki adattábla'!E1383)</f>
        <v/>
      </c>
      <c r="E1391" s="151" t="str">
        <f>IF('Műszaki adattábla'!E1383="","",'Műszaki adattábla'!Q1383)</f>
        <v/>
      </c>
      <c r="F1391" s="87" t="str">
        <f>IF(D1391="","",VLOOKUP(D1391,'Műszaki adattábla'!E:N,8,0))</f>
        <v/>
      </c>
      <c r="G1391" s="87" t="str">
        <f>IF(D1391="","",IF('Műszaki adattábla'!K1383="20-99",IF('Műszaki adattábla'!N1383="","Nem adott meg lekötött teljesítményt",VLOOKUP(D1391,'Műszaki adattábla'!E:P,10,0)),0))</f>
        <v/>
      </c>
      <c r="H1391" s="87" t="str">
        <f>IF(D1391="","",VLOOKUP(D1391,'Műszaki adattábla'!E:Q,11,0))</f>
        <v/>
      </c>
      <c r="I1391" s="88"/>
      <c r="J1391" s="89"/>
      <c r="K1391" s="90" t="str">
        <f>IF(D1391="","",ROUND((F1391*I1391*'Műszaki adattábla'!$C$6/'Műszaki adattábla'!$C$7)+(G1391*I1391)+(H1391*I1391)/12*$D$7,0))</f>
        <v/>
      </c>
      <c r="L1391" s="91" t="str">
        <f t="shared" si="44"/>
        <v/>
      </c>
    </row>
    <row r="1392" spans="2:12" ht="15.75" thickBot="1" x14ac:dyDescent="0.3">
      <c r="B1392" s="84" t="str">
        <f t="shared" si="43"/>
        <v/>
      </c>
      <c r="C1392" s="85" t="str">
        <f>IF(D1392="","",VLOOKUP(D1392,'Műszaki adattábla'!E:H,2,0))</f>
        <v/>
      </c>
      <c r="D1392" s="86" t="str">
        <f>IF('Műszaki adattábla'!E1384="","",'Műszaki adattábla'!E1384)</f>
        <v/>
      </c>
      <c r="E1392" s="151" t="str">
        <f>IF('Műszaki adattábla'!E1384="","",'Műszaki adattábla'!Q1384)</f>
        <v/>
      </c>
      <c r="F1392" s="87" t="str">
        <f>IF(D1392="","",VLOOKUP(D1392,'Műszaki adattábla'!E:N,8,0))</f>
        <v/>
      </c>
      <c r="G1392" s="87" t="str">
        <f>IF(D1392="","",IF('Műszaki adattábla'!K1384="20-99",IF('Műszaki adattábla'!N1384="","Nem adott meg lekötött teljesítményt",VLOOKUP(D1392,'Műszaki adattábla'!E:P,10,0)),0))</f>
        <v/>
      </c>
      <c r="H1392" s="87" t="str">
        <f>IF(D1392="","",VLOOKUP(D1392,'Műszaki adattábla'!E:Q,11,0))</f>
        <v/>
      </c>
      <c r="I1392" s="88"/>
      <c r="J1392" s="89"/>
      <c r="K1392" s="90" t="str">
        <f>IF(D1392="","",ROUND((F1392*I1392*'Műszaki adattábla'!$C$6/'Műszaki adattábla'!$C$7)+(G1392*I1392)+(H1392*I1392)/12*$D$7,0))</f>
        <v/>
      </c>
      <c r="L1392" s="91" t="str">
        <f t="shared" si="44"/>
        <v/>
      </c>
    </row>
    <row r="1393" spans="2:12" ht="15.75" thickBot="1" x14ac:dyDescent="0.3">
      <c r="B1393" s="84" t="str">
        <f t="shared" si="43"/>
        <v/>
      </c>
      <c r="C1393" s="85" t="str">
        <f>IF(D1393="","",VLOOKUP(D1393,'Műszaki adattábla'!E:H,2,0))</f>
        <v/>
      </c>
      <c r="D1393" s="86" t="str">
        <f>IF('Műszaki adattábla'!E1385="","",'Műszaki adattábla'!E1385)</f>
        <v/>
      </c>
      <c r="E1393" s="151" t="str">
        <f>IF('Műszaki adattábla'!E1385="","",'Műszaki adattábla'!Q1385)</f>
        <v/>
      </c>
      <c r="F1393" s="87" t="str">
        <f>IF(D1393="","",VLOOKUP(D1393,'Műszaki adattábla'!E:N,8,0))</f>
        <v/>
      </c>
      <c r="G1393" s="87" t="str">
        <f>IF(D1393="","",IF('Műszaki adattábla'!K1385="20-99",IF('Műszaki adattábla'!N1385="","Nem adott meg lekötött teljesítményt",VLOOKUP(D1393,'Műszaki adattábla'!E:P,10,0)),0))</f>
        <v/>
      </c>
      <c r="H1393" s="87" t="str">
        <f>IF(D1393="","",VLOOKUP(D1393,'Műszaki adattábla'!E:Q,11,0))</f>
        <v/>
      </c>
      <c r="I1393" s="88"/>
      <c r="J1393" s="89"/>
      <c r="K1393" s="90" t="str">
        <f>IF(D1393="","",ROUND((F1393*I1393*'Műszaki adattábla'!$C$6/'Műszaki adattábla'!$C$7)+(G1393*I1393)+(H1393*I1393)/12*$D$7,0))</f>
        <v/>
      </c>
      <c r="L1393" s="91" t="str">
        <f t="shared" si="44"/>
        <v/>
      </c>
    </row>
    <row r="1394" spans="2:12" ht="15.75" thickBot="1" x14ac:dyDescent="0.3">
      <c r="B1394" s="84" t="str">
        <f t="shared" si="43"/>
        <v/>
      </c>
      <c r="C1394" s="85" t="str">
        <f>IF(D1394="","",VLOOKUP(D1394,'Műszaki adattábla'!E:H,2,0))</f>
        <v/>
      </c>
      <c r="D1394" s="86" t="str">
        <f>IF('Műszaki adattábla'!E1386="","",'Műszaki adattábla'!E1386)</f>
        <v/>
      </c>
      <c r="E1394" s="151" t="str">
        <f>IF('Műszaki adattábla'!E1386="","",'Műszaki adattábla'!Q1386)</f>
        <v/>
      </c>
      <c r="F1394" s="87" t="str">
        <f>IF(D1394="","",VLOOKUP(D1394,'Műszaki adattábla'!E:N,8,0))</f>
        <v/>
      </c>
      <c r="G1394" s="87" t="str">
        <f>IF(D1394="","",IF('Műszaki adattábla'!K1386="20-99",IF('Műszaki adattábla'!N1386="","Nem adott meg lekötött teljesítményt",VLOOKUP(D1394,'Műszaki adattábla'!E:P,10,0)),0))</f>
        <v/>
      </c>
      <c r="H1394" s="87" t="str">
        <f>IF(D1394="","",VLOOKUP(D1394,'Műszaki adattábla'!E:Q,11,0))</f>
        <v/>
      </c>
      <c r="I1394" s="88"/>
      <c r="J1394" s="89"/>
      <c r="K1394" s="90" t="str">
        <f>IF(D1394="","",ROUND((F1394*I1394*'Műszaki adattábla'!$C$6/'Műszaki adattábla'!$C$7)+(G1394*I1394)+(H1394*I1394)/12*$D$7,0))</f>
        <v/>
      </c>
      <c r="L1394" s="91" t="str">
        <f t="shared" si="44"/>
        <v/>
      </c>
    </row>
    <row r="1395" spans="2:12" ht="15.75" thickBot="1" x14ac:dyDescent="0.3">
      <c r="B1395" s="84" t="str">
        <f t="shared" si="43"/>
        <v/>
      </c>
      <c r="C1395" s="85" t="str">
        <f>IF(D1395="","",VLOOKUP(D1395,'Műszaki adattábla'!E:H,2,0))</f>
        <v/>
      </c>
      <c r="D1395" s="86" t="str">
        <f>IF('Műszaki adattábla'!E1387="","",'Műszaki adattábla'!E1387)</f>
        <v/>
      </c>
      <c r="E1395" s="151" t="str">
        <f>IF('Műszaki adattábla'!E1387="","",'Műszaki adattábla'!Q1387)</f>
        <v/>
      </c>
      <c r="F1395" s="87" t="str">
        <f>IF(D1395="","",VLOOKUP(D1395,'Műszaki adattábla'!E:N,8,0))</f>
        <v/>
      </c>
      <c r="G1395" s="87" t="str">
        <f>IF(D1395="","",IF('Műszaki adattábla'!K1387="20-99",IF('Műszaki adattábla'!N1387="","Nem adott meg lekötött teljesítményt",VLOOKUP(D1395,'Műszaki adattábla'!E:P,10,0)),0))</f>
        <v/>
      </c>
      <c r="H1395" s="87" t="str">
        <f>IF(D1395="","",VLOOKUP(D1395,'Műszaki adattábla'!E:Q,11,0))</f>
        <v/>
      </c>
      <c r="I1395" s="88"/>
      <c r="J1395" s="89"/>
      <c r="K1395" s="90" t="str">
        <f>IF(D1395="","",ROUND((F1395*I1395*'Műszaki adattábla'!$C$6/'Műszaki adattábla'!$C$7)+(G1395*I1395)+(H1395*I1395)/12*$D$7,0))</f>
        <v/>
      </c>
      <c r="L1395" s="91" t="str">
        <f t="shared" si="44"/>
        <v/>
      </c>
    </row>
    <row r="1396" spans="2:12" ht="15.75" thickBot="1" x14ac:dyDescent="0.3">
      <c r="B1396" s="84" t="str">
        <f t="shared" si="43"/>
        <v/>
      </c>
      <c r="C1396" s="85" t="str">
        <f>IF(D1396="","",VLOOKUP(D1396,'Műszaki adattábla'!E:H,2,0))</f>
        <v/>
      </c>
      <c r="D1396" s="86" t="str">
        <f>IF('Műszaki adattábla'!E1329="","",'Műszaki adattábla'!E1329)</f>
        <v/>
      </c>
      <c r="E1396" s="148" t="str">
        <f>IF(D1396="","",VLOOKUP(D1396,'Műszaki adattábla'!E:S,13,0))</f>
        <v/>
      </c>
      <c r="F1396" s="87" t="str">
        <f>IF(D1396="","",VLOOKUP(D1396,'Műszaki adattábla'!E:N,8,0))</f>
        <v/>
      </c>
      <c r="G1396" s="87" t="str">
        <f>IF(D1396="","",IF('Műszaki adattábla'!K1329="20-99",IF('Műszaki adattábla'!N1329="","Nem adott meg lekötött teljesítményt",VLOOKUP(D1396,'Műszaki adattábla'!E:P,10,0)),0))</f>
        <v/>
      </c>
      <c r="H1396" s="87" t="str">
        <f>IF(D1396="","",VLOOKUP(D1396,'Műszaki adattábla'!E:Q,11,0))</f>
        <v/>
      </c>
      <c r="I1396" s="88"/>
      <c r="J1396" s="89"/>
      <c r="K1396" s="90" t="str">
        <f>IF(D1396="","",ROUND((F1396*I1396*'Műszaki adattábla'!$C$6/'Műszaki adattábla'!$C$7)+(G1396*I1396)+(H1396*I1396)/12*$D$7,0))</f>
        <v/>
      </c>
      <c r="L1396" s="91" t="str">
        <f t="shared" ref="L1396:L1439" si="45">IF(D1396="","",ROUND((J1396/1000)*E1396,0))</f>
        <v/>
      </c>
    </row>
    <row r="1397" spans="2:12" ht="15.75" thickBot="1" x14ac:dyDescent="0.3">
      <c r="B1397" s="84" t="str">
        <f t="shared" si="43"/>
        <v/>
      </c>
      <c r="C1397" s="85" t="str">
        <f>IF(D1397="","",VLOOKUP(D1397,'Műszaki adattábla'!E:H,2,0))</f>
        <v/>
      </c>
      <c r="D1397" s="86" t="str">
        <f>IF('Műszaki adattábla'!E1330="","",'Műszaki adattábla'!E1330)</f>
        <v/>
      </c>
      <c r="E1397" s="148" t="str">
        <f>IF(D1397="","",VLOOKUP(D1397,'Műszaki adattábla'!E:S,13,0))</f>
        <v/>
      </c>
      <c r="F1397" s="87" t="str">
        <f>IF(D1397="","",VLOOKUP(D1397,'Műszaki adattábla'!E:N,8,0))</f>
        <v/>
      </c>
      <c r="G1397" s="87" t="str">
        <f>IF(D1397="","",IF('Műszaki adattábla'!K1330="20-99",IF('Műszaki adattábla'!N1330="","Nem adott meg lekötött teljesítményt",VLOOKUP(D1397,'Műszaki adattábla'!E:P,10,0)),0))</f>
        <v/>
      </c>
      <c r="H1397" s="87" t="str">
        <f>IF(D1397="","",VLOOKUP(D1397,'Műszaki adattábla'!E:Q,11,0))</f>
        <v/>
      </c>
      <c r="I1397" s="88"/>
      <c r="J1397" s="89"/>
      <c r="K1397" s="90" t="str">
        <f>IF(D1397="","",ROUND((F1397*I1397*'Műszaki adattábla'!$C$6/'Műszaki adattábla'!$C$7)+(G1397*I1397)+(H1397*I1397)/12*$D$7,0))</f>
        <v/>
      </c>
      <c r="L1397" s="91" t="str">
        <f t="shared" si="45"/>
        <v/>
      </c>
    </row>
    <row r="1398" spans="2:12" ht="15.75" thickBot="1" x14ac:dyDescent="0.3">
      <c r="B1398" s="84" t="str">
        <f t="shared" si="43"/>
        <v/>
      </c>
      <c r="C1398" s="85" t="str">
        <f>IF(D1398="","",VLOOKUP(D1398,'Műszaki adattábla'!E:H,2,0))</f>
        <v/>
      </c>
      <c r="D1398" s="86" t="str">
        <f>IF('Műszaki adattábla'!E1331="","",'Műszaki adattábla'!E1331)</f>
        <v/>
      </c>
      <c r="E1398" s="148" t="str">
        <f>IF(D1398="","",VLOOKUP(D1398,'Műszaki adattábla'!E:S,13,0))</f>
        <v/>
      </c>
      <c r="F1398" s="87" t="str">
        <f>IF(D1398="","",VLOOKUP(D1398,'Műszaki adattábla'!E:N,8,0))</f>
        <v/>
      </c>
      <c r="G1398" s="87" t="str">
        <f>IF(D1398="","",IF('Műszaki adattábla'!K1331="20-99",IF('Műszaki adattábla'!N1331="","Nem adott meg lekötött teljesítményt",VLOOKUP(D1398,'Műszaki adattábla'!E:P,10,0)),0))</f>
        <v/>
      </c>
      <c r="H1398" s="87" t="str">
        <f>IF(D1398="","",VLOOKUP(D1398,'Műszaki adattábla'!E:Q,11,0))</f>
        <v/>
      </c>
      <c r="I1398" s="88"/>
      <c r="J1398" s="89"/>
      <c r="K1398" s="90" t="str">
        <f>IF(D1398="","",ROUND((F1398*I1398*'Műszaki adattábla'!$C$6/'Műszaki adattábla'!$C$7)+(G1398*I1398)+(H1398*I1398)/12*$D$7,0))</f>
        <v/>
      </c>
      <c r="L1398" s="91" t="str">
        <f t="shared" si="45"/>
        <v/>
      </c>
    </row>
    <row r="1399" spans="2:12" ht="15.75" thickBot="1" x14ac:dyDescent="0.3">
      <c r="B1399" s="84" t="str">
        <f t="shared" si="43"/>
        <v/>
      </c>
      <c r="C1399" s="85" t="str">
        <f>IF(D1399="","",VLOOKUP(D1399,'Műszaki adattábla'!E:H,2,0))</f>
        <v/>
      </c>
      <c r="D1399" s="86" t="str">
        <f>IF('Műszaki adattábla'!E1332="","",'Műszaki adattábla'!E1332)</f>
        <v/>
      </c>
      <c r="E1399" s="148" t="str">
        <f>IF(D1399="","",VLOOKUP(D1399,'Műszaki adattábla'!E:S,13,0))</f>
        <v/>
      </c>
      <c r="F1399" s="87" t="str">
        <f>IF(D1399="","",VLOOKUP(D1399,'Műszaki adattábla'!E:N,8,0))</f>
        <v/>
      </c>
      <c r="G1399" s="87" t="str">
        <f>IF(D1399="","",IF('Műszaki adattábla'!K1332="20-99",IF('Műszaki adattábla'!N1332="","Nem adott meg lekötött teljesítményt",VLOOKUP(D1399,'Műszaki adattábla'!E:P,10,0)),0))</f>
        <v/>
      </c>
      <c r="H1399" s="87" t="str">
        <f>IF(D1399="","",VLOOKUP(D1399,'Műszaki adattábla'!E:Q,11,0))</f>
        <v/>
      </c>
      <c r="I1399" s="88"/>
      <c r="J1399" s="89"/>
      <c r="K1399" s="90" t="str">
        <f>IF(D1399="","",ROUND((F1399*I1399*'Műszaki adattábla'!$C$6/'Műszaki adattábla'!$C$7)+(G1399*I1399)+(H1399*I1399)/12*$D$7,0))</f>
        <v/>
      </c>
      <c r="L1399" s="91" t="str">
        <f t="shared" si="45"/>
        <v/>
      </c>
    </row>
    <row r="1400" spans="2:12" ht="15.75" thickBot="1" x14ac:dyDescent="0.3">
      <c r="B1400" s="84" t="str">
        <f t="shared" si="43"/>
        <v/>
      </c>
      <c r="C1400" s="85" t="str">
        <f>IF(D1400="","",VLOOKUP(D1400,'Műszaki adattábla'!E:H,2,0))</f>
        <v/>
      </c>
      <c r="D1400" s="86" t="str">
        <f>IF('Műszaki adattábla'!E1333="","",'Műszaki adattábla'!E1333)</f>
        <v/>
      </c>
      <c r="E1400" s="148" t="str">
        <f>IF(D1400="","",VLOOKUP(D1400,'Műszaki adattábla'!E:S,13,0))</f>
        <v/>
      </c>
      <c r="F1400" s="87" t="str">
        <f>IF(D1400="","",VLOOKUP(D1400,'Műszaki adattábla'!E:N,8,0))</f>
        <v/>
      </c>
      <c r="G1400" s="87" t="str">
        <f>IF(D1400="","",IF('Műszaki adattábla'!K1333="20-99",IF('Műszaki adattábla'!N1333="","Nem adott meg lekötött teljesítményt",VLOOKUP(D1400,'Műszaki adattábla'!E:P,10,0)),0))</f>
        <v/>
      </c>
      <c r="H1400" s="87" t="str">
        <f>IF(D1400="","",VLOOKUP(D1400,'Műszaki adattábla'!E:Q,11,0))</f>
        <v/>
      </c>
      <c r="I1400" s="88"/>
      <c r="J1400" s="89"/>
      <c r="K1400" s="90" t="str">
        <f>IF(D1400="","",ROUND((F1400*I1400*'Műszaki adattábla'!$C$6/'Műszaki adattábla'!$C$7)+(G1400*I1400)+(H1400*I1400)/12*$D$7,0))</f>
        <v/>
      </c>
      <c r="L1400" s="91" t="str">
        <f t="shared" si="45"/>
        <v/>
      </c>
    </row>
    <row r="1401" spans="2:12" ht="15.75" thickBot="1" x14ac:dyDescent="0.3">
      <c r="B1401" s="84" t="str">
        <f t="shared" si="43"/>
        <v/>
      </c>
      <c r="C1401" s="85" t="str">
        <f>IF(D1401="","",VLOOKUP(D1401,'Műszaki adattábla'!E:H,2,0))</f>
        <v/>
      </c>
      <c r="D1401" s="86" t="str">
        <f>IF('Műszaki adattábla'!E1334="","",'Műszaki adattábla'!E1334)</f>
        <v/>
      </c>
      <c r="E1401" s="148" t="str">
        <f>IF(D1401="","",VLOOKUP(D1401,'Műszaki adattábla'!E:S,13,0))</f>
        <v/>
      </c>
      <c r="F1401" s="87" t="str">
        <f>IF(D1401="","",VLOOKUP(D1401,'Műszaki adattábla'!E:N,8,0))</f>
        <v/>
      </c>
      <c r="G1401" s="87" t="str">
        <f>IF(D1401="","",IF('Műszaki adattábla'!K1334="20-99",IF('Műszaki adattábla'!N1334="","Nem adott meg lekötött teljesítményt",VLOOKUP(D1401,'Műszaki adattábla'!E:P,10,0)),0))</f>
        <v/>
      </c>
      <c r="H1401" s="87" t="str">
        <f>IF(D1401="","",VLOOKUP(D1401,'Műszaki adattábla'!E:Q,11,0))</f>
        <v/>
      </c>
      <c r="I1401" s="88"/>
      <c r="J1401" s="89"/>
      <c r="K1401" s="90" t="str">
        <f>IF(D1401="","",ROUND((F1401*I1401*'Műszaki adattábla'!$C$6/'Műszaki adattábla'!$C$7)+(G1401*I1401)+(H1401*I1401)/12*$D$7,0))</f>
        <v/>
      </c>
      <c r="L1401" s="91" t="str">
        <f t="shared" si="45"/>
        <v/>
      </c>
    </row>
    <row r="1402" spans="2:12" ht="15.75" thickBot="1" x14ac:dyDescent="0.3">
      <c r="B1402" s="84" t="str">
        <f t="shared" si="43"/>
        <v/>
      </c>
      <c r="C1402" s="85" t="str">
        <f>IF(D1402="","",VLOOKUP(D1402,'Műszaki adattábla'!E:H,2,0))</f>
        <v/>
      </c>
      <c r="D1402" s="86" t="str">
        <f>IF('Műszaki adattábla'!E1335="","",'Műszaki adattábla'!E1335)</f>
        <v/>
      </c>
      <c r="E1402" s="148" t="str">
        <f>IF(D1402="","",VLOOKUP(D1402,'Műszaki adattábla'!E:S,13,0))</f>
        <v/>
      </c>
      <c r="F1402" s="87" t="str">
        <f>IF(D1402="","",VLOOKUP(D1402,'Műszaki adattábla'!E:N,8,0))</f>
        <v/>
      </c>
      <c r="G1402" s="87" t="str">
        <f>IF(D1402="","",IF('Műszaki adattábla'!K1335="20-99",IF('Műszaki adattábla'!N1335="","Nem adott meg lekötött teljesítményt",VLOOKUP(D1402,'Műszaki adattábla'!E:P,10,0)),0))</f>
        <v/>
      </c>
      <c r="H1402" s="87" t="str">
        <f>IF(D1402="","",VLOOKUP(D1402,'Műszaki adattábla'!E:Q,11,0))</f>
        <v/>
      </c>
      <c r="I1402" s="88"/>
      <c r="J1402" s="89"/>
      <c r="K1402" s="90" t="str">
        <f>IF(D1402="","",ROUND((F1402*I1402*'Műszaki adattábla'!$C$6/'Műszaki adattábla'!$C$7)+(G1402*I1402)+(H1402*I1402)/12*$D$7,0))</f>
        <v/>
      </c>
      <c r="L1402" s="91" t="str">
        <f t="shared" si="45"/>
        <v/>
      </c>
    </row>
    <row r="1403" spans="2:12" ht="15.75" thickBot="1" x14ac:dyDescent="0.3">
      <c r="B1403" s="84" t="str">
        <f t="shared" si="43"/>
        <v/>
      </c>
      <c r="C1403" s="85" t="str">
        <f>IF(D1403="","",VLOOKUP(D1403,'Műszaki adattábla'!E:H,2,0))</f>
        <v/>
      </c>
      <c r="D1403" s="86" t="str">
        <f>IF('Műszaki adattábla'!E1336="","",'Műszaki adattábla'!E1336)</f>
        <v/>
      </c>
      <c r="E1403" s="148" t="str">
        <f>IF(D1403="","",VLOOKUP(D1403,'Műszaki adattábla'!E:S,13,0))</f>
        <v/>
      </c>
      <c r="F1403" s="87" t="str">
        <f>IF(D1403="","",VLOOKUP(D1403,'Műszaki adattábla'!E:N,8,0))</f>
        <v/>
      </c>
      <c r="G1403" s="87" t="str">
        <f>IF(D1403="","",IF('Műszaki adattábla'!K1336="20-99",IF('Műszaki adattábla'!N1336="","Nem adott meg lekötött teljesítményt",VLOOKUP(D1403,'Műszaki adattábla'!E:P,10,0)),0))</f>
        <v/>
      </c>
      <c r="H1403" s="87" t="str">
        <f>IF(D1403="","",VLOOKUP(D1403,'Műszaki adattábla'!E:Q,11,0))</f>
        <v/>
      </c>
      <c r="I1403" s="88"/>
      <c r="J1403" s="89"/>
      <c r="K1403" s="90" t="str">
        <f>IF(D1403="","",ROUND((F1403*I1403*'Műszaki adattábla'!$C$6/'Műszaki adattábla'!$C$7)+(G1403*I1403)+(H1403*I1403)/12*$D$7,0))</f>
        <v/>
      </c>
      <c r="L1403" s="91" t="str">
        <f t="shared" si="45"/>
        <v/>
      </c>
    </row>
    <row r="1404" spans="2:12" ht="15.75" thickBot="1" x14ac:dyDescent="0.3">
      <c r="B1404" s="84" t="str">
        <f t="shared" si="43"/>
        <v/>
      </c>
      <c r="C1404" s="85" t="str">
        <f>IF(D1404="","",VLOOKUP(D1404,'Műszaki adattábla'!E:H,2,0))</f>
        <v/>
      </c>
      <c r="D1404" s="86" t="str">
        <f>IF('Műszaki adattábla'!E1337="","",'Műszaki adattábla'!E1337)</f>
        <v/>
      </c>
      <c r="E1404" s="148" t="str">
        <f>IF(D1404="","",VLOOKUP(D1404,'Műszaki adattábla'!E:S,13,0))</f>
        <v/>
      </c>
      <c r="F1404" s="87" t="str">
        <f>IF(D1404="","",VLOOKUP(D1404,'Műszaki adattábla'!E:N,8,0))</f>
        <v/>
      </c>
      <c r="G1404" s="87" t="str">
        <f>IF(D1404="","",IF('Műszaki adattábla'!K1337="20-99",IF('Műszaki adattábla'!N1337="","Nem adott meg lekötött teljesítményt",VLOOKUP(D1404,'Műszaki adattábla'!E:P,10,0)),0))</f>
        <v/>
      </c>
      <c r="H1404" s="87" t="str">
        <f>IF(D1404="","",VLOOKUP(D1404,'Műszaki adattábla'!E:Q,11,0))</f>
        <v/>
      </c>
      <c r="I1404" s="88"/>
      <c r="J1404" s="89"/>
      <c r="K1404" s="90" t="str">
        <f>IF(D1404="","",ROUND((F1404*I1404*'Műszaki adattábla'!$C$6/'Műszaki adattábla'!$C$7)+(G1404*I1404)+(H1404*I1404)/12*$D$7,0))</f>
        <v/>
      </c>
      <c r="L1404" s="91" t="str">
        <f t="shared" si="45"/>
        <v/>
      </c>
    </row>
    <row r="1405" spans="2:12" ht="15.75" thickBot="1" x14ac:dyDescent="0.3">
      <c r="B1405" s="84" t="str">
        <f t="shared" si="43"/>
        <v/>
      </c>
      <c r="C1405" s="85" t="str">
        <f>IF(D1405="","",VLOOKUP(D1405,'Műszaki adattábla'!E:H,2,0))</f>
        <v/>
      </c>
      <c r="D1405" s="86" t="str">
        <f>IF('Műszaki adattábla'!E1338="","",'Műszaki adattábla'!E1338)</f>
        <v/>
      </c>
      <c r="E1405" s="148" t="str">
        <f>IF(D1405="","",VLOOKUP(D1405,'Műszaki adattábla'!E:S,13,0))</f>
        <v/>
      </c>
      <c r="F1405" s="87" t="str">
        <f>IF(D1405="","",VLOOKUP(D1405,'Műszaki adattábla'!E:N,8,0))</f>
        <v/>
      </c>
      <c r="G1405" s="87" t="str">
        <f>IF(D1405="","",IF('Műszaki adattábla'!K1338="20-99",IF('Műszaki adattábla'!N1338="","Nem adott meg lekötött teljesítményt",VLOOKUP(D1405,'Műszaki adattábla'!E:P,10,0)),0))</f>
        <v/>
      </c>
      <c r="H1405" s="87" t="str">
        <f>IF(D1405="","",VLOOKUP(D1405,'Műszaki adattábla'!E:Q,11,0))</f>
        <v/>
      </c>
      <c r="I1405" s="88"/>
      <c r="J1405" s="89"/>
      <c r="K1405" s="90" t="str">
        <f>IF(D1405="","",ROUND((F1405*I1405*'Műszaki adattábla'!$C$6/'Műszaki adattábla'!$C$7)+(G1405*I1405)+(H1405*I1405)/12*$D$7,0))</f>
        <v/>
      </c>
      <c r="L1405" s="91" t="str">
        <f t="shared" si="45"/>
        <v/>
      </c>
    </row>
    <row r="1406" spans="2:12" ht="15.75" thickBot="1" x14ac:dyDescent="0.3">
      <c r="B1406" s="84" t="str">
        <f t="shared" si="43"/>
        <v/>
      </c>
      <c r="C1406" s="85" t="str">
        <f>IF(D1406="","",VLOOKUP(D1406,'Műszaki adattábla'!E:H,2,0))</f>
        <v/>
      </c>
      <c r="D1406" s="86" t="str">
        <f>IF('Műszaki adattábla'!E1339="","",'Műszaki adattábla'!E1339)</f>
        <v/>
      </c>
      <c r="E1406" s="148" t="str">
        <f>IF(D1406="","",VLOOKUP(D1406,'Műszaki adattábla'!E:S,13,0))</f>
        <v/>
      </c>
      <c r="F1406" s="87" t="str">
        <f>IF(D1406="","",VLOOKUP(D1406,'Műszaki adattábla'!E:N,8,0))</f>
        <v/>
      </c>
      <c r="G1406" s="87" t="str">
        <f>IF(D1406="","",IF('Műszaki adattábla'!K1339="20-99",IF('Műszaki adattábla'!N1339="","Nem adott meg lekötött teljesítményt",VLOOKUP(D1406,'Műszaki adattábla'!E:P,10,0)),0))</f>
        <v/>
      </c>
      <c r="H1406" s="87" t="str">
        <f>IF(D1406="","",VLOOKUP(D1406,'Műszaki adattábla'!E:Q,11,0))</f>
        <v/>
      </c>
      <c r="I1406" s="88"/>
      <c r="J1406" s="89"/>
      <c r="K1406" s="90" t="str">
        <f>IF(D1406="","",ROUND((F1406*I1406*'Műszaki adattábla'!$C$6/'Műszaki adattábla'!$C$7)+(G1406*I1406)+(H1406*I1406)/12*$D$7,0))</f>
        <v/>
      </c>
      <c r="L1406" s="91" t="str">
        <f t="shared" si="45"/>
        <v/>
      </c>
    </row>
    <row r="1407" spans="2:12" ht="15.75" thickBot="1" x14ac:dyDescent="0.3">
      <c r="B1407" s="84" t="str">
        <f t="shared" si="43"/>
        <v/>
      </c>
      <c r="C1407" s="85" t="str">
        <f>IF(D1407="","",VLOOKUP(D1407,'Műszaki adattábla'!E:H,2,0))</f>
        <v/>
      </c>
      <c r="D1407" s="86" t="str">
        <f>IF('Műszaki adattábla'!E1340="","",'Műszaki adattábla'!E1340)</f>
        <v/>
      </c>
      <c r="E1407" s="148" t="str">
        <f>IF(D1407="","",VLOOKUP(D1407,'Műszaki adattábla'!E:S,13,0))</f>
        <v/>
      </c>
      <c r="F1407" s="87" t="str">
        <f>IF(D1407="","",VLOOKUP(D1407,'Műszaki adattábla'!E:N,8,0))</f>
        <v/>
      </c>
      <c r="G1407" s="87" t="str">
        <f>IF(D1407="","",IF('Műszaki adattábla'!K1340="20-99",IF('Műszaki adattábla'!N1340="","Nem adott meg lekötött teljesítményt",VLOOKUP(D1407,'Műszaki adattábla'!E:P,10,0)),0))</f>
        <v/>
      </c>
      <c r="H1407" s="87" t="str">
        <f>IF(D1407="","",VLOOKUP(D1407,'Műszaki adattábla'!E:Q,11,0))</f>
        <v/>
      </c>
      <c r="I1407" s="88"/>
      <c r="J1407" s="89"/>
      <c r="K1407" s="90" t="str">
        <f>IF(D1407="","",ROUND((F1407*I1407*'Műszaki adattábla'!$C$6/'Műszaki adattábla'!$C$7)+(G1407*I1407)+(H1407*I1407)/12*$D$7,0))</f>
        <v/>
      </c>
      <c r="L1407" s="91" t="str">
        <f t="shared" si="45"/>
        <v/>
      </c>
    </row>
    <row r="1408" spans="2:12" ht="15.75" thickBot="1" x14ac:dyDescent="0.3">
      <c r="B1408" s="84" t="str">
        <f t="shared" si="43"/>
        <v/>
      </c>
      <c r="C1408" s="85" t="str">
        <f>IF(D1408="","",VLOOKUP(D1408,'Műszaki adattábla'!E:H,2,0))</f>
        <v/>
      </c>
      <c r="D1408" s="86" t="str">
        <f>IF('Műszaki adattábla'!E1341="","",'Műszaki adattábla'!E1341)</f>
        <v/>
      </c>
      <c r="E1408" s="148" t="str">
        <f>IF(D1408="","",VLOOKUP(D1408,'Műszaki adattábla'!E:S,13,0))</f>
        <v/>
      </c>
      <c r="F1408" s="87" t="str">
        <f>IF(D1408="","",VLOOKUP(D1408,'Műszaki adattábla'!E:N,8,0))</f>
        <v/>
      </c>
      <c r="G1408" s="87" t="str">
        <f>IF(D1408="","",IF('Műszaki adattábla'!K1341="20-99",IF('Műszaki adattábla'!N1341="","Nem adott meg lekötött teljesítményt",VLOOKUP(D1408,'Műszaki adattábla'!E:P,10,0)),0))</f>
        <v/>
      </c>
      <c r="H1408" s="87" t="str">
        <f>IF(D1408="","",VLOOKUP(D1408,'Műszaki adattábla'!E:Q,11,0))</f>
        <v/>
      </c>
      <c r="I1408" s="88"/>
      <c r="J1408" s="89"/>
      <c r="K1408" s="90" t="str">
        <f>IF(D1408="","",ROUND((F1408*I1408*'Műszaki adattábla'!$C$6/'Műszaki adattábla'!$C$7)+(G1408*I1408)+(H1408*I1408)/12*$D$7,0))</f>
        <v/>
      </c>
      <c r="L1408" s="91" t="str">
        <f t="shared" si="45"/>
        <v/>
      </c>
    </row>
    <row r="1409" spans="2:12" ht="15.75" thickBot="1" x14ac:dyDescent="0.3">
      <c r="B1409" s="84" t="str">
        <f t="shared" si="43"/>
        <v/>
      </c>
      <c r="C1409" s="85" t="str">
        <f>IF(D1409="","",VLOOKUP(D1409,'Műszaki adattábla'!E:H,2,0))</f>
        <v/>
      </c>
      <c r="D1409" s="86" t="str">
        <f>IF('Műszaki adattábla'!E1342="","",'Műszaki adattábla'!E1342)</f>
        <v/>
      </c>
      <c r="E1409" s="148" t="str">
        <f>IF(D1409="","",VLOOKUP(D1409,'Műszaki adattábla'!E:S,13,0))</f>
        <v/>
      </c>
      <c r="F1409" s="87" t="str">
        <f>IF(D1409="","",VLOOKUP(D1409,'Műszaki adattábla'!E:N,8,0))</f>
        <v/>
      </c>
      <c r="G1409" s="87" t="str">
        <f>IF(D1409="","",IF('Műszaki adattábla'!K1342="20-99",IF('Műszaki adattábla'!N1342="","Nem adott meg lekötött teljesítményt",VLOOKUP(D1409,'Műszaki adattábla'!E:P,10,0)),0))</f>
        <v/>
      </c>
      <c r="H1409" s="87" t="str">
        <f>IF(D1409="","",VLOOKUP(D1409,'Műszaki adattábla'!E:Q,11,0))</f>
        <v/>
      </c>
      <c r="I1409" s="88"/>
      <c r="J1409" s="89"/>
      <c r="K1409" s="90" t="str">
        <f>IF(D1409="","",ROUND((F1409*I1409*'Műszaki adattábla'!$C$6/'Műszaki adattábla'!$C$7)+(G1409*I1409)+(H1409*I1409)/12*$D$7,0))</f>
        <v/>
      </c>
      <c r="L1409" s="91" t="str">
        <f t="shared" si="45"/>
        <v/>
      </c>
    </row>
    <row r="1410" spans="2:12" ht="15.75" thickBot="1" x14ac:dyDescent="0.3">
      <c r="B1410" s="84" t="str">
        <f t="shared" ref="B1410:B1473" si="46">IF(D1410="","",B1409+1)</f>
        <v/>
      </c>
      <c r="C1410" s="85" t="str">
        <f>IF(D1410="","",VLOOKUP(D1410,'Műszaki adattábla'!E:H,2,0))</f>
        <v/>
      </c>
      <c r="D1410" s="86" t="str">
        <f>IF('Műszaki adattábla'!E1343="","",'Műszaki adattábla'!E1343)</f>
        <v/>
      </c>
      <c r="E1410" s="148" t="str">
        <f>IF(D1410="","",VLOOKUP(D1410,'Műszaki adattábla'!E:S,13,0))</f>
        <v/>
      </c>
      <c r="F1410" s="87" t="str">
        <f>IF(D1410="","",VLOOKUP(D1410,'Műszaki adattábla'!E:N,8,0))</f>
        <v/>
      </c>
      <c r="G1410" s="87" t="str">
        <f>IF(D1410="","",IF('Műszaki adattábla'!K1343="20-99",IF('Műszaki adattábla'!N1343="","Nem adott meg lekötött teljesítményt",VLOOKUP(D1410,'Műszaki adattábla'!E:P,10,0)),0))</f>
        <v/>
      </c>
      <c r="H1410" s="87" t="str">
        <f>IF(D1410="","",VLOOKUP(D1410,'Műszaki adattábla'!E:Q,11,0))</f>
        <v/>
      </c>
      <c r="I1410" s="88"/>
      <c r="J1410" s="89"/>
      <c r="K1410" s="90" t="str">
        <f>IF(D1410="","",ROUND((F1410*I1410*'Műszaki adattábla'!$C$6/'Műszaki adattábla'!$C$7)+(G1410*I1410)+(H1410*I1410)/12*$D$7,0))</f>
        <v/>
      </c>
      <c r="L1410" s="91" t="str">
        <f t="shared" si="45"/>
        <v/>
      </c>
    </row>
    <row r="1411" spans="2:12" ht="15.75" thickBot="1" x14ac:dyDescent="0.3">
      <c r="B1411" s="84" t="str">
        <f t="shared" si="46"/>
        <v/>
      </c>
      <c r="C1411" s="85" t="str">
        <f>IF(D1411="","",VLOOKUP(D1411,'Műszaki adattábla'!E:H,2,0))</f>
        <v/>
      </c>
      <c r="D1411" s="86" t="str">
        <f>IF('Műszaki adattábla'!E1344="","",'Műszaki adattábla'!E1344)</f>
        <v/>
      </c>
      <c r="E1411" s="148" t="str">
        <f>IF(D1411="","",VLOOKUP(D1411,'Műszaki adattábla'!E:S,13,0))</f>
        <v/>
      </c>
      <c r="F1411" s="87" t="str">
        <f>IF(D1411="","",VLOOKUP(D1411,'Műszaki adattábla'!E:N,8,0))</f>
        <v/>
      </c>
      <c r="G1411" s="87" t="str">
        <f>IF(D1411="","",IF('Műszaki adattábla'!K1344="20-99",IF('Műszaki adattábla'!N1344="","Nem adott meg lekötött teljesítményt",VLOOKUP(D1411,'Műszaki adattábla'!E:P,10,0)),0))</f>
        <v/>
      </c>
      <c r="H1411" s="87" t="str">
        <f>IF(D1411="","",VLOOKUP(D1411,'Műszaki adattábla'!E:Q,11,0))</f>
        <v/>
      </c>
      <c r="I1411" s="88"/>
      <c r="J1411" s="89"/>
      <c r="K1411" s="90" t="str">
        <f>IF(D1411="","",ROUND((F1411*I1411*'Műszaki adattábla'!$C$6/'Műszaki adattábla'!$C$7)+(G1411*I1411)+(H1411*I1411)/12*$D$7,0))</f>
        <v/>
      </c>
      <c r="L1411" s="91" t="str">
        <f t="shared" si="45"/>
        <v/>
      </c>
    </row>
    <row r="1412" spans="2:12" ht="15.75" thickBot="1" x14ac:dyDescent="0.3">
      <c r="B1412" s="84" t="str">
        <f t="shared" si="46"/>
        <v/>
      </c>
      <c r="C1412" s="85" t="str">
        <f>IF(D1412="","",VLOOKUP(D1412,'Műszaki adattábla'!E:H,2,0))</f>
        <v/>
      </c>
      <c r="D1412" s="86" t="str">
        <f>IF('Műszaki adattábla'!E1345="","",'Műszaki adattábla'!E1345)</f>
        <v/>
      </c>
      <c r="E1412" s="148" t="str">
        <f>IF(D1412="","",VLOOKUP(D1412,'Műszaki adattábla'!E:S,13,0))</f>
        <v/>
      </c>
      <c r="F1412" s="87" t="str">
        <f>IF(D1412="","",VLOOKUP(D1412,'Műszaki adattábla'!E:N,8,0))</f>
        <v/>
      </c>
      <c r="G1412" s="87" t="str">
        <f>IF(D1412="","",IF('Műszaki adattábla'!K1345="20-99",IF('Műszaki adattábla'!N1345="","Nem adott meg lekötött teljesítményt",VLOOKUP(D1412,'Műszaki adattábla'!E:P,10,0)),0))</f>
        <v/>
      </c>
      <c r="H1412" s="87" t="str">
        <f>IF(D1412="","",VLOOKUP(D1412,'Műszaki adattábla'!E:Q,11,0))</f>
        <v/>
      </c>
      <c r="I1412" s="88"/>
      <c r="J1412" s="89"/>
      <c r="K1412" s="90" t="str">
        <f>IF(D1412="","",ROUND((F1412*I1412*'Műszaki adattábla'!$C$6/'Műszaki adattábla'!$C$7)+(G1412*I1412)+(H1412*I1412)/12*$D$7,0))</f>
        <v/>
      </c>
      <c r="L1412" s="91" t="str">
        <f t="shared" si="45"/>
        <v/>
      </c>
    </row>
    <row r="1413" spans="2:12" ht="15.75" thickBot="1" x14ac:dyDescent="0.3">
      <c r="B1413" s="84" t="str">
        <f t="shared" si="46"/>
        <v/>
      </c>
      <c r="C1413" s="85" t="str">
        <f>IF(D1413="","",VLOOKUP(D1413,'Műszaki adattábla'!E:H,2,0))</f>
        <v/>
      </c>
      <c r="D1413" s="86" t="str">
        <f>IF('Műszaki adattábla'!E1346="","",'Műszaki adattábla'!E1346)</f>
        <v/>
      </c>
      <c r="E1413" s="148" t="str">
        <f>IF(D1413="","",VLOOKUP(D1413,'Műszaki adattábla'!E:S,13,0))</f>
        <v/>
      </c>
      <c r="F1413" s="87" t="str">
        <f>IF(D1413="","",VLOOKUP(D1413,'Műszaki adattábla'!E:N,8,0))</f>
        <v/>
      </c>
      <c r="G1413" s="87" t="str">
        <f>IF(D1413="","",IF('Műszaki adattábla'!K1346="20-99",IF('Műszaki adattábla'!N1346="","Nem adott meg lekötött teljesítményt",VLOOKUP(D1413,'Műszaki adattábla'!E:P,10,0)),0))</f>
        <v/>
      </c>
      <c r="H1413" s="87" t="str">
        <f>IF(D1413="","",VLOOKUP(D1413,'Műszaki adattábla'!E:Q,11,0))</f>
        <v/>
      </c>
      <c r="I1413" s="88"/>
      <c r="J1413" s="89"/>
      <c r="K1413" s="90" t="str">
        <f>IF(D1413="","",ROUND((F1413*I1413*'Műszaki adattábla'!$C$6/'Műszaki adattábla'!$C$7)+(G1413*I1413)+(H1413*I1413)/12*$D$7,0))</f>
        <v/>
      </c>
      <c r="L1413" s="91" t="str">
        <f t="shared" si="45"/>
        <v/>
      </c>
    </row>
    <row r="1414" spans="2:12" ht="15.75" thickBot="1" x14ac:dyDescent="0.3">
      <c r="B1414" s="84" t="str">
        <f t="shared" si="46"/>
        <v/>
      </c>
      <c r="C1414" s="85" t="str">
        <f>IF(D1414="","",VLOOKUP(D1414,'Műszaki adattábla'!E:H,2,0))</f>
        <v/>
      </c>
      <c r="D1414" s="86" t="str">
        <f>IF('Műszaki adattábla'!E1347="","",'Műszaki adattábla'!E1347)</f>
        <v/>
      </c>
      <c r="E1414" s="148" t="str">
        <f>IF(D1414="","",VLOOKUP(D1414,'Műszaki adattábla'!E:S,13,0))</f>
        <v/>
      </c>
      <c r="F1414" s="87" t="str">
        <f>IF(D1414="","",VLOOKUP(D1414,'Műszaki adattábla'!E:N,8,0))</f>
        <v/>
      </c>
      <c r="G1414" s="87" t="str">
        <f>IF(D1414="","",IF('Műszaki adattábla'!K1347="20-99",IF('Műszaki adattábla'!N1347="","Nem adott meg lekötött teljesítményt",VLOOKUP(D1414,'Műszaki adattábla'!E:P,10,0)),0))</f>
        <v/>
      </c>
      <c r="H1414" s="87" t="str">
        <f>IF(D1414="","",VLOOKUP(D1414,'Műszaki adattábla'!E:Q,11,0))</f>
        <v/>
      </c>
      <c r="I1414" s="88"/>
      <c r="J1414" s="89"/>
      <c r="K1414" s="90" t="str">
        <f>IF(D1414="","",ROUND((F1414*I1414*'Műszaki adattábla'!$C$6/'Műszaki adattábla'!$C$7)+(G1414*I1414)+(H1414*I1414)/12*$D$7,0))</f>
        <v/>
      </c>
      <c r="L1414" s="91" t="str">
        <f t="shared" si="45"/>
        <v/>
      </c>
    </row>
    <row r="1415" spans="2:12" ht="15.75" thickBot="1" x14ac:dyDescent="0.3">
      <c r="B1415" s="84" t="str">
        <f t="shared" si="46"/>
        <v/>
      </c>
      <c r="C1415" s="85" t="str">
        <f>IF(D1415="","",VLOOKUP(D1415,'Műszaki adattábla'!E:H,2,0))</f>
        <v/>
      </c>
      <c r="D1415" s="86" t="str">
        <f>IF('Műszaki adattábla'!E1348="","",'Műszaki adattábla'!E1348)</f>
        <v/>
      </c>
      <c r="E1415" s="148" t="str">
        <f>IF(D1415="","",VLOOKUP(D1415,'Műszaki adattábla'!E:S,13,0))</f>
        <v/>
      </c>
      <c r="F1415" s="87" t="str">
        <f>IF(D1415="","",VLOOKUP(D1415,'Műszaki adattábla'!E:N,8,0))</f>
        <v/>
      </c>
      <c r="G1415" s="87" t="str">
        <f>IF(D1415="","",IF('Műszaki adattábla'!K1348="20-99",IF('Műszaki adattábla'!N1348="","Nem adott meg lekötött teljesítményt",VLOOKUP(D1415,'Műszaki adattábla'!E:P,10,0)),0))</f>
        <v/>
      </c>
      <c r="H1415" s="87" t="str">
        <f>IF(D1415="","",VLOOKUP(D1415,'Műszaki adattábla'!E:Q,11,0))</f>
        <v/>
      </c>
      <c r="I1415" s="88"/>
      <c r="J1415" s="89"/>
      <c r="K1415" s="90" t="str">
        <f>IF(D1415="","",ROUND((F1415*I1415*'Műszaki adattábla'!$C$6/'Műszaki adattábla'!$C$7)+(G1415*I1415)+(H1415*I1415)/12*$D$7,0))</f>
        <v/>
      </c>
      <c r="L1415" s="91" t="str">
        <f t="shared" si="45"/>
        <v/>
      </c>
    </row>
    <row r="1416" spans="2:12" ht="15.75" thickBot="1" x14ac:dyDescent="0.3">
      <c r="B1416" s="84" t="str">
        <f t="shared" si="46"/>
        <v/>
      </c>
      <c r="C1416" s="85" t="str">
        <f>IF(D1416="","",VLOOKUP(D1416,'Műszaki adattábla'!E:H,2,0))</f>
        <v/>
      </c>
      <c r="D1416" s="86" t="str">
        <f>IF('Műszaki adattábla'!E1349="","",'Műszaki adattábla'!E1349)</f>
        <v/>
      </c>
      <c r="E1416" s="148" t="str">
        <f>IF(D1416="","",VLOOKUP(D1416,'Műszaki adattábla'!E:S,13,0))</f>
        <v/>
      </c>
      <c r="F1416" s="87" t="str">
        <f>IF(D1416="","",VLOOKUP(D1416,'Műszaki adattábla'!E:N,8,0))</f>
        <v/>
      </c>
      <c r="G1416" s="87" t="str">
        <f>IF(D1416="","",IF('Műszaki adattábla'!K1349="20-99",IF('Műszaki adattábla'!N1349="","Nem adott meg lekötött teljesítményt",VLOOKUP(D1416,'Műszaki adattábla'!E:P,10,0)),0))</f>
        <v/>
      </c>
      <c r="H1416" s="87" t="str">
        <f>IF(D1416="","",VLOOKUP(D1416,'Műszaki adattábla'!E:Q,11,0))</f>
        <v/>
      </c>
      <c r="I1416" s="88"/>
      <c r="J1416" s="89"/>
      <c r="K1416" s="90" t="str">
        <f>IF(D1416="","",ROUND((F1416*I1416*'Műszaki adattábla'!$C$6/'Műszaki adattábla'!$C$7)+(G1416*I1416)+(H1416*I1416)/12*$D$7,0))</f>
        <v/>
      </c>
      <c r="L1416" s="91" t="str">
        <f t="shared" si="45"/>
        <v/>
      </c>
    </row>
    <row r="1417" spans="2:12" ht="15.75" thickBot="1" x14ac:dyDescent="0.3">
      <c r="B1417" s="84" t="str">
        <f t="shared" si="46"/>
        <v/>
      </c>
      <c r="C1417" s="85" t="str">
        <f>IF(D1417="","",VLOOKUP(D1417,'Műszaki adattábla'!E:H,2,0))</f>
        <v/>
      </c>
      <c r="D1417" s="86" t="str">
        <f>IF('Műszaki adattábla'!E1350="","",'Műszaki adattábla'!E1350)</f>
        <v/>
      </c>
      <c r="E1417" s="148" t="str">
        <f>IF(D1417="","",VLOOKUP(D1417,'Műszaki adattábla'!E:S,13,0))</f>
        <v/>
      </c>
      <c r="F1417" s="87" t="str">
        <f>IF(D1417="","",VLOOKUP(D1417,'Műszaki adattábla'!E:N,8,0))</f>
        <v/>
      </c>
      <c r="G1417" s="87" t="str">
        <f>IF(D1417="","",IF('Műszaki adattábla'!K1350="20-99",IF('Műszaki adattábla'!N1350="","Nem adott meg lekötött teljesítményt",VLOOKUP(D1417,'Műszaki adattábla'!E:P,10,0)),0))</f>
        <v/>
      </c>
      <c r="H1417" s="87" t="str">
        <f>IF(D1417="","",VLOOKUP(D1417,'Műszaki adattábla'!E:Q,11,0))</f>
        <v/>
      </c>
      <c r="I1417" s="88"/>
      <c r="J1417" s="89"/>
      <c r="K1417" s="90" t="str">
        <f>IF(D1417="","",ROUND((F1417*I1417*'Műszaki adattábla'!$C$6/'Műszaki adattábla'!$C$7)+(G1417*I1417)+(H1417*I1417)/12*$D$7,0))</f>
        <v/>
      </c>
      <c r="L1417" s="91" t="str">
        <f t="shared" si="45"/>
        <v/>
      </c>
    </row>
    <row r="1418" spans="2:12" ht="15.75" thickBot="1" x14ac:dyDescent="0.3">
      <c r="B1418" s="84" t="str">
        <f t="shared" si="46"/>
        <v/>
      </c>
      <c r="C1418" s="85" t="str">
        <f>IF(D1418="","",VLOOKUP(D1418,'Műszaki adattábla'!E:H,2,0))</f>
        <v/>
      </c>
      <c r="D1418" s="86" t="str">
        <f>IF('Műszaki adattábla'!E1351="","",'Műszaki adattábla'!E1351)</f>
        <v/>
      </c>
      <c r="E1418" s="148" t="str">
        <f>IF(D1418="","",VLOOKUP(D1418,'Műszaki adattábla'!E:S,13,0))</f>
        <v/>
      </c>
      <c r="F1418" s="87" t="str">
        <f>IF(D1418="","",VLOOKUP(D1418,'Műszaki adattábla'!E:N,8,0))</f>
        <v/>
      </c>
      <c r="G1418" s="87" t="str">
        <f>IF(D1418="","",IF('Műszaki adattábla'!K1351="20-99",IF('Műszaki adattábla'!N1351="","Nem adott meg lekötött teljesítményt",VLOOKUP(D1418,'Műszaki adattábla'!E:P,10,0)),0))</f>
        <v/>
      </c>
      <c r="H1418" s="87" t="str">
        <f>IF(D1418="","",VLOOKUP(D1418,'Műszaki adattábla'!E:Q,11,0))</f>
        <v/>
      </c>
      <c r="I1418" s="88"/>
      <c r="J1418" s="89"/>
      <c r="K1418" s="90" t="str">
        <f>IF(D1418="","",ROUND((F1418*I1418*'Műszaki adattábla'!$C$6/'Műszaki adattábla'!$C$7)+(G1418*I1418)+(H1418*I1418)/12*$D$7,0))</f>
        <v/>
      </c>
      <c r="L1418" s="91" t="str">
        <f t="shared" si="45"/>
        <v/>
      </c>
    </row>
    <row r="1419" spans="2:12" ht="15.75" thickBot="1" x14ac:dyDescent="0.3">
      <c r="B1419" s="84" t="str">
        <f t="shared" si="46"/>
        <v/>
      </c>
      <c r="C1419" s="85" t="str">
        <f>IF(D1419="","",VLOOKUP(D1419,'Műszaki adattábla'!E:H,2,0))</f>
        <v/>
      </c>
      <c r="D1419" s="86" t="str">
        <f>IF('Műszaki adattábla'!E1352="","",'Műszaki adattábla'!E1352)</f>
        <v/>
      </c>
      <c r="E1419" s="148" t="str">
        <f>IF(D1419="","",VLOOKUP(D1419,'Műszaki adattábla'!E:S,13,0))</f>
        <v/>
      </c>
      <c r="F1419" s="87" t="str">
        <f>IF(D1419="","",VLOOKUP(D1419,'Műszaki adattábla'!E:N,8,0))</f>
        <v/>
      </c>
      <c r="G1419" s="87" t="str">
        <f>IF(D1419="","",IF('Műszaki adattábla'!K1352="20-99",IF('Műszaki adattábla'!N1352="","Nem adott meg lekötött teljesítményt",VLOOKUP(D1419,'Műszaki adattábla'!E:P,10,0)),0))</f>
        <v/>
      </c>
      <c r="H1419" s="87" t="str">
        <f>IF(D1419="","",VLOOKUP(D1419,'Műszaki adattábla'!E:Q,11,0))</f>
        <v/>
      </c>
      <c r="I1419" s="88"/>
      <c r="J1419" s="89"/>
      <c r="K1419" s="90" t="str">
        <f>IF(D1419="","",ROUND((F1419*I1419*'Műszaki adattábla'!$C$6/'Műszaki adattábla'!$C$7)+(G1419*I1419)+(H1419*I1419)/12*$D$7,0))</f>
        <v/>
      </c>
      <c r="L1419" s="91" t="str">
        <f t="shared" si="45"/>
        <v/>
      </c>
    </row>
    <row r="1420" spans="2:12" ht="15.75" thickBot="1" x14ac:dyDescent="0.3">
      <c r="B1420" s="84" t="str">
        <f t="shared" si="46"/>
        <v/>
      </c>
      <c r="C1420" s="85" t="str">
        <f>IF(D1420="","",VLOOKUP(D1420,'Műszaki adattábla'!E:H,2,0))</f>
        <v/>
      </c>
      <c r="D1420" s="86" t="str">
        <f>IF('Műszaki adattábla'!E1353="","",'Műszaki adattábla'!E1353)</f>
        <v/>
      </c>
      <c r="E1420" s="148" t="str">
        <f>IF(D1420="","",VLOOKUP(D1420,'Műszaki adattábla'!E:S,13,0))</f>
        <v/>
      </c>
      <c r="F1420" s="87" t="str">
        <f>IF(D1420="","",VLOOKUP(D1420,'Műszaki adattábla'!E:N,8,0))</f>
        <v/>
      </c>
      <c r="G1420" s="87" t="str">
        <f>IF(D1420="","",IF('Műszaki adattábla'!K1353="20-99",IF('Műszaki adattábla'!N1353="","Nem adott meg lekötött teljesítményt",VLOOKUP(D1420,'Műszaki adattábla'!E:P,10,0)),0))</f>
        <v/>
      </c>
      <c r="H1420" s="87" t="str">
        <f>IF(D1420="","",VLOOKUP(D1420,'Műszaki adattábla'!E:Q,11,0))</f>
        <v/>
      </c>
      <c r="I1420" s="88"/>
      <c r="J1420" s="89"/>
      <c r="K1420" s="90" t="str">
        <f>IF(D1420="","",ROUND((F1420*I1420*'Műszaki adattábla'!$C$6/'Műszaki adattábla'!$C$7)+(G1420*I1420)+(H1420*I1420)/12*$D$7,0))</f>
        <v/>
      </c>
      <c r="L1420" s="91" t="str">
        <f t="shared" si="45"/>
        <v/>
      </c>
    </row>
    <row r="1421" spans="2:12" ht="15.75" thickBot="1" x14ac:dyDescent="0.3">
      <c r="B1421" s="84" t="str">
        <f t="shared" si="46"/>
        <v/>
      </c>
      <c r="C1421" s="85" t="str">
        <f>IF(D1421="","",VLOOKUP(D1421,'Műszaki adattábla'!E:H,2,0))</f>
        <v/>
      </c>
      <c r="D1421" s="86" t="str">
        <f>IF('Műszaki adattábla'!E1354="","",'Műszaki adattábla'!E1354)</f>
        <v/>
      </c>
      <c r="E1421" s="148" t="str">
        <f>IF(D1421="","",VLOOKUP(D1421,'Műszaki adattábla'!E:S,13,0))</f>
        <v/>
      </c>
      <c r="F1421" s="87" t="str">
        <f>IF(D1421="","",VLOOKUP(D1421,'Műszaki adattábla'!E:N,8,0))</f>
        <v/>
      </c>
      <c r="G1421" s="87" t="str">
        <f>IF(D1421="","",IF('Műszaki adattábla'!K1354="20-99",IF('Műszaki adattábla'!N1354="","Nem adott meg lekötött teljesítményt",VLOOKUP(D1421,'Műszaki adattábla'!E:P,10,0)),0))</f>
        <v/>
      </c>
      <c r="H1421" s="87" t="str">
        <f>IF(D1421="","",VLOOKUP(D1421,'Műszaki adattábla'!E:Q,11,0))</f>
        <v/>
      </c>
      <c r="I1421" s="88"/>
      <c r="J1421" s="89"/>
      <c r="K1421" s="90" t="str">
        <f>IF(D1421="","",ROUND((F1421*I1421*'Műszaki adattábla'!$C$6/'Műszaki adattábla'!$C$7)+(G1421*I1421)+(H1421*I1421)/12*$D$7,0))</f>
        <v/>
      </c>
      <c r="L1421" s="91" t="str">
        <f t="shared" si="45"/>
        <v/>
      </c>
    </row>
    <row r="1422" spans="2:12" ht="15.75" thickBot="1" x14ac:dyDescent="0.3">
      <c r="B1422" s="84" t="str">
        <f t="shared" si="46"/>
        <v/>
      </c>
      <c r="C1422" s="85" t="str">
        <f>IF(D1422="","",VLOOKUP(D1422,'Műszaki adattábla'!E:H,2,0))</f>
        <v/>
      </c>
      <c r="D1422" s="86" t="str">
        <f>IF('Műszaki adattábla'!E1355="","",'Műszaki adattábla'!E1355)</f>
        <v/>
      </c>
      <c r="E1422" s="148" t="str">
        <f>IF(D1422="","",VLOOKUP(D1422,'Műszaki adattábla'!E:S,13,0))</f>
        <v/>
      </c>
      <c r="F1422" s="87" t="str">
        <f>IF(D1422="","",VLOOKUP(D1422,'Műszaki adattábla'!E:N,8,0))</f>
        <v/>
      </c>
      <c r="G1422" s="87" t="str">
        <f>IF(D1422="","",IF('Műszaki adattábla'!K1355="20-99",IF('Műszaki adattábla'!N1355="","Nem adott meg lekötött teljesítményt",VLOOKUP(D1422,'Műszaki adattábla'!E:P,10,0)),0))</f>
        <v/>
      </c>
      <c r="H1422" s="87" t="str">
        <f>IF(D1422="","",VLOOKUP(D1422,'Műszaki adattábla'!E:Q,11,0))</f>
        <v/>
      </c>
      <c r="I1422" s="88"/>
      <c r="J1422" s="89"/>
      <c r="K1422" s="90" t="str">
        <f>IF(D1422="","",ROUND((F1422*I1422*'Műszaki adattábla'!$C$6/'Műszaki adattábla'!$C$7)+(G1422*I1422)+(H1422*I1422)/12*$D$7,0))</f>
        <v/>
      </c>
      <c r="L1422" s="91" t="str">
        <f t="shared" si="45"/>
        <v/>
      </c>
    </row>
    <row r="1423" spans="2:12" ht="15.75" thickBot="1" x14ac:dyDescent="0.3">
      <c r="B1423" s="84" t="str">
        <f t="shared" si="46"/>
        <v/>
      </c>
      <c r="C1423" s="85" t="str">
        <f>IF(D1423="","",VLOOKUP(D1423,'Műszaki adattábla'!E:H,2,0))</f>
        <v/>
      </c>
      <c r="D1423" s="86" t="str">
        <f>IF('Műszaki adattábla'!E1356="","",'Műszaki adattábla'!E1356)</f>
        <v/>
      </c>
      <c r="E1423" s="148" t="str">
        <f>IF(D1423="","",VLOOKUP(D1423,'Műszaki adattábla'!E:S,13,0))</f>
        <v/>
      </c>
      <c r="F1423" s="87" t="str">
        <f>IF(D1423="","",VLOOKUP(D1423,'Műszaki adattábla'!E:N,8,0))</f>
        <v/>
      </c>
      <c r="G1423" s="87" t="str">
        <f>IF(D1423="","",IF('Műszaki adattábla'!K1356="20-99",IF('Műszaki adattábla'!N1356="","Nem adott meg lekötött teljesítményt",VLOOKUP(D1423,'Műszaki adattábla'!E:P,10,0)),0))</f>
        <v/>
      </c>
      <c r="H1423" s="87" t="str">
        <f>IF(D1423="","",VLOOKUP(D1423,'Műszaki adattábla'!E:Q,11,0))</f>
        <v/>
      </c>
      <c r="I1423" s="88"/>
      <c r="J1423" s="89"/>
      <c r="K1423" s="90" t="str">
        <f>IF(D1423="","",ROUND((F1423*I1423*'Műszaki adattábla'!$C$6/'Műszaki adattábla'!$C$7)+(G1423*I1423)+(H1423*I1423)/12*$D$7,0))</f>
        <v/>
      </c>
      <c r="L1423" s="91" t="str">
        <f t="shared" si="45"/>
        <v/>
      </c>
    </row>
    <row r="1424" spans="2:12" ht="15.75" thickBot="1" x14ac:dyDescent="0.3">
      <c r="B1424" s="84" t="str">
        <f t="shared" si="46"/>
        <v/>
      </c>
      <c r="C1424" s="85" t="str">
        <f>IF(D1424="","",VLOOKUP(D1424,'Műszaki adattábla'!E:H,2,0))</f>
        <v/>
      </c>
      <c r="D1424" s="86" t="str">
        <f>IF('Műszaki adattábla'!E1357="","",'Műszaki adattábla'!E1357)</f>
        <v/>
      </c>
      <c r="E1424" s="148" t="str">
        <f>IF(D1424="","",VLOOKUP(D1424,'Műszaki adattábla'!E:S,13,0))</f>
        <v/>
      </c>
      <c r="F1424" s="87" t="str">
        <f>IF(D1424="","",VLOOKUP(D1424,'Műszaki adattábla'!E:N,8,0))</f>
        <v/>
      </c>
      <c r="G1424" s="87" t="str">
        <f>IF(D1424="","",IF('Műszaki adattábla'!K1357="20-99",IF('Műszaki adattábla'!N1357="","Nem adott meg lekötött teljesítményt",VLOOKUP(D1424,'Műszaki adattábla'!E:P,10,0)),0))</f>
        <v/>
      </c>
      <c r="H1424" s="87" t="str">
        <f>IF(D1424="","",VLOOKUP(D1424,'Műszaki adattábla'!E:Q,11,0))</f>
        <v/>
      </c>
      <c r="I1424" s="88"/>
      <c r="J1424" s="89"/>
      <c r="K1424" s="90" t="str">
        <f>IF(D1424="","",ROUND((F1424*I1424*'Műszaki adattábla'!$C$6/'Műszaki adattábla'!$C$7)+(G1424*I1424)+(H1424*I1424)/12*$D$7,0))</f>
        <v/>
      </c>
      <c r="L1424" s="91" t="str">
        <f t="shared" si="45"/>
        <v/>
      </c>
    </row>
    <row r="1425" spans="2:12" ht="15.75" thickBot="1" x14ac:dyDescent="0.3">
      <c r="B1425" s="84" t="str">
        <f t="shared" si="46"/>
        <v/>
      </c>
      <c r="C1425" s="85" t="str">
        <f>IF(D1425="","",VLOOKUP(D1425,'Műszaki adattábla'!E:H,2,0))</f>
        <v/>
      </c>
      <c r="D1425" s="86" t="str">
        <f>IF('Műszaki adattábla'!E1358="","",'Műszaki adattábla'!E1358)</f>
        <v/>
      </c>
      <c r="E1425" s="148" t="str">
        <f>IF(D1425="","",VLOOKUP(D1425,'Műszaki adattábla'!E:S,13,0))</f>
        <v/>
      </c>
      <c r="F1425" s="87" t="str">
        <f>IF(D1425="","",VLOOKUP(D1425,'Műszaki adattábla'!E:N,8,0))</f>
        <v/>
      </c>
      <c r="G1425" s="87" t="str">
        <f>IF(D1425="","",IF('Műszaki adattábla'!K1358="20-99",IF('Műszaki adattábla'!N1358="","Nem adott meg lekötött teljesítményt",VLOOKUP(D1425,'Műszaki adattábla'!E:P,10,0)),0))</f>
        <v/>
      </c>
      <c r="H1425" s="87" t="str">
        <f>IF(D1425="","",VLOOKUP(D1425,'Műszaki adattábla'!E:Q,11,0))</f>
        <v/>
      </c>
      <c r="I1425" s="88"/>
      <c r="J1425" s="89"/>
      <c r="K1425" s="90" t="str">
        <f>IF(D1425="","",ROUND((F1425*I1425*'Műszaki adattábla'!$C$6/'Műszaki adattábla'!$C$7)+(G1425*I1425)+(H1425*I1425)/12*$D$7,0))</f>
        <v/>
      </c>
      <c r="L1425" s="91" t="str">
        <f t="shared" si="45"/>
        <v/>
      </c>
    </row>
    <row r="1426" spans="2:12" ht="15.75" thickBot="1" x14ac:dyDescent="0.3">
      <c r="B1426" s="84" t="str">
        <f t="shared" si="46"/>
        <v/>
      </c>
      <c r="C1426" s="85" t="str">
        <f>IF(D1426="","",VLOOKUP(D1426,'Műszaki adattábla'!E:H,2,0))</f>
        <v/>
      </c>
      <c r="D1426" s="86" t="str">
        <f>IF('Műszaki adattábla'!E1359="","",'Műszaki adattábla'!E1359)</f>
        <v/>
      </c>
      <c r="E1426" s="148" t="str">
        <f>IF(D1426="","",VLOOKUP(D1426,'Műszaki adattábla'!E:S,13,0))</f>
        <v/>
      </c>
      <c r="F1426" s="87" t="str">
        <f>IF(D1426="","",VLOOKUP(D1426,'Műszaki adattábla'!E:N,8,0))</f>
        <v/>
      </c>
      <c r="G1426" s="87" t="str">
        <f>IF(D1426="","",IF('Műszaki adattábla'!K1359="20-99",IF('Műszaki adattábla'!N1359="","Nem adott meg lekötött teljesítményt",VLOOKUP(D1426,'Műszaki adattábla'!E:P,10,0)),0))</f>
        <v/>
      </c>
      <c r="H1426" s="87" t="str">
        <f>IF(D1426="","",VLOOKUP(D1426,'Műszaki adattábla'!E:Q,11,0))</f>
        <v/>
      </c>
      <c r="I1426" s="88"/>
      <c r="J1426" s="89"/>
      <c r="K1426" s="90" t="str">
        <f>IF(D1426="","",ROUND((F1426*I1426*'Műszaki adattábla'!$C$6/'Műszaki adattábla'!$C$7)+(G1426*I1426)+(H1426*I1426)/12*$D$7,0))</f>
        <v/>
      </c>
      <c r="L1426" s="91" t="str">
        <f t="shared" si="45"/>
        <v/>
      </c>
    </row>
    <row r="1427" spans="2:12" ht="15.75" thickBot="1" x14ac:dyDescent="0.3">
      <c r="B1427" s="84" t="str">
        <f t="shared" si="46"/>
        <v/>
      </c>
      <c r="C1427" s="85" t="str">
        <f>IF(D1427="","",VLOOKUP(D1427,'Műszaki adattábla'!E:H,2,0))</f>
        <v/>
      </c>
      <c r="D1427" s="86" t="str">
        <f>IF('Műszaki adattábla'!E1360="","",'Műszaki adattábla'!E1360)</f>
        <v/>
      </c>
      <c r="E1427" s="148" t="str">
        <f>IF(D1427="","",VLOOKUP(D1427,'Műszaki adattábla'!E:S,13,0))</f>
        <v/>
      </c>
      <c r="F1427" s="87" t="str">
        <f>IF(D1427="","",VLOOKUP(D1427,'Műszaki adattábla'!E:N,8,0))</f>
        <v/>
      </c>
      <c r="G1427" s="87" t="str">
        <f>IF(D1427="","",IF('Műszaki adattábla'!K1360="20-99",IF('Műszaki adattábla'!N1360="","Nem adott meg lekötött teljesítményt",VLOOKUP(D1427,'Műszaki adattábla'!E:P,10,0)),0))</f>
        <v/>
      </c>
      <c r="H1427" s="87" t="str">
        <f>IF(D1427="","",VLOOKUP(D1427,'Műszaki adattábla'!E:Q,11,0))</f>
        <v/>
      </c>
      <c r="I1427" s="88"/>
      <c r="J1427" s="89"/>
      <c r="K1427" s="90" t="str">
        <f>IF(D1427="","",ROUND((F1427*I1427*'Műszaki adattábla'!$C$6/'Műszaki adattábla'!$C$7)+(G1427*I1427)+(H1427*I1427)/12*$D$7,0))</f>
        <v/>
      </c>
      <c r="L1427" s="91" t="str">
        <f t="shared" si="45"/>
        <v/>
      </c>
    </row>
    <row r="1428" spans="2:12" ht="15.75" thickBot="1" x14ac:dyDescent="0.3">
      <c r="B1428" s="84" t="str">
        <f t="shared" si="46"/>
        <v/>
      </c>
      <c r="C1428" s="85" t="str">
        <f>IF(D1428="","",VLOOKUP(D1428,'Műszaki adattábla'!E:H,2,0))</f>
        <v/>
      </c>
      <c r="D1428" s="86" t="str">
        <f>IF('Műszaki adattábla'!E1361="","",'Műszaki adattábla'!E1361)</f>
        <v/>
      </c>
      <c r="E1428" s="148" t="str">
        <f>IF(D1428="","",VLOOKUP(D1428,'Műszaki adattábla'!E:S,13,0))</f>
        <v/>
      </c>
      <c r="F1428" s="87" t="str">
        <f>IF(D1428="","",VLOOKUP(D1428,'Műszaki adattábla'!E:N,8,0))</f>
        <v/>
      </c>
      <c r="G1428" s="87" t="str">
        <f>IF(D1428="","",IF('Műszaki adattábla'!K1361="20-99",IF('Műszaki adattábla'!N1361="","Nem adott meg lekötött teljesítményt",VLOOKUP(D1428,'Műszaki adattábla'!E:P,10,0)),0))</f>
        <v/>
      </c>
      <c r="H1428" s="87" t="str">
        <f>IF(D1428="","",VLOOKUP(D1428,'Műszaki adattábla'!E:Q,11,0))</f>
        <v/>
      </c>
      <c r="I1428" s="88"/>
      <c r="J1428" s="89"/>
      <c r="K1428" s="90" t="str">
        <f>IF(D1428="","",ROUND((F1428*I1428*'Műszaki adattábla'!$C$6/'Műszaki adattábla'!$C$7)+(G1428*I1428)+(H1428*I1428)/12*$D$7,0))</f>
        <v/>
      </c>
      <c r="L1428" s="91" t="str">
        <f t="shared" si="45"/>
        <v/>
      </c>
    </row>
    <row r="1429" spans="2:12" ht="15.75" thickBot="1" x14ac:dyDescent="0.3">
      <c r="B1429" s="84" t="str">
        <f t="shared" si="46"/>
        <v/>
      </c>
      <c r="C1429" s="85" t="str">
        <f>IF(D1429="","",VLOOKUP(D1429,'Műszaki adattábla'!E:H,2,0))</f>
        <v/>
      </c>
      <c r="D1429" s="86" t="str">
        <f>IF('Műszaki adattábla'!E1362="","",'Műszaki adattábla'!E1362)</f>
        <v/>
      </c>
      <c r="E1429" s="148" t="str">
        <f>IF(D1429="","",VLOOKUP(D1429,'Műszaki adattábla'!E:S,13,0))</f>
        <v/>
      </c>
      <c r="F1429" s="87" t="str">
        <f>IF(D1429="","",VLOOKUP(D1429,'Műszaki adattábla'!E:N,8,0))</f>
        <v/>
      </c>
      <c r="G1429" s="87" t="str">
        <f>IF(D1429="","",IF('Műszaki adattábla'!K1362="20-99",IF('Műszaki adattábla'!N1362="","Nem adott meg lekötött teljesítményt",VLOOKUP(D1429,'Műszaki adattábla'!E:P,10,0)),0))</f>
        <v/>
      </c>
      <c r="H1429" s="87" t="str">
        <f>IF(D1429="","",VLOOKUP(D1429,'Műszaki adattábla'!E:Q,11,0))</f>
        <v/>
      </c>
      <c r="I1429" s="88"/>
      <c r="J1429" s="89"/>
      <c r="K1429" s="90" t="str">
        <f>IF(D1429="","",ROUND((F1429*I1429*'Műszaki adattábla'!$C$6/'Műszaki adattábla'!$C$7)+(G1429*I1429)+(H1429*I1429)/12*$D$7,0))</f>
        <v/>
      </c>
      <c r="L1429" s="91" t="str">
        <f t="shared" si="45"/>
        <v/>
      </c>
    </row>
    <row r="1430" spans="2:12" ht="15.75" thickBot="1" x14ac:dyDescent="0.3">
      <c r="B1430" s="84" t="str">
        <f t="shared" si="46"/>
        <v/>
      </c>
      <c r="C1430" s="85" t="str">
        <f>IF(D1430="","",VLOOKUP(D1430,'Műszaki adattábla'!E:H,2,0))</f>
        <v/>
      </c>
      <c r="D1430" s="86" t="str">
        <f>IF('Műszaki adattábla'!E1363="","",'Műszaki adattábla'!E1363)</f>
        <v/>
      </c>
      <c r="E1430" s="148" t="str">
        <f>IF(D1430="","",VLOOKUP(D1430,'Műszaki adattábla'!E:S,13,0))</f>
        <v/>
      </c>
      <c r="F1430" s="87" t="str">
        <f>IF(D1430="","",VLOOKUP(D1430,'Műszaki adattábla'!E:N,8,0))</f>
        <v/>
      </c>
      <c r="G1430" s="87" t="str">
        <f>IF(D1430="","",IF('Műszaki adattábla'!K1363="20-99",IF('Műszaki adattábla'!N1363="","Nem adott meg lekötött teljesítményt",VLOOKUP(D1430,'Műszaki adattábla'!E:P,10,0)),0))</f>
        <v/>
      </c>
      <c r="H1430" s="87" t="str">
        <f>IF(D1430="","",VLOOKUP(D1430,'Műszaki adattábla'!E:Q,11,0))</f>
        <v/>
      </c>
      <c r="I1430" s="88"/>
      <c r="J1430" s="89"/>
      <c r="K1430" s="90" t="str">
        <f>IF(D1430="","",ROUND((F1430*I1430*'Műszaki adattábla'!$C$6/'Műszaki adattábla'!$C$7)+(G1430*I1430)+(H1430*I1430)/12*$D$7,0))</f>
        <v/>
      </c>
      <c r="L1430" s="91" t="str">
        <f t="shared" si="45"/>
        <v/>
      </c>
    </row>
    <row r="1431" spans="2:12" ht="15.75" thickBot="1" x14ac:dyDescent="0.3">
      <c r="B1431" s="84" t="str">
        <f t="shared" si="46"/>
        <v/>
      </c>
      <c r="C1431" s="85" t="str">
        <f>IF(D1431="","",VLOOKUP(D1431,'Műszaki adattábla'!E:H,2,0))</f>
        <v/>
      </c>
      <c r="D1431" s="86" t="str">
        <f>IF('Műszaki adattábla'!E1364="","",'Műszaki adattábla'!E1364)</f>
        <v/>
      </c>
      <c r="E1431" s="148" t="str">
        <f>IF(D1431="","",VLOOKUP(D1431,'Műszaki adattábla'!E:S,13,0))</f>
        <v/>
      </c>
      <c r="F1431" s="87" t="str">
        <f>IF(D1431="","",VLOOKUP(D1431,'Műszaki adattábla'!E:N,8,0))</f>
        <v/>
      </c>
      <c r="G1431" s="87" t="str">
        <f>IF(D1431="","",IF('Műszaki adattábla'!K1364="20-99",IF('Műszaki adattábla'!N1364="","Nem adott meg lekötött teljesítményt",VLOOKUP(D1431,'Műszaki adattábla'!E:P,10,0)),0))</f>
        <v/>
      </c>
      <c r="H1431" s="87" t="str">
        <f>IF(D1431="","",VLOOKUP(D1431,'Műszaki adattábla'!E:Q,11,0))</f>
        <v/>
      </c>
      <c r="I1431" s="88"/>
      <c r="J1431" s="89"/>
      <c r="K1431" s="90" t="str">
        <f>IF(D1431="","",ROUND((F1431*I1431*'Műszaki adattábla'!$C$6/'Műszaki adattábla'!$C$7)+(G1431*I1431)+(H1431*I1431)/12*$D$7,0))</f>
        <v/>
      </c>
      <c r="L1431" s="91" t="str">
        <f t="shared" si="45"/>
        <v/>
      </c>
    </row>
    <row r="1432" spans="2:12" ht="15.75" thickBot="1" x14ac:dyDescent="0.3">
      <c r="B1432" s="84" t="str">
        <f t="shared" si="46"/>
        <v/>
      </c>
      <c r="C1432" s="85" t="str">
        <f>IF(D1432="","",VLOOKUP(D1432,'Műszaki adattábla'!E:H,2,0))</f>
        <v/>
      </c>
      <c r="D1432" s="86" t="str">
        <f>IF('Műszaki adattábla'!E1365="","",'Műszaki adattábla'!E1365)</f>
        <v/>
      </c>
      <c r="E1432" s="148" t="str">
        <f>IF(D1432="","",VLOOKUP(D1432,'Műszaki adattábla'!E:S,13,0))</f>
        <v/>
      </c>
      <c r="F1432" s="87" t="str">
        <f>IF(D1432="","",VLOOKUP(D1432,'Műszaki adattábla'!E:N,8,0))</f>
        <v/>
      </c>
      <c r="G1432" s="87" t="str">
        <f>IF(D1432="","",IF('Műszaki adattábla'!K1365="20-99",IF('Műszaki adattábla'!N1365="","Nem adott meg lekötött teljesítményt",VLOOKUP(D1432,'Műszaki adattábla'!E:P,10,0)),0))</f>
        <v/>
      </c>
      <c r="H1432" s="87" t="str">
        <f>IF(D1432="","",VLOOKUP(D1432,'Műszaki adattábla'!E:Q,11,0))</f>
        <v/>
      </c>
      <c r="I1432" s="88"/>
      <c r="J1432" s="89"/>
      <c r="K1432" s="90" t="str">
        <f>IF(D1432="","",ROUND((F1432*I1432*'Műszaki adattábla'!$C$6/'Műszaki adattábla'!$C$7)+(G1432*I1432)+(H1432*I1432)/12*$D$7,0))</f>
        <v/>
      </c>
      <c r="L1432" s="91" t="str">
        <f t="shared" si="45"/>
        <v/>
      </c>
    </row>
    <row r="1433" spans="2:12" ht="15.75" thickBot="1" x14ac:dyDescent="0.3">
      <c r="B1433" s="84" t="str">
        <f t="shared" si="46"/>
        <v/>
      </c>
      <c r="C1433" s="85" t="str">
        <f>IF(D1433="","",VLOOKUP(D1433,'Műszaki adattábla'!E:H,2,0))</f>
        <v/>
      </c>
      <c r="D1433" s="86" t="str">
        <f>IF('Műszaki adattábla'!E1366="","",'Műszaki adattábla'!E1366)</f>
        <v/>
      </c>
      <c r="E1433" s="148" t="str">
        <f>IF(D1433="","",VLOOKUP(D1433,'Műszaki adattábla'!E:S,13,0))</f>
        <v/>
      </c>
      <c r="F1433" s="87" t="str">
        <f>IF(D1433="","",VLOOKUP(D1433,'Műszaki adattábla'!E:N,8,0))</f>
        <v/>
      </c>
      <c r="G1433" s="87" t="str">
        <f>IF(D1433="","",IF('Műszaki adattábla'!K1366="20-99",IF('Műszaki adattábla'!N1366="","Nem adott meg lekötött teljesítményt",VLOOKUP(D1433,'Műszaki adattábla'!E:P,10,0)),0))</f>
        <v/>
      </c>
      <c r="H1433" s="87" t="str">
        <f>IF(D1433="","",VLOOKUP(D1433,'Műszaki adattábla'!E:Q,11,0))</f>
        <v/>
      </c>
      <c r="I1433" s="88"/>
      <c r="J1433" s="89"/>
      <c r="K1433" s="90" t="str">
        <f>IF(D1433="","",ROUND((F1433*I1433*'Műszaki adattábla'!$C$6/'Műszaki adattábla'!$C$7)+(G1433*I1433)+(H1433*I1433)/12*$D$7,0))</f>
        <v/>
      </c>
      <c r="L1433" s="91" t="str">
        <f t="shared" si="45"/>
        <v/>
      </c>
    </row>
    <row r="1434" spans="2:12" ht="15.75" thickBot="1" x14ac:dyDescent="0.3">
      <c r="B1434" s="84" t="str">
        <f t="shared" si="46"/>
        <v/>
      </c>
      <c r="C1434" s="85" t="str">
        <f>IF(D1434="","",VLOOKUP(D1434,'Műszaki adattábla'!E:H,2,0))</f>
        <v/>
      </c>
      <c r="D1434" s="86" t="str">
        <f>IF('Műszaki adattábla'!E1367="","",'Műszaki adattábla'!E1367)</f>
        <v/>
      </c>
      <c r="E1434" s="148" t="str">
        <f>IF(D1434="","",VLOOKUP(D1434,'Műszaki adattábla'!E:S,13,0))</f>
        <v/>
      </c>
      <c r="F1434" s="87" t="str">
        <f>IF(D1434="","",VLOOKUP(D1434,'Műszaki adattábla'!E:N,8,0))</f>
        <v/>
      </c>
      <c r="G1434" s="87" t="str">
        <f>IF(D1434="","",IF('Műszaki adattábla'!K1367="20-99",IF('Műszaki adattábla'!N1367="","Nem adott meg lekötött teljesítményt",VLOOKUP(D1434,'Műszaki adattábla'!E:P,10,0)),0))</f>
        <v/>
      </c>
      <c r="H1434" s="87" t="str">
        <f>IF(D1434="","",VLOOKUP(D1434,'Műszaki adattábla'!E:Q,11,0))</f>
        <v/>
      </c>
      <c r="I1434" s="88"/>
      <c r="J1434" s="89"/>
      <c r="K1434" s="90" t="str">
        <f>IF(D1434="","",ROUND((F1434*I1434*'Műszaki adattábla'!$C$6/'Műszaki adattábla'!$C$7)+(G1434*I1434)+(H1434*I1434)/12*$D$7,0))</f>
        <v/>
      </c>
      <c r="L1434" s="91" t="str">
        <f t="shared" si="45"/>
        <v/>
      </c>
    </row>
    <row r="1435" spans="2:12" ht="15.75" thickBot="1" x14ac:dyDescent="0.3">
      <c r="B1435" s="84" t="str">
        <f t="shared" si="46"/>
        <v/>
      </c>
      <c r="C1435" s="85" t="str">
        <f>IF(D1435="","",VLOOKUP(D1435,'Műszaki adattábla'!E:H,2,0))</f>
        <v/>
      </c>
      <c r="D1435" s="86" t="str">
        <f>IF('Műszaki adattábla'!E1368="","",'Műszaki adattábla'!E1368)</f>
        <v/>
      </c>
      <c r="E1435" s="148" t="str">
        <f>IF(D1435="","",VLOOKUP(D1435,'Műszaki adattábla'!E:S,13,0))</f>
        <v/>
      </c>
      <c r="F1435" s="87" t="str">
        <f>IF(D1435="","",VLOOKUP(D1435,'Műszaki adattábla'!E:N,8,0))</f>
        <v/>
      </c>
      <c r="G1435" s="87" t="str">
        <f>IF(D1435="","",IF('Műszaki adattábla'!K1368="20-99",IF('Műszaki adattábla'!N1368="","Nem adott meg lekötött teljesítményt",VLOOKUP(D1435,'Műszaki adattábla'!E:P,10,0)),0))</f>
        <v/>
      </c>
      <c r="H1435" s="87" t="str">
        <f>IF(D1435="","",VLOOKUP(D1435,'Műszaki adattábla'!E:Q,11,0))</f>
        <v/>
      </c>
      <c r="I1435" s="88"/>
      <c r="J1435" s="89"/>
      <c r="K1435" s="90" t="str">
        <f>IF(D1435="","",ROUND((F1435*I1435*'Műszaki adattábla'!$C$6/'Műszaki adattábla'!$C$7)+(G1435*I1435)+(H1435*I1435)/12*$D$7,0))</f>
        <v/>
      </c>
      <c r="L1435" s="91" t="str">
        <f t="shared" si="45"/>
        <v/>
      </c>
    </row>
    <row r="1436" spans="2:12" ht="15.75" thickBot="1" x14ac:dyDescent="0.3">
      <c r="B1436" s="84" t="str">
        <f t="shared" si="46"/>
        <v/>
      </c>
      <c r="C1436" s="85" t="str">
        <f>IF(D1436="","",VLOOKUP(D1436,'Műszaki adattábla'!E:H,2,0))</f>
        <v/>
      </c>
      <c r="D1436" s="86" t="str">
        <f>IF('Műszaki adattábla'!E1369="","",'Műszaki adattábla'!E1369)</f>
        <v/>
      </c>
      <c r="E1436" s="148" t="str">
        <f>IF(D1436="","",VLOOKUP(D1436,'Műszaki adattábla'!E:S,13,0))</f>
        <v/>
      </c>
      <c r="F1436" s="87" t="str">
        <f>IF(D1436="","",VLOOKUP(D1436,'Műszaki adattábla'!E:N,8,0))</f>
        <v/>
      </c>
      <c r="G1436" s="87" t="str">
        <f>IF(D1436="","",IF('Műszaki adattábla'!K1369="20-99",IF('Műszaki adattábla'!N1369="","Nem adott meg lekötött teljesítményt",VLOOKUP(D1436,'Műszaki adattábla'!E:P,10,0)),0))</f>
        <v/>
      </c>
      <c r="H1436" s="87" t="str">
        <f>IF(D1436="","",VLOOKUP(D1436,'Műszaki adattábla'!E:Q,11,0))</f>
        <v/>
      </c>
      <c r="I1436" s="88"/>
      <c r="J1436" s="89"/>
      <c r="K1436" s="90" t="str">
        <f>IF(D1436="","",ROUND((F1436*I1436*'Műszaki adattábla'!$C$6/'Műszaki adattábla'!$C$7)+(G1436*I1436)+(H1436*I1436)/12*$D$7,0))</f>
        <v/>
      </c>
      <c r="L1436" s="91" t="str">
        <f t="shared" si="45"/>
        <v/>
      </c>
    </row>
    <row r="1437" spans="2:12" ht="15.75" thickBot="1" x14ac:dyDescent="0.3">
      <c r="B1437" s="84" t="str">
        <f t="shared" si="46"/>
        <v/>
      </c>
      <c r="C1437" s="85" t="str">
        <f>IF(D1437="","",VLOOKUP(D1437,'Műszaki adattábla'!E:H,2,0))</f>
        <v/>
      </c>
      <c r="D1437" s="86" t="str">
        <f>IF('Műszaki adattábla'!E1370="","",'Műszaki adattábla'!E1370)</f>
        <v/>
      </c>
      <c r="E1437" s="148" t="str">
        <f>IF(D1437="","",VLOOKUP(D1437,'Műszaki adattábla'!E:S,13,0))</f>
        <v/>
      </c>
      <c r="F1437" s="87" t="str">
        <f>IF(D1437="","",VLOOKUP(D1437,'Műszaki adattábla'!E:N,8,0))</f>
        <v/>
      </c>
      <c r="G1437" s="87" t="str">
        <f>IF(D1437="","",IF('Műszaki adattábla'!K1370="20-99",IF('Műszaki adattábla'!N1370="","Nem adott meg lekötött teljesítményt",VLOOKUP(D1437,'Műszaki adattábla'!E:P,10,0)),0))</f>
        <v/>
      </c>
      <c r="H1437" s="87" t="str">
        <f>IF(D1437="","",VLOOKUP(D1437,'Műszaki adattábla'!E:Q,11,0))</f>
        <v/>
      </c>
      <c r="I1437" s="88"/>
      <c r="J1437" s="89"/>
      <c r="K1437" s="90" t="str">
        <f>IF(D1437="","",ROUND((F1437*I1437*'Műszaki adattábla'!$C$6/'Műszaki adattábla'!$C$7)+(G1437*I1437)+(H1437*I1437)/12*$D$7,0))</f>
        <v/>
      </c>
      <c r="L1437" s="91" t="str">
        <f t="shared" si="45"/>
        <v/>
      </c>
    </row>
    <row r="1438" spans="2:12" ht="15.75" thickBot="1" x14ac:dyDescent="0.3">
      <c r="B1438" s="84" t="str">
        <f t="shared" si="46"/>
        <v/>
      </c>
      <c r="C1438" s="85" t="str">
        <f>IF(D1438="","",VLOOKUP(D1438,'Műszaki adattábla'!E:H,2,0))</f>
        <v/>
      </c>
      <c r="D1438" s="86" t="str">
        <f>IF('Műszaki adattábla'!E1371="","",'Műszaki adattábla'!E1371)</f>
        <v/>
      </c>
      <c r="E1438" s="148" t="str">
        <f>IF(D1438="","",VLOOKUP(D1438,'Műszaki adattábla'!E:S,13,0))</f>
        <v/>
      </c>
      <c r="F1438" s="87" t="str">
        <f>IF(D1438="","",VLOOKUP(D1438,'Műszaki adattábla'!E:N,8,0))</f>
        <v/>
      </c>
      <c r="G1438" s="87" t="str">
        <f>IF(D1438="","",IF('Műszaki adattábla'!K1371="20-99",IF('Műszaki adattábla'!N1371="","Nem adott meg lekötött teljesítményt",VLOOKUP(D1438,'Műszaki adattábla'!E:P,10,0)),0))</f>
        <v/>
      </c>
      <c r="H1438" s="87" t="str">
        <f>IF(D1438="","",VLOOKUP(D1438,'Műszaki adattábla'!E:Q,11,0))</f>
        <v/>
      </c>
      <c r="I1438" s="88"/>
      <c r="J1438" s="89"/>
      <c r="K1438" s="90" t="str">
        <f>IF(D1438="","",ROUND((F1438*I1438*'Műszaki adattábla'!$C$6/'Műszaki adattábla'!$C$7)+(G1438*I1438)+(H1438*I1438)/12*$D$7,0))</f>
        <v/>
      </c>
      <c r="L1438" s="91" t="str">
        <f t="shared" si="45"/>
        <v/>
      </c>
    </row>
    <row r="1439" spans="2:12" ht="15.75" thickBot="1" x14ac:dyDescent="0.3">
      <c r="B1439" s="84" t="str">
        <f t="shared" si="46"/>
        <v/>
      </c>
      <c r="C1439" s="85" t="str">
        <f>IF(D1439="","",VLOOKUP(D1439,'Műszaki adattábla'!E:H,2,0))</f>
        <v/>
      </c>
      <c r="D1439" s="86" t="str">
        <f>IF('Műszaki adattábla'!E1372="","",'Műszaki adattábla'!E1372)</f>
        <v/>
      </c>
      <c r="E1439" s="148" t="str">
        <f>IF(D1439="","",VLOOKUP(D1439,'Műszaki adattábla'!E:S,13,0))</f>
        <v/>
      </c>
      <c r="F1439" s="87" t="str">
        <f>IF(D1439="","",VLOOKUP(D1439,'Műszaki adattábla'!E:N,8,0))</f>
        <v/>
      </c>
      <c r="G1439" s="87" t="str">
        <f>IF(D1439="","",IF('Műszaki adattábla'!K1372="20-99",IF('Műszaki adattábla'!N1372="","Nem adott meg lekötött teljesítményt",VLOOKUP(D1439,'Műszaki adattábla'!E:P,10,0)),0))</f>
        <v/>
      </c>
      <c r="H1439" s="87" t="str">
        <f>IF(D1439="","",VLOOKUP(D1439,'Műszaki adattábla'!E:Q,11,0))</f>
        <v/>
      </c>
      <c r="I1439" s="88"/>
      <c r="J1439" s="89"/>
      <c r="K1439" s="90" t="str">
        <f>IF(D1439="","",ROUND((F1439*I1439*'Műszaki adattábla'!$C$6/'Műszaki adattábla'!$C$7)+(G1439*I1439)+(H1439*I1439)/12*$D$7,0))</f>
        <v/>
      </c>
      <c r="L1439" s="91" t="str">
        <f t="shared" si="45"/>
        <v/>
      </c>
    </row>
    <row r="1440" spans="2:12" ht="15.75" thickBot="1" x14ac:dyDescent="0.3">
      <c r="B1440" s="84" t="str">
        <f t="shared" si="46"/>
        <v/>
      </c>
      <c r="C1440" s="85" t="str">
        <f>IF(D1440="","",VLOOKUP(D1440,'Műszaki adattábla'!E:H,2,0))</f>
        <v/>
      </c>
      <c r="D1440" s="86" t="str">
        <f>IF('Műszaki adattábla'!E1373="","",'Műszaki adattábla'!E1373)</f>
        <v/>
      </c>
      <c r="E1440" s="148" t="str">
        <f>IF(D1440="","",VLOOKUP(D1440,'Műszaki adattábla'!E:S,13,0))</f>
        <v/>
      </c>
      <c r="F1440" s="87" t="str">
        <f>IF(D1440="","",VLOOKUP(D1440,'Műszaki adattábla'!E:N,8,0))</f>
        <v/>
      </c>
      <c r="G1440" s="87" t="str">
        <f>IF(D1440="","",IF('Műszaki adattábla'!K1373="20-99",IF('Műszaki adattábla'!N1373="","Nem adott meg lekötött teljesítményt",VLOOKUP(D1440,'Műszaki adattábla'!E:P,10,0)),0))</f>
        <v/>
      </c>
      <c r="H1440" s="87" t="str">
        <f>IF(D1440="","",VLOOKUP(D1440,'Műszaki adattábla'!E:Q,11,0))</f>
        <v/>
      </c>
      <c r="I1440" s="88"/>
      <c r="J1440" s="89"/>
      <c r="K1440" s="90" t="str">
        <f>IF(D1440="","",ROUND((F1440*I1440*'Műszaki adattábla'!$C$6/'Műszaki adattábla'!$C$7)+(G1440*I1440)+(H1440*I1440)/12*$D$7,0))</f>
        <v/>
      </c>
      <c r="L1440" s="91" t="str">
        <f t="shared" ref="L1440:L1503" si="47">IF(D1440="","",ROUND((J1440/1000)*E1440,0))</f>
        <v/>
      </c>
    </row>
    <row r="1441" spans="2:12" ht="15.75" thickBot="1" x14ac:dyDescent="0.3">
      <c r="B1441" s="84" t="str">
        <f t="shared" si="46"/>
        <v/>
      </c>
      <c r="C1441" s="85" t="str">
        <f>IF(D1441="","",VLOOKUP(D1441,'Műszaki adattábla'!E:H,2,0))</f>
        <v/>
      </c>
      <c r="D1441" s="86" t="str">
        <f>IF('Műszaki adattábla'!E1374="","",'Műszaki adattábla'!E1374)</f>
        <v/>
      </c>
      <c r="E1441" s="148" t="str">
        <f>IF(D1441="","",VLOOKUP(D1441,'Műszaki adattábla'!E:S,13,0))</f>
        <v/>
      </c>
      <c r="F1441" s="87" t="str">
        <f>IF(D1441="","",VLOOKUP(D1441,'Műszaki adattábla'!E:N,8,0))</f>
        <v/>
      </c>
      <c r="G1441" s="87" t="str">
        <f>IF(D1441="","",IF('Műszaki adattábla'!K1374="20-99",IF('Műszaki adattábla'!N1374="","Nem adott meg lekötött teljesítményt",VLOOKUP(D1441,'Műszaki adattábla'!E:P,10,0)),0))</f>
        <v/>
      </c>
      <c r="H1441" s="87" t="str">
        <f>IF(D1441="","",VLOOKUP(D1441,'Műszaki adattábla'!E:Q,11,0))</f>
        <v/>
      </c>
      <c r="I1441" s="88"/>
      <c r="J1441" s="89"/>
      <c r="K1441" s="90" t="str">
        <f>IF(D1441="","",ROUND((F1441*I1441*'Műszaki adattábla'!$C$6/'Műszaki adattábla'!$C$7)+(G1441*I1441)+(H1441*I1441)/12*$D$7,0))</f>
        <v/>
      </c>
      <c r="L1441" s="91" t="str">
        <f t="shared" si="47"/>
        <v/>
      </c>
    </row>
    <row r="1442" spans="2:12" ht="15.75" thickBot="1" x14ac:dyDescent="0.3">
      <c r="B1442" s="84" t="str">
        <f t="shared" si="46"/>
        <v/>
      </c>
      <c r="C1442" s="85" t="str">
        <f>IF(D1442="","",VLOOKUP(D1442,'Műszaki adattábla'!E:H,2,0))</f>
        <v/>
      </c>
      <c r="D1442" s="86" t="str">
        <f>IF('Műszaki adattábla'!E1375="","",'Műszaki adattábla'!E1375)</f>
        <v/>
      </c>
      <c r="E1442" s="148" t="str">
        <f>IF(D1442="","",VLOOKUP(D1442,'Műszaki adattábla'!E:S,13,0))</f>
        <v/>
      </c>
      <c r="F1442" s="87" t="str">
        <f>IF(D1442="","",VLOOKUP(D1442,'Műszaki adattábla'!E:N,8,0))</f>
        <v/>
      </c>
      <c r="G1442" s="87" t="str">
        <f>IF(D1442="","",IF('Műszaki adattábla'!K1375="20-99",IF('Műszaki adattábla'!N1375="","Nem adott meg lekötött teljesítményt",VLOOKUP(D1442,'Műszaki adattábla'!E:P,10,0)),0))</f>
        <v/>
      </c>
      <c r="H1442" s="87" t="str">
        <f>IF(D1442="","",VLOOKUP(D1442,'Műszaki adattábla'!E:Q,11,0))</f>
        <v/>
      </c>
      <c r="I1442" s="88"/>
      <c r="J1442" s="89"/>
      <c r="K1442" s="90" t="str">
        <f>IF(D1442="","",ROUND((F1442*I1442*'Műszaki adattábla'!$C$6/'Műszaki adattábla'!$C$7)+(G1442*I1442)+(H1442*I1442)/12*$D$7,0))</f>
        <v/>
      </c>
      <c r="L1442" s="91" t="str">
        <f t="shared" si="47"/>
        <v/>
      </c>
    </row>
    <row r="1443" spans="2:12" ht="15.75" thickBot="1" x14ac:dyDescent="0.3">
      <c r="B1443" s="84" t="str">
        <f t="shared" si="46"/>
        <v/>
      </c>
      <c r="C1443" s="85" t="str">
        <f>IF(D1443="","",VLOOKUP(D1443,'Műszaki adattábla'!E:H,2,0))</f>
        <v/>
      </c>
      <c r="D1443" s="86" t="str">
        <f>IF('Műszaki adattábla'!E1376="","",'Műszaki adattábla'!E1376)</f>
        <v/>
      </c>
      <c r="E1443" s="148" t="str">
        <f>IF(D1443="","",VLOOKUP(D1443,'Műszaki adattábla'!E:S,13,0))</f>
        <v/>
      </c>
      <c r="F1443" s="87" t="str">
        <f>IF(D1443="","",VLOOKUP(D1443,'Műszaki adattábla'!E:N,8,0))</f>
        <v/>
      </c>
      <c r="G1443" s="87" t="str">
        <f>IF(D1443="","",IF('Műszaki adattábla'!K1376="20-99",IF('Műszaki adattábla'!N1376="","Nem adott meg lekötött teljesítményt",VLOOKUP(D1443,'Műszaki adattábla'!E:P,10,0)),0))</f>
        <v/>
      </c>
      <c r="H1443" s="87" t="str">
        <f>IF(D1443="","",VLOOKUP(D1443,'Műszaki adattábla'!E:Q,11,0))</f>
        <v/>
      </c>
      <c r="I1443" s="88"/>
      <c r="J1443" s="89"/>
      <c r="K1443" s="90" t="str">
        <f>IF(D1443="","",ROUND((F1443*I1443*'Műszaki adattábla'!$C$6/'Műszaki adattábla'!$C$7)+(G1443*I1443)+(H1443*I1443)/12*$D$7,0))</f>
        <v/>
      </c>
      <c r="L1443" s="91" t="str">
        <f t="shared" si="47"/>
        <v/>
      </c>
    </row>
    <row r="1444" spans="2:12" ht="15.75" thickBot="1" x14ac:dyDescent="0.3">
      <c r="B1444" s="84" t="str">
        <f t="shared" si="46"/>
        <v/>
      </c>
      <c r="C1444" s="85" t="str">
        <f>IF(D1444="","",VLOOKUP(D1444,'Műszaki adattábla'!E:H,2,0))</f>
        <v/>
      </c>
      <c r="D1444" s="86" t="str">
        <f>IF('Műszaki adattábla'!E1377="","",'Műszaki adattábla'!E1377)</f>
        <v/>
      </c>
      <c r="E1444" s="148" t="str">
        <f>IF(D1444="","",VLOOKUP(D1444,'Műszaki adattábla'!E:S,13,0))</f>
        <v/>
      </c>
      <c r="F1444" s="87" t="str">
        <f>IF(D1444="","",VLOOKUP(D1444,'Műszaki adattábla'!E:N,8,0))</f>
        <v/>
      </c>
      <c r="G1444" s="87" t="str">
        <f>IF(D1444="","",IF('Műszaki adattábla'!K1377="20-99",IF('Műszaki adattábla'!N1377="","Nem adott meg lekötött teljesítményt",VLOOKUP(D1444,'Műszaki adattábla'!E:P,10,0)),0))</f>
        <v/>
      </c>
      <c r="H1444" s="87" t="str">
        <f>IF(D1444="","",VLOOKUP(D1444,'Műszaki adattábla'!E:Q,11,0))</f>
        <v/>
      </c>
      <c r="I1444" s="88"/>
      <c r="J1444" s="89"/>
      <c r="K1444" s="90" t="str">
        <f>IF(D1444="","",ROUND((F1444*I1444*'Műszaki adattábla'!$C$6/'Műszaki adattábla'!$C$7)+(G1444*I1444)+(H1444*I1444)/12*$D$7,0))</f>
        <v/>
      </c>
      <c r="L1444" s="91" t="str">
        <f t="shared" si="47"/>
        <v/>
      </c>
    </row>
    <row r="1445" spans="2:12" ht="15.75" thickBot="1" x14ac:dyDescent="0.3">
      <c r="B1445" s="84" t="str">
        <f t="shared" si="46"/>
        <v/>
      </c>
      <c r="C1445" s="85" t="str">
        <f>IF(D1445="","",VLOOKUP(D1445,'Műszaki adattábla'!E:H,2,0))</f>
        <v/>
      </c>
      <c r="D1445" s="86" t="str">
        <f>IF('Műszaki adattábla'!E1378="","",'Műszaki adattábla'!E1378)</f>
        <v/>
      </c>
      <c r="E1445" s="148" t="str">
        <f>IF(D1445="","",VLOOKUP(D1445,'Műszaki adattábla'!E:S,13,0))</f>
        <v/>
      </c>
      <c r="F1445" s="87" t="str">
        <f>IF(D1445="","",VLOOKUP(D1445,'Műszaki adattábla'!E:N,8,0))</f>
        <v/>
      </c>
      <c r="G1445" s="87" t="str">
        <f>IF(D1445="","",IF('Műszaki adattábla'!K1378="20-99",IF('Műszaki adattábla'!N1378="","Nem adott meg lekötött teljesítményt",VLOOKUP(D1445,'Műszaki adattábla'!E:P,10,0)),0))</f>
        <v/>
      </c>
      <c r="H1445" s="87" t="str">
        <f>IF(D1445="","",VLOOKUP(D1445,'Műszaki adattábla'!E:Q,11,0))</f>
        <v/>
      </c>
      <c r="I1445" s="88"/>
      <c r="J1445" s="89"/>
      <c r="K1445" s="90" t="str">
        <f>IF(D1445="","",ROUND((F1445*I1445*'Műszaki adattábla'!$C$6/'Műszaki adattábla'!$C$7)+(G1445*I1445)+(H1445*I1445)/12*$D$7,0))</f>
        <v/>
      </c>
      <c r="L1445" s="91" t="str">
        <f t="shared" si="47"/>
        <v/>
      </c>
    </row>
    <row r="1446" spans="2:12" ht="15.75" thickBot="1" x14ac:dyDescent="0.3">
      <c r="B1446" s="84" t="str">
        <f t="shared" si="46"/>
        <v/>
      </c>
      <c r="C1446" s="85" t="str">
        <f>IF(D1446="","",VLOOKUP(D1446,'Műszaki adattábla'!E:H,2,0))</f>
        <v/>
      </c>
      <c r="D1446" s="86" t="str">
        <f>IF('Műszaki adattábla'!E1379="","",'Műszaki adattábla'!E1379)</f>
        <v/>
      </c>
      <c r="E1446" s="148" t="str">
        <f>IF(D1446="","",VLOOKUP(D1446,'Műszaki adattábla'!E:S,13,0))</f>
        <v/>
      </c>
      <c r="F1446" s="87" t="str">
        <f>IF(D1446="","",VLOOKUP(D1446,'Műszaki adattábla'!E:N,8,0))</f>
        <v/>
      </c>
      <c r="G1446" s="87" t="str">
        <f>IF(D1446="","",IF('Műszaki adattábla'!K1379="20-99",IF('Műszaki adattábla'!N1379="","Nem adott meg lekötött teljesítményt",VLOOKUP(D1446,'Műszaki adattábla'!E:P,10,0)),0))</f>
        <v/>
      </c>
      <c r="H1446" s="87" t="str">
        <f>IF(D1446="","",VLOOKUP(D1446,'Műszaki adattábla'!E:Q,11,0))</f>
        <v/>
      </c>
      <c r="I1446" s="88"/>
      <c r="J1446" s="89"/>
      <c r="K1446" s="90" t="str">
        <f>IF(D1446="","",ROUND((F1446*I1446*'Műszaki adattábla'!$C$6/'Műszaki adattábla'!$C$7)+(G1446*I1446)+(H1446*I1446)/12*$D$7,0))</f>
        <v/>
      </c>
      <c r="L1446" s="91" t="str">
        <f t="shared" si="47"/>
        <v/>
      </c>
    </row>
    <row r="1447" spans="2:12" ht="15.75" thickBot="1" x14ac:dyDescent="0.3">
      <c r="B1447" s="84" t="str">
        <f t="shared" si="46"/>
        <v/>
      </c>
      <c r="C1447" s="85" t="str">
        <f>IF(D1447="","",VLOOKUP(D1447,'Műszaki adattábla'!E:H,2,0))</f>
        <v/>
      </c>
      <c r="D1447" s="86" t="str">
        <f>IF('Műszaki adattábla'!E1380="","",'Műszaki adattábla'!E1380)</f>
        <v/>
      </c>
      <c r="E1447" s="148" t="str">
        <f>IF(D1447="","",VLOOKUP(D1447,'Műszaki adattábla'!E:S,13,0))</f>
        <v/>
      </c>
      <c r="F1447" s="87" t="str">
        <f>IF(D1447="","",VLOOKUP(D1447,'Műszaki adattábla'!E:N,8,0))</f>
        <v/>
      </c>
      <c r="G1447" s="87" t="str">
        <f>IF(D1447="","",IF('Műszaki adattábla'!K1380="20-99",IF('Műszaki adattábla'!N1380="","Nem adott meg lekötött teljesítményt",VLOOKUP(D1447,'Műszaki adattábla'!E:P,10,0)),0))</f>
        <v/>
      </c>
      <c r="H1447" s="87" t="str">
        <f>IF(D1447="","",VLOOKUP(D1447,'Műszaki adattábla'!E:Q,11,0))</f>
        <v/>
      </c>
      <c r="I1447" s="88"/>
      <c r="J1447" s="89"/>
      <c r="K1447" s="90" t="str">
        <f>IF(D1447="","",ROUND((F1447*I1447*'Műszaki adattábla'!$C$6/'Műszaki adattábla'!$C$7)+(G1447*I1447)+(H1447*I1447)/12*$D$7,0))</f>
        <v/>
      </c>
      <c r="L1447" s="91" t="str">
        <f t="shared" si="47"/>
        <v/>
      </c>
    </row>
    <row r="1448" spans="2:12" ht="15.75" thickBot="1" x14ac:dyDescent="0.3">
      <c r="B1448" s="84" t="str">
        <f t="shared" si="46"/>
        <v/>
      </c>
      <c r="C1448" s="85" t="str">
        <f>IF(D1448="","",VLOOKUP(D1448,'Műszaki adattábla'!E:H,2,0))</f>
        <v/>
      </c>
      <c r="D1448" s="86" t="str">
        <f>IF('Műszaki adattábla'!E1381="","",'Műszaki adattábla'!E1381)</f>
        <v/>
      </c>
      <c r="E1448" s="148" t="str">
        <f>IF(D1448="","",VLOOKUP(D1448,'Műszaki adattábla'!E:S,13,0))</f>
        <v/>
      </c>
      <c r="F1448" s="87" t="str">
        <f>IF(D1448="","",VLOOKUP(D1448,'Műszaki adattábla'!E:N,8,0))</f>
        <v/>
      </c>
      <c r="G1448" s="87" t="str">
        <f>IF(D1448="","",IF('Műszaki adattábla'!K1381="20-99",IF('Műszaki adattábla'!N1381="","Nem adott meg lekötött teljesítményt",VLOOKUP(D1448,'Műszaki adattábla'!E:P,10,0)),0))</f>
        <v/>
      </c>
      <c r="H1448" s="87" t="str">
        <f>IF(D1448="","",VLOOKUP(D1448,'Műszaki adattábla'!E:Q,11,0))</f>
        <v/>
      </c>
      <c r="I1448" s="88"/>
      <c r="J1448" s="89"/>
      <c r="K1448" s="90" t="str">
        <f>IF(D1448="","",ROUND((F1448*I1448*'Műszaki adattábla'!$C$6/'Műszaki adattábla'!$C$7)+(G1448*I1448)+(H1448*I1448)/12*$D$7,0))</f>
        <v/>
      </c>
      <c r="L1448" s="91" t="str">
        <f t="shared" si="47"/>
        <v/>
      </c>
    </row>
    <row r="1449" spans="2:12" ht="15.75" thickBot="1" x14ac:dyDescent="0.3">
      <c r="B1449" s="84" t="str">
        <f t="shared" si="46"/>
        <v/>
      </c>
      <c r="C1449" s="85" t="str">
        <f>IF(D1449="","",VLOOKUP(D1449,'Műszaki adattábla'!E:H,2,0))</f>
        <v/>
      </c>
      <c r="D1449" s="86" t="str">
        <f>IF('Műszaki adattábla'!E1382="","",'Műszaki adattábla'!E1382)</f>
        <v/>
      </c>
      <c r="E1449" s="148" t="str">
        <f>IF(D1449="","",VLOOKUP(D1449,'Műszaki adattábla'!E:S,13,0))</f>
        <v/>
      </c>
      <c r="F1449" s="87" t="str">
        <f>IF(D1449="","",VLOOKUP(D1449,'Műszaki adattábla'!E:N,8,0))</f>
        <v/>
      </c>
      <c r="G1449" s="87" t="str">
        <f>IF(D1449="","",IF('Műszaki adattábla'!K1382="20-99",IF('Műszaki adattábla'!N1382="","Nem adott meg lekötött teljesítményt",VLOOKUP(D1449,'Műszaki adattábla'!E:P,10,0)),0))</f>
        <v/>
      </c>
      <c r="H1449" s="87" t="str">
        <f>IF(D1449="","",VLOOKUP(D1449,'Műszaki adattábla'!E:Q,11,0))</f>
        <v/>
      </c>
      <c r="I1449" s="88"/>
      <c r="J1449" s="89"/>
      <c r="K1449" s="90" t="str">
        <f>IF(D1449="","",ROUND((F1449*I1449*'Műszaki adattábla'!$C$6/'Műszaki adattábla'!$C$7)+(G1449*I1449)+(H1449*I1449)/12*$D$7,0))</f>
        <v/>
      </c>
      <c r="L1449" s="91" t="str">
        <f t="shared" si="47"/>
        <v/>
      </c>
    </row>
    <row r="1450" spans="2:12" ht="15.75" thickBot="1" x14ac:dyDescent="0.3">
      <c r="B1450" s="84" t="str">
        <f t="shared" si="46"/>
        <v/>
      </c>
      <c r="C1450" s="85" t="str">
        <f>IF(D1450="","",VLOOKUP(D1450,'Műszaki adattábla'!E:H,2,0))</f>
        <v/>
      </c>
      <c r="D1450" s="86" t="str">
        <f>IF('Műszaki adattábla'!E1383="","",'Műszaki adattábla'!E1383)</f>
        <v/>
      </c>
      <c r="E1450" s="148" t="str">
        <f>IF(D1450="","",VLOOKUP(D1450,'Műszaki adattábla'!E:S,13,0))</f>
        <v/>
      </c>
      <c r="F1450" s="87" t="str">
        <f>IF(D1450="","",VLOOKUP(D1450,'Műszaki adattábla'!E:N,8,0))</f>
        <v/>
      </c>
      <c r="G1450" s="87" t="str">
        <f>IF(D1450="","",IF('Műszaki adattábla'!K1383="20-99",IF('Műszaki adattábla'!N1383="","Nem adott meg lekötött teljesítményt",VLOOKUP(D1450,'Műszaki adattábla'!E:P,10,0)),0))</f>
        <v/>
      </c>
      <c r="H1450" s="87" t="str">
        <f>IF(D1450="","",VLOOKUP(D1450,'Műszaki adattábla'!E:Q,11,0))</f>
        <v/>
      </c>
      <c r="I1450" s="88"/>
      <c r="J1450" s="89"/>
      <c r="K1450" s="90" t="str">
        <f>IF(D1450="","",ROUND((F1450*I1450*'Műszaki adattábla'!$C$6/'Műszaki adattábla'!$C$7)+(G1450*I1450)+(H1450*I1450)/12*$D$7,0))</f>
        <v/>
      </c>
      <c r="L1450" s="91" t="str">
        <f t="shared" si="47"/>
        <v/>
      </c>
    </row>
    <row r="1451" spans="2:12" ht="15.75" thickBot="1" x14ac:dyDescent="0.3">
      <c r="B1451" s="84" t="str">
        <f t="shared" si="46"/>
        <v/>
      </c>
      <c r="C1451" s="85" t="str">
        <f>IF(D1451="","",VLOOKUP(D1451,'Műszaki adattábla'!E:H,2,0))</f>
        <v/>
      </c>
      <c r="D1451" s="86" t="str">
        <f>IF('Műszaki adattábla'!E1384="","",'Műszaki adattábla'!E1384)</f>
        <v/>
      </c>
      <c r="E1451" s="148" t="str">
        <f>IF(D1451="","",VLOOKUP(D1451,'Műszaki adattábla'!E:S,13,0))</f>
        <v/>
      </c>
      <c r="F1451" s="87" t="str">
        <f>IF(D1451="","",VLOOKUP(D1451,'Műszaki adattábla'!E:N,8,0))</f>
        <v/>
      </c>
      <c r="G1451" s="87" t="str">
        <f>IF(D1451="","",IF('Műszaki adattábla'!K1384="20-99",IF('Műszaki adattábla'!N1384="","Nem adott meg lekötött teljesítményt",VLOOKUP(D1451,'Műszaki adattábla'!E:P,10,0)),0))</f>
        <v/>
      </c>
      <c r="H1451" s="87" t="str">
        <f>IF(D1451="","",VLOOKUP(D1451,'Műszaki adattábla'!E:Q,11,0))</f>
        <v/>
      </c>
      <c r="I1451" s="88"/>
      <c r="J1451" s="89"/>
      <c r="K1451" s="90" t="str">
        <f>IF(D1451="","",ROUND((F1451*I1451*'Műszaki adattábla'!$C$6/'Műszaki adattábla'!$C$7)+(G1451*I1451)+(H1451*I1451)/12*$D$7,0))</f>
        <v/>
      </c>
      <c r="L1451" s="91" t="str">
        <f t="shared" si="47"/>
        <v/>
      </c>
    </row>
    <row r="1452" spans="2:12" ht="15.75" thickBot="1" x14ac:dyDescent="0.3">
      <c r="B1452" s="84" t="str">
        <f t="shared" si="46"/>
        <v/>
      </c>
      <c r="C1452" s="85" t="str">
        <f>IF(D1452="","",VLOOKUP(D1452,'Műszaki adattábla'!E:H,2,0))</f>
        <v/>
      </c>
      <c r="D1452" s="86" t="str">
        <f>IF('Műszaki adattábla'!E1385="","",'Műszaki adattábla'!E1385)</f>
        <v/>
      </c>
      <c r="E1452" s="148" t="str">
        <f>IF(D1452="","",VLOOKUP(D1452,'Műszaki adattábla'!E:S,13,0))</f>
        <v/>
      </c>
      <c r="F1452" s="87" t="str">
        <f>IF(D1452="","",VLOOKUP(D1452,'Műszaki adattábla'!E:N,8,0))</f>
        <v/>
      </c>
      <c r="G1452" s="87" t="str">
        <f>IF(D1452="","",IF('Műszaki adattábla'!K1385="20-99",IF('Műszaki adattábla'!N1385="","Nem adott meg lekötött teljesítményt",VLOOKUP(D1452,'Műszaki adattábla'!E:P,10,0)),0))</f>
        <v/>
      </c>
      <c r="H1452" s="87" t="str">
        <f>IF(D1452="","",VLOOKUP(D1452,'Műszaki adattábla'!E:Q,11,0))</f>
        <v/>
      </c>
      <c r="I1452" s="88"/>
      <c r="J1452" s="89"/>
      <c r="K1452" s="90" t="str">
        <f>IF(D1452="","",ROUND((F1452*I1452*'Műszaki adattábla'!$C$6/'Műszaki adattábla'!$C$7)+(G1452*I1452)+(H1452*I1452)/12*$D$7,0))</f>
        <v/>
      </c>
      <c r="L1452" s="91" t="str">
        <f t="shared" si="47"/>
        <v/>
      </c>
    </row>
    <row r="1453" spans="2:12" ht="15.75" thickBot="1" x14ac:dyDescent="0.3">
      <c r="B1453" s="84" t="str">
        <f t="shared" si="46"/>
        <v/>
      </c>
      <c r="C1453" s="85" t="str">
        <f>IF(D1453="","",VLOOKUP(D1453,'Műszaki adattábla'!E:H,2,0))</f>
        <v/>
      </c>
      <c r="D1453" s="86" t="str">
        <f>IF('Műszaki adattábla'!E1386="","",'Műszaki adattábla'!E1386)</f>
        <v/>
      </c>
      <c r="E1453" s="148" t="str">
        <f>IF(D1453="","",VLOOKUP(D1453,'Műszaki adattábla'!E:S,13,0))</f>
        <v/>
      </c>
      <c r="F1453" s="87" t="str">
        <f>IF(D1453="","",VLOOKUP(D1453,'Műszaki adattábla'!E:N,8,0))</f>
        <v/>
      </c>
      <c r="G1453" s="87" t="str">
        <f>IF(D1453="","",IF('Műszaki adattábla'!K1386="20-99",IF('Műszaki adattábla'!N1386="","Nem adott meg lekötött teljesítményt",VLOOKUP(D1453,'Műszaki adattábla'!E:P,10,0)),0))</f>
        <v/>
      </c>
      <c r="H1453" s="87" t="str">
        <f>IF(D1453="","",VLOOKUP(D1453,'Műszaki adattábla'!E:Q,11,0))</f>
        <v/>
      </c>
      <c r="I1453" s="88"/>
      <c r="J1453" s="89"/>
      <c r="K1453" s="90" t="str">
        <f>IF(D1453="","",ROUND((F1453*I1453*'Műszaki adattábla'!$C$6/'Műszaki adattábla'!$C$7)+(G1453*I1453)+(H1453*I1453)/12*$D$7,0))</f>
        <v/>
      </c>
      <c r="L1453" s="91" t="str">
        <f t="shared" si="47"/>
        <v/>
      </c>
    </row>
    <row r="1454" spans="2:12" ht="15.75" thickBot="1" x14ac:dyDescent="0.3">
      <c r="B1454" s="84" t="str">
        <f t="shared" si="46"/>
        <v/>
      </c>
      <c r="C1454" s="85" t="str">
        <f>IF(D1454="","",VLOOKUP(D1454,'Műszaki adattábla'!E:H,2,0))</f>
        <v/>
      </c>
      <c r="D1454" s="86" t="str">
        <f>IF('Műszaki adattábla'!E1387="","",'Műszaki adattábla'!E1387)</f>
        <v/>
      </c>
      <c r="E1454" s="148" t="str">
        <f>IF(D1454="","",VLOOKUP(D1454,'Műszaki adattábla'!E:S,13,0))</f>
        <v/>
      </c>
      <c r="F1454" s="87" t="str">
        <f>IF(D1454="","",VLOOKUP(D1454,'Műszaki adattábla'!E:N,8,0))</f>
        <v/>
      </c>
      <c r="G1454" s="87" t="str">
        <f>IF(D1454="","",IF('Műszaki adattábla'!K1387="20-99",IF('Műszaki adattábla'!N1387="","Nem adott meg lekötött teljesítményt",VLOOKUP(D1454,'Műszaki adattábla'!E:P,10,0)),0))</f>
        <v/>
      </c>
      <c r="H1454" s="87" t="str">
        <f>IF(D1454="","",VLOOKUP(D1454,'Műszaki adattábla'!E:Q,11,0))</f>
        <v/>
      </c>
      <c r="I1454" s="88"/>
      <c r="J1454" s="89"/>
      <c r="K1454" s="90" t="str">
        <f>IF(D1454="","",ROUND((F1454*I1454*'Műszaki adattábla'!$C$6/'Műszaki adattábla'!$C$7)+(G1454*I1454)+(H1454*I1454)/12*$D$7,0))</f>
        <v/>
      </c>
      <c r="L1454" s="91" t="str">
        <f t="shared" si="47"/>
        <v/>
      </c>
    </row>
    <row r="1455" spans="2:12" ht="15.75" thickBot="1" x14ac:dyDescent="0.3">
      <c r="B1455" s="84" t="str">
        <f t="shared" si="46"/>
        <v/>
      </c>
      <c r="C1455" s="85" t="str">
        <f>IF(D1455="","",VLOOKUP(D1455,'Műszaki adattábla'!E:H,2,0))</f>
        <v/>
      </c>
      <c r="D1455" s="86" t="str">
        <f>IF('Műszaki adattábla'!E1388="","",'Műszaki adattábla'!E1388)</f>
        <v/>
      </c>
      <c r="E1455" s="148" t="str">
        <f>IF(D1455="","",VLOOKUP(D1455,'Műszaki adattábla'!E:S,13,0))</f>
        <v/>
      </c>
      <c r="F1455" s="87" t="str">
        <f>IF(D1455="","",VLOOKUP(D1455,'Műszaki adattábla'!E:N,8,0))</f>
        <v/>
      </c>
      <c r="G1455" s="87" t="str">
        <f>IF(D1455="","",IF('Műszaki adattábla'!K1388="20-99",IF('Műszaki adattábla'!N1388="","Nem adott meg lekötött teljesítményt",VLOOKUP(D1455,'Műszaki adattábla'!E:P,10,0)),0))</f>
        <v/>
      </c>
      <c r="H1455" s="87" t="str">
        <f>IF(D1455="","",VLOOKUP(D1455,'Műszaki adattábla'!E:Q,11,0))</f>
        <v/>
      </c>
      <c r="I1455" s="88"/>
      <c r="J1455" s="89"/>
      <c r="K1455" s="90" t="str">
        <f>IF(D1455="","",ROUND((F1455*I1455*'Műszaki adattábla'!$C$6/'Műszaki adattábla'!$C$7)+(G1455*I1455)+(H1455*I1455)/12*$D$7,0))</f>
        <v/>
      </c>
      <c r="L1455" s="91" t="str">
        <f t="shared" si="47"/>
        <v/>
      </c>
    </row>
    <row r="1456" spans="2:12" ht="15.75" thickBot="1" x14ac:dyDescent="0.3">
      <c r="B1456" s="84" t="str">
        <f t="shared" si="46"/>
        <v/>
      </c>
      <c r="C1456" s="85" t="str">
        <f>IF(D1456="","",VLOOKUP(D1456,'Műszaki adattábla'!E:H,2,0))</f>
        <v/>
      </c>
      <c r="D1456" s="86" t="str">
        <f>IF('Műszaki adattábla'!E1389="","",'Műszaki adattábla'!E1389)</f>
        <v/>
      </c>
      <c r="E1456" s="148" t="str">
        <f>IF(D1456="","",VLOOKUP(D1456,'Műszaki adattábla'!E:S,13,0))</f>
        <v/>
      </c>
      <c r="F1456" s="87" t="str">
        <f>IF(D1456="","",VLOOKUP(D1456,'Műszaki adattábla'!E:N,8,0))</f>
        <v/>
      </c>
      <c r="G1456" s="87" t="str">
        <f>IF(D1456="","",IF('Műszaki adattábla'!K1389="20-99",IF('Műszaki adattábla'!N1389="","Nem adott meg lekötött teljesítményt",VLOOKUP(D1456,'Műszaki adattábla'!E:P,10,0)),0))</f>
        <v/>
      </c>
      <c r="H1456" s="87" t="str">
        <f>IF(D1456="","",VLOOKUP(D1456,'Műszaki adattábla'!E:Q,11,0))</f>
        <v/>
      </c>
      <c r="I1456" s="88"/>
      <c r="J1456" s="89"/>
      <c r="K1456" s="90" t="str">
        <f>IF(D1456="","",ROUND((F1456*I1456*'Műszaki adattábla'!$C$6/'Műszaki adattábla'!$C$7)+(G1456*I1456)+(H1456*I1456)/12*$D$7,0))</f>
        <v/>
      </c>
      <c r="L1456" s="91" t="str">
        <f t="shared" si="47"/>
        <v/>
      </c>
    </row>
    <row r="1457" spans="2:12" ht="15.75" thickBot="1" x14ac:dyDescent="0.3">
      <c r="B1457" s="84" t="str">
        <f t="shared" si="46"/>
        <v/>
      </c>
      <c r="C1457" s="85" t="str">
        <f>IF(D1457="","",VLOOKUP(D1457,'Műszaki adattábla'!E:H,2,0))</f>
        <v/>
      </c>
      <c r="D1457" s="86" t="str">
        <f>IF('Műszaki adattábla'!E1390="","",'Műszaki adattábla'!E1390)</f>
        <v/>
      </c>
      <c r="E1457" s="148" t="str">
        <f>IF(D1457="","",VLOOKUP(D1457,'Műszaki adattábla'!E:S,13,0))</f>
        <v/>
      </c>
      <c r="F1457" s="87" t="str">
        <f>IF(D1457="","",VLOOKUP(D1457,'Műszaki adattábla'!E:N,8,0))</f>
        <v/>
      </c>
      <c r="G1457" s="87" t="str">
        <f>IF(D1457="","",IF('Műszaki adattábla'!K1390="20-99",IF('Műszaki adattábla'!N1390="","Nem adott meg lekötött teljesítményt",VLOOKUP(D1457,'Műszaki adattábla'!E:P,10,0)),0))</f>
        <v/>
      </c>
      <c r="H1457" s="87" t="str">
        <f>IF(D1457="","",VLOOKUP(D1457,'Műszaki adattábla'!E:Q,11,0))</f>
        <v/>
      </c>
      <c r="I1457" s="88"/>
      <c r="J1457" s="89"/>
      <c r="K1457" s="90" t="str">
        <f>IF(D1457="","",ROUND((F1457*I1457*'Műszaki adattábla'!$C$6/'Műszaki adattábla'!$C$7)+(G1457*I1457)+(H1457*I1457)/12*$D$7,0))</f>
        <v/>
      </c>
      <c r="L1457" s="91" t="str">
        <f t="shared" si="47"/>
        <v/>
      </c>
    </row>
    <row r="1458" spans="2:12" ht="15.75" thickBot="1" x14ac:dyDescent="0.3">
      <c r="B1458" s="84" t="str">
        <f t="shared" si="46"/>
        <v/>
      </c>
      <c r="C1458" s="85" t="str">
        <f>IF(D1458="","",VLOOKUP(D1458,'Műszaki adattábla'!E:H,2,0))</f>
        <v/>
      </c>
      <c r="D1458" s="86" t="str">
        <f>IF('Műszaki adattábla'!E1391="","",'Műszaki adattábla'!E1391)</f>
        <v/>
      </c>
      <c r="E1458" s="148" t="str">
        <f>IF(D1458="","",VLOOKUP(D1458,'Műszaki adattábla'!E:S,13,0))</f>
        <v/>
      </c>
      <c r="F1458" s="87" t="str">
        <f>IF(D1458="","",VLOOKUP(D1458,'Műszaki adattábla'!E:N,8,0))</f>
        <v/>
      </c>
      <c r="G1458" s="87" t="str">
        <f>IF(D1458="","",IF('Műszaki adattábla'!K1391="20-99",IF('Műszaki adattábla'!N1391="","Nem adott meg lekötött teljesítményt",VLOOKUP(D1458,'Műszaki adattábla'!E:P,10,0)),0))</f>
        <v/>
      </c>
      <c r="H1458" s="87" t="str">
        <f>IF(D1458="","",VLOOKUP(D1458,'Műszaki adattábla'!E:Q,11,0))</f>
        <v/>
      </c>
      <c r="I1458" s="88"/>
      <c r="J1458" s="89"/>
      <c r="K1458" s="90" t="str">
        <f>IF(D1458="","",ROUND((F1458*I1458*'Műszaki adattábla'!$C$6/'Műszaki adattábla'!$C$7)+(G1458*I1458)+(H1458*I1458)/12*$D$7,0))</f>
        <v/>
      </c>
      <c r="L1458" s="91" t="str">
        <f t="shared" si="47"/>
        <v/>
      </c>
    </row>
    <row r="1459" spans="2:12" ht="15.75" thickBot="1" x14ac:dyDescent="0.3">
      <c r="B1459" s="84" t="str">
        <f t="shared" si="46"/>
        <v/>
      </c>
      <c r="C1459" s="85" t="str">
        <f>IF(D1459="","",VLOOKUP(D1459,'Műszaki adattábla'!E:H,2,0))</f>
        <v/>
      </c>
      <c r="D1459" s="86" t="str">
        <f>IF('Műszaki adattábla'!E1392="","",'Műszaki adattábla'!E1392)</f>
        <v/>
      </c>
      <c r="E1459" s="148" t="str">
        <f>IF(D1459="","",VLOOKUP(D1459,'Műszaki adattábla'!E:S,13,0))</f>
        <v/>
      </c>
      <c r="F1459" s="87" t="str">
        <f>IF(D1459="","",VLOOKUP(D1459,'Műszaki adattábla'!E:N,8,0))</f>
        <v/>
      </c>
      <c r="G1459" s="87" t="str">
        <f>IF(D1459="","",IF('Műszaki adattábla'!K1392="20-99",IF('Műszaki adattábla'!N1392="","Nem adott meg lekötött teljesítményt",VLOOKUP(D1459,'Műszaki adattábla'!E:P,10,0)),0))</f>
        <v/>
      </c>
      <c r="H1459" s="87" t="str">
        <f>IF(D1459="","",VLOOKUP(D1459,'Műszaki adattábla'!E:Q,11,0))</f>
        <v/>
      </c>
      <c r="I1459" s="88"/>
      <c r="J1459" s="89"/>
      <c r="K1459" s="90" t="str">
        <f>IF(D1459="","",ROUND((F1459*I1459*'Műszaki adattábla'!$C$6/'Műszaki adattábla'!$C$7)+(G1459*I1459)+(H1459*I1459)/12*$D$7,0))</f>
        <v/>
      </c>
      <c r="L1459" s="91" t="str">
        <f t="shared" si="47"/>
        <v/>
      </c>
    </row>
    <row r="1460" spans="2:12" ht="15.75" thickBot="1" x14ac:dyDescent="0.3">
      <c r="B1460" s="84" t="str">
        <f t="shared" si="46"/>
        <v/>
      </c>
      <c r="C1460" s="85" t="str">
        <f>IF(D1460="","",VLOOKUP(D1460,'Műszaki adattábla'!E:H,2,0))</f>
        <v/>
      </c>
      <c r="D1460" s="86" t="str">
        <f>IF('Műszaki adattábla'!E1393="","",'Műszaki adattábla'!E1393)</f>
        <v/>
      </c>
      <c r="E1460" s="148" t="str">
        <f>IF(D1460="","",VLOOKUP(D1460,'Műszaki adattábla'!E:S,13,0))</f>
        <v/>
      </c>
      <c r="F1460" s="87" t="str">
        <f>IF(D1460="","",VLOOKUP(D1460,'Műszaki adattábla'!E:N,8,0))</f>
        <v/>
      </c>
      <c r="G1460" s="87" t="str">
        <f>IF(D1460="","",IF('Műszaki adattábla'!K1393="20-99",IF('Műszaki adattábla'!N1393="","Nem adott meg lekötött teljesítményt",VLOOKUP(D1460,'Műszaki adattábla'!E:P,10,0)),0))</f>
        <v/>
      </c>
      <c r="H1460" s="87" t="str">
        <f>IF(D1460="","",VLOOKUP(D1460,'Műszaki adattábla'!E:Q,11,0))</f>
        <v/>
      </c>
      <c r="I1460" s="88"/>
      <c r="J1460" s="89"/>
      <c r="K1460" s="90" t="str">
        <f>IF(D1460="","",ROUND((F1460*I1460*'Műszaki adattábla'!$C$6/'Műszaki adattábla'!$C$7)+(G1460*I1460)+(H1460*I1460)/12*$D$7,0))</f>
        <v/>
      </c>
      <c r="L1460" s="91" t="str">
        <f t="shared" si="47"/>
        <v/>
      </c>
    </row>
    <row r="1461" spans="2:12" ht="15.75" thickBot="1" x14ac:dyDescent="0.3">
      <c r="B1461" s="84" t="str">
        <f t="shared" si="46"/>
        <v/>
      </c>
      <c r="C1461" s="85" t="str">
        <f>IF(D1461="","",VLOOKUP(D1461,'Műszaki adattábla'!E:H,2,0))</f>
        <v/>
      </c>
      <c r="D1461" s="86" t="str">
        <f>IF('Műszaki adattábla'!E1394="","",'Műszaki adattábla'!E1394)</f>
        <v/>
      </c>
      <c r="E1461" s="148" t="str">
        <f>IF(D1461="","",VLOOKUP(D1461,'Műszaki adattábla'!E:S,13,0))</f>
        <v/>
      </c>
      <c r="F1461" s="87" t="str">
        <f>IF(D1461="","",VLOOKUP(D1461,'Műszaki adattábla'!E:N,8,0))</f>
        <v/>
      </c>
      <c r="G1461" s="87" t="str">
        <f>IF(D1461="","",IF('Műszaki adattábla'!K1394="20-99",IF('Műszaki adattábla'!N1394="","Nem adott meg lekötött teljesítményt",VLOOKUP(D1461,'Műszaki adattábla'!E:P,10,0)),0))</f>
        <v/>
      </c>
      <c r="H1461" s="87" t="str">
        <f>IF(D1461="","",VLOOKUP(D1461,'Műszaki adattábla'!E:Q,11,0))</f>
        <v/>
      </c>
      <c r="I1461" s="88"/>
      <c r="J1461" s="89"/>
      <c r="K1461" s="90" t="str">
        <f>IF(D1461="","",ROUND((F1461*I1461*'Műszaki adattábla'!$C$6/'Műszaki adattábla'!$C$7)+(G1461*I1461)+(H1461*I1461)/12*$D$7,0))</f>
        <v/>
      </c>
      <c r="L1461" s="91" t="str">
        <f t="shared" si="47"/>
        <v/>
      </c>
    </row>
    <row r="1462" spans="2:12" ht="15.75" thickBot="1" x14ac:dyDescent="0.3">
      <c r="B1462" s="84" t="str">
        <f t="shared" si="46"/>
        <v/>
      </c>
      <c r="C1462" s="85" t="str">
        <f>IF(D1462="","",VLOOKUP(D1462,'Műszaki adattábla'!E:H,2,0))</f>
        <v/>
      </c>
      <c r="D1462" s="86" t="str">
        <f>IF('Műszaki adattábla'!E1395="","",'Műszaki adattábla'!E1395)</f>
        <v/>
      </c>
      <c r="E1462" s="148" t="str">
        <f>IF(D1462="","",VLOOKUP(D1462,'Műszaki adattábla'!E:S,13,0))</f>
        <v/>
      </c>
      <c r="F1462" s="87" t="str">
        <f>IF(D1462="","",VLOOKUP(D1462,'Műszaki adattábla'!E:N,8,0))</f>
        <v/>
      </c>
      <c r="G1462" s="87" t="str">
        <f>IF(D1462="","",IF('Műszaki adattábla'!K1395="20-99",IF('Műszaki adattábla'!N1395="","Nem adott meg lekötött teljesítményt",VLOOKUP(D1462,'Műszaki adattábla'!E:P,10,0)),0))</f>
        <v/>
      </c>
      <c r="H1462" s="87" t="str">
        <f>IF(D1462="","",VLOOKUP(D1462,'Műszaki adattábla'!E:Q,11,0))</f>
        <v/>
      </c>
      <c r="I1462" s="88"/>
      <c r="J1462" s="89"/>
      <c r="K1462" s="90" t="str">
        <f>IF(D1462="","",ROUND((F1462*I1462*'Műszaki adattábla'!$C$6/'Műszaki adattábla'!$C$7)+(G1462*I1462)+(H1462*I1462)/12*$D$7,0))</f>
        <v/>
      </c>
      <c r="L1462" s="91" t="str">
        <f t="shared" si="47"/>
        <v/>
      </c>
    </row>
    <row r="1463" spans="2:12" ht="15.75" thickBot="1" x14ac:dyDescent="0.3">
      <c r="B1463" s="84" t="str">
        <f t="shared" si="46"/>
        <v/>
      </c>
      <c r="C1463" s="85" t="str">
        <f>IF(D1463="","",VLOOKUP(D1463,'Műszaki adattábla'!E:H,2,0))</f>
        <v/>
      </c>
      <c r="D1463" s="86" t="str">
        <f>IF('Műszaki adattábla'!E1396="","",'Műszaki adattábla'!E1396)</f>
        <v/>
      </c>
      <c r="E1463" s="148" t="str">
        <f>IF(D1463="","",VLOOKUP(D1463,'Műszaki adattábla'!E:S,13,0))</f>
        <v/>
      </c>
      <c r="F1463" s="87" t="str">
        <f>IF(D1463="","",VLOOKUP(D1463,'Műszaki adattábla'!E:N,8,0))</f>
        <v/>
      </c>
      <c r="G1463" s="87" t="str">
        <f>IF(D1463="","",IF('Műszaki adattábla'!K1396="20-99",IF('Műszaki adattábla'!N1396="","Nem adott meg lekötött teljesítményt",VLOOKUP(D1463,'Műszaki adattábla'!E:P,10,0)),0))</f>
        <v/>
      </c>
      <c r="H1463" s="87" t="str">
        <f>IF(D1463="","",VLOOKUP(D1463,'Műszaki adattábla'!E:Q,11,0))</f>
        <v/>
      </c>
      <c r="I1463" s="88"/>
      <c r="J1463" s="89"/>
      <c r="K1463" s="90" t="str">
        <f>IF(D1463="","",ROUND((F1463*I1463*'Műszaki adattábla'!$C$6/'Műszaki adattábla'!$C$7)+(G1463*I1463)+(H1463*I1463)/12*$D$7,0))</f>
        <v/>
      </c>
      <c r="L1463" s="91" t="str">
        <f t="shared" si="47"/>
        <v/>
      </c>
    </row>
    <row r="1464" spans="2:12" ht="15.75" thickBot="1" x14ac:dyDescent="0.3">
      <c r="B1464" s="84" t="str">
        <f t="shared" si="46"/>
        <v/>
      </c>
      <c r="C1464" s="85" t="str">
        <f>IF(D1464="","",VLOOKUP(D1464,'Műszaki adattábla'!E:H,2,0))</f>
        <v/>
      </c>
      <c r="D1464" s="86" t="str">
        <f>IF('Műszaki adattábla'!E1397="","",'Műszaki adattábla'!E1397)</f>
        <v/>
      </c>
      <c r="E1464" s="148" t="str">
        <f>IF(D1464="","",VLOOKUP(D1464,'Műszaki adattábla'!E:S,13,0))</f>
        <v/>
      </c>
      <c r="F1464" s="87" t="str">
        <f>IF(D1464="","",VLOOKUP(D1464,'Műszaki adattábla'!E:N,8,0))</f>
        <v/>
      </c>
      <c r="G1464" s="87" t="str">
        <f>IF(D1464="","",IF('Műszaki adattábla'!K1397="20-99",IF('Műszaki adattábla'!N1397="","Nem adott meg lekötött teljesítményt",VLOOKUP(D1464,'Műszaki adattábla'!E:P,10,0)),0))</f>
        <v/>
      </c>
      <c r="H1464" s="87" t="str">
        <f>IF(D1464="","",VLOOKUP(D1464,'Műszaki adattábla'!E:Q,11,0))</f>
        <v/>
      </c>
      <c r="I1464" s="88"/>
      <c r="J1464" s="89"/>
      <c r="K1464" s="90" t="str">
        <f>IF(D1464="","",ROUND((F1464*I1464*'Műszaki adattábla'!$C$6/'Műszaki adattábla'!$C$7)+(G1464*I1464)+(H1464*I1464)/12*$D$7,0))</f>
        <v/>
      </c>
      <c r="L1464" s="91" t="str">
        <f t="shared" si="47"/>
        <v/>
      </c>
    </row>
    <row r="1465" spans="2:12" ht="15.75" thickBot="1" x14ac:dyDescent="0.3">
      <c r="B1465" s="84" t="str">
        <f t="shared" si="46"/>
        <v/>
      </c>
      <c r="C1465" s="85" t="str">
        <f>IF(D1465="","",VLOOKUP(D1465,'Műszaki adattábla'!E:H,2,0))</f>
        <v/>
      </c>
      <c r="D1465" s="86" t="str">
        <f>IF('Műszaki adattábla'!E1398="","",'Műszaki adattábla'!E1398)</f>
        <v/>
      </c>
      <c r="E1465" s="148" t="str">
        <f>IF(D1465="","",VLOOKUP(D1465,'Műszaki adattábla'!E:S,13,0))</f>
        <v/>
      </c>
      <c r="F1465" s="87" t="str">
        <f>IF(D1465="","",VLOOKUP(D1465,'Műszaki adattábla'!E:N,8,0))</f>
        <v/>
      </c>
      <c r="G1465" s="87" t="str">
        <f>IF(D1465="","",IF('Műszaki adattábla'!K1398="20-99",IF('Műszaki adattábla'!N1398="","Nem adott meg lekötött teljesítményt",VLOOKUP(D1465,'Műszaki adattábla'!E:P,10,0)),0))</f>
        <v/>
      </c>
      <c r="H1465" s="87" t="str">
        <f>IF(D1465="","",VLOOKUP(D1465,'Műszaki adattábla'!E:Q,11,0))</f>
        <v/>
      </c>
      <c r="I1465" s="88"/>
      <c r="J1465" s="89"/>
      <c r="K1465" s="90" t="str">
        <f>IF(D1465="","",ROUND((F1465*I1465*'Műszaki adattábla'!$C$6/'Műszaki adattábla'!$C$7)+(G1465*I1465)+(H1465*I1465)/12*$D$7,0))</f>
        <v/>
      </c>
      <c r="L1465" s="91" t="str">
        <f t="shared" si="47"/>
        <v/>
      </c>
    </row>
    <row r="1466" spans="2:12" ht="15.75" thickBot="1" x14ac:dyDescent="0.3">
      <c r="B1466" s="84" t="str">
        <f t="shared" si="46"/>
        <v/>
      </c>
      <c r="C1466" s="85" t="str">
        <f>IF(D1466="","",VLOOKUP(D1466,'Műszaki adattábla'!E:H,2,0))</f>
        <v/>
      </c>
      <c r="D1466" s="86" t="str">
        <f>IF('Műszaki adattábla'!E1399="","",'Műszaki adattábla'!E1399)</f>
        <v/>
      </c>
      <c r="E1466" s="148" t="str">
        <f>IF(D1466="","",VLOOKUP(D1466,'Műszaki adattábla'!E:S,13,0))</f>
        <v/>
      </c>
      <c r="F1466" s="87" t="str">
        <f>IF(D1466="","",VLOOKUP(D1466,'Műszaki adattábla'!E:N,8,0))</f>
        <v/>
      </c>
      <c r="G1466" s="87" t="str">
        <f>IF(D1466="","",IF('Műszaki adattábla'!K1399="20-99",IF('Műszaki adattábla'!N1399="","Nem adott meg lekötött teljesítményt",VLOOKUP(D1466,'Műszaki adattábla'!E:P,10,0)),0))</f>
        <v/>
      </c>
      <c r="H1466" s="87" t="str">
        <f>IF(D1466="","",VLOOKUP(D1466,'Műszaki adattábla'!E:Q,11,0))</f>
        <v/>
      </c>
      <c r="I1466" s="88"/>
      <c r="J1466" s="89"/>
      <c r="K1466" s="90" t="str">
        <f>IF(D1466="","",ROUND((F1466*I1466*'Műszaki adattábla'!$C$6/'Műszaki adattábla'!$C$7)+(G1466*I1466)+(H1466*I1466)/12*$D$7,0))</f>
        <v/>
      </c>
      <c r="L1466" s="91" t="str">
        <f t="shared" si="47"/>
        <v/>
      </c>
    </row>
    <row r="1467" spans="2:12" ht="15.75" thickBot="1" x14ac:dyDescent="0.3">
      <c r="B1467" s="84" t="str">
        <f t="shared" si="46"/>
        <v/>
      </c>
      <c r="C1467" s="85" t="str">
        <f>IF(D1467="","",VLOOKUP(D1467,'Műszaki adattábla'!E:H,2,0))</f>
        <v/>
      </c>
      <c r="D1467" s="86" t="str">
        <f>IF('Műszaki adattábla'!E1400="","",'Műszaki adattábla'!E1400)</f>
        <v/>
      </c>
      <c r="E1467" s="148" t="str">
        <f>IF(D1467="","",VLOOKUP(D1467,'Műszaki adattábla'!E:S,13,0))</f>
        <v/>
      </c>
      <c r="F1467" s="87" t="str">
        <f>IF(D1467="","",VLOOKUP(D1467,'Műszaki adattábla'!E:N,8,0))</f>
        <v/>
      </c>
      <c r="G1467" s="87" t="str">
        <f>IF(D1467="","",IF('Műszaki adattábla'!K1400="20-99",IF('Műszaki adattábla'!N1400="","Nem adott meg lekötött teljesítményt",VLOOKUP(D1467,'Műszaki adattábla'!E:P,10,0)),0))</f>
        <v/>
      </c>
      <c r="H1467" s="87" t="str">
        <f>IF(D1467="","",VLOOKUP(D1467,'Műszaki adattábla'!E:Q,11,0))</f>
        <v/>
      </c>
      <c r="I1467" s="88"/>
      <c r="J1467" s="89"/>
      <c r="K1467" s="90" t="str">
        <f>IF(D1467="","",ROUND((F1467*I1467*'Műszaki adattábla'!$C$6/'Műszaki adattábla'!$C$7)+(G1467*I1467)+(H1467*I1467)/12*$D$7,0))</f>
        <v/>
      </c>
      <c r="L1467" s="91" t="str">
        <f t="shared" si="47"/>
        <v/>
      </c>
    </row>
    <row r="1468" spans="2:12" ht="15.75" thickBot="1" x14ac:dyDescent="0.3">
      <c r="B1468" s="84" t="str">
        <f t="shared" si="46"/>
        <v/>
      </c>
      <c r="C1468" s="85" t="str">
        <f>IF(D1468="","",VLOOKUP(D1468,'Műszaki adattábla'!E:H,2,0))</f>
        <v/>
      </c>
      <c r="D1468" s="86" t="str">
        <f>IF('Műszaki adattábla'!E1401="","",'Műszaki adattábla'!E1401)</f>
        <v/>
      </c>
      <c r="E1468" s="148" t="str">
        <f>IF(D1468="","",VLOOKUP(D1468,'Műszaki adattábla'!E:S,13,0))</f>
        <v/>
      </c>
      <c r="F1468" s="87" t="str">
        <f>IF(D1468="","",VLOOKUP(D1468,'Műszaki adattábla'!E:N,8,0))</f>
        <v/>
      </c>
      <c r="G1468" s="87" t="str">
        <f>IF(D1468="","",IF('Műszaki adattábla'!K1401="20-99",IF('Műszaki adattábla'!N1401="","Nem adott meg lekötött teljesítményt",VLOOKUP(D1468,'Műszaki adattábla'!E:P,10,0)),0))</f>
        <v/>
      </c>
      <c r="H1468" s="87" t="str">
        <f>IF(D1468="","",VLOOKUP(D1468,'Műszaki adattábla'!E:Q,11,0))</f>
        <v/>
      </c>
      <c r="I1468" s="88"/>
      <c r="J1468" s="89"/>
      <c r="K1468" s="90" t="str">
        <f>IF(D1468="","",ROUND((F1468*I1468*'Műszaki adattábla'!$C$6/'Műszaki adattábla'!$C$7)+(G1468*I1468)+(H1468*I1468)/12*$D$7,0))</f>
        <v/>
      </c>
      <c r="L1468" s="91" t="str">
        <f t="shared" si="47"/>
        <v/>
      </c>
    </row>
    <row r="1469" spans="2:12" ht="15.75" thickBot="1" x14ac:dyDescent="0.3">
      <c r="B1469" s="84" t="str">
        <f t="shared" si="46"/>
        <v/>
      </c>
      <c r="C1469" s="85" t="str">
        <f>IF(D1469="","",VLOOKUP(D1469,'Műszaki adattábla'!E:H,2,0))</f>
        <v/>
      </c>
      <c r="D1469" s="86" t="str">
        <f>IF('Műszaki adattábla'!E1402="","",'Műszaki adattábla'!E1402)</f>
        <v/>
      </c>
      <c r="E1469" s="148" t="str">
        <f>IF(D1469="","",VLOOKUP(D1469,'Műszaki adattábla'!E:S,13,0))</f>
        <v/>
      </c>
      <c r="F1469" s="87" t="str">
        <f>IF(D1469="","",VLOOKUP(D1469,'Műszaki adattábla'!E:N,8,0))</f>
        <v/>
      </c>
      <c r="G1469" s="87" t="str">
        <f>IF(D1469="","",IF('Műszaki adattábla'!K1402="20-99",IF('Műszaki adattábla'!N1402="","Nem adott meg lekötött teljesítményt",VLOOKUP(D1469,'Műszaki adattábla'!E:P,10,0)),0))</f>
        <v/>
      </c>
      <c r="H1469" s="87" t="str">
        <f>IF(D1469="","",VLOOKUP(D1469,'Műszaki adattábla'!E:Q,11,0))</f>
        <v/>
      </c>
      <c r="I1469" s="88"/>
      <c r="J1469" s="89"/>
      <c r="K1469" s="90" t="str">
        <f>IF(D1469="","",ROUND((F1469*I1469*'Műszaki adattábla'!$C$6/'Műszaki adattábla'!$C$7)+(G1469*I1469)+(H1469*I1469)/12*$D$7,0))</f>
        <v/>
      </c>
      <c r="L1469" s="91" t="str">
        <f t="shared" si="47"/>
        <v/>
      </c>
    </row>
    <row r="1470" spans="2:12" ht="15.75" thickBot="1" x14ac:dyDescent="0.3">
      <c r="B1470" s="84" t="str">
        <f t="shared" si="46"/>
        <v/>
      </c>
      <c r="C1470" s="85" t="str">
        <f>IF(D1470="","",VLOOKUP(D1470,'Műszaki adattábla'!E:H,2,0))</f>
        <v/>
      </c>
      <c r="D1470" s="86" t="str">
        <f>IF('Műszaki adattábla'!E1403="","",'Műszaki adattábla'!E1403)</f>
        <v/>
      </c>
      <c r="E1470" s="148" t="str">
        <f>IF(D1470="","",VLOOKUP(D1470,'Műszaki adattábla'!E:S,13,0))</f>
        <v/>
      </c>
      <c r="F1470" s="87" t="str">
        <f>IF(D1470="","",VLOOKUP(D1470,'Műszaki adattábla'!E:N,8,0))</f>
        <v/>
      </c>
      <c r="G1470" s="87" t="str">
        <f>IF(D1470="","",IF('Műszaki adattábla'!K1403="20-99",IF('Műszaki adattábla'!N1403="","Nem adott meg lekötött teljesítményt",VLOOKUP(D1470,'Műszaki adattábla'!E:P,10,0)),0))</f>
        <v/>
      </c>
      <c r="H1470" s="87" t="str">
        <f>IF(D1470="","",VLOOKUP(D1470,'Műszaki adattábla'!E:Q,11,0))</f>
        <v/>
      </c>
      <c r="I1470" s="88"/>
      <c r="J1470" s="89"/>
      <c r="K1470" s="90" t="str">
        <f>IF(D1470="","",ROUND((F1470*I1470*'Műszaki adattábla'!$C$6/'Műszaki adattábla'!$C$7)+(G1470*I1470)+(H1470*I1470)/12*$D$7,0))</f>
        <v/>
      </c>
      <c r="L1470" s="91" t="str">
        <f t="shared" si="47"/>
        <v/>
      </c>
    </row>
    <row r="1471" spans="2:12" ht="15.75" thickBot="1" x14ac:dyDescent="0.3">
      <c r="B1471" s="84" t="str">
        <f t="shared" si="46"/>
        <v/>
      </c>
      <c r="C1471" s="85" t="str">
        <f>IF(D1471="","",VLOOKUP(D1471,'Műszaki adattábla'!E:H,2,0))</f>
        <v/>
      </c>
      <c r="D1471" s="86" t="str">
        <f>IF('Műszaki adattábla'!E1404="","",'Műszaki adattábla'!E1404)</f>
        <v/>
      </c>
      <c r="E1471" s="148" t="str">
        <f>IF(D1471="","",VLOOKUP(D1471,'Műszaki adattábla'!E:S,13,0))</f>
        <v/>
      </c>
      <c r="F1471" s="87" t="str">
        <f>IF(D1471="","",VLOOKUP(D1471,'Műszaki adattábla'!E:N,8,0))</f>
        <v/>
      </c>
      <c r="G1471" s="87" t="str">
        <f>IF(D1471="","",IF('Műszaki adattábla'!K1404="20-99",IF('Műszaki adattábla'!N1404="","Nem adott meg lekötött teljesítményt",VLOOKUP(D1471,'Műszaki adattábla'!E:P,10,0)),0))</f>
        <v/>
      </c>
      <c r="H1471" s="87" t="str">
        <f>IF(D1471="","",VLOOKUP(D1471,'Műszaki adattábla'!E:Q,11,0))</f>
        <v/>
      </c>
      <c r="I1471" s="88"/>
      <c r="J1471" s="89"/>
      <c r="K1471" s="90" t="str">
        <f>IF(D1471="","",ROUND((F1471*I1471*'Műszaki adattábla'!$C$6/'Műszaki adattábla'!$C$7)+(G1471*I1471)+(H1471*I1471)/12*$D$7,0))</f>
        <v/>
      </c>
      <c r="L1471" s="91" t="str">
        <f t="shared" si="47"/>
        <v/>
      </c>
    </row>
    <row r="1472" spans="2:12" ht="15.75" thickBot="1" x14ac:dyDescent="0.3">
      <c r="B1472" s="84" t="str">
        <f t="shared" si="46"/>
        <v/>
      </c>
      <c r="C1472" s="85" t="str">
        <f>IF(D1472="","",VLOOKUP(D1472,'Műszaki adattábla'!E:H,2,0))</f>
        <v/>
      </c>
      <c r="D1472" s="86" t="str">
        <f>IF('Műszaki adattábla'!E1405="","",'Műszaki adattábla'!E1405)</f>
        <v/>
      </c>
      <c r="E1472" s="148" t="str">
        <f>IF(D1472="","",VLOOKUP(D1472,'Műszaki adattábla'!E:S,13,0))</f>
        <v/>
      </c>
      <c r="F1472" s="87" t="str">
        <f>IF(D1472="","",VLOOKUP(D1472,'Műszaki adattábla'!E:N,8,0))</f>
        <v/>
      </c>
      <c r="G1472" s="87" t="str">
        <f>IF(D1472="","",IF('Műszaki adattábla'!K1405="20-99",IF('Műszaki adattábla'!N1405="","Nem adott meg lekötött teljesítményt",VLOOKUP(D1472,'Műszaki adattábla'!E:P,10,0)),0))</f>
        <v/>
      </c>
      <c r="H1472" s="87" t="str">
        <f>IF(D1472="","",VLOOKUP(D1472,'Műszaki adattábla'!E:Q,11,0))</f>
        <v/>
      </c>
      <c r="I1472" s="88"/>
      <c r="J1472" s="89"/>
      <c r="K1472" s="90" t="str">
        <f>IF(D1472="","",ROUND((F1472*I1472*'Műszaki adattábla'!$C$6/'Műszaki adattábla'!$C$7)+(G1472*I1472)+(H1472*I1472)/12*$D$7,0))</f>
        <v/>
      </c>
      <c r="L1472" s="91" t="str">
        <f t="shared" si="47"/>
        <v/>
      </c>
    </row>
    <row r="1473" spans="2:12" ht="15.75" thickBot="1" x14ac:dyDescent="0.3">
      <c r="B1473" s="84" t="str">
        <f t="shared" si="46"/>
        <v/>
      </c>
      <c r="C1473" s="85" t="str">
        <f>IF(D1473="","",VLOOKUP(D1473,'Műszaki adattábla'!E:H,2,0))</f>
        <v/>
      </c>
      <c r="D1473" s="86" t="str">
        <f>IF('Műszaki adattábla'!E1406="","",'Műszaki adattábla'!E1406)</f>
        <v/>
      </c>
      <c r="E1473" s="148" t="str">
        <f>IF(D1473="","",VLOOKUP(D1473,'Műszaki adattábla'!E:S,13,0))</f>
        <v/>
      </c>
      <c r="F1473" s="87" t="str">
        <f>IF(D1473="","",VLOOKUP(D1473,'Műszaki adattábla'!E:N,8,0))</f>
        <v/>
      </c>
      <c r="G1473" s="87" t="str">
        <f>IF(D1473="","",IF('Műszaki adattábla'!K1406="20-99",IF('Műszaki adattábla'!N1406="","Nem adott meg lekötött teljesítményt",VLOOKUP(D1473,'Műszaki adattábla'!E:P,10,0)),0))</f>
        <v/>
      </c>
      <c r="H1473" s="87" t="str">
        <f>IF(D1473="","",VLOOKUP(D1473,'Műszaki adattábla'!E:Q,11,0))</f>
        <v/>
      </c>
      <c r="I1473" s="88"/>
      <c r="J1473" s="89"/>
      <c r="K1473" s="90" t="str">
        <f>IF(D1473="","",ROUND((F1473*I1473*'Műszaki adattábla'!$C$6/'Műszaki adattábla'!$C$7)+(G1473*I1473)+(H1473*I1473)/12*$D$7,0))</f>
        <v/>
      </c>
      <c r="L1473" s="91" t="str">
        <f t="shared" si="47"/>
        <v/>
      </c>
    </row>
    <row r="1474" spans="2:12" ht="15.75" thickBot="1" x14ac:dyDescent="0.3">
      <c r="B1474" s="84" t="str">
        <f t="shared" ref="B1474:B1537" si="48">IF(D1474="","",B1473+1)</f>
        <v/>
      </c>
      <c r="C1474" s="85" t="str">
        <f>IF(D1474="","",VLOOKUP(D1474,'Műszaki adattábla'!E:H,2,0))</f>
        <v/>
      </c>
      <c r="D1474" s="86" t="str">
        <f>IF('Műszaki adattábla'!E1407="","",'Műszaki adattábla'!E1407)</f>
        <v/>
      </c>
      <c r="E1474" s="148" t="str">
        <f>IF(D1474="","",VLOOKUP(D1474,'Műszaki adattábla'!E:S,13,0))</f>
        <v/>
      </c>
      <c r="F1474" s="87" t="str">
        <f>IF(D1474="","",VLOOKUP(D1474,'Műszaki adattábla'!E:N,8,0))</f>
        <v/>
      </c>
      <c r="G1474" s="87" t="str">
        <f>IF(D1474="","",IF('Műszaki adattábla'!K1407="20-99",IF('Műszaki adattábla'!N1407="","Nem adott meg lekötött teljesítményt",VLOOKUP(D1474,'Műszaki adattábla'!E:P,10,0)),0))</f>
        <v/>
      </c>
      <c r="H1474" s="87" t="str">
        <f>IF(D1474="","",VLOOKUP(D1474,'Műszaki adattábla'!E:Q,11,0))</f>
        <v/>
      </c>
      <c r="I1474" s="88"/>
      <c r="J1474" s="89"/>
      <c r="K1474" s="90" t="str">
        <f>IF(D1474="","",ROUND((F1474*I1474*'Műszaki adattábla'!$C$6/'Műszaki adattábla'!$C$7)+(G1474*I1474)+(H1474*I1474)/12*$D$7,0))</f>
        <v/>
      </c>
      <c r="L1474" s="91" t="str">
        <f t="shared" si="47"/>
        <v/>
      </c>
    </row>
    <row r="1475" spans="2:12" ht="15.75" thickBot="1" x14ac:dyDescent="0.3">
      <c r="B1475" s="84" t="str">
        <f t="shared" si="48"/>
        <v/>
      </c>
      <c r="C1475" s="85" t="str">
        <f>IF(D1475="","",VLOOKUP(D1475,'Műszaki adattábla'!E:H,2,0))</f>
        <v/>
      </c>
      <c r="D1475" s="86" t="str">
        <f>IF('Műszaki adattábla'!E1408="","",'Műszaki adattábla'!E1408)</f>
        <v/>
      </c>
      <c r="E1475" s="148" t="str">
        <f>IF(D1475="","",VLOOKUP(D1475,'Műszaki adattábla'!E:S,13,0))</f>
        <v/>
      </c>
      <c r="F1475" s="87" t="str">
        <f>IF(D1475="","",VLOOKUP(D1475,'Műszaki adattábla'!E:N,8,0))</f>
        <v/>
      </c>
      <c r="G1475" s="87" t="str">
        <f>IF(D1475="","",IF('Műszaki adattábla'!K1408="20-99",IF('Műszaki adattábla'!N1408="","Nem adott meg lekötött teljesítményt",VLOOKUP(D1475,'Műszaki adattábla'!E:P,10,0)),0))</f>
        <v/>
      </c>
      <c r="H1475" s="87" t="str">
        <f>IF(D1475="","",VLOOKUP(D1475,'Műszaki adattábla'!E:Q,11,0))</f>
        <v/>
      </c>
      <c r="I1475" s="88"/>
      <c r="J1475" s="89"/>
      <c r="K1475" s="90" t="str">
        <f>IF(D1475="","",ROUND((F1475*I1475*'Műszaki adattábla'!$C$6/'Műszaki adattábla'!$C$7)+(G1475*I1475)+(H1475*I1475)/12*$D$7,0))</f>
        <v/>
      </c>
      <c r="L1475" s="91" t="str">
        <f t="shared" si="47"/>
        <v/>
      </c>
    </row>
    <row r="1476" spans="2:12" ht="15.75" thickBot="1" x14ac:dyDescent="0.3">
      <c r="B1476" s="84" t="str">
        <f t="shared" si="48"/>
        <v/>
      </c>
      <c r="C1476" s="85" t="str">
        <f>IF(D1476="","",VLOOKUP(D1476,'Műszaki adattábla'!E:H,2,0))</f>
        <v/>
      </c>
      <c r="D1476" s="86" t="str">
        <f>IF('Műszaki adattábla'!E1409="","",'Műszaki adattábla'!E1409)</f>
        <v/>
      </c>
      <c r="E1476" s="148" t="str">
        <f>IF(D1476="","",VLOOKUP(D1476,'Műszaki adattábla'!E:S,13,0))</f>
        <v/>
      </c>
      <c r="F1476" s="87" t="str">
        <f>IF(D1476="","",VLOOKUP(D1476,'Műszaki adattábla'!E:N,8,0))</f>
        <v/>
      </c>
      <c r="G1476" s="87" t="str">
        <f>IF(D1476="","",IF('Műszaki adattábla'!K1409="20-99",IF('Műszaki adattábla'!N1409="","Nem adott meg lekötött teljesítményt",VLOOKUP(D1476,'Műszaki adattábla'!E:P,10,0)),0))</f>
        <v/>
      </c>
      <c r="H1476" s="87" t="str">
        <f>IF(D1476="","",VLOOKUP(D1476,'Műszaki adattábla'!E:Q,11,0))</f>
        <v/>
      </c>
      <c r="I1476" s="88"/>
      <c r="J1476" s="89"/>
      <c r="K1476" s="90" t="str">
        <f>IF(D1476="","",ROUND((F1476*I1476*'Műszaki adattábla'!$C$6/'Műszaki adattábla'!$C$7)+(G1476*I1476)+(H1476*I1476)/12*$D$7,0))</f>
        <v/>
      </c>
      <c r="L1476" s="91" t="str">
        <f t="shared" si="47"/>
        <v/>
      </c>
    </row>
    <row r="1477" spans="2:12" ht="15.75" thickBot="1" x14ac:dyDescent="0.3">
      <c r="B1477" s="84" t="str">
        <f t="shared" si="48"/>
        <v/>
      </c>
      <c r="C1477" s="85" t="str">
        <f>IF(D1477="","",VLOOKUP(D1477,'Műszaki adattábla'!E:H,2,0))</f>
        <v/>
      </c>
      <c r="D1477" s="86" t="str">
        <f>IF('Műszaki adattábla'!E1410="","",'Műszaki adattábla'!E1410)</f>
        <v/>
      </c>
      <c r="E1477" s="148" t="str">
        <f>IF(D1477="","",VLOOKUP(D1477,'Műszaki adattábla'!E:S,13,0))</f>
        <v/>
      </c>
      <c r="F1477" s="87" t="str">
        <f>IF(D1477="","",VLOOKUP(D1477,'Műszaki adattábla'!E:N,8,0))</f>
        <v/>
      </c>
      <c r="G1477" s="87" t="str">
        <f>IF(D1477="","",IF('Műszaki adattábla'!K1410="20-99",IF('Műszaki adattábla'!N1410="","Nem adott meg lekötött teljesítményt",VLOOKUP(D1477,'Műszaki adattábla'!E:P,10,0)),0))</f>
        <v/>
      </c>
      <c r="H1477" s="87" t="str">
        <f>IF(D1477="","",VLOOKUP(D1477,'Műszaki adattábla'!E:Q,11,0))</f>
        <v/>
      </c>
      <c r="I1477" s="88"/>
      <c r="J1477" s="89"/>
      <c r="K1477" s="90" t="str">
        <f>IF(D1477="","",ROUND((F1477*I1477*'Műszaki adattábla'!$C$6/'Műszaki adattábla'!$C$7)+(G1477*I1477)+(H1477*I1477)/12*$D$7,0))</f>
        <v/>
      </c>
      <c r="L1477" s="91" t="str">
        <f t="shared" si="47"/>
        <v/>
      </c>
    </row>
    <row r="1478" spans="2:12" ht="15.75" thickBot="1" x14ac:dyDescent="0.3">
      <c r="B1478" s="84" t="str">
        <f t="shared" si="48"/>
        <v/>
      </c>
      <c r="C1478" s="85" t="str">
        <f>IF(D1478="","",VLOOKUP(D1478,'Műszaki adattábla'!E:H,2,0))</f>
        <v/>
      </c>
      <c r="D1478" s="86" t="str">
        <f>IF('Műszaki adattábla'!E1411="","",'Műszaki adattábla'!E1411)</f>
        <v/>
      </c>
      <c r="E1478" s="148" t="str">
        <f>IF(D1478="","",VLOOKUP(D1478,'Műszaki adattábla'!E:S,13,0))</f>
        <v/>
      </c>
      <c r="F1478" s="87" t="str">
        <f>IF(D1478="","",VLOOKUP(D1478,'Műszaki adattábla'!E:N,8,0))</f>
        <v/>
      </c>
      <c r="G1478" s="87" t="str">
        <f>IF(D1478="","",IF('Műszaki adattábla'!K1411="20-99",IF('Műszaki adattábla'!N1411="","Nem adott meg lekötött teljesítményt",VLOOKUP(D1478,'Műszaki adattábla'!E:P,10,0)),0))</f>
        <v/>
      </c>
      <c r="H1478" s="87" t="str">
        <f>IF(D1478="","",VLOOKUP(D1478,'Műszaki adattábla'!E:Q,11,0))</f>
        <v/>
      </c>
      <c r="I1478" s="88"/>
      <c r="J1478" s="89"/>
      <c r="K1478" s="90" t="str">
        <f>IF(D1478="","",ROUND((F1478*I1478*'Műszaki adattábla'!$C$6/'Műszaki adattábla'!$C$7)+(G1478*I1478)+(H1478*I1478)/12*$D$7,0))</f>
        <v/>
      </c>
      <c r="L1478" s="91" t="str">
        <f t="shared" si="47"/>
        <v/>
      </c>
    </row>
    <row r="1479" spans="2:12" ht="15.75" thickBot="1" x14ac:dyDescent="0.3">
      <c r="B1479" s="84" t="str">
        <f t="shared" si="48"/>
        <v/>
      </c>
      <c r="C1479" s="85" t="str">
        <f>IF(D1479="","",VLOOKUP(D1479,'Műszaki adattábla'!E:H,2,0))</f>
        <v/>
      </c>
      <c r="D1479" s="86" t="str">
        <f>IF('Műszaki adattábla'!E1412="","",'Műszaki adattábla'!E1412)</f>
        <v/>
      </c>
      <c r="E1479" s="148" t="str">
        <f>IF(D1479="","",VLOOKUP(D1479,'Műszaki adattábla'!E:S,13,0))</f>
        <v/>
      </c>
      <c r="F1479" s="87" t="str">
        <f>IF(D1479="","",VLOOKUP(D1479,'Műszaki adattábla'!E:N,8,0))</f>
        <v/>
      </c>
      <c r="G1479" s="87" t="str">
        <f>IF(D1479="","",IF('Műszaki adattábla'!K1412="20-99",IF('Műszaki adattábla'!N1412="","Nem adott meg lekötött teljesítményt",VLOOKUP(D1479,'Műszaki adattábla'!E:P,10,0)),0))</f>
        <v/>
      </c>
      <c r="H1479" s="87" t="str">
        <f>IF(D1479="","",VLOOKUP(D1479,'Műszaki adattábla'!E:Q,11,0))</f>
        <v/>
      </c>
      <c r="I1479" s="88"/>
      <c r="J1479" s="89"/>
      <c r="K1479" s="90" t="str">
        <f>IF(D1479="","",ROUND((F1479*I1479*'Műszaki adattábla'!$C$6/'Műszaki adattábla'!$C$7)+(G1479*I1479)+(H1479*I1479)/12*$D$7,0))</f>
        <v/>
      </c>
      <c r="L1479" s="91" t="str">
        <f t="shared" si="47"/>
        <v/>
      </c>
    </row>
    <row r="1480" spans="2:12" ht="15.75" thickBot="1" x14ac:dyDescent="0.3">
      <c r="B1480" s="84" t="str">
        <f t="shared" si="48"/>
        <v/>
      </c>
      <c r="C1480" s="85" t="str">
        <f>IF(D1480="","",VLOOKUP(D1480,'Műszaki adattábla'!E:H,2,0))</f>
        <v/>
      </c>
      <c r="D1480" s="86" t="str">
        <f>IF('Műszaki adattábla'!E1413="","",'Műszaki adattábla'!E1413)</f>
        <v/>
      </c>
      <c r="E1480" s="148" t="str">
        <f>IF(D1480="","",VLOOKUP(D1480,'Műszaki adattábla'!E:S,13,0))</f>
        <v/>
      </c>
      <c r="F1480" s="87" t="str">
        <f>IF(D1480="","",VLOOKUP(D1480,'Műszaki adattábla'!E:N,8,0))</f>
        <v/>
      </c>
      <c r="G1480" s="87" t="str">
        <f>IF(D1480="","",IF('Műszaki adattábla'!K1413="20-99",IF('Műszaki adattábla'!N1413="","Nem adott meg lekötött teljesítményt",VLOOKUP(D1480,'Műszaki adattábla'!E:P,10,0)),0))</f>
        <v/>
      </c>
      <c r="H1480" s="87" t="str">
        <f>IF(D1480="","",VLOOKUP(D1480,'Műszaki adattábla'!E:Q,11,0))</f>
        <v/>
      </c>
      <c r="I1480" s="88"/>
      <c r="J1480" s="89"/>
      <c r="K1480" s="90" t="str">
        <f>IF(D1480="","",ROUND((F1480*I1480*'Műszaki adattábla'!$C$6/'Műszaki adattábla'!$C$7)+(G1480*I1480)+(H1480*I1480)/12*$D$7,0))</f>
        <v/>
      </c>
      <c r="L1480" s="91" t="str">
        <f t="shared" si="47"/>
        <v/>
      </c>
    </row>
    <row r="1481" spans="2:12" ht="15.75" thickBot="1" x14ac:dyDescent="0.3">
      <c r="B1481" s="84" t="str">
        <f t="shared" si="48"/>
        <v/>
      </c>
      <c r="C1481" s="85" t="str">
        <f>IF(D1481="","",VLOOKUP(D1481,'Műszaki adattábla'!E:H,2,0))</f>
        <v/>
      </c>
      <c r="D1481" s="86" t="str">
        <f>IF('Műszaki adattábla'!E1414="","",'Műszaki adattábla'!E1414)</f>
        <v/>
      </c>
      <c r="E1481" s="148" t="str">
        <f>IF(D1481="","",VLOOKUP(D1481,'Műszaki adattábla'!E:S,13,0))</f>
        <v/>
      </c>
      <c r="F1481" s="87" t="str">
        <f>IF(D1481="","",VLOOKUP(D1481,'Műszaki adattábla'!E:N,8,0))</f>
        <v/>
      </c>
      <c r="G1481" s="87" t="str">
        <f>IF(D1481="","",IF('Műszaki adattábla'!K1414="20-99",IF('Műszaki adattábla'!N1414="","Nem adott meg lekötött teljesítményt",VLOOKUP(D1481,'Műszaki adattábla'!E:P,10,0)),0))</f>
        <v/>
      </c>
      <c r="H1481" s="87" t="str">
        <f>IF(D1481="","",VLOOKUP(D1481,'Műszaki adattábla'!E:Q,11,0))</f>
        <v/>
      </c>
      <c r="I1481" s="88"/>
      <c r="J1481" s="89"/>
      <c r="K1481" s="90" t="str">
        <f>IF(D1481="","",ROUND((F1481*I1481*'Műszaki adattábla'!$C$6/'Műszaki adattábla'!$C$7)+(G1481*I1481)+(H1481*I1481)/12*$D$7,0))</f>
        <v/>
      </c>
      <c r="L1481" s="91" t="str">
        <f t="shared" si="47"/>
        <v/>
      </c>
    </row>
    <row r="1482" spans="2:12" ht="15.75" thickBot="1" x14ac:dyDescent="0.3">
      <c r="B1482" s="84" t="str">
        <f t="shared" si="48"/>
        <v/>
      </c>
      <c r="C1482" s="85" t="str">
        <f>IF(D1482="","",VLOOKUP(D1482,'Műszaki adattábla'!E:H,2,0))</f>
        <v/>
      </c>
      <c r="D1482" s="86" t="str">
        <f>IF('Műszaki adattábla'!E1415="","",'Műszaki adattábla'!E1415)</f>
        <v/>
      </c>
      <c r="E1482" s="148" t="str">
        <f>IF(D1482="","",VLOOKUP(D1482,'Műszaki adattábla'!E:S,13,0))</f>
        <v/>
      </c>
      <c r="F1482" s="87" t="str">
        <f>IF(D1482="","",VLOOKUP(D1482,'Műszaki adattábla'!E:N,8,0))</f>
        <v/>
      </c>
      <c r="G1482" s="87" t="str">
        <f>IF(D1482="","",IF('Műszaki adattábla'!K1415="20-99",IF('Műszaki adattábla'!N1415="","Nem adott meg lekötött teljesítményt",VLOOKUP(D1482,'Műszaki adattábla'!E:P,10,0)),0))</f>
        <v/>
      </c>
      <c r="H1482" s="87" t="str">
        <f>IF(D1482="","",VLOOKUP(D1482,'Műszaki adattábla'!E:Q,11,0))</f>
        <v/>
      </c>
      <c r="I1482" s="88"/>
      <c r="J1482" s="89"/>
      <c r="K1482" s="90" t="str">
        <f>IF(D1482="","",ROUND((F1482*I1482*'Műszaki adattábla'!$C$6/'Műszaki adattábla'!$C$7)+(G1482*I1482)+(H1482*I1482)/12*$D$7,0))</f>
        <v/>
      </c>
      <c r="L1482" s="91" t="str">
        <f t="shared" si="47"/>
        <v/>
      </c>
    </row>
    <row r="1483" spans="2:12" ht="15.75" thickBot="1" x14ac:dyDescent="0.3">
      <c r="B1483" s="84" t="str">
        <f t="shared" si="48"/>
        <v/>
      </c>
      <c r="C1483" s="85" t="str">
        <f>IF(D1483="","",VLOOKUP(D1483,'Műszaki adattábla'!E:H,2,0))</f>
        <v/>
      </c>
      <c r="D1483" s="86" t="str">
        <f>IF('Műszaki adattábla'!E1416="","",'Műszaki adattábla'!E1416)</f>
        <v/>
      </c>
      <c r="E1483" s="148" t="str">
        <f>IF(D1483="","",VLOOKUP(D1483,'Műszaki adattábla'!E:S,13,0))</f>
        <v/>
      </c>
      <c r="F1483" s="87" t="str">
        <f>IF(D1483="","",VLOOKUP(D1483,'Műszaki adattábla'!E:N,8,0))</f>
        <v/>
      </c>
      <c r="G1483" s="87" t="str">
        <f>IF(D1483="","",IF('Műszaki adattábla'!K1416="20-99",IF('Műszaki adattábla'!N1416="","Nem adott meg lekötött teljesítményt",VLOOKUP(D1483,'Műszaki adattábla'!E:P,10,0)),0))</f>
        <v/>
      </c>
      <c r="H1483" s="87" t="str">
        <f>IF(D1483="","",VLOOKUP(D1483,'Műszaki adattábla'!E:Q,11,0))</f>
        <v/>
      </c>
      <c r="I1483" s="88"/>
      <c r="J1483" s="89"/>
      <c r="K1483" s="90" t="str">
        <f>IF(D1483="","",ROUND((F1483*I1483*'Műszaki adattábla'!$C$6/'Műszaki adattábla'!$C$7)+(G1483*I1483)+(H1483*I1483)/12*$D$7,0))</f>
        <v/>
      </c>
      <c r="L1483" s="91" t="str">
        <f t="shared" si="47"/>
        <v/>
      </c>
    </row>
    <row r="1484" spans="2:12" ht="15.75" thickBot="1" x14ac:dyDescent="0.3">
      <c r="B1484" s="84" t="str">
        <f t="shared" si="48"/>
        <v/>
      </c>
      <c r="C1484" s="85" t="str">
        <f>IF(D1484="","",VLOOKUP(D1484,'Műszaki adattábla'!E:H,2,0))</f>
        <v/>
      </c>
      <c r="D1484" s="86" t="str">
        <f>IF('Műszaki adattábla'!E1417="","",'Műszaki adattábla'!E1417)</f>
        <v/>
      </c>
      <c r="E1484" s="148" t="str">
        <f>IF(D1484="","",VLOOKUP(D1484,'Műszaki adattábla'!E:S,13,0))</f>
        <v/>
      </c>
      <c r="F1484" s="87" t="str">
        <f>IF(D1484="","",VLOOKUP(D1484,'Műszaki adattábla'!E:N,8,0))</f>
        <v/>
      </c>
      <c r="G1484" s="87" t="str">
        <f>IF(D1484="","",IF('Műszaki adattábla'!K1417="20-99",IF('Műszaki adattábla'!N1417="","Nem adott meg lekötött teljesítményt",VLOOKUP(D1484,'Műszaki adattábla'!E:P,10,0)),0))</f>
        <v/>
      </c>
      <c r="H1484" s="87" t="str">
        <f>IF(D1484="","",VLOOKUP(D1484,'Műszaki adattábla'!E:Q,11,0))</f>
        <v/>
      </c>
      <c r="I1484" s="88"/>
      <c r="J1484" s="89"/>
      <c r="K1484" s="90" t="str">
        <f>IF(D1484="","",ROUND((F1484*I1484*'Műszaki adattábla'!$C$6/'Műszaki adattábla'!$C$7)+(G1484*I1484)+(H1484*I1484)/12*$D$7,0))</f>
        <v/>
      </c>
      <c r="L1484" s="91" t="str">
        <f t="shared" si="47"/>
        <v/>
      </c>
    </row>
    <row r="1485" spans="2:12" ht="15.75" thickBot="1" x14ac:dyDescent="0.3">
      <c r="B1485" s="84" t="str">
        <f t="shared" si="48"/>
        <v/>
      </c>
      <c r="C1485" s="85" t="str">
        <f>IF(D1485="","",VLOOKUP(D1485,'Műszaki adattábla'!E:H,2,0))</f>
        <v/>
      </c>
      <c r="D1485" s="86" t="str">
        <f>IF('Műszaki adattábla'!E1418="","",'Műszaki adattábla'!E1418)</f>
        <v/>
      </c>
      <c r="E1485" s="148" t="str">
        <f>IF(D1485="","",VLOOKUP(D1485,'Műszaki adattábla'!E:S,13,0))</f>
        <v/>
      </c>
      <c r="F1485" s="87" t="str">
        <f>IF(D1485="","",VLOOKUP(D1485,'Műszaki adattábla'!E:N,8,0))</f>
        <v/>
      </c>
      <c r="G1485" s="87" t="str">
        <f>IF(D1485="","",IF('Műszaki adattábla'!K1418="20-99",IF('Műszaki adattábla'!N1418="","Nem adott meg lekötött teljesítményt",VLOOKUP(D1485,'Műszaki adattábla'!E:P,10,0)),0))</f>
        <v/>
      </c>
      <c r="H1485" s="87" t="str">
        <f>IF(D1485="","",VLOOKUP(D1485,'Műszaki adattábla'!E:Q,11,0))</f>
        <v/>
      </c>
      <c r="I1485" s="88"/>
      <c r="J1485" s="89"/>
      <c r="K1485" s="90" t="str">
        <f>IF(D1485="","",ROUND((F1485*I1485*'Műszaki adattábla'!$C$6/'Műszaki adattábla'!$C$7)+(G1485*I1485)+(H1485*I1485)/12*$D$7,0))</f>
        <v/>
      </c>
      <c r="L1485" s="91" t="str">
        <f t="shared" si="47"/>
        <v/>
      </c>
    </row>
    <row r="1486" spans="2:12" ht="15.75" thickBot="1" x14ac:dyDescent="0.3">
      <c r="B1486" s="84" t="str">
        <f t="shared" si="48"/>
        <v/>
      </c>
      <c r="C1486" s="85" t="str">
        <f>IF(D1486="","",VLOOKUP(D1486,'Műszaki adattábla'!E:H,2,0))</f>
        <v/>
      </c>
      <c r="D1486" s="86" t="str">
        <f>IF('Műszaki adattábla'!E1419="","",'Műszaki adattábla'!E1419)</f>
        <v/>
      </c>
      <c r="E1486" s="148" t="str">
        <f>IF(D1486="","",VLOOKUP(D1486,'Műszaki adattábla'!E:S,13,0))</f>
        <v/>
      </c>
      <c r="F1486" s="87" t="str">
        <f>IF(D1486="","",VLOOKUP(D1486,'Műszaki adattábla'!E:N,8,0))</f>
        <v/>
      </c>
      <c r="G1486" s="87" t="str">
        <f>IF(D1486="","",IF('Műszaki adattábla'!K1419="20-99",IF('Műszaki adattábla'!N1419="","Nem adott meg lekötött teljesítményt",VLOOKUP(D1486,'Műszaki adattábla'!E:P,10,0)),0))</f>
        <v/>
      </c>
      <c r="H1486" s="87" t="str">
        <f>IF(D1486="","",VLOOKUP(D1486,'Műszaki adattábla'!E:Q,11,0))</f>
        <v/>
      </c>
      <c r="I1486" s="88"/>
      <c r="J1486" s="89"/>
      <c r="K1486" s="90" t="str">
        <f>IF(D1486="","",ROUND((F1486*I1486*'Műszaki adattábla'!$C$6/'Műszaki adattábla'!$C$7)+(G1486*I1486)+(H1486*I1486)/12*$D$7,0))</f>
        <v/>
      </c>
      <c r="L1486" s="91" t="str">
        <f t="shared" si="47"/>
        <v/>
      </c>
    </row>
    <row r="1487" spans="2:12" ht="15.75" thickBot="1" x14ac:dyDescent="0.3">
      <c r="B1487" s="84" t="str">
        <f t="shared" si="48"/>
        <v/>
      </c>
      <c r="C1487" s="85" t="str">
        <f>IF(D1487="","",VLOOKUP(D1487,'Műszaki adattábla'!E:H,2,0))</f>
        <v/>
      </c>
      <c r="D1487" s="86" t="str">
        <f>IF('Műszaki adattábla'!E1420="","",'Műszaki adattábla'!E1420)</f>
        <v/>
      </c>
      <c r="E1487" s="148" t="str">
        <f>IF(D1487="","",VLOOKUP(D1487,'Műszaki adattábla'!E:S,13,0))</f>
        <v/>
      </c>
      <c r="F1487" s="87" t="str">
        <f>IF(D1487="","",VLOOKUP(D1487,'Műszaki adattábla'!E:N,8,0))</f>
        <v/>
      </c>
      <c r="G1487" s="87" t="str">
        <f>IF(D1487="","",IF('Műszaki adattábla'!K1420="20-99",IF('Műszaki adattábla'!N1420="","Nem adott meg lekötött teljesítményt",VLOOKUP(D1487,'Műszaki adattábla'!E:P,10,0)),0))</f>
        <v/>
      </c>
      <c r="H1487" s="87" t="str">
        <f>IF(D1487="","",VLOOKUP(D1487,'Műszaki adattábla'!E:Q,11,0))</f>
        <v/>
      </c>
      <c r="I1487" s="88"/>
      <c r="J1487" s="89"/>
      <c r="K1487" s="90" t="str">
        <f>IF(D1487="","",ROUND((F1487*I1487*'Műszaki adattábla'!$C$6/'Műszaki adattábla'!$C$7)+(G1487*I1487)+(H1487*I1487)/12*$D$7,0))</f>
        <v/>
      </c>
      <c r="L1487" s="91" t="str">
        <f t="shared" si="47"/>
        <v/>
      </c>
    </row>
    <row r="1488" spans="2:12" ht="15.75" thickBot="1" x14ac:dyDescent="0.3">
      <c r="B1488" s="84" t="str">
        <f t="shared" si="48"/>
        <v/>
      </c>
      <c r="C1488" s="85" t="str">
        <f>IF(D1488="","",VLOOKUP(D1488,'Műszaki adattábla'!E:H,2,0))</f>
        <v/>
      </c>
      <c r="D1488" s="86" t="str">
        <f>IF('Műszaki adattábla'!E1421="","",'Műszaki adattábla'!E1421)</f>
        <v/>
      </c>
      <c r="E1488" s="148" t="str">
        <f>IF(D1488="","",VLOOKUP(D1488,'Műszaki adattábla'!E:S,13,0))</f>
        <v/>
      </c>
      <c r="F1488" s="87" t="str">
        <f>IF(D1488="","",VLOOKUP(D1488,'Műszaki adattábla'!E:N,8,0))</f>
        <v/>
      </c>
      <c r="G1488" s="87" t="str">
        <f>IF(D1488="","",IF('Műszaki adattábla'!K1421="20-99",IF('Műszaki adattábla'!N1421="","Nem adott meg lekötött teljesítményt",VLOOKUP(D1488,'Műszaki adattábla'!E:P,10,0)),0))</f>
        <v/>
      </c>
      <c r="H1488" s="87" t="str">
        <f>IF(D1488="","",VLOOKUP(D1488,'Műszaki adattábla'!E:Q,11,0))</f>
        <v/>
      </c>
      <c r="I1488" s="88"/>
      <c r="J1488" s="89"/>
      <c r="K1488" s="90" t="str">
        <f>IF(D1488="","",ROUND((F1488*I1488*'Műszaki adattábla'!$C$6/'Műszaki adattábla'!$C$7)+(G1488*I1488)+(H1488*I1488)/12*$D$7,0))</f>
        <v/>
      </c>
      <c r="L1488" s="91" t="str">
        <f t="shared" si="47"/>
        <v/>
      </c>
    </row>
    <row r="1489" spans="2:12" ht="15.75" thickBot="1" x14ac:dyDescent="0.3">
      <c r="B1489" s="84" t="str">
        <f t="shared" si="48"/>
        <v/>
      </c>
      <c r="C1489" s="85" t="str">
        <f>IF(D1489="","",VLOOKUP(D1489,'Műszaki adattábla'!E:H,2,0))</f>
        <v/>
      </c>
      <c r="D1489" s="86" t="str">
        <f>IF('Műszaki adattábla'!E1422="","",'Műszaki adattábla'!E1422)</f>
        <v/>
      </c>
      <c r="E1489" s="148" t="str">
        <f>IF(D1489="","",VLOOKUP(D1489,'Műszaki adattábla'!E:S,13,0))</f>
        <v/>
      </c>
      <c r="F1489" s="87" t="str">
        <f>IF(D1489="","",VLOOKUP(D1489,'Műszaki adattábla'!E:N,8,0))</f>
        <v/>
      </c>
      <c r="G1489" s="87" t="str">
        <f>IF(D1489="","",IF('Műszaki adattábla'!K1422="20-99",IF('Műszaki adattábla'!N1422="","Nem adott meg lekötött teljesítményt",VLOOKUP(D1489,'Műszaki adattábla'!E:P,10,0)),0))</f>
        <v/>
      </c>
      <c r="H1489" s="87" t="str">
        <f>IF(D1489="","",VLOOKUP(D1489,'Műszaki adattábla'!E:Q,11,0))</f>
        <v/>
      </c>
      <c r="I1489" s="88"/>
      <c r="J1489" s="89"/>
      <c r="K1489" s="90" t="str">
        <f>IF(D1489="","",ROUND((F1489*I1489*'Műszaki adattábla'!$C$6/'Műszaki adattábla'!$C$7)+(G1489*I1489)+(H1489*I1489)/12*$D$7,0))</f>
        <v/>
      </c>
      <c r="L1489" s="91" t="str">
        <f t="shared" si="47"/>
        <v/>
      </c>
    </row>
    <row r="1490" spans="2:12" ht="15.75" thickBot="1" x14ac:dyDescent="0.3">
      <c r="B1490" s="84" t="str">
        <f t="shared" si="48"/>
        <v/>
      </c>
      <c r="C1490" s="85" t="str">
        <f>IF(D1490="","",VLOOKUP(D1490,'Műszaki adattábla'!E:H,2,0))</f>
        <v/>
      </c>
      <c r="D1490" s="86" t="str">
        <f>IF('Műszaki adattábla'!E1423="","",'Műszaki adattábla'!E1423)</f>
        <v/>
      </c>
      <c r="E1490" s="148" t="str">
        <f>IF(D1490="","",VLOOKUP(D1490,'Műszaki adattábla'!E:S,13,0))</f>
        <v/>
      </c>
      <c r="F1490" s="87" t="str">
        <f>IF(D1490="","",VLOOKUP(D1490,'Műszaki adattábla'!E:N,8,0))</f>
        <v/>
      </c>
      <c r="G1490" s="87" t="str">
        <f>IF(D1490="","",IF('Műszaki adattábla'!K1423="20-99",IF('Műszaki adattábla'!N1423="","Nem adott meg lekötött teljesítményt",VLOOKUP(D1490,'Műszaki adattábla'!E:P,10,0)),0))</f>
        <v/>
      </c>
      <c r="H1490" s="87" t="str">
        <f>IF(D1490="","",VLOOKUP(D1490,'Műszaki adattábla'!E:Q,11,0))</f>
        <v/>
      </c>
      <c r="I1490" s="88"/>
      <c r="J1490" s="89"/>
      <c r="K1490" s="90" t="str">
        <f>IF(D1490="","",ROUND((F1490*I1490*'Műszaki adattábla'!$C$6/'Műszaki adattábla'!$C$7)+(G1490*I1490)+(H1490*I1490)/12*$D$7,0))</f>
        <v/>
      </c>
      <c r="L1490" s="91" t="str">
        <f t="shared" si="47"/>
        <v/>
      </c>
    </row>
    <row r="1491" spans="2:12" ht="15.75" thickBot="1" x14ac:dyDescent="0.3">
      <c r="B1491" s="84" t="str">
        <f t="shared" si="48"/>
        <v/>
      </c>
      <c r="C1491" s="85" t="str">
        <f>IF(D1491="","",VLOOKUP(D1491,'Műszaki adattábla'!E:H,2,0))</f>
        <v/>
      </c>
      <c r="D1491" s="86" t="str">
        <f>IF('Műszaki adattábla'!E1424="","",'Műszaki adattábla'!E1424)</f>
        <v/>
      </c>
      <c r="E1491" s="148" t="str">
        <f>IF(D1491="","",VLOOKUP(D1491,'Műszaki adattábla'!E:S,13,0))</f>
        <v/>
      </c>
      <c r="F1491" s="87" t="str">
        <f>IF(D1491="","",VLOOKUP(D1491,'Műszaki adattábla'!E:N,8,0))</f>
        <v/>
      </c>
      <c r="G1491" s="87" t="str">
        <f>IF(D1491="","",IF('Műszaki adattábla'!K1424="20-99",IF('Műszaki adattábla'!N1424="","Nem adott meg lekötött teljesítményt",VLOOKUP(D1491,'Műszaki adattábla'!E:P,10,0)),0))</f>
        <v/>
      </c>
      <c r="H1491" s="87" t="str">
        <f>IF(D1491="","",VLOOKUP(D1491,'Műszaki adattábla'!E:Q,11,0))</f>
        <v/>
      </c>
      <c r="I1491" s="88"/>
      <c r="J1491" s="89"/>
      <c r="K1491" s="90" t="str">
        <f>IF(D1491="","",ROUND((F1491*I1491*'Műszaki adattábla'!$C$6/'Műszaki adattábla'!$C$7)+(G1491*I1491)+(H1491*I1491)/12*$D$7,0))</f>
        <v/>
      </c>
      <c r="L1491" s="91" t="str">
        <f t="shared" si="47"/>
        <v/>
      </c>
    </row>
    <row r="1492" spans="2:12" ht="15.75" thickBot="1" x14ac:dyDescent="0.3">
      <c r="B1492" s="84" t="str">
        <f t="shared" si="48"/>
        <v/>
      </c>
      <c r="C1492" s="85" t="str">
        <f>IF(D1492="","",VLOOKUP(D1492,'Műszaki adattábla'!E:H,2,0))</f>
        <v/>
      </c>
      <c r="D1492" s="86" t="str">
        <f>IF('Műszaki adattábla'!E1425="","",'Műszaki adattábla'!E1425)</f>
        <v/>
      </c>
      <c r="E1492" s="148" t="str">
        <f>IF(D1492="","",VLOOKUP(D1492,'Műszaki adattábla'!E:S,13,0))</f>
        <v/>
      </c>
      <c r="F1492" s="87" t="str">
        <f>IF(D1492="","",VLOOKUP(D1492,'Műszaki adattábla'!E:N,8,0))</f>
        <v/>
      </c>
      <c r="G1492" s="87" t="str">
        <f>IF(D1492="","",IF('Műszaki adattábla'!K1425="20-99",IF('Műszaki adattábla'!N1425="","Nem adott meg lekötött teljesítményt",VLOOKUP(D1492,'Műszaki adattábla'!E:P,10,0)),0))</f>
        <v/>
      </c>
      <c r="H1492" s="87" t="str">
        <f>IF(D1492="","",VLOOKUP(D1492,'Műszaki adattábla'!E:Q,11,0))</f>
        <v/>
      </c>
      <c r="I1492" s="88"/>
      <c r="J1492" s="89"/>
      <c r="K1492" s="90" t="str">
        <f>IF(D1492="","",ROUND((F1492*I1492*'Műszaki adattábla'!$C$6/'Műszaki adattábla'!$C$7)+(G1492*I1492)+(H1492*I1492)/12*$D$7,0))</f>
        <v/>
      </c>
      <c r="L1492" s="91" t="str">
        <f t="shared" si="47"/>
        <v/>
      </c>
    </row>
    <row r="1493" spans="2:12" ht="15.75" thickBot="1" x14ac:dyDescent="0.3">
      <c r="B1493" s="84" t="str">
        <f t="shared" si="48"/>
        <v/>
      </c>
      <c r="C1493" s="85" t="str">
        <f>IF(D1493="","",VLOOKUP(D1493,'Műszaki adattábla'!E:H,2,0))</f>
        <v/>
      </c>
      <c r="D1493" s="86" t="str">
        <f>IF('Műszaki adattábla'!E1426="","",'Műszaki adattábla'!E1426)</f>
        <v/>
      </c>
      <c r="E1493" s="148" t="str">
        <f>IF(D1493="","",VLOOKUP(D1493,'Műszaki adattábla'!E:S,13,0))</f>
        <v/>
      </c>
      <c r="F1493" s="87" t="str">
        <f>IF(D1493="","",VLOOKUP(D1493,'Műszaki adattábla'!E:N,8,0))</f>
        <v/>
      </c>
      <c r="G1493" s="87" t="str">
        <f>IF(D1493="","",IF('Műszaki adattábla'!K1426="20-99",IF('Műszaki adattábla'!N1426="","Nem adott meg lekötött teljesítményt",VLOOKUP(D1493,'Műszaki adattábla'!E:P,10,0)),0))</f>
        <v/>
      </c>
      <c r="H1493" s="87" t="str">
        <f>IF(D1493="","",VLOOKUP(D1493,'Műszaki adattábla'!E:Q,11,0))</f>
        <v/>
      </c>
      <c r="I1493" s="88"/>
      <c r="J1493" s="89"/>
      <c r="K1493" s="90" t="str">
        <f>IF(D1493="","",ROUND((F1493*I1493*'Műszaki adattábla'!$C$6/'Műszaki adattábla'!$C$7)+(G1493*I1493)+(H1493*I1493)/12*$D$7,0))</f>
        <v/>
      </c>
      <c r="L1493" s="91" t="str">
        <f t="shared" si="47"/>
        <v/>
      </c>
    </row>
    <row r="1494" spans="2:12" ht="15.75" thickBot="1" x14ac:dyDescent="0.3">
      <c r="B1494" s="84" t="str">
        <f t="shared" si="48"/>
        <v/>
      </c>
      <c r="C1494" s="85" t="str">
        <f>IF(D1494="","",VLOOKUP(D1494,'Műszaki adattábla'!E:H,2,0))</f>
        <v/>
      </c>
      <c r="D1494" s="86" t="str">
        <f>IF('Műszaki adattábla'!E1427="","",'Műszaki adattábla'!E1427)</f>
        <v/>
      </c>
      <c r="E1494" s="148" t="str">
        <f>IF(D1494="","",VLOOKUP(D1494,'Műszaki adattábla'!E:S,13,0))</f>
        <v/>
      </c>
      <c r="F1494" s="87" t="str">
        <f>IF(D1494="","",VLOOKUP(D1494,'Műszaki adattábla'!E:N,8,0))</f>
        <v/>
      </c>
      <c r="G1494" s="87" t="str">
        <f>IF(D1494="","",IF('Műszaki adattábla'!K1427="20-99",IF('Műszaki adattábla'!N1427="","Nem adott meg lekötött teljesítményt",VLOOKUP(D1494,'Műszaki adattábla'!E:P,10,0)),0))</f>
        <v/>
      </c>
      <c r="H1494" s="87" t="str">
        <f>IF(D1494="","",VLOOKUP(D1494,'Műszaki adattábla'!E:Q,11,0))</f>
        <v/>
      </c>
      <c r="I1494" s="88"/>
      <c r="J1494" s="89"/>
      <c r="K1494" s="90" t="str">
        <f>IF(D1494="","",ROUND((F1494*I1494*'Műszaki adattábla'!$C$6/'Műszaki adattábla'!$C$7)+(G1494*I1494)+(H1494*I1494)/12*$D$7,0))</f>
        <v/>
      </c>
      <c r="L1494" s="91" t="str">
        <f t="shared" si="47"/>
        <v/>
      </c>
    </row>
    <row r="1495" spans="2:12" ht="15.75" thickBot="1" x14ac:dyDescent="0.3">
      <c r="B1495" s="84" t="str">
        <f t="shared" si="48"/>
        <v/>
      </c>
      <c r="C1495" s="85" t="str">
        <f>IF(D1495="","",VLOOKUP(D1495,'Műszaki adattábla'!E:H,2,0))</f>
        <v/>
      </c>
      <c r="D1495" s="86" t="str">
        <f>IF('Műszaki adattábla'!E1428="","",'Műszaki adattábla'!E1428)</f>
        <v/>
      </c>
      <c r="E1495" s="148" t="str">
        <f>IF(D1495="","",VLOOKUP(D1495,'Műszaki adattábla'!E:S,13,0))</f>
        <v/>
      </c>
      <c r="F1495" s="87" t="str">
        <f>IF(D1495="","",VLOOKUP(D1495,'Műszaki adattábla'!E:N,8,0))</f>
        <v/>
      </c>
      <c r="G1495" s="87" t="str">
        <f>IF(D1495="","",IF('Műszaki adattábla'!K1428="20-99",IF('Műszaki adattábla'!N1428="","Nem adott meg lekötött teljesítményt",VLOOKUP(D1495,'Műszaki adattábla'!E:P,10,0)),0))</f>
        <v/>
      </c>
      <c r="H1495" s="87" t="str">
        <f>IF(D1495="","",VLOOKUP(D1495,'Műszaki adattábla'!E:Q,11,0))</f>
        <v/>
      </c>
      <c r="I1495" s="88"/>
      <c r="J1495" s="89"/>
      <c r="K1495" s="90" t="str">
        <f>IF(D1495="","",ROUND((F1495*I1495*'Műszaki adattábla'!$C$6/'Műszaki adattábla'!$C$7)+(G1495*I1495)+(H1495*I1495)/12*$D$7,0))</f>
        <v/>
      </c>
      <c r="L1495" s="91" t="str">
        <f t="shared" si="47"/>
        <v/>
      </c>
    </row>
    <row r="1496" spans="2:12" ht="15.75" thickBot="1" x14ac:dyDescent="0.3">
      <c r="B1496" s="84" t="str">
        <f t="shared" si="48"/>
        <v/>
      </c>
      <c r="C1496" s="85" t="str">
        <f>IF(D1496="","",VLOOKUP(D1496,'Műszaki adattábla'!E:H,2,0))</f>
        <v/>
      </c>
      <c r="D1496" s="86" t="str">
        <f>IF('Műszaki adattábla'!E1429="","",'Műszaki adattábla'!E1429)</f>
        <v/>
      </c>
      <c r="E1496" s="148" t="str">
        <f>IF(D1496="","",VLOOKUP(D1496,'Műszaki adattábla'!E:S,13,0))</f>
        <v/>
      </c>
      <c r="F1496" s="87" t="str">
        <f>IF(D1496="","",VLOOKUP(D1496,'Műszaki adattábla'!E:N,8,0))</f>
        <v/>
      </c>
      <c r="G1496" s="87" t="str">
        <f>IF(D1496="","",IF('Műszaki adattábla'!K1429="20-99",IF('Műszaki adattábla'!N1429="","Nem adott meg lekötött teljesítményt",VLOOKUP(D1496,'Műszaki adattábla'!E:P,10,0)),0))</f>
        <v/>
      </c>
      <c r="H1496" s="87" t="str">
        <f>IF(D1496="","",VLOOKUP(D1496,'Műszaki adattábla'!E:Q,11,0))</f>
        <v/>
      </c>
      <c r="I1496" s="88"/>
      <c r="J1496" s="89"/>
      <c r="K1496" s="90" t="str">
        <f>IF(D1496="","",ROUND((F1496*I1496*'Műszaki adattábla'!$C$6/'Műszaki adattábla'!$C$7)+(G1496*I1496)+(H1496*I1496)/12*$D$7,0))</f>
        <v/>
      </c>
      <c r="L1496" s="91" t="str">
        <f t="shared" si="47"/>
        <v/>
      </c>
    </row>
    <row r="1497" spans="2:12" ht="15.75" thickBot="1" x14ac:dyDescent="0.3">
      <c r="B1497" s="84" t="str">
        <f t="shared" si="48"/>
        <v/>
      </c>
      <c r="C1497" s="85" t="str">
        <f>IF(D1497="","",VLOOKUP(D1497,'Műszaki adattábla'!E:H,2,0))</f>
        <v/>
      </c>
      <c r="D1497" s="86" t="str">
        <f>IF('Műszaki adattábla'!E1430="","",'Műszaki adattábla'!E1430)</f>
        <v/>
      </c>
      <c r="E1497" s="148" t="str">
        <f>IF(D1497="","",VLOOKUP(D1497,'Műszaki adattábla'!E:S,13,0))</f>
        <v/>
      </c>
      <c r="F1497" s="87" t="str">
        <f>IF(D1497="","",VLOOKUP(D1497,'Műszaki adattábla'!E:N,8,0))</f>
        <v/>
      </c>
      <c r="G1497" s="87" t="str">
        <f>IF(D1497="","",IF('Műszaki adattábla'!K1430="20-99",IF('Műszaki adattábla'!N1430="","Nem adott meg lekötött teljesítményt",VLOOKUP(D1497,'Műszaki adattábla'!E:P,10,0)),0))</f>
        <v/>
      </c>
      <c r="H1497" s="87" t="str">
        <f>IF(D1497="","",VLOOKUP(D1497,'Műszaki adattábla'!E:Q,11,0))</f>
        <v/>
      </c>
      <c r="I1497" s="88"/>
      <c r="J1497" s="89"/>
      <c r="K1497" s="90" t="str">
        <f>IF(D1497="","",ROUND((F1497*I1497*'Műszaki adattábla'!$C$6/'Műszaki adattábla'!$C$7)+(G1497*I1497)+(H1497*I1497)/12*$D$7,0))</f>
        <v/>
      </c>
      <c r="L1497" s="91" t="str">
        <f t="shared" si="47"/>
        <v/>
      </c>
    </row>
    <row r="1498" spans="2:12" ht="15.75" thickBot="1" x14ac:dyDescent="0.3">
      <c r="B1498" s="84" t="str">
        <f t="shared" si="48"/>
        <v/>
      </c>
      <c r="C1498" s="85" t="str">
        <f>IF(D1498="","",VLOOKUP(D1498,'Műszaki adattábla'!E:H,2,0))</f>
        <v/>
      </c>
      <c r="D1498" s="86" t="str">
        <f>IF('Műszaki adattábla'!E1431="","",'Műszaki adattábla'!E1431)</f>
        <v/>
      </c>
      <c r="E1498" s="148" t="str">
        <f>IF(D1498="","",VLOOKUP(D1498,'Műszaki adattábla'!E:S,13,0))</f>
        <v/>
      </c>
      <c r="F1498" s="87" t="str">
        <f>IF(D1498="","",VLOOKUP(D1498,'Műszaki adattábla'!E:N,8,0))</f>
        <v/>
      </c>
      <c r="G1498" s="87" t="str">
        <f>IF(D1498="","",IF('Műszaki adattábla'!K1431="20-99",IF('Műszaki adattábla'!N1431="","Nem adott meg lekötött teljesítményt",VLOOKUP(D1498,'Műszaki adattábla'!E:P,10,0)),0))</f>
        <v/>
      </c>
      <c r="H1498" s="87" t="str">
        <f>IF(D1498="","",VLOOKUP(D1498,'Műszaki adattábla'!E:Q,11,0))</f>
        <v/>
      </c>
      <c r="I1498" s="88"/>
      <c r="J1498" s="89"/>
      <c r="K1498" s="90" t="str">
        <f>IF(D1498="","",ROUND((F1498*I1498*'Műszaki adattábla'!$C$6/'Műszaki adattábla'!$C$7)+(G1498*I1498)+(H1498*I1498)/12*$D$7,0))</f>
        <v/>
      </c>
      <c r="L1498" s="91" t="str">
        <f t="shared" si="47"/>
        <v/>
      </c>
    </row>
    <row r="1499" spans="2:12" ht="15.75" thickBot="1" x14ac:dyDescent="0.3">
      <c r="B1499" s="84" t="str">
        <f t="shared" si="48"/>
        <v/>
      </c>
      <c r="C1499" s="85" t="str">
        <f>IF(D1499="","",VLOOKUP(D1499,'Műszaki adattábla'!E:H,2,0))</f>
        <v/>
      </c>
      <c r="D1499" s="86" t="str">
        <f>IF('Műszaki adattábla'!E1432="","",'Műszaki adattábla'!E1432)</f>
        <v/>
      </c>
      <c r="E1499" s="148" t="str">
        <f>IF(D1499="","",VLOOKUP(D1499,'Műszaki adattábla'!E:S,13,0))</f>
        <v/>
      </c>
      <c r="F1499" s="87" t="str">
        <f>IF(D1499="","",VLOOKUP(D1499,'Műszaki adattábla'!E:N,8,0))</f>
        <v/>
      </c>
      <c r="G1499" s="87" t="str">
        <f>IF(D1499="","",IF('Műszaki adattábla'!K1432="20-99",IF('Műszaki adattábla'!N1432="","Nem adott meg lekötött teljesítményt",VLOOKUP(D1499,'Műszaki adattábla'!E:P,10,0)),0))</f>
        <v/>
      </c>
      <c r="H1499" s="87" t="str">
        <f>IF(D1499="","",VLOOKUP(D1499,'Műszaki adattábla'!E:Q,11,0))</f>
        <v/>
      </c>
      <c r="I1499" s="88"/>
      <c r="J1499" s="89"/>
      <c r="K1499" s="90" t="str">
        <f>IF(D1499="","",ROUND((F1499*I1499*'Műszaki adattábla'!$C$6/'Műszaki adattábla'!$C$7)+(G1499*I1499)+(H1499*I1499)/12*$D$7,0))</f>
        <v/>
      </c>
      <c r="L1499" s="91" t="str">
        <f t="shared" si="47"/>
        <v/>
      </c>
    </row>
    <row r="1500" spans="2:12" ht="15.75" thickBot="1" x14ac:dyDescent="0.3">
      <c r="B1500" s="84" t="str">
        <f t="shared" si="48"/>
        <v/>
      </c>
      <c r="C1500" s="85" t="str">
        <f>IF(D1500="","",VLOOKUP(D1500,'Műszaki adattábla'!E:H,2,0))</f>
        <v/>
      </c>
      <c r="D1500" s="86" t="str">
        <f>IF('Műszaki adattábla'!E1433="","",'Műszaki adattábla'!E1433)</f>
        <v/>
      </c>
      <c r="E1500" s="148" t="str">
        <f>IF(D1500="","",VLOOKUP(D1500,'Műszaki adattábla'!E:S,13,0))</f>
        <v/>
      </c>
      <c r="F1500" s="87" t="str">
        <f>IF(D1500="","",VLOOKUP(D1500,'Műszaki adattábla'!E:N,8,0))</f>
        <v/>
      </c>
      <c r="G1500" s="87" t="str">
        <f>IF(D1500="","",IF('Műszaki adattábla'!K1433="20-99",IF('Műszaki adattábla'!N1433="","Nem adott meg lekötött teljesítményt",VLOOKUP(D1500,'Műszaki adattábla'!E:P,10,0)),0))</f>
        <v/>
      </c>
      <c r="H1500" s="87" t="str">
        <f>IF(D1500="","",VLOOKUP(D1500,'Műszaki adattábla'!E:Q,11,0))</f>
        <v/>
      </c>
      <c r="I1500" s="88"/>
      <c r="J1500" s="89"/>
      <c r="K1500" s="90" t="str">
        <f>IF(D1500="","",ROUND((F1500*I1500*'Műszaki adattábla'!$C$6/'Műszaki adattábla'!$C$7)+(G1500*I1500)+(H1500*I1500)/12*$D$7,0))</f>
        <v/>
      </c>
      <c r="L1500" s="91" t="str">
        <f t="shared" si="47"/>
        <v/>
      </c>
    </row>
    <row r="1501" spans="2:12" ht="15.75" thickBot="1" x14ac:dyDescent="0.3">
      <c r="B1501" s="84" t="str">
        <f t="shared" si="48"/>
        <v/>
      </c>
      <c r="C1501" s="85" t="str">
        <f>IF(D1501="","",VLOOKUP(D1501,'Műszaki adattábla'!E:H,2,0))</f>
        <v/>
      </c>
      <c r="D1501" s="86" t="str">
        <f>IF('Műszaki adattábla'!E1434="","",'Műszaki adattábla'!E1434)</f>
        <v/>
      </c>
      <c r="E1501" s="148" t="str">
        <f>IF(D1501="","",VLOOKUP(D1501,'Műszaki adattábla'!E:S,13,0))</f>
        <v/>
      </c>
      <c r="F1501" s="87" t="str">
        <f>IF(D1501="","",VLOOKUP(D1501,'Műszaki adattábla'!E:N,8,0))</f>
        <v/>
      </c>
      <c r="G1501" s="87" t="str">
        <f>IF(D1501="","",IF('Műszaki adattábla'!K1434="20-99",IF('Műszaki adattábla'!N1434="","Nem adott meg lekötött teljesítményt",VLOOKUP(D1501,'Műszaki adattábla'!E:P,10,0)),0))</f>
        <v/>
      </c>
      <c r="H1501" s="87" t="str">
        <f>IF(D1501="","",VLOOKUP(D1501,'Műszaki adattábla'!E:Q,11,0))</f>
        <v/>
      </c>
      <c r="I1501" s="88"/>
      <c r="J1501" s="89"/>
      <c r="K1501" s="90" t="str">
        <f>IF(D1501="","",ROUND((F1501*I1501*'Műszaki adattábla'!$C$6/'Műszaki adattábla'!$C$7)+(G1501*I1501)+(H1501*I1501)/12*$D$7,0))</f>
        <v/>
      </c>
      <c r="L1501" s="91" t="str">
        <f t="shared" si="47"/>
        <v/>
      </c>
    </row>
    <row r="1502" spans="2:12" ht="15.75" thickBot="1" x14ac:dyDescent="0.3">
      <c r="B1502" s="84" t="str">
        <f t="shared" si="48"/>
        <v/>
      </c>
      <c r="C1502" s="85" t="str">
        <f>IF(D1502="","",VLOOKUP(D1502,'Műszaki adattábla'!E:H,2,0))</f>
        <v/>
      </c>
      <c r="D1502" s="86" t="str">
        <f>IF('Műszaki adattábla'!E1435="","",'Műszaki adattábla'!E1435)</f>
        <v/>
      </c>
      <c r="E1502" s="148" t="str">
        <f>IF(D1502="","",VLOOKUP(D1502,'Műszaki adattábla'!E:S,13,0))</f>
        <v/>
      </c>
      <c r="F1502" s="87" t="str">
        <f>IF(D1502="","",VLOOKUP(D1502,'Műszaki adattábla'!E:N,8,0))</f>
        <v/>
      </c>
      <c r="G1502" s="87" t="str">
        <f>IF(D1502="","",IF('Műszaki adattábla'!K1435="20-99",IF('Műszaki adattábla'!N1435="","Nem adott meg lekötött teljesítményt",VLOOKUP(D1502,'Műszaki adattábla'!E:P,10,0)),0))</f>
        <v/>
      </c>
      <c r="H1502" s="87" t="str">
        <f>IF(D1502="","",VLOOKUP(D1502,'Műszaki adattábla'!E:Q,11,0))</f>
        <v/>
      </c>
      <c r="I1502" s="88"/>
      <c r="J1502" s="89"/>
      <c r="K1502" s="90" t="str">
        <f>IF(D1502="","",ROUND((F1502*I1502*'Műszaki adattábla'!$C$6/'Műszaki adattábla'!$C$7)+(G1502*I1502)+(H1502*I1502)/12*$D$7,0))</f>
        <v/>
      </c>
      <c r="L1502" s="91" t="str">
        <f t="shared" si="47"/>
        <v/>
      </c>
    </row>
    <row r="1503" spans="2:12" ht="15.75" thickBot="1" x14ac:dyDescent="0.3">
      <c r="B1503" s="84" t="str">
        <f t="shared" si="48"/>
        <v/>
      </c>
      <c r="C1503" s="85" t="str">
        <f>IF(D1503="","",VLOOKUP(D1503,'Műszaki adattábla'!E:H,2,0))</f>
        <v/>
      </c>
      <c r="D1503" s="86" t="str">
        <f>IF('Műszaki adattábla'!E1436="","",'Műszaki adattábla'!E1436)</f>
        <v/>
      </c>
      <c r="E1503" s="148" t="str">
        <f>IF(D1503="","",VLOOKUP(D1503,'Műszaki adattábla'!E:S,13,0))</f>
        <v/>
      </c>
      <c r="F1503" s="87" t="str">
        <f>IF(D1503="","",VLOOKUP(D1503,'Műszaki adattábla'!E:N,8,0))</f>
        <v/>
      </c>
      <c r="G1503" s="87" t="str">
        <f>IF(D1503="","",IF('Műszaki adattábla'!K1436="20-99",IF('Műszaki adattábla'!N1436="","Nem adott meg lekötött teljesítményt",VLOOKUP(D1503,'Műszaki adattábla'!E:P,10,0)),0))</f>
        <v/>
      </c>
      <c r="H1503" s="87" t="str">
        <f>IF(D1503="","",VLOOKUP(D1503,'Műszaki adattábla'!E:Q,11,0))</f>
        <v/>
      </c>
      <c r="I1503" s="88"/>
      <c r="J1503" s="89"/>
      <c r="K1503" s="90" t="str">
        <f>IF(D1503="","",ROUND((F1503*I1503*'Műszaki adattábla'!$C$6/'Műszaki adattábla'!$C$7)+(G1503*I1503)+(H1503*I1503)/12*$D$7,0))</f>
        <v/>
      </c>
      <c r="L1503" s="91" t="str">
        <f t="shared" si="47"/>
        <v/>
      </c>
    </row>
    <row r="1504" spans="2:12" ht="15.75" thickBot="1" x14ac:dyDescent="0.3">
      <c r="B1504" s="84" t="str">
        <f t="shared" si="48"/>
        <v/>
      </c>
      <c r="C1504" s="85" t="str">
        <f>IF(D1504="","",VLOOKUP(D1504,'Műszaki adattábla'!E:H,2,0))</f>
        <v/>
      </c>
      <c r="D1504" s="86" t="str">
        <f>IF('Műszaki adattábla'!E1437="","",'Műszaki adattábla'!E1437)</f>
        <v/>
      </c>
      <c r="E1504" s="148" t="str">
        <f>IF(D1504="","",VLOOKUP(D1504,'Műszaki adattábla'!E:S,13,0))</f>
        <v/>
      </c>
      <c r="F1504" s="87" t="str">
        <f>IF(D1504="","",VLOOKUP(D1504,'Műszaki adattábla'!E:N,8,0))</f>
        <v/>
      </c>
      <c r="G1504" s="87" t="str">
        <f>IF(D1504="","",IF('Műszaki adattábla'!K1437="20-99",IF('Műszaki adattábla'!N1437="","Nem adott meg lekötött teljesítményt",VLOOKUP(D1504,'Műszaki adattábla'!E:P,10,0)),0))</f>
        <v/>
      </c>
      <c r="H1504" s="87" t="str">
        <f>IF(D1504="","",VLOOKUP(D1504,'Műszaki adattábla'!E:Q,11,0))</f>
        <v/>
      </c>
      <c r="I1504" s="88"/>
      <c r="J1504" s="89"/>
      <c r="K1504" s="90" t="str">
        <f>IF(D1504="","",ROUND((F1504*I1504*'Műszaki adattábla'!$C$6/'Műszaki adattábla'!$C$7)+(G1504*I1504)+(H1504*I1504)/12*$D$7,0))</f>
        <v/>
      </c>
      <c r="L1504" s="91" t="str">
        <f t="shared" ref="L1504:L1567" si="49">IF(D1504="","",ROUND((J1504/1000)*E1504,0))</f>
        <v/>
      </c>
    </row>
    <row r="1505" spans="2:12" ht="15.75" thickBot="1" x14ac:dyDescent="0.3">
      <c r="B1505" s="84" t="str">
        <f t="shared" si="48"/>
        <v/>
      </c>
      <c r="C1505" s="85" t="str">
        <f>IF(D1505="","",VLOOKUP(D1505,'Műszaki adattábla'!E:H,2,0))</f>
        <v/>
      </c>
      <c r="D1505" s="86" t="str">
        <f>IF('Műszaki adattábla'!E1438="","",'Műszaki adattábla'!E1438)</f>
        <v/>
      </c>
      <c r="E1505" s="148" t="str">
        <f>IF(D1505="","",VLOOKUP(D1505,'Műszaki adattábla'!E:S,13,0))</f>
        <v/>
      </c>
      <c r="F1505" s="87" t="str">
        <f>IF(D1505="","",VLOOKUP(D1505,'Műszaki adattábla'!E:N,8,0))</f>
        <v/>
      </c>
      <c r="G1505" s="87" t="str">
        <f>IF(D1505="","",IF('Műszaki adattábla'!K1438="20-99",IF('Műszaki adattábla'!N1438="","Nem adott meg lekötött teljesítményt",VLOOKUP(D1505,'Műszaki adattábla'!E:P,10,0)),0))</f>
        <v/>
      </c>
      <c r="H1505" s="87" t="str">
        <f>IF(D1505="","",VLOOKUP(D1505,'Műszaki adattábla'!E:Q,11,0))</f>
        <v/>
      </c>
      <c r="I1505" s="88"/>
      <c r="J1505" s="89"/>
      <c r="K1505" s="90" t="str">
        <f>IF(D1505="","",ROUND((F1505*I1505*'Műszaki adattábla'!$C$6/'Műszaki adattábla'!$C$7)+(G1505*I1505)+(H1505*I1505)/12*$D$7,0))</f>
        <v/>
      </c>
      <c r="L1505" s="91" t="str">
        <f t="shared" si="49"/>
        <v/>
      </c>
    </row>
    <row r="1506" spans="2:12" ht="15.75" thickBot="1" x14ac:dyDescent="0.3">
      <c r="B1506" s="84" t="str">
        <f t="shared" si="48"/>
        <v/>
      </c>
      <c r="C1506" s="85" t="str">
        <f>IF(D1506="","",VLOOKUP(D1506,'Műszaki adattábla'!E:H,2,0))</f>
        <v/>
      </c>
      <c r="D1506" s="86" t="str">
        <f>IF('Műszaki adattábla'!E1439="","",'Műszaki adattábla'!E1439)</f>
        <v/>
      </c>
      <c r="E1506" s="148" t="str">
        <f>IF(D1506="","",VLOOKUP(D1506,'Műszaki adattábla'!E:S,13,0))</f>
        <v/>
      </c>
      <c r="F1506" s="87" t="str">
        <f>IF(D1506="","",VLOOKUP(D1506,'Műszaki adattábla'!E:N,8,0))</f>
        <v/>
      </c>
      <c r="G1506" s="87" t="str">
        <f>IF(D1506="","",IF('Műszaki adattábla'!K1439="20-99",IF('Műszaki adattábla'!N1439="","Nem adott meg lekötött teljesítményt",VLOOKUP(D1506,'Műszaki adattábla'!E:P,10,0)),0))</f>
        <v/>
      </c>
      <c r="H1506" s="87" t="str">
        <f>IF(D1506="","",VLOOKUP(D1506,'Műszaki adattábla'!E:Q,11,0))</f>
        <v/>
      </c>
      <c r="I1506" s="88"/>
      <c r="J1506" s="89"/>
      <c r="K1506" s="90" t="str">
        <f>IF(D1506="","",ROUND((F1506*I1506*'Műszaki adattábla'!$C$6/'Műszaki adattábla'!$C$7)+(G1506*I1506)+(H1506*I1506)/12*$D$7,0))</f>
        <v/>
      </c>
      <c r="L1506" s="91" t="str">
        <f t="shared" si="49"/>
        <v/>
      </c>
    </row>
    <row r="1507" spans="2:12" ht="15.75" thickBot="1" x14ac:dyDescent="0.3">
      <c r="B1507" s="84" t="str">
        <f t="shared" si="48"/>
        <v/>
      </c>
      <c r="C1507" s="85" t="str">
        <f>IF(D1507="","",VLOOKUP(D1507,'Műszaki adattábla'!E:H,2,0))</f>
        <v/>
      </c>
      <c r="D1507" s="86" t="str">
        <f>IF('Műszaki adattábla'!E1440="","",'Műszaki adattábla'!E1440)</f>
        <v/>
      </c>
      <c r="E1507" s="148" t="str">
        <f>IF(D1507="","",VLOOKUP(D1507,'Műszaki adattábla'!E:S,13,0))</f>
        <v/>
      </c>
      <c r="F1507" s="87" t="str">
        <f>IF(D1507="","",VLOOKUP(D1507,'Műszaki adattábla'!E:N,8,0))</f>
        <v/>
      </c>
      <c r="G1507" s="87" t="str">
        <f>IF(D1507="","",IF('Műszaki adattábla'!K1440="20-99",IF('Műszaki adattábla'!N1440="","Nem adott meg lekötött teljesítményt",VLOOKUP(D1507,'Műszaki adattábla'!E:P,10,0)),0))</f>
        <v/>
      </c>
      <c r="H1507" s="87" t="str">
        <f>IF(D1507="","",VLOOKUP(D1507,'Műszaki adattábla'!E:Q,11,0))</f>
        <v/>
      </c>
      <c r="I1507" s="88"/>
      <c r="J1507" s="89"/>
      <c r="K1507" s="90" t="str">
        <f>IF(D1507="","",ROUND((F1507*I1507*'Műszaki adattábla'!$C$6/'Műszaki adattábla'!$C$7)+(G1507*I1507)+(H1507*I1507)/12*$D$7,0))</f>
        <v/>
      </c>
      <c r="L1507" s="91" t="str">
        <f t="shared" si="49"/>
        <v/>
      </c>
    </row>
    <row r="1508" spans="2:12" ht="15.75" thickBot="1" x14ac:dyDescent="0.3">
      <c r="B1508" s="84" t="str">
        <f t="shared" si="48"/>
        <v/>
      </c>
      <c r="C1508" s="85" t="str">
        <f>IF(D1508="","",VLOOKUP(D1508,'Műszaki adattábla'!E:H,2,0))</f>
        <v/>
      </c>
      <c r="D1508" s="86" t="str">
        <f>IF('Műszaki adattábla'!E1441="","",'Műszaki adattábla'!E1441)</f>
        <v/>
      </c>
      <c r="E1508" s="148" t="str">
        <f>IF(D1508="","",VLOOKUP(D1508,'Műszaki adattábla'!E:S,13,0))</f>
        <v/>
      </c>
      <c r="F1508" s="87" t="str">
        <f>IF(D1508="","",VLOOKUP(D1508,'Műszaki adattábla'!E:N,8,0))</f>
        <v/>
      </c>
      <c r="G1508" s="87" t="str">
        <f>IF(D1508="","",IF('Műszaki adattábla'!K1441="20-99",IF('Műszaki adattábla'!N1441="","Nem adott meg lekötött teljesítményt",VLOOKUP(D1508,'Műszaki adattábla'!E:P,10,0)),0))</f>
        <v/>
      </c>
      <c r="H1508" s="87" t="str">
        <f>IF(D1508="","",VLOOKUP(D1508,'Műszaki adattábla'!E:Q,11,0))</f>
        <v/>
      </c>
      <c r="I1508" s="88"/>
      <c r="J1508" s="89"/>
      <c r="K1508" s="90" t="str">
        <f>IF(D1508="","",ROUND((F1508*I1508*'Műszaki adattábla'!$C$6/'Műszaki adattábla'!$C$7)+(G1508*I1508)+(H1508*I1508)/12*$D$7,0))</f>
        <v/>
      </c>
      <c r="L1508" s="91" t="str">
        <f t="shared" si="49"/>
        <v/>
      </c>
    </row>
    <row r="1509" spans="2:12" ht="15.75" thickBot="1" x14ac:dyDescent="0.3">
      <c r="B1509" s="84" t="str">
        <f t="shared" si="48"/>
        <v/>
      </c>
      <c r="C1509" s="85" t="str">
        <f>IF(D1509="","",VLOOKUP(D1509,'Műszaki adattábla'!E:H,2,0))</f>
        <v/>
      </c>
      <c r="D1509" s="86" t="str">
        <f>IF('Műszaki adattábla'!E1442="","",'Műszaki adattábla'!E1442)</f>
        <v/>
      </c>
      <c r="E1509" s="148" t="str">
        <f>IF(D1509="","",VLOOKUP(D1509,'Műszaki adattábla'!E:S,13,0))</f>
        <v/>
      </c>
      <c r="F1509" s="87" t="str">
        <f>IF(D1509="","",VLOOKUP(D1509,'Műszaki adattábla'!E:N,8,0))</f>
        <v/>
      </c>
      <c r="G1509" s="87" t="str">
        <f>IF(D1509="","",IF('Műszaki adattábla'!K1442="20-99",IF('Műszaki adattábla'!N1442="","Nem adott meg lekötött teljesítményt",VLOOKUP(D1509,'Műszaki adattábla'!E:P,10,0)),0))</f>
        <v/>
      </c>
      <c r="H1509" s="87" t="str">
        <f>IF(D1509="","",VLOOKUP(D1509,'Műszaki adattábla'!E:Q,11,0))</f>
        <v/>
      </c>
      <c r="I1509" s="88"/>
      <c r="J1509" s="89"/>
      <c r="K1509" s="90" t="str">
        <f>IF(D1509="","",ROUND((F1509*I1509*'Műszaki adattábla'!$C$6/'Műszaki adattábla'!$C$7)+(G1509*I1509)+(H1509*I1509)/12*$D$7,0))</f>
        <v/>
      </c>
      <c r="L1509" s="91" t="str">
        <f t="shared" si="49"/>
        <v/>
      </c>
    </row>
    <row r="1510" spans="2:12" ht="15.75" thickBot="1" x14ac:dyDescent="0.3">
      <c r="B1510" s="84" t="str">
        <f t="shared" si="48"/>
        <v/>
      </c>
      <c r="C1510" s="85" t="str">
        <f>IF(D1510="","",VLOOKUP(D1510,'Műszaki adattábla'!E:H,2,0))</f>
        <v/>
      </c>
      <c r="D1510" s="86" t="str">
        <f>IF('Műszaki adattábla'!E1443="","",'Műszaki adattábla'!E1443)</f>
        <v/>
      </c>
      <c r="E1510" s="148" t="str">
        <f>IF(D1510="","",VLOOKUP(D1510,'Műszaki adattábla'!E:S,13,0))</f>
        <v/>
      </c>
      <c r="F1510" s="87" t="str">
        <f>IF(D1510="","",VLOOKUP(D1510,'Műszaki adattábla'!E:N,8,0))</f>
        <v/>
      </c>
      <c r="G1510" s="87" t="str">
        <f>IF(D1510="","",IF('Műszaki adattábla'!K1443="20-99",IF('Műszaki adattábla'!N1443="","Nem adott meg lekötött teljesítményt",VLOOKUP(D1510,'Műszaki adattábla'!E:P,10,0)),0))</f>
        <v/>
      </c>
      <c r="H1510" s="87" t="str">
        <f>IF(D1510="","",VLOOKUP(D1510,'Műszaki adattábla'!E:Q,11,0))</f>
        <v/>
      </c>
      <c r="I1510" s="88"/>
      <c r="J1510" s="89"/>
      <c r="K1510" s="90" t="str">
        <f>IF(D1510="","",ROUND((F1510*I1510*'Műszaki adattábla'!$C$6/'Műszaki adattábla'!$C$7)+(G1510*I1510)+(H1510*I1510)/12*$D$7,0))</f>
        <v/>
      </c>
      <c r="L1510" s="91" t="str">
        <f t="shared" si="49"/>
        <v/>
      </c>
    </row>
    <row r="1511" spans="2:12" ht="15.75" thickBot="1" x14ac:dyDescent="0.3">
      <c r="B1511" s="84" t="str">
        <f t="shared" si="48"/>
        <v/>
      </c>
      <c r="C1511" s="85" t="str">
        <f>IF(D1511="","",VLOOKUP(D1511,'Műszaki adattábla'!E:H,2,0))</f>
        <v/>
      </c>
      <c r="D1511" s="86" t="str">
        <f>IF('Műszaki adattábla'!E1444="","",'Műszaki adattábla'!E1444)</f>
        <v/>
      </c>
      <c r="E1511" s="148" t="str">
        <f>IF(D1511="","",VLOOKUP(D1511,'Műszaki adattábla'!E:S,13,0))</f>
        <v/>
      </c>
      <c r="F1511" s="87" t="str">
        <f>IF(D1511="","",VLOOKUP(D1511,'Műszaki adattábla'!E:N,8,0))</f>
        <v/>
      </c>
      <c r="G1511" s="87" t="str">
        <f>IF(D1511="","",IF('Műszaki adattábla'!K1444="20-99",IF('Műszaki adattábla'!N1444="","Nem adott meg lekötött teljesítményt",VLOOKUP(D1511,'Műszaki adattábla'!E:P,10,0)),0))</f>
        <v/>
      </c>
      <c r="H1511" s="87" t="str">
        <f>IF(D1511="","",VLOOKUP(D1511,'Műszaki adattábla'!E:Q,11,0))</f>
        <v/>
      </c>
      <c r="I1511" s="88"/>
      <c r="J1511" s="89"/>
      <c r="K1511" s="90" t="str">
        <f>IF(D1511="","",ROUND((F1511*I1511*'Műszaki adattábla'!$C$6/'Műszaki adattábla'!$C$7)+(G1511*I1511)+(H1511*I1511)/12*$D$7,0))</f>
        <v/>
      </c>
      <c r="L1511" s="91" t="str">
        <f t="shared" si="49"/>
        <v/>
      </c>
    </row>
    <row r="1512" spans="2:12" ht="15.75" thickBot="1" x14ac:dyDescent="0.3">
      <c r="B1512" s="84" t="str">
        <f t="shared" si="48"/>
        <v/>
      </c>
      <c r="C1512" s="85" t="str">
        <f>IF(D1512="","",VLOOKUP(D1512,'Műszaki adattábla'!E:H,2,0))</f>
        <v/>
      </c>
      <c r="D1512" s="86" t="str">
        <f>IF('Műszaki adattábla'!E1445="","",'Műszaki adattábla'!E1445)</f>
        <v/>
      </c>
      <c r="E1512" s="148" t="str">
        <f>IF(D1512="","",VLOOKUP(D1512,'Műszaki adattábla'!E:S,13,0))</f>
        <v/>
      </c>
      <c r="F1512" s="87" t="str">
        <f>IF(D1512="","",VLOOKUP(D1512,'Műszaki adattábla'!E:N,8,0))</f>
        <v/>
      </c>
      <c r="G1512" s="87" t="str">
        <f>IF(D1512="","",IF('Műszaki adattábla'!K1445="20-99",IF('Műszaki adattábla'!N1445="","Nem adott meg lekötött teljesítményt",VLOOKUP(D1512,'Műszaki adattábla'!E:P,10,0)),0))</f>
        <v/>
      </c>
      <c r="H1512" s="87" t="str">
        <f>IF(D1512="","",VLOOKUP(D1512,'Műszaki adattábla'!E:Q,11,0))</f>
        <v/>
      </c>
      <c r="I1512" s="88"/>
      <c r="J1512" s="89"/>
      <c r="K1512" s="90" t="str">
        <f>IF(D1512="","",ROUND((F1512*I1512*'Műszaki adattábla'!$C$6/'Műszaki adattábla'!$C$7)+(G1512*I1512)+(H1512*I1512)/12*$D$7,0))</f>
        <v/>
      </c>
      <c r="L1512" s="91" t="str">
        <f t="shared" si="49"/>
        <v/>
      </c>
    </row>
    <row r="1513" spans="2:12" ht="15.75" thickBot="1" x14ac:dyDescent="0.3">
      <c r="B1513" s="84" t="str">
        <f t="shared" si="48"/>
        <v/>
      </c>
      <c r="C1513" s="85" t="str">
        <f>IF(D1513="","",VLOOKUP(D1513,'Műszaki adattábla'!E:H,2,0))</f>
        <v/>
      </c>
      <c r="D1513" s="86" t="str">
        <f>IF('Műszaki adattábla'!E1446="","",'Műszaki adattábla'!E1446)</f>
        <v/>
      </c>
      <c r="E1513" s="148" t="str">
        <f>IF(D1513="","",VLOOKUP(D1513,'Műszaki adattábla'!E:S,13,0))</f>
        <v/>
      </c>
      <c r="F1513" s="87" t="str">
        <f>IF(D1513="","",VLOOKUP(D1513,'Műszaki adattábla'!E:N,8,0))</f>
        <v/>
      </c>
      <c r="G1513" s="87" t="str">
        <f>IF(D1513="","",IF('Műszaki adattábla'!K1446="20-99",IF('Műszaki adattábla'!N1446="","Nem adott meg lekötött teljesítményt",VLOOKUP(D1513,'Műszaki adattábla'!E:P,10,0)),0))</f>
        <v/>
      </c>
      <c r="H1513" s="87" t="str">
        <f>IF(D1513="","",VLOOKUP(D1513,'Műszaki adattábla'!E:Q,11,0))</f>
        <v/>
      </c>
      <c r="I1513" s="88"/>
      <c r="J1513" s="89"/>
      <c r="K1513" s="90" t="str">
        <f>IF(D1513="","",ROUND((F1513*I1513*'Műszaki adattábla'!$C$6/'Műszaki adattábla'!$C$7)+(G1513*I1513)+(H1513*I1513)/12*$D$7,0))</f>
        <v/>
      </c>
      <c r="L1513" s="91" t="str">
        <f t="shared" si="49"/>
        <v/>
      </c>
    </row>
    <row r="1514" spans="2:12" ht="15.75" thickBot="1" x14ac:dyDescent="0.3">
      <c r="B1514" s="84" t="str">
        <f t="shared" si="48"/>
        <v/>
      </c>
      <c r="C1514" s="85" t="str">
        <f>IF(D1514="","",VLOOKUP(D1514,'Műszaki adattábla'!E:H,2,0))</f>
        <v/>
      </c>
      <c r="D1514" s="86" t="str">
        <f>IF('Műszaki adattábla'!E1447="","",'Műszaki adattábla'!E1447)</f>
        <v/>
      </c>
      <c r="E1514" s="148" t="str">
        <f>IF(D1514="","",VLOOKUP(D1514,'Műszaki adattábla'!E:S,13,0))</f>
        <v/>
      </c>
      <c r="F1514" s="87" t="str">
        <f>IF(D1514="","",VLOOKUP(D1514,'Műszaki adattábla'!E:N,8,0))</f>
        <v/>
      </c>
      <c r="G1514" s="87" t="str">
        <f>IF(D1514="","",IF('Műszaki adattábla'!K1447="20-99",IF('Műszaki adattábla'!N1447="","Nem adott meg lekötött teljesítményt",VLOOKUP(D1514,'Műszaki adattábla'!E:P,10,0)),0))</f>
        <v/>
      </c>
      <c r="H1514" s="87" t="str">
        <f>IF(D1514="","",VLOOKUP(D1514,'Műszaki adattábla'!E:Q,11,0))</f>
        <v/>
      </c>
      <c r="I1514" s="88"/>
      <c r="J1514" s="89"/>
      <c r="K1514" s="90" t="str">
        <f>IF(D1514="","",ROUND((F1514*I1514*'Műszaki adattábla'!$C$6/'Műszaki adattábla'!$C$7)+(G1514*I1514)+(H1514*I1514)/12*$D$7,0))</f>
        <v/>
      </c>
      <c r="L1514" s="91" t="str">
        <f t="shared" si="49"/>
        <v/>
      </c>
    </row>
    <row r="1515" spans="2:12" ht="15.75" thickBot="1" x14ac:dyDescent="0.3">
      <c r="B1515" s="84" t="str">
        <f t="shared" si="48"/>
        <v/>
      </c>
      <c r="C1515" s="85" t="str">
        <f>IF(D1515="","",VLOOKUP(D1515,'Műszaki adattábla'!E:H,2,0))</f>
        <v/>
      </c>
      <c r="D1515" s="86" t="str">
        <f>IF('Műszaki adattábla'!E1448="","",'Műszaki adattábla'!E1448)</f>
        <v/>
      </c>
      <c r="E1515" s="148" t="str">
        <f>IF(D1515="","",VLOOKUP(D1515,'Műszaki adattábla'!E:S,13,0))</f>
        <v/>
      </c>
      <c r="F1515" s="87" t="str">
        <f>IF(D1515="","",VLOOKUP(D1515,'Műszaki adattábla'!E:N,8,0))</f>
        <v/>
      </c>
      <c r="G1515" s="87" t="str">
        <f>IF(D1515="","",IF('Műszaki adattábla'!K1448="20-99",IF('Műszaki adattábla'!N1448="","Nem adott meg lekötött teljesítményt",VLOOKUP(D1515,'Műszaki adattábla'!E:P,10,0)),0))</f>
        <v/>
      </c>
      <c r="H1515" s="87" t="str">
        <f>IF(D1515="","",VLOOKUP(D1515,'Műszaki adattábla'!E:Q,11,0))</f>
        <v/>
      </c>
      <c r="I1515" s="88"/>
      <c r="J1515" s="89"/>
      <c r="K1515" s="90" t="str">
        <f>IF(D1515="","",ROUND((F1515*I1515*'Műszaki adattábla'!$C$6/'Műszaki adattábla'!$C$7)+(G1515*I1515)+(H1515*I1515)/12*$D$7,0))</f>
        <v/>
      </c>
      <c r="L1515" s="91" t="str">
        <f t="shared" si="49"/>
        <v/>
      </c>
    </row>
    <row r="1516" spans="2:12" ht="15.75" thickBot="1" x14ac:dyDescent="0.3">
      <c r="B1516" s="84" t="str">
        <f t="shared" si="48"/>
        <v/>
      </c>
      <c r="C1516" s="85" t="str">
        <f>IF(D1516="","",VLOOKUP(D1516,'Műszaki adattábla'!E:H,2,0))</f>
        <v/>
      </c>
      <c r="D1516" s="86" t="str">
        <f>IF('Műszaki adattábla'!E1449="","",'Műszaki adattábla'!E1449)</f>
        <v/>
      </c>
      <c r="E1516" s="148" t="str">
        <f>IF(D1516="","",VLOOKUP(D1516,'Műszaki adattábla'!E:S,13,0))</f>
        <v/>
      </c>
      <c r="F1516" s="87" t="str">
        <f>IF(D1516="","",VLOOKUP(D1516,'Műszaki adattábla'!E:N,8,0))</f>
        <v/>
      </c>
      <c r="G1516" s="87" t="str">
        <f>IF(D1516="","",IF('Műszaki adattábla'!K1449="20-99",IF('Műszaki adattábla'!N1449="","Nem adott meg lekötött teljesítményt",VLOOKUP(D1516,'Műszaki adattábla'!E:P,10,0)),0))</f>
        <v/>
      </c>
      <c r="H1516" s="87" t="str">
        <f>IF(D1516="","",VLOOKUP(D1516,'Műszaki adattábla'!E:Q,11,0))</f>
        <v/>
      </c>
      <c r="I1516" s="88"/>
      <c r="J1516" s="89"/>
      <c r="K1516" s="90" t="str">
        <f>IF(D1516="","",ROUND((F1516*I1516*'Műszaki adattábla'!$C$6/'Műszaki adattábla'!$C$7)+(G1516*I1516)+(H1516*I1516)/12*$D$7,0))</f>
        <v/>
      </c>
      <c r="L1516" s="91" t="str">
        <f t="shared" si="49"/>
        <v/>
      </c>
    </row>
    <row r="1517" spans="2:12" ht="15.75" thickBot="1" x14ac:dyDescent="0.3">
      <c r="B1517" s="84" t="str">
        <f t="shared" si="48"/>
        <v/>
      </c>
      <c r="C1517" s="85" t="str">
        <f>IF(D1517="","",VLOOKUP(D1517,'Műszaki adattábla'!E:H,2,0))</f>
        <v/>
      </c>
      <c r="D1517" s="86" t="str">
        <f>IF('Műszaki adattábla'!E1450="","",'Műszaki adattábla'!E1450)</f>
        <v/>
      </c>
      <c r="E1517" s="148" t="str">
        <f>IF(D1517="","",VLOOKUP(D1517,'Műszaki adattábla'!E:S,13,0))</f>
        <v/>
      </c>
      <c r="F1517" s="87" t="str">
        <f>IF(D1517="","",VLOOKUP(D1517,'Műszaki adattábla'!E:N,8,0))</f>
        <v/>
      </c>
      <c r="G1517" s="87" t="str">
        <f>IF(D1517="","",IF('Műszaki adattábla'!K1450="20-99",IF('Műszaki adattábla'!N1450="","Nem adott meg lekötött teljesítményt",VLOOKUP(D1517,'Műszaki adattábla'!E:P,10,0)),0))</f>
        <v/>
      </c>
      <c r="H1517" s="87" t="str">
        <f>IF(D1517="","",VLOOKUP(D1517,'Műszaki adattábla'!E:Q,11,0))</f>
        <v/>
      </c>
      <c r="I1517" s="88"/>
      <c r="J1517" s="89"/>
      <c r="K1517" s="90" t="str">
        <f>IF(D1517="","",ROUND((F1517*I1517*'Műszaki adattábla'!$C$6/'Műszaki adattábla'!$C$7)+(G1517*I1517)+(H1517*I1517)/12*$D$7,0))</f>
        <v/>
      </c>
      <c r="L1517" s="91" t="str">
        <f t="shared" si="49"/>
        <v/>
      </c>
    </row>
    <row r="1518" spans="2:12" ht="15.75" thickBot="1" x14ac:dyDescent="0.3">
      <c r="B1518" s="84" t="str">
        <f t="shared" si="48"/>
        <v/>
      </c>
      <c r="C1518" s="85" t="str">
        <f>IF(D1518="","",VLOOKUP(D1518,'Műszaki adattábla'!E:H,2,0))</f>
        <v/>
      </c>
      <c r="D1518" s="86" t="str">
        <f>IF('Műszaki adattábla'!E1451="","",'Műszaki adattábla'!E1451)</f>
        <v/>
      </c>
      <c r="E1518" s="148" t="str">
        <f>IF(D1518="","",VLOOKUP(D1518,'Műszaki adattábla'!E:S,13,0))</f>
        <v/>
      </c>
      <c r="F1518" s="87" t="str">
        <f>IF(D1518="","",VLOOKUP(D1518,'Műszaki adattábla'!E:N,8,0))</f>
        <v/>
      </c>
      <c r="G1518" s="87" t="str">
        <f>IF(D1518="","",IF('Műszaki adattábla'!K1451="20-99",IF('Műszaki adattábla'!N1451="","Nem adott meg lekötött teljesítményt",VLOOKUP(D1518,'Műszaki adattábla'!E:P,10,0)),0))</f>
        <v/>
      </c>
      <c r="H1518" s="87" t="str">
        <f>IF(D1518="","",VLOOKUP(D1518,'Műszaki adattábla'!E:Q,11,0))</f>
        <v/>
      </c>
      <c r="I1518" s="88"/>
      <c r="J1518" s="89"/>
      <c r="K1518" s="90" t="str">
        <f>IF(D1518="","",ROUND((F1518*I1518*'Műszaki adattábla'!$C$6/'Műszaki adattábla'!$C$7)+(G1518*I1518)+(H1518*I1518)/12*$D$7,0))</f>
        <v/>
      </c>
      <c r="L1518" s="91" t="str">
        <f t="shared" si="49"/>
        <v/>
      </c>
    </row>
    <row r="1519" spans="2:12" ht="15.75" thickBot="1" x14ac:dyDescent="0.3">
      <c r="B1519" s="84" t="str">
        <f t="shared" si="48"/>
        <v/>
      </c>
      <c r="C1519" s="85" t="str">
        <f>IF(D1519="","",VLOOKUP(D1519,'Műszaki adattábla'!E:H,2,0))</f>
        <v/>
      </c>
      <c r="D1519" s="86" t="str">
        <f>IF('Műszaki adattábla'!E1452="","",'Műszaki adattábla'!E1452)</f>
        <v/>
      </c>
      <c r="E1519" s="148" t="str">
        <f>IF(D1519="","",VLOOKUP(D1519,'Műszaki adattábla'!E:S,13,0))</f>
        <v/>
      </c>
      <c r="F1519" s="87" t="str">
        <f>IF(D1519="","",VLOOKUP(D1519,'Műszaki adattábla'!E:N,8,0))</f>
        <v/>
      </c>
      <c r="G1519" s="87" t="str">
        <f>IF(D1519="","",IF('Műszaki adattábla'!K1452="20-99",IF('Műszaki adattábla'!N1452="","Nem adott meg lekötött teljesítményt",VLOOKUP(D1519,'Műszaki adattábla'!E:P,10,0)),0))</f>
        <v/>
      </c>
      <c r="H1519" s="87" t="str">
        <f>IF(D1519="","",VLOOKUP(D1519,'Műszaki adattábla'!E:Q,11,0))</f>
        <v/>
      </c>
      <c r="I1519" s="88"/>
      <c r="J1519" s="89"/>
      <c r="K1519" s="90" t="str">
        <f>IF(D1519="","",ROUND((F1519*I1519*'Műszaki adattábla'!$C$6/'Műszaki adattábla'!$C$7)+(G1519*I1519)+(H1519*I1519)/12*$D$7,0))</f>
        <v/>
      </c>
      <c r="L1519" s="91" t="str">
        <f t="shared" si="49"/>
        <v/>
      </c>
    </row>
    <row r="1520" spans="2:12" ht="15.75" thickBot="1" x14ac:dyDescent="0.3">
      <c r="B1520" s="84" t="str">
        <f t="shared" si="48"/>
        <v/>
      </c>
      <c r="C1520" s="85" t="str">
        <f>IF(D1520="","",VLOOKUP(D1520,'Műszaki adattábla'!E:H,2,0))</f>
        <v/>
      </c>
      <c r="D1520" s="86" t="str">
        <f>IF('Műszaki adattábla'!E1453="","",'Műszaki adattábla'!E1453)</f>
        <v/>
      </c>
      <c r="E1520" s="148" t="str">
        <f>IF(D1520="","",VLOOKUP(D1520,'Műszaki adattábla'!E:S,13,0))</f>
        <v/>
      </c>
      <c r="F1520" s="87" t="str">
        <f>IF(D1520="","",VLOOKUP(D1520,'Műszaki adattábla'!E:N,8,0))</f>
        <v/>
      </c>
      <c r="G1520" s="87" t="str">
        <f>IF(D1520="","",IF('Műszaki adattábla'!K1453="20-99",IF('Műszaki adattábla'!N1453="","Nem adott meg lekötött teljesítményt",VLOOKUP(D1520,'Műszaki adattábla'!E:P,10,0)),0))</f>
        <v/>
      </c>
      <c r="H1520" s="87" t="str">
        <f>IF(D1520="","",VLOOKUP(D1520,'Műszaki adattábla'!E:Q,11,0))</f>
        <v/>
      </c>
      <c r="I1520" s="88"/>
      <c r="J1520" s="89"/>
      <c r="K1520" s="90" t="str">
        <f>IF(D1520="","",ROUND((F1520*I1520*'Műszaki adattábla'!$C$6/'Műszaki adattábla'!$C$7)+(G1520*I1520)+(H1520*I1520)/12*$D$7,0))</f>
        <v/>
      </c>
      <c r="L1520" s="91" t="str">
        <f t="shared" si="49"/>
        <v/>
      </c>
    </row>
    <row r="1521" spans="2:12" ht="15.75" thickBot="1" x14ac:dyDescent="0.3">
      <c r="B1521" s="84" t="str">
        <f t="shared" si="48"/>
        <v/>
      </c>
      <c r="C1521" s="85" t="str">
        <f>IF(D1521="","",VLOOKUP(D1521,'Műszaki adattábla'!E:H,2,0))</f>
        <v/>
      </c>
      <c r="D1521" s="86" t="str">
        <f>IF('Műszaki adattábla'!E1454="","",'Műszaki adattábla'!E1454)</f>
        <v/>
      </c>
      <c r="E1521" s="148" t="str">
        <f>IF(D1521="","",VLOOKUP(D1521,'Műszaki adattábla'!E:S,13,0))</f>
        <v/>
      </c>
      <c r="F1521" s="87" t="str">
        <f>IF(D1521="","",VLOOKUP(D1521,'Műszaki adattábla'!E:N,8,0))</f>
        <v/>
      </c>
      <c r="G1521" s="87" t="str">
        <f>IF(D1521="","",IF('Műszaki adattábla'!K1454="20-99",IF('Műszaki adattábla'!N1454="","Nem adott meg lekötött teljesítményt",VLOOKUP(D1521,'Műszaki adattábla'!E:P,10,0)),0))</f>
        <v/>
      </c>
      <c r="H1521" s="87" t="str">
        <f>IF(D1521="","",VLOOKUP(D1521,'Műszaki adattábla'!E:Q,11,0))</f>
        <v/>
      </c>
      <c r="I1521" s="88"/>
      <c r="J1521" s="89"/>
      <c r="K1521" s="90" t="str">
        <f>IF(D1521="","",ROUND((F1521*I1521*'Műszaki adattábla'!$C$6/'Műszaki adattábla'!$C$7)+(G1521*I1521)+(H1521*I1521)/12*$D$7,0))</f>
        <v/>
      </c>
      <c r="L1521" s="91" t="str">
        <f t="shared" si="49"/>
        <v/>
      </c>
    </row>
    <row r="1522" spans="2:12" ht="15.75" thickBot="1" x14ac:dyDescent="0.3">
      <c r="B1522" s="84" t="str">
        <f t="shared" si="48"/>
        <v/>
      </c>
      <c r="C1522" s="85" t="str">
        <f>IF(D1522="","",VLOOKUP(D1522,'Műszaki adattábla'!E:H,2,0))</f>
        <v/>
      </c>
      <c r="D1522" s="86" t="str">
        <f>IF('Műszaki adattábla'!E1455="","",'Műszaki adattábla'!E1455)</f>
        <v/>
      </c>
      <c r="E1522" s="148" t="str">
        <f>IF(D1522="","",VLOOKUP(D1522,'Műszaki adattábla'!E:S,13,0))</f>
        <v/>
      </c>
      <c r="F1522" s="87" t="str">
        <f>IF(D1522="","",VLOOKUP(D1522,'Műszaki adattábla'!E:N,8,0))</f>
        <v/>
      </c>
      <c r="G1522" s="87" t="str">
        <f>IF(D1522="","",IF('Műszaki adattábla'!K1455="20-99",IF('Műszaki adattábla'!N1455="","Nem adott meg lekötött teljesítményt",VLOOKUP(D1522,'Műszaki adattábla'!E:P,10,0)),0))</f>
        <v/>
      </c>
      <c r="H1522" s="87" t="str">
        <f>IF(D1522="","",VLOOKUP(D1522,'Műszaki adattábla'!E:Q,11,0))</f>
        <v/>
      </c>
      <c r="I1522" s="88"/>
      <c r="J1522" s="89"/>
      <c r="K1522" s="90" t="str">
        <f>IF(D1522="","",ROUND((F1522*I1522*'Műszaki adattábla'!$C$6/'Műszaki adattábla'!$C$7)+(G1522*I1522)+(H1522*I1522)/12*$D$7,0))</f>
        <v/>
      </c>
      <c r="L1522" s="91" t="str">
        <f t="shared" si="49"/>
        <v/>
      </c>
    </row>
    <row r="1523" spans="2:12" ht="15.75" thickBot="1" x14ac:dyDescent="0.3">
      <c r="B1523" s="84" t="str">
        <f t="shared" si="48"/>
        <v/>
      </c>
      <c r="C1523" s="85" t="str">
        <f>IF(D1523="","",VLOOKUP(D1523,'Műszaki adattábla'!E:H,2,0))</f>
        <v/>
      </c>
      <c r="D1523" s="86" t="str">
        <f>IF('Műszaki adattábla'!E1456="","",'Műszaki adattábla'!E1456)</f>
        <v/>
      </c>
      <c r="E1523" s="148" t="str">
        <f>IF(D1523="","",VLOOKUP(D1523,'Műszaki adattábla'!E:S,13,0))</f>
        <v/>
      </c>
      <c r="F1523" s="87" t="str">
        <f>IF(D1523="","",VLOOKUP(D1523,'Műszaki adattábla'!E:N,8,0))</f>
        <v/>
      </c>
      <c r="G1523" s="87" t="str">
        <f>IF(D1523="","",IF('Műszaki adattábla'!K1456="20-99",IF('Műszaki adattábla'!N1456="","Nem adott meg lekötött teljesítményt",VLOOKUP(D1523,'Műszaki adattábla'!E:P,10,0)),0))</f>
        <v/>
      </c>
      <c r="H1523" s="87" t="str">
        <f>IF(D1523="","",VLOOKUP(D1523,'Műszaki adattábla'!E:Q,11,0))</f>
        <v/>
      </c>
      <c r="I1523" s="88"/>
      <c r="J1523" s="89"/>
      <c r="K1523" s="90" t="str">
        <f>IF(D1523="","",ROUND((F1523*I1523*'Műszaki adattábla'!$C$6/'Műszaki adattábla'!$C$7)+(G1523*I1523)+(H1523*I1523)/12*$D$7,0))</f>
        <v/>
      </c>
      <c r="L1523" s="91" t="str">
        <f t="shared" si="49"/>
        <v/>
      </c>
    </row>
    <row r="1524" spans="2:12" ht="15.75" thickBot="1" x14ac:dyDescent="0.3">
      <c r="B1524" s="84" t="str">
        <f t="shared" si="48"/>
        <v/>
      </c>
      <c r="C1524" s="85" t="str">
        <f>IF(D1524="","",VLOOKUP(D1524,'Műszaki adattábla'!E:H,2,0))</f>
        <v/>
      </c>
      <c r="D1524" s="86" t="str">
        <f>IF('Műszaki adattábla'!E1457="","",'Műszaki adattábla'!E1457)</f>
        <v/>
      </c>
      <c r="E1524" s="148" t="str">
        <f>IF(D1524="","",VLOOKUP(D1524,'Műszaki adattábla'!E:S,13,0))</f>
        <v/>
      </c>
      <c r="F1524" s="87" t="str">
        <f>IF(D1524="","",VLOOKUP(D1524,'Műszaki adattábla'!E:N,8,0))</f>
        <v/>
      </c>
      <c r="G1524" s="87" t="str">
        <f>IF(D1524="","",IF('Műszaki adattábla'!K1457="20-99",IF('Műszaki adattábla'!N1457="","Nem adott meg lekötött teljesítményt",VLOOKUP(D1524,'Műszaki adattábla'!E:P,10,0)),0))</f>
        <v/>
      </c>
      <c r="H1524" s="87" t="str">
        <f>IF(D1524="","",VLOOKUP(D1524,'Műszaki adattábla'!E:Q,11,0))</f>
        <v/>
      </c>
      <c r="I1524" s="88"/>
      <c r="J1524" s="89"/>
      <c r="K1524" s="90" t="str">
        <f>IF(D1524="","",ROUND((F1524*I1524*'Műszaki adattábla'!$C$6/'Műszaki adattábla'!$C$7)+(G1524*I1524)+(H1524*I1524)/12*$D$7,0))</f>
        <v/>
      </c>
      <c r="L1524" s="91" t="str">
        <f t="shared" si="49"/>
        <v/>
      </c>
    </row>
    <row r="1525" spans="2:12" ht="15.75" thickBot="1" x14ac:dyDescent="0.3">
      <c r="B1525" s="84" t="str">
        <f t="shared" si="48"/>
        <v/>
      </c>
      <c r="C1525" s="85" t="str">
        <f>IF(D1525="","",VLOOKUP(D1525,'Műszaki adattábla'!E:H,2,0))</f>
        <v/>
      </c>
      <c r="D1525" s="86" t="str">
        <f>IF('Műszaki adattábla'!E1458="","",'Műszaki adattábla'!E1458)</f>
        <v/>
      </c>
      <c r="E1525" s="148" t="str">
        <f>IF(D1525="","",VLOOKUP(D1525,'Műszaki adattábla'!E:S,13,0))</f>
        <v/>
      </c>
      <c r="F1525" s="87" t="str">
        <f>IF(D1525="","",VLOOKUP(D1525,'Műszaki adattábla'!E:N,8,0))</f>
        <v/>
      </c>
      <c r="G1525" s="87" t="str">
        <f>IF(D1525="","",IF('Műszaki adattábla'!K1458="20-99",IF('Műszaki adattábla'!N1458="","Nem adott meg lekötött teljesítményt",VLOOKUP(D1525,'Műszaki adattábla'!E:P,10,0)),0))</f>
        <v/>
      </c>
      <c r="H1525" s="87" t="str">
        <f>IF(D1525="","",VLOOKUP(D1525,'Műszaki adattábla'!E:Q,11,0))</f>
        <v/>
      </c>
      <c r="I1525" s="88"/>
      <c r="J1525" s="89"/>
      <c r="K1525" s="90" t="str">
        <f>IF(D1525="","",ROUND((F1525*I1525*'Műszaki adattábla'!$C$6/'Műszaki adattábla'!$C$7)+(G1525*I1525)+(H1525*I1525)/12*$D$7,0))</f>
        <v/>
      </c>
      <c r="L1525" s="91" t="str">
        <f t="shared" si="49"/>
        <v/>
      </c>
    </row>
    <row r="1526" spans="2:12" ht="15.75" thickBot="1" x14ac:dyDescent="0.3">
      <c r="B1526" s="84" t="str">
        <f t="shared" si="48"/>
        <v/>
      </c>
      <c r="C1526" s="85" t="str">
        <f>IF(D1526="","",VLOOKUP(D1526,'Műszaki adattábla'!E:H,2,0))</f>
        <v/>
      </c>
      <c r="D1526" s="86" t="str">
        <f>IF('Műszaki adattábla'!E1459="","",'Műszaki adattábla'!E1459)</f>
        <v/>
      </c>
      <c r="E1526" s="148" t="str">
        <f>IF(D1526="","",VLOOKUP(D1526,'Műszaki adattábla'!E:S,13,0))</f>
        <v/>
      </c>
      <c r="F1526" s="87" t="str">
        <f>IF(D1526="","",VLOOKUP(D1526,'Műszaki adattábla'!E:N,8,0))</f>
        <v/>
      </c>
      <c r="G1526" s="87" t="str">
        <f>IF(D1526="","",IF('Műszaki adattábla'!K1459="20-99",IF('Műszaki adattábla'!N1459="","Nem adott meg lekötött teljesítményt",VLOOKUP(D1526,'Műszaki adattábla'!E:P,10,0)),0))</f>
        <v/>
      </c>
      <c r="H1526" s="87" t="str">
        <f>IF(D1526="","",VLOOKUP(D1526,'Műszaki adattábla'!E:Q,11,0))</f>
        <v/>
      </c>
      <c r="I1526" s="88"/>
      <c r="J1526" s="89"/>
      <c r="K1526" s="90" t="str">
        <f>IF(D1526="","",ROUND((F1526*I1526*'Műszaki adattábla'!$C$6/'Műszaki adattábla'!$C$7)+(G1526*I1526)+(H1526*I1526)/12*$D$7,0))</f>
        <v/>
      </c>
      <c r="L1526" s="91" t="str">
        <f t="shared" si="49"/>
        <v/>
      </c>
    </row>
    <row r="1527" spans="2:12" ht="15.75" thickBot="1" x14ac:dyDescent="0.3">
      <c r="B1527" s="84" t="str">
        <f t="shared" si="48"/>
        <v/>
      </c>
      <c r="C1527" s="85" t="str">
        <f>IF(D1527="","",VLOOKUP(D1527,'Műszaki adattábla'!E:H,2,0))</f>
        <v/>
      </c>
      <c r="D1527" s="86" t="str">
        <f>IF('Műszaki adattábla'!E1460="","",'Műszaki adattábla'!E1460)</f>
        <v/>
      </c>
      <c r="E1527" s="148" t="str">
        <f>IF(D1527="","",VLOOKUP(D1527,'Műszaki adattábla'!E:S,13,0))</f>
        <v/>
      </c>
      <c r="F1527" s="87" t="str">
        <f>IF(D1527="","",VLOOKUP(D1527,'Műszaki adattábla'!E:N,8,0))</f>
        <v/>
      </c>
      <c r="G1527" s="87" t="str">
        <f>IF(D1527="","",IF('Műszaki adattábla'!K1460="20-99",IF('Műszaki adattábla'!N1460="","Nem adott meg lekötött teljesítményt",VLOOKUP(D1527,'Műszaki adattábla'!E:P,10,0)),0))</f>
        <v/>
      </c>
      <c r="H1527" s="87" t="str">
        <f>IF(D1527="","",VLOOKUP(D1527,'Műszaki adattábla'!E:Q,11,0))</f>
        <v/>
      </c>
      <c r="I1527" s="88"/>
      <c r="J1527" s="89"/>
      <c r="K1527" s="90" t="str">
        <f>IF(D1527="","",ROUND((F1527*I1527*'Műszaki adattábla'!$C$6/'Műszaki adattábla'!$C$7)+(G1527*I1527)+(H1527*I1527)/12*$D$7,0))</f>
        <v/>
      </c>
      <c r="L1527" s="91" t="str">
        <f t="shared" si="49"/>
        <v/>
      </c>
    </row>
    <row r="1528" spans="2:12" ht="15.75" thickBot="1" x14ac:dyDescent="0.3">
      <c r="B1528" s="84" t="str">
        <f t="shared" si="48"/>
        <v/>
      </c>
      <c r="C1528" s="85" t="str">
        <f>IF(D1528="","",VLOOKUP(D1528,'Műszaki adattábla'!E:H,2,0))</f>
        <v/>
      </c>
      <c r="D1528" s="86" t="str">
        <f>IF('Műszaki adattábla'!E1461="","",'Műszaki adattábla'!E1461)</f>
        <v/>
      </c>
      <c r="E1528" s="148" t="str">
        <f>IF(D1528="","",VLOOKUP(D1528,'Műszaki adattábla'!E:S,13,0))</f>
        <v/>
      </c>
      <c r="F1528" s="87" t="str">
        <f>IF(D1528="","",VLOOKUP(D1528,'Műszaki adattábla'!E:N,8,0))</f>
        <v/>
      </c>
      <c r="G1528" s="87" t="str">
        <f>IF(D1528="","",IF('Műszaki adattábla'!K1461="20-99",IF('Műszaki adattábla'!N1461="","Nem adott meg lekötött teljesítményt",VLOOKUP(D1528,'Műszaki adattábla'!E:P,10,0)),0))</f>
        <v/>
      </c>
      <c r="H1528" s="87" t="str">
        <f>IF(D1528="","",VLOOKUP(D1528,'Műszaki adattábla'!E:Q,11,0))</f>
        <v/>
      </c>
      <c r="I1528" s="88"/>
      <c r="J1528" s="89"/>
      <c r="K1528" s="90" t="str">
        <f>IF(D1528="","",ROUND((F1528*I1528*'Műszaki adattábla'!$C$6/'Műszaki adattábla'!$C$7)+(G1528*I1528)+(H1528*I1528)/12*$D$7,0))</f>
        <v/>
      </c>
      <c r="L1528" s="91" t="str">
        <f t="shared" si="49"/>
        <v/>
      </c>
    </row>
    <row r="1529" spans="2:12" ht="15.75" thickBot="1" x14ac:dyDescent="0.3">
      <c r="B1529" s="84" t="str">
        <f t="shared" si="48"/>
        <v/>
      </c>
      <c r="C1529" s="85" t="str">
        <f>IF(D1529="","",VLOOKUP(D1529,'Műszaki adattábla'!E:H,2,0))</f>
        <v/>
      </c>
      <c r="D1529" s="86" t="str">
        <f>IF('Műszaki adattábla'!E1462="","",'Műszaki adattábla'!E1462)</f>
        <v/>
      </c>
      <c r="E1529" s="148" t="str">
        <f>IF(D1529="","",VLOOKUP(D1529,'Műszaki adattábla'!E:S,13,0))</f>
        <v/>
      </c>
      <c r="F1529" s="87" t="str">
        <f>IF(D1529="","",VLOOKUP(D1529,'Műszaki adattábla'!E:N,8,0))</f>
        <v/>
      </c>
      <c r="G1529" s="87" t="str">
        <f>IF(D1529="","",IF('Műszaki adattábla'!K1462="20-99",IF('Műszaki adattábla'!N1462="","Nem adott meg lekötött teljesítményt",VLOOKUP(D1529,'Műszaki adattábla'!E:P,10,0)),0))</f>
        <v/>
      </c>
      <c r="H1529" s="87" t="str">
        <f>IF(D1529="","",VLOOKUP(D1529,'Műszaki adattábla'!E:Q,11,0))</f>
        <v/>
      </c>
      <c r="I1529" s="88"/>
      <c r="J1529" s="89"/>
      <c r="K1529" s="90" t="str">
        <f>IF(D1529="","",ROUND((F1529*I1529*'Műszaki adattábla'!$C$6/'Műszaki adattábla'!$C$7)+(G1529*I1529)+(H1529*I1529)/12*$D$7,0))</f>
        <v/>
      </c>
      <c r="L1529" s="91" t="str">
        <f t="shared" si="49"/>
        <v/>
      </c>
    </row>
    <row r="1530" spans="2:12" ht="15.75" thickBot="1" x14ac:dyDescent="0.3">
      <c r="B1530" s="84" t="str">
        <f t="shared" si="48"/>
        <v/>
      </c>
      <c r="C1530" s="85" t="str">
        <f>IF(D1530="","",VLOOKUP(D1530,'Műszaki adattábla'!E:H,2,0))</f>
        <v/>
      </c>
      <c r="D1530" s="86" t="str">
        <f>IF('Műszaki adattábla'!E1463="","",'Műszaki adattábla'!E1463)</f>
        <v/>
      </c>
      <c r="E1530" s="148" t="str">
        <f>IF(D1530="","",VLOOKUP(D1530,'Műszaki adattábla'!E:S,13,0))</f>
        <v/>
      </c>
      <c r="F1530" s="87" t="str">
        <f>IF(D1530="","",VLOOKUP(D1530,'Műszaki adattábla'!E:N,8,0))</f>
        <v/>
      </c>
      <c r="G1530" s="87" t="str">
        <f>IF(D1530="","",IF('Műszaki adattábla'!K1463="20-99",IF('Műszaki adattábla'!N1463="","Nem adott meg lekötött teljesítményt",VLOOKUP(D1530,'Műszaki adattábla'!E:P,10,0)),0))</f>
        <v/>
      </c>
      <c r="H1530" s="87" t="str">
        <f>IF(D1530="","",VLOOKUP(D1530,'Műszaki adattábla'!E:Q,11,0))</f>
        <v/>
      </c>
      <c r="I1530" s="88"/>
      <c r="J1530" s="89"/>
      <c r="K1530" s="90" t="str">
        <f>IF(D1530="","",ROUND((F1530*I1530*'Műszaki adattábla'!$C$6/'Műszaki adattábla'!$C$7)+(G1530*I1530)+(H1530*I1530)/12*$D$7,0))</f>
        <v/>
      </c>
      <c r="L1530" s="91" t="str">
        <f t="shared" si="49"/>
        <v/>
      </c>
    </row>
    <row r="1531" spans="2:12" ht="15.75" thickBot="1" x14ac:dyDescent="0.3">
      <c r="B1531" s="84" t="str">
        <f t="shared" si="48"/>
        <v/>
      </c>
      <c r="C1531" s="85" t="str">
        <f>IF(D1531="","",VLOOKUP(D1531,'Műszaki adattábla'!E:H,2,0))</f>
        <v/>
      </c>
      <c r="D1531" s="86" t="str">
        <f>IF('Műszaki adattábla'!E1464="","",'Műszaki adattábla'!E1464)</f>
        <v/>
      </c>
      <c r="E1531" s="148" t="str">
        <f>IF(D1531="","",VLOOKUP(D1531,'Műszaki adattábla'!E:S,13,0))</f>
        <v/>
      </c>
      <c r="F1531" s="87" t="str">
        <f>IF(D1531="","",VLOOKUP(D1531,'Műszaki adattábla'!E:N,8,0))</f>
        <v/>
      </c>
      <c r="G1531" s="87" t="str">
        <f>IF(D1531="","",IF('Műszaki adattábla'!K1464="20-99",IF('Műszaki adattábla'!N1464="","Nem adott meg lekötött teljesítményt",VLOOKUP(D1531,'Műszaki adattábla'!E:P,10,0)),0))</f>
        <v/>
      </c>
      <c r="H1531" s="87" t="str">
        <f>IF(D1531="","",VLOOKUP(D1531,'Műszaki adattábla'!E:Q,11,0))</f>
        <v/>
      </c>
      <c r="I1531" s="88"/>
      <c r="J1531" s="89"/>
      <c r="K1531" s="90" t="str">
        <f>IF(D1531="","",ROUND((F1531*I1531*'Műszaki adattábla'!$C$6/'Műszaki adattábla'!$C$7)+(G1531*I1531)+(H1531*I1531)/12*$D$7,0))</f>
        <v/>
      </c>
      <c r="L1531" s="91" t="str">
        <f t="shared" si="49"/>
        <v/>
      </c>
    </row>
    <row r="1532" spans="2:12" ht="15.75" thickBot="1" x14ac:dyDescent="0.3">
      <c r="B1532" s="84" t="str">
        <f t="shared" si="48"/>
        <v/>
      </c>
      <c r="C1532" s="85" t="str">
        <f>IF(D1532="","",VLOOKUP(D1532,'Műszaki adattábla'!E:H,2,0))</f>
        <v/>
      </c>
      <c r="D1532" s="86" t="str">
        <f>IF('Műszaki adattábla'!E1465="","",'Műszaki adattábla'!E1465)</f>
        <v/>
      </c>
      <c r="E1532" s="148" t="str">
        <f>IF(D1532="","",VLOOKUP(D1532,'Műszaki adattábla'!E:S,13,0))</f>
        <v/>
      </c>
      <c r="F1532" s="87" t="str">
        <f>IF(D1532="","",VLOOKUP(D1532,'Műszaki adattábla'!E:N,8,0))</f>
        <v/>
      </c>
      <c r="G1532" s="87" t="str">
        <f>IF(D1532="","",IF('Műszaki adattábla'!K1465="20-99",IF('Műszaki adattábla'!N1465="","Nem adott meg lekötött teljesítményt",VLOOKUP(D1532,'Műszaki adattábla'!E:P,10,0)),0))</f>
        <v/>
      </c>
      <c r="H1532" s="87" t="str">
        <f>IF(D1532="","",VLOOKUP(D1532,'Műszaki adattábla'!E:Q,11,0))</f>
        <v/>
      </c>
      <c r="I1532" s="88"/>
      <c r="J1532" s="89"/>
      <c r="K1532" s="90" t="str">
        <f>IF(D1532="","",ROUND((F1532*I1532*'Műszaki adattábla'!$C$6/'Műszaki adattábla'!$C$7)+(G1532*I1532)+(H1532*I1532)/12*$D$7,0))</f>
        <v/>
      </c>
      <c r="L1532" s="91" t="str">
        <f t="shared" si="49"/>
        <v/>
      </c>
    </row>
    <row r="1533" spans="2:12" ht="15.75" thickBot="1" x14ac:dyDescent="0.3">
      <c r="B1533" s="84" t="str">
        <f t="shared" si="48"/>
        <v/>
      </c>
      <c r="C1533" s="85" t="str">
        <f>IF(D1533="","",VLOOKUP(D1533,'Műszaki adattábla'!E:H,2,0))</f>
        <v/>
      </c>
      <c r="D1533" s="86" t="str">
        <f>IF('Műszaki adattábla'!E1466="","",'Műszaki adattábla'!E1466)</f>
        <v/>
      </c>
      <c r="E1533" s="148" t="str">
        <f>IF(D1533="","",VLOOKUP(D1533,'Műszaki adattábla'!E:S,13,0))</f>
        <v/>
      </c>
      <c r="F1533" s="87" t="str">
        <f>IF(D1533="","",VLOOKUP(D1533,'Műszaki adattábla'!E:N,8,0))</f>
        <v/>
      </c>
      <c r="G1533" s="87" t="str">
        <f>IF(D1533="","",IF('Műszaki adattábla'!K1466="20-99",IF('Műszaki adattábla'!N1466="","Nem adott meg lekötött teljesítményt",VLOOKUP(D1533,'Műszaki adattábla'!E:P,10,0)),0))</f>
        <v/>
      </c>
      <c r="H1533" s="87" t="str">
        <f>IF(D1533="","",VLOOKUP(D1533,'Műszaki adattábla'!E:Q,11,0))</f>
        <v/>
      </c>
      <c r="I1533" s="88"/>
      <c r="J1533" s="89"/>
      <c r="K1533" s="90" t="str">
        <f>IF(D1533="","",ROUND((F1533*I1533*'Műszaki adattábla'!$C$6/'Műszaki adattábla'!$C$7)+(G1533*I1533)+(H1533*I1533)/12*$D$7,0))</f>
        <v/>
      </c>
      <c r="L1533" s="91" t="str">
        <f t="shared" si="49"/>
        <v/>
      </c>
    </row>
    <row r="1534" spans="2:12" ht="15.75" thickBot="1" x14ac:dyDescent="0.3">
      <c r="B1534" s="84" t="str">
        <f t="shared" si="48"/>
        <v/>
      </c>
      <c r="C1534" s="85" t="str">
        <f>IF(D1534="","",VLOOKUP(D1534,'Műszaki adattábla'!E:H,2,0))</f>
        <v/>
      </c>
      <c r="D1534" s="86" t="str">
        <f>IF('Műszaki adattábla'!E1467="","",'Műszaki adattábla'!E1467)</f>
        <v/>
      </c>
      <c r="E1534" s="148" t="str">
        <f>IF(D1534="","",VLOOKUP(D1534,'Műszaki adattábla'!E:S,13,0))</f>
        <v/>
      </c>
      <c r="F1534" s="87" t="str">
        <f>IF(D1534="","",VLOOKUP(D1534,'Műszaki adattábla'!E:N,8,0))</f>
        <v/>
      </c>
      <c r="G1534" s="87" t="str">
        <f>IF(D1534="","",IF('Műszaki adattábla'!K1467="20-99",IF('Műszaki adattábla'!N1467="","Nem adott meg lekötött teljesítményt",VLOOKUP(D1534,'Műszaki adattábla'!E:P,10,0)),0))</f>
        <v/>
      </c>
      <c r="H1534" s="87" t="str">
        <f>IF(D1534="","",VLOOKUP(D1534,'Műszaki adattábla'!E:Q,11,0))</f>
        <v/>
      </c>
      <c r="I1534" s="88"/>
      <c r="J1534" s="89"/>
      <c r="K1534" s="90" t="str">
        <f>IF(D1534="","",ROUND((F1534*I1534*'Műszaki adattábla'!$C$6/'Műszaki adattábla'!$C$7)+(G1534*I1534)+(H1534*I1534)/12*$D$7,0))</f>
        <v/>
      </c>
      <c r="L1534" s="91" t="str">
        <f t="shared" si="49"/>
        <v/>
      </c>
    </row>
    <row r="1535" spans="2:12" ht="15.75" thickBot="1" x14ac:dyDescent="0.3">
      <c r="B1535" s="84" t="str">
        <f t="shared" si="48"/>
        <v/>
      </c>
      <c r="C1535" s="85" t="str">
        <f>IF(D1535="","",VLOOKUP(D1535,'Műszaki adattábla'!E:H,2,0))</f>
        <v/>
      </c>
      <c r="D1535" s="86" t="str">
        <f>IF('Műszaki adattábla'!E1468="","",'Műszaki adattábla'!E1468)</f>
        <v/>
      </c>
      <c r="E1535" s="148" t="str">
        <f>IF(D1535="","",VLOOKUP(D1535,'Műszaki adattábla'!E:S,13,0))</f>
        <v/>
      </c>
      <c r="F1535" s="87" t="str">
        <f>IF(D1535="","",VLOOKUP(D1535,'Műszaki adattábla'!E:N,8,0))</f>
        <v/>
      </c>
      <c r="G1535" s="87" t="str">
        <f>IF(D1535="","",IF('Műszaki adattábla'!K1468="20-99",IF('Műszaki adattábla'!N1468="","Nem adott meg lekötött teljesítményt",VLOOKUP(D1535,'Műszaki adattábla'!E:P,10,0)),0))</f>
        <v/>
      </c>
      <c r="H1535" s="87" t="str">
        <f>IF(D1535="","",VLOOKUP(D1535,'Műszaki adattábla'!E:Q,11,0))</f>
        <v/>
      </c>
      <c r="I1535" s="88"/>
      <c r="J1535" s="89"/>
      <c r="K1535" s="90" t="str">
        <f>IF(D1535="","",ROUND((F1535*I1535*'Műszaki adattábla'!$C$6/'Műszaki adattábla'!$C$7)+(G1535*I1535)+(H1535*I1535)/12*$D$7,0))</f>
        <v/>
      </c>
      <c r="L1535" s="91" t="str">
        <f t="shared" si="49"/>
        <v/>
      </c>
    </row>
    <row r="1536" spans="2:12" ht="15.75" thickBot="1" x14ac:dyDescent="0.3">
      <c r="B1536" s="84" t="str">
        <f t="shared" si="48"/>
        <v/>
      </c>
      <c r="C1536" s="85" t="str">
        <f>IF(D1536="","",VLOOKUP(D1536,'Műszaki adattábla'!E:H,2,0))</f>
        <v/>
      </c>
      <c r="D1536" s="86" t="str">
        <f>IF('Műszaki adattábla'!E1469="","",'Műszaki adattábla'!E1469)</f>
        <v/>
      </c>
      <c r="E1536" s="148" t="str">
        <f>IF(D1536="","",VLOOKUP(D1536,'Műszaki adattábla'!E:S,13,0))</f>
        <v/>
      </c>
      <c r="F1536" s="87" t="str">
        <f>IF(D1536="","",VLOOKUP(D1536,'Műszaki adattábla'!E:N,8,0))</f>
        <v/>
      </c>
      <c r="G1536" s="87" t="str">
        <f>IF(D1536="","",IF('Műszaki adattábla'!K1469="20-99",IF('Műszaki adattábla'!N1469="","Nem adott meg lekötött teljesítményt",VLOOKUP(D1536,'Műszaki adattábla'!E:P,10,0)),0))</f>
        <v/>
      </c>
      <c r="H1536" s="87" t="str">
        <f>IF(D1536="","",VLOOKUP(D1536,'Műszaki adattábla'!E:Q,11,0))</f>
        <v/>
      </c>
      <c r="I1536" s="88"/>
      <c r="J1536" s="89"/>
      <c r="K1536" s="90" t="str">
        <f>IF(D1536="","",ROUND((F1536*I1536*'Műszaki adattábla'!$C$6/'Műszaki adattábla'!$C$7)+(G1536*I1536)+(H1536*I1536)/12*$D$7,0))</f>
        <v/>
      </c>
      <c r="L1536" s="91" t="str">
        <f t="shared" si="49"/>
        <v/>
      </c>
    </row>
    <row r="1537" spans="2:12" ht="15.75" thickBot="1" x14ac:dyDescent="0.3">
      <c r="B1537" s="84" t="str">
        <f t="shared" si="48"/>
        <v/>
      </c>
      <c r="C1537" s="85" t="str">
        <f>IF(D1537="","",VLOOKUP(D1537,'Műszaki adattábla'!E:H,2,0))</f>
        <v/>
      </c>
      <c r="D1537" s="86" t="str">
        <f>IF('Műszaki adattábla'!E1470="","",'Műszaki adattábla'!E1470)</f>
        <v/>
      </c>
      <c r="E1537" s="148" t="str">
        <f>IF(D1537="","",VLOOKUP(D1537,'Műszaki adattábla'!E:S,13,0))</f>
        <v/>
      </c>
      <c r="F1537" s="87" t="str">
        <f>IF(D1537="","",VLOOKUP(D1537,'Műszaki adattábla'!E:N,8,0))</f>
        <v/>
      </c>
      <c r="G1537" s="87" t="str">
        <f>IF(D1537="","",IF('Műszaki adattábla'!K1470="20-99",IF('Műszaki adattábla'!N1470="","Nem adott meg lekötött teljesítményt",VLOOKUP(D1537,'Műszaki adattábla'!E:P,10,0)),0))</f>
        <v/>
      </c>
      <c r="H1537" s="87" t="str">
        <f>IF(D1537="","",VLOOKUP(D1537,'Műszaki adattábla'!E:Q,11,0))</f>
        <v/>
      </c>
      <c r="I1537" s="88"/>
      <c r="J1537" s="89"/>
      <c r="K1537" s="90" t="str">
        <f>IF(D1537="","",ROUND((F1537*I1537*'Műszaki adattábla'!$C$6/'Műszaki adattábla'!$C$7)+(G1537*I1537)+(H1537*I1537)/12*$D$7,0))</f>
        <v/>
      </c>
      <c r="L1537" s="91" t="str">
        <f t="shared" si="49"/>
        <v/>
      </c>
    </row>
    <row r="1538" spans="2:12" ht="15.75" thickBot="1" x14ac:dyDescent="0.3">
      <c r="B1538" s="84" t="str">
        <f t="shared" ref="B1538:B1601" si="50">IF(D1538="","",B1537+1)</f>
        <v/>
      </c>
      <c r="C1538" s="85" t="str">
        <f>IF(D1538="","",VLOOKUP(D1538,'Műszaki adattábla'!E:H,2,0))</f>
        <v/>
      </c>
      <c r="D1538" s="86" t="str">
        <f>IF('Műszaki adattábla'!E1471="","",'Műszaki adattábla'!E1471)</f>
        <v/>
      </c>
      <c r="E1538" s="148" t="str">
        <f>IF(D1538="","",VLOOKUP(D1538,'Műszaki adattábla'!E:S,13,0))</f>
        <v/>
      </c>
      <c r="F1538" s="87" t="str">
        <f>IF(D1538="","",VLOOKUP(D1538,'Műszaki adattábla'!E:N,8,0))</f>
        <v/>
      </c>
      <c r="G1538" s="87" t="str">
        <f>IF(D1538="","",IF('Műszaki adattábla'!K1471="20-99",IF('Műszaki adattábla'!N1471="","Nem adott meg lekötött teljesítményt",VLOOKUP(D1538,'Műszaki adattábla'!E:P,10,0)),0))</f>
        <v/>
      </c>
      <c r="H1538" s="87" t="str">
        <f>IF(D1538="","",VLOOKUP(D1538,'Műszaki adattábla'!E:Q,11,0))</f>
        <v/>
      </c>
      <c r="I1538" s="88"/>
      <c r="J1538" s="89"/>
      <c r="K1538" s="90" t="str">
        <f>IF(D1538="","",ROUND((F1538*I1538*'Műszaki adattábla'!$C$6/'Műszaki adattábla'!$C$7)+(G1538*I1538)+(H1538*I1538)/12*$D$7,0))</f>
        <v/>
      </c>
      <c r="L1538" s="91" t="str">
        <f t="shared" si="49"/>
        <v/>
      </c>
    </row>
    <row r="1539" spans="2:12" ht="15.75" thickBot="1" x14ac:dyDescent="0.3">
      <c r="B1539" s="84" t="str">
        <f t="shared" si="50"/>
        <v/>
      </c>
      <c r="C1539" s="85" t="str">
        <f>IF(D1539="","",VLOOKUP(D1539,'Műszaki adattábla'!E:H,2,0))</f>
        <v/>
      </c>
      <c r="D1539" s="86" t="str">
        <f>IF('Műszaki adattábla'!E1472="","",'Műszaki adattábla'!E1472)</f>
        <v/>
      </c>
      <c r="E1539" s="148" t="str">
        <f>IF(D1539="","",VLOOKUP(D1539,'Műszaki adattábla'!E:S,13,0))</f>
        <v/>
      </c>
      <c r="F1539" s="87" t="str">
        <f>IF(D1539="","",VLOOKUP(D1539,'Műszaki adattábla'!E:N,8,0))</f>
        <v/>
      </c>
      <c r="G1539" s="87" t="str">
        <f>IF(D1539="","",IF('Műszaki adattábla'!K1472="20-99",IF('Műszaki adattábla'!N1472="","Nem adott meg lekötött teljesítményt",VLOOKUP(D1539,'Műszaki adattábla'!E:P,10,0)),0))</f>
        <v/>
      </c>
      <c r="H1539" s="87" t="str">
        <f>IF(D1539="","",VLOOKUP(D1539,'Műszaki adattábla'!E:Q,11,0))</f>
        <v/>
      </c>
      <c r="I1539" s="88"/>
      <c r="J1539" s="89"/>
      <c r="K1539" s="90" t="str">
        <f>IF(D1539="","",ROUND((F1539*I1539*'Műszaki adattábla'!$C$6/'Műszaki adattábla'!$C$7)+(G1539*I1539)+(H1539*I1539)/12*$D$7,0))</f>
        <v/>
      </c>
      <c r="L1539" s="91" t="str">
        <f t="shared" si="49"/>
        <v/>
      </c>
    </row>
    <row r="1540" spans="2:12" ht="15.75" thickBot="1" x14ac:dyDescent="0.3">
      <c r="B1540" s="84" t="str">
        <f t="shared" si="50"/>
        <v/>
      </c>
      <c r="C1540" s="85" t="str">
        <f>IF(D1540="","",VLOOKUP(D1540,'Műszaki adattábla'!E:H,2,0))</f>
        <v/>
      </c>
      <c r="D1540" s="86" t="str">
        <f>IF('Műszaki adattábla'!E1473="","",'Műszaki adattábla'!E1473)</f>
        <v/>
      </c>
      <c r="E1540" s="148" t="str">
        <f>IF(D1540="","",VLOOKUP(D1540,'Műszaki adattábla'!E:S,13,0))</f>
        <v/>
      </c>
      <c r="F1540" s="87" t="str">
        <f>IF(D1540="","",VLOOKUP(D1540,'Műszaki adattábla'!E:N,8,0))</f>
        <v/>
      </c>
      <c r="G1540" s="87" t="str">
        <f>IF(D1540="","",IF('Műszaki adattábla'!K1473="20-99",IF('Műszaki adattábla'!N1473="","Nem adott meg lekötött teljesítményt",VLOOKUP(D1540,'Műszaki adattábla'!E:P,10,0)),0))</f>
        <v/>
      </c>
      <c r="H1540" s="87" t="str">
        <f>IF(D1540="","",VLOOKUP(D1540,'Műszaki adattábla'!E:Q,11,0))</f>
        <v/>
      </c>
      <c r="I1540" s="88"/>
      <c r="J1540" s="89"/>
      <c r="K1540" s="90" t="str">
        <f>IF(D1540="","",ROUND((F1540*I1540*'Műszaki adattábla'!$C$6/'Műszaki adattábla'!$C$7)+(G1540*I1540)+(H1540*I1540)/12*$D$7,0))</f>
        <v/>
      </c>
      <c r="L1540" s="91" t="str">
        <f t="shared" si="49"/>
        <v/>
      </c>
    </row>
    <row r="1541" spans="2:12" ht="15.75" thickBot="1" x14ac:dyDescent="0.3">
      <c r="B1541" s="84" t="str">
        <f t="shared" si="50"/>
        <v/>
      </c>
      <c r="C1541" s="85" t="str">
        <f>IF(D1541="","",VLOOKUP(D1541,'Műszaki adattábla'!E:H,2,0))</f>
        <v/>
      </c>
      <c r="D1541" s="86" t="str">
        <f>IF('Műszaki adattábla'!E1474="","",'Műszaki adattábla'!E1474)</f>
        <v/>
      </c>
      <c r="E1541" s="148" t="str">
        <f>IF(D1541="","",VLOOKUP(D1541,'Műszaki adattábla'!E:S,13,0))</f>
        <v/>
      </c>
      <c r="F1541" s="87" t="str">
        <f>IF(D1541="","",VLOOKUP(D1541,'Műszaki adattábla'!E:N,8,0))</f>
        <v/>
      </c>
      <c r="G1541" s="87" t="str">
        <f>IF(D1541="","",IF('Műszaki adattábla'!K1474="20-99",IF('Műszaki adattábla'!N1474="","Nem adott meg lekötött teljesítményt",VLOOKUP(D1541,'Műszaki adattábla'!E:P,10,0)),0))</f>
        <v/>
      </c>
      <c r="H1541" s="87" t="str">
        <f>IF(D1541="","",VLOOKUP(D1541,'Műszaki adattábla'!E:Q,11,0))</f>
        <v/>
      </c>
      <c r="I1541" s="88"/>
      <c r="J1541" s="89"/>
      <c r="K1541" s="90" t="str">
        <f>IF(D1541="","",ROUND((F1541*I1541*'Műszaki adattábla'!$C$6/'Műszaki adattábla'!$C$7)+(G1541*I1541)+(H1541*I1541)/12*$D$7,0))</f>
        <v/>
      </c>
      <c r="L1541" s="91" t="str">
        <f t="shared" si="49"/>
        <v/>
      </c>
    </row>
    <row r="1542" spans="2:12" ht="15.75" thickBot="1" x14ac:dyDescent="0.3">
      <c r="B1542" s="84" t="str">
        <f t="shared" si="50"/>
        <v/>
      </c>
      <c r="C1542" s="85" t="str">
        <f>IF(D1542="","",VLOOKUP(D1542,'Műszaki adattábla'!E:H,2,0))</f>
        <v/>
      </c>
      <c r="D1542" s="86" t="str">
        <f>IF('Műszaki adattábla'!E1475="","",'Műszaki adattábla'!E1475)</f>
        <v/>
      </c>
      <c r="E1542" s="148" t="str">
        <f>IF(D1542="","",VLOOKUP(D1542,'Műszaki adattábla'!E:S,13,0))</f>
        <v/>
      </c>
      <c r="F1542" s="87" t="str">
        <f>IF(D1542="","",VLOOKUP(D1542,'Műszaki adattábla'!E:N,8,0))</f>
        <v/>
      </c>
      <c r="G1542" s="87" t="str">
        <f>IF(D1542="","",IF('Műszaki adattábla'!K1475="20-99",IF('Műszaki adattábla'!N1475="","Nem adott meg lekötött teljesítményt",VLOOKUP(D1542,'Műszaki adattábla'!E:P,10,0)),0))</f>
        <v/>
      </c>
      <c r="H1542" s="87" t="str">
        <f>IF(D1542="","",VLOOKUP(D1542,'Műszaki adattábla'!E:Q,11,0))</f>
        <v/>
      </c>
      <c r="I1542" s="88"/>
      <c r="J1542" s="89"/>
      <c r="K1542" s="90" t="str">
        <f>IF(D1542="","",ROUND((F1542*I1542*'Műszaki adattábla'!$C$6/'Műszaki adattábla'!$C$7)+(G1542*I1542)+(H1542*I1542)/12*$D$7,0))</f>
        <v/>
      </c>
      <c r="L1542" s="91" t="str">
        <f t="shared" si="49"/>
        <v/>
      </c>
    </row>
    <row r="1543" spans="2:12" ht="15.75" thickBot="1" x14ac:dyDescent="0.3">
      <c r="B1543" s="84" t="str">
        <f t="shared" si="50"/>
        <v/>
      </c>
      <c r="C1543" s="85" t="str">
        <f>IF(D1543="","",VLOOKUP(D1543,'Műszaki adattábla'!E:H,2,0))</f>
        <v/>
      </c>
      <c r="D1543" s="86" t="str">
        <f>IF('Műszaki adattábla'!E1476="","",'Műszaki adattábla'!E1476)</f>
        <v/>
      </c>
      <c r="E1543" s="148" t="str">
        <f>IF(D1543="","",VLOOKUP(D1543,'Műszaki adattábla'!E:S,13,0))</f>
        <v/>
      </c>
      <c r="F1543" s="87" t="str">
        <f>IF(D1543="","",VLOOKUP(D1543,'Műszaki adattábla'!E:N,8,0))</f>
        <v/>
      </c>
      <c r="G1543" s="87" t="str">
        <f>IF(D1543="","",IF('Műszaki adattábla'!K1476="20-99",IF('Műszaki adattábla'!N1476="","Nem adott meg lekötött teljesítményt",VLOOKUP(D1543,'Műszaki adattábla'!E:P,10,0)),0))</f>
        <v/>
      </c>
      <c r="H1543" s="87" t="str">
        <f>IF(D1543="","",VLOOKUP(D1543,'Műszaki adattábla'!E:Q,11,0))</f>
        <v/>
      </c>
      <c r="I1543" s="88"/>
      <c r="J1543" s="89"/>
      <c r="K1543" s="90" t="str">
        <f>IF(D1543="","",ROUND((F1543*I1543*'Műszaki adattábla'!$C$6/'Műszaki adattábla'!$C$7)+(G1543*I1543)+(H1543*I1543)/12*$D$7,0))</f>
        <v/>
      </c>
      <c r="L1543" s="91" t="str">
        <f t="shared" si="49"/>
        <v/>
      </c>
    </row>
    <row r="1544" spans="2:12" ht="15.75" thickBot="1" x14ac:dyDescent="0.3">
      <c r="B1544" s="84" t="str">
        <f t="shared" si="50"/>
        <v/>
      </c>
      <c r="C1544" s="85" t="str">
        <f>IF(D1544="","",VLOOKUP(D1544,'Műszaki adattábla'!E:H,2,0))</f>
        <v/>
      </c>
      <c r="D1544" s="86" t="str">
        <f>IF('Műszaki adattábla'!E1477="","",'Műszaki adattábla'!E1477)</f>
        <v/>
      </c>
      <c r="E1544" s="148" t="str">
        <f>IF(D1544="","",VLOOKUP(D1544,'Műszaki adattábla'!E:S,13,0))</f>
        <v/>
      </c>
      <c r="F1544" s="87" t="str">
        <f>IF(D1544="","",VLOOKUP(D1544,'Műszaki adattábla'!E:N,8,0))</f>
        <v/>
      </c>
      <c r="G1544" s="87" t="str">
        <f>IF(D1544="","",IF('Műszaki adattábla'!K1477="20-99",IF('Műszaki adattábla'!N1477="","Nem adott meg lekötött teljesítményt",VLOOKUP(D1544,'Műszaki adattábla'!E:P,10,0)),0))</f>
        <v/>
      </c>
      <c r="H1544" s="87" t="str">
        <f>IF(D1544="","",VLOOKUP(D1544,'Műszaki adattábla'!E:Q,11,0))</f>
        <v/>
      </c>
      <c r="I1544" s="88"/>
      <c r="J1544" s="89"/>
      <c r="K1544" s="90" t="str">
        <f>IF(D1544="","",ROUND((F1544*I1544*'Műszaki adattábla'!$C$6/'Műszaki adattábla'!$C$7)+(G1544*I1544)+(H1544*I1544)/12*$D$7,0))</f>
        <v/>
      </c>
      <c r="L1544" s="91" t="str">
        <f t="shared" si="49"/>
        <v/>
      </c>
    </row>
    <row r="1545" spans="2:12" ht="15.75" thickBot="1" x14ac:dyDescent="0.3">
      <c r="B1545" s="84" t="str">
        <f t="shared" si="50"/>
        <v/>
      </c>
      <c r="C1545" s="85" t="str">
        <f>IF(D1545="","",VLOOKUP(D1545,'Műszaki adattábla'!E:H,2,0))</f>
        <v/>
      </c>
      <c r="D1545" s="86" t="str">
        <f>IF('Műszaki adattábla'!E1478="","",'Műszaki adattábla'!E1478)</f>
        <v/>
      </c>
      <c r="E1545" s="148" t="str">
        <f>IF(D1545="","",VLOOKUP(D1545,'Műszaki adattábla'!E:S,13,0))</f>
        <v/>
      </c>
      <c r="F1545" s="87" t="str">
        <f>IF(D1545="","",VLOOKUP(D1545,'Műszaki adattábla'!E:N,8,0))</f>
        <v/>
      </c>
      <c r="G1545" s="87" t="str">
        <f>IF(D1545="","",IF('Műszaki adattábla'!K1478="20-99",IF('Műszaki adattábla'!N1478="","Nem adott meg lekötött teljesítményt",VLOOKUP(D1545,'Műszaki adattábla'!E:P,10,0)),0))</f>
        <v/>
      </c>
      <c r="H1545" s="87" t="str">
        <f>IF(D1545="","",VLOOKUP(D1545,'Műszaki adattábla'!E:Q,11,0))</f>
        <v/>
      </c>
      <c r="I1545" s="88"/>
      <c r="J1545" s="89"/>
      <c r="K1545" s="90" t="str">
        <f>IF(D1545="","",ROUND((F1545*I1545*'Műszaki adattábla'!$C$6/'Műszaki adattábla'!$C$7)+(G1545*I1545)+(H1545*I1545)/12*$D$7,0))</f>
        <v/>
      </c>
      <c r="L1545" s="91" t="str">
        <f t="shared" si="49"/>
        <v/>
      </c>
    </row>
    <row r="1546" spans="2:12" ht="15.75" thickBot="1" x14ac:dyDescent="0.3">
      <c r="B1546" s="84" t="str">
        <f t="shared" si="50"/>
        <v/>
      </c>
      <c r="C1546" s="85" t="str">
        <f>IF(D1546="","",VLOOKUP(D1546,'Műszaki adattábla'!E:H,2,0))</f>
        <v/>
      </c>
      <c r="D1546" s="86" t="str">
        <f>IF('Műszaki adattábla'!E1479="","",'Műszaki adattábla'!E1479)</f>
        <v/>
      </c>
      <c r="E1546" s="148" t="str">
        <f>IF(D1546="","",VLOOKUP(D1546,'Műszaki adattábla'!E:S,13,0))</f>
        <v/>
      </c>
      <c r="F1546" s="87" t="str">
        <f>IF(D1546="","",VLOOKUP(D1546,'Műszaki adattábla'!E:N,8,0))</f>
        <v/>
      </c>
      <c r="G1546" s="87" t="str">
        <f>IF(D1546="","",IF('Műszaki adattábla'!K1479="20-99",IF('Műszaki adattábla'!N1479="","Nem adott meg lekötött teljesítményt",VLOOKUP(D1546,'Műszaki adattábla'!E:P,10,0)),0))</f>
        <v/>
      </c>
      <c r="H1546" s="87" t="str">
        <f>IF(D1546="","",VLOOKUP(D1546,'Műszaki adattábla'!E:Q,11,0))</f>
        <v/>
      </c>
      <c r="I1546" s="88"/>
      <c r="J1546" s="89"/>
      <c r="K1546" s="90" t="str">
        <f>IF(D1546="","",ROUND((F1546*I1546*'Műszaki adattábla'!$C$6/'Műszaki adattábla'!$C$7)+(G1546*I1546)+(H1546*I1546)/12*$D$7,0))</f>
        <v/>
      </c>
      <c r="L1546" s="91" t="str">
        <f t="shared" si="49"/>
        <v/>
      </c>
    </row>
    <row r="1547" spans="2:12" ht="15.75" thickBot="1" x14ac:dyDescent="0.3">
      <c r="B1547" s="84" t="str">
        <f t="shared" si="50"/>
        <v/>
      </c>
      <c r="C1547" s="85" t="str">
        <f>IF(D1547="","",VLOOKUP(D1547,'Műszaki adattábla'!E:H,2,0))</f>
        <v/>
      </c>
      <c r="D1547" s="86" t="str">
        <f>IF('Műszaki adattábla'!E1480="","",'Műszaki adattábla'!E1480)</f>
        <v/>
      </c>
      <c r="E1547" s="148" t="str">
        <f>IF(D1547="","",VLOOKUP(D1547,'Műszaki adattábla'!E:S,13,0))</f>
        <v/>
      </c>
      <c r="F1547" s="87" t="str">
        <f>IF(D1547="","",VLOOKUP(D1547,'Műszaki adattábla'!E:N,8,0))</f>
        <v/>
      </c>
      <c r="G1547" s="87" t="str">
        <f>IF(D1547="","",IF('Műszaki adattábla'!K1480="20-99",IF('Műszaki adattábla'!N1480="","Nem adott meg lekötött teljesítményt",VLOOKUP(D1547,'Műszaki adattábla'!E:P,10,0)),0))</f>
        <v/>
      </c>
      <c r="H1547" s="87" t="str">
        <f>IF(D1547="","",VLOOKUP(D1547,'Műszaki adattábla'!E:Q,11,0))</f>
        <v/>
      </c>
      <c r="I1547" s="88"/>
      <c r="J1547" s="89"/>
      <c r="K1547" s="90" t="str">
        <f>IF(D1547="","",ROUND((F1547*I1547*'Műszaki adattábla'!$C$6/'Műszaki adattábla'!$C$7)+(G1547*I1547)+(H1547*I1547)/12*$D$7,0))</f>
        <v/>
      </c>
      <c r="L1547" s="91" t="str">
        <f t="shared" si="49"/>
        <v/>
      </c>
    </row>
    <row r="1548" spans="2:12" ht="15.75" thickBot="1" x14ac:dyDescent="0.3">
      <c r="B1548" s="84" t="str">
        <f t="shared" si="50"/>
        <v/>
      </c>
      <c r="C1548" s="85" t="str">
        <f>IF(D1548="","",VLOOKUP(D1548,'Műszaki adattábla'!E:H,2,0))</f>
        <v/>
      </c>
      <c r="D1548" s="86" t="str">
        <f>IF('Műszaki adattábla'!E1481="","",'Műszaki adattábla'!E1481)</f>
        <v/>
      </c>
      <c r="E1548" s="148" t="str">
        <f>IF(D1548="","",VLOOKUP(D1548,'Műszaki adattábla'!E:S,13,0))</f>
        <v/>
      </c>
      <c r="F1548" s="87" t="str">
        <f>IF(D1548="","",VLOOKUP(D1548,'Műszaki adattábla'!E:N,8,0))</f>
        <v/>
      </c>
      <c r="G1548" s="87" t="str">
        <f>IF(D1548="","",IF('Műszaki adattábla'!K1481="20-99",IF('Műszaki adattábla'!N1481="","Nem adott meg lekötött teljesítményt",VLOOKUP(D1548,'Műszaki adattábla'!E:P,10,0)),0))</f>
        <v/>
      </c>
      <c r="H1548" s="87" t="str">
        <f>IF(D1548="","",VLOOKUP(D1548,'Műszaki adattábla'!E:Q,11,0))</f>
        <v/>
      </c>
      <c r="I1548" s="88"/>
      <c r="J1548" s="89"/>
      <c r="K1548" s="90" t="str">
        <f>IF(D1548="","",ROUND((F1548*I1548*'Műszaki adattábla'!$C$6/'Műszaki adattábla'!$C$7)+(G1548*I1548)+(H1548*I1548)/12*$D$7,0))</f>
        <v/>
      </c>
      <c r="L1548" s="91" t="str">
        <f t="shared" si="49"/>
        <v/>
      </c>
    </row>
    <row r="1549" spans="2:12" ht="15.75" thickBot="1" x14ac:dyDescent="0.3">
      <c r="B1549" s="84" t="str">
        <f t="shared" si="50"/>
        <v/>
      </c>
      <c r="C1549" s="85" t="str">
        <f>IF(D1549="","",VLOOKUP(D1549,'Műszaki adattábla'!E:H,2,0))</f>
        <v/>
      </c>
      <c r="D1549" s="86" t="str">
        <f>IF('Műszaki adattábla'!E1482="","",'Műszaki adattábla'!E1482)</f>
        <v/>
      </c>
      <c r="E1549" s="148" t="str">
        <f>IF(D1549="","",VLOOKUP(D1549,'Műszaki adattábla'!E:S,13,0))</f>
        <v/>
      </c>
      <c r="F1549" s="87" t="str">
        <f>IF(D1549="","",VLOOKUP(D1549,'Műszaki adattábla'!E:N,8,0))</f>
        <v/>
      </c>
      <c r="G1549" s="87" t="str">
        <f>IF(D1549="","",IF('Műszaki adattábla'!K1482="20-99",IF('Műszaki adattábla'!N1482="","Nem adott meg lekötött teljesítményt",VLOOKUP(D1549,'Műszaki adattábla'!E:P,10,0)),0))</f>
        <v/>
      </c>
      <c r="H1549" s="87" t="str">
        <f>IF(D1549="","",VLOOKUP(D1549,'Műszaki adattábla'!E:Q,11,0))</f>
        <v/>
      </c>
      <c r="I1549" s="88"/>
      <c r="J1549" s="89"/>
      <c r="K1549" s="90" t="str">
        <f>IF(D1549="","",ROUND((F1549*I1549*'Műszaki adattábla'!$C$6/'Műszaki adattábla'!$C$7)+(G1549*I1549)+(H1549*I1549)/12*$D$7,0))</f>
        <v/>
      </c>
      <c r="L1549" s="91" t="str">
        <f t="shared" si="49"/>
        <v/>
      </c>
    </row>
    <row r="1550" spans="2:12" ht="15.75" thickBot="1" x14ac:dyDescent="0.3">
      <c r="B1550" s="84" t="str">
        <f t="shared" si="50"/>
        <v/>
      </c>
      <c r="C1550" s="85" t="str">
        <f>IF(D1550="","",VLOOKUP(D1550,'Műszaki adattábla'!E:H,2,0))</f>
        <v/>
      </c>
      <c r="D1550" s="86" t="str">
        <f>IF('Műszaki adattábla'!E1483="","",'Műszaki adattábla'!E1483)</f>
        <v/>
      </c>
      <c r="E1550" s="148" t="str">
        <f>IF(D1550="","",VLOOKUP(D1550,'Műszaki adattábla'!E:S,13,0))</f>
        <v/>
      </c>
      <c r="F1550" s="87" t="str">
        <f>IF(D1550="","",VLOOKUP(D1550,'Műszaki adattábla'!E:N,8,0))</f>
        <v/>
      </c>
      <c r="G1550" s="87" t="str">
        <f>IF(D1550="","",IF('Műszaki adattábla'!K1483="20-99",IF('Műszaki adattábla'!N1483="","Nem adott meg lekötött teljesítményt",VLOOKUP(D1550,'Műszaki adattábla'!E:P,10,0)),0))</f>
        <v/>
      </c>
      <c r="H1550" s="87" t="str">
        <f>IF(D1550="","",VLOOKUP(D1550,'Műszaki adattábla'!E:Q,11,0))</f>
        <v/>
      </c>
      <c r="I1550" s="88"/>
      <c r="J1550" s="89"/>
      <c r="K1550" s="90" t="str">
        <f>IF(D1550="","",ROUND((F1550*I1550*'Műszaki adattábla'!$C$6/'Műszaki adattábla'!$C$7)+(G1550*I1550)+(H1550*I1550)/12*$D$7,0))</f>
        <v/>
      </c>
      <c r="L1550" s="91" t="str">
        <f t="shared" si="49"/>
        <v/>
      </c>
    </row>
    <row r="1551" spans="2:12" ht="15.75" thickBot="1" x14ac:dyDescent="0.3">
      <c r="B1551" s="84" t="str">
        <f t="shared" si="50"/>
        <v/>
      </c>
      <c r="C1551" s="85" t="str">
        <f>IF(D1551="","",VLOOKUP(D1551,'Műszaki adattábla'!E:H,2,0))</f>
        <v/>
      </c>
      <c r="D1551" s="86" t="str">
        <f>IF('Műszaki adattábla'!E1484="","",'Műszaki adattábla'!E1484)</f>
        <v/>
      </c>
      <c r="E1551" s="148" t="str">
        <f>IF(D1551="","",VLOOKUP(D1551,'Műszaki adattábla'!E:S,13,0))</f>
        <v/>
      </c>
      <c r="F1551" s="87" t="str">
        <f>IF(D1551="","",VLOOKUP(D1551,'Műszaki adattábla'!E:N,8,0))</f>
        <v/>
      </c>
      <c r="G1551" s="87" t="str">
        <f>IF(D1551="","",IF('Műszaki adattábla'!K1484="20-99",IF('Műszaki adattábla'!N1484="","Nem adott meg lekötött teljesítményt",VLOOKUP(D1551,'Műszaki adattábla'!E:P,10,0)),0))</f>
        <v/>
      </c>
      <c r="H1551" s="87" t="str">
        <f>IF(D1551="","",VLOOKUP(D1551,'Műszaki adattábla'!E:Q,11,0))</f>
        <v/>
      </c>
      <c r="I1551" s="88"/>
      <c r="J1551" s="89"/>
      <c r="K1551" s="90" t="str">
        <f>IF(D1551="","",ROUND((F1551*I1551*'Műszaki adattábla'!$C$6/'Műszaki adattábla'!$C$7)+(G1551*I1551)+(H1551*I1551)/12*$D$7,0))</f>
        <v/>
      </c>
      <c r="L1551" s="91" t="str">
        <f t="shared" si="49"/>
        <v/>
      </c>
    </row>
    <row r="1552" spans="2:12" ht="15.75" thickBot="1" x14ac:dyDescent="0.3">
      <c r="B1552" s="84" t="str">
        <f t="shared" si="50"/>
        <v/>
      </c>
      <c r="C1552" s="85" t="str">
        <f>IF(D1552="","",VLOOKUP(D1552,'Műszaki adattábla'!E:H,2,0))</f>
        <v/>
      </c>
      <c r="D1552" s="86" t="str">
        <f>IF('Műszaki adattábla'!E1485="","",'Műszaki adattábla'!E1485)</f>
        <v/>
      </c>
      <c r="E1552" s="148" t="str">
        <f>IF(D1552="","",VLOOKUP(D1552,'Műszaki adattábla'!E:S,13,0))</f>
        <v/>
      </c>
      <c r="F1552" s="87" t="str">
        <f>IF(D1552="","",VLOOKUP(D1552,'Műszaki adattábla'!E:N,8,0))</f>
        <v/>
      </c>
      <c r="G1552" s="87" t="str">
        <f>IF(D1552="","",IF('Műszaki adattábla'!K1485="20-99",IF('Műszaki adattábla'!N1485="","Nem adott meg lekötött teljesítményt",VLOOKUP(D1552,'Műszaki adattábla'!E:P,10,0)),0))</f>
        <v/>
      </c>
      <c r="H1552" s="87" t="str">
        <f>IF(D1552="","",VLOOKUP(D1552,'Műszaki adattábla'!E:Q,11,0))</f>
        <v/>
      </c>
      <c r="I1552" s="88"/>
      <c r="J1552" s="89"/>
      <c r="K1552" s="90" t="str">
        <f>IF(D1552="","",ROUND((F1552*I1552*'Műszaki adattábla'!$C$6/'Műszaki adattábla'!$C$7)+(G1552*I1552)+(H1552*I1552)/12*$D$7,0))</f>
        <v/>
      </c>
      <c r="L1552" s="91" t="str">
        <f t="shared" si="49"/>
        <v/>
      </c>
    </row>
    <row r="1553" spans="2:12" ht="15.75" thickBot="1" x14ac:dyDescent="0.3">
      <c r="B1553" s="84" t="str">
        <f t="shared" si="50"/>
        <v/>
      </c>
      <c r="C1553" s="85" t="str">
        <f>IF(D1553="","",VLOOKUP(D1553,'Műszaki adattábla'!E:H,2,0))</f>
        <v/>
      </c>
      <c r="D1553" s="86" t="str">
        <f>IF('Műszaki adattábla'!E1486="","",'Műszaki adattábla'!E1486)</f>
        <v/>
      </c>
      <c r="E1553" s="148" t="str">
        <f>IF(D1553="","",VLOOKUP(D1553,'Műszaki adattábla'!E:S,13,0))</f>
        <v/>
      </c>
      <c r="F1553" s="87" t="str">
        <f>IF(D1553="","",VLOOKUP(D1553,'Műszaki adattábla'!E:N,8,0))</f>
        <v/>
      </c>
      <c r="G1553" s="87" t="str">
        <f>IF(D1553="","",IF('Műszaki adattábla'!K1486="20-99",IF('Műszaki adattábla'!N1486="","Nem adott meg lekötött teljesítményt",VLOOKUP(D1553,'Műszaki adattábla'!E:P,10,0)),0))</f>
        <v/>
      </c>
      <c r="H1553" s="87" t="str">
        <f>IF(D1553="","",VLOOKUP(D1553,'Műszaki adattábla'!E:Q,11,0))</f>
        <v/>
      </c>
      <c r="I1553" s="88"/>
      <c r="J1553" s="89"/>
      <c r="K1553" s="90" t="str">
        <f>IF(D1553="","",ROUND((F1553*I1553*'Műszaki adattábla'!$C$6/'Műszaki adattábla'!$C$7)+(G1553*I1553)+(H1553*I1553)/12*$D$7,0))</f>
        <v/>
      </c>
      <c r="L1553" s="91" t="str">
        <f t="shared" si="49"/>
        <v/>
      </c>
    </row>
    <row r="1554" spans="2:12" ht="15.75" thickBot="1" x14ac:dyDescent="0.3">
      <c r="B1554" s="84" t="str">
        <f t="shared" si="50"/>
        <v/>
      </c>
      <c r="C1554" s="85" t="str">
        <f>IF(D1554="","",VLOOKUP(D1554,'Műszaki adattábla'!E:H,2,0))</f>
        <v/>
      </c>
      <c r="D1554" s="86" t="str">
        <f>IF('Műszaki adattábla'!E1487="","",'Műszaki adattábla'!E1487)</f>
        <v/>
      </c>
      <c r="E1554" s="148" t="str">
        <f>IF(D1554="","",VLOOKUP(D1554,'Műszaki adattábla'!E:S,13,0))</f>
        <v/>
      </c>
      <c r="F1554" s="87" t="str">
        <f>IF(D1554="","",VLOOKUP(D1554,'Műszaki adattábla'!E:N,8,0))</f>
        <v/>
      </c>
      <c r="G1554" s="87" t="str">
        <f>IF(D1554="","",IF('Műszaki adattábla'!K1487="20-99",IF('Műszaki adattábla'!N1487="","Nem adott meg lekötött teljesítményt",VLOOKUP(D1554,'Műszaki adattábla'!E:P,10,0)),0))</f>
        <v/>
      </c>
      <c r="H1554" s="87" t="str">
        <f>IF(D1554="","",VLOOKUP(D1554,'Műszaki adattábla'!E:Q,11,0))</f>
        <v/>
      </c>
      <c r="I1554" s="88"/>
      <c r="J1554" s="89"/>
      <c r="K1554" s="90" t="str">
        <f>IF(D1554="","",ROUND((F1554*I1554*'Műszaki adattábla'!$C$6/'Műszaki adattábla'!$C$7)+(G1554*I1554)+(H1554*I1554)/12*$D$7,0))</f>
        <v/>
      </c>
      <c r="L1554" s="91" t="str">
        <f t="shared" si="49"/>
        <v/>
      </c>
    </row>
    <row r="1555" spans="2:12" ht="15.75" thickBot="1" x14ac:dyDescent="0.3">
      <c r="B1555" s="84" t="str">
        <f t="shared" si="50"/>
        <v/>
      </c>
      <c r="C1555" s="85" t="str">
        <f>IF(D1555="","",VLOOKUP(D1555,'Műszaki adattábla'!E:H,2,0))</f>
        <v/>
      </c>
      <c r="D1555" s="86" t="str">
        <f>IF('Műszaki adattábla'!E1488="","",'Műszaki adattábla'!E1488)</f>
        <v/>
      </c>
      <c r="E1555" s="148" t="str">
        <f>IF(D1555="","",VLOOKUP(D1555,'Műszaki adattábla'!E:S,13,0))</f>
        <v/>
      </c>
      <c r="F1555" s="87" t="str">
        <f>IF(D1555="","",VLOOKUP(D1555,'Műszaki adattábla'!E:N,8,0))</f>
        <v/>
      </c>
      <c r="G1555" s="87" t="str">
        <f>IF(D1555="","",IF('Műszaki adattábla'!K1488="20-99",IF('Műszaki adattábla'!N1488="","Nem adott meg lekötött teljesítményt",VLOOKUP(D1555,'Műszaki adattábla'!E:P,10,0)),0))</f>
        <v/>
      </c>
      <c r="H1555" s="87" t="str">
        <f>IF(D1555="","",VLOOKUP(D1555,'Műszaki adattábla'!E:Q,11,0))</f>
        <v/>
      </c>
      <c r="I1555" s="88"/>
      <c r="J1555" s="89"/>
      <c r="K1555" s="90" t="str">
        <f>IF(D1555="","",ROUND((F1555*I1555*'Műszaki adattábla'!$C$6/'Műszaki adattábla'!$C$7)+(G1555*I1555)+(H1555*I1555)/12*$D$7,0))</f>
        <v/>
      </c>
      <c r="L1555" s="91" t="str">
        <f t="shared" si="49"/>
        <v/>
      </c>
    </row>
    <row r="1556" spans="2:12" ht="15.75" thickBot="1" x14ac:dyDescent="0.3">
      <c r="B1556" s="84" t="str">
        <f t="shared" si="50"/>
        <v/>
      </c>
      <c r="C1556" s="85" t="str">
        <f>IF(D1556="","",VLOOKUP(D1556,'Műszaki adattábla'!E:H,2,0))</f>
        <v/>
      </c>
      <c r="D1556" s="86" t="str">
        <f>IF('Műszaki adattábla'!E1489="","",'Műszaki adattábla'!E1489)</f>
        <v/>
      </c>
      <c r="E1556" s="148" t="str">
        <f>IF(D1556="","",VLOOKUP(D1556,'Műszaki adattábla'!E:S,13,0))</f>
        <v/>
      </c>
      <c r="F1556" s="87" t="str">
        <f>IF(D1556="","",VLOOKUP(D1556,'Műszaki adattábla'!E:N,8,0))</f>
        <v/>
      </c>
      <c r="G1556" s="87" t="str">
        <f>IF(D1556="","",IF('Műszaki adattábla'!K1489="20-99",IF('Műszaki adattábla'!N1489="","Nem adott meg lekötött teljesítményt",VLOOKUP(D1556,'Műszaki adattábla'!E:P,10,0)),0))</f>
        <v/>
      </c>
      <c r="H1556" s="87" t="str">
        <f>IF(D1556="","",VLOOKUP(D1556,'Műszaki adattábla'!E:Q,11,0))</f>
        <v/>
      </c>
      <c r="I1556" s="88"/>
      <c r="J1556" s="89"/>
      <c r="K1556" s="90" t="str">
        <f>IF(D1556="","",ROUND((F1556*I1556*'Műszaki adattábla'!$C$6/'Műszaki adattábla'!$C$7)+(G1556*I1556)+(H1556*I1556)/12*$D$7,0))</f>
        <v/>
      </c>
      <c r="L1556" s="91" t="str">
        <f t="shared" si="49"/>
        <v/>
      </c>
    </row>
    <row r="1557" spans="2:12" ht="15.75" thickBot="1" x14ac:dyDescent="0.3">
      <c r="B1557" s="84" t="str">
        <f t="shared" si="50"/>
        <v/>
      </c>
      <c r="C1557" s="85" t="str">
        <f>IF(D1557="","",VLOOKUP(D1557,'Műszaki adattábla'!E:H,2,0))</f>
        <v/>
      </c>
      <c r="D1557" s="86" t="str">
        <f>IF('Műszaki adattábla'!E1490="","",'Műszaki adattábla'!E1490)</f>
        <v/>
      </c>
      <c r="E1557" s="148" t="str">
        <f>IF(D1557="","",VLOOKUP(D1557,'Műszaki adattábla'!E:S,13,0))</f>
        <v/>
      </c>
      <c r="F1557" s="87" t="str">
        <f>IF(D1557="","",VLOOKUP(D1557,'Műszaki adattábla'!E:N,8,0))</f>
        <v/>
      </c>
      <c r="G1557" s="87" t="str">
        <f>IF(D1557="","",IF('Műszaki adattábla'!K1490="20-99",IF('Műszaki adattábla'!N1490="","Nem adott meg lekötött teljesítményt",VLOOKUP(D1557,'Műszaki adattábla'!E:P,10,0)),0))</f>
        <v/>
      </c>
      <c r="H1557" s="87" t="str">
        <f>IF(D1557="","",VLOOKUP(D1557,'Műszaki adattábla'!E:Q,11,0))</f>
        <v/>
      </c>
      <c r="I1557" s="88"/>
      <c r="J1557" s="89"/>
      <c r="K1557" s="90" t="str">
        <f>IF(D1557="","",ROUND((F1557*I1557*'Műszaki adattábla'!$C$6/'Műszaki adattábla'!$C$7)+(G1557*I1557)+(H1557*I1557)/12*$D$7,0))</f>
        <v/>
      </c>
      <c r="L1557" s="91" t="str">
        <f t="shared" si="49"/>
        <v/>
      </c>
    </row>
    <row r="1558" spans="2:12" ht="15.75" thickBot="1" x14ac:dyDescent="0.3">
      <c r="B1558" s="84" t="str">
        <f t="shared" si="50"/>
        <v/>
      </c>
      <c r="C1558" s="85" t="str">
        <f>IF(D1558="","",VLOOKUP(D1558,'Műszaki adattábla'!E:H,2,0))</f>
        <v/>
      </c>
      <c r="D1558" s="86" t="str">
        <f>IF('Műszaki adattábla'!E1491="","",'Műszaki adattábla'!E1491)</f>
        <v/>
      </c>
      <c r="E1558" s="148" t="str">
        <f>IF(D1558="","",VLOOKUP(D1558,'Műszaki adattábla'!E:S,13,0))</f>
        <v/>
      </c>
      <c r="F1558" s="87" t="str">
        <f>IF(D1558="","",VLOOKUP(D1558,'Műszaki adattábla'!E:N,8,0))</f>
        <v/>
      </c>
      <c r="G1558" s="87" t="str">
        <f>IF(D1558="","",IF('Műszaki adattábla'!K1491="20-99",IF('Műszaki adattábla'!N1491="","Nem adott meg lekötött teljesítményt",VLOOKUP(D1558,'Műszaki adattábla'!E:P,10,0)),0))</f>
        <v/>
      </c>
      <c r="H1558" s="87" t="str">
        <f>IF(D1558="","",VLOOKUP(D1558,'Műszaki adattábla'!E:Q,11,0))</f>
        <v/>
      </c>
      <c r="I1558" s="88"/>
      <c r="J1558" s="89"/>
      <c r="K1558" s="90" t="str">
        <f>IF(D1558="","",ROUND((F1558*I1558*'Műszaki adattábla'!$C$6/'Műszaki adattábla'!$C$7)+(G1558*I1558)+(H1558*I1558)/12*$D$7,0))</f>
        <v/>
      </c>
      <c r="L1558" s="91" t="str">
        <f t="shared" si="49"/>
        <v/>
      </c>
    </row>
    <row r="1559" spans="2:12" ht="15.75" thickBot="1" x14ac:dyDescent="0.3">
      <c r="B1559" s="84" t="str">
        <f t="shared" si="50"/>
        <v/>
      </c>
      <c r="C1559" s="85" t="str">
        <f>IF(D1559="","",VLOOKUP(D1559,'Műszaki adattábla'!E:H,2,0))</f>
        <v/>
      </c>
      <c r="D1559" s="86" t="str">
        <f>IF('Műszaki adattábla'!E1492="","",'Műszaki adattábla'!E1492)</f>
        <v/>
      </c>
      <c r="E1559" s="148" t="str">
        <f>IF(D1559="","",VLOOKUP(D1559,'Műszaki adattábla'!E:S,13,0))</f>
        <v/>
      </c>
      <c r="F1559" s="87" t="str">
        <f>IF(D1559="","",VLOOKUP(D1559,'Műszaki adattábla'!E:N,8,0))</f>
        <v/>
      </c>
      <c r="G1559" s="87" t="str">
        <f>IF(D1559="","",IF('Műszaki adattábla'!K1492="20-99",IF('Műszaki adattábla'!N1492="","Nem adott meg lekötött teljesítményt",VLOOKUP(D1559,'Műszaki adattábla'!E:P,10,0)),0))</f>
        <v/>
      </c>
      <c r="H1559" s="87" t="str">
        <f>IF(D1559="","",VLOOKUP(D1559,'Műszaki adattábla'!E:Q,11,0))</f>
        <v/>
      </c>
      <c r="I1559" s="88"/>
      <c r="J1559" s="89"/>
      <c r="K1559" s="90" t="str">
        <f>IF(D1559="","",ROUND((F1559*I1559*'Műszaki adattábla'!$C$6/'Műszaki adattábla'!$C$7)+(G1559*I1559)+(H1559*I1559)/12*$D$7,0))</f>
        <v/>
      </c>
      <c r="L1559" s="91" t="str">
        <f t="shared" si="49"/>
        <v/>
      </c>
    </row>
    <row r="1560" spans="2:12" ht="15.75" thickBot="1" x14ac:dyDescent="0.3">
      <c r="B1560" s="84" t="str">
        <f t="shared" si="50"/>
        <v/>
      </c>
      <c r="C1560" s="85" t="str">
        <f>IF(D1560="","",VLOOKUP(D1560,'Műszaki adattábla'!E:H,2,0))</f>
        <v/>
      </c>
      <c r="D1560" s="86" t="str">
        <f>IF('Műszaki adattábla'!E1493="","",'Műszaki adattábla'!E1493)</f>
        <v/>
      </c>
      <c r="E1560" s="148" t="str">
        <f>IF(D1560="","",VLOOKUP(D1560,'Műszaki adattábla'!E:S,13,0))</f>
        <v/>
      </c>
      <c r="F1560" s="87" t="str">
        <f>IF(D1560="","",VLOOKUP(D1560,'Műszaki adattábla'!E:N,8,0))</f>
        <v/>
      </c>
      <c r="G1560" s="87" t="str">
        <f>IF(D1560="","",IF('Műszaki adattábla'!K1493="20-99",IF('Műszaki adattábla'!N1493="","Nem adott meg lekötött teljesítményt",VLOOKUP(D1560,'Műszaki adattábla'!E:P,10,0)),0))</f>
        <v/>
      </c>
      <c r="H1560" s="87" t="str">
        <f>IF(D1560="","",VLOOKUP(D1560,'Műszaki adattábla'!E:Q,11,0))</f>
        <v/>
      </c>
      <c r="I1560" s="88"/>
      <c r="J1560" s="89"/>
      <c r="K1560" s="90" t="str">
        <f>IF(D1560="","",ROUND((F1560*I1560*'Műszaki adattábla'!$C$6/'Műszaki adattábla'!$C$7)+(G1560*I1560)+(H1560*I1560)/12*$D$7,0))</f>
        <v/>
      </c>
      <c r="L1560" s="91" t="str">
        <f t="shared" si="49"/>
        <v/>
      </c>
    </row>
    <row r="1561" spans="2:12" ht="15.75" thickBot="1" x14ac:dyDescent="0.3">
      <c r="B1561" s="84" t="str">
        <f t="shared" si="50"/>
        <v/>
      </c>
      <c r="C1561" s="85" t="str">
        <f>IF(D1561="","",VLOOKUP(D1561,'Műszaki adattábla'!E:H,2,0))</f>
        <v/>
      </c>
      <c r="D1561" s="86" t="str">
        <f>IF('Műszaki adattábla'!E1494="","",'Műszaki adattábla'!E1494)</f>
        <v/>
      </c>
      <c r="E1561" s="148" t="str">
        <f>IF(D1561="","",VLOOKUP(D1561,'Műszaki adattábla'!E:S,13,0))</f>
        <v/>
      </c>
      <c r="F1561" s="87" t="str">
        <f>IF(D1561="","",VLOOKUP(D1561,'Műszaki adattábla'!E:N,8,0))</f>
        <v/>
      </c>
      <c r="G1561" s="87" t="str">
        <f>IF(D1561="","",IF('Műszaki adattábla'!K1494="20-99",IF('Műszaki adattábla'!N1494="","Nem adott meg lekötött teljesítményt",VLOOKUP(D1561,'Műszaki adattábla'!E:P,10,0)),0))</f>
        <v/>
      </c>
      <c r="H1561" s="87" t="str">
        <f>IF(D1561="","",VLOOKUP(D1561,'Műszaki adattábla'!E:Q,11,0))</f>
        <v/>
      </c>
      <c r="I1561" s="88"/>
      <c r="J1561" s="89"/>
      <c r="K1561" s="90" t="str">
        <f>IF(D1561="","",ROUND((F1561*I1561*'Műszaki adattábla'!$C$6/'Műszaki adattábla'!$C$7)+(G1561*I1561)+(H1561*I1561)/12*$D$7,0))</f>
        <v/>
      </c>
      <c r="L1561" s="91" t="str">
        <f t="shared" si="49"/>
        <v/>
      </c>
    </row>
    <row r="1562" spans="2:12" ht="15.75" thickBot="1" x14ac:dyDescent="0.3">
      <c r="B1562" s="84" t="str">
        <f t="shared" si="50"/>
        <v/>
      </c>
      <c r="C1562" s="85" t="str">
        <f>IF(D1562="","",VLOOKUP(D1562,'Műszaki adattábla'!E:H,2,0))</f>
        <v/>
      </c>
      <c r="D1562" s="86" t="str">
        <f>IF('Műszaki adattábla'!E1495="","",'Műszaki adattábla'!E1495)</f>
        <v/>
      </c>
      <c r="E1562" s="148" t="str">
        <f>IF(D1562="","",VLOOKUP(D1562,'Műszaki adattábla'!E:S,13,0))</f>
        <v/>
      </c>
      <c r="F1562" s="87" t="str">
        <f>IF(D1562="","",VLOOKUP(D1562,'Műszaki adattábla'!E:N,8,0))</f>
        <v/>
      </c>
      <c r="G1562" s="87" t="str">
        <f>IF(D1562="","",IF('Műszaki adattábla'!K1495="20-99",IF('Műszaki adattábla'!N1495="","Nem adott meg lekötött teljesítményt",VLOOKUP(D1562,'Műszaki adattábla'!E:P,10,0)),0))</f>
        <v/>
      </c>
      <c r="H1562" s="87" t="str">
        <f>IF(D1562="","",VLOOKUP(D1562,'Műszaki adattábla'!E:Q,11,0))</f>
        <v/>
      </c>
      <c r="I1562" s="88"/>
      <c r="J1562" s="89"/>
      <c r="K1562" s="90" t="str">
        <f>IF(D1562="","",ROUND((F1562*I1562*'Műszaki adattábla'!$C$6/'Műszaki adattábla'!$C$7)+(G1562*I1562)+(H1562*I1562)/12*$D$7,0))</f>
        <v/>
      </c>
      <c r="L1562" s="91" t="str">
        <f t="shared" si="49"/>
        <v/>
      </c>
    </row>
    <row r="1563" spans="2:12" ht="15.75" thickBot="1" x14ac:dyDescent="0.3">
      <c r="B1563" s="84" t="str">
        <f t="shared" si="50"/>
        <v/>
      </c>
      <c r="C1563" s="85" t="str">
        <f>IF(D1563="","",VLOOKUP(D1563,'Műszaki adattábla'!E:H,2,0))</f>
        <v/>
      </c>
      <c r="D1563" s="86" t="str">
        <f>IF('Műszaki adattábla'!E1496="","",'Műszaki adattábla'!E1496)</f>
        <v/>
      </c>
      <c r="E1563" s="148" t="str">
        <f>IF(D1563="","",VLOOKUP(D1563,'Műszaki adattábla'!E:S,13,0))</f>
        <v/>
      </c>
      <c r="F1563" s="87" t="str">
        <f>IF(D1563="","",VLOOKUP(D1563,'Műszaki adattábla'!E:N,8,0))</f>
        <v/>
      </c>
      <c r="G1563" s="87" t="str">
        <f>IF(D1563="","",IF('Műszaki adattábla'!K1496="20-99",IF('Műszaki adattábla'!N1496="","Nem adott meg lekötött teljesítményt",VLOOKUP(D1563,'Műszaki adattábla'!E:P,10,0)),0))</f>
        <v/>
      </c>
      <c r="H1563" s="87" t="str">
        <f>IF(D1563="","",VLOOKUP(D1563,'Műszaki adattábla'!E:Q,11,0))</f>
        <v/>
      </c>
      <c r="I1563" s="88"/>
      <c r="J1563" s="89"/>
      <c r="K1563" s="90" t="str">
        <f>IF(D1563="","",ROUND((F1563*I1563*'Műszaki adattábla'!$C$6/'Műszaki adattábla'!$C$7)+(G1563*I1563)+(H1563*I1563)/12*$D$7,0))</f>
        <v/>
      </c>
      <c r="L1563" s="91" t="str">
        <f t="shared" si="49"/>
        <v/>
      </c>
    </row>
    <row r="1564" spans="2:12" ht="15.75" thickBot="1" x14ac:dyDescent="0.3">
      <c r="B1564" s="84" t="str">
        <f t="shared" si="50"/>
        <v/>
      </c>
      <c r="C1564" s="85" t="str">
        <f>IF(D1564="","",VLOOKUP(D1564,'Műszaki adattábla'!E:H,2,0))</f>
        <v/>
      </c>
      <c r="D1564" s="86" t="str">
        <f>IF('Műszaki adattábla'!E1497="","",'Műszaki adattábla'!E1497)</f>
        <v/>
      </c>
      <c r="E1564" s="148" t="str">
        <f>IF(D1564="","",VLOOKUP(D1564,'Műszaki adattábla'!E:S,13,0))</f>
        <v/>
      </c>
      <c r="F1564" s="87" t="str">
        <f>IF(D1564="","",VLOOKUP(D1564,'Műszaki adattábla'!E:N,8,0))</f>
        <v/>
      </c>
      <c r="G1564" s="87" t="str">
        <f>IF(D1564="","",IF('Műszaki adattábla'!K1497="20-99",IF('Műszaki adattábla'!N1497="","Nem adott meg lekötött teljesítményt",VLOOKUP(D1564,'Műszaki adattábla'!E:P,10,0)),0))</f>
        <v/>
      </c>
      <c r="H1564" s="87" t="str">
        <f>IF(D1564="","",VLOOKUP(D1564,'Műszaki adattábla'!E:Q,11,0))</f>
        <v/>
      </c>
      <c r="I1564" s="88"/>
      <c r="J1564" s="89"/>
      <c r="K1564" s="90" t="str">
        <f>IF(D1564="","",ROUND((F1564*I1564*'Műszaki adattábla'!$C$6/'Műszaki adattábla'!$C$7)+(G1564*I1564)+(H1564*I1564)/12*$D$7,0))</f>
        <v/>
      </c>
      <c r="L1564" s="91" t="str">
        <f t="shared" si="49"/>
        <v/>
      </c>
    </row>
    <row r="1565" spans="2:12" ht="15.75" thickBot="1" x14ac:dyDescent="0.3">
      <c r="B1565" s="84" t="str">
        <f t="shared" si="50"/>
        <v/>
      </c>
      <c r="C1565" s="85" t="str">
        <f>IF(D1565="","",VLOOKUP(D1565,'Műszaki adattábla'!E:H,2,0))</f>
        <v/>
      </c>
      <c r="D1565" s="86" t="str">
        <f>IF('Műszaki adattábla'!E1498="","",'Műszaki adattábla'!E1498)</f>
        <v/>
      </c>
      <c r="E1565" s="148" t="str">
        <f>IF(D1565="","",VLOOKUP(D1565,'Műszaki adattábla'!E:S,13,0))</f>
        <v/>
      </c>
      <c r="F1565" s="87" t="str">
        <f>IF(D1565="","",VLOOKUP(D1565,'Műszaki adattábla'!E:N,8,0))</f>
        <v/>
      </c>
      <c r="G1565" s="87" t="str">
        <f>IF(D1565="","",IF('Műszaki adattábla'!K1498="20-99",IF('Műszaki adattábla'!N1498="","Nem adott meg lekötött teljesítményt",VLOOKUP(D1565,'Műszaki adattábla'!E:P,10,0)),0))</f>
        <v/>
      </c>
      <c r="H1565" s="87" t="str">
        <f>IF(D1565="","",VLOOKUP(D1565,'Műszaki adattábla'!E:Q,11,0))</f>
        <v/>
      </c>
      <c r="I1565" s="88"/>
      <c r="J1565" s="89"/>
      <c r="K1565" s="90" t="str">
        <f>IF(D1565="","",ROUND((F1565*I1565*'Műszaki adattábla'!$C$6/'Műszaki adattábla'!$C$7)+(G1565*I1565)+(H1565*I1565)/12*$D$7,0))</f>
        <v/>
      </c>
      <c r="L1565" s="91" t="str">
        <f t="shared" si="49"/>
        <v/>
      </c>
    </row>
    <row r="1566" spans="2:12" ht="15.75" thickBot="1" x14ac:dyDescent="0.3">
      <c r="B1566" s="84" t="str">
        <f t="shared" si="50"/>
        <v/>
      </c>
      <c r="C1566" s="85" t="str">
        <f>IF(D1566="","",VLOOKUP(D1566,'Műszaki adattábla'!E:H,2,0))</f>
        <v/>
      </c>
      <c r="D1566" s="86" t="str">
        <f>IF('Műszaki adattábla'!E1499="","",'Műszaki adattábla'!E1499)</f>
        <v/>
      </c>
      <c r="E1566" s="148" t="str">
        <f>IF(D1566="","",VLOOKUP(D1566,'Műszaki adattábla'!E:S,13,0))</f>
        <v/>
      </c>
      <c r="F1566" s="87" t="str">
        <f>IF(D1566="","",VLOOKUP(D1566,'Műszaki adattábla'!E:N,8,0))</f>
        <v/>
      </c>
      <c r="G1566" s="87" t="str">
        <f>IF(D1566="","",IF('Műszaki adattábla'!K1499="20-99",IF('Műszaki adattábla'!N1499="","Nem adott meg lekötött teljesítményt",VLOOKUP(D1566,'Műszaki adattábla'!E:P,10,0)),0))</f>
        <v/>
      </c>
      <c r="H1566" s="87" t="str">
        <f>IF(D1566="","",VLOOKUP(D1566,'Műszaki adattábla'!E:Q,11,0))</f>
        <v/>
      </c>
      <c r="I1566" s="88"/>
      <c r="J1566" s="89"/>
      <c r="K1566" s="90" t="str">
        <f>IF(D1566="","",ROUND((F1566*I1566*'Műszaki adattábla'!$C$6/'Műszaki adattábla'!$C$7)+(G1566*I1566)+(H1566*I1566)/12*$D$7,0))</f>
        <v/>
      </c>
      <c r="L1566" s="91" t="str">
        <f t="shared" si="49"/>
        <v/>
      </c>
    </row>
    <row r="1567" spans="2:12" ht="15.75" thickBot="1" x14ac:dyDescent="0.3">
      <c r="B1567" s="84" t="str">
        <f t="shared" si="50"/>
        <v/>
      </c>
      <c r="C1567" s="85" t="str">
        <f>IF(D1567="","",VLOOKUP(D1567,'Műszaki adattábla'!E:H,2,0))</f>
        <v/>
      </c>
      <c r="D1567" s="86" t="str">
        <f>IF('Műszaki adattábla'!E1500="","",'Műszaki adattábla'!E1500)</f>
        <v/>
      </c>
      <c r="E1567" s="148" t="str">
        <f>IF(D1567="","",VLOOKUP(D1567,'Műszaki adattábla'!E:S,13,0))</f>
        <v/>
      </c>
      <c r="F1567" s="87" t="str">
        <f>IF(D1567="","",VLOOKUP(D1567,'Műszaki adattábla'!E:N,8,0))</f>
        <v/>
      </c>
      <c r="G1567" s="87" t="str">
        <f>IF(D1567="","",IF('Műszaki adattábla'!K1500="20-99",IF('Műszaki adattábla'!N1500="","Nem adott meg lekötött teljesítményt",VLOOKUP(D1567,'Műszaki adattábla'!E:P,10,0)),0))</f>
        <v/>
      </c>
      <c r="H1567" s="87" t="str">
        <f>IF(D1567="","",VLOOKUP(D1567,'Műszaki adattábla'!E:Q,11,0))</f>
        <v/>
      </c>
      <c r="I1567" s="88"/>
      <c r="J1567" s="89"/>
      <c r="K1567" s="90" t="str">
        <f>IF(D1567="","",ROUND((F1567*I1567*'Műszaki adattábla'!$C$6/'Műszaki adattábla'!$C$7)+(G1567*I1567)+(H1567*I1567)/12*$D$7,0))</f>
        <v/>
      </c>
      <c r="L1567" s="91" t="str">
        <f t="shared" si="49"/>
        <v/>
      </c>
    </row>
    <row r="1568" spans="2:12" ht="15.75" thickBot="1" x14ac:dyDescent="0.3">
      <c r="B1568" s="84" t="str">
        <f t="shared" si="50"/>
        <v/>
      </c>
      <c r="C1568" s="85" t="str">
        <f>IF(D1568="","",VLOOKUP(D1568,'Műszaki adattábla'!E:H,2,0))</f>
        <v/>
      </c>
      <c r="D1568" s="86" t="str">
        <f>IF('Műszaki adattábla'!E1501="","",'Műszaki adattábla'!E1501)</f>
        <v/>
      </c>
      <c r="E1568" s="148" t="str">
        <f>IF(D1568="","",VLOOKUP(D1568,'Műszaki adattábla'!E:S,13,0))</f>
        <v/>
      </c>
      <c r="F1568" s="87" t="str">
        <f>IF(D1568="","",VLOOKUP(D1568,'Műszaki adattábla'!E:N,8,0))</f>
        <v/>
      </c>
      <c r="G1568" s="87" t="str">
        <f>IF(D1568="","",IF('Műszaki adattábla'!K1501="20-99",IF('Műszaki adattábla'!N1501="","Nem adott meg lekötött teljesítményt",VLOOKUP(D1568,'Műszaki adattábla'!E:P,10,0)),0))</f>
        <v/>
      </c>
      <c r="H1568" s="87" t="str">
        <f>IF(D1568="","",VLOOKUP(D1568,'Műszaki adattábla'!E:Q,11,0))</f>
        <v/>
      </c>
      <c r="I1568" s="88"/>
      <c r="J1568" s="89"/>
      <c r="K1568" s="90" t="str">
        <f>IF(D1568="","",ROUND((F1568*I1568*'Műszaki adattábla'!$C$6/'Műszaki adattábla'!$C$7)+(G1568*I1568)+(H1568*I1568)/12*$D$7,0))</f>
        <v/>
      </c>
      <c r="L1568" s="91" t="str">
        <f t="shared" ref="L1568:L1631" si="51">IF(D1568="","",ROUND((J1568/1000)*E1568,0))</f>
        <v/>
      </c>
    </row>
    <row r="1569" spans="2:12" ht="15.75" thickBot="1" x14ac:dyDescent="0.3">
      <c r="B1569" s="84" t="str">
        <f t="shared" si="50"/>
        <v/>
      </c>
      <c r="C1569" s="85" t="str">
        <f>IF(D1569="","",VLOOKUP(D1569,'Műszaki adattábla'!E:H,2,0))</f>
        <v/>
      </c>
      <c r="D1569" s="86" t="str">
        <f>IF('Műszaki adattábla'!E1502="","",'Műszaki adattábla'!E1502)</f>
        <v/>
      </c>
      <c r="E1569" s="148" t="str">
        <f>IF(D1569="","",VLOOKUP(D1569,'Műszaki adattábla'!E:S,13,0))</f>
        <v/>
      </c>
      <c r="F1569" s="87" t="str">
        <f>IF(D1569="","",VLOOKUP(D1569,'Műszaki adattábla'!E:N,8,0))</f>
        <v/>
      </c>
      <c r="G1569" s="87" t="str">
        <f>IF(D1569="","",IF('Műszaki adattábla'!K1502="20-99",IF('Műszaki adattábla'!N1502="","Nem adott meg lekötött teljesítményt",VLOOKUP(D1569,'Műszaki adattábla'!E:P,10,0)),0))</f>
        <v/>
      </c>
      <c r="H1569" s="87" t="str">
        <f>IF(D1569="","",VLOOKUP(D1569,'Műszaki adattábla'!E:Q,11,0))</f>
        <v/>
      </c>
      <c r="I1569" s="88"/>
      <c r="J1569" s="89"/>
      <c r="K1569" s="90" t="str">
        <f>IF(D1569="","",ROUND((F1569*I1569*'Műszaki adattábla'!$C$6/'Műszaki adattábla'!$C$7)+(G1569*I1569)+(H1569*I1569)/12*$D$7,0))</f>
        <v/>
      </c>
      <c r="L1569" s="91" t="str">
        <f t="shared" si="51"/>
        <v/>
      </c>
    </row>
    <row r="1570" spans="2:12" ht="15.75" thickBot="1" x14ac:dyDescent="0.3">
      <c r="B1570" s="84" t="str">
        <f t="shared" si="50"/>
        <v/>
      </c>
      <c r="C1570" s="85" t="str">
        <f>IF(D1570="","",VLOOKUP(D1570,'Műszaki adattábla'!E:H,2,0))</f>
        <v/>
      </c>
      <c r="D1570" s="86" t="str">
        <f>IF('Műszaki adattábla'!E1503="","",'Műszaki adattábla'!E1503)</f>
        <v/>
      </c>
      <c r="E1570" s="148" t="str">
        <f>IF(D1570="","",VLOOKUP(D1570,'Műszaki adattábla'!E:S,13,0))</f>
        <v/>
      </c>
      <c r="F1570" s="87" t="str">
        <f>IF(D1570="","",VLOOKUP(D1570,'Műszaki adattábla'!E:N,8,0))</f>
        <v/>
      </c>
      <c r="G1570" s="87" t="str">
        <f>IF(D1570="","",IF('Műszaki adattábla'!K1503="20-99",IF('Műszaki adattábla'!N1503="","Nem adott meg lekötött teljesítményt",VLOOKUP(D1570,'Műszaki adattábla'!E:P,10,0)),0))</f>
        <v/>
      </c>
      <c r="H1570" s="87" t="str">
        <f>IF(D1570="","",VLOOKUP(D1570,'Műszaki adattábla'!E:Q,11,0))</f>
        <v/>
      </c>
      <c r="I1570" s="88"/>
      <c r="J1570" s="89"/>
      <c r="K1570" s="90" t="str">
        <f>IF(D1570="","",ROUND((F1570*I1570*'Műszaki adattábla'!$C$6/'Műszaki adattábla'!$C$7)+(G1570*I1570)+(H1570*I1570)/12*$D$7,0))</f>
        <v/>
      </c>
      <c r="L1570" s="91" t="str">
        <f t="shared" si="51"/>
        <v/>
      </c>
    </row>
    <row r="1571" spans="2:12" ht="15.75" thickBot="1" x14ac:dyDescent="0.3">
      <c r="B1571" s="84" t="str">
        <f t="shared" si="50"/>
        <v/>
      </c>
      <c r="C1571" s="85" t="str">
        <f>IF(D1571="","",VLOOKUP(D1571,'Műszaki adattábla'!E:H,2,0))</f>
        <v/>
      </c>
      <c r="D1571" s="86" t="str">
        <f>IF('Műszaki adattábla'!E1504="","",'Műszaki adattábla'!E1504)</f>
        <v/>
      </c>
      <c r="E1571" s="148" t="str">
        <f>IF(D1571="","",VLOOKUP(D1571,'Műszaki adattábla'!E:S,13,0))</f>
        <v/>
      </c>
      <c r="F1571" s="87" t="str">
        <f>IF(D1571="","",VLOOKUP(D1571,'Műszaki adattábla'!E:N,8,0))</f>
        <v/>
      </c>
      <c r="G1571" s="87" t="str">
        <f>IF(D1571="","",IF('Műszaki adattábla'!K1504="20-99",IF('Műszaki adattábla'!N1504="","Nem adott meg lekötött teljesítményt",VLOOKUP(D1571,'Műszaki adattábla'!E:P,10,0)),0))</f>
        <v/>
      </c>
      <c r="H1571" s="87" t="str">
        <f>IF(D1571="","",VLOOKUP(D1571,'Műszaki adattábla'!E:Q,11,0))</f>
        <v/>
      </c>
      <c r="I1571" s="88"/>
      <c r="J1571" s="89"/>
      <c r="K1571" s="90" t="str">
        <f>IF(D1571="","",ROUND((F1571*I1571*'Műszaki adattábla'!$C$6/'Műszaki adattábla'!$C$7)+(G1571*I1571)+(H1571*I1571)/12*$D$7,0))</f>
        <v/>
      </c>
      <c r="L1571" s="91" t="str">
        <f t="shared" si="51"/>
        <v/>
      </c>
    </row>
    <row r="1572" spans="2:12" ht="15.75" thickBot="1" x14ac:dyDescent="0.3">
      <c r="B1572" s="84" t="str">
        <f t="shared" si="50"/>
        <v/>
      </c>
      <c r="C1572" s="85" t="str">
        <f>IF(D1572="","",VLOOKUP(D1572,'Műszaki adattábla'!E:H,2,0))</f>
        <v/>
      </c>
      <c r="D1572" s="86" t="str">
        <f>IF('Műszaki adattábla'!E1505="","",'Műszaki adattábla'!E1505)</f>
        <v/>
      </c>
      <c r="E1572" s="148" t="str">
        <f>IF(D1572="","",VLOOKUP(D1572,'Műszaki adattábla'!E:S,13,0))</f>
        <v/>
      </c>
      <c r="F1572" s="87" t="str">
        <f>IF(D1572="","",VLOOKUP(D1572,'Műszaki adattábla'!E:N,8,0))</f>
        <v/>
      </c>
      <c r="G1572" s="87" t="str">
        <f>IF(D1572="","",IF('Műszaki adattábla'!K1505="20-99",IF('Műszaki adattábla'!N1505="","Nem adott meg lekötött teljesítményt",VLOOKUP(D1572,'Műszaki adattábla'!E:P,10,0)),0))</f>
        <v/>
      </c>
      <c r="H1572" s="87" t="str">
        <f>IF(D1572="","",VLOOKUP(D1572,'Műszaki adattábla'!E:Q,11,0))</f>
        <v/>
      </c>
      <c r="I1572" s="88"/>
      <c r="J1572" s="89"/>
      <c r="K1572" s="90" t="str">
        <f>IF(D1572="","",ROUND((F1572*I1572*'Műszaki adattábla'!$C$6/'Műszaki adattábla'!$C$7)+(G1572*I1572)+(H1572*I1572)/12*$D$7,0))</f>
        <v/>
      </c>
      <c r="L1572" s="91" t="str">
        <f t="shared" si="51"/>
        <v/>
      </c>
    </row>
    <row r="1573" spans="2:12" ht="15.75" thickBot="1" x14ac:dyDescent="0.3">
      <c r="B1573" s="84" t="str">
        <f t="shared" si="50"/>
        <v/>
      </c>
      <c r="C1573" s="85" t="str">
        <f>IF(D1573="","",VLOOKUP(D1573,'Műszaki adattábla'!E:H,2,0))</f>
        <v/>
      </c>
      <c r="D1573" s="86" t="str">
        <f>IF('Műszaki adattábla'!E1506="","",'Műszaki adattábla'!E1506)</f>
        <v/>
      </c>
      <c r="E1573" s="148" t="str">
        <f>IF(D1573="","",VLOOKUP(D1573,'Műszaki adattábla'!E:S,13,0))</f>
        <v/>
      </c>
      <c r="F1573" s="87" t="str">
        <f>IF(D1573="","",VLOOKUP(D1573,'Műszaki adattábla'!E:N,8,0))</f>
        <v/>
      </c>
      <c r="G1573" s="87" t="str">
        <f>IF(D1573="","",IF('Műszaki adattábla'!K1506="20-99",IF('Műszaki adattábla'!N1506="","Nem adott meg lekötött teljesítményt",VLOOKUP(D1573,'Műszaki adattábla'!E:P,10,0)),0))</f>
        <v/>
      </c>
      <c r="H1573" s="87" t="str">
        <f>IF(D1573="","",VLOOKUP(D1573,'Műszaki adattábla'!E:Q,11,0))</f>
        <v/>
      </c>
      <c r="I1573" s="88"/>
      <c r="J1573" s="89"/>
      <c r="K1573" s="90" t="str">
        <f>IF(D1573="","",ROUND((F1573*I1573*'Műszaki adattábla'!$C$6/'Műszaki adattábla'!$C$7)+(G1573*I1573)+(H1573*I1573)/12*$D$7,0))</f>
        <v/>
      </c>
      <c r="L1573" s="91" t="str">
        <f t="shared" si="51"/>
        <v/>
      </c>
    </row>
    <row r="1574" spans="2:12" ht="15.75" thickBot="1" x14ac:dyDescent="0.3">
      <c r="B1574" s="84" t="str">
        <f t="shared" si="50"/>
        <v/>
      </c>
      <c r="C1574" s="85" t="str">
        <f>IF(D1574="","",VLOOKUP(D1574,'Műszaki adattábla'!E:H,2,0))</f>
        <v/>
      </c>
      <c r="D1574" s="86" t="str">
        <f>IF('Műszaki adattábla'!E1507="","",'Műszaki adattábla'!E1507)</f>
        <v/>
      </c>
      <c r="E1574" s="148" t="str">
        <f>IF(D1574="","",VLOOKUP(D1574,'Műszaki adattábla'!E:S,13,0))</f>
        <v/>
      </c>
      <c r="F1574" s="87" t="str">
        <f>IF(D1574="","",VLOOKUP(D1574,'Műszaki adattábla'!E:N,8,0))</f>
        <v/>
      </c>
      <c r="G1574" s="87" t="str">
        <f>IF(D1574="","",IF('Műszaki adattábla'!K1507="20-99",IF('Műszaki adattábla'!N1507="","Nem adott meg lekötött teljesítményt",VLOOKUP(D1574,'Műszaki adattábla'!E:P,10,0)),0))</f>
        <v/>
      </c>
      <c r="H1574" s="87" t="str">
        <f>IF(D1574="","",VLOOKUP(D1574,'Műszaki adattábla'!E:Q,11,0))</f>
        <v/>
      </c>
      <c r="I1574" s="88"/>
      <c r="J1574" s="89"/>
      <c r="K1574" s="90" t="str">
        <f>IF(D1574="","",ROUND((F1574*I1574*'Műszaki adattábla'!$C$6/'Műszaki adattábla'!$C$7)+(G1574*I1574)+(H1574*I1574)/12*$D$7,0))</f>
        <v/>
      </c>
      <c r="L1574" s="91" t="str">
        <f t="shared" si="51"/>
        <v/>
      </c>
    </row>
    <row r="1575" spans="2:12" ht="15.75" thickBot="1" x14ac:dyDescent="0.3">
      <c r="B1575" s="84" t="str">
        <f t="shared" si="50"/>
        <v/>
      </c>
      <c r="C1575" s="85" t="str">
        <f>IF(D1575="","",VLOOKUP(D1575,'Műszaki adattábla'!E:H,2,0))</f>
        <v/>
      </c>
      <c r="D1575" s="86" t="str">
        <f>IF('Műszaki adattábla'!E1508="","",'Műszaki adattábla'!E1508)</f>
        <v/>
      </c>
      <c r="E1575" s="148" t="str">
        <f>IF(D1575="","",VLOOKUP(D1575,'Műszaki adattábla'!E:S,13,0))</f>
        <v/>
      </c>
      <c r="F1575" s="87" t="str">
        <f>IF(D1575="","",VLOOKUP(D1575,'Műszaki adattábla'!E:N,8,0))</f>
        <v/>
      </c>
      <c r="G1575" s="87" t="str">
        <f>IF(D1575="","",IF('Műszaki adattábla'!K1508="20-99",IF('Műszaki adattábla'!N1508="","Nem adott meg lekötött teljesítményt",VLOOKUP(D1575,'Műszaki adattábla'!E:P,10,0)),0))</f>
        <v/>
      </c>
      <c r="H1575" s="87" t="str">
        <f>IF(D1575="","",VLOOKUP(D1575,'Műszaki adattábla'!E:Q,11,0))</f>
        <v/>
      </c>
      <c r="I1575" s="88"/>
      <c r="J1575" s="89"/>
      <c r="K1575" s="90" t="str">
        <f>IF(D1575="","",ROUND((F1575*I1575*'Műszaki adattábla'!$C$6/'Műszaki adattábla'!$C$7)+(G1575*I1575)+(H1575*I1575)/12*$D$7,0))</f>
        <v/>
      </c>
      <c r="L1575" s="91" t="str">
        <f t="shared" si="51"/>
        <v/>
      </c>
    </row>
    <row r="1576" spans="2:12" ht="15.75" thickBot="1" x14ac:dyDescent="0.3">
      <c r="B1576" s="84" t="str">
        <f t="shared" si="50"/>
        <v/>
      </c>
      <c r="C1576" s="85" t="str">
        <f>IF(D1576="","",VLOOKUP(D1576,'Műszaki adattábla'!E:H,2,0))</f>
        <v/>
      </c>
      <c r="D1576" s="86" t="str">
        <f>IF('Műszaki adattábla'!E1509="","",'Műszaki adattábla'!E1509)</f>
        <v/>
      </c>
      <c r="E1576" s="148" t="str">
        <f>IF(D1576="","",VLOOKUP(D1576,'Műszaki adattábla'!E:S,13,0))</f>
        <v/>
      </c>
      <c r="F1576" s="87" t="str">
        <f>IF(D1576="","",VLOOKUP(D1576,'Műszaki adattábla'!E:N,8,0))</f>
        <v/>
      </c>
      <c r="G1576" s="87" t="str">
        <f>IF(D1576="","",IF('Műszaki adattábla'!K1509="20-99",IF('Műszaki adattábla'!N1509="","Nem adott meg lekötött teljesítményt",VLOOKUP(D1576,'Műszaki adattábla'!E:P,10,0)),0))</f>
        <v/>
      </c>
      <c r="H1576" s="87" t="str">
        <f>IF(D1576="","",VLOOKUP(D1576,'Műszaki adattábla'!E:Q,11,0))</f>
        <v/>
      </c>
      <c r="I1576" s="88"/>
      <c r="J1576" s="89"/>
      <c r="K1576" s="90" t="str">
        <f>IF(D1576="","",ROUND((F1576*I1576*'Műszaki adattábla'!$C$6/'Műszaki adattábla'!$C$7)+(G1576*I1576)+(H1576*I1576)/12*$D$7,0))</f>
        <v/>
      </c>
      <c r="L1576" s="91" t="str">
        <f t="shared" si="51"/>
        <v/>
      </c>
    </row>
    <row r="1577" spans="2:12" ht="15.75" thickBot="1" x14ac:dyDescent="0.3">
      <c r="B1577" s="84" t="str">
        <f t="shared" si="50"/>
        <v/>
      </c>
      <c r="C1577" s="85" t="str">
        <f>IF(D1577="","",VLOOKUP(D1577,'Műszaki adattábla'!E:H,2,0))</f>
        <v/>
      </c>
      <c r="D1577" s="86" t="str">
        <f>IF('Műszaki adattábla'!E1510="","",'Műszaki adattábla'!E1510)</f>
        <v/>
      </c>
      <c r="E1577" s="148" t="str">
        <f>IF(D1577="","",VLOOKUP(D1577,'Műszaki adattábla'!E:S,13,0))</f>
        <v/>
      </c>
      <c r="F1577" s="87" t="str">
        <f>IF(D1577="","",VLOOKUP(D1577,'Műszaki adattábla'!E:N,8,0))</f>
        <v/>
      </c>
      <c r="G1577" s="87" t="str">
        <f>IF(D1577="","",IF('Műszaki adattábla'!K1510="20-99",IF('Műszaki adattábla'!N1510="","Nem adott meg lekötött teljesítményt",VLOOKUP(D1577,'Műszaki adattábla'!E:P,10,0)),0))</f>
        <v/>
      </c>
      <c r="H1577" s="87" t="str">
        <f>IF(D1577="","",VLOOKUP(D1577,'Műszaki adattábla'!E:Q,11,0))</f>
        <v/>
      </c>
      <c r="I1577" s="88"/>
      <c r="J1577" s="89"/>
      <c r="K1577" s="90" t="str">
        <f>IF(D1577="","",ROUND((F1577*I1577*'Műszaki adattábla'!$C$6/'Műszaki adattábla'!$C$7)+(G1577*I1577)+(H1577*I1577)/12*$D$7,0))</f>
        <v/>
      </c>
      <c r="L1577" s="91" t="str">
        <f t="shared" si="51"/>
        <v/>
      </c>
    </row>
    <row r="1578" spans="2:12" ht="15.75" thickBot="1" x14ac:dyDescent="0.3">
      <c r="B1578" s="84" t="str">
        <f t="shared" si="50"/>
        <v/>
      </c>
      <c r="C1578" s="85" t="str">
        <f>IF(D1578="","",VLOOKUP(D1578,'Műszaki adattábla'!E:H,2,0))</f>
        <v/>
      </c>
      <c r="D1578" s="86" t="str">
        <f>IF('Műszaki adattábla'!E1511="","",'Műszaki adattábla'!E1511)</f>
        <v/>
      </c>
      <c r="E1578" s="148" t="str">
        <f>IF(D1578="","",VLOOKUP(D1578,'Műszaki adattábla'!E:S,13,0))</f>
        <v/>
      </c>
      <c r="F1578" s="87" t="str">
        <f>IF(D1578="","",VLOOKUP(D1578,'Műszaki adattábla'!E:N,8,0))</f>
        <v/>
      </c>
      <c r="G1578" s="87" t="str">
        <f>IF(D1578="","",IF('Műszaki adattábla'!K1511="20-99",IF('Műszaki adattábla'!N1511="","Nem adott meg lekötött teljesítményt",VLOOKUP(D1578,'Műszaki adattábla'!E:P,10,0)),0))</f>
        <v/>
      </c>
      <c r="H1578" s="87" t="str">
        <f>IF(D1578="","",VLOOKUP(D1578,'Műszaki adattábla'!E:Q,11,0))</f>
        <v/>
      </c>
      <c r="I1578" s="88"/>
      <c r="J1578" s="89"/>
      <c r="K1578" s="90" t="str">
        <f>IF(D1578="","",ROUND((F1578*I1578*'Műszaki adattábla'!$C$6/'Műszaki adattábla'!$C$7)+(G1578*I1578)+(H1578*I1578)/12*$D$7,0))</f>
        <v/>
      </c>
      <c r="L1578" s="91" t="str">
        <f t="shared" si="51"/>
        <v/>
      </c>
    </row>
    <row r="1579" spans="2:12" ht="15.75" thickBot="1" x14ac:dyDescent="0.3">
      <c r="B1579" s="84" t="str">
        <f t="shared" si="50"/>
        <v/>
      </c>
      <c r="C1579" s="85" t="str">
        <f>IF(D1579="","",VLOOKUP(D1579,'Műszaki adattábla'!E:H,2,0))</f>
        <v/>
      </c>
      <c r="D1579" s="86" t="str">
        <f>IF('Műszaki adattábla'!E1512="","",'Műszaki adattábla'!E1512)</f>
        <v/>
      </c>
      <c r="E1579" s="148" t="str">
        <f>IF(D1579="","",VLOOKUP(D1579,'Műszaki adattábla'!E:S,13,0))</f>
        <v/>
      </c>
      <c r="F1579" s="87" t="str">
        <f>IF(D1579="","",VLOOKUP(D1579,'Műszaki adattábla'!E:N,8,0))</f>
        <v/>
      </c>
      <c r="G1579" s="87" t="str">
        <f>IF(D1579="","",IF('Műszaki adattábla'!K1512="20-99",IF('Műszaki adattábla'!N1512="","Nem adott meg lekötött teljesítményt",VLOOKUP(D1579,'Műszaki adattábla'!E:P,10,0)),0))</f>
        <v/>
      </c>
      <c r="H1579" s="87" t="str">
        <f>IF(D1579="","",VLOOKUP(D1579,'Műszaki adattábla'!E:Q,11,0))</f>
        <v/>
      </c>
      <c r="I1579" s="88"/>
      <c r="J1579" s="89"/>
      <c r="K1579" s="90" t="str">
        <f>IF(D1579="","",ROUND((F1579*I1579*'Műszaki adattábla'!$C$6/'Műszaki adattábla'!$C$7)+(G1579*I1579)+(H1579*I1579)/12*$D$7,0))</f>
        <v/>
      </c>
      <c r="L1579" s="91" t="str">
        <f t="shared" si="51"/>
        <v/>
      </c>
    </row>
    <row r="1580" spans="2:12" ht="15.75" thickBot="1" x14ac:dyDescent="0.3">
      <c r="B1580" s="84" t="str">
        <f t="shared" si="50"/>
        <v/>
      </c>
      <c r="C1580" s="85" t="str">
        <f>IF(D1580="","",VLOOKUP(D1580,'Műszaki adattábla'!E:H,2,0))</f>
        <v/>
      </c>
      <c r="D1580" s="86" t="str">
        <f>IF('Műszaki adattábla'!E1513="","",'Műszaki adattábla'!E1513)</f>
        <v/>
      </c>
      <c r="E1580" s="148" t="str">
        <f>IF(D1580="","",VLOOKUP(D1580,'Műszaki adattábla'!E:S,13,0))</f>
        <v/>
      </c>
      <c r="F1580" s="87" t="str">
        <f>IF(D1580="","",VLOOKUP(D1580,'Műszaki adattábla'!E:N,8,0))</f>
        <v/>
      </c>
      <c r="G1580" s="87" t="str">
        <f>IF(D1580="","",IF('Műszaki adattábla'!K1513="20-99",IF('Műszaki adattábla'!N1513="","Nem adott meg lekötött teljesítményt",VLOOKUP(D1580,'Műszaki adattábla'!E:P,10,0)),0))</f>
        <v/>
      </c>
      <c r="H1580" s="87" t="str">
        <f>IF(D1580="","",VLOOKUP(D1580,'Műszaki adattábla'!E:Q,11,0))</f>
        <v/>
      </c>
      <c r="I1580" s="88"/>
      <c r="J1580" s="89"/>
      <c r="K1580" s="90" t="str">
        <f>IF(D1580="","",ROUND((F1580*I1580*'Műszaki adattábla'!$C$6/'Műszaki adattábla'!$C$7)+(G1580*I1580)+(H1580*I1580)/12*$D$7,0))</f>
        <v/>
      </c>
      <c r="L1580" s="91" t="str">
        <f t="shared" si="51"/>
        <v/>
      </c>
    </row>
    <row r="1581" spans="2:12" ht="15.75" thickBot="1" x14ac:dyDescent="0.3">
      <c r="B1581" s="84" t="str">
        <f t="shared" si="50"/>
        <v/>
      </c>
      <c r="C1581" s="85" t="str">
        <f>IF(D1581="","",VLOOKUP(D1581,'Műszaki adattábla'!E:H,2,0))</f>
        <v/>
      </c>
      <c r="D1581" s="86" t="str">
        <f>IF('Műszaki adattábla'!E1514="","",'Műszaki adattábla'!E1514)</f>
        <v/>
      </c>
      <c r="E1581" s="148" t="str">
        <f>IF(D1581="","",VLOOKUP(D1581,'Műszaki adattábla'!E:S,13,0))</f>
        <v/>
      </c>
      <c r="F1581" s="87" t="str">
        <f>IF(D1581="","",VLOOKUP(D1581,'Műszaki adattábla'!E:N,8,0))</f>
        <v/>
      </c>
      <c r="G1581" s="87" t="str">
        <f>IF(D1581="","",IF('Műszaki adattábla'!K1514="20-99",IF('Műszaki adattábla'!N1514="","Nem adott meg lekötött teljesítményt",VLOOKUP(D1581,'Műszaki adattábla'!E:P,10,0)),0))</f>
        <v/>
      </c>
      <c r="H1581" s="87" t="str">
        <f>IF(D1581="","",VLOOKUP(D1581,'Műszaki adattábla'!E:Q,11,0))</f>
        <v/>
      </c>
      <c r="I1581" s="88"/>
      <c r="J1581" s="89"/>
      <c r="K1581" s="90" t="str">
        <f>IF(D1581="","",ROUND((F1581*I1581*'Műszaki adattábla'!$C$6/'Műszaki adattábla'!$C$7)+(G1581*I1581)+(H1581*I1581)/12*$D$7,0))</f>
        <v/>
      </c>
      <c r="L1581" s="91" t="str">
        <f t="shared" si="51"/>
        <v/>
      </c>
    </row>
    <row r="1582" spans="2:12" ht="15.75" thickBot="1" x14ac:dyDescent="0.3">
      <c r="B1582" s="84" t="str">
        <f t="shared" si="50"/>
        <v/>
      </c>
      <c r="C1582" s="85" t="str">
        <f>IF(D1582="","",VLOOKUP(D1582,'Műszaki adattábla'!E:H,2,0))</f>
        <v/>
      </c>
      <c r="D1582" s="86" t="str">
        <f>IF('Műszaki adattábla'!E1515="","",'Műszaki adattábla'!E1515)</f>
        <v/>
      </c>
      <c r="E1582" s="148" t="str">
        <f>IF(D1582="","",VLOOKUP(D1582,'Műszaki adattábla'!E:S,13,0))</f>
        <v/>
      </c>
      <c r="F1582" s="87" t="str">
        <f>IF(D1582="","",VLOOKUP(D1582,'Műszaki adattábla'!E:N,8,0))</f>
        <v/>
      </c>
      <c r="G1582" s="87" t="str">
        <f>IF(D1582="","",IF('Műszaki adattábla'!K1515="20-99",IF('Műszaki adattábla'!N1515="","Nem adott meg lekötött teljesítményt",VLOOKUP(D1582,'Műszaki adattábla'!E:P,10,0)),0))</f>
        <v/>
      </c>
      <c r="H1582" s="87" t="str">
        <f>IF(D1582="","",VLOOKUP(D1582,'Műszaki adattábla'!E:Q,11,0))</f>
        <v/>
      </c>
      <c r="I1582" s="88"/>
      <c r="J1582" s="89"/>
      <c r="K1582" s="90" t="str">
        <f>IF(D1582="","",ROUND((F1582*I1582*'Műszaki adattábla'!$C$6/'Műszaki adattábla'!$C$7)+(G1582*I1582)+(H1582*I1582)/12*$D$7,0))</f>
        <v/>
      </c>
      <c r="L1582" s="91" t="str">
        <f t="shared" si="51"/>
        <v/>
      </c>
    </row>
    <row r="1583" spans="2:12" ht="15.75" thickBot="1" x14ac:dyDescent="0.3">
      <c r="B1583" s="84" t="str">
        <f t="shared" si="50"/>
        <v/>
      </c>
      <c r="C1583" s="85" t="str">
        <f>IF(D1583="","",VLOOKUP(D1583,'Műszaki adattábla'!E:H,2,0))</f>
        <v/>
      </c>
      <c r="D1583" s="86" t="str">
        <f>IF('Műszaki adattábla'!E1516="","",'Műszaki adattábla'!E1516)</f>
        <v/>
      </c>
      <c r="E1583" s="148" t="str">
        <f>IF(D1583="","",VLOOKUP(D1583,'Műszaki adattábla'!E:S,13,0))</f>
        <v/>
      </c>
      <c r="F1583" s="87" t="str">
        <f>IF(D1583="","",VLOOKUP(D1583,'Műszaki adattábla'!E:N,8,0))</f>
        <v/>
      </c>
      <c r="G1583" s="87" t="str">
        <f>IF(D1583="","",IF('Műszaki adattábla'!K1516="20-99",IF('Műszaki adattábla'!N1516="","Nem adott meg lekötött teljesítményt",VLOOKUP(D1583,'Műszaki adattábla'!E:P,10,0)),0))</f>
        <v/>
      </c>
      <c r="H1583" s="87" t="str">
        <f>IF(D1583="","",VLOOKUP(D1583,'Műszaki adattábla'!E:Q,11,0))</f>
        <v/>
      </c>
      <c r="I1583" s="88"/>
      <c r="J1583" s="89"/>
      <c r="K1583" s="90" t="str">
        <f>IF(D1583="","",ROUND((F1583*I1583*'Műszaki adattábla'!$C$6/'Műszaki adattábla'!$C$7)+(G1583*I1583)+(H1583*I1583)/12*$D$7,0))</f>
        <v/>
      </c>
      <c r="L1583" s="91" t="str">
        <f t="shared" si="51"/>
        <v/>
      </c>
    </row>
    <row r="1584" spans="2:12" ht="15.75" thickBot="1" x14ac:dyDescent="0.3">
      <c r="B1584" s="84" t="str">
        <f t="shared" si="50"/>
        <v/>
      </c>
      <c r="C1584" s="85" t="str">
        <f>IF(D1584="","",VLOOKUP(D1584,'Műszaki adattábla'!E:H,2,0))</f>
        <v/>
      </c>
      <c r="D1584" s="86" t="str">
        <f>IF('Műszaki adattábla'!E1517="","",'Műszaki adattábla'!E1517)</f>
        <v/>
      </c>
      <c r="E1584" s="148" t="str">
        <f>IF(D1584="","",VLOOKUP(D1584,'Műszaki adattábla'!E:S,13,0))</f>
        <v/>
      </c>
      <c r="F1584" s="87" t="str">
        <f>IF(D1584="","",VLOOKUP(D1584,'Műszaki adattábla'!E:N,8,0))</f>
        <v/>
      </c>
      <c r="G1584" s="87" t="str">
        <f>IF(D1584="","",IF('Műszaki adattábla'!K1517="20-99",IF('Műszaki adattábla'!N1517="","Nem adott meg lekötött teljesítményt",VLOOKUP(D1584,'Műszaki adattábla'!E:P,10,0)),0))</f>
        <v/>
      </c>
      <c r="H1584" s="87" t="str">
        <f>IF(D1584="","",VLOOKUP(D1584,'Műszaki adattábla'!E:Q,11,0))</f>
        <v/>
      </c>
      <c r="I1584" s="88"/>
      <c r="J1584" s="89"/>
      <c r="K1584" s="90" t="str">
        <f>IF(D1584="","",ROUND((F1584*I1584*'Műszaki adattábla'!$C$6/'Műszaki adattábla'!$C$7)+(G1584*I1584)+(H1584*I1584)/12*$D$7,0))</f>
        <v/>
      </c>
      <c r="L1584" s="91" t="str">
        <f t="shared" si="51"/>
        <v/>
      </c>
    </row>
    <row r="1585" spans="2:12" ht="15.75" thickBot="1" x14ac:dyDescent="0.3">
      <c r="B1585" s="84" t="str">
        <f t="shared" si="50"/>
        <v/>
      </c>
      <c r="C1585" s="85" t="str">
        <f>IF(D1585="","",VLOOKUP(D1585,'Műszaki adattábla'!E:H,2,0))</f>
        <v/>
      </c>
      <c r="D1585" s="86" t="str">
        <f>IF('Műszaki adattábla'!E1518="","",'Műszaki adattábla'!E1518)</f>
        <v/>
      </c>
      <c r="E1585" s="148" t="str">
        <f>IF(D1585="","",VLOOKUP(D1585,'Műszaki adattábla'!E:S,13,0))</f>
        <v/>
      </c>
      <c r="F1585" s="87" t="str">
        <f>IF(D1585="","",VLOOKUP(D1585,'Műszaki adattábla'!E:N,8,0))</f>
        <v/>
      </c>
      <c r="G1585" s="87" t="str">
        <f>IF(D1585="","",IF('Műszaki adattábla'!K1518="20-99",IF('Műszaki adattábla'!N1518="","Nem adott meg lekötött teljesítményt",VLOOKUP(D1585,'Műszaki adattábla'!E:P,10,0)),0))</f>
        <v/>
      </c>
      <c r="H1585" s="87" t="str">
        <f>IF(D1585="","",VLOOKUP(D1585,'Műszaki adattábla'!E:Q,11,0))</f>
        <v/>
      </c>
      <c r="I1585" s="88"/>
      <c r="J1585" s="89"/>
      <c r="K1585" s="90" t="str">
        <f>IF(D1585="","",ROUND((F1585*I1585*'Műszaki adattábla'!$C$6/'Műszaki adattábla'!$C$7)+(G1585*I1585)+(H1585*I1585)/12*$D$7,0))</f>
        <v/>
      </c>
      <c r="L1585" s="91" t="str">
        <f t="shared" si="51"/>
        <v/>
      </c>
    </row>
    <row r="1586" spans="2:12" ht="15.75" thickBot="1" x14ac:dyDescent="0.3">
      <c r="B1586" s="84" t="str">
        <f t="shared" si="50"/>
        <v/>
      </c>
      <c r="C1586" s="85" t="str">
        <f>IF(D1586="","",VLOOKUP(D1586,'Műszaki adattábla'!E:H,2,0))</f>
        <v/>
      </c>
      <c r="D1586" s="86" t="str">
        <f>IF('Műszaki adattábla'!E1519="","",'Műszaki adattábla'!E1519)</f>
        <v/>
      </c>
      <c r="E1586" s="148" t="str">
        <f>IF(D1586="","",VLOOKUP(D1586,'Műszaki adattábla'!E:S,13,0))</f>
        <v/>
      </c>
      <c r="F1586" s="87" t="str">
        <f>IF(D1586="","",VLOOKUP(D1586,'Műszaki adattábla'!E:N,8,0))</f>
        <v/>
      </c>
      <c r="G1586" s="87" t="str">
        <f>IF(D1586="","",IF('Műszaki adattábla'!K1519="20-99",IF('Műszaki adattábla'!N1519="","Nem adott meg lekötött teljesítményt",VLOOKUP(D1586,'Műszaki adattábla'!E:P,10,0)),0))</f>
        <v/>
      </c>
      <c r="H1586" s="87" t="str">
        <f>IF(D1586="","",VLOOKUP(D1586,'Műszaki adattábla'!E:Q,11,0))</f>
        <v/>
      </c>
      <c r="I1586" s="88"/>
      <c r="J1586" s="89"/>
      <c r="K1586" s="90" t="str">
        <f>IF(D1586="","",ROUND((F1586*I1586*'Műszaki adattábla'!$C$6/'Műszaki adattábla'!$C$7)+(G1586*I1586)+(H1586*I1586)/12*$D$7,0))</f>
        <v/>
      </c>
      <c r="L1586" s="91" t="str">
        <f t="shared" si="51"/>
        <v/>
      </c>
    </row>
    <row r="1587" spans="2:12" ht="15.75" thickBot="1" x14ac:dyDescent="0.3">
      <c r="B1587" s="84" t="str">
        <f t="shared" si="50"/>
        <v/>
      </c>
      <c r="C1587" s="85" t="str">
        <f>IF(D1587="","",VLOOKUP(D1587,'Műszaki adattábla'!E:H,2,0))</f>
        <v/>
      </c>
      <c r="D1587" s="86" t="str">
        <f>IF('Műszaki adattábla'!E1520="","",'Műszaki adattábla'!E1520)</f>
        <v/>
      </c>
      <c r="E1587" s="148" t="str">
        <f>IF(D1587="","",VLOOKUP(D1587,'Műszaki adattábla'!E:S,13,0))</f>
        <v/>
      </c>
      <c r="F1587" s="87" t="str">
        <f>IF(D1587="","",VLOOKUP(D1587,'Műszaki adattábla'!E:N,8,0))</f>
        <v/>
      </c>
      <c r="G1587" s="87" t="str">
        <f>IF(D1587="","",IF('Műszaki adattábla'!K1520="20-99",IF('Műszaki adattábla'!N1520="","Nem adott meg lekötött teljesítményt",VLOOKUP(D1587,'Műszaki adattábla'!E:P,10,0)),0))</f>
        <v/>
      </c>
      <c r="H1587" s="87" t="str">
        <f>IF(D1587="","",VLOOKUP(D1587,'Műszaki adattábla'!E:Q,11,0))</f>
        <v/>
      </c>
      <c r="I1587" s="88"/>
      <c r="J1587" s="89"/>
      <c r="K1587" s="90" t="str">
        <f>IF(D1587="","",ROUND((F1587*I1587*'Műszaki adattábla'!$C$6/'Műszaki adattábla'!$C$7)+(G1587*I1587)+(H1587*I1587)/12*$D$7,0))</f>
        <v/>
      </c>
      <c r="L1587" s="91" t="str">
        <f t="shared" si="51"/>
        <v/>
      </c>
    </row>
    <row r="1588" spans="2:12" ht="15.75" thickBot="1" x14ac:dyDescent="0.3">
      <c r="B1588" s="84" t="str">
        <f t="shared" si="50"/>
        <v/>
      </c>
      <c r="C1588" s="85" t="str">
        <f>IF(D1588="","",VLOOKUP(D1588,'Műszaki adattábla'!E:H,2,0))</f>
        <v/>
      </c>
      <c r="D1588" s="86" t="str">
        <f>IF('Műszaki adattábla'!E1521="","",'Műszaki adattábla'!E1521)</f>
        <v/>
      </c>
      <c r="E1588" s="148" t="str">
        <f>IF(D1588="","",VLOOKUP(D1588,'Műszaki adattábla'!E:S,13,0))</f>
        <v/>
      </c>
      <c r="F1588" s="87" t="str">
        <f>IF(D1588="","",VLOOKUP(D1588,'Műszaki adattábla'!E:N,8,0))</f>
        <v/>
      </c>
      <c r="G1588" s="87" t="str">
        <f>IF(D1588="","",IF('Műszaki adattábla'!K1521="20-99",IF('Műszaki adattábla'!N1521="","Nem adott meg lekötött teljesítményt",VLOOKUP(D1588,'Műszaki adattábla'!E:P,10,0)),0))</f>
        <v/>
      </c>
      <c r="H1588" s="87" t="str">
        <f>IF(D1588="","",VLOOKUP(D1588,'Műszaki adattábla'!E:Q,11,0))</f>
        <v/>
      </c>
      <c r="I1588" s="88"/>
      <c r="J1588" s="89"/>
      <c r="K1588" s="90" t="str">
        <f>IF(D1588="","",ROUND((F1588*I1588*'Műszaki adattábla'!$C$6/'Műszaki adattábla'!$C$7)+(G1588*I1588)+(H1588*I1588)/12*$D$7,0))</f>
        <v/>
      </c>
      <c r="L1588" s="91" t="str">
        <f t="shared" si="51"/>
        <v/>
      </c>
    </row>
    <row r="1589" spans="2:12" ht="15.75" thickBot="1" x14ac:dyDescent="0.3">
      <c r="B1589" s="84" t="str">
        <f t="shared" si="50"/>
        <v/>
      </c>
      <c r="C1589" s="85" t="str">
        <f>IF(D1589="","",VLOOKUP(D1589,'Műszaki adattábla'!E:H,2,0))</f>
        <v/>
      </c>
      <c r="D1589" s="86" t="str">
        <f>IF('Műszaki adattábla'!E1522="","",'Műszaki adattábla'!E1522)</f>
        <v/>
      </c>
      <c r="E1589" s="148" t="str">
        <f>IF(D1589="","",VLOOKUP(D1589,'Műszaki adattábla'!E:S,13,0))</f>
        <v/>
      </c>
      <c r="F1589" s="87" t="str">
        <f>IF(D1589="","",VLOOKUP(D1589,'Műszaki adattábla'!E:N,8,0))</f>
        <v/>
      </c>
      <c r="G1589" s="87" t="str">
        <f>IF(D1589="","",IF('Műszaki adattábla'!K1522="20-99",IF('Műszaki adattábla'!N1522="","Nem adott meg lekötött teljesítményt",VLOOKUP(D1589,'Műszaki adattábla'!E:P,10,0)),0))</f>
        <v/>
      </c>
      <c r="H1589" s="87" t="str">
        <f>IF(D1589="","",VLOOKUP(D1589,'Műszaki adattábla'!E:Q,11,0))</f>
        <v/>
      </c>
      <c r="I1589" s="88"/>
      <c r="J1589" s="89"/>
      <c r="K1589" s="90" t="str">
        <f>IF(D1589="","",ROUND((F1589*I1589*'Műszaki adattábla'!$C$6/'Műszaki adattábla'!$C$7)+(G1589*I1589)+(H1589*I1589)/12*$D$7,0))</f>
        <v/>
      </c>
      <c r="L1589" s="91" t="str">
        <f t="shared" si="51"/>
        <v/>
      </c>
    </row>
    <row r="1590" spans="2:12" ht="15.75" thickBot="1" x14ac:dyDescent="0.3">
      <c r="B1590" s="84" t="str">
        <f t="shared" si="50"/>
        <v/>
      </c>
      <c r="C1590" s="85" t="str">
        <f>IF(D1590="","",VLOOKUP(D1590,'Műszaki adattábla'!E:H,2,0))</f>
        <v/>
      </c>
      <c r="D1590" s="86" t="str">
        <f>IF('Műszaki adattábla'!E1523="","",'Műszaki adattábla'!E1523)</f>
        <v/>
      </c>
      <c r="E1590" s="148" t="str">
        <f>IF(D1590="","",VLOOKUP(D1590,'Műszaki adattábla'!E:S,13,0))</f>
        <v/>
      </c>
      <c r="F1590" s="87" t="str">
        <f>IF(D1590="","",VLOOKUP(D1590,'Műszaki adattábla'!E:N,8,0))</f>
        <v/>
      </c>
      <c r="G1590" s="87" t="str">
        <f>IF(D1590="","",IF('Műszaki adattábla'!K1523="20-99",IF('Műszaki adattábla'!N1523="","Nem adott meg lekötött teljesítményt",VLOOKUP(D1590,'Műszaki adattábla'!E:P,10,0)),0))</f>
        <v/>
      </c>
      <c r="H1590" s="87" t="str">
        <f>IF(D1590="","",VLOOKUP(D1590,'Műszaki adattábla'!E:Q,11,0))</f>
        <v/>
      </c>
      <c r="I1590" s="88"/>
      <c r="J1590" s="89"/>
      <c r="K1590" s="90" t="str">
        <f>IF(D1590="","",ROUND((F1590*I1590*'Műszaki adattábla'!$C$6/'Műszaki adattábla'!$C$7)+(G1590*I1590)+(H1590*I1590)/12*$D$7,0))</f>
        <v/>
      </c>
      <c r="L1590" s="91" t="str">
        <f t="shared" si="51"/>
        <v/>
      </c>
    </row>
    <row r="1591" spans="2:12" ht="15.75" thickBot="1" x14ac:dyDescent="0.3">
      <c r="B1591" s="84" t="str">
        <f t="shared" si="50"/>
        <v/>
      </c>
      <c r="C1591" s="85" t="str">
        <f>IF(D1591="","",VLOOKUP(D1591,'Műszaki adattábla'!E:H,2,0))</f>
        <v/>
      </c>
      <c r="D1591" s="86" t="str">
        <f>IF('Műszaki adattábla'!E1524="","",'Műszaki adattábla'!E1524)</f>
        <v/>
      </c>
      <c r="E1591" s="148" t="str">
        <f>IF(D1591="","",VLOOKUP(D1591,'Műszaki adattábla'!E:S,13,0))</f>
        <v/>
      </c>
      <c r="F1591" s="87" t="str">
        <f>IF(D1591="","",VLOOKUP(D1591,'Műszaki adattábla'!E:N,8,0))</f>
        <v/>
      </c>
      <c r="G1591" s="87" t="str">
        <f>IF(D1591="","",IF('Műszaki adattábla'!K1524="20-99",IF('Műszaki adattábla'!N1524="","Nem adott meg lekötött teljesítményt",VLOOKUP(D1591,'Műszaki adattábla'!E:P,10,0)),0))</f>
        <v/>
      </c>
      <c r="H1591" s="87" t="str">
        <f>IF(D1591="","",VLOOKUP(D1591,'Műszaki adattábla'!E:Q,11,0))</f>
        <v/>
      </c>
      <c r="I1591" s="88"/>
      <c r="J1591" s="89"/>
      <c r="K1591" s="90" t="str">
        <f>IF(D1591="","",ROUND((F1591*I1591*'Műszaki adattábla'!$C$6/'Műszaki adattábla'!$C$7)+(G1591*I1591)+(H1591*I1591)/12*$D$7,0))</f>
        <v/>
      </c>
      <c r="L1591" s="91" t="str">
        <f t="shared" si="51"/>
        <v/>
      </c>
    </row>
    <row r="1592" spans="2:12" ht="15.75" thickBot="1" x14ac:dyDescent="0.3">
      <c r="B1592" s="84" t="str">
        <f t="shared" si="50"/>
        <v/>
      </c>
      <c r="C1592" s="85" t="str">
        <f>IF(D1592="","",VLOOKUP(D1592,'Műszaki adattábla'!E:H,2,0))</f>
        <v/>
      </c>
      <c r="D1592" s="86" t="str">
        <f>IF('Műszaki adattábla'!E1525="","",'Műszaki adattábla'!E1525)</f>
        <v/>
      </c>
      <c r="E1592" s="148" t="str">
        <f>IF(D1592="","",VLOOKUP(D1592,'Műszaki adattábla'!E:S,13,0))</f>
        <v/>
      </c>
      <c r="F1592" s="87" t="str">
        <f>IF(D1592="","",VLOOKUP(D1592,'Műszaki adattábla'!E:N,8,0))</f>
        <v/>
      </c>
      <c r="G1592" s="87" t="str">
        <f>IF(D1592="","",IF('Műszaki adattábla'!K1525="20-99",IF('Műszaki adattábla'!N1525="","Nem adott meg lekötött teljesítményt",VLOOKUP(D1592,'Műszaki adattábla'!E:P,10,0)),0))</f>
        <v/>
      </c>
      <c r="H1592" s="87" t="str">
        <f>IF(D1592="","",VLOOKUP(D1592,'Műszaki adattábla'!E:Q,11,0))</f>
        <v/>
      </c>
      <c r="I1592" s="88"/>
      <c r="J1592" s="89"/>
      <c r="K1592" s="90" t="str">
        <f>IF(D1592="","",ROUND((F1592*I1592*'Műszaki adattábla'!$C$6/'Műszaki adattábla'!$C$7)+(G1592*I1592)+(H1592*I1592)/12*$D$7,0))</f>
        <v/>
      </c>
      <c r="L1592" s="91" t="str">
        <f t="shared" si="51"/>
        <v/>
      </c>
    </row>
    <row r="1593" spans="2:12" ht="15.75" thickBot="1" x14ac:dyDescent="0.3">
      <c r="B1593" s="84" t="str">
        <f t="shared" si="50"/>
        <v/>
      </c>
      <c r="C1593" s="85" t="str">
        <f>IF(D1593="","",VLOOKUP(D1593,'Műszaki adattábla'!E:H,2,0))</f>
        <v/>
      </c>
      <c r="D1593" s="86" t="str">
        <f>IF('Műszaki adattábla'!E1526="","",'Műszaki adattábla'!E1526)</f>
        <v/>
      </c>
      <c r="E1593" s="148" t="str">
        <f>IF(D1593="","",VLOOKUP(D1593,'Műszaki adattábla'!E:S,13,0))</f>
        <v/>
      </c>
      <c r="F1593" s="87" t="str">
        <f>IF(D1593="","",VLOOKUP(D1593,'Műszaki adattábla'!E:N,8,0))</f>
        <v/>
      </c>
      <c r="G1593" s="87" t="str">
        <f>IF(D1593="","",IF('Műszaki adattábla'!K1526="20-99",IF('Műszaki adattábla'!N1526="","Nem adott meg lekötött teljesítményt",VLOOKUP(D1593,'Műszaki adattábla'!E:P,10,0)),0))</f>
        <v/>
      </c>
      <c r="H1593" s="87" t="str">
        <f>IF(D1593="","",VLOOKUP(D1593,'Műszaki adattábla'!E:Q,11,0))</f>
        <v/>
      </c>
      <c r="I1593" s="88"/>
      <c r="J1593" s="89"/>
      <c r="K1593" s="90" t="str">
        <f>IF(D1593="","",ROUND((F1593*I1593*'Műszaki adattábla'!$C$6/'Műszaki adattábla'!$C$7)+(G1593*I1593)+(H1593*I1593)/12*$D$7,0))</f>
        <v/>
      </c>
      <c r="L1593" s="91" t="str">
        <f t="shared" si="51"/>
        <v/>
      </c>
    </row>
    <row r="1594" spans="2:12" ht="15.75" thickBot="1" x14ac:dyDescent="0.3">
      <c r="B1594" s="84" t="str">
        <f t="shared" si="50"/>
        <v/>
      </c>
      <c r="C1594" s="85" t="str">
        <f>IF(D1594="","",VLOOKUP(D1594,'Műszaki adattábla'!E:H,2,0))</f>
        <v/>
      </c>
      <c r="D1594" s="86" t="str">
        <f>IF('Műszaki adattábla'!E1527="","",'Műszaki adattábla'!E1527)</f>
        <v/>
      </c>
      <c r="E1594" s="148" t="str">
        <f>IF(D1594="","",VLOOKUP(D1594,'Műszaki adattábla'!E:S,13,0))</f>
        <v/>
      </c>
      <c r="F1594" s="87" t="str">
        <f>IF(D1594="","",VLOOKUP(D1594,'Műszaki adattábla'!E:N,8,0))</f>
        <v/>
      </c>
      <c r="G1594" s="87" t="str">
        <f>IF(D1594="","",IF('Műszaki adattábla'!K1527="20-99",IF('Műszaki adattábla'!N1527="","Nem adott meg lekötött teljesítményt",VLOOKUP(D1594,'Műszaki adattábla'!E:P,10,0)),0))</f>
        <v/>
      </c>
      <c r="H1594" s="87" t="str">
        <f>IF(D1594="","",VLOOKUP(D1594,'Műszaki adattábla'!E:Q,11,0))</f>
        <v/>
      </c>
      <c r="I1594" s="88"/>
      <c r="J1594" s="89"/>
      <c r="K1594" s="90" t="str">
        <f>IF(D1594="","",ROUND((F1594*I1594*'Műszaki adattábla'!$C$6/'Műszaki adattábla'!$C$7)+(G1594*I1594)+(H1594*I1594)/12*$D$7,0))</f>
        <v/>
      </c>
      <c r="L1594" s="91" t="str">
        <f t="shared" si="51"/>
        <v/>
      </c>
    </row>
    <row r="1595" spans="2:12" ht="15.75" thickBot="1" x14ac:dyDescent="0.3">
      <c r="B1595" s="84" t="str">
        <f t="shared" si="50"/>
        <v/>
      </c>
      <c r="C1595" s="85" t="str">
        <f>IF(D1595="","",VLOOKUP(D1595,'Műszaki adattábla'!E:H,2,0))</f>
        <v/>
      </c>
      <c r="D1595" s="86" t="str">
        <f>IF('Műszaki adattábla'!E1528="","",'Műszaki adattábla'!E1528)</f>
        <v/>
      </c>
      <c r="E1595" s="148" t="str">
        <f>IF(D1595="","",VLOOKUP(D1595,'Műszaki adattábla'!E:S,13,0))</f>
        <v/>
      </c>
      <c r="F1595" s="87" t="str">
        <f>IF(D1595="","",VLOOKUP(D1595,'Műszaki adattábla'!E:N,8,0))</f>
        <v/>
      </c>
      <c r="G1595" s="87" t="str">
        <f>IF(D1595="","",IF('Műszaki adattábla'!K1528="20-99",IF('Műszaki adattábla'!N1528="","Nem adott meg lekötött teljesítményt",VLOOKUP(D1595,'Műszaki adattábla'!E:P,10,0)),0))</f>
        <v/>
      </c>
      <c r="H1595" s="87" t="str">
        <f>IF(D1595="","",VLOOKUP(D1595,'Műszaki adattábla'!E:Q,11,0))</f>
        <v/>
      </c>
      <c r="I1595" s="88"/>
      <c r="J1595" s="89"/>
      <c r="K1595" s="90" t="str">
        <f>IF(D1595="","",ROUND((F1595*I1595*'Műszaki adattábla'!$C$6/'Műszaki adattábla'!$C$7)+(G1595*I1595)+(H1595*I1595)/12*$D$7,0))</f>
        <v/>
      </c>
      <c r="L1595" s="91" t="str">
        <f t="shared" si="51"/>
        <v/>
      </c>
    </row>
    <row r="1596" spans="2:12" ht="15.75" thickBot="1" x14ac:dyDescent="0.3">
      <c r="B1596" s="84" t="str">
        <f t="shared" si="50"/>
        <v/>
      </c>
      <c r="C1596" s="85" t="str">
        <f>IF(D1596="","",VLOOKUP(D1596,'Műszaki adattábla'!E:H,2,0))</f>
        <v/>
      </c>
      <c r="D1596" s="86" t="str">
        <f>IF('Műszaki adattábla'!E1529="","",'Műszaki adattábla'!E1529)</f>
        <v/>
      </c>
      <c r="E1596" s="148" t="str">
        <f>IF(D1596="","",VLOOKUP(D1596,'Műszaki adattábla'!E:S,13,0))</f>
        <v/>
      </c>
      <c r="F1596" s="87" t="str">
        <f>IF(D1596="","",VLOOKUP(D1596,'Műszaki adattábla'!E:N,8,0))</f>
        <v/>
      </c>
      <c r="G1596" s="87" t="str">
        <f>IF(D1596="","",IF('Műszaki adattábla'!K1529="20-99",IF('Műszaki adattábla'!N1529="","Nem adott meg lekötött teljesítményt",VLOOKUP(D1596,'Műszaki adattábla'!E:P,10,0)),0))</f>
        <v/>
      </c>
      <c r="H1596" s="87" t="str">
        <f>IF(D1596="","",VLOOKUP(D1596,'Műszaki adattábla'!E:Q,11,0))</f>
        <v/>
      </c>
      <c r="I1596" s="88"/>
      <c r="J1596" s="89"/>
      <c r="K1596" s="90" t="str">
        <f>IF(D1596="","",ROUND((F1596*I1596*'Műszaki adattábla'!$C$6/'Műszaki adattábla'!$C$7)+(G1596*I1596)+(H1596*I1596)/12*$D$7,0))</f>
        <v/>
      </c>
      <c r="L1596" s="91" t="str">
        <f t="shared" si="51"/>
        <v/>
      </c>
    </row>
    <row r="1597" spans="2:12" ht="15.75" thickBot="1" x14ac:dyDescent="0.3">
      <c r="B1597" s="84" t="str">
        <f t="shared" si="50"/>
        <v/>
      </c>
      <c r="C1597" s="85" t="str">
        <f>IF(D1597="","",VLOOKUP(D1597,'Műszaki adattábla'!E:H,2,0))</f>
        <v/>
      </c>
      <c r="D1597" s="86" t="str">
        <f>IF('Műszaki adattábla'!E1530="","",'Műszaki adattábla'!E1530)</f>
        <v/>
      </c>
      <c r="E1597" s="148" t="str">
        <f>IF(D1597="","",VLOOKUP(D1597,'Műszaki adattábla'!E:S,13,0))</f>
        <v/>
      </c>
      <c r="F1597" s="87" t="str">
        <f>IF(D1597="","",VLOOKUP(D1597,'Műszaki adattábla'!E:N,8,0))</f>
        <v/>
      </c>
      <c r="G1597" s="87" t="str">
        <f>IF(D1597="","",IF('Műszaki adattábla'!K1530="20-99",IF('Műszaki adattábla'!N1530="","Nem adott meg lekötött teljesítményt",VLOOKUP(D1597,'Műszaki adattábla'!E:P,10,0)),0))</f>
        <v/>
      </c>
      <c r="H1597" s="87" t="str">
        <f>IF(D1597="","",VLOOKUP(D1597,'Műszaki adattábla'!E:Q,11,0))</f>
        <v/>
      </c>
      <c r="I1597" s="88"/>
      <c r="J1597" s="89"/>
      <c r="K1597" s="90" t="str">
        <f>IF(D1597="","",ROUND((F1597*I1597*'Műszaki adattábla'!$C$6/'Műszaki adattábla'!$C$7)+(G1597*I1597)+(H1597*I1597)/12*$D$7,0))</f>
        <v/>
      </c>
      <c r="L1597" s="91" t="str">
        <f t="shared" si="51"/>
        <v/>
      </c>
    </row>
    <row r="1598" spans="2:12" ht="15.75" thickBot="1" x14ac:dyDescent="0.3">
      <c r="B1598" s="84" t="str">
        <f t="shared" si="50"/>
        <v/>
      </c>
      <c r="C1598" s="85" t="str">
        <f>IF(D1598="","",VLOOKUP(D1598,'Műszaki adattábla'!E:H,2,0))</f>
        <v/>
      </c>
      <c r="D1598" s="86" t="str">
        <f>IF('Műszaki adattábla'!E1531="","",'Műszaki adattábla'!E1531)</f>
        <v/>
      </c>
      <c r="E1598" s="148" t="str">
        <f>IF(D1598="","",VLOOKUP(D1598,'Műszaki adattábla'!E:S,13,0))</f>
        <v/>
      </c>
      <c r="F1598" s="87" t="str">
        <f>IF(D1598="","",VLOOKUP(D1598,'Műszaki adattábla'!E:N,8,0))</f>
        <v/>
      </c>
      <c r="G1598" s="87" t="str">
        <f>IF(D1598="","",IF('Műszaki adattábla'!K1531="20-99",IF('Műszaki adattábla'!N1531="","Nem adott meg lekötött teljesítményt",VLOOKUP(D1598,'Műszaki adattábla'!E:P,10,0)),0))</f>
        <v/>
      </c>
      <c r="H1598" s="87" t="str">
        <f>IF(D1598="","",VLOOKUP(D1598,'Műszaki adattábla'!E:Q,11,0))</f>
        <v/>
      </c>
      <c r="I1598" s="88"/>
      <c r="J1598" s="89"/>
      <c r="K1598" s="90" t="str">
        <f>IF(D1598="","",ROUND((F1598*I1598*'Műszaki adattábla'!$C$6/'Műszaki adattábla'!$C$7)+(G1598*I1598)+(H1598*I1598)/12*$D$7,0))</f>
        <v/>
      </c>
      <c r="L1598" s="91" t="str">
        <f t="shared" si="51"/>
        <v/>
      </c>
    </row>
    <row r="1599" spans="2:12" ht="15.75" thickBot="1" x14ac:dyDescent="0.3">
      <c r="B1599" s="84" t="str">
        <f t="shared" si="50"/>
        <v/>
      </c>
      <c r="C1599" s="85" t="str">
        <f>IF(D1599="","",VLOOKUP(D1599,'Műszaki adattábla'!E:H,2,0))</f>
        <v/>
      </c>
      <c r="D1599" s="86" t="str">
        <f>IF('Műszaki adattábla'!E1532="","",'Műszaki adattábla'!E1532)</f>
        <v/>
      </c>
      <c r="E1599" s="148" t="str">
        <f>IF(D1599="","",VLOOKUP(D1599,'Műszaki adattábla'!E:S,13,0))</f>
        <v/>
      </c>
      <c r="F1599" s="87" t="str">
        <f>IF(D1599="","",VLOOKUP(D1599,'Műszaki adattábla'!E:N,8,0))</f>
        <v/>
      </c>
      <c r="G1599" s="87" t="str">
        <f>IF(D1599="","",IF('Műszaki adattábla'!K1532="20-99",IF('Műszaki adattábla'!N1532="","Nem adott meg lekötött teljesítményt",VLOOKUP(D1599,'Műszaki adattábla'!E:P,10,0)),0))</f>
        <v/>
      </c>
      <c r="H1599" s="87" t="str">
        <f>IF(D1599="","",VLOOKUP(D1599,'Műszaki adattábla'!E:Q,11,0))</f>
        <v/>
      </c>
      <c r="I1599" s="88"/>
      <c r="J1599" s="89"/>
      <c r="K1599" s="90" t="str">
        <f>IF(D1599="","",ROUND((F1599*I1599*'Műszaki adattábla'!$C$6/'Műszaki adattábla'!$C$7)+(G1599*I1599)+(H1599*I1599)/12*$D$7,0))</f>
        <v/>
      </c>
      <c r="L1599" s="91" t="str">
        <f t="shared" si="51"/>
        <v/>
      </c>
    </row>
    <row r="1600" spans="2:12" ht="15.75" thickBot="1" x14ac:dyDescent="0.3">
      <c r="B1600" s="84" t="str">
        <f t="shared" si="50"/>
        <v/>
      </c>
      <c r="C1600" s="85" t="str">
        <f>IF(D1600="","",VLOOKUP(D1600,'Műszaki adattábla'!E:H,2,0))</f>
        <v/>
      </c>
      <c r="D1600" s="86" t="str">
        <f>IF('Műszaki adattábla'!E1533="","",'Műszaki adattábla'!E1533)</f>
        <v/>
      </c>
      <c r="E1600" s="148" t="str">
        <f>IF(D1600="","",VLOOKUP(D1600,'Műszaki adattábla'!E:S,13,0))</f>
        <v/>
      </c>
      <c r="F1600" s="87" t="str">
        <f>IF(D1600="","",VLOOKUP(D1600,'Műszaki adattábla'!E:N,8,0))</f>
        <v/>
      </c>
      <c r="G1600" s="87" t="str">
        <f>IF(D1600="","",IF('Műszaki adattábla'!K1533="20-99",IF('Műszaki adattábla'!N1533="","Nem adott meg lekötött teljesítményt",VLOOKUP(D1600,'Műszaki adattábla'!E:P,10,0)),0))</f>
        <v/>
      </c>
      <c r="H1600" s="87" t="str">
        <f>IF(D1600="","",VLOOKUP(D1600,'Műszaki adattábla'!E:Q,11,0))</f>
        <v/>
      </c>
      <c r="I1600" s="88"/>
      <c r="J1600" s="89"/>
      <c r="K1600" s="90" t="str">
        <f>IF(D1600="","",ROUND((F1600*I1600*'Műszaki adattábla'!$C$6/'Műszaki adattábla'!$C$7)+(G1600*I1600)+(H1600*I1600)/12*$D$7,0))</f>
        <v/>
      </c>
      <c r="L1600" s="91" t="str">
        <f t="shared" si="51"/>
        <v/>
      </c>
    </row>
    <row r="1601" spans="2:12" ht="15.75" thickBot="1" x14ac:dyDescent="0.3">
      <c r="B1601" s="84" t="str">
        <f t="shared" si="50"/>
        <v/>
      </c>
      <c r="C1601" s="85" t="str">
        <f>IF(D1601="","",VLOOKUP(D1601,'Műszaki adattábla'!E:H,2,0))</f>
        <v/>
      </c>
      <c r="D1601" s="86" t="str">
        <f>IF('Műszaki adattábla'!E1534="","",'Műszaki adattábla'!E1534)</f>
        <v/>
      </c>
      <c r="E1601" s="148" t="str">
        <f>IF(D1601="","",VLOOKUP(D1601,'Műszaki adattábla'!E:S,13,0))</f>
        <v/>
      </c>
      <c r="F1601" s="87" t="str">
        <f>IF(D1601="","",VLOOKUP(D1601,'Műszaki adattábla'!E:N,8,0))</f>
        <v/>
      </c>
      <c r="G1601" s="87" t="str">
        <f>IF(D1601="","",IF('Műszaki adattábla'!K1534="20-99",IF('Műszaki adattábla'!N1534="","Nem adott meg lekötött teljesítményt",VLOOKUP(D1601,'Műszaki adattábla'!E:P,10,0)),0))</f>
        <v/>
      </c>
      <c r="H1601" s="87" t="str">
        <f>IF(D1601="","",VLOOKUP(D1601,'Műszaki adattábla'!E:Q,11,0))</f>
        <v/>
      </c>
      <c r="I1601" s="88"/>
      <c r="J1601" s="89"/>
      <c r="K1601" s="90" t="str">
        <f>IF(D1601="","",ROUND((F1601*I1601*'Műszaki adattábla'!$C$6/'Műszaki adattábla'!$C$7)+(G1601*I1601)+(H1601*I1601)/12*$D$7,0))</f>
        <v/>
      </c>
      <c r="L1601" s="91" t="str">
        <f t="shared" si="51"/>
        <v/>
      </c>
    </row>
    <row r="1602" spans="2:12" ht="15.75" thickBot="1" x14ac:dyDescent="0.3">
      <c r="B1602" s="84" t="str">
        <f t="shared" ref="B1602:B1665" si="52">IF(D1602="","",B1601+1)</f>
        <v/>
      </c>
      <c r="C1602" s="85" t="str">
        <f>IF(D1602="","",VLOOKUP(D1602,'Műszaki adattábla'!E:H,2,0))</f>
        <v/>
      </c>
      <c r="D1602" s="86" t="str">
        <f>IF('Műszaki adattábla'!E1535="","",'Műszaki adattábla'!E1535)</f>
        <v/>
      </c>
      <c r="E1602" s="148" t="str">
        <f>IF(D1602="","",VLOOKUP(D1602,'Műszaki adattábla'!E:S,13,0))</f>
        <v/>
      </c>
      <c r="F1602" s="87" t="str">
        <f>IF(D1602="","",VLOOKUP(D1602,'Műszaki adattábla'!E:N,8,0))</f>
        <v/>
      </c>
      <c r="G1602" s="87" t="str">
        <f>IF(D1602="","",IF('Műszaki adattábla'!K1535="20-99",IF('Műszaki adattábla'!N1535="","Nem adott meg lekötött teljesítményt",VLOOKUP(D1602,'Műszaki adattábla'!E:P,10,0)),0))</f>
        <v/>
      </c>
      <c r="H1602" s="87" t="str">
        <f>IF(D1602="","",VLOOKUP(D1602,'Műszaki adattábla'!E:Q,11,0))</f>
        <v/>
      </c>
      <c r="I1602" s="88"/>
      <c r="J1602" s="89"/>
      <c r="K1602" s="90" t="str">
        <f>IF(D1602="","",ROUND((F1602*I1602*'Műszaki adattábla'!$C$6/'Műszaki adattábla'!$C$7)+(G1602*I1602)+(H1602*I1602)/12*$D$7,0))</f>
        <v/>
      </c>
      <c r="L1602" s="91" t="str">
        <f t="shared" si="51"/>
        <v/>
      </c>
    </row>
    <row r="1603" spans="2:12" ht="15.75" thickBot="1" x14ac:dyDescent="0.3">
      <c r="B1603" s="84" t="str">
        <f t="shared" si="52"/>
        <v/>
      </c>
      <c r="C1603" s="85" t="str">
        <f>IF(D1603="","",VLOOKUP(D1603,'Műszaki adattábla'!E:H,2,0))</f>
        <v/>
      </c>
      <c r="D1603" s="86" t="str">
        <f>IF('Műszaki adattábla'!E1536="","",'Műszaki adattábla'!E1536)</f>
        <v/>
      </c>
      <c r="E1603" s="148" t="str">
        <f>IF(D1603="","",VLOOKUP(D1603,'Műszaki adattábla'!E:S,13,0))</f>
        <v/>
      </c>
      <c r="F1603" s="87" t="str">
        <f>IF(D1603="","",VLOOKUP(D1603,'Műszaki adattábla'!E:N,8,0))</f>
        <v/>
      </c>
      <c r="G1603" s="87" t="str">
        <f>IF(D1603="","",IF('Műszaki adattábla'!K1536="20-99",IF('Műszaki adattábla'!N1536="","Nem adott meg lekötött teljesítményt",VLOOKUP(D1603,'Műszaki adattábla'!E:P,10,0)),0))</f>
        <v/>
      </c>
      <c r="H1603" s="87" t="str">
        <f>IF(D1603="","",VLOOKUP(D1603,'Műszaki adattábla'!E:Q,11,0))</f>
        <v/>
      </c>
      <c r="I1603" s="88"/>
      <c r="J1603" s="89"/>
      <c r="K1603" s="90" t="str">
        <f>IF(D1603="","",ROUND((F1603*I1603*'Műszaki adattábla'!$C$6/'Műszaki adattábla'!$C$7)+(G1603*I1603)+(H1603*I1603)/12*$D$7,0))</f>
        <v/>
      </c>
      <c r="L1603" s="91" t="str">
        <f t="shared" si="51"/>
        <v/>
      </c>
    </row>
    <row r="1604" spans="2:12" ht="15.75" thickBot="1" x14ac:dyDescent="0.3">
      <c r="B1604" s="84" t="str">
        <f t="shared" si="52"/>
        <v/>
      </c>
      <c r="C1604" s="85" t="str">
        <f>IF(D1604="","",VLOOKUP(D1604,'Műszaki adattábla'!E:H,2,0))</f>
        <v/>
      </c>
      <c r="D1604" s="86" t="str">
        <f>IF('Műszaki adattábla'!E1537="","",'Műszaki adattábla'!E1537)</f>
        <v/>
      </c>
      <c r="E1604" s="148" t="str">
        <f>IF(D1604="","",VLOOKUP(D1604,'Műszaki adattábla'!E:S,13,0))</f>
        <v/>
      </c>
      <c r="F1604" s="87" t="str">
        <f>IF(D1604="","",VLOOKUP(D1604,'Műszaki adattábla'!E:N,8,0))</f>
        <v/>
      </c>
      <c r="G1604" s="87" t="str">
        <f>IF(D1604="","",IF('Műszaki adattábla'!K1537="20-99",IF('Műszaki adattábla'!N1537="","Nem adott meg lekötött teljesítményt",VLOOKUP(D1604,'Műszaki adattábla'!E:P,10,0)),0))</f>
        <v/>
      </c>
      <c r="H1604" s="87" t="str">
        <f>IF(D1604="","",VLOOKUP(D1604,'Műszaki adattábla'!E:Q,11,0))</f>
        <v/>
      </c>
      <c r="I1604" s="88"/>
      <c r="J1604" s="89"/>
      <c r="K1604" s="90" t="str">
        <f>IF(D1604="","",ROUND((F1604*I1604*'Műszaki adattábla'!$C$6/'Műszaki adattábla'!$C$7)+(G1604*I1604)+(H1604*I1604)/12*$D$7,0))</f>
        <v/>
      </c>
      <c r="L1604" s="91" t="str">
        <f t="shared" si="51"/>
        <v/>
      </c>
    </row>
    <row r="1605" spans="2:12" ht="15.75" thickBot="1" x14ac:dyDescent="0.3">
      <c r="B1605" s="84" t="str">
        <f t="shared" si="52"/>
        <v/>
      </c>
      <c r="C1605" s="85" t="str">
        <f>IF(D1605="","",VLOOKUP(D1605,'Műszaki adattábla'!E:H,2,0))</f>
        <v/>
      </c>
      <c r="D1605" s="86" t="str">
        <f>IF('Műszaki adattábla'!E1538="","",'Műszaki adattábla'!E1538)</f>
        <v/>
      </c>
      <c r="E1605" s="148" t="str">
        <f>IF(D1605="","",VLOOKUP(D1605,'Műszaki adattábla'!E:S,13,0))</f>
        <v/>
      </c>
      <c r="F1605" s="87" t="str">
        <f>IF(D1605="","",VLOOKUP(D1605,'Műszaki adattábla'!E:N,8,0))</f>
        <v/>
      </c>
      <c r="G1605" s="87" t="str">
        <f>IF(D1605="","",IF('Műszaki adattábla'!K1538="20-99",IF('Műszaki adattábla'!N1538="","Nem adott meg lekötött teljesítményt",VLOOKUP(D1605,'Műszaki adattábla'!E:P,10,0)),0))</f>
        <v/>
      </c>
      <c r="H1605" s="87" t="str">
        <f>IF(D1605="","",VLOOKUP(D1605,'Műszaki adattábla'!E:Q,11,0))</f>
        <v/>
      </c>
      <c r="I1605" s="88"/>
      <c r="J1605" s="89"/>
      <c r="K1605" s="90" t="str">
        <f>IF(D1605="","",ROUND((F1605*I1605*'Műszaki adattábla'!$C$6/'Műszaki adattábla'!$C$7)+(G1605*I1605)+(H1605*I1605)/12*$D$7,0))</f>
        <v/>
      </c>
      <c r="L1605" s="91" t="str">
        <f t="shared" si="51"/>
        <v/>
      </c>
    </row>
    <row r="1606" spans="2:12" ht="15.75" thickBot="1" x14ac:dyDescent="0.3">
      <c r="B1606" s="84" t="str">
        <f t="shared" si="52"/>
        <v/>
      </c>
      <c r="C1606" s="85" t="str">
        <f>IF(D1606="","",VLOOKUP(D1606,'Műszaki adattábla'!E:H,2,0))</f>
        <v/>
      </c>
      <c r="D1606" s="86" t="str">
        <f>IF('Műszaki adattábla'!E1539="","",'Műszaki adattábla'!E1539)</f>
        <v/>
      </c>
      <c r="E1606" s="148" t="str">
        <f>IF(D1606="","",VLOOKUP(D1606,'Műszaki adattábla'!E:S,13,0))</f>
        <v/>
      </c>
      <c r="F1606" s="87" t="str">
        <f>IF(D1606="","",VLOOKUP(D1606,'Műszaki adattábla'!E:N,8,0))</f>
        <v/>
      </c>
      <c r="G1606" s="87" t="str">
        <f>IF(D1606="","",IF('Műszaki adattábla'!K1539="20-99",IF('Műszaki adattábla'!N1539="","Nem adott meg lekötött teljesítményt",VLOOKUP(D1606,'Műszaki adattábla'!E:P,10,0)),0))</f>
        <v/>
      </c>
      <c r="H1606" s="87" t="str">
        <f>IF(D1606="","",VLOOKUP(D1606,'Műszaki adattábla'!E:Q,11,0))</f>
        <v/>
      </c>
      <c r="I1606" s="88"/>
      <c r="J1606" s="89"/>
      <c r="K1606" s="90" t="str">
        <f>IF(D1606="","",ROUND((F1606*I1606*'Műszaki adattábla'!$C$6/'Műszaki adattábla'!$C$7)+(G1606*I1606)+(H1606*I1606)/12*$D$7,0))</f>
        <v/>
      </c>
      <c r="L1606" s="91" t="str">
        <f t="shared" si="51"/>
        <v/>
      </c>
    </row>
    <row r="1607" spans="2:12" ht="15.75" thickBot="1" x14ac:dyDescent="0.3">
      <c r="B1607" s="84" t="str">
        <f t="shared" si="52"/>
        <v/>
      </c>
      <c r="C1607" s="85" t="str">
        <f>IF(D1607="","",VLOOKUP(D1607,'Műszaki adattábla'!E:H,2,0))</f>
        <v/>
      </c>
      <c r="D1607" s="86" t="str">
        <f>IF('Műszaki adattábla'!E1540="","",'Műszaki adattábla'!E1540)</f>
        <v/>
      </c>
      <c r="E1607" s="148" t="str">
        <f>IF(D1607="","",VLOOKUP(D1607,'Műszaki adattábla'!E:S,13,0))</f>
        <v/>
      </c>
      <c r="F1607" s="87" t="str">
        <f>IF(D1607="","",VLOOKUP(D1607,'Műszaki adattábla'!E:N,8,0))</f>
        <v/>
      </c>
      <c r="G1607" s="87" t="str">
        <f>IF(D1607="","",IF('Műszaki adattábla'!K1540="20-99",IF('Műszaki adattábla'!N1540="","Nem adott meg lekötött teljesítményt",VLOOKUP(D1607,'Műszaki adattábla'!E:P,10,0)),0))</f>
        <v/>
      </c>
      <c r="H1607" s="87" t="str">
        <f>IF(D1607="","",VLOOKUP(D1607,'Műszaki adattábla'!E:Q,11,0))</f>
        <v/>
      </c>
      <c r="I1607" s="88"/>
      <c r="J1607" s="89"/>
      <c r="K1607" s="90" t="str">
        <f>IF(D1607="","",ROUND((F1607*I1607*'Műszaki adattábla'!$C$6/'Műszaki adattábla'!$C$7)+(G1607*I1607)+(H1607*I1607)/12*$D$7,0))</f>
        <v/>
      </c>
      <c r="L1607" s="91" t="str">
        <f t="shared" si="51"/>
        <v/>
      </c>
    </row>
    <row r="1608" spans="2:12" ht="15.75" thickBot="1" x14ac:dyDescent="0.3">
      <c r="B1608" s="84" t="str">
        <f t="shared" si="52"/>
        <v/>
      </c>
      <c r="C1608" s="85" t="str">
        <f>IF(D1608="","",VLOOKUP(D1608,'Műszaki adattábla'!E:H,2,0))</f>
        <v/>
      </c>
      <c r="D1608" s="86" t="str">
        <f>IF('Műszaki adattábla'!E1541="","",'Műszaki adattábla'!E1541)</f>
        <v/>
      </c>
      <c r="E1608" s="148" t="str">
        <f>IF(D1608="","",VLOOKUP(D1608,'Műszaki adattábla'!E:S,13,0))</f>
        <v/>
      </c>
      <c r="F1608" s="87" t="str">
        <f>IF(D1608="","",VLOOKUP(D1608,'Műszaki adattábla'!E:N,8,0))</f>
        <v/>
      </c>
      <c r="G1608" s="87" t="str">
        <f>IF(D1608="","",IF('Műszaki adattábla'!K1541="20-99",IF('Műszaki adattábla'!N1541="","Nem adott meg lekötött teljesítményt",VLOOKUP(D1608,'Műszaki adattábla'!E:P,10,0)),0))</f>
        <v/>
      </c>
      <c r="H1608" s="87" t="str">
        <f>IF(D1608="","",VLOOKUP(D1608,'Műszaki adattábla'!E:Q,11,0))</f>
        <v/>
      </c>
      <c r="I1608" s="88"/>
      <c r="J1608" s="89"/>
      <c r="K1608" s="90" t="str">
        <f>IF(D1608="","",ROUND((F1608*I1608*'Műszaki adattábla'!$C$6/'Műszaki adattábla'!$C$7)+(G1608*I1608)+(H1608*I1608)/12*$D$7,0))</f>
        <v/>
      </c>
      <c r="L1608" s="91" t="str">
        <f t="shared" si="51"/>
        <v/>
      </c>
    </row>
    <row r="1609" spans="2:12" ht="15.75" thickBot="1" x14ac:dyDescent="0.3">
      <c r="B1609" s="84" t="str">
        <f t="shared" si="52"/>
        <v/>
      </c>
      <c r="C1609" s="85" t="str">
        <f>IF(D1609="","",VLOOKUP(D1609,'Műszaki adattábla'!E:H,2,0))</f>
        <v/>
      </c>
      <c r="D1609" s="86" t="str">
        <f>IF('Műszaki adattábla'!E1542="","",'Műszaki adattábla'!E1542)</f>
        <v/>
      </c>
      <c r="E1609" s="148" t="str">
        <f>IF(D1609="","",VLOOKUP(D1609,'Műszaki adattábla'!E:S,13,0))</f>
        <v/>
      </c>
      <c r="F1609" s="87" t="str">
        <f>IF(D1609="","",VLOOKUP(D1609,'Műszaki adattábla'!E:N,8,0))</f>
        <v/>
      </c>
      <c r="G1609" s="87" t="str">
        <f>IF(D1609="","",IF('Műszaki adattábla'!K1542="20-99",IF('Műszaki adattábla'!N1542="","Nem adott meg lekötött teljesítményt",VLOOKUP(D1609,'Műszaki adattábla'!E:P,10,0)),0))</f>
        <v/>
      </c>
      <c r="H1609" s="87" t="str">
        <f>IF(D1609="","",VLOOKUP(D1609,'Műszaki adattábla'!E:Q,11,0))</f>
        <v/>
      </c>
      <c r="I1609" s="88"/>
      <c r="J1609" s="89"/>
      <c r="K1609" s="90" t="str">
        <f>IF(D1609="","",ROUND((F1609*I1609*'Műszaki adattábla'!$C$6/'Műszaki adattábla'!$C$7)+(G1609*I1609)+(H1609*I1609)/12*$D$7,0))</f>
        <v/>
      </c>
      <c r="L1609" s="91" t="str">
        <f t="shared" si="51"/>
        <v/>
      </c>
    </row>
    <row r="1610" spans="2:12" ht="15.75" thickBot="1" x14ac:dyDescent="0.3">
      <c r="B1610" s="84" t="str">
        <f t="shared" si="52"/>
        <v/>
      </c>
      <c r="C1610" s="85" t="str">
        <f>IF(D1610="","",VLOOKUP(D1610,'Műszaki adattábla'!E:H,2,0))</f>
        <v/>
      </c>
      <c r="D1610" s="86" t="str">
        <f>IF('Műszaki adattábla'!E1543="","",'Műszaki adattábla'!E1543)</f>
        <v/>
      </c>
      <c r="E1610" s="148" t="str">
        <f>IF(D1610="","",VLOOKUP(D1610,'Műszaki adattábla'!E:S,13,0))</f>
        <v/>
      </c>
      <c r="F1610" s="87" t="str">
        <f>IF(D1610="","",VLOOKUP(D1610,'Műszaki adattábla'!E:N,8,0))</f>
        <v/>
      </c>
      <c r="G1610" s="87" t="str">
        <f>IF(D1610="","",IF('Műszaki adattábla'!K1543="20-99",IF('Műszaki adattábla'!N1543="","Nem adott meg lekötött teljesítményt",VLOOKUP(D1610,'Műszaki adattábla'!E:P,10,0)),0))</f>
        <v/>
      </c>
      <c r="H1610" s="87" t="str">
        <f>IF(D1610="","",VLOOKUP(D1610,'Műszaki adattábla'!E:Q,11,0))</f>
        <v/>
      </c>
      <c r="I1610" s="88"/>
      <c r="J1610" s="89"/>
      <c r="K1610" s="90" t="str">
        <f>IF(D1610="","",ROUND((F1610*I1610*'Műszaki adattábla'!$C$6/'Műszaki adattábla'!$C$7)+(G1610*I1610)+(H1610*I1610)/12*$D$7,0))</f>
        <v/>
      </c>
      <c r="L1610" s="91" t="str">
        <f t="shared" si="51"/>
        <v/>
      </c>
    </row>
    <row r="1611" spans="2:12" ht="15.75" thickBot="1" x14ac:dyDescent="0.3">
      <c r="B1611" s="84" t="str">
        <f t="shared" si="52"/>
        <v/>
      </c>
      <c r="C1611" s="85" t="str">
        <f>IF(D1611="","",VLOOKUP(D1611,'Műszaki adattábla'!E:H,2,0))</f>
        <v/>
      </c>
      <c r="D1611" s="86" t="str">
        <f>IF('Műszaki adattábla'!E1544="","",'Műszaki adattábla'!E1544)</f>
        <v/>
      </c>
      <c r="E1611" s="148" t="str">
        <f>IF(D1611="","",VLOOKUP(D1611,'Műszaki adattábla'!E:S,13,0))</f>
        <v/>
      </c>
      <c r="F1611" s="87" t="str">
        <f>IF(D1611="","",VLOOKUP(D1611,'Műszaki adattábla'!E:N,8,0))</f>
        <v/>
      </c>
      <c r="G1611" s="87" t="str">
        <f>IF(D1611="","",IF('Műszaki adattábla'!K1544="20-99",IF('Műszaki adattábla'!N1544="","Nem adott meg lekötött teljesítményt",VLOOKUP(D1611,'Műszaki adattábla'!E:P,10,0)),0))</f>
        <v/>
      </c>
      <c r="H1611" s="87" t="str">
        <f>IF(D1611="","",VLOOKUP(D1611,'Műszaki adattábla'!E:Q,11,0))</f>
        <v/>
      </c>
      <c r="I1611" s="88"/>
      <c r="J1611" s="89"/>
      <c r="K1611" s="90" t="str">
        <f>IF(D1611="","",ROUND((F1611*I1611*'Műszaki adattábla'!$C$6/'Műszaki adattábla'!$C$7)+(G1611*I1611)+(H1611*I1611)/12*$D$7,0))</f>
        <v/>
      </c>
      <c r="L1611" s="91" t="str">
        <f t="shared" si="51"/>
        <v/>
      </c>
    </row>
    <row r="1612" spans="2:12" ht="15.75" thickBot="1" x14ac:dyDescent="0.3">
      <c r="B1612" s="84" t="str">
        <f t="shared" si="52"/>
        <v/>
      </c>
      <c r="C1612" s="85" t="str">
        <f>IF(D1612="","",VLOOKUP(D1612,'Műszaki adattábla'!E:H,2,0))</f>
        <v/>
      </c>
      <c r="D1612" s="86" t="str">
        <f>IF('Műszaki adattábla'!E1545="","",'Műszaki adattábla'!E1545)</f>
        <v/>
      </c>
      <c r="E1612" s="148" t="str">
        <f>IF(D1612="","",VLOOKUP(D1612,'Műszaki adattábla'!E:S,13,0))</f>
        <v/>
      </c>
      <c r="F1612" s="87" t="str">
        <f>IF(D1612="","",VLOOKUP(D1612,'Műszaki adattábla'!E:N,8,0))</f>
        <v/>
      </c>
      <c r="G1612" s="87" t="str">
        <f>IF(D1612="","",IF('Műszaki adattábla'!K1545="20-99",IF('Műszaki adattábla'!N1545="","Nem adott meg lekötött teljesítményt",VLOOKUP(D1612,'Műszaki adattábla'!E:P,10,0)),0))</f>
        <v/>
      </c>
      <c r="H1612" s="87" t="str">
        <f>IF(D1612="","",VLOOKUP(D1612,'Műszaki adattábla'!E:Q,11,0))</f>
        <v/>
      </c>
      <c r="I1612" s="88"/>
      <c r="J1612" s="89"/>
      <c r="K1612" s="90" t="str">
        <f>IF(D1612="","",ROUND((F1612*I1612*'Műszaki adattábla'!$C$6/'Műszaki adattábla'!$C$7)+(G1612*I1612)+(H1612*I1612)/12*$D$7,0))</f>
        <v/>
      </c>
      <c r="L1612" s="91" t="str">
        <f t="shared" si="51"/>
        <v/>
      </c>
    </row>
    <row r="1613" spans="2:12" ht="15.75" thickBot="1" x14ac:dyDescent="0.3">
      <c r="B1613" s="84" t="str">
        <f t="shared" si="52"/>
        <v/>
      </c>
      <c r="C1613" s="85" t="str">
        <f>IF(D1613="","",VLOOKUP(D1613,'Műszaki adattábla'!E:H,2,0))</f>
        <v/>
      </c>
      <c r="D1613" s="86" t="str">
        <f>IF('Műszaki adattábla'!E1546="","",'Műszaki adattábla'!E1546)</f>
        <v/>
      </c>
      <c r="E1613" s="148" t="str">
        <f>IF(D1613="","",VLOOKUP(D1613,'Műszaki adattábla'!E:S,13,0))</f>
        <v/>
      </c>
      <c r="F1613" s="87" t="str">
        <f>IF(D1613="","",VLOOKUP(D1613,'Műszaki adattábla'!E:N,8,0))</f>
        <v/>
      </c>
      <c r="G1613" s="87" t="str">
        <f>IF(D1613="","",IF('Műszaki adattábla'!K1546="20-99",IF('Műszaki adattábla'!N1546="","Nem adott meg lekötött teljesítményt",VLOOKUP(D1613,'Műszaki adattábla'!E:P,10,0)),0))</f>
        <v/>
      </c>
      <c r="H1613" s="87" t="str">
        <f>IF(D1613="","",VLOOKUP(D1613,'Műszaki adattábla'!E:Q,11,0))</f>
        <v/>
      </c>
      <c r="I1613" s="88"/>
      <c r="J1613" s="89"/>
      <c r="K1613" s="90" t="str">
        <f>IF(D1613="","",ROUND((F1613*I1613*'Műszaki adattábla'!$C$6/'Műszaki adattábla'!$C$7)+(G1613*I1613)+(H1613*I1613)/12*$D$7,0))</f>
        <v/>
      </c>
      <c r="L1613" s="91" t="str">
        <f t="shared" si="51"/>
        <v/>
      </c>
    </row>
    <row r="1614" spans="2:12" ht="15.75" thickBot="1" x14ac:dyDescent="0.3">
      <c r="B1614" s="84" t="str">
        <f t="shared" si="52"/>
        <v/>
      </c>
      <c r="C1614" s="85" t="str">
        <f>IF(D1614="","",VLOOKUP(D1614,'Műszaki adattábla'!E:H,2,0))</f>
        <v/>
      </c>
      <c r="D1614" s="86" t="str">
        <f>IF('Műszaki adattábla'!E1547="","",'Műszaki adattábla'!E1547)</f>
        <v/>
      </c>
      <c r="E1614" s="148" t="str">
        <f>IF(D1614="","",VLOOKUP(D1614,'Műszaki adattábla'!E:S,13,0))</f>
        <v/>
      </c>
      <c r="F1614" s="87" t="str">
        <f>IF(D1614="","",VLOOKUP(D1614,'Műszaki adattábla'!E:N,8,0))</f>
        <v/>
      </c>
      <c r="G1614" s="87" t="str">
        <f>IF(D1614="","",IF('Műszaki adattábla'!K1547="20-99",IF('Műszaki adattábla'!N1547="","Nem adott meg lekötött teljesítményt",VLOOKUP(D1614,'Műszaki adattábla'!E:P,10,0)),0))</f>
        <v/>
      </c>
      <c r="H1614" s="87" t="str">
        <f>IF(D1614="","",VLOOKUP(D1614,'Műszaki adattábla'!E:Q,11,0))</f>
        <v/>
      </c>
      <c r="I1614" s="88"/>
      <c r="J1614" s="89"/>
      <c r="K1614" s="90" t="str">
        <f>IF(D1614="","",ROUND((F1614*I1614*'Műszaki adattábla'!$C$6/'Műszaki adattábla'!$C$7)+(G1614*I1614)+(H1614*I1614)/12*$D$7,0))</f>
        <v/>
      </c>
      <c r="L1614" s="91" t="str">
        <f t="shared" si="51"/>
        <v/>
      </c>
    </row>
    <row r="1615" spans="2:12" ht="15.75" thickBot="1" x14ac:dyDescent="0.3">
      <c r="B1615" s="84" t="str">
        <f t="shared" si="52"/>
        <v/>
      </c>
      <c r="C1615" s="85" t="str">
        <f>IF(D1615="","",VLOOKUP(D1615,'Műszaki adattábla'!E:H,2,0))</f>
        <v/>
      </c>
      <c r="D1615" s="86" t="str">
        <f>IF('Műszaki adattábla'!E1548="","",'Műszaki adattábla'!E1548)</f>
        <v/>
      </c>
      <c r="E1615" s="148" t="str">
        <f>IF(D1615="","",VLOOKUP(D1615,'Műszaki adattábla'!E:S,13,0))</f>
        <v/>
      </c>
      <c r="F1615" s="87" t="str">
        <f>IF(D1615="","",VLOOKUP(D1615,'Műszaki adattábla'!E:N,8,0))</f>
        <v/>
      </c>
      <c r="G1615" s="87" t="str">
        <f>IF(D1615="","",IF('Műszaki adattábla'!K1548="20-99",IF('Műszaki adattábla'!N1548="","Nem adott meg lekötött teljesítményt",VLOOKUP(D1615,'Műszaki adattábla'!E:P,10,0)),0))</f>
        <v/>
      </c>
      <c r="H1615" s="87" t="str">
        <f>IF(D1615="","",VLOOKUP(D1615,'Műszaki adattábla'!E:Q,11,0))</f>
        <v/>
      </c>
      <c r="I1615" s="88"/>
      <c r="J1615" s="89"/>
      <c r="K1615" s="90" t="str">
        <f>IF(D1615="","",ROUND((F1615*I1615*'Műszaki adattábla'!$C$6/'Műszaki adattábla'!$C$7)+(G1615*I1615)+(H1615*I1615)/12*$D$7,0))</f>
        <v/>
      </c>
      <c r="L1615" s="91" t="str">
        <f t="shared" si="51"/>
        <v/>
      </c>
    </row>
    <row r="1616" spans="2:12" ht="15.75" thickBot="1" x14ac:dyDescent="0.3">
      <c r="B1616" s="84" t="str">
        <f t="shared" si="52"/>
        <v/>
      </c>
      <c r="C1616" s="85" t="str">
        <f>IF(D1616="","",VLOOKUP(D1616,'Műszaki adattábla'!E:H,2,0))</f>
        <v/>
      </c>
      <c r="D1616" s="86" t="str">
        <f>IF('Műszaki adattábla'!E1549="","",'Műszaki adattábla'!E1549)</f>
        <v/>
      </c>
      <c r="E1616" s="148" t="str">
        <f>IF(D1616="","",VLOOKUP(D1616,'Műszaki adattábla'!E:S,13,0))</f>
        <v/>
      </c>
      <c r="F1616" s="87" t="str">
        <f>IF(D1616="","",VLOOKUP(D1616,'Műszaki adattábla'!E:N,8,0))</f>
        <v/>
      </c>
      <c r="G1616" s="87" t="str">
        <f>IF(D1616="","",IF('Műszaki adattábla'!K1549="20-99",IF('Műszaki adattábla'!N1549="","Nem adott meg lekötött teljesítményt",VLOOKUP(D1616,'Műszaki adattábla'!E:P,10,0)),0))</f>
        <v/>
      </c>
      <c r="H1616" s="87" t="str">
        <f>IF(D1616="","",VLOOKUP(D1616,'Műszaki adattábla'!E:Q,11,0))</f>
        <v/>
      </c>
      <c r="I1616" s="88"/>
      <c r="J1616" s="89"/>
      <c r="K1616" s="90" t="str">
        <f>IF(D1616="","",ROUND((F1616*I1616*'Műszaki adattábla'!$C$6/'Műszaki adattábla'!$C$7)+(G1616*I1616)+(H1616*I1616)/12*$D$7,0))</f>
        <v/>
      </c>
      <c r="L1616" s="91" t="str">
        <f t="shared" si="51"/>
        <v/>
      </c>
    </row>
    <row r="1617" spans="2:12" ht="15.75" thickBot="1" x14ac:dyDescent="0.3">
      <c r="B1617" s="84" t="str">
        <f t="shared" si="52"/>
        <v/>
      </c>
      <c r="C1617" s="85" t="str">
        <f>IF(D1617="","",VLOOKUP(D1617,'Műszaki adattábla'!E:H,2,0))</f>
        <v/>
      </c>
      <c r="D1617" s="86" t="str">
        <f>IF('Műszaki adattábla'!E1550="","",'Műszaki adattábla'!E1550)</f>
        <v/>
      </c>
      <c r="E1617" s="148" t="str">
        <f>IF(D1617="","",VLOOKUP(D1617,'Műszaki adattábla'!E:S,13,0))</f>
        <v/>
      </c>
      <c r="F1617" s="87" t="str">
        <f>IF(D1617="","",VLOOKUP(D1617,'Műszaki adattábla'!E:N,8,0))</f>
        <v/>
      </c>
      <c r="G1617" s="87" t="str">
        <f>IF(D1617="","",IF('Műszaki adattábla'!K1550="20-99",IF('Műszaki adattábla'!N1550="","Nem adott meg lekötött teljesítményt",VLOOKUP(D1617,'Műszaki adattábla'!E:P,10,0)),0))</f>
        <v/>
      </c>
      <c r="H1617" s="87" t="str">
        <f>IF(D1617="","",VLOOKUP(D1617,'Műszaki adattábla'!E:Q,11,0))</f>
        <v/>
      </c>
      <c r="I1617" s="88"/>
      <c r="J1617" s="89"/>
      <c r="K1617" s="90" t="str">
        <f>IF(D1617="","",ROUND((F1617*I1617*'Műszaki adattábla'!$C$6/'Műszaki adattábla'!$C$7)+(G1617*I1617)+(H1617*I1617)/12*$D$7,0))</f>
        <v/>
      </c>
      <c r="L1617" s="91" t="str">
        <f t="shared" si="51"/>
        <v/>
      </c>
    </row>
    <row r="1618" spans="2:12" ht="15.75" thickBot="1" x14ac:dyDescent="0.3">
      <c r="B1618" s="84" t="str">
        <f t="shared" si="52"/>
        <v/>
      </c>
      <c r="C1618" s="85" t="str">
        <f>IF(D1618="","",VLOOKUP(D1618,'Műszaki adattábla'!E:H,2,0))</f>
        <v/>
      </c>
      <c r="D1618" s="86" t="str">
        <f>IF('Műszaki adattábla'!E1551="","",'Műszaki adattábla'!E1551)</f>
        <v/>
      </c>
      <c r="E1618" s="148" t="str">
        <f>IF(D1618="","",VLOOKUP(D1618,'Műszaki adattábla'!E:S,13,0))</f>
        <v/>
      </c>
      <c r="F1618" s="87" t="str">
        <f>IF(D1618="","",VLOOKUP(D1618,'Műszaki adattábla'!E:N,8,0))</f>
        <v/>
      </c>
      <c r="G1618" s="87" t="str">
        <f>IF(D1618="","",IF('Műszaki adattábla'!K1551="20-99",IF('Műszaki adattábla'!N1551="","Nem adott meg lekötött teljesítményt",VLOOKUP(D1618,'Műszaki adattábla'!E:P,10,0)),0))</f>
        <v/>
      </c>
      <c r="H1618" s="87" t="str">
        <f>IF(D1618="","",VLOOKUP(D1618,'Műszaki adattábla'!E:Q,11,0))</f>
        <v/>
      </c>
      <c r="I1618" s="88"/>
      <c r="J1618" s="89"/>
      <c r="K1618" s="90" t="str">
        <f>IF(D1618="","",ROUND((F1618*I1618*'Műszaki adattábla'!$C$6/'Műszaki adattábla'!$C$7)+(G1618*I1618)+(H1618*I1618)/12*$D$7,0))</f>
        <v/>
      </c>
      <c r="L1618" s="91" t="str">
        <f t="shared" si="51"/>
        <v/>
      </c>
    </row>
    <row r="1619" spans="2:12" ht="15.75" thickBot="1" x14ac:dyDescent="0.3">
      <c r="B1619" s="84" t="str">
        <f t="shared" si="52"/>
        <v/>
      </c>
      <c r="C1619" s="85" t="str">
        <f>IF(D1619="","",VLOOKUP(D1619,'Műszaki adattábla'!E:H,2,0))</f>
        <v/>
      </c>
      <c r="D1619" s="86" t="str">
        <f>IF('Műszaki adattábla'!E1552="","",'Műszaki adattábla'!E1552)</f>
        <v/>
      </c>
      <c r="E1619" s="148" t="str">
        <f>IF(D1619="","",VLOOKUP(D1619,'Műszaki adattábla'!E:S,13,0))</f>
        <v/>
      </c>
      <c r="F1619" s="87" t="str">
        <f>IF(D1619="","",VLOOKUP(D1619,'Műszaki adattábla'!E:N,8,0))</f>
        <v/>
      </c>
      <c r="G1619" s="87" t="str">
        <f>IF(D1619="","",IF('Műszaki adattábla'!K1552="20-99",IF('Műszaki adattábla'!N1552="","Nem adott meg lekötött teljesítményt",VLOOKUP(D1619,'Műszaki adattábla'!E:P,10,0)),0))</f>
        <v/>
      </c>
      <c r="H1619" s="87" t="str">
        <f>IF(D1619="","",VLOOKUP(D1619,'Műszaki adattábla'!E:Q,11,0))</f>
        <v/>
      </c>
      <c r="I1619" s="88"/>
      <c r="J1619" s="89"/>
      <c r="K1619" s="90" t="str">
        <f>IF(D1619="","",ROUND((F1619*I1619*'Műszaki adattábla'!$C$6/'Műszaki adattábla'!$C$7)+(G1619*I1619)+(H1619*I1619)/12*$D$7,0))</f>
        <v/>
      </c>
      <c r="L1619" s="91" t="str">
        <f t="shared" si="51"/>
        <v/>
      </c>
    </row>
    <row r="1620" spans="2:12" ht="15.75" thickBot="1" x14ac:dyDescent="0.3">
      <c r="B1620" s="84" t="str">
        <f t="shared" si="52"/>
        <v/>
      </c>
      <c r="C1620" s="85" t="str">
        <f>IF(D1620="","",VLOOKUP(D1620,'Műszaki adattábla'!E:H,2,0))</f>
        <v/>
      </c>
      <c r="D1620" s="86" t="str">
        <f>IF('Műszaki adattábla'!E1553="","",'Műszaki adattábla'!E1553)</f>
        <v/>
      </c>
      <c r="E1620" s="148" t="str">
        <f>IF(D1620="","",VLOOKUP(D1620,'Műszaki adattábla'!E:S,13,0))</f>
        <v/>
      </c>
      <c r="F1620" s="87" t="str">
        <f>IF(D1620="","",VLOOKUP(D1620,'Műszaki adattábla'!E:N,8,0))</f>
        <v/>
      </c>
      <c r="G1620" s="87" t="str">
        <f>IF(D1620="","",IF('Műszaki adattábla'!K1553="20-99",IF('Műszaki adattábla'!N1553="","Nem adott meg lekötött teljesítményt",VLOOKUP(D1620,'Műszaki adattábla'!E:P,10,0)),0))</f>
        <v/>
      </c>
      <c r="H1620" s="87" t="str">
        <f>IF(D1620="","",VLOOKUP(D1620,'Műszaki adattábla'!E:Q,11,0))</f>
        <v/>
      </c>
      <c r="I1620" s="88"/>
      <c r="J1620" s="89"/>
      <c r="K1620" s="90" t="str">
        <f>IF(D1620="","",ROUND((F1620*I1620*'Műszaki adattábla'!$C$6/'Műszaki adattábla'!$C$7)+(G1620*I1620)+(H1620*I1620)/12*$D$7,0))</f>
        <v/>
      </c>
      <c r="L1620" s="91" t="str">
        <f t="shared" si="51"/>
        <v/>
      </c>
    </row>
    <row r="1621" spans="2:12" ht="15.75" thickBot="1" x14ac:dyDescent="0.3">
      <c r="B1621" s="84" t="str">
        <f t="shared" si="52"/>
        <v/>
      </c>
      <c r="C1621" s="85" t="str">
        <f>IF(D1621="","",VLOOKUP(D1621,'Műszaki adattábla'!E:H,2,0))</f>
        <v/>
      </c>
      <c r="D1621" s="86" t="str">
        <f>IF('Műszaki adattábla'!E1554="","",'Műszaki adattábla'!E1554)</f>
        <v/>
      </c>
      <c r="E1621" s="148" t="str">
        <f>IF(D1621="","",VLOOKUP(D1621,'Műszaki adattábla'!E:S,13,0))</f>
        <v/>
      </c>
      <c r="F1621" s="87" t="str">
        <f>IF(D1621="","",VLOOKUP(D1621,'Műszaki adattábla'!E:N,8,0))</f>
        <v/>
      </c>
      <c r="G1621" s="87" t="str">
        <f>IF(D1621="","",IF('Műszaki adattábla'!K1554="20-99",IF('Műszaki adattábla'!N1554="","Nem adott meg lekötött teljesítményt",VLOOKUP(D1621,'Műszaki adattábla'!E:P,10,0)),0))</f>
        <v/>
      </c>
      <c r="H1621" s="87" t="str">
        <f>IF(D1621="","",VLOOKUP(D1621,'Műszaki adattábla'!E:Q,11,0))</f>
        <v/>
      </c>
      <c r="I1621" s="88"/>
      <c r="J1621" s="89"/>
      <c r="K1621" s="90" t="str">
        <f>IF(D1621="","",ROUND((F1621*I1621*'Műszaki adattábla'!$C$6/'Műszaki adattábla'!$C$7)+(G1621*I1621)+(H1621*I1621)/12*$D$7,0))</f>
        <v/>
      </c>
      <c r="L1621" s="91" t="str">
        <f t="shared" si="51"/>
        <v/>
      </c>
    </row>
    <row r="1622" spans="2:12" ht="15.75" thickBot="1" x14ac:dyDescent="0.3">
      <c r="B1622" s="84" t="str">
        <f t="shared" si="52"/>
        <v/>
      </c>
      <c r="C1622" s="85" t="str">
        <f>IF(D1622="","",VLOOKUP(D1622,'Műszaki adattábla'!E:H,2,0))</f>
        <v/>
      </c>
      <c r="D1622" s="86" t="str">
        <f>IF('Műszaki adattábla'!E1555="","",'Műszaki adattábla'!E1555)</f>
        <v/>
      </c>
      <c r="E1622" s="148" t="str">
        <f>IF(D1622="","",VLOOKUP(D1622,'Műszaki adattábla'!E:S,13,0))</f>
        <v/>
      </c>
      <c r="F1622" s="87" t="str">
        <f>IF(D1622="","",VLOOKUP(D1622,'Műszaki adattábla'!E:N,8,0))</f>
        <v/>
      </c>
      <c r="G1622" s="87" t="str">
        <f>IF(D1622="","",IF('Műszaki adattábla'!K1555="20-99",IF('Műszaki adattábla'!N1555="","Nem adott meg lekötött teljesítményt",VLOOKUP(D1622,'Műszaki adattábla'!E:P,10,0)),0))</f>
        <v/>
      </c>
      <c r="H1622" s="87" t="str">
        <f>IF(D1622="","",VLOOKUP(D1622,'Műszaki adattábla'!E:Q,11,0))</f>
        <v/>
      </c>
      <c r="I1622" s="88"/>
      <c r="J1622" s="89"/>
      <c r="K1622" s="90" t="str">
        <f>IF(D1622="","",ROUND((F1622*I1622*'Műszaki adattábla'!$C$6/'Műszaki adattábla'!$C$7)+(G1622*I1622)+(H1622*I1622)/12*$D$7,0))</f>
        <v/>
      </c>
      <c r="L1622" s="91" t="str">
        <f t="shared" si="51"/>
        <v/>
      </c>
    </row>
    <row r="1623" spans="2:12" ht="15.75" thickBot="1" x14ac:dyDescent="0.3">
      <c r="B1623" s="84" t="str">
        <f t="shared" si="52"/>
        <v/>
      </c>
      <c r="C1623" s="85" t="str">
        <f>IF(D1623="","",VLOOKUP(D1623,'Műszaki adattábla'!E:H,2,0))</f>
        <v/>
      </c>
      <c r="D1623" s="86" t="str">
        <f>IF('Műszaki adattábla'!E1556="","",'Műszaki adattábla'!E1556)</f>
        <v/>
      </c>
      <c r="E1623" s="148" t="str">
        <f>IF(D1623="","",VLOOKUP(D1623,'Műszaki adattábla'!E:S,13,0))</f>
        <v/>
      </c>
      <c r="F1623" s="87" t="str">
        <f>IF(D1623="","",VLOOKUP(D1623,'Műszaki adattábla'!E:N,8,0))</f>
        <v/>
      </c>
      <c r="G1623" s="87" t="str">
        <f>IF(D1623="","",IF('Műszaki adattábla'!K1556="20-99",IF('Műszaki adattábla'!N1556="","Nem adott meg lekötött teljesítményt",VLOOKUP(D1623,'Műszaki adattábla'!E:P,10,0)),0))</f>
        <v/>
      </c>
      <c r="H1623" s="87" t="str">
        <f>IF(D1623="","",VLOOKUP(D1623,'Műszaki adattábla'!E:Q,11,0))</f>
        <v/>
      </c>
      <c r="I1623" s="88"/>
      <c r="J1623" s="89"/>
      <c r="K1623" s="90" t="str">
        <f>IF(D1623="","",ROUND((F1623*I1623*'Műszaki adattábla'!$C$6/'Műszaki adattábla'!$C$7)+(G1623*I1623)+(H1623*I1623)/12*$D$7,0))</f>
        <v/>
      </c>
      <c r="L1623" s="91" t="str">
        <f t="shared" si="51"/>
        <v/>
      </c>
    </row>
    <row r="1624" spans="2:12" ht="15.75" thickBot="1" x14ac:dyDescent="0.3">
      <c r="B1624" s="84" t="str">
        <f t="shared" si="52"/>
        <v/>
      </c>
      <c r="C1624" s="85" t="str">
        <f>IF(D1624="","",VLOOKUP(D1624,'Műszaki adattábla'!E:H,2,0))</f>
        <v/>
      </c>
      <c r="D1624" s="86" t="str">
        <f>IF('Műszaki adattábla'!E1557="","",'Műszaki adattábla'!E1557)</f>
        <v/>
      </c>
      <c r="E1624" s="148" t="str">
        <f>IF(D1624="","",VLOOKUP(D1624,'Műszaki adattábla'!E:S,13,0))</f>
        <v/>
      </c>
      <c r="F1624" s="87" t="str">
        <f>IF(D1624="","",VLOOKUP(D1624,'Műszaki adattábla'!E:N,8,0))</f>
        <v/>
      </c>
      <c r="G1624" s="87" t="str">
        <f>IF(D1624="","",IF('Műszaki adattábla'!K1557="20-99",IF('Műszaki adattábla'!N1557="","Nem adott meg lekötött teljesítményt",VLOOKUP(D1624,'Műszaki adattábla'!E:P,10,0)),0))</f>
        <v/>
      </c>
      <c r="H1624" s="87" t="str">
        <f>IF(D1624="","",VLOOKUP(D1624,'Műszaki adattábla'!E:Q,11,0))</f>
        <v/>
      </c>
      <c r="I1624" s="88"/>
      <c r="J1624" s="89"/>
      <c r="K1624" s="90" t="str">
        <f>IF(D1624="","",ROUND((F1624*I1624*'Műszaki adattábla'!$C$6/'Műszaki adattábla'!$C$7)+(G1624*I1624)+(H1624*I1624)/12*$D$7,0))</f>
        <v/>
      </c>
      <c r="L1624" s="91" t="str">
        <f t="shared" si="51"/>
        <v/>
      </c>
    </row>
    <row r="1625" spans="2:12" ht="15.75" thickBot="1" x14ac:dyDescent="0.3">
      <c r="B1625" s="84" t="str">
        <f t="shared" si="52"/>
        <v/>
      </c>
      <c r="C1625" s="85" t="str">
        <f>IF(D1625="","",VLOOKUP(D1625,'Műszaki adattábla'!E:H,2,0))</f>
        <v/>
      </c>
      <c r="D1625" s="86" t="str">
        <f>IF('Műszaki adattábla'!E1558="","",'Műszaki adattábla'!E1558)</f>
        <v/>
      </c>
      <c r="E1625" s="148" t="str">
        <f>IF(D1625="","",VLOOKUP(D1625,'Műszaki adattábla'!E:S,13,0))</f>
        <v/>
      </c>
      <c r="F1625" s="87" t="str">
        <f>IF(D1625="","",VLOOKUP(D1625,'Műszaki adattábla'!E:N,8,0))</f>
        <v/>
      </c>
      <c r="G1625" s="87" t="str">
        <f>IF(D1625="","",IF('Műszaki adattábla'!K1558="20-99",IF('Műszaki adattábla'!N1558="","Nem adott meg lekötött teljesítményt",VLOOKUP(D1625,'Műszaki adattábla'!E:P,10,0)),0))</f>
        <v/>
      </c>
      <c r="H1625" s="87" t="str">
        <f>IF(D1625="","",VLOOKUP(D1625,'Műszaki adattábla'!E:Q,11,0))</f>
        <v/>
      </c>
      <c r="I1625" s="88"/>
      <c r="J1625" s="89"/>
      <c r="K1625" s="90" t="str">
        <f>IF(D1625="","",ROUND((F1625*I1625*'Műszaki adattábla'!$C$6/'Műszaki adattábla'!$C$7)+(G1625*I1625)+(H1625*I1625)/12*$D$7,0))</f>
        <v/>
      </c>
      <c r="L1625" s="91" t="str">
        <f t="shared" si="51"/>
        <v/>
      </c>
    </row>
    <row r="1626" spans="2:12" ht="15.75" thickBot="1" x14ac:dyDescent="0.3">
      <c r="B1626" s="84" t="str">
        <f t="shared" si="52"/>
        <v/>
      </c>
      <c r="C1626" s="85" t="str">
        <f>IF(D1626="","",VLOOKUP(D1626,'Műszaki adattábla'!E:H,2,0))</f>
        <v/>
      </c>
      <c r="D1626" s="86" t="str">
        <f>IF('Műszaki adattábla'!E1559="","",'Műszaki adattábla'!E1559)</f>
        <v/>
      </c>
      <c r="E1626" s="148" t="str">
        <f>IF(D1626="","",VLOOKUP(D1626,'Műszaki adattábla'!E:S,13,0))</f>
        <v/>
      </c>
      <c r="F1626" s="87" t="str">
        <f>IF(D1626="","",VLOOKUP(D1626,'Műszaki adattábla'!E:N,8,0))</f>
        <v/>
      </c>
      <c r="G1626" s="87" t="str">
        <f>IF(D1626="","",IF('Műszaki adattábla'!K1559="20-99",IF('Műszaki adattábla'!N1559="","Nem adott meg lekötött teljesítményt",VLOOKUP(D1626,'Műszaki adattábla'!E:P,10,0)),0))</f>
        <v/>
      </c>
      <c r="H1626" s="87" t="str">
        <f>IF(D1626="","",VLOOKUP(D1626,'Műszaki adattábla'!E:Q,11,0))</f>
        <v/>
      </c>
      <c r="I1626" s="88"/>
      <c r="J1626" s="89"/>
      <c r="K1626" s="90" t="str">
        <f>IF(D1626="","",ROUND((F1626*I1626*'Műszaki adattábla'!$C$6/'Műszaki adattábla'!$C$7)+(G1626*I1626)+(H1626*I1626)/12*$D$7,0))</f>
        <v/>
      </c>
      <c r="L1626" s="91" t="str">
        <f t="shared" si="51"/>
        <v/>
      </c>
    </row>
    <row r="1627" spans="2:12" ht="15.75" thickBot="1" x14ac:dyDescent="0.3">
      <c r="B1627" s="84" t="str">
        <f t="shared" si="52"/>
        <v/>
      </c>
      <c r="C1627" s="85" t="str">
        <f>IF(D1627="","",VLOOKUP(D1627,'Műszaki adattábla'!E:H,2,0))</f>
        <v/>
      </c>
      <c r="D1627" s="86" t="str">
        <f>IF('Műszaki adattábla'!E1560="","",'Műszaki adattábla'!E1560)</f>
        <v/>
      </c>
      <c r="E1627" s="148" t="str">
        <f>IF(D1627="","",VLOOKUP(D1627,'Műszaki adattábla'!E:S,13,0))</f>
        <v/>
      </c>
      <c r="F1627" s="87" t="str">
        <f>IF(D1627="","",VLOOKUP(D1627,'Műszaki adattábla'!E:N,8,0))</f>
        <v/>
      </c>
      <c r="G1627" s="87" t="str">
        <f>IF(D1627="","",IF('Műszaki adattábla'!K1560="20-99",IF('Műszaki adattábla'!N1560="","Nem adott meg lekötött teljesítményt",VLOOKUP(D1627,'Műszaki adattábla'!E:P,10,0)),0))</f>
        <v/>
      </c>
      <c r="H1627" s="87" t="str">
        <f>IF(D1627="","",VLOOKUP(D1627,'Műszaki adattábla'!E:Q,11,0))</f>
        <v/>
      </c>
      <c r="I1627" s="88"/>
      <c r="J1627" s="89"/>
      <c r="K1627" s="90" t="str">
        <f>IF(D1627="","",ROUND((F1627*I1627*'Műszaki adattábla'!$C$6/'Műszaki adattábla'!$C$7)+(G1627*I1627)+(H1627*I1627)/12*$D$7,0))</f>
        <v/>
      </c>
      <c r="L1627" s="91" t="str">
        <f t="shared" si="51"/>
        <v/>
      </c>
    </row>
    <row r="1628" spans="2:12" ht="15.75" thickBot="1" x14ac:dyDescent="0.3">
      <c r="B1628" s="84" t="str">
        <f t="shared" si="52"/>
        <v/>
      </c>
      <c r="C1628" s="85" t="str">
        <f>IF(D1628="","",VLOOKUP(D1628,'Műszaki adattábla'!E:H,2,0))</f>
        <v/>
      </c>
      <c r="D1628" s="86" t="str">
        <f>IF('Műszaki adattábla'!E1561="","",'Műszaki adattábla'!E1561)</f>
        <v/>
      </c>
      <c r="E1628" s="148" t="str">
        <f>IF(D1628="","",VLOOKUP(D1628,'Műszaki adattábla'!E:S,13,0))</f>
        <v/>
      </c>
      <c r="F1628" s="87" t="str">
        <f>IF(D1628="","",VLOOKUP(D1628,'Műszaki adattábla'!E:N,8,0))</f>
        <v/>
      </c>
      <c r="G1628" s="87" t="str">
        <f>IF(D1628="","",IF('Műszaki adattábla'!K1561="20-99",IF('Műszaki adattábla'!N1561="","Nem adott meg lekötött teljesítményt",VLOOKUP(D1628,'Műszaki adattábla'!E:P,10,0)),0))</f>
        <v/>
      </c>
      <c r="H1628" s="87" t="str">
        <f>IF(D1628="","",VLOOKUP(D1628,'Műszaki adattábla'!E:Q,11,0))</f>
        <v/>
      </c>
      <c r="I1628" s="88"/>
      <c r="J1628" s="89"/>
      <c r="K1628" s="90" t="str">
        <f>IF(D1628="","",ROUND((F1628*I1628*'Műszaki adattábla'!$C$6/'Műszaki adattábla'!$C$7)+(G1628*I1628)+(H1628*I1628)/12*$D$7,0))</f>
        <v/>
      </c>
      <c r="L1628" s="91" t="str">
        <f t="shared" si="51"/>
        <v/>
      </c>
    </row>
    <row r="1629" spans="2:12" ht="15.75" thickBot="1" x14ac:dyDescent="0.3">
      <c r="B1629" s="84" t="str">
        <f t="shared" si="52"/>
        <v/>
      </c>
      <c r="C1629" s="85" t="str">
        <f>IF(D1629="","",VLOOKUP(D1629,'Műszaki adattábla'!E:H,2,0))</f>
        <v/>
      </c>
      <c r="D1629" s="86" t="str">
        <f>IF('Műszaki adattábla'!E1562="","",'Műszaki adattábla'!E1562)</f>
        <v/>
      </c>
      <c r="E1629" s="148" t="str">
        <f>IF(D1629="","",VLOOKUP(D1629,'Műszaki adattábla'!E:S,13,0))</f>
        <v/>
      </c>
      <c r="F1629" s="87" t="str">
        <f>IF(D1629="","",VLOOKUP(D1629,'Műszaki adattábla'!E:N,8,0))</f>
        <v/>
      </c>
      <c r="G1629" s="87" t="str">
        <f>IF(D1629="","",IF('Műszaki adattábla'!K1562="20-99",IF('Műszaki adattábla'!N1562="","Nem adott meg lekötött teljesítményt",VLOOKUP(D1629,'Műszaki adattábla'!E:P,10,0)),0))</f>
        <v/>
      </c>
      <c r="H1629" s="87" t="str">
        <f>IF(D1629="","",VLOOKUP(D1629,'Műszaki adattábla'!E:Q,11,0))</f>
        <v/>
      </c>
      <c r="I1629" s="88"/>
      <c r="J1629" s="89"/>
      <c r="K1629" s="90" t="str">
        <f>IF(D1629="","",ROUND((F1629*I1629*'Műszaki adattábla'!$C$6/'Műszaki adattábla'!$C$7)+(G1629*I1629)+(H1629*I1629)/12*$D$7,0))</f>
        <v/>
      </c>
      <c r="L1629" s="91" t="str">
        <f t="shared" si="51"/>
        <v/>
      </c>
    </row>
    <row r="1630" spans="2:12" ht="15.75" thickBot="1" x14ac:dyDescent="0.3">
      <c r="B1630" s="84" t="str">
        <f t="shared" si="52"/>
        <v/>
      </c>
      <c r="C1630" s="85" t="str">
        <f>IF(D1630="","",VLOOKUP(D1630,'Műszaki adattábla'!E:H,2,0))</f>
        <v/>
      </c>
      <c r="D1630" s="86" t="str">
        <f>IF('Műszaki adattábla'!E1563="","",'Műszaki adattábla'!E1563)</f>
        <v/>
      </c>
      <c r="E1630" s="148" t="str">
        <f>IF(D1630="","",VLOOKUP(D1630,'Műszaki adattábla'!E:S,13,0))</f>
        <v/>
      </c>
      <c r="F1630" s="87" t="str">
        <f>IF(D1630="","",VLOOKUP(D1630,'Műszaki adattábla'!E:N,8,0))</f>
        <v/>
      </c>
      <c r="G1630" s="87" t="str">
        <f>IF(D1630="","",IF('Műszaki adattábla'!K1563="20-99",IF('Műszaki adattábla'!N1563="","Nem adott meg lekötött teljesítményt",VLOOKUP(D1630,'Műszaki adattábla'!E:P,10,0)),0))</f>
        <v/>
      </c>
      <c r="H1630" s="87" t="str">
        <f>IF(D1630="","",VLOOKUP(D1630,'Műszaki adattábla'!E:Q,11,0))</f>
        <v/>
      </c>
      <c r="I1630" s="88"/>
      <c r="J1630" s="89"/>
      <c r="K1630" s="90" t="str">
        <f>IF(D1630="","",ROUND((F1630*I1630*'Műszaki adattábla'!$C$6/'Műszaki adattábla'!$C$7)+(G1630*I1630)+(H1630*I1630)/12*$D$7,0))</f>
        <v/>
      </c>
      <c r="L1630" s="91" t="str">
        <f t="shared" si="51"/>
        <v/>
      </c>
    </row>
    <row r="1631" spans="2:12" ht="15.75" thickBot="1" x14ac:dyDescent="0.3">
      <c r="B1631" s="84" t="str">
        <f t="shared" si="52"/>
        <v/>
      </c>
      <c r="C1631" s="85" t="str">
        <f>IF(D1631="","",VLOOKUP(D1631,'Műszaki adattábla'!E:H,2,0))</f>
        <v/>
      </c>
      <c r="D1631" s="86" t="str">
        <f>IF('Műszaki adattábla'!E1564="","",'Műszaki adattábla'!E1564)</f>
        <v/>
      </c>
      <c r="E1631" s="148" t="str">
        <f>IF(D1631="","",VLOOKUP(D1631,'Műszaki adattábla'!E:S,13,0))</f>
        <v/>
      </c>
      <c r="F1631" s="87" t="str">
        <f>IF(D1631="","",VLOOKUP(D1631,'Műszaki adattábla'!E:N,8,0))</f>
        <v/>
      </c>
      <c r="G1631" s="87" t="str">
        <f>IF(D1631="","",IF('Műszaki adattábla'!K1564="20-99",IF('Műszaki adattábla'!N1564="","Nem adott meg lekötött teljesítményt",VLOOKUP(D1631,'Műszaki adattábla'!E:P,10,0)),0))</f>
        <v/>
      </c>
      <c r="H1631" s="87" t="str">
        <f>IF(D1631="","",VLOOKUP(D1631,'Műszaki adattábla'!E:Q,11,0))</f>
        <v/>
      </c>
      <c r="I1631" s="88"/>
      <c r="J1631" s="89"/>
      <c r="K1631" s="90" t="str">
        <f>IF(D1631="","",ROUND((F1631*I1631*'Műszaki adattábla'!$C$6/'Műszaki adattábla'!$C$7)+(G1631*I1631)+(H1631*I1631)/12*$D$7,0))</f>
        <v/>
      </c>
      <c r="L1631" s="91" t="str">
        <f t="shared" si="51"/>
        <v/>
      </c>
    </row>
    <row r="1632" spans="2:12" ht="15.75" thickBot="1" x14ac:dyDescent="0.3">
      <c r="B1632" s="84" t="str">
        <f t="shared" si="52"/>
        <v/>
      </c>
      <c r="C1632" s="85" t="str">
        <f>IF(D1632="","",VLOOKUP(D1632,'Műszaki adattábla'!E:H,2,0))</f>
        <v/>
      </c>
      <c r="D1632" s="86" t="str">
        <f>IF('Műszaki adattábla'!E1565="","",'Műszaki adattábla'!E1565)</f>
        <v/>
      </c>
      <c r="E1632" s="148" t="str">
        <f>IF(D1632="","",VLOOKUP(D1632,'Műszaki adattábla'!E:S,13,0))</f>
        <v/>
      </c>
      <c r="F1632" s="87" t="str">
        <f>IF(D1632="","",VLOOKUP(D1632,'Műszaki adattábla'!E:N,8,0))</f>
        <v/>
      </c>
      <c r="G1632" s="87" t="str">
        <f>IF(D1632="","",IF('Műszaki adattábla'!K1565="20-99",IF('Műszaki adattábla'!N1565="","Nem adott meg lekötött teljesítményt",VLOOKUP(D1632,'Műszaki adattábla'!E:P,10,0)),0))</f>
        <v/>
      </c>
      <c r="H1632" s="87" t="str">
        <f>IF(D1632="","",VLOOKUP(D1632,'Műszaki adattábla'!E:Q,11,0))</f>
        <v/>
      </c>
      <c r="I1632" s="88"/>
      <c r="J1632" s="89"/>
      <c r="K1632" s="90" t="str">
        <f>IF(D1632="","",ROUND((F1632*I1632*'Műszaki adattábla'!$C$6/'Műszaki adattábla'!$C$7)+(G1632*I1632)+(H1632*I1632)/12*$D$7,0))</f>
        <v/>
      </c>
      <c r="L1632" s="91" t="str">
        <f t="shared" ref="L1632:L1695" si="53">IF(D1632="","",ROUND((J1632/1000)*E1632,0))</f>
        <v/>
      </c>
    </row>
    <row r="1633" spans="2:12" ht="15.75" thickBot="1" x14ac:dyDescent="0.3">
      <c r="B1633" s="84" t="str">
        <f t="shared" si="52"/>
        <v/>
      </c>
      <c r="C1633" s="85" t="str">
        <f>IF(D1633="","",VLOOKUP(D1633,'Műszaki adattábla'!E:H,2,0))</f>
        <v/>
      </c>
      <c r="D1633" s="86" t="str">
        <f>IF('Műszaki adattábla'!E1566="","",'Műszaki adattábla'!E1566)</f>
        <v/>
      </c>
      <c r="E1633" s="148" t="str">
        <f>IF(D1633="","",VLOOKUP(D1633,'Műszaki adattábla'!E:S,13,0))</f>
        <v/>
      </c>
      <c r="F1633" s="87" t="str">
        <f>IF(D1633="","",VLOOKUP(D1633,'Műszaki adattábla'!E:N,8,0))</f>
        <v/>
      </c>
      <c r="G1633" s="87" t="str">
        <f>IF(D1633="","",IF('Műszaki adattábla'!K1566="20-99",IF('Műszaki adattábla'!N1566="","Nem adott meg lekötött teljesítményt",VLOOKUP(D1633,'Műszaki adattábla'!E:P,10,0)),0))</f>
        <v/>
      </c>
      <c r="H1633" s="87" t="str">
        <f>IF(D1633="","",VLOOKUP(D1633,'Műszaki adattábla'!E:Q,11,0))</f>
        <v/>
      </c>
      <c r="I1633" s="88"/>
      <c r="J1633" s="89"/>
      <c r="K1633" s="90" t="str">
        <f>IF(D1633="","",ROUND((F1633*I1633*'Műszaki adattábla'!$C$6/'Műszaki adattábla'!$C$7)+(G1633*I1633)+(H1633*I1633)/12*$D$7,0))</f>
        <v/>
      </c>
      <c r="L1633" s="91" t="str">
        <f t="shared" si="53"/>
        <v/>
      </c>
    </row>
    <row r="1634" spans="2:12" ht="15.75" thickBot="1" x14ac:dyDescent="0.3">
      <c r="B1634" s="84" t="str">
        <f t="shared" si="52"/>
        <v/>
      </c>
      <c r="C1634" s="85" t="str">
        <f>IF(D1634="","",VLOOKUP(D1634,'Műszaki adattábla'!E:H,2,0))</f>
        <v/>
      </c>
      <c r="D1634" s="86" t="str">
        <f>IF('Műszaki adattábla'!E1567="","",'Műszaki adattábla'!E1567)</f>
        <v/>
      </c>
      <c r="E1634" s="148" t="str">
        <f>IF(D1634="","",VLOOKUP(D1634,'Műszaki adattábla'!E:S,13,0))</f>
        <v/>
      </c>
      <c r="F1634" s="87" t="str">
        <f>IF(D1634="","",VLOOKUP(D1634,'Műszaki adattábla'!E:N,8,0))</f>
        <v/>
      </c>
      <c r="G1634" s="87" t="str">
        <f>IF(D1634="","",IF('Műszaki adattábla'!K1567="20-99",IF('Műszaki adattábla'!N1567="","Nem adott meg lekötött teljesítményt",VLOOKUP(D1634,'Műszaki adattábla'!E:P,10,0)),0))</f>
        <v/>
      </c>
      <c r="H1634" s="87" t="str">
        <f>IF(D1634="","",VLOOKUP(D1634,'Műszaki adattábla'!E:Q,11,0))</f>
        <v/>
      </c>
      <c r="I1634" s="88"/>
      <c r="J1634" s="89"/>
      <c r="K1634" s="90" t="str">
        <f>IF(D1634="","",ROUND((F1634*I1634*'Műszaki adattábla'!$C$6/'Műszaki adattábla'!$C$7)+(G1634*I1634)+(H1634*I1634)/12*$D$7,0))</f>
        <v/>
      </c>
      <c r="L1634" s="91" t="str">
        <f t="shared" si="53"/>
        <v/>
      </c>
    </row>
    <row r="1635" spans="2:12" ht="15.75" thickBot="1" x14ac:dyDescent="0.3">
      <c r="B1635" s="84" t="str">
        <f t="shared" si="52"/>
        <v/>
      </c>
      <c r="C1635" s="85" t="str">
        <f>IF(D1635="","",VLOOKUP(D1635,'Műszaki adattábla'!E:H,2,0))</f>
        <v/>
      </c>
      <c r="D1635" s="86" t="str">
        <f>IF('Műszaki adattábla'!E1568="","",'Műszaki adattábla'!E1568)</f>
        <v/>
      </c>
      <c r="E1635" s="148" t="str">
        <f>IF(D1635="","",VLOOKUP(D1635,'Műszaki adattábla'!E:S,13,0))</f>
        <v/>
      </c>
      <c r="F1635" s="87" t="str">
        <f>IF(D1635="","",VLOOKUP(D1635,'Műszaki adattábla'!E:N,8,0))</f>
        <v/>
      </c>
      <c r="G1635" s="87" t="str">
        <f>IF(D1635="","",IF('Műszaki adattábla'!K1568="20-99",IF('Műszaki adattábla'!N1568="","Nem adott meg lekötött teljesítményt",VLOOKUP(D1635,'Műszaki adattábla'!E:P,10,0)),0))</f>
        <v/>
      </c>
      <c r="H1635" s="87" t="str">
        <f>IF(D1635="","",VLOOKUP(D1635,'Műszaki adattábla'!E:Q,11,0))</f>
        <v/>
      </c>
      <c r="I1635" s="88"/>
      <c r="J1635" s="89"/>
      <c r="K1635" s="90" t="str">
        <f>IF(D1635="","",ROUND((F1635*I1635*'Műszaki adattábla'!$C$6/'Műszaki adattábla'!$C$7)+(G1635*I1635)+(H1635*I1635)/12*$D$7,0))</f>
        <v/>
      </c>
      <c r="L1635" s="91" t="str">
        <f t="shared" si="53"/>
        <v/>
      </c>
    </row>
    <row r="1636" spans="2:12" ht="15.75" thickBot="1" x14ac:dyDescent="0.3">
      <c r="B1636" s="84" t="str">
        <f t="shared" si="52"/>
        <v/>
      </c>
      <c r="C1636" s="85" t="str">
        <f>IF(D1636="","",VLOOKUP(D1636,'Műszaki adattábla'!E:H,2,0))</f>
        <v/>
      </c>
      <c r="D1636" s="86" t="str">
        <f>IF('Műszaki adattábla'!E1569="","",'Műszaki adattábla'!E1569)</f>
        <v/>
      </c>
      <c r="E1636" s="148" t="str">
        <f>IF(D1636="","",VLOOKUP(D1636,'Műszaki adattábla'!E:S,13,0))</f>
        <v/>
      </c>
      <c r="F1636" s="87" t="str">
        <f>IF(D1636="","",VLOOKUP(D1636,'Műszaki adattábla'!E:N,8,0))</f>
        <v/>
      </c>
      <c r="G1636" s="87" t="str">
        <f>IF(D1636="","",IF('Műszaki adattábla'!K1569="20-99",IF('Műszaki adattábla'!N1569="","Nem adott meg lekötött teljesítményt",VLOOKUP(D1636,'Műszaki adattábla'!E:P,10,0)),0))</f>
        <v/>
      </c>
      <c r="H1636" s="87" t="str">
        <f>IF(D1636="","",VLOOKUP(D1636,'Műszaki adattábla'!E:Q,11,0))</f>
        <v/>
      </c>
      <c r="I1636" s="88"/>
      <c r="J1636" s="89"/>
      <c r="K1636" s="90" t="str">
        <f>IF(D1636="","",ROUND((F1636*I1636*'Műszaki adattábla'!$C$6/'Műszaki adattábla'!$C$7)+(G1636*I1636)+(H1636*I1636)/12*$D$7,0))</f>
        <v/>
      </c>
      <c r="L1636" s="91" t="str">
        <f t="shared" si="53"/>
        <v/>
      </c>
    </row>
    <row r="1637" spans="2:12" ht="15.75" thickBot="1" x14ac:dyDescent="0.3">
      <c r="B1637" s="84" t="str">
        <f t="shared" si="52"/>
        <v/>
      </c>
      <c r="C1637" s="85" t="str">
        <f>IF(D1637="","",VLOOKUP(D1637,'Műszaki adattábla'!E:H,2,0))</f>
        <v/>
      </c>
      <c r="D1637" s="86" t="str">
        <f>IF('Műszaki adattábla'!E1570="","",'Műszaki adattábla'!E1570)</f>
        <v/>
      </c>
      <c r="E1637" s="148" t="str">
        <f>IF(D1637="","",VLOOKUP(D1637,'Műszaki adattábla'!E:S,13,0))</f>
        <v/>
      </c>
      <c r="F1637" s="87" t="str">
        <f>IF(D1637="","",VLOOKUP(D1637,'Műszaki adattábla'!E:N,8,0))</f>
        <v/>
      </c>
      <c r="G1637" s="87" t="str">
        <f>IF(D1637="","",IF('Műszaki adattábla'!K1570="20-99",IF('Műszaki adattábla'!N1570="","Nem adott meg lekötött teljesítményt",VLOOKUP(D1637,'Műszaki adattábla'!E:P,10,0)),0))</f>
        <v/>
      </c>
      <c r="H1637" s="87" t="str">
        <f>IF(D1637="","",VLOOKUP(D1637,'Műszaki adattábla'!E:Q,11,0))</f>
        <v/>
      </c>
      <c r="I1637" s="88"/>
      <c r="J1637" s="89"/>
      <c r="K1637" s="90" t="str">
        <f>IF(D1637="","",ROUND((F1637*I1637*'Műszaki adattábla'!$C$6/'Műszaki adattábla'!$C$7)+(G1637*I1637)+(H1637*I1637)/12*$D$7,0))</f>
        <v/>
      </c>
      <c r="L1637" s="91" t="str">
        <f t="shared" si="53"/>
        <v/>
      </c>
    </row>
    <row r="1638" spans="2:12" ht="15.75" thickBot="1" x14ac:dyDescent="0.3">
      <c r="B1638" s="84" t="str">
        <f t="shared" si="52"/>
        <v/>
      </c>
      <c r="C1638" s="85" t="str">
        <f>IF(D1638="","",VLOOKUP(D1638,'Műszaki adattábla'!E:H,2,0))</f>
        <v/>
      </c>
      <c r="D1638" s="86" t="str">
        <f>IF('Műszaki adattábla'!E1571="","",'Műszaki adattábla'!E1571)</f>
        <v/>
      </c>
      <c r="E1638" s="148" t="str">
        <f>IF(D1638="","",VLOOKUP(D1638,'Műszaki adattábla'!E:S,13,0))</f>
        <v/>
      </c>
      <c r="F1638" s="87" t="str">
        <f>IF(D1638="","",VLOOKUP(D1638,'Műszaki adattábla'!E:N,8,0))</f>
        <v/>
      </c>
      <c r="G1638" s="87" t="str">
        <f>IF(D1638="","",IF('Műszaki adattábla'!K1571="20-99",IF('Műszaki adattábla'!N1571="","Nem adott meg lekötött teljesítményt",VLOOKUP(D1638,'Műszaki adattábla'!E:P,10,0)),0))</f>
        <v/>
      </c>
      <c r="H1638" s="87" t="str">
        <f>IF(D1638="","",VLOOKUP(D1638,'Műszaki adattábla'!E:Q,11,0))</f>
        <v/>
      </c>
      <c r="I1638" s="88"/>
      <c r="J1638" s="89"/>
      <c r="K1638" s="90" t="str">
        <f>IF(D1638="","",ROUND((F1638*I1638*'Műszaki adattábla'!$C$6/'Műszaki adattábla'!$C$7)+(G1638*I1638)+(H1638*I1638)/12*$D$7,0))</f>
        <v/>
      </c>
      <c r="L1638" s="91" t="str">
        <f t="shared" si="53"/>
        <v/>
      </c>
    </row>
    <row r="1639" spans="2:12" ht="15.75" thickBot="1" x14ac:dyDescent="0.3">
      <c r="B1639" s="84" t="str">
        <f t="shared" si="52"/>
        <v/>
      </c>
      <c r="C1639" s="85" t="str">
        <f>IF(D1639="","",VLOOKUP(D1639,'Műszaki adattábla'!E:H,2,0))</f>
        <v/>
      </c>
      <c r="D1639" s="86" t="str">
        <f>IF('Műszaki adattábla'!E1572="","",'Műszaki adattábla'!E1572)</f>
        <v/>
      </c>
      <c r="E1639" s="148" t="str">
        <f>IF(D1639="","",VLOOKUP(D1639,'Műszaki adattábla'!E:S,13,0))</f>
        <v/>
      </c>
      <c r="F1639" s="87" t="str">
        <f>IF(D1639="","",VLOOKUP(D1639,'Műszaki adattábla'!E:N,8,0))</f>
        <v/>
      </c>
      <c r="G1639" s="87" t="str">
        <f>IF(D1639="","",IF('Műszaki adattábla'!K1572="20-99",IF('Műszaki adattábla'!N1572="","Nem adott meg lekötött teljesítményt",VLOOKUP(D1639,'Műszaki adattábla'!E:P,10,0)),0))</f>
        <v/>
      </c>
      <c r="H1639" s="87" t="str">
        <f>IF(D1639="","",VLOOKUP(D1639,'Műszaki adattábla'!E:Q,11,0))</f>
        <v/>
      </c>
      <c r="I1639" s="88"/>
      <c r="J1639" s="89"/>
      <c r="K1639" s="90" t="str">
        <f>IF(D1639="","",ROUND((F1639*I1639*'Műszaki adattábla'!$C$6/'Műszaki adattábla'!$C$7)+(G1639*I1639)+(H1639*I1639)/12*$D$7,0))</f>
        <v/>
      </c>
      <c r="L1639" s="91" t="str">
        <f t="shared" si="53"/>
        <v/>
      </c>
    </row>
    <row r="1640" spans="2:12" ht="15.75" thickBot="1" x14ac:dyDescent="0.3">
      <c r="B1640" s="84" t="str">
        <f t="shared" si="52"/>
        <v/>
      </c>
      <c r="C1640" s="85" t="str">
        <f>IF(D1640="","",VLOOKUP(D1640,'Műszaki adattábla'!E:H,2,0))</f>
        <v/>
      </c>
      <c r="D1640" s="86" t="str">
        <f>IF('Műszaki adattábla'!E1573="","",'Műszaki adattábla'!E1573)</f>
        <v/>
      </c>
      <c r="E1640" s="148" t="str">
        <f>IF(D1640="","",VLOOKUP(D1640,'Műszaki adattábla'!E:S,13,0))</f>
        <v/>
      </c>
      <c r="F1640" s="87" t="str">
        <f>IF(D1640="","",VLOOKUP(D1640,'Műszaki adattábla'!E:N,8,0))</f>
        <v/>
      </c>
      <c r="G1640" s="87" t="str">
        <f>IF(D1640="","",IF('Műszaki adattábla'!K1573="20-99",IF('Műszaki adattábla'!N1573="","Nem adott meg lekötött teljesítményt",VLOOKUP(D1640,'Műszaki adattábla'!E:P,10,0)),0))</f>
        <v/>
      </c>
      <c r="H1640" s="87" t="str">
        <f>IF(D1640="","",VLOOKUP(D1640,'Műszaki adattábla'!E:Q,11,0))</f>
        <v/>
      </c>
      <c r="I1640" s="88"/>
      <c r="J1640" s="89"/>
      <c r="K1640" s="90" t="str">
        <f>IF(D1640="","",ROUND((F1640*I1640*'Műszaki adattábla'!$C$6/'Műszaki adattábla'!$C$7)+(G1640*I1640)+(H1640*I1640)/12*$D$7,0))</f>
        <v/>
      </c>
      <c r="L1640" s="91" t="str">
        <f t="shared" si="53"/>
        <v/>
      </c>
    </row>
    <row r="1641" spans="2:12" ht="15.75" thickBot="1" x14ac:dyDescent="0.3">
      <c r="B1641" s="84" t="str">
        <f t="shared" si="52"/>
        <v/>
      </c>
      <c r="C1641" s="85" t="str">
        <f>IF(D1641="","",VLOOKUP(D1641,'Műszaki adattábla'!E:H,2,0))</f>
        <v/>
      </c>
      <c r="D1641" s="86" t="str">
        <f>IF('Műszaki adattábla'!E1574="","",'Műszaki adattábla'!E1574)</f>
        <v/>
      </c>
      <c r="E1641" s="148" t="str">
        <f>IF(D1641="","",VLOOKUP(D1641,'Műszaki adattábla'!E:S,13,0))</f>
        <v/>
      </c>
      <c r="F1641" s="87" t="str">
        <f>IF(D1641="","",VLOOKUP(D1641,'Műszaki adattábla'!E:N,8,0))</f>
        <v/>
      </c>
      <c r="G1641" s="87" t="str">
        <f>IF(D1641="","",IF('Műszaki adattábla'!K1574="20-99",IF('Műszaki adattábla'!N1574="","Nem adott meg lekötött teljesítményt",VLOOKUP(D1641,'Műszaki adattábla'!E:P,10,0)),0))</f>
        <v/>
      </c>
      <c r="H1641" s="87" t="str">
        <f>IF(D1641="","",VLOOKUP(D1641,'Műszaki adattábla'!E:Q,11,0))</f>
        <v/>
      </c>
      <c r="I1641" s="88"/>
      <c r="J1641" s="89"/>
      <c r="K1641" s="90" t="str">
        <f>IF(D1641="","",ROUND((F1641*I1641*'Műszaki adattábla'!$C$6/'Műszaki adattábla'!$C$7)+(G1641*I1641)+(H1641*I1641)/12*$D$7,0))</f>
        <v/>
      </c>
      <c r="L1641" s="91" t="str">
        <f t="shared" si="53"/>
        <v/>
      </c>
    </row>
    <row r="1642" spans="2:12" ht="15.75" thickBot="1" x14ac:dyDescent="0.3">
      <c r="B1642" s="84" t="str">
        <f t="shared" si="52"/>
        <v/>
      </c>
      <c r="C1642" s="85" t="str">
        <f>IF(D1642="","",VLOOKUP(D1642,'Műszaki adattábla'!E:H,2,0))</f>
        <v/>
      </c>
      <c r="D1642" s="86" t="str">
        <f>IF('Műszaki adattábla'!E1575="","",'Műszaki adattábla'!E1575)</f>
        <v/>
      </c>
      <c r="E1642" s="148" t="str">
        <f>IF(D1642="","",VLOOKUP(D1642,'Műszaki adattábla'!E:S,13,0))</f>
        <v/>
      </c>
      <c r="F1642" s="87" t="str">
        <f>IF(D1642="","",VLOOKUP(D1642,'Műszaki adattábla'!E:N,8,0))</f>
        <v/>
      </c>
      <c r="G1642" s="87" t="str">
        <f>IF(D1642="","",IF('Műszaki adattábla'!K1575="20-99",IF('Műszaki adattábla'!N1575="","Nem adott meg lekötött teljesítményt",VLOOKUP(D1642,'Műszaki adattábla'!E:P,10,0)),0))</f>
        <v/>
      </c>
      <c r="H1642" s="87" t="str">
        <f>IF(D1642="","",VLOOKUP(D1642,'Műszaki adattábla'!E:Q,11,0))</f>
        <v/>
      </c>
      <c r="I1642" s="88"/>
      <c r="J1642" s="89"/>
      <c r="K1642" s="90" t="str">
        <f>IF(D1642="","",ROUND((F1642*I1642*'Műszaki adattábla'!$C$6/'Műszaki adattábla'!$C$7)+(G1642*I1642)+(H1642*I1642)/12*$D$7,0))</f>
        <v/>
      </c>
      <c r="L1642" s="91" t="str">
        <f t="shared" si="53"/>
        <v/>
      </c>
    </row>
    <row r="1643" spans="2:12" ht="15.75" thickBot="1" x14ac:dyDescent="0.3">
      <c r="B1643" s="84" t="str">
        <f t="shared" si="52"/>
        <v/>
      </c>
      <c r="C1643" s="85" t="str">
        <f>IF(D1643="","",VLOOKUP(D1643,'Műszaki adattábla'!E:H,2,0))</f>
        <v/>
      </c>
      <c r="D1643" s="86" t="str">
        <f>IF('Műszaki adattábla'!E1576="","",'Műszaki adattábla'!E1576)</f>
        <v/>
      </c>
      <c r="E1643" s="148" t="str">
        <f>IF(D1643="","",VLOOKUP(D1643,'Műszaki adattábla'!E:S,13,0))</f>
        <v/>
      </c>
      <c r="F1643" s="87" t="str">
        <f>IF(D1643="","",VLOOKUP(D1643,'Műszaki adattábla'!E:N,8,0))</f>
        <v/>
      </c>
      <c r="G1643" s="87" t="str">
        <f>IF(D1643="","",IF('Műszaki adattábla'!K1576="20-99",IF('Műszaki adattábla'!N1576="","Nem adott meg lekötött teljesítményt",VLOOKUP(D1643,'Műszaki adattábla'!E:P,10,0)),0))</f>
        <v/>
      </c>
      <c r="H1643" s="87" t="str">
        <f>IF(D1643="","",VLOOKUP(D1643,'Műszaki adattábla'!E:Q,11,0))</f>
        <v/>
      </c>
      <c r="I1643" s="88"/>
      <c r="J1643" s="89"/>
      <c r="K1643" s="90" t="str">
        <f>IF(D1643="","",ROUND((F1643*I1643*'Műszaki adattábla'!$C$6/'Műszaki adattábla'!$C$7)+(G1643*I1643)+(H1643*I1643)/12*$D$7,0))</f>
        <v/>
      </c>
      <c r="L1643" s="91" t="str">
        <f t="shared" si="53"/>
        <v/>
      </c>
    </row>
    <row r="1644" spans="2:12" ht="15.75" thickBot="1" x14ac:dyDescent="0.3">
      <c r="B1644" s="84" t="str">
        <f t="shared" si="52"/>
        <v/>
      </c>
      <c r="C1644" s="85" t="str">
        <f>IF(D1644="","",VLOOKUP(D1644,'Műszaki adattábla'!E:H,2,0))</f>
        <v/>
      </c>
      <c r="D1644" s="86" t="str">
        <f>IF('Műszaki adattábla'!E1577="","",'Műszaki adattábla'!E1577)</f>
        <v/>
      </c>
      <c r="E1644" s="148" t="str">
        <f>IF(D1644="","",VLOOKUP(D1644,'Műszaki adattábla'!E:S,13,0))</f>
        <v/>
      </c>
      <c r="F1644" s="87" t="str">
        <f>IF(D1644="","",VLOOKUP(D1644,'Műszaki adattábla'!E:N,8,0))</f>
        <v/>
      </c>
      <c r="G1644" s="87" t="str">
        <f>IF(D1644="","",IF('Műszaki adattábla'!K1577="20-99",IF('Műszaki adattábla'!N1577="","Nem adott meg lekötött teljesítményt",VLOOKUP(D1644,'Műszaki adattábla'!E:P,10,0)),0))</f>
        <v/>
      </c>
      <c r="H1644" s="87" t="str">
        <f>IF(D1644="","",VLOOKUP(D1644,'Műszaki adattábla'!E:Q,11,0))</f>
        <v/>
      </c>
      <c r="I1644" s="88"/>
      <c r="J1644" s="89"/>
      <c r="K1644" s="90" t="str">
        <f>IF(D1644="","",ROUND((F1644*I1644*'Műszaki adattábla'!$C$6/'Műszaki adattábla'!$C$7)+(G1644*I1644)+(H1644*I1644)/12*$D$7,0))</f>
        <v/>
      </c>
      <c r="L1644" s="91" t="str">
        <f t="shared" si="53"/>
        <v/>
      </c>
    </row>
    <row r="1645" spans="2:12" ht="15.75" thickBot="1" x14ac:dyDescent="0.3">
      <c r="B1645" s="84" t="str">
        <f t="shared" si="52"/>
        <v/>
      </c>
      <c r="C1645" s="85" t="str">
        <f>IF(D1645="","",VLOOKUP(D1645,'Műszaki adattábla'!E:H,2,0))</f>
        <v/>
      </c>
      <c r="D1645" s="86" t="str">
        <f>IF('Műszaki adattábla'!E1578="","",'Műszaki adattábla'!E1578)</f>
        <v/>
      </c>
      <c r="E1645" s="148" t="str">
        <f>IF(D1645="","",VLOOKUP(D1645,'Műszaki adattábla'!E:S,13,0))</f>
        <v/>
      </c>
      <c r="F1645" s="87" t="str">
        <f>IF(D1645="","",VLOOKUP(D1645,'Műszaki adattábla'!E:N,8,0))</f>
        <v/>
      </c>
      <c r="G1645" s="87" t="str">
        <f>IF(D1645="","",IF('Műszaki adattábla'!K1578="20-99",IF('Műszaki adattábla'!N1578="","Nem adott meg lekötött teljesítményt",VLOOKUP(D1645,'Műszaki adattábla'!E:P,10,0)),0))</f>
        <v/>
      </c>
      <c r="H1645" s="87" t="str">
        <f>IF(D1645="","",VLOOKUP(D1645,'Műszaki adattábla'!E:Q,11,0))</f>
        <v/>
      </c>
      <c r="I1645" s="88"/>
      <c r="J1645" s="89"/>
      <c r="K1645" s="90" t="str">
        <f>IF(D1645="","",ROUND((F1645*I1645*'Műszaki adattábla'!$C$6/'Műszaki adattábla'!$C$7)+(G1645*I1645)+(H1645*I1645)/12*$D$7,0))</f>
        <v/>
      </c>
      <c r="L1645" s="91" t="str">
        <f t="shared" si="53"/>
        <v/>
      </c>
    </row>
    <row r="1646" spans="2:12" ht="15.75" thickBot="1" x14ac:dyDescent="0.3">
      <c r="B1646" s="84" t="str">
        <f t="shared" si="52"/>
        <v/>
      </c>
      <c r="C1646" s="85" t="str">
        <f>IF(D1646="","",VLOOKUP(D1646,'Műszaki adattábla'!E:H,2,0))</f>
        <v/>
      </c>
      <c r="D1646" s="86" t="str">
        <f>IF('Műszaki adattábla'!E1579="","",'Műszaki adattábla'!E1579)</f>
        <v/>
      </c>
      <c r="E1646" s="148" t="str">
        <f>IF(D1646="","",VLOOKUP(D1646,'Műszaki adattábla'!E:S,13,0))</f>
        <v/>
      </c>
      <c r="F1646" s="87" t="str">
        <f>IF(D1646="","",VLOOKUP(D1646,'Műszaki adattábla'!E:N,8,0))</f>
        <v/>
      </c>
      <c r="G1646" s="87" t="str">
        <f>IF(D1646="","",IF('Műszaki adattábla'!K1579="20-99",IF('Műszaki adattábla'!N1579="","Nem adott meg lekötött teljesítményt",VLOOKUP(D1646,'Műszaki adattábla'!E:P,10,0)),0))</f>
        <v/>
      </c>
      <c r="H1646" s="87" t="str">
        <f>IF(D1646="","",VLOOKUP(D1646,'Műszaki adattábla'!E:Q,11,0))</f>
        <v/>
      </c>
      <c r="I1646" s="88"/>
      <c r="J1646" s="89"/>
      <c r="K1646" s="90" t="str">
        <f>IF(D1646="","",ROUND((F1646*I1646*'Műszaki adattábla'!$C$6/'Műszaki adattábla'!$C$7)+(G1646*I1646)+(H1646*I1646)/12*$D$7,0))</f>
        <v/>
      </c>
      <c r="L1646" s="91" t="str">
        <f t="shared" si="53"/>
        <v/>
      </c>
    </row>
    <row r="1647" spans="2:12" ht="15.75" thickBot="1" x14ac:dyDescent="0.3">
      <c r="B1647" s="84" t="str">
        <f t="shared" si="52"/>
        <v/>
      </c>
      <c r="C1647" s="85" t="str">
        <f>IF(D1647="","",VLOOKUP(D1647,'Műszaki adattábla'!E:H,2,0))</f>
        <v/>
      </c>
      <c r="D1647" s="86" t="str">
        <f>IF('Műszaki adattábla'!E1580="","",'Műszaki adattábla'!E1580)</f>
        <v/>
      </c>
      <c r="E1647" s="148" t="str">
        <f>IF(D1647="","",VLOOKUP(D1647,'Műszaki adattábla'!E:S,13,0))</f>
        <v/>
      </c>
      <c r="F1647" s="87" t="str">
        <f>IF(D1647="","",VLOOKUP(D1647,'Műszaki adattábla'!E:N,8,0))</f>
        <v/>
      </c>
      <c r="G1647" s="87" t="str">
        <f>IF(D1647="","",IF('Műszaki adattábla'!K1580="20-99",IF('Műszaki adattábla'!N1580="","Nem adott meg lekötött teljesítményt",VLOOKUP(D1647,'Műszaki adattábla'!E:P,10,0)),0))</f>
        <v/>
      </c>
      <c r="H1647" s="87" t="str">
        <f>IF(D1647="","",VLOOKUP(D1647,'Műszaki adattábla'!E:Q,11,0))</f>
        <v/>
      </c>
      <c r="I1647" s="88"/>
      <c r="J1647" s="89"/>
      <c r="K1647" s="90" t="str">
        <f>IF(D1647="","",ROUND((F1647*I1647*'Műszaki adattábla'!$C$6/'Műszaki adattábla'!$C$7)+(G1647*I1647)+(H1647*I1647)/12*$D$7,0))</f>
        <v/>
      </c>
      <c r="L1647" s="91" t="str">
        <f t="shared" si="53"/>
        <v/>
      </c>
    </row>
    <row r="1648" spans="2:12" ht="15.75" thickBot="1" x14ac:dyDescent="0.3">
      <c r="B1648" s="84" t="str">
        <f t="shared" si="52"/>
        <v/>
      </c>
      <c r="C1648" s="85" t="str">
        <f>IF(D1648="","",VLOOKUP(D1648,'Műszaki adattábla'!E:H,2,0))</f>
        <v/>
      </c>
      <c r="D1648" s="86" t="str">
        <f>IF('Műszaki adattábla'!E1581="","",'Műszaki adattábla'!E1581)</f>
        <v/>
      </c>
      <c r="E1648" s="148" t="str">
        <f>IF(D1648="","",VLOOKUP(D1648,'Műszaki adattábla'!E:S,13,0))</f>
        <v/>
      </c>
      <c r="F1648" s="87" t="str">
        <f>IF(D1648="","",VLOOKUP(D1648,'Műszaki adattábla'!E:N,8,0))</f>
        <v/>
      </c>
      <c r="G1648" s="87" t="str">
        <f>IF(D1648="","",IF('Műszaki adattábla'!K1581="20-99",IF('Műszaki adattábla'!N1581="","Nem adott meg lekötött teljesítményt",VLOOKUP(D1648,'Műszaki adattábla'!E:P,10,0)),0))</f>
        <v/>
      </c>
      <c r="H1648" s="87" t="str">
        <f>IF(D1648="","",VLOOKUP(D1648,'Műszaki adattábla'!E:Q,11,0))</f>
        <v/>
      </c>
      <c r="I1648" s="88"/>
      <c r="J1648" s="89"/>
      <c r="K1648" s="90" t="str">
        <f>IF(D1648="","",ROUND((F1648*I1648*'Műszaki adattábla'!$C$6/'Műszaki adattábla'!$C$7)+(G1648*I1648)+(H1648*I1648)/12*$D$7,0))</f>
        <v/>
      </c>
      <c r="L1648" s="91" t="str">
        <f t="shared" si="53"/>
        <v/>
      </c>
    </row>
    <row r="1649" spans="2:12" ht="15.75" thickBot="1" x14ac:dyDescent="0.3">
      <c r="B1649" s="84" t="str">
        <f t="shared" si="52"/>
        <v/>
      </c>
      <c r="C1649" s="85" t="str">
        <f>IF(D1649="","",VLOOKUP(D1649,'Műszaki adattábla'!E:H,2,0))</f>
        <v/>
      </c>
      <c r="D1649" s="86" t="str">
        <f>IF('Műszaki adattábla'!E1582="","",'Műszaki adattábla'!E1582)</f>
        <v/>
      </c>
      <c r="E1649" s="148" t="str">
        <f>IF(D1649="","",VLOOKUP(D1649,'Műszaki adattábla'!E:S,13,0))</f>
        <v/>
      </c>
      <c r="F1649" s="87" t="str">
        <f>IF(D1649="","",VLOOKUP(D1649,'Műszaki adattábla'!E:N,8,0))</f>
        <v/>
      </c>
      <c r="G1649" s="87" t="str">
        <f>IF(D1649="","",IF('Műszaki adattábla'!K1582="20-99",IF('Műszaki adattábla'!N1582="","Nem adott meg lekötött teljesítményt",VLOOKUP(D1649,'Műszaki adattábla'!E:P,10,0)),0))</f>
        <v/>
      </c>
      <c r="H1649" s="87" t="str">
        <f>IF(D1649="","",VLOOKUP(D1649,'Műszaki adattábla'!E:Q,11,0))</f>
        <v/>
      </c>
      <c r="I1649" s="88"/>
      <c r="J1649" s="89"/>
      <c r="K1649" s="90" t="str">
        <f>IF(D1649="","",ROUND((F1649*I1649*'Műszaki adattábla'!$C$6/'Műszaki adattábla'!$C$7)+(G1649*I1649)+(H1649*I1649)/12*$D$7,0))</f>
        <v/>
      </c>
      <c r="L1649" s="91" t="str">
        <f t="shared" si="53"/>
        <v/>
      </c>
    </row>
    <row r="1650" spans="2:12" ht="15.75" thickBot="1" x14ac:dyDescent="0.3">
      <c r="B1650" s="84" t="str">
        <f t="shared" si="52"/>
        <v/>
      </c>
      <c r="C1650" s="85" t="str">
        <f>IF(D1650="","",VLOOKUP(D1650,'Műszaki adattábla'!E:H,2,0))</f>
        <v/>
      </c>
      <c r="D1650" s="86" t="str">
        <f>IF('Műszaki adattábla'!E1583="","",'Műszaki adattábla'!E1583)</f>
        <v/>
      </c>
      <c r="E1650" s="148" t="str">
        <f>IF(D1650="","",VLOOKUP(D1650,'Műszaki adattábla'!E:S,13,0))</f>
        <v/>
      </c>
      <c r="F1650" s="87" t="str">
        <f>IF(D1650="","",VLOOKUP(D1650,'Műszaki adattábla'!E:N,8,0))</f>
        <v/>
      </c>
      <c r="G1650" s="87" t="str">
        <f>IF(D1650="","",IF('Műszaki adattábla'!K1583="20-99",IF('Műszaki adattábla'!N1583="","Nem adott meg lekötött teljesítményt",VLOOKUP(D1650,'Műszaki adattábla'!E:P,10,0)),0))</f>
        <v/>
      </c>
      <c r="H1650" s="87" t="str">
        <f>IF(D1650="","",VLOOKUP(D1650,'Műszaki adattábla'!E:Q,11,0))</f>
        <v/>
      </c>
      <c r="I1650" s="88"/>
      <c r="J1650" s="89"/>
      <c r="K1650" s="90" t="str">
        <f>IF(D1650="","",ROUND((F1650*I1650*'Műszaki adattábla'!$C$6/'Műszaki adattábla'!$C$7)+(G1650*I1650)+(H1650*I1650)/12*$D$7,0))</f>
        <v/>
      </c>
      <c r="L1650" s="91" t="str">
        <f t="shared" si="53"/>
        <v/>
      </c>
    </row>
    <row r="1651" spans="2:12" ht="15.75" thickBot="1" x14ac:dyDescent="0.3">
      <c r="B1651" s="84" t="str">
        <f t="shared" si="52"/>
        <v/>
      </c>
      <c r="C1651" s="85" t="str">
        <f>IF(D1651="","",VLOOKUP(D1651,'Műszaki adattábla'!E:H,2,0))</f>
        <v/>
      </c>
      <c r="D1651" s="86" t="str">
        <f>IF('Műszaki adattábla'!E1584="","",'Műszaki adattábla'!E1584)</f>
        <v/>
      </c>
      <c r="E1651" s="148" t="str">
        <f>IF(D1651="","",VLOOKUP(D1651,'Műszaki adattábla'!E:S,13,0))</f>
        <v/>
      </c>
      <c r="F1651" s="87" t="str">
        <f>IF(D1651="","",VLOOKUP(D1651,'Műszaki adattábla'!E:N,8,0))</f>
        <v/>
      </c>
      <c r="G1651" s="87" t="str">
        <f>IF(D1651="","",IF('Műszaki adattábla'!K1584="20-99",IF('Műszaki adattábla'!N1584="","Nem adott meg lekötött teljesítményt",VLOOKUP(D1651,'Műszaki adattábla'!E:P,10,0)),0))</f>
        <v/>
      </c>
      <c r="H1651" s="87" t="str">
        <f>IF(D1651="","",VLOOKUP(D1651,'Műszaki adattábla'!E:Q,11,0))</f>
        <v/>
      </c>
      <c r="I1651" s="88"/>
      <c r="J1651" s="89"/>
      <c r="K1651" s="90" t="str">
        <f>IF(D1651="","",ROUND((F1651*I1651*'Műszaki adattábla'!$C$6/'Műszaki adattábla'!$C$7)+(G1651*I1651)+(H1651*I1651)/12*$D$7,0))</f>
        <v/>
      </c>
      <c r="L1651" s="91" t="str">
        <f t="shared" si="53"/>
        <v/>
      </c>
    </row>
    <row r="1652" spans="2:12" ht="15.75" thickBot="1" x14ac:dyDescent="0.3">
      <c r="B1652" s="84" t="str">
        <f t="shared" si="52"/>
        <v/>
      </c>
      <c r="C1652" s="85" t="str">
        <f>IF(D1652="","",VLOOKUP(D1652,'Műszaki adattábla'!E:H,2,0))</f>
        <v/>
      </c>
      <c r="D1652" s="86" t="str">
        <f>IF('Műszaki adattábla'!E1585="","",'Műszaki adattábla'!E1585)</f>
        <v/>
      </c>
      <c r="E1652" s="148" t="str">
        <f>IF(D1652="","",VLOOKUP(D1652,'Műszaki adattábla'!E:S,13,0))</f>
        <v/>
      </c>
      <c r="F1652" s="87" t="str">
        <f>IF(D1652="","",VLOOKUP(D1652,'Műszaki adattábla'!E:N,8,0))</f>
        <v/>
      </c>
      <c r="G1652" s="87" t="str">
        <f>IF(D1652="","",IF('Műszaki adattábla'!K1585="20-99",IF('Műszaki adattábla'!N1585="","Nem adott meg lekötött teljesítményt",VLOOKUP(D1652,'Műszaki adattábla'!E:P,10,0)),0))</f>
        <v/>
      </c>
      <c r="H1652" s="87" t="str">
        <f>IF(D1652="","",VLOOKUP(D1652,'Műszaki adattábla'!E:Q,11,0))</f>
        <v/>
      </c>
      <c r="I1652" s="88"/>
      <c r="J1652" s="89"/>
      <c r="K1652" s="90" t="str">
        <f>IF(D1652="","",ROUND((F1652*I1652*'Műszaki adattábla'!$C$6/'Műszaki adattábla'!$C$7)+(G1652*I1652)+(H1652*I1652)/12*$D$7,0))</f>
        <v/>
      </c>
      <c r="L1652" s="91" t="str">
        <f t="shared" si="53"/>
        <v/>
      </c>
    </row>
    <row r="1653" spans="2:12" ht="15.75" thickBot="1" x14ac:dyDescent="0.3">
      <c r="B1653" s="84" t="str">
        <f t="shared" si="52"/>
        <v/>
      </c>
      <c r="C1653" s="85" t="str">
        <f>IF(D1653="","",VLOOKUP(D1653,'Műszaki adattábla'!E:H,2,0))</f>
        <v/>
      </c>
      <c r="D1653" s="86" t="str">
        <f>IF('Műszaki adattábla'!E1586="","",'Műszaki adattábla'!E1586)</f>
        <v/>
      </c>
      <c r="E1653" s="148" t="str">
        <f>IF(D1653="","",VLOOKUP(D1653,'Műszaki adattábla'!E:S,13,0))</f>
        <v/>
      </c>
      <c r="F1653" s="87" t="str">
        <f>IF(D1653="","",VLOOKUP(D1653,'Műszaki adattábla'!E:N,8,0))</f>
        <v/>
      </c>
      <c r="G1653" s="87" t="str">
        <f>IF(D1653="","",IF('Műszaki adattábla'!K1586="20-99",IF('Műszaki adattábla'!N1586="","Nem adott meg lekötött teljesítményt",VLOOKUP(D1653,'Műszaki adattábla'!E:P,10,0)),0))</f>
        <v/>
      </c>
      <c r="H1653" s="87" t="str">
        <f>IF(D1653="","",VLOOKUP(D1653,'Műszaki adattábla'!E:Q,11,0))</f>
        <v/>
      </c>
      <c r="I1653" s="88"/>
      <c r="J1653" s="89"/>
      <c r="K1653" s="90" t="str">
        <f>IF(D1653="","",ROUND((F1653*I1653*'Műszaki adattábla'!$C$6/'Műszaki adattábla'!$C$7)+(G1653*I1653)+(H1653*I1653)/12*$D$7,0))</f>
        <v/>
      </c>
      <c r="L1653" s="91" t="str">
        <f t="shared" si="53"/>
        <v/>
      </c>
    </row>
    <row r="1654" spans="2:12" ht="15.75" thickBot="1" x14ac:dyDescent="0.3">
      <c r="B1654" s="84" t="str">
        <f t="shared" si="52"/>
        <v/>
      </c>
      <c r="C1654" s="85" t="str">
        <f>IF(D1654="","",VLOOKUP(D1654,'Műszaki adattábla'!E:H,2,0))</f>
        <v/>
      </c>
      <c r="D1654" s="86" t="str">
        <f>IF('Műszaki adattábla'!E1587="","",'Műszaki adattábla'!E1587)</f>
        <v/>
      </c>
      <c r="E1654" s="148" t="str">
        <f>IF(D1654="","",VLOOKUP(D1654,'Műszaki adattábla'!E:S,13,0))</f>
        <v/>
      </c>
      <c r="F1654" s="87" t="str">
        <f>IF(D1654="","",VLOOKUP(D1654,'Műszaki adattábla'!E:N,8,0))</f>
        <v/>
      </c>
      <c r="G1654" s="87" t="str">
        <f>IF(D1654="","",IF('Műszaki adattábla'!K1587="20-99",IF('Műszaki adattábla'!N1587="","Nem adott meg lekötött teljesítményt",VLOOKUP(D1654,'Műszaki adattábla'!E:P,10,0)),0))</f>
        <v/>
      </c>
      <c r="H1654" s="87" t="str">
        <f>IF(D1654="","",VLOOKUP(D1654,'Műszaki adattábla'!E:Q,11,0))</f>
        <v/>
      </c>
      <c r="I1654" s="88"/>
      <c r="J1654" s="89"/>
      <c r="K1654" s="90" t="str">
        <f>IF(D1654="","",ROUND((F1654*I1654*'Műszaki adattábla'!$C$6/'Műszaki adattábla'!$C$7)+(G1654*I1654)+(H1654*I1654)/12*$D$7,0))</f>
        <v/>
      </c>
      <c r="L1654" s="91" t="str">
        <f t="shared" si="53"/>
        <v/>
      </c>
    </row>
    <row r="1655" spans="2:12" ht="15.75" thickBot="1" x14ac:dyDescent="0.3">
      <c r="B1655" s="84" t="str">
        <f t="shared" si="52"/>
        <v/>
      </c>
      <c r="C1655" s="85" t="str">
        <f>IF(D1655="","",VLOOKUP(D1655,'Műszaki adattábla'!E:H,2,0))</f>
        <v/>
      </c>
      <c r="D1655" s="86" t="str">
        <f>IF('Műszaki adattábla'!E1588="","",'Műszaki adattábla'!E1588)</f>
        <v/>
      </c>
      <c r="E1655" s="148" t="str">
        <f>IF(D1655="","",VLOOKUP(D1655,'Műszaki adattábla'!E:S,13,0))</f>
        <v/>
      </c>
      <c r="F1655" s="87" t="str">
        <f>IF(D1655="","",VLOOKUP(D1655,'Műszaki adattábla'!E:N,8,0))</f>
        <v/>
      </c>
      <c r="G1655" s="87" t="str">
        <f>IF(D1655="","",IF('Műszaki adattábla'!K1588="20-99",IF('Műszaki adattábla'!N1588="","Nem adott meg lekötött teljesítményt",VLOOKUP(D1655,'Műszaki adattábla'!E:P,10,0)),0))</f>
        <v/>
      </c>
      <c r="H1655" s="87" t="str">
        <f>IF(D1655="","",VLOOKUP(D1655,'Műszaki adattábla'!E:Q,11,0))</f>
        <v/>
      </c>
      <c r="I1655" s="88"/>
      <c r="J1655" s="89"/>
      <c r="K1655" s="90" t="str">
        <f>IF(D1655="","",ROUND((F1655*I1655*'Műszaki adattábla'!$C$6/'Műszaki adattábla'!$C$7)+(G1655*I1655)+(H1655*I1655)/12*$D$7,0))</f>
        <v/>
      </c>
      <c r="L1655" s="91" t="str">
        <f t="shared" si="53"/>
        <v/>
      </c>
    </row>
    <row r="1656" spans="2:12" ht="15.75" thickBot="1" x14ac:dyDescent="0.3">
      <c r="B1656" s="84" t="str">
        <f t="shared" si="52"/>
        <v/>
      </c>
      <c r="C1656" s="85" t="str">
        <f>IF(D1656="","",VLOOKUP(D1656,'Műszaki adattábla'!E:H,2,0))</f>
        <v/>
      </c>
      <c r="D1656" s="86" t="str">
        <f>IF('Műszaki adattábla'!E1589="","",'Műszaki adattábla'!E1589)</f>
        <v/>
      </c>
      <c r="E1656" s="148" t="str">
        <f>IF(D1656="","",VLOOKUP(D1656,'Műszaki adattábla'!E:S,13,0))</f>
        <v/>
      </c>
      <c r="F1656" s="87" t="str">
        <f>IF(D1656="","",VLOOKUP(D1656,'Műszaki adattábla'!E:N,8,0))</f>
        <v/>
      </c>
      <c r="G1656" s="87" t="str">
        <f>IF(D1656="","",IF('Műszaki adattábla'!K1589="20-99",IF('Műszaki adattábla'!N1589="","Nem adott meg lekötött teljesítményt",VLOOKUP(D1656,'Műszaki adattábla'!E:P,10,0)),0))</f>
        <v/>
      </c>
      <c r="H1656" s="87" t="str">
        <f>IF(D1656="","",VLOOKUP(D1656,'Műszaki adattábla'!E:Q,11,0))</f>
        <v/>
      </c>
      <c r="I1656" s="88"/>
      <c r="J1656" s="89"/>
      <c r="K1656" s="90" t="str">
        <f>IF(D1656="","",ROUND((F1656*I1656*'Műszaki adattábla'!$C$6/'Műszaki adattábla'!$C$7)+(G1656*I1656)+(H1656*I1656)/12*$D$7,0))</f>
        <v/>
      </c>
      <c r="L1656" s="91" t="str">
        <f t="shared" si="53"/>
        <v/>
      </c>
    </row>
    <row r="1657" spans="2:12" ht="15.75" thickBot="1" x14ac:dyDescent="0.3">
      <c r="B1657" s="84" t="str">
        <f t="shared" si="52"/>
        <v/>
      </c>
      <c r="C1657" s="85" t="str">
        <f>IF(D1657="","",VLOOKUP(D1657,'Műszaki adattábla'!E:H,2,0))</f>
        <v/>
      </c>
      <c r="D1657" s="86" t="str">
        <f>IF('Műszaki adattábla'!E1590="","",'Műszaki adattábla'!E1590)</f>
        <v/>
      </c>
      <c r="E1657" s="148" t="str">
        <f>IF(D1657="","",VLOOKUP(D1657,'Műszaki adattábla'!E:S,13,0))</f>
        <v/>
      </c>
      <c r="F1657" s="87" t="str">
        <f>IF(D1657="","",VLOOKUP(D1657,'Műszaki adattábla'!E:N,8,0))</f>
        <v/>
      </c>
      <c r="G1657" s="87" t="str">
        <f>IF(D1657="","",IF('Műszaki adattábla'!K1590="20-99",IF('Műszaki adattábla'!N1590="","Nem adott meg lekötött teljesítményt",VLOOKUP(D1657,'Műszaki adattábla'!E:P,10,0)),0))</f>
        <v/>
      </c>
      <c r="H1657" s="87" t="str">
        <f>IF(D1657="","",VLOOKUP(D1657,'Műszaki adattábla'!E:Q,11,0))</f>
        <v/>
      </c>
      <c r="I1657" s="88"/>
      <c r="J1657" s="89"/>
      <c r="K1657" s="90" t="str">
        <f>IF(D1657="","",ROUND((F1657*I1657*'Műszaki adattábla'!$C$6/'Műszaki adattábla'!$C$7)+(G1657*I1657)+(H1657*I1657)/12*$D$7,0))</f>
        <v/>
      </c>
      <c r="L1657" s="91" t="str">
        <f t="shared" si="53"/>
        <v/>
      </c>
    </row>
    <row r="1658" spans="2:12" ht="15.75" thickBot="1" x14ac:dyDescent="0.3">
      <c r="B1658" s="84" t="str">
        <f t="shared" si="52"/>
        <v/>
      </c>
      <c r="C1658" s="85" t="str">
        <f>IF(D1658="","",VLOOKUP(D1658,'Műszaki adattábla'!E:H,2,0))</f>
        <v/>
      </c>
      <c r="D1658" s="86" t="str">
        <f>IF('Műszaki adattábla'!E1591="","",'Műszaki adattábla'!E1591)</f>
        <v/>
      </c>
      <c r="E1658" s="148" t="str">
        <f>IF(D1658="","",VLOOKUP(D1658,'Műszaki adattábla'!E:S,13,0))</f>
        <v/>
      </c>
      <c r="F1658" s="87" t="str">
        <f>IF(D1658="","",VLOOKUP(D1658,'Műszaki adattábla'!E:N,8,0))</f>
        <v/>
      </c>
      <c r="G1658" s="87" t="str">
        <f>IF(D1658="","",IF('Műszaki adattábla'!K1591="20-99",IF('Műszaki adattábla'!N1591="","Nem adott meg lekötött teljesítményt",VLOOKUP(D1658,'Műszaki adattábla'!E:P,10,0)),0))</f>
        <v/>
      </c>
      <c r="H1658" s="87" t="str">
        <f>IF(D1658="","",VLOOKUP(D1658,'Műszaki adattábla'!E:Q,11,0))</f>
        <v/>
      </c>
      <c r="I1658" s="88"/>
      <c r="J1658" s="89"/>
      <c r="K1658" s="90" t="str">
        <f>IF(D1658="","",ROUND((F1658*I1658*'Műszaki adattábla'!$C$6/'Műszaki adattábla'!$C$7)+(G1658*I1658)+(H1658*I1658)/12*$D$7,0))</f>
        <v/>
      </c>
      <c r="L1658" s="91" t="str">
        <f t="shared" si="53"/>
        <v/>
      </c>
    </row>
    <row r="1659" spans="2:12" ht="15.75" thickBot="1" x14ac:dyDescent="0.3">
      <c r="B1659" s="84" t="str">
        <f t="shared" si="52"/>
        <v/>
      </c>
      <c r="C1659" s="85" t="str">
        <f>IF(D1659="","",VLOOKUP(D1659,'Műszaki adattábla'!E:H,2,0))</f>
        <v/>
      </c>
      <c r="D1659" s="86" t="str">
        <f>IF('Műszaki adattábla'!E1592="","",'Műszaki adattábla'!E1592)</f>
        <v/>
      </c>
      <c r="E1659" s="148" t="str">
        <f>IF(D1659="","",VLOOKUP(D1659,'Műszaki adattábla'!E:S,13,0))</f>
        <v/>
      </c>
      <c r="F1659" s="87" t="str">
        <f>IF(D1659="","",VLOOKUP(D1659,'Műszaki adattábla'!E:N,8,0))</f>
        <v/>
      </c>
      <c r="G1659" s="87" t="str">
        <f>IF(D1659="","",IF('Műszaki adattábla'!K1592="20-99",IF('Műszaki adattábla'!N1592="","Nem adott meg lekötött teljesítményt",VLOOKUP(D1659,'Műszaki adattábla'!E:P,10,0)),0))</f>
        <v/>
      </c>
      <c r="H1659" s="87" t="str">
        <f>IF(D1659="","",VLOOKUP(D1659,'Műszaki adattábla'!E:Q,11,0))</f>
        <v/>
      </c>
      <c r="I1659" s="88"/>
      <c r="J1659" s="89"/>
      <c r="K1659" s="90" t="str">
        <f>IF(D1659="","",ROUND((F1659*I1659*'Műszaki adattábla'!$C$6/'Műszaki adattábla'!$C$7)+(G1659*I1659)+(H1659*I1659)/12*$D$7,0))</f>
        <v/>
      </c>
      <c r="L1659" s="91" t="str">
        <f t="shared" si="53"/>
        <v/>
      </c>
    </row>
    <row r="1660" spans="2:12" ht="15.75" thickBot="1" x14ac:dyDescent="0.3">
      <c r="B1660" s="84" t="str">
        <f t="shared" si="52"/>
        <v/>
      </c>
      <c r="C1660" s="85" t="str">
        <f>IF(D1660="","",VLOOKUP(D1660,'Műszaki adattábla'!E:H,2,0))</f>
        <v/>
      </c>
      <c r="D1660" s="86" t="str">
        <f>IF('Műszaki adattábla'!E1593="","",'Műszaki adattábla'!E1593)</f>
        <v/>
      </c>
      <c r="E1660" s="148" t="str">
        <f>IF(D1660="","",VLOOKUP(D1660,'Műszaki adattábla'!E:S,13,0))</f>
        <v/>
      </c>
      <c r="F1660" s="87" t="str">
        <f>IF(D1660="","",VLOOKUP(D1660,'Műszaki adattábla'!E:N,8,0))</f>
        <v/>
      </c>
      <c r="G1660" s="87" t="str">
        <f>IF(D1660="","",IF('Műszaki adattábla'!K1593="20-99",IF('Műszaki adattábla'!N1593="","Nem adott meg lekötött teljesítményt",VLOOKUP(D1660,'Műszaki adattábla'!E:P,10,0)),0))</f>
        <v/>
      </c>
      <c r="H1660" s="87" t="str">
        <f>IF(D1660="","",VLOOKUP(D1660,'Műszaki adattábla'!E:Q,11,0))</f>
        <v/>
      </c>
      <c r="I1660" s="88"/>
      <c r="J1660" s="89"/>
      <c r="K1660" s="90" t="str">
        <f>IF(D1660="","",ROUND((F1660*I1660*'Műszaki adattábla'!$C$6/'Műszaki adattábla'!$C$7)+(G1660*I1660)+(H1660*I1660)/12*$D$7,0))</f>
        <v/>
      </c>
      <c r="L1660" s="91" t="str">
        <f t="shared" si="53"/>
        <v/>
      </c>
    </row>
    <row r="1661" spans="2:12" ht="15.75" thickBot="1" x14ac:dyDescent="0.3">
      <c r="B1661" s="84" t="str">
        <f t="shared" si="52"/>
        <v/>
      </c>
      <c r="C1661" s="85" t="str">
        <f>IF(D1661="","",VLOOKUP(D1661,'Műszaki adattábla'!E:H,2,0))</f>
        <v/>
      </c>
      <c r="D1661" s="86" t="str">
        <f>IF('Műszaki adattábla'!E1594="","",'Műszaki adattábla'!E1594)</f>
        <v/>
      </c>
      <c r="E1661" s="148" t="str">
        <f>IF(D1661="","",VLOOKUP(D1661,'Műszaki adattábla'!E:S,13,0))</f>
        <v/>
      </c>
      <c r="F1661" s="87" t="str">
        <f>IF(D1661="","",VLOOKUP(D1661,'Műszaki adattábla'!E:N,8,0))</f>
        <v/>
      </c>
      <c r="G1661" s="87" t="str">
        <f>IF(D1661="","",IF('Műszaki adattábla'!K1594="20-99",IF('Műszaki adattábla'!N1594="","Nem adott meg lekötött teljesítményt",VLOOKUP(D1661,'Műszaki adattábla'!E:P,10,0)),0))</f>
        <v/>
      </c>
      <c r="H1661" s="87" t="str">
        <f>IF(D1661="","",VLOOKUP(D1661,'Műszaki adattábla'!E:Q,11,0))</f>
        <v/>
      </c>
      <c r="I1661" s="88"/>
      <c r="J1661" s="89"/>
      <c r="K1661" s="90" t="str">
        <f>IF(D1661="","",ROUND((F1661*I1661*'Műszaki adattábla'!$C$6/'Műszaki adattábla'!$C$7)+(G1661*I1661)+(H1661*I1661)/12*$D$7,0))</f>
        <v/>
      </c>
      <c r="L1661" s="91" t="str">
        <f t="shared" si="53"/>
        <v/>
      </c>
    </row>
    <row r="1662" spans="2:12" ht="15.75" thickBot="1" x14ac:dyDescent="0.3">
      <c r="B1662" s="84" t="str">
        <f t="shared" si="52"/>
        <v/>
      </c>
      <c r="C1662" s="85" t="str">
        <f>IF(D1662="","",VLOOKUP(D1662,'Műszaki adattábla'!E:H,2,0))</f>
        <v/>
      </c>
      <c r="D1662" s="86" t="str">
        <f>IF('Műszaki adattábla'!E1595="","",'Műszaki adattábla'!E1595)</f>
        <v/>
      </c>
      <c r="E1662" s="148" t="str">
        <f>IF(D1662="","",VLOOKUP(D1662,'Műszaki adattábla'!E:S,13,0))</f>
        <v/>
      </c>
      <c r="F1662" s="87" t="str">
        <f>IF(D1662="","",VLOOKUP(D1662,'Műszaki adattábla'!E:N,8,0))</f>
        <v/>
      </c>
      <c r="G1662" s="87" t="str">
        <f>IF(D1662="","",IF('Műszaki adattábla'!K1595="20-99",IF('Műszaki adattábla'!N1595="","Nem adott meg lekötött teljesítményt",VLOOKUP(D1662,'Műszaki adattábla'!E:P,10,0)),0))</f>
        <v/>
      </c>
      <c r="H1662" s="87" t="str">
        <f>IF(D1662="","",VLOOKUP(D1662,'Műszaki adattábla'!E:Q,11,0))</f>
        <v/>
      </c>
      <c r="I1662" s="88"/>
      <c r="J1662" s="89"/>
      <c r="K1662" s="90" t="str">
        <f>IF(D1662="","",ROUND((F1662*I1662*'Műszaki adattábla'!$C$6/'Műszaki adattábla'!$C$7)+(G1662*I1662)+(H1662*I1662)/12*$D$7,0))</f>
        <v/>
      </c>
      <c r="L1662" s="91" t="str">
        <f t="shared" si="53"/>
        <v/>
      </c>
    </row>
    <row r="1663" spans="2:12" ht="15.75" thickBot="1" x14ac:dyDescent="0.3">
      <c r="B1663" s="84" t="str">
        <f t="shared" si="52"/>
        <v/>
      </c>
      <c r="C1663" s="85" t="str">
        <f>IF(D1663="","",VLOOKUP(D1663,'Műszaki adattábla'!E:H,2,0))</f>
        <v/>
      </c>
      <c r="D1663" s="86" t="str">
        <f>IF('Műszaki adattábla'!E1596="","",'Műszaki adattábla'!E1596)</f>
        <v/>
      </c>
      <c r="E1663" s="148" t="str">
        <f>IF(D1663="","",VLOOKUP(D1663,'Műszaki adattábla'!E:S,13,0))</f>
        <v/>
      </c>
      <c r="F1663" s="87" t="str">
        <f>IF(D1663="","",VLOOKUP(D1663,'Műszaki adattábla'!E:N,8,0))</f>
        <v/>
      </c>
      <c r="G1663" s="87" t="str">
        <f>IF(D1663="","",IF('Műszaki adattábla'!K1596="20-99",IF('Műszaki adattábla'!N1596="","Nem adott meg lekötött teljesítményt",VLOOKUP(D1663,'Műszaki adattábla'!E:P,10,0)),0))</f>
        <v/>
      </c>
      <c r="H1663" s="87" t="str">
        <f>IF(D1663="","",VLOOKUP(D1663,'Műszaki adattábla'!E:Q,11,0))</f>
        <v/>
      </c>
      <c r="I1663" s="88"/>
      <c r="J1663" s="89"/>
      <c r="K1663" s="90" t="str">
        <f>IF(D1663="","",ROUND((F1663*I1663*'Műszaki adattábla'!$C$6/'Műszaki adattábla'!$C$7)+(G1663*I1663)+(H1663*I1663)/12*$D$7,0))</f>
        <v/>
      </c>
      <c r="L1663" s="91" t="str">
        <f t="shared" si="53"/>
        <v/>
      </c>
    </row>
    <row r="1664" spans="2:12" ht="15.75" thickBot="1" x14ac:dyDescent="0.3">
      <c r="B1664" s="84" t="str">
        <f t="shared" si="52"/>
        <v/>
      </c>
      <c r="C1664" s="85" t="str">
        <f>IF(D1664="","",VLOOKUP(D1664,'Műszaki adattábla'!E:H,2,0))</f>
        <v/>
      </c>
      <c r="D1664" s="86" t="str">
        <f>IF('Műszaki adattábla'!E1597="","",'Műszaki adattábla'!E1597)</f>
        <v/>
      </c>
      <c r="E1664" s="148" t="str">
        <f>IF(D1664="","",VLOOKUP(D1664,'Műszaki adattábla'!E:S,13,0))</f>
        <v/>
      </c>
      <c r="F1664" s="87" t="str">
        <f>IF(D1664="","",VLOOKUP(D1664,'Műszaki adattábla'!E:N,8,0))</f>
        <v/>
      </c>
      <c r="G1664" s="87" t="str">
        <f>IF(D1664="","",IF('Műszaki adattábla'!K1597="20-99",IF('Műszaki adattábla'!N1597="","Nem adott meg lekötött teljesítményt",VLOOKUP(D1664,'Műszaki adattábla'!E:P,10,0)),0))</f>
        <v/>
      </c>
      <c r="H1664" s="87" t="str">
        <f>IF(D1664="","",VLOOKUP(D1664,'Műszaki adattábla'!E:Q,11,0))</f>
        <v/>
      </c>
      <c r="I1664" s="88"/>
      <c r="J1664" s="89"/>
      <c r="K1664" s="90" t="str">
        <f>IF(D1664="","",ROUND((F1664*I1664*'Műszaki adattábla'!$C$6/'Műszaki adattábla'!$C$7)+(G1664*I1664)+(H1664*I1664)/12*$D$7,0))</f>
        <v/>
      </c>
      <c r="L1664" s="91" t="str">
        <f t="shared" si="53"/>
        <v/>
      </c>
    </row>
    <row r="1665" spans="2:12" ht="15.75" thickBot="1" x14ac:dyDescent="0.3">
      <c r="B1665" s="84" t="str">
        <f t="shared" si="52"/>
        <v/>
      </c>
      <c r="C1665" s="85" t="str">
        <f>IF(D1665="","",VLOOKUP(D1665,'Műszaki adattábla'!E:H,2,0))</f>
        <v/>
      </c>
      <c r="D1665" s="86" t="str">
        <f>IF('Műszaki adattábla'!E1598="","",'Műszaki adattábla'!E1598)</f>
        <v/>
      </c>
      <c r="E1665" s="148" t="str">
        <f>IF(D1665="","",VLOOKUP(D1665,'Műszaki adattábla'!E:S,13,0))</f>
        <v/>
      </c>
      <c r="F1665" s="87" t="str">
        <f>IF(D1665="","",VLOOKUP(D1665,'Műszaki adattábla'!E:N,8,0))</f>
        <v/>
      </c>
      <c r="G1665" s="87" t="str">
        <f>IF(D1665="","",IF('Műszaki adattábla'!K1598="20-99",IF('Műszaki adattábla'!N1598="","Nem adott meg lekötött teljesítményt",VLOOKUP(D1665,'Műszaki adattábla'!E:P,10,0)),0))</f>
        <v/>
      </c>
      <c r="H1665" s="87" t="str">
        <f>IF(D1665="","",VLOOKUP(D1665,'Műszaki adattábla'!E:Q,11,0))</f>
        <v/>
      </c>
      <c r="I1665" s="88"/>
      <c r="J1665" s="89"/>
      <c r="K1665" s="90" t="str">
        <f>IF(D1665="","",ROUND((F1665*I1665*'Műszaki adattábla'!$C$6/'Műszaki adattábla'!$C$7)+(G1665*I1665)+(H1665*I1665)/12*$D$7,0))</f>
        <v/>
      </c>
      <c r="L1665" s="91" t="str">
        <f t="shared" si="53"/>
        <v/>
      </c>
    </row>
    <row r="1666" spans="2:12" ht="15.75" thickBot="1" x14ac:dyDescent="0.3">
      <c r="B1666" s="84" t="str">
        <f t="shared" ref="B1666:B1729" si="54">IF(D1666="","",B1665+1)</f>
        <v/>
      </c>
      <c r="C1666" s="85" t="str">
        <f>IF(D1666="","",VLOOKUP(D1666,'Műszaki adattábla'!E:H,2,0))</f>
        <v/>
      </c>
      <c r="D1666" s="86" t="str">
        <f>IF('Műszaki adattábla'!E1599="","",'Műszaki adattábla'!E1599)</f>
        <v/>
      </c>
      <c r="E1666" s="148" t="str">
        <f>IF(D1666="","",VLOOKUP(D1666,'Műszaki adattábla'!E:S,13,0))</f>
        <v/>
      </c>
      <c r="F1666" s="87" t="str">
        <f>IF(D1666="","",VLOOKUP(D1666,'Műszaki adattábla'!E:N,8,0))</f>
        <v/>
      </c>
      <c r="G1666" s="87" t="str">
        <f>IF(D1666="","",IF('Műszaki adattábla'!K1599="20-99",IF('Műszaki adattábla'!N1599="","Nem adott meg lekötött teljesítményt",VLOOKUP(D1666,'Műszaki adattábla'!E:P,10,0)),0))</f>
        <v/>
      </c>
      <c r="H1666" s="87" t="str">
        <f>IF(D1666="","",VLOOKUP(D1666,'Műszaki adattábla'!E:Q,11,0))</f>
        <v/>
      </c>
      <c r="I1666" s="88"/>
      <c r="J1666" s="89"/>
      <c r="K1666" s="90" t="str">
        <f>IF(D1666="","",ROUND((F1666*I1666*'Műszaki adattábla'!$C$6/'Műszaki adattábla'!$C$7)+(G1666*I1666)+(H1666*I1666)/12*$D$7,0))</f>
        <v/>
      </c>
      <c r="L1666" s="91" t="str">
        <f t="shared" si="53"/>
        <v/>
      </c>
    </row>
    <row r="1667" spans="2:12" ht="15.75" thickBot="1" x14ac:dyDescent="0.3">
      <c r="B1667" s="84" t="str">
        <f t="shared" si="54"/>
        <v/>
      </c>
      <c r="C1667" s="85" t="str">
        <f>IF(D1667="","",VLOOKUP(D1667,'Műszaki adattábla'!E:H,2,0))</f>
        <v/>
      </c>
      <c r="D1667" s="86" t="str">
        <f>IF('Műszaki adattábla'!E1600="","",'Műszaki adattábla'!E1600)</f>
        <v/>
      </c>
      <c r="E1667" s="148" t="str">
        <f>IF(D1667="","",VLOOKUP(D1667,'Műszaki adattábla'!E:S,13,0))</f>
        <v/>
      </c>
      <c r="F1667" s="87" t="str">
        <f>IF(D1667="","",VLOOKUP(D1667,'Műszaki adattábla'!E:N,8,0))</f>
        <v/>
      </c>
      <c r="G1667" s="87" t="str">
        <f>IF(D1667="","",IF('Műszaki adattábla'!K1600="20-99",IF('Műszaki adattábla'!N1600="","Nem adott meg lekötött teljesítményt",VLOOKUP(D1667,'Műszaki adattábla'!E:P,10,0)),0))</f>
        <v/>
      </c>
      <c r="H1667" s="87" t="str">
        <f>IF(D1667="","",VLOOKUP(D1667,'Műszaki adattábla'!E:Q,11,0))</f>
        <v/>
      </c>
      <c r="I1667" s="88"/>
      <c r="J1667" s="89"/>
      <c r="K1667" s="90" t="str">
        <f>IF(D1667="","",ROUND((F1667*I1667*'Műszaki adattábla'!$C$6/'Műszaki adattábla'!$C$7)+(G1667*I1667)+(H1667*I1667)/12*$D$7,0))</f>
        <v/>
      </c>
      <c r="L1667" s="91" t="str">
        <f t="shared" si="53"/>
        <v/>
      </c>
    </row>
    <row r="1668" spans="2:12" ht="15.75" thickBot="1" x14ac:dyDescent="0.3">
      <c r="B1668" s="84" t="str">
        <f t="shared" si="54"/>
        <v/>
      </c>
      <c r="C1668" s="85" t="str">
        <f>IF(D1668="","",VLOOKUP(D1668,'Műszaki adattábla'!E:H,2,0))</f>
        <v/>
      </c>
      <c r="D1668" s="86" t="str">
        <f>IF('Műszaki adattábla'!E1601="","",'Műszaki adattábla'!E1601)</f>
        <v/>
      </c>
      <c r="E1668" s="148" t="str">
        <f>IF(D1668="","",VLOOKUP(D1668,'Műszaki adattábla'!E:S,13,0))</f>
        <v/>
      </c>
      <c r="F1668" s="87" t="str">
        <f>IF(D1668="","",VLOOKUP(D1668,'Műszaki adattábla'!E:N,8,0))</f>
        <v/>
      </c>
      <c r="G1668" s="87" t="str">
        <f>IF(D1668="","",IF('Műszaki adattábla'!K1601="20-99",IF('Műszaki adattábla'!N1601="","Nem adott meg lekötött teljesítményt",VLOOKUP(D1668,'Műszaki adattábla'!E:P,10,0)),0))</f>
        <v/>
      </c>
      <c r="H1668" s="87" t="str">
        <f>IF(D1668="","",VLOOKUP(D1668,'Műszaki adattábla'!E:Q,11,0))</f>
        <v/>
      </c>
      <c r="I1668" s="88"/>
      <c r="J1668" s="89"/>
      <c r="K1668" s="90" t="str">
        <f>IF(D1668="","",ROUND((F1668*I1668*'Műszaki adattábla'!$C$6/'Műszaki adattábla'!$C$7)+(G1668*I1668)+(H1668*I1668)/12*$D$7,0))</f>
        <v/>
      </c>
      <c r="L1668" s="91" t="str">
        <f t="shared" si="53"/>
        <v/>
      </c>
    </row>
    <row r="1669" spans="2:12" ht="15.75" thickBot="1" x14ac:dyDescent="0.3">
      <c r="B1669" s="84" t="str">
        <f t="shared" si="54"/>
        <v/>
      </c>
      <c r="C1669" s="85" t="str">
        <f>IF(D1669="","",VLOOKUP(D1669,'Műszaki adattábla'!E:H,2,0))</f>
        <v/>
      </c>
      <c r="D1669" s="86" t="str">
        <f>IF('Műszaki adattábla'!E1602="","",'Műszaki adattábla'!E1602)</f>
        <v/>
      </c>
      <c r="E1669" s="148" t="str">
        <f>IF(D1669="","",VLOOKUP(D1669,'Műszaki adattábla'!E:S,13,0))</f>
        <v/>
      </c>
      <c r="F1669" s="87" t="str">
        <f>IF(D1669="","",VLOOKUP(D1669,'Műszaki adattábla'!E:N,8,0))</f>
        <v/>
      </c>
      <c r="G1669" s="87" t="str">
        <f>IF(D1669="","",IF('Műszaki adattábla'!K1602="20-99",IF('Műszaki adattábla'!N1602="","Nem adott meg lekötött teljesítményt",VLOOKUP(D1669,'Műszaki adattábla'!E:P,10,0)),0))</f>
        <v/>
      </c>
      <c r="H1669" s="87" t="str">
        <f>IF(D1669="","",VLOOKUP(D1669,'Műszaki adattábla'!E:Q,11,0))</f>
        <v/>
      </c>
      <c r="I1669" s="88"/>
      <c r="J1669" s="89"/>
      <c r="K1669" s="90" t="str">
        <f>IF(D1669="","",ROUND((F1669*I1669*'Műszaki adattábla'!$C$6/'Műszaki adattábla'!$C$7)+(G1669*I1669)+(H1669*I1669)/12*$D$7,0))</f>
        <v/>
      </c>
      <c r="L1669" s="91" t="str">
        <f t="shared" si="53"/>
        <v/>
      </c>
    </row>
    <row r="1670" spans="2:12" ht="15.75" thickBot="1" x14ac:dyDescent="0.3">
      <c r="B1670" s="84" t="str">
        <f t="shared" si="54"/>
        <v/>
      </c>
      <c r="C1670" s="85" t="str">
        <f>IF(D1670="","",VLOOKUP(D1670,'Műszaki adattábla'!E:H,2,0))</f>
        <v/>
      </c>
      <c r="D1670" s="86" t="str">
        <f>IF('Műszaki adattábla'!E1603="","",'Műszaki adattábla'!E1603)</f>
        <v/>
      </c>
      <c r="E1670" s="148" t="str">
        <f>IF(D1670="","",VLOOKUP(D1670,'Műszaki adattábla'!E:S,13,0))</f>
        <v/>
      </c>
      <c r="F1670" s="87" t="str">
        <f>IF(D1670="","",VLOOKUP(D1670,'Műszaki adattábla'!E:N,8,0))</f>
        <v/>
      </c>
      <c r="G1670" s="87" t="str">
        <f>IF(D1670="","",IF('Műszaki adattábla'!K1603="20-99",IF('Műszaki adattábla'!N1603="","Nem adott meg lekötött teljesítményt",VLOOKUP(D1670,'Műszaki adattábla'!E:P,10,0)),0))</f>
        <v/>
      </c>
      <c r="H1670" s="87" t="str">
        <f>IF(D1670="","",VLOOKUP(D1670,'Műszaki adattábla'!E:Q,11,0))</f>
        <v/>
      </c>
      <c r="I1670" s="88"/>
      <c r="J1670" s="89"/>
      <c r="K1670" s="90" t="str">
        <f>IF(D1670="","",ROUND((F1670*I1670*'Műszaki adattábla'!$C$6/'Műszaki adattábla'!$C$7)+(G1670*I1670)+(H1670*I1670)/12*$D$7,0))</f>
        <v/>
      </c>
      <c r="L1670" s="91" t="str">
        <f t="shared" si="53"/>
        <v/>
      </c>
    </row>
    <row r="1671" spans="2:12" ht="15.75" thickBot="1" x14ac:dyDescent="0.3">
      <c r="B1671" s="84" t="str">
        <f t="shared" si="54"/>
        <v/>
      </c>
      <c r="C1671" s="85" t="str">
        <f>IF(D1671="","",VLOOKUP(D1671,'Műszaki adattábla'!E:H,2,0))</f>
        <v/>
      </c>
      <c r="D1671" s="86" t="str">
        <f>IF('Műszaki adattábla'!E1604="","",'Műszaki adattábla'!E1604)</f>
        <v/>
      </c>
      <c r="E1671" s="148" t="str">
        <f>IF(D1671="","",VLOOKUP(D1671,'Műszaki adattábla'!E:S,13,0))</f>
        <v/>
      </c>
      <c r="F1671" s="87" t="str">
        <f>IF(D1671="","",VLOOKUP(D1671,'Műszaki adattábla'!E:N,8,0))</f>
        <v/>
      </c>
      <c r="G1671" s="87" t="str">
        <f>IF(D1671="","",IF('Műszaki adattábla'!K1604="20-99",IF('Műszaki adattábla'!N1604="","Nem adott meg lekötött teljesítményt",VLOOKUP(D1671,'Műszaki adattábla'!E:P,10,0)),0))</f>
        <v/>
      </c>
      <c r="H1671" s="87" t="str">
        <f>IF(D1671="","",VLOOKUP(D1671,'Műszaki adattábla'!E:Q,11,0))</f>
        <v/>
      </c>
      <c r="I1671" s="88"/>
      <c r="J1671" s="89"/>
      <c r="K1671" s="90" t="str">
        <f>IF(D1671="","",ROUND((F1671*I1671*'Műszaki adattábla'!$C$6/'Műszaki adattábla'!$C$7)+(G1671*I1671)+(H1671*I1671)/12*$D$7,0))</f>
        <v/>
      </c>
      <c r="L1671" s="91" t="str">
        <f t="shared" si="53"/>
        <v/>
      </c>
    </row>
    <row r="1672" spans="2:12" ht="15.75" thickBot="1" x14ac:dyDescent="0.3">
      <c r="B1672" s="84" t="str">
        <f t="shared" si="54"/>
        <v/>
      </c>
      <c r="C1672" s="85" t="str">
        <f>IF(D1672="","",VLOOKUP(D1672,'Műszaki adattábla'!E:H,2,0))</f>
        <v/>
      </c>
      <c r="D1672" s="86" t="str">
        <f>IF('Műszaki adattábla'!E1605="","",'Műszaki adattábla'!E1605)</f>
        <v/>
      </c>
      <c r="E1672" s="148" t="str">
        <f>IF(D1672="","",VLOOKUP(D1672,'Műszaki adattábla'!E:S,13,0))</f>
        <v/>
      </c>
      <c r="F1672" s="87" t="str">
        <f>IF(D1672="","",VLOOKUP(D1672,'Műszaki adattábla'!E:N,8,0))</f>
        <v/>
      </c>
      <c r="G1672" s="87" t="str">
        <f>IF(D1672="","",IF('Műszaki adattábla'!K1605="20-99",IF('Műszaki adattábla'!N1605="","Nem adott meg lekötött teljesítményt",VLOOKUP(D1672,'Műszaki adattábla'!E:P,10,0)),0))</f>
        <v/>
      </c>
      <c r="H1672" s="87" t="str">
        <f>IF(D1672="","",VLOOKUP(D1672,'Műszaki adattábla'!E:Q,11,0))</f>
        <v/>
      </c>
      <c r="I1672" s="88"/>
      <c r="J1672" s="89"/>
      <c r="K1672" s="90" t="str">
        <f>IF(D1672="","",ROUND((F1672*I1672*'Műszaki adattábla'!$C$6/'Műszaki adattábla'!$C$7)+(G1672*I1672)+(H1672*I1672)/12*$D$7,0))</f>
        <v/>
      </c>
      <c r="L1672" s="91" t="str">
        <f t="shared" si="53"/>
        <v/>
      </c>
    </row>
    <row r="1673" spans="2:12" ht="15.75" thickBot="1" x14ac:dyDescent="0.3">
      <c r="B1673" s="84" t="str">
        <f t="shared" si="54"/>
        <v/>
      </c>
      <c r="C1673" s="85" t="str">
        <f>IF(D1673="","",VLOOKUP(D1673,'Műszaki adattábla'!E:H,2,0))</f>
        <v/>
      </c>
      <c r="D1673" s="86" t="str">
        <f>IF('Műszaki adattábla'!E1606="","",'Műszaki adattábla'!E1606)</f>
        <v/>
      </c>
      <c r="E1673" s="148" t="str">
        <f>IF(D1673="","",VLOOKUP(D1673,'Műszaki adattábla'!E:S,13,0))</f>
        <v/>
      </c>
      <c r="F1673" s="87" t="str">
        <f>IF(D1673="","",VLOOKUP(D1673,'Műszaki adattábla'!E:N,8,0))</f>
        <v/>
      </c>
      <c r="G1673" s="87" t="str">
        <f>IF(D1673="","",IF('Műszaki adattábla'!K1606="20-99",IF('Műszaki adattábla'!N1606="","Nem adott meg lekötött teljesítményt",VLOOKUP(D1673,'Műszaki adattábla'!E:P,10,0)),0))</f>
        <v/>
      </c>
      <c r="H1673" s="87" t="str">
        <f>IF(D1673="","",VLOOKUP(D1673,'Műszaki adattábla'!E:Q,11,0))</f>
        <v/>
      </c>
      <c r="I1673" s="88"/>
      <c r="J1673" s="89"/>
      <c r="K1673" s="90" t="str">
        <f>IF(D1673="","",ROUND((F1673*I1673*'Műszaki adattábla'!$C$6/'Műszaki adattábla'!$C$7)+(G1673*I1673)+(H1673*I1673)/12*$D$7,0))</f>
        <v/>
      </c>
      <c r="L1673" s="91" t="str">
        <f t="shared" si="53"/>
        <v/>
      </c>
    </row>
    <row r="1674" spans="2:12" ht="15.75" thickBot="1" x14ac:dyDescent="0.3">
      <c r="B1674" s="84" t="str">
        <f t="shared" si="54"/>
        <v/>
      </c>
      <c r="C1674" s="85" t="str">
        <f>IF(D1674="","",VLOOKUP(D1674,'Műszaki adattábla'!E:H,2,0))</f>
        <v/>
      </c>
      <c r="D1674" s="86" t="str">
        <f>IF('Műszaki adattábla'!E1607="","",'Műszaki adattábla'!E1607)</f>
        <v/>
      </c>
      <c r="E1674" s="148" t="str">
        <f>IF(D1674="","",VLOOKUP(D1674,'Műszaki adattábla'!E:S,13,0))</f>
        <v/>
      </c>
      <c r="F1674" s="87" t="str">
        <f>IF(D1674="","",VLOOKUP(D1674,'Műszaki adattábla'!E:N,8,0))</f>
        <v/>
      </c>
      <c r="G1674" s="87" t="str">
        <f>IF(D1674="","",IF('Műszaki adattábla'!K1607="20-99",IF('Műszaki adattábla'!N1607="","Nem adott meg lekötött teljesítményt",VLOOKUP(D1674,'Műszaki adattábla'!E:P,10,0)),0))</f>
        <v/>
      </c>
      <c r="H1674" s="87" t="str">
        <f>IF(D1674="","",VLOOKUP(D1674,'Műszaki adattábla'!E:Q,11,0))</f>
        <v/>
      </c>
      <c r="I1674" s="88"/>
      <c r="J1674" s="89"/>
      <c r="K1674" s="90" t="str">
        <f>IF(D1674="","",ROUND((F1674*I1674*'Műszaki adattábla'!$C$6/'Műszaki adattábla'!$C$7)+(G1674*I1674)+(H1674*I1674)/12*$D$7,0))</f>
        <v/>
      </c>
      <c r="L1674" s="91" t="str">
        <f t="shared" si="53"/>
        <v/>
      </c>
    </row>
    <row r="1675" spans="2:12" ht="15.75" thickBot="1" x14ac:dyDescent="0.3">
      <c r="B1675" s="84" t="str">
        <f t="shared" si="54"/>
        <v/>
      </c>
      <c r="C1675" s="85" t="str">
        <f>IF(D1675="","",VLOOKUP(D1675,'Műszaki adattábla'!E:H,2,0))</f>
        <v/>
      </c>
      <c r="D1675" s="86" t="str">
        <f>IF('Műszaki adattábla'!E1608="","",'Műszaki adattábla'!E1608)</f>
        <v/>
      </c>
      <c r="E1675" s="148" t="str">
        <f>IF(D1675="","",VLOOKUP(D1675,'Műszaki adattábla'!E:S,13,0))</f>
        <v/>
      </c>
      <c r="F1675" s="87" t="str">
        <f>IF(D1675="","",VLOOKUP(D1675,'Műszaki adattábla'!E:N,8,0))</f>
        <v/>
      </c>
      <c r="G1675" s="87" t="str">
        <f>IF(D1675="","",IF('Műszaki adattábla'!K1608="20-99",IF('Műszaki adattábla'!N1608="","Nem adott meg lekötött teljesítményt",VLOOKUP(D1675,'Műszaki adattábla'!E:P,10,0)),0))</f>
        <v/>
      </c>
      <c r="H1675" s="87" t="str">
        <f>IF(D1675="","",VLOOKUP(D1675,'Műszaki adattábla'!E:Q,11,0))</f>
        <v/>
      </c>
      <c r="I1675" s="88"/>
      <c r="J1675" s="89"/>
      <c r="K1675" s="90" t="str">
        <f>IF(D1675="","",ROUND((F1675*I1675*'Műszaki adattábla'!$C$6/'Műszaki adattábla'!$C$7)+(G1675*I1675)+(H1675*I1675)/12*$D$7,0))</f>
        <v/>
      </c>
      <c r="L1675" s="91" t="str">
        <f t="shared" si="53"/>
        <v/>
      </c>
    </row>
    <row r="1676" spans="2:12" ht="15.75" thickBot="1" x14ac:dyDescent="0.3">
      <c r="B1676" s="84" t="str">
        <f t="shared" si="54"/>
        <v/>
      </c>
      <c r="C1676" s="85" t="str">
        <f>IF(D1676="","",VLOOKUP(D1676,'Műszaki adattábla'!E:H,2,0))</f>
        <v/>
      </c>
      <c r="D1676" s="86" t="str">
        <f>IF('Műszaki adattábla'!E1609="","",'Műszaki adattábla'!E1609)</f>
        <v/>
      </c>
      <c r="E1676" s="148" t="str">
        <f>IF(D1676="","",VLOOKUP(D1676,'Műszaki adattábla'!E:S,13,0))</f>
        <v/>
      </c>
      <c r="F1676" s="87" t="str">
        <f>IF(D1676="","",VLOOKUP(D1676,'Műszaki adattábla'!E:N,8,0))</f>
        <v/>
      </c>
      <c r="G1676" s="87" t="str">
        <f>IF(D1676="","",IF('Műszaki adattábla'!K1609="20-99",IF('Műszaki adattábla'!N1609="","Nem adott meg lekötött teljesítményt",VLOOKUP(D1676,'Műszaki adattábla'!E:P,10,0)),0))</f>
        <v/>
      </c>
      <c r="H1676" s="87" t="str">
        <f>IF(D1676="","",VLOOKUP(D1676,'Műszaki adattábla'!E:Q,11,0))</f>
        <v/>
      </c>
      <c r="I1676" s="88"/>
      <c r="J1676" s="89"/>
      <c r="K1676" s="90" t="str">
        <f>IF(D1676="","",ROUND((F1676*I1676*'Műszaki adattábla'!$C$6/'Műszaki adattábla'!$C$7)+(G1676*I1676)+(H1676*I1676)/12*$D$7,0))</f>
        <v/>
      </c>
      <c r="L1676" s="91" t="str">
        <f t="shared" si="53"/>
        <v/>
      </c>
    </row>
    <row r="1677" spans="2:12" ht="15.75" thickBot="1" x14ac:dyDescent="0.3">
      <c r="B1677" s="84" t="str">
        <f t="shared" si="54"/>
        <v/>
      </c>
      <c r="C1677" s="85" t="str">
        <f>IF(D1677="","",VLOOKUP(D1677,'Műszaki adattábla'!E:H,2,0))</f>
        <v/>
      </c>
      <c r="D1677" s="86" t="str">
        <f>IF('Műszaki adattábla'!E1610="","",'Műszaki adattábla'!E1610)</f>
        <v/>
      </c>
      <c r="E1677" s="148" t="str">
        <f>IF(D1677="","",VLOOKUP(D1677,'Műszaki adattábla'!E:S,13,0))</f>
        <v/>
      </c>
      <c r="F1677" s="87" t="str">
        <f>IF(D1677="","",VLOOKUP(D1677,'Műszaki adattábla'!E:N,8,0))</f>
        <v/>
      </c>
      <c r="G1677" s="87" t="str">
        <f>IF(D1677="","",IF('Műszaki adattábla'!K1610="20-99",IF('Műszaki adattábla'!N1610="","Nem adott meg lekötött teljesítményt",VLOOKUP(D1677,'Műszaki adattábla'!E:P,10,0)),0))</f>
        <v/>
      </c>
      <c r="H1677" s="87" t="str">
        <f>IF(D1677="","",VLOOKUP(D1677,'Műszaki adattábla'!E:Q,11,0))</f>
        <v/>
      </c>
      <c r="I1677" s="88"/>
      <c r="J1677" s="89"/>
      <c r="K1677" s="90" t="str">
        <f>IF(D1677="","",ROUND((F1677*I1677*'Műszaki adattábla'!$C$6/'Műszaki adattábla'!$C$7)+(G1677*I1677)+(H1677*I1677)/12*$D$7,0))</f>
        <v/>
      </c>
      <c r="L1677" s="91" t="str">
        <f t="shared" si="53"/>
        <v/>
      </c>
    </row>
    <row r="1678" spans="2:12" ht="15.75" thickBot="1" x14ac:dyDescent="0.3">
      <c r="B1678" s="84" t="str">
        <f t="shared" si="54"/>
        <v/>
      </c>
      <c r="C1678" s="85" t="str">
        <f>IF(D1678="","",VLOOKUP(D1678,'Műszaki adattábla'!E:H,2,0))</f>
        <v/>
      </c>
      <c r="D1678" s="86" t="str">
        <f>IF('Műszaki adattábla'!E1611="","",'Műszaki adattábla'!E1611)</f>
        <v/>
      </c>
      <c r="E1678" s="148" t="str">
        <f>IF(D1678="","",VLOOKUP(D1678,'Műszaki adattábla'!E:S,13,0))</f>
        <v/>
      </c>
      <c r="F1678" s="87" t="str">
        <f>IF(D1678="","",VLOOKUP(D1678,'Műszaki adattábla'!E:N,8,0))</f>
        <v/>
      </c>
      <c r="G1678" s="87" t="str">
        <f>IF(D1678="","",IF('Műszaki adattábla'!K1611="20-99",IF('Műszaki adattábla'!N1611="","Nem adott meg lekötött teljesítményt",VLOOKUP(D1678,'Műszaki adattábla'!E:P,10,0)),0))</f>
        <v/>
      </c>
      <c r="H1678" s="87" t="str">
        <f>IF(D1678="","",VLOOKUP(D1678,'Műszaki adattábla'!E:Q,11,0))</f>
        <v/>
      </c>
      <c r="I1678" s="88"/>
      <c r="J1678" s="89"/>
      <c r="K1678" s="90" t="str">
        <f>IF(D1678="","",ROUND((F1678*I1678*'Műszaki adattábla'!$C$6/'Műszaki adattábla'!$C$7)+(G1678*I1678)+(H1678*I1678)/12*$D$7,0))</f>
        <v/>
      </c>
      <c r="L1678" s="91" t="str">
        <f t="shared" si="53"/>
        <v/>
      </c>
    </row>
    <row r="1679" spans="2:12" ht="15.75" thickBot="1" x14ac:dyDescent="0.3">
      <c r="B1679" s="84" t="str">
        <f t="shared" si="54"/>
        <v/>
      </c>
      <c r="C1679" s="85" t="str">
        <f>IF(D1679="","",VLOOKUP(D1679,'Műszaki adattábla'!E:H,2,0))</f>
        <v/>
      </c>
      <c r="D1679" s="86" t="str">
        <f>IF('Műszaki adattábla'!E1612="","",'Műszaki adattábla'!E1612)</f>
        <v/>
      </c>
      <c r="E1679" s="148" t="str">
        <f>IF(D1679="","",VLOOKUP(D1679,'Műszaki adattábla'!E:S,13,0))</f>
        <v/>
      </c>
      <c r="F1679" s="87" t="str">
        <f>IF(D1679="","",VLOOKUP(D1679,'Műszaki adattábla'!E:N,8,0))</f>
        <v/>
      </c>
      <c r="G1679" s="87" t="str">
        <f>IF(D1679="","",IF('Műszaki adattábla'!K1612="20-99",IF('Műszaki adattábla'!N1612="","Nem adott meg lekötött teljesítményt",VLOOKUP(D1679,'Műszaki adattábla'!E:P,10,0)),0))</f>
        <v/>
      </c>
      <c r="H1679" s="87" t="str">
        <f>IF(D1679="","",VLOOKUP(D1679,'Műszaki adattábla'!E:Q,11,0))</f>
        <v/>
      </c>
      <c r="I1679" s="88"/>
      <c r="J1679" s="89"/>
      <c r="K1679" s="90" t="str">
        <f>IF(D1679="","",ROUND((F1679*I1679*'Műszaki adattábla'!$C$6/'Műszaki adattábla'!$C$7)+(G1679*I1679)+(H1679*I1679)/12*$D$7,0))</f>
        <v/>
      </c>
      <c r="L1679" s="91" t="str">
        <f t="shared" si="53"/>
        <v/>
      </c>
    </row>
    <row r="1680" spans="2:12" ht="15.75" thickBot="1" x14ac:dyDescent="0.3">
      <c r="B1680" s="84" t="str">
        <f t="shared" si="54"/>
        <v/>
      </c>
      <c r="C1680" s="85" t="str">
        <f>IF(D1680="","",VLOOKUP(D1680,'Műszaki adattábla'!E:H,2,0))</f>
        <v/>
      </c>
      <c r="D1680" s="86" t="str">
        <f>IF('Műszaki adattábla'!E1613="","",'Műszaki adattábla'!E1613)</f>
        <v/>
      </c>
      <c r="E1680" s="148" t="str">
        <f>IF(D1680="","",VLOOKUP(D1680,'Műszaki adattábla'!E:S,13,0))</f>
        <v/>
      </c>
      <c r="F1680" s="87" t="str">
        <f>IF(D1680="","",VLOOKUP(D1680,'Műszaki adattábla'!E:N,8,0))</f>
        <v/>
      </c>
      <c r="G1680" s="87" t="str">
        <f>IF(D1680="","",IF('Műszaki adattábla'!K1613="20-99",IF('Műszaki adattábla'!N1613="","Nem adott meg lekötött teljesítményt",VLOOKUP(D1680,'Műszaki adattábla'!E:P,10,0)),0))</f>
        <v/>
      </c>
      <c r="H1680" s="87" t="str">
        <f>IF(D1680="","",VLOOKUP(D1680,'Műszaki adattábla'!E:Q,11,0))</f>
        <v/>
      </c>
      <c r="I1680" s="88"/>
      <c r="J1680" s="89"/>
      <c r="K1680" s="90" t="str">
        <f>IF(D1680="","",ROUND((F1680*I1680*'Műszaki adattábla'!$C$6/'Műszaki adattábla'!$C$7)+(G1680*I1680)+(H1680*I1680)/12*$D$7,0))</f>
        <v/>
      </c>
      <c r="L1680" s="91" t="str">
        <f t="shared" si="53"/>
        <v/>
      </c>
    </row>
    <row r="1681" spans="2:12" ht="15.75" thickBot="1" x14ac:dyDescent="0.3">
      <c r="B1681" s="84" t="str">
        <f t="shared" si="54"/>
        <v/>
      </c>
      <c r="C1681" s="85" t="str">
        <f>IF(D1681="","",VLOOKUP(D1681,'Műszaki adattábla'!E:H,2,0))</f>
        <v/>
      </c>
      <c r="D1681" s="86" t="str">
        <f>IF('Műszaki adattábla'!E1614="","",'Műszaki adattábla'!E1614)</f>
        <v/>
      </c>
      <c r="E1681" s="148" t="str">
        <f>IF(D1681="","",VLOOKUP(D1681,'Műszaki adattábla'!E:S,13,0))</f>
        <v/>
      </c>
      <c r="F1681" s="87" t="str">
        <f>IF(D1681="","",VLOOKUP(D1681,'Műszaki adattábla'!E:N,8,0))</f>
        <v/>
      </c>
      <c r="G1681" s="87" t="str">
        <f>IF(D1681="","",IF('Műszaki adattábla'!K1614="20-99",IF('Műszaki adattábla'!N1614="","Nem adott meg lekötött teljesítményt",VLOOKUP(D1681,'Műszaki adattábla'!E:P,10,0)),0))</f>
        <v/>
      </c>
      <c r="H1681" s="87" t="str">
        <f>IF(D1681="","",VLOOKUP(D1681,'Műszaki adattábla'!E:Q,11,0))</f>
        <v/>
      </c>
      <c r="I1681" s="88"/>
      <c r="J1681" s="89"/>
      <c r="K1681" s="90" t="str">
        <f>IF(D1681="","",ROUND((F1681*I1681*'Műszaki adattábla'!$C$6/'Műszaki adattábla'!$C$7)+(G1681*I1681)+(H1681*I1681)/12*$D$7,0))</f>
        <v/>
      </c>
      <c r="L1681" s="91" t="str">
        <f t="shared" si="53"/>
        <v/>
      </c>
    </row>
    <row r="1682" spans="2:12" ht="15.75" thickBot="1" x14ac:dyDescent="0.3">
      <c r="B1682" s="84" t="str">
        <f t="shared" si="54"/>
        <v/>
      </c>
      <c r="C1682" s="85" t="str">
        <f>IF(D1682="","",VLOOKUP(D1682,'Műszaki adattábla'!E:H,2,0))</f>
        <v/>
      </c>
      <c r="D1682" s="86" t="str">
        <f>IF('Műszaki adattábla'!E1615="","",'Műszaki adattábla'!E1615)</f>
        <v/>
      </c>
      <c r="E1682" s="148" t="str">
        <f>IF(D1682="","",VLOOKUP(D1682,'Műszaki adattábla'!E:S,13,0))</f>
        <v/>
      </c>
      <c r="F1682" s="87" t="str">
        <f>IF(D1682="","",VLOOKUP(D1682,'Műszaki adattábla'!E:N,8,0))</f>
        <v/>
      </c>
      <c r="G1682" s="87" t="str">
        <f>IF(D1682="","",IF('Műszaki adattábla'!K1615="20-99",IF('Műszaki adattábla'!N1615="","Nem adott meg lekötött teljesítményt",VLOOKUP(D1682,'Műszaki adattábla'!E:P,10,0)),0))</f>
        <v/>
      </c>
      <c r="H1682" s="87" t="str">
        <f>IF(D1682="","",VLOOKUP(D1682,'Műszaki adattábla'!E:Q,11,0))</f>
        <v/>
      </c>
      <c r="I1682" s="88"/>
      <c r="J1682" s="89"/>
      <c r="K1682" s="90" t="str">
        <f>IF(D1682="","",ROUND((F1682*I1682*'Műszaki adattábla'!$C$6/'Műszaki adattábla'!$C$7)+(G1682*I1682)+(H1682*I1682)/12*$D$7,0))</f>
        <v/>
      </c>
      <c r="L1682" s="91" t="str">
        <f t="shared" si="53"/>
        <v/>
      </c>
    </row>
    <row r="1683" spans="2:12" ht="15.75" thickBot="1" x14ac:dyDescent="0.3">
      <c r="B1683" s="84" t="str">
        <f t="shared" si="54"/>
        <v/>
      </c>
      <c r="C1683" s="85" t="str">
        <f>IF(D1683="","",VLOOKUP(D1683,'Műszaki adattábla'!E:H,2,0))</f>
        <v/>
      </c>
      <c r="D1683" s="86" t="str">
        <f>IF('Műszaki adattábla'!E1616="","",'Műszaki adattábla'!E1616)</f>
        <v/>
      </c>
      <c r="E1683" s="148" t="str">
        <f>IF(D1683="","",VLOOKUP(D1683,'Műszaki adattábla'!E:S,13,0))</f>
        <v/>
      </c>
      <c r="F1683" s="87" t="str">
        <f>IF(D1683="","",VLOOKUP(D1683,'Műszaki adattábla'!E:N,8,0))</f>
        <v/>
      </c>
      <c r="G1683" s="87" t="str">
        <f>IF(D1683="","",IF('Műszaki adattábla'!K1616="20-99",IF('Műszaki adattábla'!N1616="","Nem adott meg lekötött teljesítményt",VLOOKUP(D1683,'Műszaki adattábla'!E:P,10,0)),0))</f>
        <v/>
      </c>
      <c r="H1683" s="87" t="str">
        <f>IF(D1683="","",VLOOKUP(D1683,'Műszaki adattábla'!E:Q,11,0))</f>
        <v/>
      </c>
      <c r="I1683" s="88"/>
      <c r="J1683" s="89"/>
      <c r="K1683" s="90" t="str">
        <f>IF(D1683="","",ROUND((F1683*I1683*'Műszaki adattábla'!$C$6/'Műszaki adattábla'!$C$7)+(G1683*I1683)+(H1683*I1683)/12*$D$7,0))</f>
        <v/>
      </c>
      <c r="L1683" s="91" t="str">
        <f t="shared" si="53"/>
        <v/>
      </c>
    </row>
    <row r="1684" spans="2:12" ht="15.75" thickBot="1" x14ac:dyDescent="0.3">
      <c r="B1684" s="84" t="str">
        <f t="shared" si="54"/>
        <v/>
      </c>
      <c r="C1684" s="85" t="str">
        <f>IF(D1684="","",VLOOKUP(D1684,'Műszaki adattábla'!E:H,2,0))</f>
        <v/>
      </c>
      <c r="D1684" s="86" t="str">
        <f>IF('Műszaki adattábla'!E1617="","",'Műszaki adattábla'!E1617)</f>
        <v/>
      </c>
      <c r="E1684" s="148" t="str">
        <f>IF(D1684="","",VLOOKUP(D1684,'Műszaki adattábla'!E:S,13,0))</f>
        <v/>
      </c>
      <c r="F1684" s="87" t="str">
        <f>IF(D1684="","",VLOOKUP(D1684,'Műszaki adattábla'!E:N,8,0))</f>
        <v/>
      </c>
      <c r="G1684" s="87" t="str">
        <f>IF(D1684="","",IF('Műszaki adattábla'!K1617="20-99",IF('Műszaki adattábla'!N1617="","Nem adott meg lekötött teljesítményt",VLOOKUP(D1684,'Műszaki adattábla'!E:P,10,0)),0))</f>
        <v/>
      </c>
      <c r="H1684" s="87" t="str">
        <f>IF(D1684="","",VLOOKUP(D1684,'Műszaki adattábla'!E:Q,11,0))</f>
        <v/>
      </c>
      <c r="I1684" s="88"/>
      <c r="J1684" s="89"/>
      <c r="K1684" s="90" t="str">
        <f>IF(D1684="","",ROUND((F1684*I1684*'Műszaki adattábla'!$C$6/'Műszaki adattábla'!$C$7)+(G1684*I1684)+(H1684*I1684)/12*$D$7,0))</f>
        <v/>
      </c>
      <c r="L1684" s="91" t="str">
        <f t="shared" si="53"/>
        <v/>
      </c>
    </row>
    <row r="1685" spans="2:12" ht="15.75" thickBot="1" x14ac:dyDescent="0.3">
      <c r="B1685" s="84" t="str">
        <f t="shared" si="54"/>
        <v/>
      </c>
      <c r="C1685" s="85" t="str">
        <f>IF(D1685="","",VLOOKUP(D1685,'Műszaki adattábla'!E:H,2,0))</f>
        <v/>
      </c>
      <c r="D1685" s="86" t="str">
        <f>IF('Műszaki adattábla'!E1618="","",'Műszaki adattábla'!E1618)</f>
        <v/>
      </c>
      <c r="E1685" s="148" t="str">
        <f>IF(D1685="","",VLOOKUP(D1685,'Műszaki adattábla'!E:S,13,0))</f>
        <v/>
      </c>
      <c r="F1685" s="87" t="str">
        <f>IF(D1685="","",VLOOKUP(D1685,'Műszaki adattábla'!E:N,8,0))</f>
        <v/>
      </c>
      <c r="G1685" s="87" t="str">
        <f>IF(D1685="","",IF('Műszaki adattábla'!K1618="20-99",IF('Műszaki adattábla'!N1618="","Nem adott meg lekötött teljesítményt",VLOOKUP(D1685,'Műszaki adattábla'!E:P,10,0)),0))</f>
        <v/>
      </c>
      <c r="H1685" s="87" t="str">
        <f>IF(D1685="","",VLOOKUP(D1685,'Műszaki adattábla'!E:Q,11,0))</f>
        <v/>
      </c>
      <c r="I1685" s="88"/>
      <c r="J1685" s="89"/>
      <c r="K1685" s="90" t="str">
        <f>IF(D1685="","",ROUND((F1685*I1685*'Műszaki adattábla'!$C$6/'Műszaki adattábla'!$C$7)+(G1685*I1685)+(H1685*I1685)/12*$D$7,0))</f>
        <v/>
      </c>
      <c r="L1685" s="91" t="str">
        <f t="shared" si="53"/>
        <v/>
      </c>
    </row>
    <row r="1686" spans="2:12" ht="15.75" thickBot="1" x14ac:dyDescent="0.3">
      <c r="B1686" s="84" t="str">
        <f t="shared" si="54"/>
        <v/>
      </c>
      <c r="C1686" s="85" t="str">
        <f>IF(D1686="","",VLOOKUP(D1686,'Műszaki adattábla'!E:H,2,0))</f>
        <v/>
      </c>
      <c r="D1686" s="86" t="str">
        <f>IF('Műszaki adattábla'!E1619="","",'Műszaki adattábla'!E1619)</f>
        <v/>
      </c>
      <c r="E1686" s="148" t="str">
        <f>IF(D1686="","",VLOOKUP(D1686,'Műszaki adattábla'!E:S,13,0))</f>
        <v/>
      </c>
      <c r="F1686" s="87" t="str">
        <f>IF(D1686="","",VLOOKUP(D1686,'Műszaki adattábla'!E:N,8,0))</f>
        <v/>
      </c>
      <c r="G1686" s="87" t="str">
        <f>IF(D1686="","",IF('Műszaki adattábla'!K1619="20-99",IF('Műszaki adattábla'!N1619="","Nem adott meg lekötött teljesítményt",VLOOKUP(D1686,'Műszaki adattábla'!E:P,10,0)),0))</f>
        <v/>
      </c>
      <c r="H1686" s="87" t="str">
        <f>IF(D1686="","",VLOOKUP(D1686,'Műszaki adattábla'!E:Q,11,0))</f>
        <v/>
      </c>
      <c r="I1686" s="88"/>
      <c r="J1686" s="89"/>
      <c r="K1686" s="90" t="str">
        <f>IF(D1686="","",ROUND((F1686*I1686*'Műszaki adattábla'!$C$6/'Műszaki adattábla'!$C$7)+(G1686*I1686)+(H1686*I1686)/12*$D$7,0))</f>
        <v/>
      </c>
      <c r="L1686" s="91" t="str">
        <f t="shared" si="53"/>
        <v/>
      </c>
    </row>
    <row r="1687" spans="2:12" ht="15.75" thickBot="1" x14ac:dyDescent="0.3">
      <c r="B1687" s="84" t="str">
        <f t="shared" si="54"/>
        <v/>
      </c>
      <c r="C1687" s="85" t="str">
        <f>IF(D1687="","",VLOOKUP(D1687,'Műszaki adattábla'!E:H,2,0))</f>
        <v/>
      </c>
      <c r="D1687" s="86" t="str">
        <f>IF('Műszaki adattábla'!E1620="","",'Műszaki adattábla'!E1620)</f>
        <v/>
      </c>
      <c r="E1687" s="148" t="str">
        <f>IF(D1687="","",VLOOKUP(D1687,'Műszaki adattábla'!E:S,13,0))</f>
        <v/>
      </c>
      <c r="F1687" s="87" t="str">
        <f>IF(D1687="","",VLOOKUP(D1687,'Műszaki adattábla'!E:N,8,0))</f>
        <v/>
      </c>
      <c r="G1687" s="87" t="str">
        <f>IF(D1687="","",IF('Műszaki adattábla'!K1620="20-99",IF('Műszaki adattábla'!N1620="","Nem adott meg lekötött teljesítményt",VLOOKUP(D1687,'Műszaki adattábla'!E:P,10,0)),0))</f>
        <v/>
      </c>
      <c r="H1687" s="87" t="str">
        <f>IF(D1687="","",VLOOKUP(D1687,'Műszaki adattábla'!E:Q,11,0))</f>
        <v/>
      </c>
      <c r="I1687" s="88"/>
      <c r="J1687" s="89"/>
      <c r="K1687" s="90" t="str">
        <f>IF(D1687="","",ROUND((F1687*I1687*'Műszaki adattábla'!$C$6/'Műszaki adattábla'!$C$7)+(G1687*I1687)+(H1687*I1687)/12*$D$7,0))</f>
        <v/>
      </c>
      <c r="L1687" s="91" t="str">
        <f t="shared" si="53"/>
        <v/>
      </c>
    </row>
    <row r="1688" spans="2:12" ht="15.75" thickBot="1" x14ac:dyDescent="0.3">
      <c r="B1688" s="84" t="str">
        <f t="shared" si="54"/>
        <v/>
      </c>
      <c r="C1688" s="85" t="str">
        <f>IF(D1688="","",VLOOKUP(D1688,'Műszaki adattábla'!E:H,2,0))</f>
        <v/>
      </c>
      <c r="D1688" s="86" t="str">
        <f>IF('Műszaki adattábla'!E1621="","",'Műszaki adattábla'!E1621)</f>
        <v/>
      </c>
      <c r="E1688" s="148" t="str">
        <f>IF(D1688="","",VLOOKUP(D1688,'Műszaki adattábla'!E:S,13,0))</f>
        <v/>
      </c>
      <c r="F1688" s="87" t="str">
        <f>IF(D1688="","",VLOOKUP(D1688,'Műszaki adattábla'!E:N,8,0))</f>
        <v/>
      </c>
      <c r="G1688" s="87" t="str">
        <f>IF(D1688="","",IF('Műszaki adattábla'!K1621="20-99",IF('Műszaki adattábla'!N1621="","Nem adott meg lekötött teljesítményt",VLOOKUP(D1688,'Műszaki adattábla'!E:P,10,0)),0))</f>
        <v/>
      </c>
      <c r="H1688" s="87" t="str">
        <f>IF(D1688="","",VLOOKUP(D1688,'Műszaki adattábla'!E:Q,11,0))</f>
        <v/>
      </c>
      <c r="I1688" s="88"/>
      <c r="J1688" s="89"/>
      <c r="K1688" s="90" t="str">
        <f>IF(D1688="","",ROUND((F1688*I1688*'Műszaki adattábla'!$C$6/'Műszaki adattábla'!$C$7)+(G1688*I1688)+(H1688*I1688)/12*$D$7,0))</f>
        <v/>
      </c>
      <c r="L1688" s="91" t="str">
        <f t="shared" si="53"/>
        <v/>
      </c>
    </row>
    <row r="1689" spans="2:12" ht="15.75" thickBot="1" x14ac:dyDescent="0.3">
      <c r="B1689" s="84" t="str">
        <f t="shared" si="54"/>
        <v/>
      </c>
      <c r="C1689" s="85" t="str">
        <f>IF(D1689="","",VLOOKUP(D1689,'Műszaki adattábla'!E:H,2,0))</f>
        <v/>
      </c>
      <c r="D1689" s="86" t="str">
        <f>IF('Műszaki adattábla'!E1622="","",'Műszaki adattábla'!E1622)</f>
        <v/>
      </c>
      <c r="E1689" s="148" t="str">
        <f>IF(D1689="","",VLOOKUP(D1689,'Műszaki adattábla'!E:S,13,0))</f>
        <v/>
      </c>
      <c r="F1689" s="87" t="str">
        <f>IF(D1689="","",VLOOKUP(D1689,'Műszaki adattábla'!E:N,8,0))</f>
        <v/>
      </c>
      <c r="G1689" s="87" t="str">
        <f>IF(D1689="","",IF('Műszaki adattábla'!K1622="20-99",IF('Műszaki adattábla'!N1622="","Nem adott meg lekötött teljesítményt",VLOOKUP(D1689,'Műszaki adattábla'!E:P,10,0)),0))</f>
        <v/>
      </c>
      <c r="H1689" s="87" t="str">
        <f>IF(D1689="","",VLOOKUP(D1689,'Műszaki adattábla'!E:Q,11,0))</f>
        <v/>
      </c>
      <c r="I1689" s="88"/>
      <c r="J1689" s="89"/>
      <c r="K1689" s="90" t="str">
        <f>IF(D1689="","",ROUND((F1689*I1689*'Műszaki adattábla'!$C$6/'Műszaki adattábla'!$C$7)+(G1689*I1689)+(H1689*I1689)/12*$D$7,0))</f>
        <v/>
      </c>
      <c r="L1689" s="91" t="str">
        <f t="shared" si="53"/>
        <v/>
      </c>
    </row>
    <row r="1690" spans="2:12" ht="15.75" thickBot="1" x14ac:dyDescent="0.3">
      <c r="B1690" s="84" t="str">
        <f t="shared" si="54"/>
        <v/>
      </c>
      <c r="C1690" s="85" t="str">
        <f>IF(D1690="","",VLOOKUP(D1690,'Műszaki adattábla'!E:H,2,0))</f>
        <v/>
      </c>
      <c r="D1690" s="86" t="str">
        <f>IF('Műszaki adattábla'!E1623="","",'Műszaki adattábla'!E1623)</f>
        <v/>
      </c>
      <c r="E1690" s="148" t="str">
        <f>IF(D1690="","",VLOOKUP(D1690,'Műszaki adattábla'!E:S,13,0))</f>
        <v/>
      </c>
      <c r="F1690" s="87" t="str">
        <f>IF(D1690="","",VLOOKUP(D1690,'Műszaki adattábla'!E:N,8,0))</f>
        <v/>
      </c>
      <c r="G1690" s="87" t="str">
        <f>IF(D1690="","",IF('Műszaki adattábla'!K1623="20-99",IF('Műszaki adattábla'!N1623="","Nem adott meg lekötött teljesítményt",VLOOKUP(D1690,'Műszaki adattábla'!E:P,10,0)),0))</f>
        <v/>
      </c>
      <c r="H1690" s="87" t="str">
        <f>IF(D1690="","",VLOOKUP(D1690,'Műszaki adattábla'!E:Q,11,0))</f>
        <v/>
      </c>
      <c r="I1690" s="88"/>
      <c r="J1690" s="89"/>
      <c r="K1690" s="90" t="str">
        <f>IF(D1690="","",ROUND((F1690*I1690*'Műszaki adattábla'!$C$6/'Műszaki adattábla'!$C$7)+(G1690*I1690)+(H1690*I1690)/12*$D$7,0))</f>
        <v/>
      </c>
      <c r="L1690" s="91" t="str">
        <f t="shared" si="53"/>
        <v/>
      </c>
    </row>
    <row r="1691" spans="2:12" ht="15.75" thickBot="1" x14ac:dyDescent="0.3">
      <c r="B1691" s="84" t="str">
        <f t="shared" si="54"/>
        <v/>
      </c>
      <c r="C1691" s="85" t="str">
        <f>IF(D1691="","",VLOOKUP(D1691,'Műszaki adattábla'!E:H,2,0))</f>
        <v/>
      </c>
      <c r="D1691" s="86" t="str">
        <f>IF('Műszaki adattábla'!E1624="","",'Műszaki adattábla'!E1624)</f>
        <v/>
      </c>
      <c r="E1691" s="148" t="str">
        <f>IF(D1691="","",VLOOKUP(D1691,'Műszaki adattábla'!E:S,13,0))</f>
        <v/>
      </c>
      <c r="F1691" s="87" t="str">
        <f>IF(D1691="","",VLOOKUP(D1691,'Műszaki adattábla'!E:N,8,0))</f>
        <v/>
      </c>
      <c r="G1691" s="87" t="str">
        <f>IF(D1691="","",IF('Műszaki adattábla'!K1624="20-99",IF('Műszaki adattábla'!N1624="","Nem adott meg lekötött teljesítményt",VLOOKUP(D1691,'Műszaki adattábla'!E:P,10,0)),0))</f>
        <v/>
      </c>
      <c r="H1691" s="87" t="str">
        <f>IF(D1691="","",VLOOKUP(D1691,'Műszaki adattábla'!E:Q,11,0))</f>
        <v/>
      </c>
      <c r="I1691" s="88"/>
      <c r="J1691" s="89"/>
      <c r="K1691" s="90" t="str">
        <f>IF(D1691="","",ROUND((F1691*I1691*'Műszaki adattábla'!$C$6/'Műszaki adattábla'!$C$7)+(G1691*I1691)+(H1691*I1691)/12*$D$7,0))</f>
        <v/>
      </c>
      <c r="L1691" s="91" t="str">
        <f t="shared" si="53"/>
        <v/>
      </c>
    </row>
    <row r="1692" spans="2:12" ht="15.75" thickBot="1" x14ac:dyDescent="0.3">
      <c r="B1692" s="84" t="str">
        <f t="shared" si="54"/>
        <v/>
      </c>
      <c r="C1692" s="85" t="str">
        <f>IF(D1692="","",VLOOKUP(D1692,'Műszaki adattábla'!E:H,2,0))</f>
        <v/>
      </c>
      <c r="D1692" s="86" t="str">
        <f>IF('Műszaki adattábla'!E1625="","",'Műszaki adattábla'!E1625)</f>
        <v/>
      </c>
      <c r="E1692" s="148" t="str">
        <f>IF(D1692="","",VLOOKUP(D1692,'Műszaki adattábla'!E:S,13,0))</f>
        <v/>
      </c>
      <c r="F1692" s="87" t="str">
        <f>IF(D1692="","",VLOOKUP(D1692,'Műszaki adattábla'!E:N,8,0))</f>
        <v/>
      </c>
      <c r="G1692" s="87" t="str">
        <f>IF(D1692="","",IF('Műszaki adattábla'!K1625="20-99",IF('Műszaki adattábla'!N1625="","Nem adott meg lekötött teljesítményt",VLOOKUP(D1692,'Műszaki adattábla'!E:P,10,0)),0))</f>
        <v/>
      </c>
      <c r="H1692" s="87" t="str">
        <f>IF(D1692="","",VLOOKUP(D1692,'Műszaki adattábla'!E:Q,11,0))</f>
        <v/>
      </c>
      <c r="I1692" s="88"/>
      <c r="J1692" s="89"/>
      <c r="K1692" s="90" t="str">
        <f>IF(D1692="","",ROUND((F1692*I1692*'Műszaki adattábla'!$C$6/'Műszaki adattábla'!$C$7)+(G1692*I1692)+(H1692*I1692)/12*$D$7,0))</f>
        <v/>
      </c>
      <c r="L1692" s="91" t="str">
        <f t="shared" si="53"/>
        <v/>
      </c>
    </row>
    <row r="1693" spans="2:12" ht="15.75" thickBot="1" x14ac:dyDescent="0.3">
      <c r="B1693" s="84" t="str">
        <f t="shared" si="54"/>
        <v/>
      </c>
      <c r="C1693" s="85" t="str">
        <f>IF(D1693="","",VLOOKUP(D1693,'Műszaki adattábla'!E:H,2,0))</f>
        <v/>
      </c>
      <c r="D1693" s="86" t="str">
        <f>IF('Műszaki adattábla'!E1626="","",'Műszaki adattábla'!E1626)</f>
        <v/>
      </c>
      <c r="E1693" s="148" t="str">
        <f>IF(D1693="","",VLOOKUP(D1693,'Műszaki adattábla'!E:S,13,0))</f>
        <v/>
      </c>
      <c r="F1693" s="87" t="str">
        <f>IF(D1693="","",VLOOKUP(D1693,'Műszaki adattábla'!E:N,8,0))</f>
        <v/>
      </c>
      <c r="G1693" s="87" t="str">
        <f>IF(D1693="","",IF('Műszaki adattábla'!K1626="20-99",IF('Műszaki adattábla'!N1626="","Nem adott meg lekötött teljesítményt",VLOOKUP(D1693,'Műszaki adattábla'!E:P,10,0)),0))</f>
        <v/>
      </c>
      <c r="H1693" s="87" t="str">
        <f>IF(D1693="","",VLOOKUP(D1693,'Műszaki adattábla'!E:Q,11,0))</f>
        <v/>
      </c>
      <c r="I1693" s="88"/>
      <c r="J1693" s="89"/>
      <c r="K1693" s="90" t="str">
        <f>IF(D1693="","",ROUND((F1693*I1693*'Műszaki adattábla'!$C$6/'Műszaki adattábla'!$C$7)+(G1693*I1693)+(H1693*I1693)/12*$D$7,0))</f>
        <v/>
      </c>
      <c r="L1693" s="91" t="str">
        <f t="shared" si="53"/>
        <v/>
      </c>
    </row>
    <row r="1694" spans="2:12" ht="15.75" thickBot="1" x14ac:dyDescent="0.3">
      <c r="B1694" s="84" t="str">
        <f t="shared" si="54"/>
        <v/>
      </c>
      <c r="C1694" s="85" t="str">
        <f>IF(D1694="","",VLOOKUP(D1694,'Műszaki adattábla'!E:H,2,0))</f>
        <v/>
      </c>
      <c r="D1694" s="86" t="str">
        <f>IF('Műszaki adattábla'!E1627="","",'Műszaki adattábla'!E1627)</f>
        <v/>
      </c>
      <c r="E1694" s="148" t="str">
        <f>IF(D1694="","",VLOOKUP(D1694,'Műszaki adattábla'!E:S,13,0))</f>
        <v/>
      </c>
      <c r="F1694" s="87" t="str">
        <f>IF(D1694="","",VLOOKUP(D1694,'Műszaki adattábla'!E:N,8,0))</f>
        <v/>
      </c>
      <c r="G1694" s="87" t="str">
        <f>IF(D1694="","",IF('Műszaki adattábla'!K1627="20-99",IF('Műszaki adattábla'!N1627="","Nem adott meg lekötött teljesítményt",VLOOKUP(D1694,'Műszaki adattábla'!E:P,10,0)),0))</f>
        <v/>
      </c>
      <c r="H1694" s="87" t="str">
        <f>IF(D1694="","",VLOOKUP(D1694,'Műszaki adattábla'!E:Q,11,0))</f>
        <v/>
      </c>
      <c r="I1694" s="88"/>
      <c r="J1694" s="89"/>
      <c r="K1694" s="90" t="str">
        <f>IF(D1694="","",ROUND((F1694*I1694*'Műszaki adattábla'!$C$6/'Műszaki adattábla'!$C$7)+(G1694*I1694)+(H1694*I1694)/12*$D$7,0))</f>
        <v/>
      </c>
      <c r="L1694" s="91" t="str">
        <f t="shared" si="53"/>
        <v/>
      </c>
    </row>
    <row r="1695" spans="2:12" ht="15.75" thickBot="1" x14ac:dyDescent="0.3">
      <c r="B1695" s="84" t="str">
        <f t="shared" si="54"/>
        <v/>
      </c>
      <c r="C1695" s="85" t="str">
        <f>IF(D1695="","",VLOOKUP(D1695,'Műszaki adattábla'!E:H,2,0))</f>
        <v/>
      </c>
      <c r="D1695" s="86" t="str">
        <f>IF('Műszaki adattábla'!E1628="","",'Műszaki adattábla'!E1628)</f>
        <v/>
      </c>
      <c r="E1695" s="148" t="str">
        <f>IF(D1695="","",VLOOKUP(D1695,'Műszaki adattábla'!E:S,13,0))</f>
        <v/>
      </c>
      <c r="F1695" s="87" t="str">
        <f>IF(D1695="","",VLOOKUP(D1695,'Műszaki adattábla'!E:N,8,0))</f>
        <v/>
      </c>
      <c r="G1695" s="87" t="str">
        <f>IF(D1695="","",IF('Műszaki adattábla'!K1628="20-99",IF('Műszaki adattábla'!N1628="","Nem adott meg lekötött teljesítményt",VLOOKUP(D1695,'Műszaki adattábla'!E:P,10,0)),0))</f>
        <v/>
      </c>
      <c r="H1695" s="87" t="str">
        <f>IF(D1695="","",VLOOKUP(D1695,'Műszaki adattábla'!E:Q,11,0))</f>
        <v/>
      </c>
      <c r="I1695" s="88"/>
      <c r="J1695" s="89"/>
      <c r="K1695" s="90" t="str">
        <f>IF(D1695="","",ROUND((F1695*I1695*'Műszaki adattábla'!$C$6/'Műszaki adattábla'!$C$7)+(G1695*I1695)+(H1695*I1695)/12*$D$7,0))</f>
        <v/>
      </c>
      <c r="L1695" s="91" t="str">
        <f t="shared" si="53"/>
        <v/>
      </c>
    </row>
    <row r="1696" spans="2:12" ht="15.75" thickBot="1" x14ac:dyDescent="0.3">
      <c r="B1696" s="84" t="str">
        <f t="shared" si="54"/>
        <v/>
      </c>
      <c r="C1696" s="85" t="str">
        <f>IF(D1696="","",VLOOKUP(D1696,'Műszaki adattábla'!E:H,2,0))</f>
        <v/>
      </c>
      <c r="D1696" s="86" t="str">
        <f>IF('Műszaki adattábla'!E1629="","",'Műszaki adattábla'!E1629)</f>
        <v/>
      </c>
      <c r="E1696" s="148" t="str">
        <f>IF(D1696="","",VLOOKUP(D1696,'Műszaki adattábla'!E:S,13,0))</f>
        <v/>
      </c>
      <c r="F1696" s="87" t="str">
        <f>IF(D1696="","",VLOOKUP(D1696,'Műszaki adattábla'!E:N,8,0))</f>
        <v/>
      </c>
      <c r="G1696" s="87" t="str">
        <f>IF(D1696="","",IF('Műszaki adattábla'!K1629="20-99",IF('Műszaki adattábla'!N1629="","Nem adott meg lekötött teljesítményt",VLOOKUP(D1696,'Műszaki adattábla'!E:P,10,0)),0))</f>
        <v/>
      </c>
      <c r="H1696" s="87" t="str">
        <f>IF(D1696="","",VLOOKUP(D1696,'Műszaki adattábla'!E:Q,11,0))</f>
        <v/>
      </c>
      <c r="I1696" s="88"/>
      <c r="J1696" s="89"/>
      <c r="K1696" s="90" t="str">
        <f>IF(D1696="","",ROUND((F1696*I1696*'Műszaki adattábla'!$C$6/'Műszaki adattábla'!$C$7)+(G1696*I1696)+(H1696*I1696)/12*$D$7,0))</f>
        <v/>
      </c>
      <c r="L1696" s="91" t="str">
        <f t="shared" ref="L1696:L1759" si="55">IF(D1696="","",ROUND((J1696/1000)*E1696,0))</f>
        <v/>
      </c>
    </row>
    <row r="1697" spans="2:12" ht="15.75" thickBot="1" x14ac:dyDescent="0.3">
      <c r="B1697" s="84" t="str">
        <f t="shared" si="54"/>
        <v/>
      </c>
      <c r="C1697" s="85" t="str">
        <f>IF(D1697="","",VLOOKUP(D1697,'Műszaki adattábla'!E:H,2,0))</f>
        <v/>
      </c>
      <c r="D1697" s="86" t="str">
        <f>IF('Műszaki adattábla'!E1630="","",'Műszaki adattábla'!E1630)</f>
        <v/>
      </c>
      <c r="E1697" s="148" t="str">
        <f>IF(D1697="","",VLOOKUP(D1697,'Műszaki adattábla'!E:S,13,0))</f>
        <v/>
      </c>
      <c r="F1697" s="87" t="str">
        <f>IF(D1697="","",VLOOKUP(D1697,'Műszaki adattábla'!E:N,8,0))</f>
        <v/>
      </c>
      <c r="G1697" s="87" t="str">
        <f>IF(D1697="","",IF('Műszaki adattábla'!K1630="20-99",IF('Műszaki adattábla'!N1630="","Nem adott meg lekötött teljesítményt",VLOOKUP(D1697,'Műszaki adattábla'!E:P,10,0)),0))</f>
        <v/>
      </c>
      <c r="H1697" s="87" t="str">
        <f>IF(D1697="","",VLOOKUP(D1697,'Műszaki adattábla'!E:Q,11,0))</f>
        <v/>
      </c>
      <c r="I1697" s="88"/>
      <c r="J1697" s="89"/>
      <c r="K1697" s="90" t="str">
        <f>IF(D1697="","",ROUND((F1697*I1697*'Műszaki adattábla'!$C$6/'Műszaki adattábla'!$C$7)+(G1697*I1697)+(H1697*I1697)/12*$D$7,0))</f>
        <v/>
      </c>
      <c r="L1697" s="91" t="str">
        <f t="shared" si="55"/>
        <v/>
      </c>
    </row>
    <row r="1698" spans="2:12" ht="15.75" thickBot="1" x14ac:dyDescent="0.3">
      <c r="B1698" s="84" t="str">
        <f t="shared" si="54"/>
        <v/>
      </c>
      <c r="C1698" s="85" t="str">
        <f>IF(D1698="","",VLOOKUP(D1698,'Műszaki adattábla'!E:H,2,0))</f>
        <v/>
      </c>
      <c r="D1698" s="86" t="str">
        <f>IF('Műszaki adattábla'!E1631="","",'Műszaki adattábla'!E1631)</f>
        <v/>
      </c>
      <c r="E1698" s="148" t="str">
        <f>IF(D1698="","",VLOOKUP(D1698,'Műszaki adattábla'!E:S,13,0))</f>
        <v/>
      </c>
      <c r="F1698" s="87" t="str">
        <f>IF(D1698="","",VLOOKUP(D1698,'Műszaki adattábla'!E:N,8,0))</f>
        <v/>
      </c>
      <c r="G1698" s="87" t="str">
        <f>IF(D1698="","",IF('Műszaki adattábla'!K1631="20-99",IF('Műszaki adattábla'!N1631="","Nem adott meg lekötött teljesítményt",VLOOKUP(D1698,'Műszaki adattábla'!E:P,10,0)),0))</f>
        <v/>
      </c>
      <c r="H1698" s="87" t="str">
        <f>IF(D1698="","",VLOOKUP(D1698,'Műszaki adattábla'!E:Q,11,0))</f>
        <v/>
      </c>
      <c r="I1698" s="88"/>
      <c r="J1698" s="89"/>
      <c r="K1698" s="90" t="str">
        <f>IF(D1698="","",ROUND((F1698*I1698*'Műszaki adattábla'!$C$6/'Műszaki adattábla'!$C$7)+(G1698*I1698)+(H1698*I1698)/12*$D$7,0))</f>
        <v/>
      </c>
      <c r="L1698" s="91" t="str">
        <f t="shared" si="55"/>
        <v/>
      </c>
    </row>
    <row r="1699" spans="2:12" ht="15.75" thickBot="1" x14ac:dyDescent="0.3">
      <c r="B1699" s="84" t="str">
        <f t="shared" si="54"/>
        <v/>
      </c>
      <c r="C1699" s="85" t="str">
        <f>IF(D1699="","",VLOOKUP(D1699,'Műszaki adattábla'!E:H,2,0))</f>
        <v/>
      </c>
      <c r="D1699" s="86" t="str">
        <f>IF('Műszaki adattábla'!E1632="","",'Műszaki adattábla'!E1632)</f>
        <v/>
      </c>
      <c r="E1699" s="148" t="str">
        <f>IF(D1699="","",VLOOKUP(D1699,'Műszaki adattábla'!E:S,13,0))</f>
        <v/>
      </c>
      <c r="F1699" s="87" t="str">
        <f>IF(D1699="","",VLOOKUP(D1699,'Műszaki adattábla'!E:N,8,0))</f>
        <v/>
      </c>
      <c r="G1699" s="87" t="str">
        <f>IF(D1699="","",IF('Műszaki adattábla'!K1632="20-99",IF('Műszaki adattábla'!N1632="","Nem adott meg lekötött teljesítményt",VLOOKUP(D1699,'Műszaki adattábla'!E:P,10,0)),0))</f>
        <v/>
      </c>
      <c r="H1699" s="87" t="str">
        <f>IF(D1699="","",VLOOKUP(D1699,'Műszaki adattábla'!E:Q,11,0))</f>
        <v/>
      </c>
      <c r="I1699" s="88"/>
      <c r="J1699" s="89"/>
      <c r="K1699" s="90" t="str">
        <f>IF(D1699="","",ROUND((F1699*I1699*'Műszaki adattábla'!$C$6/'Műszaki adattábla'!$C$7)+(G1699*I1699)+(H1699*I1699)/12*$D$7,0))</f>
        <v/>
      </c>
      <c r="L1699" s="91" t="str">
        <f t="shared" si="55"/>
        <v/>
      </c>
    </row>
    <row r="1700" spans="2:12" ht="15.75" thickBot="1" x14ac:dyDescent="0.3">
      <c r="B1700" s="84" t="str">
        <f t="shared" si="54"/>
        <v/>
      </c>
      <c r="C1700" s="85" t="str">
        <f>IF(D1700="","",VLOOKUP(D1700,'Műszaki adattábla'!E:H,2,0))</f>
        <v/>
      </c>
      <c r="D1700" s="86" t="str">
        <f>IF('Műszaki adattábla'!E1633="","",'Műszaki adattábla'!E1633)</f>
        <v/>
      </c>
      <c r="E1700" s="148" t="str">
        <f>IF(D1700="","",VLOOKUP(D1700,'Műszaki adattábla'!E:S,13,0))</f>
        <v/>
      </c>
      <c r="F1700" s="87" t="str">
        <f>IF(D1700="","",VLOOKUP(D1700,'Műszaki adattábla'!E:N,8,0))</f>
        <v/>
      </c>
      <c r="G1700" s="87" t="str">
        <f>IF(D1700="","",IF('Műszaki adattábla'!K1633="20-99",IF('Műszaki adattábla'!N1633="","Nem adott meg lekötött teljesítményt",VLOOKUP(D1700,'Műszaki adattábla'!E:P,10,0)),0))</f>
        <v/>
      </c>
      <c r="H1700" s="87" t="str">
        <f>IF(D1700="","",VLOOKUP(D1700,'Műszaki adattábla'!E:Q,11,0))</f>
        <v/>
      </c>
      <c r="I1700" s="88"/>
      <c r="J1700" s="89"/>
      <c r="K1700" s="90" t="str">
        <f>IF(D1700="","",ROUND((F1700*I1700*'Műszaki adattábla'!$C$6/'Műszaki adattábla'!$C$7)+(G1700*I1700)+(H1700*I1700)/12*$D$7,0))</f>
        <v/>
      </c>
      <c r="L1700" s="91" t="str">
        <f t="shared" si="55"/>
        <v/>
      </c>
    </row>
    <row r="1701" spans="2:12" ht="15.75" thickBot="1" x14ac:dyDescent="0.3">
      <c r="B1701" s="84" t="str">
        <f t="shared" si="54"/>
        <v/>
      </c>
      <c r="C1701" s="85" t="str">
        <f>IF(D1701="","",VLOOKUP(D1701,'Műszaki adattábla'!E:H,2,0))</f>
        <v/>
      </c>
      <c r="D1701" s="86" t="str">
        <f>IF('Műszaki adattábla'!E1634="","",'Műszaki adattábla'!E1634)</f>
        <v/>
      </c>
      <c r="E1701" s="148" t="str">
        <f>IF(D1701="","",VLOOKUP(D1701,'Műszaki adattábla'!E:S,13,0))</f>
        <v/>
      </c>
      <c r="F1701" s="87" t="str">
        <f>IF(D1701="","",VLOOKUP(D1701,'Műszaki adattábla'!E:N,8,0))</f>
        <v/>
      </c>
      <c r="G1701" s="87" t="str">
        <f>IF(D1701="","",IF('Műszaki adattábla'!K1634="20-99",IF('Műszaki adattábla'!N1634="","Nem adott meg lekötött teljesítményt",VLOOKUP(D1701,'Műszaki adattábla'!E:P,10,0)),0))</f>
        <v/>
      </c>
      <c r="H1701" s="87" t="str">
        <f>IF(D1701="","",VLOOKUP(D1701,'Műszaki adattábla'!E:Q,11,0))</f>
        <v/>
      </c>
      <c r="I1701" s="88"/>
      <c r="J1701" s="89"/>
      <c r="K1701" s="90" t="str">
        <f>IF(D1701="","",ROUND((F1701*I1701*'Műszaki adattábla'!$C$6/'Műszaki adattábla'!$C$7)+(G1701*I1701)+(H1701*I1701)/12*$D$7,0))</f>
        <v/>
      </c>
      <c r="L1701" s="91" t="str">
        <f t="shared" si="55"/>
        <v/>
      </c>
    </row>
    <row r="1702" spans="2:12" ht="15.75" thickBot="1" x14ac:dyDescent="0.3">
      <c r="B1702" s="84" t="str">
        <f t="shared" si="54"/>
        <v/>
      </c>
      <c r="C1702" s="85" t="str">
        <f>IF(D1702="","",VLOOKUP(D1702,'Műszaki adattábla'!E:H,2,0))</f>
        <v/>
      </c>
      <c r="D1702" s="86" t="str">
        <f>IF('Műszaki adattábla'!E1635="","",'Műszaki adattábla'!E1635)</f>
        <v/>
      </c>
      <c r="E1702" s="148" t="str">
        <f>IF(D1702="","",VLOOKUP(D1702,'Műszaki adattábla'!E:S,13,0))</f>
        <v/>
      </c>
      <c r="F1702" s="87" t="str">
        <f>IF(D1702="","",VLOOKUP(D1702,'Műszaki adattábla'!E:N,8,0))</f>
        <v/>
      </c>
      <c r="G1702" s="87" t="str">
        <f>IF(D1702="","",IF('Műszaki adattábla'!K1635="20-99",IF('Műszaki adattábla'!N1635="","Nem adott meg lekötött teljesítményt",VLOOKUP(D1702,'Műszaki adattábla'!E:P,10,0)),0))</f>
        <v/>
      </c>
      <c r="H1702" s="87" t="str">
        <f>IF(D1702="","",VLOOKUP(D1702,'Műszaki adattábla'!E:Q,11,0))</f>
        <v/>
      </c>
      <c r="I1702" s="88"/>
      <c r="J1702" s="89"/>
      <c r="K1702" s="90" t="str">
        <f>IF(D1702="","",ROUND((F1702*I1702*'Műszaki adattábla'!$C$6/'Műszaki adattábla'!$C$7)+(G1702*I1702)+(H1702*I1702)/12*$D$7,0))</f>
        <v/>
      </c>
      <c r="L1702" s="91" t="str">
        <f t="shared" si="55"/>
        <v/>
      </c>
    </row>
    <row r="1703" spans="2:12" ht="15.75" thickBot="1" x14ac:dyDescent="0.3">
      <c r="B1703" s="84" t="str">
        <f t="shared" si="54"/>
        <v/>
      </c>
      <c r="C1703" s="85" t="str">
        <f>IF(D1703="","",VLOOKUP(D1703,'Műszaki adattábla'!E:H,2,0))</f>
        <v/>
      </c>
      <c r="D1703" s="86" t="str">
        <f>IF('Műszaki adattábla'!E1636="","",'Műszaki adattábla'!E1636)</f>
        <v/>
      </c>
      <c r="E1703" s="148" t="str">
        <f>IF(D1703="","",VLOOKUP(D1703,'Műszaki adattábla'!E:S,13,0))</f>
        <v/>
      </c>
      <c r="F1703" s="87" t="str">
        <f>IF(D1703="","",VLOOKUP(D1703,'Műszaki adattábla'!E:N,8,0))</f>
        <v/>
      </c>
      <c r="G1703" s="87" t="str">
        <f>IF(D1703="","",IF('Műszaki adattábla'!K1636="20-99",IF('Műszaki adattábla'!N1636="","Nem adott meg lekötött teljesítményt",VLOOKUP(D1703,'Műszaki adattábla'!E:P,10,0)),0))</f>
        <v/>
      </c>
      <c r="H1703" s="87" t="str">
        <f>IF(D1703="","",VLOOKUP(D1703,'Műszaki adattábla'!E:Q,11,0))</f>
        <v/>
      </c>
      <c r="I1703" s="88"/>
      <c r="J1703" s="89"/>
      <c r="K1703" s="90" t="str">
        <f>IF(D1703="","",ROUND((F1703*I1703*'Műszaki adattábla'!$C$6/'Műszaki adattábla'!$C$7)+(G1703*I1703)+(H1703*I1703)/12*$D$7,0))</f>
        <v/>
      </c>
      <c r="L1703" s="91" t="str">
        <f t="shared" si="55"/>
        <v/>
      </c>
    </row>
    <row r="1704" spans="2:12" ht="15.75" thickBot="1" x14ac:dyDescent="0.3">
      <c r="B1704" s="84" t="str">
        <f t="shared" si="54"/>
        <v/>
      </c>
      <c r="C1704" s="85" t="str">
        <f>IF(D1704="","",VLOOKUP(D1704,'Műszaki adattábla'!E:H,2,0))</f>
        <v/>
      </c>
      <c r="D1704" s="86" t="str">
        <f>IF('Műszaki adattábla'!E1637="","",'Műszaki adattábla'!E1637)</f>
        <v/>
      </c>
      <c r="E1704" s="148" t="str">
        <f>IF(D1704="","",VLOOKUP(D1704,'Műszaki adattábla'!E:S,13,0))</f>
        <v/>
      </c>
      <c r="F1704" s="87" t="str">
        <f>IF(D1704="","",VLOOKUP(D1704,'Műszaki adattábla'!E:N,8,0))</f>
        <v/>
      </c>
      <c r="G1704" s="87" t="str">
        <f>IF(D1704="","",IF('Műszaki adattábla'!K1637="20-99",IF('Műszaki adattábla'!N1637="","Nem adott meg lekötött teljesítményt",VLOOKUP(D1704,'Műszaki adattábla'!E:P,10,0)),0))</f>
        <v/>
      </c>
      <c r="H1704" s="87" t="str">
        <f>IF(D1704="","",VLOOKUP(D1704,'Műszaki adattábla'!E:Q,11,0))</f>
        <v/>
      </c>
      <c r="I1704" s="88"/>
      <c r="J1704" s="89"/>
      <c r="K1704" s="90" t="str">
        <f>IF(D1704="","",ROUND((F1704*I1704*'Műszaki adattábla'!$C$6/'Műszaki adattábla'!$C$7)+(G1704*I1704)+(H1704*I1704)/12*$D$7,0))</f>
        <v/>
      </c>
      <c r="L1704" s="91" t="str">
        <f t="shared" si="55"/>
        <v/>
      </c>
    </row>
    <row r="1705" spans="2:12" ht="15.75" thickBot="1" x14ac:dyDescent="0.3">
      <c r="B1705" s="84" t="str">
        <f t="shared" si="54"/>
        <v/>
      </c>
      <c r="C1705" s="85" t="str">
        <f>IF(D1705="","",VLOOKUP(D1705,'Műszaki adattábla'!E:H,2,0))</f>
        <v/>
      </c>
      <c r="D1705" s="86" t="str">
        <f>IF('Műszaki adattábla'!E1638="","",'Műszaki adattábla'!E1638)</f>
        <v/>
      </c>
      <c r="E1705" s="148" t="str">
        <f>IF(D1705="","",VLOOKUP(D1705,'Műszaki adattábla'!E:S,13,0))</f>
        <v/>
      </c>
      <c r="F1705" s="87" t="str">
        <f>IF(D1705="","",VLOOKUP(D1705,'Műszaki adattábla'!E:N,8,0))</f>
        <v/>
      </c>
      <c r="G1705" s="87" t="str">
        <f>IF(D1705="","",IF('Műszaki adattábla'!K1638="20-99",IF('Műszaki adattábla'!N1638="","Nem adott meg lekötött teljesítményt",VLOOKUP(D1705,'Műszaki adattábla'!E:P,10,0)),0))</f>
        <v/>
      </c>
      <c r="H1705" s="87" t="str">
        <f>IF(D1705="","",VLOOKUP(D1705,'Műszaki adattábla'!E:Q,11,0))</f>
        <v/>
      </c>
      <c r="I1705" s="88"/>
      <c r="J1705" s="89"/>
      <c r="K1705" s="90" t="str">
        <f>IF(D1705="","",ROUND((F1705*I1705*'Műszaki adattábla'!$C$6/'Műszaki adattábla'!$C$7)+(G1705*I1705)+(H1705*I1705)/12*$D$7,0))</f>
        <v/>
      </c>
      <c r="L1705" s="91" t="str">
        <f t="shared" si="55"/>
        <v/>
      </c>
    </row>
    <row r="1706" spans="2:12" ht="15.75" thickBot="1" x14ac:dyDescent="0.3">
      <c r="B1706" s="84" t="str">
        <f t="shared" si="54"/>
        <v/>
      </c>
      <c r="C1706" s="85" t="str">
        <f>IF(D1706="","",VLOOKUP(D1706,'Műszaki adattábla'!E:H,2,0))</f>
        <v/>
      </c>
      <c r="D1706" s="86" t="str">
        <f>IF('Műszaki adattábla'!E1639="","",'Műszaki adattábla'!E1639)</f>
        <v/>
      </c>
      <c r="E1706" s="148" t="str">
        <f>IF(D1706="","",VLOOKUP(D1706,'Műszaki adattábla'!E:S,13,0))</f>
        <v/>
      </c>
      <c r="F1706" s="87" t="str">
        <f>IF(D1706="","",VLOOKUP(D1706,'Műszaki adattábla'!E:N,8,0))</f>
        <v/>
      </c>
      <c r="G1706" s="87" t="str">
        <f>IF(D1706="","",IF('Műszaki adattábla'!K1639="20-99",IF('Műszaki adattábla'!N1639="","Nem adott meg lekötött teljesítményt",VLOOKUP(D1706,'Műszaki adattábla'!E:P,10,0)),0))</f>
        <v/>
      </c>
      <c r="H1706" s="87" t="str">
        <f>IF(D1706="","",VLOOKUP(D1706,'Műszaki adattábla'!E:Q,11,0))</f>
        <v/>
      </c>
      <c r="I1706" s="88"/>
      <c r="J1706" s="89"/>
      <c r="K1706" s="90" t="str">
        <f>IF(D1706="","",ROUND((F1706*I1706*'Műszaki adattábla'!$C$6/'Műszaki adattábla'!$C$7)+(G1706*I1706)+(H1706*I1706)/12*$D$7,0))</f>
        <v/>
      </c>
      <c r="L1706" s="91" t="str">
        <f t="shared" si="55"/>
        <v/>
      </c>
    </row>
    <row r="1707" spans="2:12" ht="15.75" thickBot="1" x14ac:dyDescent="0.3">
      <c r="B1707" s="84" t="str">
        <f t="shared" si="54"/>
        <v/>
      </c>
      <c r="C1707" s="85" t="str">
        <f>IF(D1707="","",VLOOKUP(D1707,'Műszaki adattábla'!E:H,2,0))</f>
        <v/>
      </c>
      <c r="D1707" s="86" t="str">
        <f>IF('Műszaki adattábla'!E1640="","",'Műszaki adattábla'!E1640)</f>
        <v/>
      </c>
      <c r="E1707" s="148" t="str">
        <f>IF(D1707="","",VLOOKUP(D1707,'Műszaki adattábla'!E:S,13,0))</f>
        <v/>
      </c>
      <c r="F1707" s="87" t="str">
        <f>IF(D1707="","",VLOOKUP(D1707,'Műszaki adattábla'!E:N,8,0))</f>
        <v/>
      </c>
      <c r="G1707" s="87" t="str">
        <f>IF(D1707="","",IF('Műszaki adattábla'!K1640="20-99",IF('Műszaki adattábla'!N1640="","Nem adott meg lekötött teljesítményt",VLOOKUP(D1707,'Műszaki adattábla'!E:P,10,0)),0))</f>
        <v/>
      </c>
      <c r="H1707" s="87" t="str">
        <f>IF(D1707="","",VLOOKUP(D1707,'Műszaki adattábla'!E:Q,11,0))</f>
        <v/>
      </c>
      <c r="I1707" s="88"/>
      <c r="J1707" s="89"/>
      <c r="K1707" s="90" t="str">
        <f>IF(D1707="","",ROUND((F1707*I1707*'Műszaki adattábla'!$C$6/'Műszaki adattábla'!$C$7)+(G1707*I1707)+(H1707*I1707)/12*$D$7,0))</f>
        <v/>
      </c>
      <c r="L1707" s="91" t="str">
        <f t="shared" si="55"/>
        <v/>
      </c>
    </row>
    <row r="1708" spans="2:12" ht="15.75" thickBot="1" x14ac:dyDescent="0.3">
      <c r="B1708" s="84" t="str">
        <f t="shared" si="54"/>
        <v/>
      </c>
      <c r="C1708" s="85" t="str">
        <f>IF(D1708="","",VLOOKUP(D1708,'Műszaki adattábla'!E:H,2,0))</f>
        <v/>
      </c>
      <c r="D1708" s="86" t="str">
        <f>IF('Műszaki adattábla'!E1641="","",'Műszaki adattábla'!E1641)</f>
        <v/>
      </c>
      <c r="E1708" s="148" t="str">
        <f>IF(D1708="","",VLOOKUP(D1708,'Műszaki adattábla'!E:S,13,0))</f>
        <v/>
      </c>
      <c r="F1708" s="87" t="str">
        <f>IF(D1708="","",VLOOKUP(D1708,'Műszaki adattábla'!E:N,8,0))</f>
        <v/>
      </c>
      <c r="G1708" s="87" t="str">
        <f>IF(D1708="","",IF('Műszaki adattábla'!K1641="20-99",IF('Műszaki adattábla'!N1641="","Nem adott meg lekötött teljesítményt",VLOOKUP(D1708,'Műszaki adattábla'!E:P,10,0)),0))</f>
        <v/>
      </c>
      <c r="H1708" s="87" t="str">
        <f>IF(D1708="","",VLOOKUP(D1708,'Műszaki adattábla'!E:Q,11,0))</f>
        <v/>
      </c>
      <c r="I1708" s="88"/>
      <c r="J1708" s="89"/>
      <c r="K1708" s="90" t="str">
        <f>IF(D1708="","",ROUND((F1708*I1708*'Műszaki adattábla'!$C$6/'Műszaki adattábla'!$C$7)+(G1708*I1708)+(H1708*I1708)/12*$D$7,0))</f>
        <v/>
      </c>
      <c r="L1708" s="91" t="str">
        <f t="shared" si="55"/>
        <v/>
      </c>
    </row>
    <row r="1709" spans="2:12" ht="15.75" thickBot="1" x14ac:dyDescent="0.3">
      <c r="B1709" s="84" t="str">
        <f t="shared" si="54"/>
        <v/>
      </c>
      <c r="C1709" s="85" t="str">
        <f>IF(D1709="","",VLOOKUP(D1709,'Műszaki adattábla'!E:H,2,0))</f>
        <v/>
      </c>
      <c r="D1709" s="86" t="str">
        <f>IF('Műszaki adattábla'!E1642="","",'Műszaki adattábla'!E1642)</f>
        <v/>
      </c>
      <c r="E1709" s="148" t="str">
        <f>IF(D1709="","",VLOOKUP(D1709,'Műszaki adattábla'!E:S,13,0))</f>
        <v/>
      </c>
      <c r="F1709" s="87" t="str">
        <f>IF(D1709="","",VLOOKUP(D1709,'Műszaki adattábla'!E:N,8,0))</f>
        <v/>
      </c>
      <c r="G1709" s="87" t="str">
        <f>IF(D1709="","",IF('Műszaki adattábla'!K1642="20-99",IF('Műszaki adattábla'!N1642="","Nem adott meg lekötött teljesítményt",VLOOKUP(D1709,'Műszaki adattábla'!E:P,10,0)),0))</f>
        <v/>
      </c>
      <c r="H1709" s="87" t="str">
        <f>IF(D1709="","",VLOOKUP(D1709,'Műszaki adattábla'!E:Q,11,0))</f>
        <v/>
      </c>
      <c r="I1709" s="88"/>
      <c r="J1709" s="89"/>
      <c r="K1709" s="90" t="str">
        <f>IF(D1709="","",ROUND((F1709*I1709*'Műszaki adattábla'!$C$6/'Műszaki adattábla'!$C$7)+(G1709*I1709)+(H1709*I1709)/12*$D$7,0))</f>
        <v/>
      </c>
      <c r="L1709" s="91" t="str">
        <f t="shared" si="55"/>
        <v/>
      </c>
    </row>
    <row r="1710" spans="2:12" ht="15.75" thickBot="1" x14ac:dyDescent="0.3">
      <c r="B1710" s="84" t="str">
        <f t="shared" si="54"/>
        <v/>
      </c>
      <c r="C1710" s="85" t="str">
        <f>IF(D1710="","",VLOOKUP(D1710,'Műszaki adattábla'!E:H,2,0))</f>
        <v/>
      </c>
      <c r="D1710" s="86" t="str">
        <f>IF('Műszaki adattábla'!E1643="","",'Műszaki adattábla'!E1643)</f>
        <v/>
      </c>
      <c r="E1710" s="148" t="str">
        <f>IF(D1710="","",VLOOKUP(D1710,'Műszaki adattábla'!E:S,13,0))</f>
        <v/>
      </c>
      <c r="F1710" s="87" t="str">
        <f>IF(D1710="","",VLOOKUP(D1710,'Műszaki adattábla'!E:N,8,0))</f>
        <v/>
      </c>
      <c r="G1710" s="87" t="str">
        <f>IF(D1710="","",IF('Műszaki adattábla'!K1643="20-99",IF('Műszaki adattábla'!N1643="","Nem adott meg lekötött teljesítményt",VLOOKUP(D1710,'Műszaki adattábla'!E:P,10,0)),0))</f>
        <v/>
      </c>
      <c r="H1710" s="87" t="str">
        <f>IF(D1710="","",VLOOKUP(D1710,'Műszaki adattábla'!E:Q,11,0))</f>
        <v/>
      </c>
      <c r="I1710" s="88"/>
      <c r="J1710" s="89"/>
      <c r="K1710" s="90" t="str">
        <f>IF(D1710="","",ROUND((F1710*I1710*'Műszaki adattábla'!$C$6/'Műszaki adattábla'!$C$7)+(G1710*I1710)+(H1710*I1710)/12*$D$7,0))</f>
        <v/>
      </c>
      <c r="L1710" s="91" t="str">
        <f t="shared" si="55"/>
        <v/>
      </c>
    </row>
    <row r="1711" spans="2:12" ht="15.75" thickBot="1" x14ac:dyDescent="0.3">
      <c r="B1711" s="84" t="str">
        <f t="shared" si="54"/>
        <v/>
      </c>
      <c r="C1711" s="85" t="str">
        <f>IF(D1711="","",VLOOKUP(D1711,'Műszaki adattábla'!E:H,2,0))</f>
        <v/>
      </c>
      <c r="D1711" s="86" t="str">
        <f>IF('Műszaki adattábla'!E1644="","",'Műszaki adattábla'!E1644)</f>
        <v/>
      </c>
      <c r="E1711" s="148" t="str">
        <f>IF(D1711="","",VLOOKUP(D1711,'Műszaki adattábla'!E:S,13,0))</f>
        <v/>
      </c>
      <c r="F1711" s="87" t="str">
        <f>IF(D1711="","",VLOOKUP(D1711,'Műszaki adattábla'!E:N,8,0))</f>
        <v/>
      </c>
      <c r="G1711" s="87" t="str">
        <f>IF(D1711="","",IF('Műszaki adattábla'!K1644="20-99",IF('Műszaki adattábla'!N1644="","Nem adott meg lekötött teljesítményt",VLOOKUP(D1711,'Műszaki adattábla'!E:P,10,0)),0))</f>
        <v/>
      </c>
      <c r="H1711" s="87" t="str">
        <f>IF(D1711="","",VLOOKUP(D1711,'Műszaki adattábla'!E:Q,11,0))</f>
        <v/>
      </c>
      <c r="I1711" s="88"/>
      <c r="J1711" s="89"/>
      <c r="K1711" s="90" t="str">
        <f>IF(D1711="","",ROUND((F1711*I1711*'Műszaki adattábla'!$C$6/'Műszaki adattábla'!$C$7)+(G1711*I1711)+(H1711*I1711)/12*$D$7,0))</f>
        <v/>
      </c>
      <c r="L1711" s="91" t="str">
        <f t="shared" si="55"/>
        <v/>
      </c>
    </row>
    <row r="1712" spans="2:12" ht="15.75" thickBot="1" x14ac:dyDescent="0.3">
      <c r="B1712" s="84" t="str">
        <f t="shared" si="54"/>
        <v/>
      </c>
      <c r="C1712" s="85" t="str">
        <f>IF(D1712="","",VLOOKUP(D1712,'Műszaki adattábla'!E:H,2,0))</f>
        <v/>
      </c>
      <c r="D1712" s="86" t="str">
        <f>IF('Műszaki adattábla'!E1645="","",'Műszaki adattábla'!E1645)</f>
        <v/>
      </c>
      <c r="E1712" s="148" t="str">
        <f>IF(D1712="","",VLOOKUP(D1712,'Műszaki adattábla'!E:S,13,0))</f>
        <v/>
      </c>
      <c r="F1712" s="87" t="str">
        <f>IF(D1712="","",VLOOKUP(D1712,'Műszaki adattábla'!E:N,8,0))</f>
        <v/>
      </c>
      <c r="G1712" s="87" t="str">
        <f>IF(D1712="","",IF('Műszaki adattábla'!K1645="20-99",IF('Műszaki adattábla'!N1645="","Nem adott meg lekötött teljesítményt",VLOOKUP(D1712,'Műszaki adattábla'!E:P,10,0)),0))</f>
        <v/>
      </c>
      <c r="H1712" s="87" t="str">
        <f>IF(D1712="","",VLOOKUP(D1712,'Műszaki adattábla'!E:Q,11,0))</f>
        <v/>
      </c>
      <c r="I1712" s="88"/>
      <c r="J1712" s="89"/>
      <c r="K1712" s="90" t="str">
        <f>IF(D1712="","",ROUND((F1712*I1712*'Műszaki adattábla'!$C$6/'Műszaki adattábla'!$C$7)+(G1712*I1712)+(H1712*I1712)/12*$D$7,0))</f>
        <v/>
      </c>
      <c r="L1712" s="91" t="str">
        <f t="shared" si="55"/>
        <v/>
      </c>
    </row>
    <row r="1713" spans="2:12" ht="15.75" thickBot="1" x14ac:dyDescent="0.3">
      <c r="B1713" s="84" t="str">
        <f t="shared" si="54"/>
        <v/>
      </c>
      <c r="C1713" s="85" t="str">
        <f>IF(D1713="","",VLOOKUP(D1713,'Műszaki adattábla'!E:H,2,0))</f>
        <v/>
      </c>
      <c r="D1713" s="86" t="str">
        <f>IF('Műszaki adattábla'!E1646="","",'Műszaki adattábla'!E1646)</f>
        <v/>
      </c>
      <c r="E1713" s="148" t="str">
        <f>IF(D1713="","",VLOOKUP(D1713,'Műszaki adattábla'!E:S,13,0))</f>
        <v/>
      </c>
      <c r="F1713" s="87" t="str">
        <f>IF(D1713="","",VLOOKUP(D1713,'Műszaki adattábla'!E:N,8,0))</f>
        <v/>
      </c>
      <c r="G1713" s="87" t="str">
        <f>IF(D1713="","",IF('Műszaki adattábla'!K1646="20-99",IF('Műszaki adattábla'!N1646="","Nem adott meg lekötött teljesítményt",VLOOKUP(D1713,'Műszaki adattábla'!E:P,10,0)),0))</f>
        <v/>
      </c>
      <c r="H1713" s="87" t="str">
        <f>IF(D1713="","",VLOOKUP(D1713,'Műszaki adattábla'!E:Q,11,0))</f>
        <v/>
      </c>
      <c r="I1713" s="88"/>
      <c r="J1713" s="89"/>
      <c r="K1713" s="90" t="str">
        <f>IF(D1713="","",ROUND((F1713*I1713*'Műszaki adattábla'!$C$6/'Műszaki adattábla'!$C$7)+(G1713*I1713)+(H1713*I1713)/12*$D$7,0))</f>
        <v/>
      </c>
      <c r="L1713" s="91" t="str">
        <f t="shared" si="55"/>
        <v/>
      </c>
    </row>
    <row r="1714" spans="2:12" ht="15.75" thickBot="1" x14ac:dyDescent="0.3">
      <c r="B1714" s="84" t="str">
        <f t="shared" si="54"/>
        <v/>
      </c>
      <c r="C1714" s="85" t="str">
        <f>IF(D1714="","",VLOOKUP(D1714,'Műszaki adattábla'!E:H,2,0))</f>
        <v/>
      </c>
      <c r="D1714" s="86" t="str">
        <f>IF('Műszaki adattábla'!E1647="","",'Műszaki adattábla'!E1647)</f>
        <v/>
      </c>
      <c r="E1714" s="148" t="str">
        <f>IF(D1714="","",VLOOKUP(D1714,'Műszaki adattábla'!E:S,13,0))</f>
        <v/>
      </c>
      <c r="F1714" s="87" t="str">
        <f>IF(D1714="","",VLOOKUP(D1714,'Műszaki adattábla'!E:N,8,0))</f>
        <v/>
      </c>
      <c r="G1714" s="87" t="str">
        <f>IF(D1714="","",IF('Műszaki adattábla'!K1647="20-99",IF('Műszaki adattábla'!N1647="","Nem adott meg lekötött teljesítményt",VLOOKUP(D1714,'Műszaki adattábla'!E:P,10,0)),0))</f>
        <v/>
      </c>
      <c r="H1714" s="87" t="str">
        <f>IF(D1714="","",VLOOKUP(D1714,'Műszaki adattábla'!E:Q,11,0))</f>
        <v/>
      </c>
      <c r="I1714" s="88"/>
      <c r="J1714" s="89"/>
      <c r="K1714" s="90" t="str">
        <f>IF(D1714="","",ROUND((F1714*I1714*'Műszaki adattábla'!$C$6/'Műszaki adattábla'!$C$7)+(G1714*I1714)+(H1714*I1714)/12*$D$7,0))</f>
        <v/>
      </c>
      <c r="L1714" s="91" t="str">
        <f t="shared" si="55"/>
        <v/>
      </c>
    </row>
    <row r="1715" spans="2:12" ht="15.75" thickBot="1" x14ac:dyDescent="0.3">
      <c r="B1715" s="84" t="str">
        <f t="shared" si="54"/>
        <v/>
      </c>
      <c r="C1715" s="85" t="str">
        <f>IF(D1715="","",VLOOKUP(D1715,'Műszaki adattábla'!E:H,2,0))</f>
        <v/>
      </c>
      <c r="D1715" s="86" t="str">
        <f>IF('Műszaki adattábla'!E1648="","",'Műszaki adattábla'!E1648)</f>
        <v/>
      </c>
      <c r="E1715" s="148" t="str">
        <f>IF(D1715="","",VLOOKUP(D1715,'Műszaki adattábla'!E:S,13,0))</f>
        <v/>
      </c>
      <c r="F1715" s="87" t="str">
        <f>IF(D1715="","",VLOOKUP(D1715,'Műszaki adattábla'!E:N,8,0))</f>
        <v/>
      </c>
      <c r="G1715" s="87" t="str">
        <f>IF(D1715="","",IF('Műszaki adattábla'!K1648="20-99",IF('Műszaki adattábla'!N1648="","Nem adott meg lekötött teljesítményt",VLOOKUP(D1715,'Műszaki adattábla'!E:P,10,0)),0))</f>
        <v/>
      </c>
      <c r="H1715" s="87" t="str">
        <f>IF(D1715="","",VLOOKUP(D1715,'Műszaki adattábla'!E:Q,11,0))</f>
        <v/>
      </c>
      <c r="I1715" s="88"/>
      <c r="J1715" s="89"/>
      <c r="K1715" s="90" t="str">
        <f>IF(D1715="","",ROUND((F1715*I1715*'Műszaki adattábla'!$C$6/'Műszaki adattábla'!$C$7)+(G1715*I1715)+(H1715*I1715)/12*$D$7,0))</f>
        <v/>
      </c>
      <c r="L1715" s="91" t="str">
        <f t="shared" si="55"/>
        <v/>
      </c>
    </row>
    <row r="1716" spans="2:12" ht="15.75" thickBot="1" x14ac:dyDescent="0.3">
      <c r="B1716" s="84" t="str">
        <f t="shared" si="54"/>
        <v/>
      </c>
      <c r="C1716" s="85" t="str">
        <f>IF(D1716="","",VLOOKUP(D1716,'Műszaki adattábla'!E:H,2,0))</f>
        <v/>
      </c>
      <c r="D1716" s="86" t="str">
        <f>IF('Műszaki adattábla'!E1649="","",'Műszaki adattábla'!E1649)</f>
        <v/>
      </c>
      <c r="E1716" s="148" t="str">
        <f>IF(D1716="","",VLOOKUP(D1716,'Műszaki adattábla'!E:S,13,0))</f>
        <v/>
      </c>
      <c r="F1716" s="87" t="str">
        <f>IF(D1716="","",VLOOKUP(D1716,'Műszaki adattábla'!E:N,8,0))</f>
        <v/>
      </c>
      <c r="G1716" s="87" t="str">
        <f>IF(D1716="","",IF('Műszaki adattábla'!K1649="20-99",IF('Műszaki adattábla'!N1649="","Nem adott meg lekötött teljesítményt",VLOOKUP(D1716,'Műszaki adattábla'!E:P,10,0)),0))</f>
        <v/>
      </c>
      <c r="H1716" s="87" t="str">
        <f>IF(D1716="","",VLOOKUP(D1716,'Műszaki adattábla'!E:Q,11,0))</f>
        <v/>
      </c>
      <c r="I1716" s="88"/>
      <c r="J1716" s="89"/>
      <c r="K1716" s="90" t="str">
        <f>IF(D1716="","",ROUND((F1716*I1716*'Műszaki adattábla'!$C$6/'Műszaki adattábla'!$C$7)+(G1716*I1716)+(H1716*I1716)/12*$D$7,0))</f>
        <v/>
      </c>
      <c r="L1716" s="91" t="str">
        <f t="shared" si="55"/>
        <v/>
      </c>
    </row>
    <row r="1717" spans="2:12" ht="15.75" thickBot="1" x14ac:dyDescent="0.3">
      <c r="B1717" s="84" t="str">
        <f t="shared" si="54"/>
        <v/>
      </c>
      <c r="C1717" s="85" t="str">
        <f>IF(D1717="","",VLOOKUP(D1717,'Műszaki adattábla'!E:H,2,0))</f>
        <v/>
      </c>
      <c r="D1717" s="86" t="str">
        <f>IF('Műszaki adattábla'!E1650="","",'Műszaki adattábla'!E1650)</f>
        <v/>
      </c>
      <c r="E1717" s="148" t="str">
        <f>IF(D1717="","",VLOOKUP(D1717,'Műszaki adattábla'!E:S,13,0))</f>
        <v/>
      </c>
      <c r="F1717" s="87" t="str">
        <f>IF(D1717="","",VLOOKUP(D1717,'Műszaki adattábla'!E:N,8,0))</f>
        <v/>
      </c>
      <c r="G1717" s="87" t="str">
        <f>IF(D1717="","",IF('Műszaki adattábla'!K1650="20-99",IF('Műszaki adattábla'!N1650="","Nem adott meg lekötött teljesítményt",VLOOKUP(D1717,'Műszaki adattábla'!E:P,10,0)),0))</f>
        <v/>
      </c>
      <c r="H1717" s="87" t="str">
        <f>IF(D1717="","",VLOOKUP(D1717,'Műszaki adattábla'!E:Q,11,0))</f>
        <v/>
      </c>
      <c r="I1717" s="88"/>
      <c r="J1717" s="89"/>
      <c r="K1717" s="90" t="str">
        <f>IF(D1717="","",ROUND((F1717*I1717*'Műszaki adattábla'!$C$6/'Műszaki adattábla'!$C$7)+(G1717*I1717)+(H1717*I1717)/12*$D$7,0))</f>
        <v/>
      </c>
      <c r="L1717" s="91" t="str">
        <f t="shared" si="55"/>
        <v/>
      </c>
    </row>
    <row r="1718" spans="2:12" ht="15.75" thickBot="1" x14ac:dyDescent="0.3">
      <c r="B1718" s="84" t="str">
        <f t="shared" si="54"/>
        <v/>
      </c>
      <c r="C1718" s="85" t="str">
        <f>IF(D1718="","",VLOOKUP(D1718,'Műszaki adattábla'!E:H,2,0))</f>
        <v/>
      </c>
      <c r="D1718" s="86" t="str">
        <f>IF('Műszaki adattábla'!E1651="","",'Műszaki adattábla'!E1651)</f>
        <v/>
      </c>
      <c r="E1718" s="148" t="str">
        <f>IF(D1718="","",VLOOKUP(D1718,'Műszaki adattábla'!E:S,13,0))</f>
        <v/>
      </c>
      <c r="F1718" s="87" t="str">
        <f>IF(D1718="","",VLOOKUP(D1718,'Műszaki adattábla'!E:N,8,0))</f>
        <v/>
      </c>
      <c r="G1718" s="87" t="str">
        <f>IF(D1718="","",IF('Műszaki adattábla'!K1651="20-99",IF('Műszaki adattábla'!N1651="","Nem adott meg lekötött teljesítményt",VLOOKUP(D1718,'Műszaki adattábla'!E:P,10,0)),0))</f>
        <v/>
      </c>
      <c r="H1718" s="87" t="str">
        <f>IF(D1718="","",VLOOKUP(D1718,'Műszaki adattábla'!E:Q,11,0))</f>
        <v/>
      </c>
      <c r="I1718" s="88"/>
      <c r="J1718" s="89"/>
      <c r="K1718" s="90" t="str">
        <f>IF(D1718="","",ROUND((F1718*I1718*'Műszaki adattábla'!$C$6/'Műszaki adattábla'!$C$7)+(G1718*I1718)+(H1718*I1718)/12*$D$7,0))</f>
        <v/>
      </c>
      <c r="L1718" s="91" t="str">
        <f t="shared" si="55"/>
        <v/>
      </c>
    </row>
    <row r="1719" spans="2:12" ht="15.75" thickBot="1" x14ac:dyDescent="0.3">
      <c r="B1719" s="84" t="str">
        <f t="shared" si="54"/>
        <v/>
      </c>
      <c r="C1719" s="85" t="str">
        <f>IF(D1719="","",VLOOKUP(D1719,'Műszaki adattábla'!E:H,2,0))</f>
        <v/>
      </c>
      <c r="D1719" s="86" t="str">
        <f>IF('Műszaki adattábla'!E1652="","",'Műszaki adattábla'!E1652)</f>
        <v/>
      </c>
      <c r="E1719" s="148" t="str">
        <f>IF(D1719="","",VLOOKUP(D1719,'Műszaki adattábla'!E:S,13,0))</f>
        <v/>
      </c>
      <c r="F1719" s="87" t="str">
        <f>IF(D1719="","",VLOOKUP(D1719,'Műszaki adattábla'!E:N,8,0))</f>
        <v/>
      </c>
      <c r="G1719" s="87" t="str">
        <f>IF(D1719="","",IF('Műszaki adattábla'!K1652="20-99",IF('Műszaki adattábla'!N1652="","Nem adott meg lekötött teljesítményt",VLOOKUP(D1719,'Műszaki adattábla'!E:P,10,0)),0))</f>
        <v/>
      </c>
      <c r="H1719" s="87" t="str">
        <f>IF(D1719="","",VLOOKUP(D1719,'Műszaki adattábla'!E:Q,11,0))</f>
        <v/>
      </c>
      <c r="I1719" s="88"/>
      <c r="J1719" s="89"/>
      <c r="K1719" s="90" t="str">
        <f>IF(D1719="","",ROUND((F1719*I1719*'Műszaki adattábla'!$C$6/'Műszaki adattábla'!$C$7)+(G1719*I1719)+(H1719*I1719)/12*$D$7,0))</f>
        <v/>
      </c>
      <c r="L1719" s="91" t="str">
        <f t="shared" si="55"/>
        <v/>
      </c>
    </row>
    <row r="1720" spans="2:12" ht="15.75" thickBot="1" x14ac:dyDescent="0.3">
      <c r="B1720" s="84" t="str">
        <f t="shared" si="54"/>
        <v/>
      </c>
      <c r="C1720" s="85" t="str">
        <f>IF(D1720="","",VLOOKUP(D1720,'Műszaki adattábla'!E:H,2,0))</f>
        <v/>
      </c>
      <c r="D1720" s="86" t="str">
        <f>IF('Műszaki adattábla'!E1653="","",'Műszaki adattábla'!E1653)</f>
        <v/>
      </c>
      <c r="E1720" s="148" t="str">
        <f>IF(D1720="","",VLOOKUP(D1720,'Műszaki adattábla'!E:S,13,0))</f>
        <v/>
      </c>
      <c r="F1720" s="87" t="str">
        <f>IF(D1720="","",VLOOKUP(D1720,'Műszaki adattábla'!E:N,8,0))</f>
        <v/>
      </c>
      <c r="G1720" s="87" t="str">
        <f>IF(D1720="","",IF('Műszaki adattábla'!K1653="20-99",IF('Műszaki adattábla'!N1653="","Nem adott meg lekötött teljesítményt",VLOOKUP(D1720,'Műszaki adattábla'!E:P,10,0)),0))</f>
        <v/>
      </c>
      <c r="H1720" s="87" t="str">
        <f>IF(D1720="","",VLOOKUP(D1720,'Műszaki adattábla'!E:Q,11,0))</f>
        <v/>
      </c>
      <c r="I1720" s="88"/>
      <c r="J1720" s="89"/>
      <c r="K1720" s="90" t="str">
        <f>IF(D1720="","",ROUND((F1720*I1720*'Műszaki adattábla'!$C$6/'Műszaki adattábla'!$C$7)+(G1720*I1720)+(H1720*I1720)/12*$D$7,0))</f>
        <v/>
      </c>
      <c r="L1720" s="91" t="str">
        <f t="shared" si="55"/>
        <v/>
      </c>
    </row>
    <row r="1721" spans="2:12" ht="15.75" thickBot="1" x14ac:dyDescent="0.3">
      <c r="B1721" s="84" t="str">
        <f t="shared" si="54"/>
        <v/>
      </c>
      <c r="C1721" s="85" t="str">
        <f>IF(D1721="","",VLOOKUP(D1721,'Műszaki adattábla'!E:H,2,0))</f>
        <v/>
      </c>
      <c r="D1721" s="86" t="str">
        <f>IF('Műszaki adattábla'!E1654="","",'Műszaki adattábla'!E1654)</f>
        <v/>
      </c>
      <c r="E1721" s="148" t="str">
        <f>IF(D1721="","",VLOOKUP(D1721,'Műszaki adattábla'!E:S,13,0))</f>
        <v/>
      </c>
      <c r="F1721" s="87" t="str">
        <f>IF(D1721="","",VLOOKUP(D1721,'Műszaki adattábla'!E:N,8,0))</f>
        <v/>
      </c>
      <c r="G1721" s="87" t="str">
        <f>IF(D1721="","",IF('Műszaki adattábla'!K1654="20-99",IF('Műszaki adattábla'!N1654="","Nem adott meg lekötött teljesítményt",VLOOKUP(D1721,'Műszaki adattábla'!E:P,10,0)),0))</f>
        <v/>
      </c>
      <c r="H1721" s="87" t="str">
        <f>IF(D1721="","",VLOOKUP(D1721,'Műszaki adattábla'!E:Q,11,0))</f>
        <v/>
      </c>
      <c r="I1721" s="88"/>
      <c r="J1721" s="89"/>
      <c r="K1721" s="90" t="str">
        <f>IF(D1721="","",ROUND((F1721*I1721*'Műszaki adattábla'!$C$6/'Műszaki adattábla'!$C$7)+(G1721*I1721)+(H1721*I1721)/12*$D$7,0))</f>
        <v/>
      </c>
      <c r="L1721" s="91" t="str">
        <f t="shared" si="55"/>
        <v/>
      </c>
    </row>
    <row r="1722" spans="2:12" ht="15.75" thickBot="1" x14ac:dyDescent="0.3">
      <c r="B1722" s="84" t="str">
        <f t="shared" si="54"/>
        <v/>
      </c>
      <c r="C1722" s="85" t="str">
        <f>IF(D1722="","",VLOOKUP(D1722,'Műszaki adattábla'!E:H,2,0))</f>
        <v/>
      </c>
      <c r="D1722" s="86" t="str">
        <f>IF('Műszaki adattábla'!E1655="","",'Műszaki adattábla'!E1655)</f>
        <v/>
      </c>
      <c r="E1722" s="148" t="str">
        <f>IF(D1722="","",VLOOKUP(D1722,'Műszaki adattábla'!E:S,13,0))</f>
        <v/>
      </c>
      <c r="F1722" s="87" t="str">
        <f>IF(D1722="","",VLOOKUP(D1722,'Műszaki adattábla'!E:N,8,0))</f>
        <v/>
      </c>
      <c r="G1722" s="87" t="str">
        <f>IF(D1722="","",IF('Műszaki adattábla'!K1655="20-99",IF('Műszaki adattábla'!N1655="","Nem adott meg lekötött teljesítményt",VLOOKUP(D1722,'Műszaki adattábla'!E:P,10,0)),0))</f>
        <v/>
      </c>
      <c r="H1722" s="87" t="str">
        <f>IF(D1722="","",VLOOKUP(D1722,'Műszaki adattábla'!E:Q,11,0))</f>
        <v/>
      </c>
      <c r="I1722" s="88"/>
      <c r="J1722" s="89"/>
      <c r="K1722" s="90" t="str">
        <f>IF(D1722="","",ROUND((F1722*I1722*'Műszaki adattábla'!$C$6/'Műszaki adattábla'!$C$7)+(G1722*I1722)+(H1722*I1722)/12*$D$7,0))</f>
        <v/>
      </c>
      <c r="L1722" s="91" t="str">
        <f t="shared" si="55"/>
        <v/>
      </c>
    </row>
    <row r="1723" spans="2:12" ht="15.75" thickBot="1" x14ac:dyDescent="0.3">
      <c r="B1723" s="84" t="str">
        <f t="shared" si="54"/>
        <v/>
      </c>
      <c r="C1723" s="85" t="str">
        <f>IF(D1723="","",VLOOKUP(D1723,'Műszaki adattábla'!E:H,2,0))</f>
        <v/>
      </c>
      <c r="D1723" s="86" t="str">
        <f>IF('Műszaki adattábla'!E1656="","",'Műszaki adattábla'!E1656)</f>
        <v/>
      </c>
      <c r="E1723" s="148" t="str">
        <f>IF(D1723="","",VLOOKUP(D1723,'Műszaki adattábla'!E:S,13,0))</f>
        <v/>
      </c>
      <c r="F1723" s="87" t="str">
        <f>IF(D1723="","",VLOOKUP(D1723,'Műszaki adattábla'!E:N,8,0))</f>
        <v/>
      </c>
      <c r="G1723" s="87" t="str">
        <f>IF(D1723="","",IF('Műszaki adattábla'!K1656="20-99",IF('Műszaki adattábla'!N1656="","Nem adott meg lekötött teljesítményt",VLOOKUP(D1723,'Műszaki adattábla'!E:P,10,0)),0))</f>
        <v/>
      </c>
      <c r="H1723" s="87" t="str">
        <f>IF(D1723="","",VLOOKUP(D1723,'Műszaki adattábla'!E:Q,11,0))</f>
        <v/>
      </c>
      <c r="I1723" s="88"/>
      <c r="J1723" s="89"/>
      <c r="K1723" s="90" t="str">
        <f>IF(D1723="","",ROUND((F1723*I1723*'Műszaki adattábla'!$C$6/'Műszaki adattábla'!$C$7)+(G1723*I1723)+(H1723*I1723)/12*$D$7,0))</f>
        <v/>
      </c>
      <c r="L1723" s="91" t="str">
        <f t="shared" si="55"/>
        <v/>
      </c>
    </row>
    <row r="1724" spans="2:12" ht="15.75" thickBot="1" x14ac:dyDescent="0.3">
      <c r="B1724" s="84" t="str">
        <f t="shared" si="54"/>
        <v/>
      </c>
      <c r="C1724" s="85" t="str">
        <f>IF(D1724="","",VLOOKUP(D1724,'Műszaki adattábla'!E:H,2,0))</f>
        <v/>
      </c>
      <c r="D1724" s="86" t="str">
        <f>IF('Műszaki adattábla'!E1657="","",'Műszaki adattábla'!E1657)</f>
        <v/>
      </c>
      <c r="E1724" s="148" t="str">
        <f>IF(D1724="","",VLOOKUP(D1724,'Műszaki adattábla'!E:S,13,0))</f>
        <v/>
      </c>
      <c r="F1724" s="87" t="str">
        <f>IF(D1724="","",VLOOKUP(D1724,'Műszaki adattábla'!E:N,8,0))</f>
        <v/>
      </c>
      <c r="G1724" s="87" t="str">
        <f>IF(D1724="","",IF('Műszaki adattábla'!K1657="20-99",IF('Műszaki adattábla'!N1657="","Nem adott meg lekötött teljesítményt",VLOOKUP(D1724,'Műszaki adattábla'!E:P,10,0)),0))</f>
        <v/>
      </c>
      <c r="H1724" s="87" t="str">
        <f>IF(D1724="","",VLOOKUP(D1724,'Műszaki adattábla'!E:Q,11,0))</f>
        <v/>
      </c>
      <c r="I1724" s="88"/>
      <c r="J1724" s="89"/>
      <c r="K1724" s="90" t="str">
        <f>IF(D1724="","",ROUND((F1724*I1724*'Műszaki adattábla'!$C$6/'Műszaki adattábla'!$C$7)+(G1724*I1724)+(H1724*I1724)/12*$D$7,0))</f>
        <v/>
      </c>
      <c r="L1724" s="91" t="str">
        <f t="shared" si="55"/>
        <v/>
      </c>
    </row>
    <row r="1725" spans="2:12" ht="15.75" thickBot="1" x14ac:dyDescent="0.3">
      <c r="B1725" s="84" t="str">
        <f t="shared" si="54"/>
        <v/>
      </c>
      <c r="C1725" s="85" t="str">
        <f>IF(D1725="","",VLOOKUP(D1725,'Műszaki adattábla'!E:H,2,0))</f>
        <v/>
      </c>
      <c r="D1725" s="86" t="str">
        <f>IF('Műszaki adattábla'!E1658="","",'Műszaki adattábla'!E1658)</f>
        <v/>
      </c>
      <c r="E1725" s="148" t="str">
        <f>IF(D1725="","",VLOOKUP(D1725,'Műszaki adattábla'!E:S,13,0))</f>
        <v/>
      </c>
      <c r="F1725" s="87" t="str">
        <f>IF(D1725="","",VLOOKUP(D1725,'Műszaki adattábla'!E:N,8,0))</f>
        <v/>
      </c>
      <c r="G1725" s="87" t="str">
        <f>IF(D1725="","",IF('Műszaki adattábla'!K1658="20-99",IF('Műszaki adattábla'!N1658="","Nem adott meg lekötött teljesítményt",VLOOKUP(D1725,'Műszaki adattábla'!E:P,10,0)),0))</f>
        <v/>
      </c>
      <c r="H1725" s="87" t="str">
        <f>IF(D1725="","",VLOOKUP(D1725,'Műszaki adattábla'!E:Q,11,0))</f>
        <v/>
      </c>
      <c r="I1725" s="88"/>
      <c r="J1725" s="89"/>
      <c r="K1725" s="90" t="str">
        <f>IF(D1725="","",ROUND((F1725*I1725*'Műszaki adattábla'!$C$6/'Műszaki adattábla'!$C$7)+(G1725*I1725)+(H1725*I1725)/12*$D$7,0))</f>
        <v/>
      </c>
      <c r="L1725" s="91" t="str">
        <f t="shared" si="55"/>
        <v/>
      </c>
    </row>
    <row r="1726" spans="2:12" ht="15.75" thickBot="1" x14ac:dyDescent="0.3">
      <c r="B1726" s="84" t="str">
        <f t="shared" si="54"/>
        <v/>
      </c>
      <c r="C1726" s="85" t="str">
        <f>IF(D1726="","",VLOOKUP(D1726,'Műszaki adattábla'!E:H,2,0))</f>
        <v/>
      </c>
      <c r="D1726" s="86" t="str">
        <f>IF('Műszaki adattábla'!E1659="","",'Műszaki adattábla'!E1659)</f>
        <v/>
      </c>
      <c r="E1726" s="148" t="str">
        <f>IF(D1726="","",VLOOKUP(D1726,'Műszaki adattábla'!E:S,13,0))</f>
        <v/>
      </c>
      <c r="F1726" s="87" t="str">
        <f>IF(D1726="","",VLOOKUP(D1726,'Műszaki adattábla'!E:N,8,0))</f>
        <v/>
      </c>
      <c r="G1726" s="87" t="str">
        <f>IF(D1726="","",IF('Műszaki adattábla'!K1659="20-99",IF('Műszaki adattábla'!N1659="","Nem adott meg lekötött teljesítményt",VLOOKUP(D1726,'Műszaki adattábla'!E:P,10,0)),0))</f>
        <v/>
      </c>
      <c r="H1726" s="87" t="str">
        <f>IF(D1726="","",VLOOKUP(D1726,'Műszaki adattábla'!E:Q,11,0))</f>
        <v/>
      </c>
      <c r="I1726" s="88"/>
      <c r="J1726" s="89"/>
      <c r="K1726" s="90" t="str">
        <f>IF(D1726="","",ROUND((F1726*I1726*'Műszaki adattábla'!$C$6/'Műszaki adattábla'!$C$7)+(G1726*I1726)+(H1726*I1726)/12*$D$7,0))</f>
        <v/>
      </c>
      <c r="L1726" s="91" t="str">
        <f t="shared" si="55"/>
        <v/>
      </c>
    </row>
    <row r="1727" spans="2:12" ht="15.75" thickBot="1" x14ac:dyDescent="0.3">
      <c r="B1727" s="84" t="str">
        <f t="shared" si="54"/>
        <v/>
      </c>
      <c r="C1727" s="85" t="str">
        <f>IF(D1727="","",VLOOKUP(D1727,'Műszaki adattábla'!E:H,2,0))</f>
        <v/>
      </c>
      <c r="D1727" s="86" t="str">
        <f>IF('Műszaki adattábla'!E1660="","",'Műszaki adattábla'!E1660)</f>
        <v/>
      </c>
      <c r="E1727" s="148" t="str">
        <f>IF(D1727="","",VLOOKUP(D1727,'Műszaki adattábla'!E:S,13,0))</f>
        <v/>
      </c>
      <c r="F1727" s="87" t="str">
        <f>IF(D1727="","",VLOOKUP(D1727,'Műszaki adattábla'!E:N,8,0))</f>
        <v/>
      </c>
      <c r="G1727" s="87" t="str">
        <f>IF(D1727="","",IF('Műszaki adattábla'!K1660="20-99",IF('Műszaki adattábla'!N1660="","Nem adott meg lekötött teljesítményt",VLOOKUP(D1727,'Műszaki adattábla'!E:P,10,0)),0))</f>
        <v/>
      </c>
      <c r="H1727" s="87" t="str">
        <f>IF(D1727="","",VLOOKUP(D1727,'Műszaki adattábla'!E:Q,11,0))</f>
        <v/>
      </c>
      <c r="I1727" s="88"/>
      <c r="J1727" s="89"/>
      <c r="K1727" s="90" t="str">
        <f>IF(D1727="","",ROUND((F1727*I1727*'Műszaki adattábla'!$C$6/'Műszaki adattábla'!$C$7)+(G1727*I1727)+(H1727*I1727)/12*$D$7,0))</f>
        <v/>
      </c>
      <c r="L1727" s="91" t="str">
        <f t="shared" si="55"/>
        <v/>
      </c>
    </row>
    <row r="1728" spans="2:12" ht="15.75" thickBot="1" x14ac:dyDescent="0.3">
      <c r="B1728" s="84" t="str">
        <f t="shared" si="54"/>
        <v/>
      </c>
      <c r="C1728" s="85" t="str">
        <f>IF(D1728="","",VLOOKUP(D1728,'Műszaki adattábla'!E:H,2,0))</f>
        <v/>
      </c>
      <c r="D1728" s="86" t="str">
        <f>IF('Műszaki adattábla'!E1661="","",'Műszaki adattábla'!E1661)</f>
        <v/>
      </c>
      <c r="E1728" s="148" t="str">
        <f>IF(D1728="","",VLOOKUP(D1728,'Műszaki adattábla'!E:S,13,0))</f>
        <v/>
      </c>
      <c r="F1728" s="87" t="str">
        <f>IF(D1728="","",VLOOKUP(D1728,'Műszaki adattábla'!E:N,8,0))</f>
        <v/>
      </c>
      <c r="G1728" s="87" t="str">
        <f>IF(D1728="","",IF('Műszaki adattábla'!K1661="20-99",IF('Műszaki adattábla'!N1661="","Nem adott meg lekötött teljesítményt",VLOOKUP(D1728,'Műszaki adattábla'!E:P,10,0)),0))</f>
        <v/>
      </c>
      <c r="H1728" s="87" t="str">
        <f>IF(D1728="","",VLOOKUP(D1728,'Műszaki adattábla'!E:Q,11,0))</f>
        <v/>
      </c>
      <c r="I1728" s="88"/>
      <c r="J1728" s="89"/>
      <c r="K1728" s="90" t="str">
        <f>IF(D1728="","",ROUND((F1728*I1728*'Műszaki adattábla'!$C$6/'Műszaki adattábla'!$C$7)+(G1728*I1728)+(H1728*I1728)/12*$D$7,0))</f>
        <v/>
      </c>
      <c r="L1728" s="91" t="str">
        <f t="shared" si="55"/>
        <v/>
      </c>
    </row>
    <row r="1729" spans="2:12" ht="15.75" thickBot="1" x14ac:dyDescent="0.3">
      <c r="B1729" s="84" t="str">
        <f t="shared" si="54"/>
        <v/>
      </c>
      <c r="C1729" s="85" t="str">
        <f>IF(D1729="","",VLOOKUP(D1729,'Műszaki adattábla'!E:H,2,0))</f>
        <v/>
      </c>
      <c r="D1729" s="86" t="str">
        <f>IF('Műszaki adattábla'!E1662="","",'Műszaki adattábla'!E1662)</f>
        <v/>
      </c>
      <c r="E1729" s="148" t="str">
        <f>IF(D1729="","",VLOOKUP(D1729,'Műszaki adattábla'!E:S,13,0))</f>
        <v/>
      </c>
      <c r="F1729" s="87" t="str">
        <f>IF(D1729="","",VLOOKUP(D1729,'Műszaki adattábla'!E:N,8,0))</f>
        <v/>
      </c>
      <c r="G1729" s="87" t="str">
        <f>IF(D1729="","",IF('Műszaki adattábla'!K1662="20-99",IF('Műszaki adattábla'!N1662="","Nem adott meg lekötött teljesítményt",VLOOKUP(D1729,'Műszaki adattábla'!E:P,10,0)),0))</f>
        <v/>
      </c>
      <c r="H1729" s="87" t="str">
        <f>IF(D1729="","",VLOOKUP(D1729,'Műszaki adattábla'!E:Q,11,0))</f>
        <v/>
      </c>
      <c r="I1729" s="88"/>
      <c r="J1729" s="89"/>
      <c r="K1729" s="90" t="str">
        <f>IF(D1729="","",ROUND((F1729*I1729*'Műszaki adattábla'!$C$6/'Műszaki adattábla'!$C$7)+(G1729*I1729)+(H1729*I1729)/12*$D$7,0))</f>
        <v/>
      </c>
      <c r="L1729" s="91" t="str">
        <f t="shared" si="55"/>
        <v/>
      </c>
    </row>
    <row r="1730" spans="2:12" ht="15.75" thickBot="1" x14ac:dyDescent="0.3">
      <c r="B1730" s="84" t="str">
        <f t="shared" ref="B1730:B1793" si="56">IF(D1730="","",B1729+1)</f>
        <v/>
      </c>
      <c r="C1730" s="85" t="str">
        <f>IF(D1730="","",VLOOKUP(D1730,'Műszaki adattábla'!E:H,2,0))</f>
        <v/>
      </c>
      <c r="D1730" s="86" t="str">
        <f>IF('Műszaki adattábla'!E1663="","",'Műszaki adattábla'!E1663)</f>
        <v/>
      </c>
      <c r="E1730" s="148" t="str">
        <f>IF(D1730="","",VLOOKUP(D1730,'Műszaki adattábla'!E:S,13,0))</f>
        <v/>
      </c>
      <c r="F1730" s="87" t="str">
        <f>IF(D1730="","",VLOOKUP(D1730,'Műszaki adattábla'!E:N,8,0))</f>
        <v/>
      </c>
      <c r="G1730" s="87" t="str">
        <f>IF(D1730="","",IF('Műszaki adattábla'!K1663="20-99",IF('Műszaki adattábla'!N1663="","Nem adott meg lekötött teljesítményt",VLOOKUP(D1730,'Műszaki adattábla'!E:P,10,0)),0))</f>
        <v/>
      </c>
      <c r="H1730" s="87" t="str">
        <f>IF(D1730="","",VLOOKUP(D1730,'Műszaki adattábla'!E:Q,11,0))</f>
        <v/>
      </c>
      <c r="I1730" s="88"/>
      <c r="J1730" s="89"/>
      <c r="K1730" s="90" t="str">
        <f>IF(D1730="","",ROUND((F1730*I1730*'Műszaki adattábla'!$C$6/'Műszaki adattábla'!$C$7)+(G1730*I1730)+(H1730*I1730)/12*$D$7,0))</f>
        <v/>
      </c>
      <c r="L1730" s="91" t="str">
        <f t="shared" si="55"/>
        <v/>
      </c>
    </row>
    <row r="1731" spans="2:12" ht="15.75" thickBot="1" x14ac:dyDescent="0.3">
      <c r="B1731" s="84" t="str">
        <f t="shared" si="56"/>
        <v/>
      </c>
      <c r="C1731" s="85" t="str">
        <f>IF(D1731="","",VLOOKUP(D1731,'Műszaki adattábla'!E:H,2,0))</f>
        <v/>
      </c>
      <c r="D1731" s="86" t="str">
        <f>IF('Műszaki adattábla'!E1664="","",'Műszaki adattábla'!E1664)</f>
        <v/>
      </c>
      <c r="E1731" s="148" t="str">
        <f>IF(D1731="","",VLOOKUP(D1731,'Műszaki adattábla'!E:S,13,0))</f>
        <v/>
      </c>
      <c r="F1731" s="87" t="str">
        <f>IF(D1731="","",VLOOKUP(D1731,'Műszaki adattábla'!E:N,8,0))</f>
        <v/>
      </c>
      <c r="G1731" s="87" t="str">
        <f>IF(D1731="","",IF('Műszaki adattábla'!K1664="20-99",IF('Műszaki adattábla'!N1664="","Nem adott meg lekötött teljesítményt",VLOOKUP(D1731,'Műszaki adattábla'!E:P,10,0)),0))</f>
        <v/>
      </c>
      <c r="H1731" s="87" t="str">
        <f>IF(D1731="","",VLOOKUP(D1731,'Műszaki adattábla'!E:Q,11,0))</f>
        <v/>
      </c>
      <c r="I1731" s="88"/>
      <c r="J1731" s="89"/>
      <c r="K1731" s="90" t="str">
        <f>IF(D1731="","",ROUND((F1731*I1731*'Műszaki adattábla'!$C$6/'Műszaki adattábla'!$C$7)+(G1731*I1731)+(H1731*I1731)/12*$D$7,0))</f>
        <v/>
      </c>
      <c r="L1731" s="91" t="str">
        <f t="shared" si="55"/>
        <v/>
      </c>
    </row>
    <row r="1732" spans="2:12" ht="15.75" thickBot="1" x14ac:dyDescent="0.3">
      <c r="B1732" s="84" t="str">
        <f t="shared" si="56"/>
        <v/>
      </c>
      <c r="C1732" s="85" t="str">
        <f>IF(D1732="","",VLOOKUP(D1732,'Műszaki adattábla'!E:H,2,0))</f>
        <v/>
      </c>
      <c r="D1732" s="86" t="str">
        <f>IF('Műszaki adattábla'!E1665="","",'Műszaki adattábla'!E1665)</f>
        <v/>
      </c>
      <c r="E1732" s="148" t="str">
        <f>IF(D1732="","",VLOOKUP(D1732,'Műszaki adattábla'!E:S,13,0))</f>
        <v/>
      </c>
      <c r="F1732" s="87" t="str">
        <f>IF(D1732="","",VLOOKUP(D1732,'Műszaki adattábla'!E:N,8,0))</f>
        <v/>
      </c>
      <c r="G1732" s="87" t="str">
        <f>IF(D1732="","",IF('Műszaki adattábla'!K1665="20-99",IF('Műszaki adattábla'!N1665="","Nem adott meg lekötött teljesítményt",VLOOKUP(D1732,'Műszaki adattábla'!E:P,10,0)),0))</f>
        <v/>
      </c>
      <c r="H1732" s="87" t="str">
        <f>IF(D1732="","",VLOOKUP(D1732,'Műszaki adattábla'!E:Q,11,0))</f>
        <v/>
      </c>
      <c r="I1732" s="88"/>
      <c r="J1732" s="89"/>
      <c r="K1732" s="90" t="str">
        <f>IF(D1732="","",ROUND((F1732*I1732*'Műszaki adattábla'!$C$6/'Műszaki adattábla'!$C$7)+(G1732*I1732)+(H1732*I1732)/12*$D$7,0))</f>
        <v/>
      </c>
      <c r="L1732" s="91" t="str">
        <f t="shared" si="55"/>
        <v/>
      </c>
    </row>
    <row r="1733" spans="2:12" ht="15.75" thickBot="1" x14ac:dyDescent="0.3">
      <c r="B1733" s="84" t="str">
        <f t="shared" si="56"/>
        <v/>
      </c>
      <c r="C1733" s="85" t="str">
        <f>IF(D1733="","",VLOOKUP(D1733,'Műszaki adattábla'!E:H,2,0))</f>
        <v/>
      </c>
      <c r="D1733" s="86" t="str">
        <f>IF('Műszaki adattábla'!E1666="","",'Műszaki adattábla'!E1666)</f>
        <v/>
      </c>
      <c r="E1733" s="148" t="str">
        <f>IF(D1733="","",VLOOKUP(D1733,'Műszaki adattábla'!E:S,13,0))</f>
        <v/>
      </c>
      <c r="F1733" s="87" t="str">
        <f>IF(D1733="","",VLOOKUP(D1733,'Műszaki adattábla'!E:N,8,0))</f>
        <v/>
      </c>
      <c r="G1733" s="87" t="str">
        <f>IF(D1733="","",IF('Műszaki adattábla'!K1666="20-99",IF('Műszaki adattábla'!N1666="","Nem adott meg lekötött teljesítményt",VLOOKUP(D1733,'Műszaki adattábla'!E:P,10,0)),0))</f>
        <v/>
      </c>
      <c r="H1733" s="87" t="str">
        <f>IF(D1733="","",VLOOKUP(D1733,'Műszaki adattábla'!E:Q,11,0))</f>
        <v/>
      </c>
      <c r="I1733" s="88"/>
      <c r="J1733" s="89"/>
      <c r="K1733" s="90" t="str">
        <f>IF(D1733="","",ROUND((F1733*I1733*'Műszaki adattábla'!$C$6/'Műszaki adattábla'!$C$7)+(G1733*I1733)+(H1733*I1733)/12*$D$7,0))</f>
        <v/>
      </c>
      <c r="L1733" s="91" t="str">
        <f t="shared" si="55"/>
        <v/>
      </c>
    </row>
    <row r="1734" spans="2:12" ht="15.75" thickBot="1" x14ac:dyDescent="0.3">
      <c r="B1734" s="84" t="str">
        <f t="shared" si="56"/>
        <v/>
      </c>
      <c r="C1734" s="85" t="str">
        <f>IF(D1734="","",VLOOKUP(D1734,'Műszaki adattábla'!E:H,2,0))</f>
        <v/>
      </c>
      <c r="D1734" s="86" t="str">
        <f>IF('Műszaki adattábla'!E1667="","",'Műszaki adattábla'!E1667)</f>
        <v/>
      </c>
      <c r="E1734" s="148" t="str">
        <f>IF(D1734="","",VLOOKUP(D1734,'Műszaki adattábla'!E:S,13,0))</f>
        <v/>
      </c>
      <c r="F1734" s="87" t="str">
        <f>IF(D1734="","",VLOOKUP(D1734,'Műszaki adattábla'!E:N,8,0))</f>
        <v/>
      </c>
      <c r="G1734" s="87" t="str">
        <f>IF(D1734="","",IF('Műszaki adattábla'!K1667="20-99",IF('Műszaki adattábla'!N1667="","Nem adott meg lekötött teljesítményt",VLOOKUP(D1734,'Műszaki adattábla'!E:P,10,0)),0))</f>
        <v/>
      </c>
      <c r="H1734" s="87" t="str">
        <f>IF(D1734="","",VLOOKUP(D1734,'Műszaki adattábla'!E:Q,11,0))</f>
        <v/>
      </c>
      <c r="I1734" s="88"/>
      <c r="J1734" s="89"/>
      <c r="K1734" s="90" t="str">
        <f>IF(D1734="","",ROUND((F1734*I1734*'Műszaki adattábla'!$C$6/'Műszaki adattábla'!$C$7)+(G1734*I1734)+(H1734*I1734)/12*$D$7,0))</f>
        <v/>
      </c>
      <c r="L1734" s="91" t="str">
        <f t="shared" si="55"/>
        <v/>
      </c>
    </row>
    <row r="1735" spans="2:12" ht="15.75" thickBot="1" x14ac:dyDescent="0.3">
      <c r="B1735" s="84" t="str">
        <f t="shared" si="56"/>
        <v/>
      </c>
      <c r="C1735" s="85" t="str">
        <f>IF(D1735="","",VLOOKUP(D1735,'Műszaki adattábla'!E:H,2,0))</f>
        <v/>
      </c>
      <c r="D1735" s="86" t="str">
        <f>IF('Műszaki adattábla'!E1668="","",'Műszaki adattábla'!E1668)</f>
        <v/>
      </c>
      <c r="E1735" s="148" t="str">
        <f>IF(D1735="","",VLOOKUP(D1735,'Műszaki adattábla'!E:S,13,0))</f>
        <v/>
      </c>
      <c r="F1735" s="87" t="str">
        <f>IF(D1735="","",VLOOKUP(D1735,'Műszaki adattábla'!E:N,8,0))</f>
        <v/>
      </c>
      <c r="G1735" s="87" t="str">
        <f>IF(D1735="","",IF('Műszaki adattábla'!K1668="20-99",IF('Műszaki adattábla'!N1668="","Nem adott meg lekötött teljesítményt",VLOOKUP(D1735,'Műszaki adattábla'!E:P,10,0)),0))</f>
        <v/>
      </c>
      <c r="H1735" s="87" t="str">
        <f>IF(D1735="","",VLOOKUP(D1735,'Műszaki adattábla'!E:Q,11,0))</f>
        <v/>
      </c>
      <c r="I1735" s="88"/>
      <c r="J1735" s="89"/>
      <c r="K1735" s="90" t="str">
        <f>IF(D1735="","",ROUND((F1735*I1735*'Műszaki adattábla'!$C$6/'Műszaki adattábla'!$C$7)+(G1735*I1735)+(H1735*I1735)/12*$D$7,0))</f>
        <v/>
      </c>
      <c r="L1735" s="91" t="str">
        <f t="shared" si="55"/>
        <v/>
      </c>
    </row>
    <row r="1736" spans="2:12" ht="15.75" thickBot="1" x14ac:dyDescent="0.3">
      <c r="B1736" s="84" t="str">
        <f t="shared" si="56"/>
        <v/>
      </c>
      <c r="C1736" s="85" t="str">
        <f>IF(D1736="","",VLOOKUP(D1736,'Műszaki adattábla'!E:H,2,0))</f>
        <v/>
      </c>
      <c r="D1736" s="86" t="str">
        <f>IF('Műszaki adattábla'!E1669="","",'Műszaki adattábla'!E1669)</f>
        <v/>
      </c>
      <c r="E1736" s="148" t="str">
        <f>IF(D1736="","",VLOOKUP(D1736,'Műszaki adattábla'!E:S,13,0))</f>
        <v/>
      </c>
      <c r="F1736" s="87" t="str">
        <f>IF(D1736="","",VLOOKUP(D1736,'Műszaki adattábla'!E:N,8,0))</f>
        <v/>
      </c>
      <c r="G1736" s="87" t="str">
        <f>IF(D1736="","",IF('Műszaki adattábla'!K1669="20-99",IF('Műszaki adattábla'!N1669="","Nem adott meg lekötött teljesítményt",VLOOKUP(D1736,'Műszaki adattábla'!E:P,10,0)),0))</f>
        <v/>
      </c>
      <c r="H1736" s="87" t="str">
        <f>IF(D1736="","",VLOOKUP(D1736,'Műszaki adattábla'!E:Q,11,0))</f>
        <v/>
      </c>
      <c r="I1736" s="88"/>
      <c r="J1736" s="89"/>
      <c r="K1736" s="90" t="str">
        <f>IF(D1736="","",ROUND((F1736*I1736*'Műszaki adattábla'!$C$6/'Műszaki adattábla'!$C$7)+(G1736*I1736)+(H1736*I1736)/12*$D$7,0))</f>
        <v/>
      </c>
      <c r="L1736" s="91" t="str">
        <f t="shared" si="55"/>
        <v/>
      </c>
    </row>
    <row r="1737" spans="2:12" ht="15.75" thickBot="1" x14ac:dyDescent="0.3">
      <c r="B1737" s="84" t="str">
        <f t="shared" si="56"/>
        <v/>
      </c>
      <c r="C1737" s="85" t="str">
        <f>IF(D1737="","",VLOOKUP(D1737,'Műszaki adattábla'!E:H,2,0))</f>
        <v/>
      </c>
      <c r="D1737" s="86" t="str">
        <f>IF('Műszaki adattábla'!E1670="","",'Műszaki adattábla'!E1670)</f>
        <v/>
      </c>
      <c r="E1737" s="148" t="str">
        <f>IF(D1737="","",VLOOKUP(D1737,'Műszaki adattábla'!E:S,13,0))</f>
        <v/>
      </c>
      <c r="F1737" s="87" t="str">
        <f>IF(D1737="","",VLOOKUP(D1737,'Műszaki adattábla'!E:N,8,0))</f>
        <v/>
      </c>
      <c r="G1737" s="87" t="str">
        <f>IF(D1737="","",IF('Műszaki adattábla'!K1670="20-99",IF('Műszaki adattábla'!N1670="","Nem adott meg lekötött teljesítményt",VLOOKUP(D1737,'Műszaki adattábla'!E:P,10,0)),0))</f>
        <v/>
      </c>
      <c r="H1737" s="87" t="str">
        <f>IF(D1737="","",VLOOKUP(D1737,'Műszaki adattábla'!E:Q,11,0))</f>
        <v/>
      </c>
      <c r="I1737" s="88"/>
      <c r="J1737" s="89"/>
      <c r="K1737" s="90" t="str">
        <f>IF(D1737="","",ROUND((F1737*I1737*'Műszaki adattábla'!$C$6/'Műszaki adattábla'!$C$7)+(G1737*I1737)+(H1737*I1737)/12*$D$7,0))</f>
        <v/>
      </c>
      <c r="L1737" s="91" t="str">
        <f t="shared" si="55"/>
        <v/>
      </c>
    </row>
    <row r="1738" spans="2:12" ht="15.75" thickBot="1" x14ac:dyDescent="0.3">
      <c r="B1738" s="84" t="str">
        <f t="shared" si="56"/>
        <v/>
      </c>
      <c r="C1738" s="85" t="str">
        <f>IF(D1738="","",VLOOKUP(D1738,'Műszaki adattábla'!E:H,2,0))</f>
        <v/>
      </c>
      <c r="D1738" s="86" t="str">
        <f>IF('Műszaki adattábla'!E1671="","",'Műszaki adattábla'!E1671)</f>
        <v/>
      </c>
      <c r="E1738" s="148" t="str">
        <f>IF(D1738="","",VLOOKUP(D1738,'Műszaki adattábla'!E:S,13,0))</f>
        <v/>
      </c>
      <c r="F1738" s="87" t="str">
        <f>IF(D1738="","",VLOOKUP(D1738,'Műszaki adattábla'!E:N,8,0))</f>
        <v/>
      </c>
      <c r="G1738" s="87" t="str">
        <f>IF(D1738="","",IF('Műszaki adattábla'!K1671="20-99",IF('Műszaki adattábla'!N1671="","Nem adott meg lekötött teljesítményt",VLOOKUP(D1738,'Műszaki adattábla'!E:P,10,0)),0))</f>
        <v/>
      </c>
      <c r="H1738" s="87" t="str">
        <f>IF(D1738="","",VLOOKUP(D1738,'Műszaki adattábla'!E:Q,11,0))</f>
        <v/>
      </c>
      <c r="I1738" s="88"/>
      <c r="J1738" s="89"/>
      <c r="K1738" s="90" t="str">
        <f>IF(D1738="","",ROUND((F1738*I1738*'Műszaki adattábla'!$C$6/'Műszaki adattábla'!$C$7)+(G1738*I1738)+(H1738*I1738)/12*$D$7,0))</f>
        <v/>
      </c>
      <c r="L1738" s="91" t="str">
        <f t="shared" si="55"/>
        <v/>
      </c>
    </row>
    <row r="1739" spans="2:12" ht="15.75" thickBot="1" x14ac:dyDescent="0.3">
      <c r="B1739" s="84" t="str">
        <f t="shared" si="56"/>
        <v/>
      </c>
      <c r="C1739" s="85" t="str">
        <f>IF(D1739="","",VLOOKUP(D1739,'Műszaki adattábla'!E:H,2,0))</f>
        <v/>
      </c>
      <c r="D1739" s="86" t="str">
        <f>IF('Műszaki adattábla'!E1672="","",'Műszaki adattábla'!E1672)</f>
        <v/>
      </c>
      <c r="E1739" s="148" t="str">
        <f>IF(D1739="","",VLOOKUP(D1739,'Műszaki adattábla'!E:S,13,0))</f>
        <v/>
      </c>
      <c r="F1739" s="87" t="str">
        <f>IF(D1739="","",VLOOKUP(D1739,'Műszaki adattábla'!E:N,8,0))</f>
        <v/>
      </c>
      <c r="G1739" s="87" t="str">
        <f>IF(D1739="","",IF('Műszaki adattábla'!K1672="20-99",IF('Műszaki adattábla'!N1672="","Nem adott meg lekötött teljesítményt",VLOOKUP(D1739,'Műszaki adattábla'!E:P,10,0)),0))</f>
        <v/>
      </c>
      <c r="H1739" s="87" t="str">
        <f>IF(D1739="","",VLOOKUP(D1739,'Műszaki adattábla'!E:Q,11,0))</f>
        <v/>
      </c>
      <c r="I1739" s="88"/>
      <c r="J1739" s="89"/>
      <c r="K1739" s="90" t="str">
        <f>IF(D1739="","",ROUND((F1739*I1739*'Műszaki adattábla'!$C$6/'Műszaki adattábla'!$C$7)+(G1739*I1739)+(H1739*I1739)/12*$D$7,0))</f>
        <v/>
      </c>
      <c r="L1739" s="91" t="str">
        <f t="shared" si="55"/>
        <v/>
      </c>
    </row>
    <row r="1740" spans="2:12" ht="15.75" thickBot="1" x14ac:dyDescent="0.3">
      <c r="B1740" s="84" t="str">
        <f t="shared" si="56"/>
        <v/>
      </c>
      <c r="C1740" s="85" t="str">
        <f>IF(D1740="","",VLOOKUP(D1740,'Műszaki adattábla'!E:H,2,0))</f>
        <v/>
      </c>
      <c r="D1740" s="86" t="str">
        <f>IF('Műszaki adattábla'!E1673="","",'Műszaki adattábla'!E1673)</f>
        <v/>
      </c>
      <c r="E1740" s="148" t="str">
        <f>IF(D1740="","",VLOOKUP(D1740,'Műszaki adattábla'!E:S,13,0))</f>
        <v/>
      </c>
      <c r="F1740" s="87" t="str">
        <f>IF(D1740="","",VLOOKUP(D1740,'Műszaki adattábla'!E:N,8,0))</f>
        <v/>
      </c>
      <c r="G1740" s="87" t="str">
        <f>IF(D1740="","",IF('Műszaki adattábla'!K1673="20-99",IF('Műszaki adattábla'!N1673="","Nem adott meg lekötött teljesítményt",VLOOKUP(D1740,'Műszaki adattábla'!E:P,10,0)),0))</f>
        <v/>
      </c>
      <c r="H1740" s="87" t="str">
        <f>IF(D1740="","",VLOOKUP(D1740,'Műszaki adattábla'!E:Q,11,0))</f>
        <v/>
      </c>
      <c r="I1740" s="88"/>
      <c r="J1740" s="89"/>
      <c r="K1740" s="90" t="str">
        <f>IF(D1740="","",ROUND((F1740*I1740*'Műszaki adattábla'!$C$6/'Műszaki adattábla'!$C$7)+(G1740*I1740)+(H1740*I1740)/12*$D$7,0))</f>
        <v/>
      </c>
      <c r="L1740" s="91" t="str">
        <f t="shared" si="55"/>
        <v/>
      </c>
    </row>
    <row r="1741" spans="2:12" ht="15.75" thickBot="1" x14ac:dyDescent="0.3">
      <c r="B1741" s="84" t="str">
        <f t="shared" si="56"/>
        <v/>
      </c>
      <c r="C1741" s="85" t="str">
        <f>IF(D1741="","",VLOOKUP(D1741,'Műszaki adattábla'!E:H,2,0))</f>
        <v/>
      </c>
      <c r="D1741" s="86" t="str">
        <f>IF('Műszaki adattábla'!E1674="","",'Műszaki adattábla'!E1674)</f>
        <v/>
      </c>
      <c r="E1741" s="148" t="str">
        <f>IF(D1741="","",VLOOKUP(D1741,'Műszaki adattábla'!E:S,13,0))</f>
        <v/>
      </c>
      <c r="F1741" s="87" t="str">
        <f>IF(D1741="","",VLOOKUP(D1741,'Műszaki adattábla'!E:N,8,0))</f>
        <v/>
      </c>
      <c r="G1741" s="87" t="str">
        <f>IF(D1741="","",IF('Műszaki adattábla'!K1674="20-99",IF('Műszaki adattábla'!N1674="","Nem adott meg lekötött teljesítményt",VLOOKUP(D1741,'Műszaki adattábla'!E:P,10,0)),0))</f>
        <v/>
      </c>
      <c r="H1741" s="87" t="str">
        <f>IF(D1741="","",VLOOKUP(D1741,'Műszaki adattábla'!E:Q,11,0))</f>
        <v/>
      </c>
      <c r="I1741" s="88"/>
      <c r="J1741" s="89"/>
      <c r="K1741" s="90" t="str">
        <f>IF(D1741="","",ROUND((F1741*I1741*'Műszaki adattábla'!$C$6/'Műszaki adattábla'!$C$7)+(G1741*I1741)+(H1741*I1741)/12*$D$7,0))</f>
        <v/>
      </c>
      <c r="L1741" s="91" t="str">
        <f t="shared" si="55"/>
        <v/>
      </c>
    </row>
    <row r="1742" spans="2:12" ht="15.75" thickBot="1" x14ac:dyDescent="0.3">
      <c r="B1742" s="84" t="str">
        <f t="shared" si="56"/>
        <v/>
      </c>
      <c r="C1742" s="85" t="str">
        <f>IF(D1742="","",VLOOKUP(D1742,'Műszaki adattábla'!E:H,2,0))</f>
        <v/>
      </c>
      <c r="D1742" s="86" t="str">
        <f>IF('Műszaki adattábla'!E1675="","",'Műszaki adattábla'!E1675)</f>
        <v/>
      </c>
      <c r="E1742" s="148" t="str">
        <f>IF(D1742="","",VLOOKUP(D1742,'Műszaki adattábla'!E:S,13,0))</f>
        <v/>
      </c>
      <c r="F1742" s="87" t="str">
        <f>IF(D1742="","",VLOOKUP(D1742,'Műszaki adattábla'!E:N,8,0))</f>
        <v/>
      </c>
      <c r="G1742" s="87" t="str">
        <f>IF(D1742="","",IF('Műszaki adattábla'!K1675="20-99",IF('Műszaki adattábla'!N1675="","Nem adott meg lekötött teljesítményt",VLOOKUP(D1742,'Műszaki adattábla'!E:P,10,0)),0))</f>
        <v/>
      </c>
      <c r="H1742" s="87" t="str">
        <f>IF(D1742="","",VLOOKUP(D1742,'Műszaki adattábla'!E:Q,11,0))</f>
        <v/>
      </c>
      <c r="I1742" s="88"/>
      <c r="J1742" s="89"/>
      <c r="K1742" s="90" t="str">
        <f>IF(D1742="","",ROUND((F1742*I1742*'Műszaki adattábla'!$C$6/'Műszaki adattábla'!$C$7)+(G1742*I1742)+(H1742*I1742)/12*$D$7,0))</f>
        <v/>
      </c>
      <c r="L1742" s="91" t="str">
        <f t="shared" si="55"/>
        <v/>
      </c>
    </row>
    <row r="1743" spans="2:12" ht="15.75" thickBot="1" x14ac:dyDescent="0.3">
      <c r="B1743" s="84" t="str">
        <f t="shared" si="56"/>
        <v/>
      </c>
      <c r="C1743" s="85" t="str">
        <f>IF(D1743="","",VLOOKUP(D1743,'Műszaki adattábla'!E:H,2,0))</f>
        <v/>
      </c>
      <c r="D1743" s="86" t="str">
        <f>IF('Műszaki adattábla'!E1676="","",'Műszaki adattábla'!E1676)</f>
        <v/>
      </c>
      <c r="E1743" s="148" t="str">
        <f>IF(D1743="","",VLOOKUP(D1743,'Műszaki adattábla'!E:S,13,0))</f>
        <v/>
      </c>
      <c r="F1743" s="87" t="str">
        <f>IF(D1743="","",VLOOKUP(D1743,'Műszaki adattábla'!E:N,8,0))</f>
        <v/>
      </c>
      <c r="G1743" s="87" t="str">
        <f>IF(D1743="","",IF('Műszaki adattábla'!K1676="20-99",IF('Műszaki adattábla'!N1676="","Nem adott meg lekötött teljesítményt",VLOOKUP(D1743,'Műszaki adattábla'!E:P,10,0)),0))</f>
        <v/>
      </c>
      <c r="H1743" s="87" t="str">
        <f>IF(D1743="","",VLOOKUP(D1743,'Műszaki adattábla'!E:Q,11,0))</f>
        <v/>
      </c>
      <c r="I1743" s="88"/>
      <c r="J1743" s="89"/>
      <c r="K1743" s="90" t="str">
        <f>IF(D1743="","",ROUND((F1743*I1743*'Műszaki adattábla'!$C$6/'Műszaki adattábla'!$C$7)+(G1743*I1743)+(H1743*I1743)/12*$D$7,0))</f>
        <v/>
      </c>
      <c r="L1743" s="91" t="str">
        <f t="shared" si="55"/>
        <v/>
      </c>
    </row>
    <row r="1744" spans="2:12" ht="15.75" thickBot="1" x14ac:dyDescent="0.3">
      <c r="B1744" s="84" t="str">
        <f t="shared" si="56"/>
        <v/>
      </c>
      <c r="C1744" s="85" t="str">
        <f>IF(D1744="","",VLOOKUP(D1744,'Műszaki adattábla'!E:H,2,0))</f>
        <v/>
      </c>
      <c r="D1744" s="86" t="str">
        <f>IF('Műszaki adattábla'!E1677="","",'Műszaki adattábla'!E1677)</f>
        <v/>
      </c>
      <c r="E1744" s="148" t="str">
        <f>IF(D1744="","",VLOOKUP(D1744,'Műszaki adattábla'!E:S,13,0))</f>
        <v/>
      </c>
      <c r="F1744" s="87" t="str">
        <f>IF(D1744="","",VLOOKUP(D1744,'Műszaki adattábla'!E:N,8,0))</f>
        <v/>
      </c>
      <c r="G1744" s="87" t="str">
        <f>IF(D1744="","",IF('Műszaki adattábla'!K1677="20-99",IF('Műszaki adattábla'!N1677="","Nem adott meg lekötött teljesítményt",VLOOKUP(D1744,'Műszaki adattábla'!E:P,10,0)),0))</f>
        <v/>
      </c>
      <c r="H1744" s="87" t="str">
        <f>IF(D1744="","",VLOOKUP(D1744,'Műszaki adattábla'!E:Q,11,0))</f>
        <v/>
      </c>
      <c r="I1744" s="88"/>
      <c r="J1744" s="89"/>
      <c r="K1744" s="90" t="str">
        <f>IF(D1744="","",ROUND((F1744*I1744*'Műszaki adattábla'!$C$6/'Műszaki adattábla'!$C$7)+(G1744*I1744)+(H1744*I1744)/12*$D$7,0))</f>
        <v/>
      </c>
      <c r="L1744" s="91" t="str">
        <f t="shared" si="55"/>
        <v/>
      </c>
    </row>
    <row r="1745" spans="2:12" ht="15.75" thickBot="1" x14ac:dyDescent="0.3">
      <c r="B1745" s="84" t="str">
        <f t="shared" si="56"/>
        <v/>
      </c>
      <c r="C1745" s="85" t="str">
        <f>IF(D1745="","",VLOOKUP(D1745,'Műszaki adattábla'!E:H,2,0))</f>
        <v/>
      </c>
      <c r="D1745" s="86" t="str">
        <f>IF('Műszaki adattábla'!E1678="","",'Műszaki adattábla'!E1678)</f>
        <v/>
      </c>
      <c r="E1745" s="148" t="str">
        <f>IF(D1745="","",VLOOKUP(D1745,'Műszaki adattábla'!E:S,13,0))</f>
        <v/>
      </c>
      <c r="F1745" s="87" t="str">
        <f>IF(D1745="","",VLOOKUP(D1745,'Műszaki adattábla'!E:N,8,0))</f>
        <v/>
      </c>
      <c r="G1745" s="87" t="str">
        <f>IF(D1745="","",IF('Műszaki adattábla'!K1678="20-99",IF('Műszaki adattábla'!N1678="","Nem adott meg lekötött teljesítményt",VLOOKUP(D1745,'Műszaki adattábla'!E:P,10,0)),0))</f>
        <v/>
      </c>
      <c r="H1745" s="87" t="str">
        <f>IF(D1745="","",VLOOKUP(D1745,'Műszaki adattábla'!E:Q,11,0))</f>
        <v/>
      </c>
      <c r="I1745" s="88"/>
      <c r="J1745" s="89"/>
      <c r="K1745" s="90" t="str">
        <f>IF(D1745="","",ROUND((F1745*I1745*'Műszaki adattábla'!$C$6/'Műszaki adattábla'!$C$7)+(G1745*I1745)+(H1745*I1745)/12*$D$7,0))</f>
        <v/>
      </c>
      <c r="L1745" s="91" t="str">
        <f t="shared" si="55"/>
        <v/>
      </c>
    </row>
    <row r="1746" spans="2:12" ht="15.75" thickBot="1" x14ac:dyDescent="0.3">
      <c r="B1746" s="84" t="str">
        <f t="shared" si="56"/>
        <v/>
      </c>
      <c r="C1746" s="85" t="str">
        <f>IF(D1746="","",VLOOKUP(D1746,'Műszaki adattábla'!E:H,2,0))</f>
        <v/>
      </c>
      <c r="D1746" s="86" t="str">
        <f>IF('Műszaki adattábla'!E1679="","",'Műszaki adattábla'!E1679)</f>
        <v/>
      </c>
      <c r="E1746" s="148" t="str">
        <f>IF(D1746="","",VLOOKUP(D1746,'Műszaki adattábla'!E:S,13,0))</f>
        <v/>
      </c>
      <c r="F1746" s="87" t="str">
        <f>IF(D1746="","",VLOOKUP(D1746,'Műszaki adattábla'!E:N,8,0))</f>
        <v/>
      </c>
      <c r="G1746" s="87" t="str">
        <f>IF(D1746="","",IF('Műszaki adattábla'!K1679="20-99",IF('Műszaki adattábla'!N1679="","Nem adott meg lekötött teljesítményt",VLOOKUP(D1746,'Műszaki adattábla'!E:P,10,0)),0))</f>
        <v/>
      </c>
      <c r="H1746" s="87" t="str">
        <f>IF(D1746="","",VLOOKUP(D1746,'Műszaki adattábla'!E:Q,11,0))</f>
        <v/>
      </c>
      <c r="I1746" s="88"/>
      <c r="J1746" s="89"/>
      <c r="K1746" s="90" t="str">
        <f>IF(D1746="","",ROUND((F1746*I1746*'Műszaki adattábla'!$C$6/'Műszaki adattábla'!$C$7)+(G1746*I1746)+(H1746*I1746)/12*$D$7,0))</f>
        <v/>
      </c>
      <c r="L1746" s="91" t="str">
        <f t="shared" si="55"/>
        <v/>
      </c>
    </row>
    <row r="1747" spans="2:12" ht="15.75" thickBot="1" x14ac:dyDescent="0.3">
      <c r="B1747" s="84" t="str">
        <f t="shared" si="56"/>
        <v/>
      </c>
      <c r="C1747" s="85" t="str">
        <f>IF(D1747="","",VLOOKUP(D1747,'Műszaki adattábla'!E:H,2,0))</f>
        <v/>
      </c>
      <c r="D1747" s="86" t="str">
        <f>IF('Műszaki adattábla'!E1680="","",'Műszaki adattábla'!E1680)</f>
        <v/>
      </c>
      <c r="E1747" s="148" t="str">
        <f>IF(D1747="","",VLOOKUP(D1747,'Műszaki adattábla'!E:S,13,0))</f>
        <v/>
      </c>
      <c r="F1747" s="87" t="str">
        <f>IF(D1747="","",VLOOKUP(D1747,'Műszaki adattábla'!E:N,8,0))</f>
        <v/>
      </c>
      <c r="G1747" s="87" t="str">
        <f>IF(D1747="","",IF('Műszaki adattábla'!K1680="20-99",IF('Műszaki adattábla'!N1680="","Nem adott meg lekötött teljesítményt",VLOOKUP(D1747,'Műszaki adattábla'!E:P,10,0)),0))</f>
        <v/>
      </c>
      <c r="H1747" s="87" t="str">
        <f>IF(D1747="","",VLOOKUP(D1747,'Műszaki adattábla'!E:Q,11,0))</f>
        <v/>
      </c>
      <c r="I1747" s="88"/>
      <c r="J1747" s="89"/>
      <c r="K1747" s="90" t="str">
        <f>IF(D1747="","",ROUND((F1747*I1747*'Műszaki adattábla'!$C$6/'Műszaki adattábla'!$C$7)+(G1747*I1747)+(H1747*I1747)/12*$D$7,0))</f>
        <v/>
      </c>
      <c r="L1747" s="91" t="str">
        <f t="shared" si="55"/>
        <v/>
      </c>
    </row>
    <row r="1748" spans="2:12" ht="15.75" thickBot="1" x14ac:dyDescent="0.3">
      <c r="B1748" s="84" t="str">
        <f t="shared" si="56"/>
        <v/>
      </c>
      <c r="C1748" s="85" t="str">
        <f>IF(D1748="","",VLOOKUP(D1748,'Műszaki adattábla'!E:H,2,0))</f>
        <v/>
      </c>
      <c r="D1748" s="86" t="str">
        <f>IF('Műszaki adattábla'!E1681="","",'Műszaki adattábla'!E1681)</f>
        <v/>
      </c>
      <c r="E1748" s="148" t="str">
        <f>IF(D1748="","",VLOOKUP(D1748,'Műszaki adattábla'!E:S,13,0))</f>
        <v/>
      </c>
      <c r="F1748" s="87" t="str">
        <f>IF(D1748="","",VLOOKUP(D1748,'Műszaki adattábla'!E:N,8,0))</f>
        <v/>
      </c>
      <c r="G1748" s="87" t="str">
        <f>IF(D1748="","",IF('Műszaki adattábla'!K1681="20-99",IF('Műszaki adattábla'!N1681="","Nem adott meg lekötött teljesítményt",VLOOKUP(D1748,'Műszaki adattábla'!E:P,10,0)),0))</f>
        <v/>
      </c>
      <c r="H1748" s="87" t="str">
        <f>IF(D1748="","",VLOOKUP(D1748,'Műszaki adattábla'!E:Q,11,0))</f>
        <v/>
      </c>
      <c r="I1748" s="88"/>
      <c r="J1748" s="89"/>
      <c r="K1748" s="90" t="str">
        <f>IF(D1748="","",ROUND((F1748*I1748*'Műszaki adattábla'!$C$6/'Műszaki adattábla'!$C$7)+(G1748*I1748)+(H1748*I1748)/12*$D$7,0))</f>
        <v/>
      </c>
      <c r="L1748" s="91" t="str">
        <f t="shared" si="55"/>
        <v/>
      </c>
    </row>
    <row r="1749" spans="2:12" ht="15.75" thickBot="1" x14ac:dyDescent="0.3">
      <c r="B1749" s="84" t="str">
        <f t="shared" si="56"/>
        <v/>
      </c>
      <c r="C1749" s="85" t="str">
        <f>IF(D1749="","",VLOOKUP(D1749,'Műszaki adattábla'!E:H,2,0))</f>
        <v/>
      </c>
      <c r="D1749" s="86" t="str">
        <f>IF('Műszaki adattábla'!E1682="","",'Műszaki adattábla'!E1682)</f>
        <v/>
      </c>
      <c r="E1749" s="148" t="str">
        <f>IF(D1749="","",VLOOKUP(D1749,'Műszaki adattábla'!E:S,13,0))</f>
        <v/>
      </c>
      <c r="F1749" s="87" t="str">
        <f>IF(D1749="","",VLOOKUP(D1749,'Műszaki adattábla'!E:N,8,0))</f>
        <v/>
      </c>
      <c r="G1749" s="87" t="str">
        <f>IF(D1749="","",IF('Műszaki adattábla'!K1682="20-99",IF('Műszaki adattábla'!N1682="","Nem adott meg lekötött teljesítményt",VLOOKUP(D1749,'Műszaki adattábla'!E:P,10,0)),0))</f>
        <v/>
      </c>
      <c r="H1749" s="87" t="str">
        <f>IF(D1749="","",VLOOKUP(D1749,'Műszaki adattábla'!E:Q,11,0))</f>
        <v/>
      </c>
      <c r="I1749" s="88"/>
      <c r="J1749" s="89"/>
      <c r="K1749" s="90" t="str">
        <f>IF(D1749="","",ROUND((F1749*I1749*'Műszaki adattábla'!$C$6/'Műszaki adattábla'!$C$7)+(G1749*I1749)+(H1749*I1749)/12*$D$7,0))</f>
        <v/>
      </c>
      <c r="L1749" s="91" t="str">
        <f t="shared" si="55"/>
        <v/>
      </c>
    </row>
    <row r="1750" spans="2:12" ht="15.75" thickBot="1" x14ac:dyDescent="0.3">
      <c r="B1750" s="84" t="str">
        <f t="shared" si="56"/>
        <v/>
      </c>
      <c r="C1750" s="85" t="str">
        <f>IF(D1750="","",VLOOKUP(D1750,'Műszaki adattábla'!E:H,2,0))</f>
        <v/>
      </c>
      <c r="D1750" s="86" t="str">
        <f>IF('Műszaki adattábla'!E1683="","",'Műszaki adattábla'!E1683)</f>
        <v/>
      </c>
      <c r="E1750" s="148" t="str">
        <f>IF(D1750="","",VLOOKUP(D1750,'Műszaki adattábla'!E:S,13,0))</f>
        <v/>
      </c>
      <c r="F1750" s="87" t="str">
        <f>IF(D1750="","",VLOOKUP(D1750,'Műszaki adattábla'!E:N,8,0))</f>
        <v/>
      </c>
      <c r="G1750" s="87" t="str">
        <f>IF(D1750="","",IF('Műszaki adattábla'!K1683="20-99",IF('Műszaki adattábla'!N1683="","Nem adott meg lekötött teljesítményt",VLOOKUP(D1750,'Műszaki adattábla'!E:P,10,0)),0))</f>
        <v/>
      </c>
      <c r="H1750" s="87" t="str">
        <f>IF(D1750="","",VLOOKUP(D1750,'Műszaki adattábla'!E:Q,11,0))</f>
        <v/>
      </c>
      <c r="I1750" s="88"/>
      <c r="J1750" s="89"/>
      <c r="K1750" s="90" t="str">
        <f>IF(D1750="","",ROUND((F1750*I1750*'Műszaki adattábla'!$C$6/'Műszaki adattábla'!$C$7)+(G1750*I1750)+(H1750*I1750)/12*$D$7,0))</f>
        <v/>
      </c>
      <c r="L1750" s="91" t="str">
        <f t="shared" si="55"/>
        <v/>
      </c>
    </row>
    <row r="1751" spans="2:12" ht="15.75" thickBot="1" x14ac:dyDescent="0.3">
      <c r="B1751" s="84" t="str">
        <f t="shared" si="56"/>
        <v/>
      </c>
      <c r="C1751" s="85" t="str">
        <f>IF(D1751="","",VLOOKUP(D1751,'Műszaki adattábla'!E:H,2,0))</f>
        <v/>
      </c>
      <c r="D1751" s="86" t="str">
        <f>IF('Műszaki adattábla'!E1684="","",'Műszaki adattábla'!E1684)</f>
        <v/>
      </c>
      <c r="E1751" s="148" t="str">
        <f>IF(D1751="","",VLOOKUP(D1751,'Műszaki adattábla'!E:S,13,0))</f>
        <v/>
      </c>
      <c r="F1751" s="87" t="str">
        <f>IF(D1751="","",VLOOKUP(D1751,'Műszaki adattábla'!E:N,8,0))</f>
        <v/>
      </c>
      <c r="G1751" s="87" t="str">
        <f>IF(D1751="","",IF('Műszaki adattábla'!K1684="20-99",IF('Műszaki adattábla'!N1684="","Nem adott meg lekötött teljesítményt",VLOOKUP(D1751,'Műszaki adattábla'!E:P,10,0)),0))</f>
        <v/>
      </c>
      <c r="H1751" s="87" t="str">
        <f>IF(D1751="","",VLOOKUP(D1751,'Műszaki adattábla'!E:Q,11,0))</f>
        <v/>
      </c>
      <c r="I1751" s="88"/>
      <c r="J1751" s="89"/>
      <c r="K1751" s="90" t="str">
        <f>IF(D1751="","",ROUND((F1751*I1751*'Műszaki adattábla'!$C$6/'Műszaki adattábla'!$C$7)+(G1751*I1751)+(H1751*I1751)/12*$D$7,0))</f>
        <v/>
      </c>
      <c r="L1751" s="91" t="str">
        <f t="shared" si="55"/>
        <v/>
      </c>
    </row>
    <row r="1752" spans="2:12" ht="15.75" thickBot="1" x14ac:dyDescent="0.3">
      <c r="B1752" s="84" t="str">
        <f t="shared" si="56"/>
        <v/>
      </c>
      <c r="C1752" s="85" t="str">
        <f>IF(D1752="","",VLOOKUP(D1752,'Műszaki adattábla'!E:H,2,0))</f>
        <v/>
      </c>
      <c r="D1752" s="86" t="str">
        <f>IF('Műszaki adattábla'!E1685="","",'Műszaki adattábla'!E1685)</f>
        <v/>
      </c>
      <c r="E1752" s="148" t="str">
        <f>IF(D1752="","",VLOOKUP(D1752,'Műszaki adattábla'!E:S,13,0))</f>
        <v/>
      </c>
      <c r="F1752" s="87" t="str">
        <f>IF(D1752="","",VLOOKUP(D1752,'Műszaki adattábla'!E:N,8,0))</f>
        <v/>
      </c>
      <c r="G1752" s="87" t="str">
        <f>IF(D1752="","",IF('Műszaki adattábla'!K1685="20-99",IF('Műszaki adattábla'!N1685="","Nem adott meg lekötött teljesítményt",VLOOKUP(D1752,'Műszaki adattábla'!E:P,10,0)),0))</f>
        <v/>
      </c>
      <c r="H1752" s="87" t="str">
        <f>IF(D1752="","",VLOOKUP(D1752,'Műszaki adattábla'!E:Q,11,0))</f>
        <v/>
      </c>
      <c r="I1752" s="88"/>
      <c r="J1752" s="89"/>
      <c r="K1752" s="90" t="str">
        <f>IF(D1752="","",ROUND((F1752*I1752*'Műszaki adattábla'!$C$6/'Műszaki adattábla'!$C$7)+(G1752*I1752)+(H1752*I1752)/12*$D$7,0))</f>
        <v/>
      </c>
      <c r="L1752" s="91" t="str">
        <f t="shared" si="55"/>
        <v/>
      </c>
    </row>
    <row r="1753" spans="2:12" ht="15.75" thickBot="1" x14ac:dyDescent="0.3">
      <c r="B1753" s="84" t="str">
        <f t="shared" si="56"/>
        <v/>
      </c>
      <c r="C1753" s="85" t="str">
        <f>IF(D1753="","",VLOOKUP(D1753,'Műszaki adattábla'!E:H,2,0))</f>
        <v/>
      </c>
      <c r="D1753" s="86" t="str">
        <f>IF('Műszaki adattábla'!E1686="","",'Műszaki adattábla'!E1686)</f>
        <v/>
      </c>
      <c r="E1753" s="148" t="str">
        <f>IF(D1753="","",VLOOKUP(D1753,'Műszaki adattábla'!E:S,13,0))</f>
        <v/>
      </c>
      <c r="F1753" s="87" t="str">
        <f>IF(D1753="","",VLOOKUP(D1753,'Műszaki adattábla'!E:N,8,0))</f>
        <v/>
      </c>
      <c r="G1753" s="87" t="str">
        <f>IF(D1753="","",IF('Műszaki adattábla'!K1686="20-99",IF('Műszaki adattábla'!N1686="","Nem adott meg lekötött teljesítményt",VLOOKUP(D1753,'Műszaki adattábla'!E:P,10,0)),0))</f>
        <v/>
      </c>
      <c r="H1753" s="87" t="str">
        <f>IF(D1753="","",VLOOKUP(D1753,'Műszaki adattábla'!E:Q,11,0))</f>
        <v/>
      </c>
      <c r="I1753" s="88"/>
      <c r="J1753" s="89"/>
      <c r="K1753" s="90" t="str">
        <f>IF(D1753="","",ROUND((F1753*I1753*'Műszaki adattábla'!$C$6/'Műszaki adattábla'!$C$7)+(G1753*I1753)+(H1753*I1753)/12*$D$7,0))</f>
        <v/>
      </c>
      <c r="L1753" s="91" t="str">
        <f t="shared" si="55"/>
        <v/>
      </c>
    </row>
    <row r="1754" spans="2:12" ht="15.75" thickBot="1" x14ac:dyDescent="0.3">
      <c r="B1754" s="84" t="str">
        <f t="shared" si="56"/>
        <v/>
      </c>
      <c r="C1754" s="85" t="str">
        <f>IF(D1754="","",VLOOKUP(D1754,'Műszaki adattábla'!E:H,2,0))</f>
        <v/>
      </c>
      <c r="D1754" s="86" t="str">
        <f>IF('Műszaki adattábla'!E1687="","",'Műszaki adattábla'!E1687)</f>
        <v/>
      </c>
      <c r="E1754" s="148" t="str">
        <f>IF(D1754="","",VLOOKUP(D1754,'Műszaki adattábla'!E:S,13,0))</f>
        <v/>
      </c>
      <c r="F1754" s="87" t="str">
        <f>IF(D1754="","",VLOOKUP(D1754,'Műszaki adattábla'!E:N,8,0))</f>
        <v/>
      </c>
      <c r="G1754" s="87" t="str">
        <f>IF(D1754="","",IF('Műszaki adattábla'!K1687="20-99",IF('Műszaki adattábla'!N1687="","Nem adott meg lekötött teljesítményt",VLOOKUP(D1754,'Műszaki adattábla'!E:P,10,0)),0))</f>
        <v/>
      </c>
      <c r="H1754" s="87" t="str">
        <f>IF(D1754="","",VLOOKUP(D1754,'Műszaki adattábla'!E:Q,11,0))</f>
        <v/>
      </c>
      <c r="I1754" s="88"/>
      <c r="J1754" s="89"/>
      <c r="K1754" s="90" t="str">
        <f>IF(D1754="","",ROUND((F1754*I1754*'Műszaki adattábla'!$C$6/'Műszaki adattábla'!$C$7)+(G1754*I1754)+(H1754*I1754)/12*$D$7,0))</f>
        <v/>
      </c>
      <c r="L1754" s="91" t="str">
        <f t="shared" si="55"/>
        <v/>
      </c>
    </row>
    <row r="1755" spans="2:12" ht="15.75" thickBot="1" x14ac:dyDescent="0.3">
      <c r="B1755" s="84" t="str">
        <f t="shared" si="56"/>
        <v/>
      </c>
      <c r="C1755" s="85" t="str">
        <f>IF(D1755="","",VLOOKUP(D1755,'Műszaki adattábla'!E:H,2,0))</f>
        <v/>
      </c>
      <c r="D1755" s="86" t="str">
        <f>IF('Műszaki adattábla'!E1688="","",'Műszaki adattábla'!E1688)</f>
        <v/>
      </c>
      <c r="E1755" s="148" t="str">
        <f>IF(D1755="","",VLOOKUP(D1755,'Műszaki adattábla'!E:S,13,0))</f>
        <v/>
      </c>
      <c r="F1755" s="87" t="str">
        <f>IF(D1755="","",VLOOKUP(D1755,'Műszaki adattábla'!E:N,8,0))</f>
        <v/>
      </c>
      <c r="G1755" s="87" t="str">
        <f>IF(D1755="","",IF('Műszaki adattábla'!K1688="20-99",IF('Műszaki adattábla'!N1688="","Nem adott meg lekötött teljesítményt",VLOOKUP(D1755,'Műszaki adattábla'!E:P,10,0)),0))</f>
        <v/>
      </c>
      <c r="H1755" s="87" t="str">
        <f>IF(D1755="","",VLOOKUP(D1755,'Műszaki adattábla'!E:Q,11,0))</f>
        <v/>
      </c>
      <c r="I1755" s="88"/>
      <c r="J1755" s="89"/>
      <c r="K1755" s="90" t="str">
        <f>IF(D1755="","",ROUND((F1755*I1755*'Műszaki adattábla'!$C$6/'Műszaki adattábla'!$C$7)+(G1755*I1755)+(H1755*I1755)/12*$D$7,0))</f>
        <v/>
      </c>
      <c r="L1755" s="91" t="str">
        <f t="shared" si="55"/>
        <v/>
      </c>
    </row>
    <row r="1756" spans="2:12" ht="15.75" thickBot="1" x14ac:dyDescent="0.3">
      <c r="B1756" s="84" t="str">
        <f t="shared" si="56"/>
        <v/>
      </c>
      <c r="C1756" s="85" t="str">
        <f>IF(D1756="","",VLOOKUP(D1756,'Műszaki adattábla'!E:H,2,0))</f>
        <v/>
      </c>
      <c r="D1756" s="86" t="str">
        <f>IF('Műszaki adattábla'!E1689="","",'Műszaki adattábla'!E1689)</f>
        <v/>
      </c>
      <c r="E1756" s="148" t="str">
        <f>IF(D1756="","",VLOOKUP(D1756,'Műszaki adattábla'!E:S,13,0))</f>
        <v/>
      </c>
      <c r="F1756" s="87" t="str">
        <f>IF(D1756="","",VLOOKUP(D1756,'Műszaki adattábla'!E:N,8,0))</f>
        <v/>
      </c>
      <c r="G1756" s="87" t="str">
        <f>IF(D1756="","",IF('Műszaki adattábla'!K1689="20-99",IF('Műszaki adattábla'!N1689="","Nem adott meg lekötött teljesítményt",VLOOKUP(D1756,'Műszaki adattábla'!E:P,10,0)),0))</f>
        <v/>
      </c>
      <c r="H1756" s="87" t="str">
        <f>IF(D1756="","",VLOOKUP(D1756,'Műszaki adattábla'!E:Q,11,0))</f>
        <v/>
      </c>
      <c r="I1756" s="88"/>
      <c r="J1756" s="89"/>
      <c r="K1756" s="90" t="str">
        <f>IF(D1756="","",ROUND((F1756*I1756*'Műszaki adattábla'!$C$6/'Műszaki adattábla'!$C$7)+(G1756*I1756)+(H1756*I1756)/12*$D$7,0))</f>
        <v/>
      </c>
      <c r="L1756" s="91" t="str">
        <f t="shared" si="55"/>
        <v/>
      </c>
    </row>
    <row r="1757" spans="2:12" ht="15.75" thickBot="1" x14ac:dyDescent="0.3">
      <c r="B1757" s="84" t="str">
        <f t="shared" si="56"/>
        <v/>
      </c>
      <c r="C1757" s="85" t="str">
        <f>IF(D1757="","",VLOOKUP(D1757,'Műszaki adattábla'!E:H,2,0))</f>
        <v/>
      </c>
      <c r="D1757" s="86" t="str">
        <f>IF('Műszaki adattábla'!E1690="","",'Műszaki adattábla'!E1690)</f>
        <v/>
      </c>
      <c r="E1757" s="148" t="str">
        <f>IF(D1757="","",VLOOKUP(D1757,'Műszaki adattábla'!E:S,13,0))</f>
        <v/>
      </c>
      <c r="F1757" s="87" t="str">
        <f>IF(D1757="","",VLOOKUP(D1757,'Műszaki adattábla'!E:N,8,0))</f>
        <v/>
      </c>
      <c r="G1757" s="87" t="str">
        <f>IF(D1757="","",IF('Műszaki adattábla'!K1690="20-99",IF('Műszaki adattábla'!N1690="","Nem adott meg lekötött teljesítményt",VLOOKUP(D1757,'Műszaki adattábla'!E:P,10,0)),0))</f>
        <v/>
      </c>
      <c r="H1757" s="87" t="str">
        <f>IF(D1757="","",VLOOKUP(D1757,'Műszaki adattábla'!E:Q,11,0))</f>
        <v/>
      </c>
      <c r="I1757" s="88"/>
      <c r="J1757" s="89"/>
      <c r="K1757" s="90" t="str">
        <f>IF(D1757="","",ROUND((F1757*I1757*'Műszaki adattábla'!$C$6/'Műszaki adattábla'!$C$7)+(G1757*I1757)+(H1757*I1757)/12*$D$7,0))</f>
        <v/>
      </c>
      <c r="L1757" s="91" t="str">
        <f t="shared" si="55"/>
        <v/>
      </c>
    </row>
    <row r="1758" spans="2:12" ht="15.75" thickBot="1" x14ac:dyDescent="0.3">
      <c r="B1758" s="84" t="str">
        <f t="shared" si="56"/>
        <v/>
      </c>
      <c r="C1758" s="85" t="str">
        <f>IF(D1758="","",VLOOKUP(D1758,'Műszaki adattábla'!E:H,2,0))</f>
        <v/>
      </c>
      <c r="D1758" s="86" t="str">
        <f>IF('Műszaki adattábla'!E1691="","",'Műszaki adattábla'!E1691)</f>
        <v/>
      </c>
      <c r="E1758" s="148" t="str">
        <f>IF(D1758="","",VLOOKUP(D1758,'Műszaki adattábla'!E:S,13,0))</f>
        <v/>
      </c>
      <c r="F1758" s="87" t="str">
        <f>IF(D1758="","",VLOOKUP(D1758,'Műszaki adattábla'!E:N,8,0))</f>
        <v/>
      </c>
      <c r="G1758" s="87" t="str">
        <f>IF(D1758="","",IF('Műszaki adattábla'!K1691="20-99",IF('Műszaki adattábla'!N1691="","Nem adott meg lekötött teljesítményt",VLOOKUP(D1758,'Műszaki adattábla'!E:P,10,0)),0))</f>
        <v/>
      </c>
      <c r="H1758" s="87" t="str">
        <f>IF(D1758="","",VLOOKUP(D1758,'Műszaki adattábla'!E:Q,11,0))</f>
        <v/>
      </c>
      <c r="I1758" s="88"/>
      <c r="J1758" s="89"/>
      <c r="K1758" s="90" t="str">
        <f>IF(D1758="","",ROUND((F1758*I1758*'Műszaki adattábla'!$C$6/'Műszaki adattábla'!$C$7)+(G1758*I1758)+(H1758*I1758)/12*$D$7,0))</f>
        <v/>
      </c>
      <c r="L1758" s="91" t="str">
        <f t="shared" si="55"/>
        <v/>
      </c>
    </row>
    <row r="1759" spans="2:12" ht="15.75" thickBot="1" x14ac:dyDescent="0.3">
      <c r="B1759" s="84" t="str">
        <f t="shared" si="56"/>
        <v/>
      </c>
      <c r="C1759" s="85" t="str">
        <f>IF(D1759="","",VLOOKUP(D1759,'Műszaki adattábla'!E:H,2,0))</f>
        <v/>
      </c>
      <c r="D1759" s="86" t="str">
        <f>IF('Műszaki adattábla'!E1692="","",'Műszaki adattábla'!E1692)</f>
        <v/>
      </c>
      <c r="E1759" s="148" t="str">
        <f>IF(D1759="","",VLOOKUP(D1759,'Műszaki adattábla'!E:S,13,0))</f>
        <v/>
      </c>
      <c r="F1759" s="87" t="str">
        <f>IF(D1759="","",VLOOKUP(D1759,'Műszaki adattábla'!E:N,8,0))</f>
        <v/>
      </c>
      <c r="G1759" s="87" t="str">
        <f>IF(D1759="","",IF('Műszaki adattábla'!K1692="20-99",IF('Műszaki adattábla'!N1692="","Nem adott meg lekötött teljesítményt",VLOOKUP(D1759,'Műszaki adattábla'!E:P,10,0)),0))</f>
        <v/>
      </c>
      <c r="H1759" s="87" t="str">
        <f>IF(D1759="","",VLOOKUP(D1759,'Műszaki adattábla'!E:Q,11,0))</f>
        <v/>
      </c>
      <c r="I1759" s="88"/>
      <c r="J1759" s="89"/>
      <c r="K1759" s="90" t="str">
        <f>IF(D1759="","",ROUND((F1759*I1759*'Műszaki adattábla'!$C$6/'Műszaki adattábla'!$C$7)+(G1759*I1759)+(H1759*I1759)/12*$D$7,0))</f>
        <v/>
      </c>
      <c r="L1759" s="91" t="str">
        <f t="shared" si="55"/>
        <v/>
      </c>
    </row>
    <row r="1760" spans="2:12" ht="15.75" thickBot="1" x14ac:dyDescent="0.3">
      <c r="B1760" s="84" t="str">
        <f t="shared" si="56"/>
        <v/>
      </c>
      <c r="C1760" s="85" t="str">
        <f>IF(D1760="","",VLOOKUP(D1760,'Műszaki adattábla'!E:H,2,0))</f>
        <v/>
      </c>
      <c r="D1760" s="86" t="str">
        <f>IF('Műszaki adattábla'!E1693="","",'Műszaki adattábla'!E1693)</f>
        <v/>
      </c>
      <c r="E1760" s="148" t="str">
        <f>IF(D1760="","",VLOOKUP(D1760,'Műszaki adattábla'!E:S,13,0))</f>
        <v/>
      </c>
      <c r="F1760" s="87" t="str">
        <f>IF(D1760="","",VLOOKUP(D1760,'Műszaki adattábla'!E:N,8,0))</f>
        <v/>
      </c>
      <c r="G1760" s="87" t="str">
        <f>IF(D1760="","",IF('Műszaki adattábla'!K1693="20-99",IF('Műszaki adattábla'!N1693="","Nem adott meg lekötött teljesítményt",VLOOKUP(D1760,'Műszaki adattábla'!E:P,10,0)),0))</f>
        <v/>
      </c>
      <c r="H1760" s="87" t="str">
        <f>IF(D1760="","",VLOOKUP(D1760,'Műszaki adattábla'!E:Q,11,0))</f>
        <v/>
      </c>
      <c r="I1760" s="88"/>
      <c r="J1760" s="89"/>
      <c r="K1760" s="90" t="str">
        <f>IF(D1760="","",ROUND((F1760*I1760*'Műszaki adattábla'!$C$6/'Műszaki adattábla'!$C$7)+(G1760*I1760)+(H1760*I1760)/12*$D$7,0))</f>
        <v/>
      </c>
      <c r="L1760" s="91" t="str">
        <f t="shared" ref="L1760:L1823" si="57">IF(D1760="","",ROUND((J1760/1000)*E1760,0))</f>
        <v/>
      </c>
    </row>
    <row r="1761" spans="2:12" ht="15.75" thickBot="1" x14ac:dyDescent="0.3">
      <c r="B1761" s="84" t="str">
        <f t="shared" si="56"/>
        <v/>
      </c>
      <c r="C1761" s="85" t="str">
        <f>IF(D1761="","",VLOOKUP(D1761,'Műszaki adattábla'!E:H,2,0))</f>
        <v/>
      </c>
      <c r="D1761" s="86" t="str">
        <f>IF('Műszaki adattábla'!E1694="","",'Műszaki adattábla'!E1694)</f>
        <v/>
      </c>
      <c r="E1761" s="148" t="str">
        <f>IF(D1761="","",VLOOKUP(D1761,'Műszaki adattábla'!E:S,13,0))</f>
        <v/>
      </c>
      <c r="F1761" s="87" t="str">
        <f>IF(D1761="","",VLOOKUP(D1761,'Műszaki adattábla'!E:N,8,0))</f>
        <v/>
      </c>
      <c r="G1761" s="87" t="str">
        <f>IF(D1761="","",IF('Műszaki adattábla'!K1694="20-99",IF('Műszaki adattábla'!N1694="","Nem adott meg lekötött teljesítményt",VLOOKUP(D1761,'Műszaki adattábla'!E:P,10,0)),0))</f>
        <v/>
      </c>
      <c r="H1761" s="87" t="str">
        <f>IF(D1761="","",VLOOKUP(D1761,'Műszaki adattábla'!E:Q,11,0))</f>
        <v/>
      </c>
      <c r="I1761" s="88"/>
      <c r="J1761" s="89"/>
      <c r="K1761" s="90" t="str">
        <f>IF(D1761="","",ROUND((F1761*I1761*'Műszaki adattábla'!$C$6/'Műszaki adattábla'!$C$7)+(G1761*I1761)+(H1761*I1761)/12*$D$7,0))</f>
        <v/>
      </c>
      <c r="L1761" s="91" t="str">
        <f t="shared" si="57"/>
        <v/>
      </c>
    </row>
    <row r="1762" spans="2:12" ht="15.75" thickBot="1" x14ac:dyDescent="0.3">
      <c r="B1762" s="84" t="str">
        <f t="shared" si="56"/>
        <v/>
      </c>
      <c r="C1762" s="85" t="str">
        <f>IF(D1762="","",VLOOKUP(D1762,'Műszaki adattábla'!E:H,2,0))</f>
        <v/>
      </c>
      <c r="D1762" s="86" t="str">
        <f>IF('Műszaki adattábla'!E1695="","",'Műszaki adattábla'!E1695)</f>
        <v/>
      </c>
      <c r="E1762" s="148" t="str">
        <f>IF(D1762="","",VLOOKUP(D1762,'Műszaki adattábla'!E:S,13,0))</f>
        <v/>
      </c>
      <c r="F1762" s="87" t="str">
        <f>IF(D1762="","",VLOOKUP(D1762,'Műszaki adattábla'!E:N,8,0))</f>
        <v/>
      </c>
      <c r="G1762" s="87" t="str">
        <f>IF(D1762="","",IF('Műszaki adattábla'!K1695="20-99",IF('Műszaki adattábla'!N1695="","Nem adott meg lekötött teljesítményt",VLOOKUP(D1762,'Műszaki adattábla'!E:P,10,0)),0))</f>
        <v/>
      </c>
      <c r="H1762" s="87" t="str">
        <f>IF(D1762="","",VLOOKUP(D1762,'Műszaki adattábla'!E:Q,11,0))</f>
        <v/>
      </c>
      <c r="I1762" s="88"/>
      <c r="J1762" s="89"/>
      <c r="K1762" s="90" t="str">
        <f>IF(D1762="","",ROUND((F1762*I1762*'Műszaki adattábla'!$C$6/'Műszaki adattábla'!$C$7)+(G1762*I1762)+(H1762*I1762)/12*$D$7,0))</f>
        <v/>
      </c>
      <c r="L1762" s="91" t="str">
        <f t="shared" si="57"/>
        <v/>
      </c>
    </row>
    <row r="1763" spans="2:12" ht="15.75" thickBot="1" x14ac:dyDescent="0.3">
      <c r="B1763" s="84" t="str">
        <f t="shared" si="56"/>
        <v/>
      </c>
      <c r="C1763" s="85" t="str">
        <f>IF(D1763="","",VLOOKUP(D1763,'Műszaki adattábla'!E:H,2,0))</f>
        <v/>
      </c>
      <c r="D1763" s="86" t="str">
        <f>IF('Műszaki adattábla'!E1696="","",'Műszaki adattábla'!E1696)</f>
        <v/>
      </c>
      <c r="E1763" s="148" t="str">
        <f>IF(D1763="","",VLOOKUP(D1763,'Műszaki adattábla'!E:S,13,0))</f>
        <v/>
      </c>
      <c r="F1763" s="87" t="str">
        <f>IF(D1763="","",VLOOKUP(D1763,'Műszaki adattábla'!E:N,8,0))</f>
        <v/>
      </c>
      <c r="G1763" s="87" t="str">
        <f>IF(D1763="","",IF('Műszaki adattábla'!K1696="20-99",IF('Műszaki adattábla'!N1696="","Nem adott meg lekötött teljesítményt",VLOOKUP(D1763,'Műszaki adattábla'!E:P,10,0)),0))</f>
        <v/>
      </c>
      <c r="H1763" s="87" t="str">
        <f>IF(D1763="","",VLOOKUP(D1763,'Műszaki adattábla'!E:Q,11,0))</f>
        <v/>
      </c>
      <c r="I1763" s="88"/>
      <c r="J1763" s="89"/>
      <c r="K1763" s="90" t="str">
        <f>IF(D1763="","",ROUND((F1763*I1763*'Műszaki adattábla'!$C$6/'Műszaki adattábla'!$C$7)+(G1763*I1763)+(H1763*I1763)/12*$D$7,0))</f>
        <v/>
      </c>
      <c r="L1763" s="91" t="str">
        <f t="shared" si="57"/>
        <v/>
      </c>
    </row>
    <row r="1764" spans="2:12" ht="15.75" thickBot="1" x14ac:dyDescent="0.3">
      <c r="B1764" s="84" t="str">
        <f t="shared" si="56"/>
        <v/>
      </c>
      <c r="C1764" s="85" t="str">
        <f>IF(D1764="","",VLOOKUP(D1764,'Műszaki adattábla'!E:H,2,0))</f>
        <v/>
      </c>
      <c r="D1764" s="86" t="str">
        <f>IF('Műszaki adattábla'!E1697="","",'Műszaki adattábla'!E1697)</f>
        <v/>
      </c>
      <c r="E1764" s="148" t="str">
        <f>IF(D1764="","",VLOOKUP(D1764,'Műszaki adattábla'!E:S,13,0))</f>
        <v/>
      </c>
      <c r="F1764" s="87" t="str">
        <f>IF(D1764="","",VLOOKUP(D1764,'Műszaki adattábla'!E:N,8,0))</f>
        <v/>
      </c>
      <c r="G1764" s="87" t="str">
        <f>IF(D1764="","",IF('Műszaki adattábla'!K1697="20-99",IF('Műszaki adattábla'!N1697="","Nem adott meg lekötött teljesítményt",VLOOKUP(D1764,'Műszaki adattábla'!E:P,10,0)),0))</f>
        <v/>
      </c>
      <c r="H1764" s="87" t="str">
        <f>IF(D1764="","",VLOOKUP(D1764,'Műszaki adattábla'!E:Q,11,0))</f>
        <v/>
      </c>
      <c r="I1764" s="88"/>
      <c r="J1764" s="89"/>
      <c r="K1764" s="90" t="str">
        <f>IF(D1764="","",ROUND((F1764*I1764*'Műszaki adattábla'!$C$6/'Műszaki adattábla'!$C$7)+(G1764*I1764)+(H1764*I1764)/12*$D$7,0))</f>
        <v/>
      </c>
      <c r="L1764" s="91" t="str">
        <f t="shared" si="57"/>
        <v/>
      </c>
    </row>
    <row r="1765" spans="2:12" ht="15.75" thickBot="1" x14ac:dyDescent="0.3">
      <c r="B1765" s="84" t="str">
        <f t="shared" si="56"/>
        <v/>
      </c>
      <c r="C1765" s="85" t="str">
        <f>IF(D1765="","",VLOOKUP(D1765,'Műszaki adattábla'!E:H,2,0))</f>
        <v/>
      </c>
      <c r="D1765" s="86" t="str">
        <f>IF('Műszaki adattábla'!E1698="","",'Műszaki adattábla'!E1698)</f>
        <v/>
      </c>
      <c r="E1765" s="148" t="str">
        <f>IF(D1765="","",VLOOKUP(D1765,'Műszaki adattábla'!E:S,13,0))</f>
        <v/>
      </c>
      <c r="F1765" s="87" t="str">
        <f>IF(D1765="","",VLOOKUP(D1765,'Műszaki adattábla'!E:N,8,0))</f>
        <v/>
      </c>
      <c r="G1765" s="87" t="str">
        <f>IF(D1765="","",IF('Műszaki adattábla'!K1698="20-99",IF('Műszaki adattábla'!N1698="","Nem adott meg lekötött teljesítményt",VLOOKUP(D1765,'Műszaki adattábla'!E:P,10,0)),0))</f>
        <v/>
      </c>
      <c r="H1765" s="87" t="str">
        <f>IF(D1765="","",VLOOKUP(D1765,'Műszaki adattábla'!E:Q,11,0))</f>
        <v/>
      </c>
      <c r="I1765" s="88"/>
      <c r="J1765" s="89"/>
      <c r="K1765" s="90" t="str">
        <f>IF(D1765="","",ROUND((F1765*I1765*'Műszaki adattábla'!$C$6/'Műszaki adattábla'!$C$7)+(G1765*I1765)+(H1765*I1765)/12*$D$7,0))</f>
        <v/>
      </c>
      <c r="L1765" s="91" t="str">
        <f t="shared" si="57"/>
        <v/>
      </c>
    </row>
    <row r="1766" spans="2:12" ht="15.75" thickBot="1" x14ac:dyDescent="0.3">
      <c r="B1766" s="84" t="str">
        <f t="shared" si="56"/>
        <v/>
      </c>
      <c r="C1766" s="85" t="str">
        <f>IF(D1766="","",VLOOKUP(D1766,'Műszaki adattábla'!E:H,2,0))</f>
        <v/>
      </c>
      <c r="D1766" s="86" t="str">
        <f>IF('Műszaki adattábla'!E1699="","",'Műszaki adattábla'!E1699)</f>
        <v/>
      </c>
      <c r="E1766" s="148" t="str">
        <f>IF(D1766="","",VLOOKUP(D1766,'Műszaki adattábla'!E:S,13,0))</f>
        <v/>
      </c>
      <c r="F1766" s="87" t="str">
        <f>IF(D1766="","",VLOOKUP(D1766,'Műszaki adattábla'!E:N,8,0))</f>
        <v/>
      </c>
      <c r="G1766" s="87" t="str">
        <f>IF(D1766="","",IF('Műszaki adattábla'!K1699="20-99",IF('Műszaki adattábla'!N1699="","Nem adott meg lekötött teljesítményt",VLOOKUP(D1766,'Műszaki adattábla'!E:P,10,0)),0))</f>
        <v/>
      </c>
      <c r="H1766" s="87" t="str">
        <f>IF(D1766="","",VLOOKUP(D1766,'Műszaki adattábla'!E:Q,11,0))</f>
        <v/>
      </c>
      <c r="I1766" s="88"/>
      <c r="J1766" s="89"/>
      <c r="K1766" s="90" t="str">
        <f>IF(D1766="","",ROUND((F1766*I1766*'Műszaki adattábla'!$C$6/'Műszaki adattábla'!$C$7)+(G1766*I1766)+(H1766*I1766)/12*$D$7,0))</f>
        <v/>
      </c>
      <c r="L1766" s="91" t="str">
        <f t="shared" si="57"/>
        <v/>
      </c>
    </row>
    <row r="1767" spans="2:12" ht="15.75" thickBot="1" x14ac:dyDescent="0.3">
      <c r="B1767" s="84" t="str">
        <f t="shared" si="56"/>
        <v/>
      </c>
      <c r="C1767" s="85" t="str">
        <f>IF(D1767="","",VLOOKUP(D1767,'Műszaki adattábla'!E:H,2,0))</f>
        <v/>
      </c>
      <c r="D1767" s="86" t="str">
        <f>IF('Műszaki adattábla'!E1700="","",'Műszaki adattábla'!E1700)</f>
        <v/>
      </c>
      <c r="E1767" s="148" t="str">
        <f>IF(D1767="","",VLOOKUP(D1767,'Műszaki adattábla'!E:S,13,0))</f>
        <v/>
      </c>
      <c r="F1767" s="87" t="str">
        <f>IF(D1767="","",VLOOKUP(D1767,'Műszaki adattábla'!E:N,8,0))</f>
        <v/>
      </c>
      <c r="G1767" s="87" t="str">
        <f>IF(D1767="","",IF('Műszaki adattábla'!K1700="20-99",IF('Műszaki adattábla'!N1700="","Nem adott meg lekötött teljesítményt",VLOOKUP(D1767,'Műszaki adattábla'!E:P,10,0)),0))</f>
        <v/>
      </c>
      <c r="H1767" s="87" t="str">
        <f>IF(D1767="","",VLOOKUP(D1767,'Műszaki adattábla'!E:Q,11,0))</f>
        <v/>
      </c>
      <c r="I1767" s="88"/>
      <c r="J1767" s="89"/>
      <c r="K1767" s="90" t="str">
        <f>IF(D1767="","",ROUND((F1767*I1767*'Műszaki adattábla'!$C$6/'Műszaki adattábla'!$C$7)+(G1767*I1767)+(H1767*I1767)/12*$D$7,0))</f>
        <v/>
      </c>
      <c r="L1767" s="91" t="str">
        <f t="shared" si="57"/>
        <v/>
      </c>
    </row>
    <row r="1768" spans="2:12" ht="15.75" thickBot="1" x14ac:dyDescent="0.3">
      <c r="B1768" s="84" t="str">
        <f t="shared" si="56"/>
        <v/>
      </c>
      <c r="C1768" s="85" t="str">
        <f>IF(D1768="","",VLOOKUP(D1768,'Műszaki adattábla'!E:H,2,0))</f>
        <v/>
      </c>
      <c r="D1768" s="86" t="str">
        <f>IF('Műszaki adattábla'!E1701="","",'Műszaki adattábla'!E1701)</f>
        <v/>
      </c>
      <c r="E1768" s="148" t="str">
        <f>IF(D1768="","",VLOOKUP(D1768,'Műszaki adattábla'!E:S,13,0))</f>
        <v/>
      </c>
      <c r="F1768" s="87" t="str">
        <f>IF(D1768="","",VLOOKUP(D1768,'Műszaki adattábla'!E:N,8,0))</f>
        <v/>
      </c>
      <c r="G1768" s="87" t="str">
        <f>IF(D1768="","",IF('Műszaki adattábla'!K1701="20-99",IF('Műszaki adattábla'!N1701="","Nem adott meg lekötött teljesítményt",VLOOKUP(D1768,'Műszaki adattábla'!E:P,10,0)),0))</f>
        <v/>
      </c>
      <c r="H1768" s="87" t="str">
        <f>IF(D1768="","",VLOOKUP(D1768,'Műszaki adattábla'!E:Q,11,0))</f>
        <v/>
      </c>
      <c r="I1768" s="88"/>
      <c r="J1768" s="89"/>
      <c r="K1768" s="90" t="str">
        <f>IF(D1768="","",ROUND((F1768*I1768*'Műszaki adattábla'!$C$6/'Műszaki adattábla'!$C$7)+(G1768*I1768)+(H1768*I1768)/12*$D$7,0))</f>
        <v/>
      </c>
      <c r="L1768" s="91" t="str">
        <f t="shared" si="57"/>
        <v/>
      </c>
    </row>
    <row r="1769" spans="2:12" ht="15.75" thickBot="1" x14ac:dyDescent="0.3">
      <c r="B1769" s="84" t="str">
        <f t="shared" si="56"/>
        <v/>
      </c>
      <c r="C1769" s="85" t="str">
        <f>IF(D1769="","",VLOOKUP(D1769,'Műszaki adattábla'!E:H,2,0))</f>
        <v/>
      </c>
      <c r="D1769" s="86" t="str">
        <f>IF('Műszaki adattábla'!E1702="","",'Műszaki adattábla'!E1702)</f>
        <v/>
      </c>
      <c r="E1769" s="148" t="str">
        <f>IF(D1769="","",VLOOKUP(D1769,'Műszaki adattábla'!E:S,13,0))</f>
        <v/>
      </c>
      <c r="F1769" s="87" t="str">
        <f>IF(D1769="","",VLOOKUP(D1769,'Műszaki adattábla'!E:N,8,0))</f>
        <v/>
      </c>
      <c r="G1769" s="87" t="str">
        <f>IF(D1769="","",IF('Műszaki adattábla'!K1702="20-99",IF('Műszaki adattábla'!N1702="","Nem adott meg lekötött teljesítményt",VLOOKUP(D1769,'Műszaki adattábla'!E:P,10,0)),0))</f>
        <v/>
      </c>
      <c r="H1769" s="87" t="str">
        <f>IF(D1769="","",VLOOKUP(D1769,'Műszaki adattábla'!E:Q,11,0))</f>
        <v/>
      </c>
      <c r="I1769" s="88"/>
      <c r="J1769" s="89"/>
      <c r="K1769" s="90" t="str">
        <f>IF(D1769="","",ROUND((F1769*I1769*'Műszaki adattábla'!$C$6/'Műszaki adattábla'!$C$7)+(G1769*I1769)+(H1769*I1769)/12*$D$7,0))</f>
        <v/>
      </c>
      <c r="L1769" s="91" t="str">
        <f t="shared" si="57"/>
        <v/>
      </c>
    </row>
    <row r="1770" spans="2:12" ht="15.75" thickBot="1" x14ac:dyDescent="0.3">
      <c r="B1770" s="84" t="str">
        <f t="shared" si="56"/>
        <v/>
      </c>
      <c r="C1770" s="85" t="str">
        <f>IF(D1770="","",VLOOKUP(D1770,'Műszaki adattábla'!E:H,2,0))</f>
        <v/>
      </c>
      <c r="D1770" s="86" t="str">
        <f>IF('Műszaki adattábla'!E1703="","",'Műszaki adattábla'!E1703)</f>
        <v/>
      </c>
      <c r="E1770" s="148" t="str">
        <f>IF(D1770="","",VLOOKUP(D1770,'Műszaki adattábla'!E:S,13,0))</f>
        <v/>
      </c>
      <c r="F1770" s="87" t="str">
        <f>IF(D1770="","",VLOOKUP(D1770,'Műszaki adattábla'!E:N,8,0))</f>
        <v/>
      </c>
      <c r="G1770" s="87" t="str">
        <f>IF(D1770="","",IF('Műszaki adattábla'!K1703="20-99",IF('Műszaki adattábla'!N1703="","Nem adott meg lekötött teljesítményt",VLOOKUP(D1770,'Műszaki adattábla'!E:P,10,0)),0))</f>
        <v/>
      </c>
      <c r="H1770" s="87" t="str">
        <f>IF(D1770="","",VLOOKUP(D1770,'Műszaki adattábla'!E:Q,11,0))</f>
        <v/>
      </c>
      <c r="I1770" s="88"/>
      <c r="J1770" s="89"/>
      <c r="K1770" s="90" t="str">
        <f>IF(D1770="","",ROUND((F1770*I1770*'Műszaki adattábla'!$C$6/'Műszaki adattábla'!$C$7)+(G1770*I1770)+(H1770*I1770)/12*$D$7,0))</f>
        <v/>
      </c>
      <c r="L1770" s="91" t="str">
        <f t="shared" si="57"/>
        <v/>
      </c>
    </row>
    <row r="1771" spans="2:12" ht="15.75" thickBot="1" x14ac:dyDescent="0.3">
      <c r="B1771" s="84" t="str">
        <f t="shared" si="56"/>
        <v/>
      </c>
      <c r="C1771" s="85" t="str">
        <f>IF(D1771="","",VLOOKUP(D1771,'Műszaki adattábla'!E:H,2,0))</f>
        <v/>
      </c>
      <c r="D1771" s="86" t="str">
        <f>IF('Műszaki adattábla'!E1704="","",'Műszaki adattábla'!E1704)</f>
        <v/>
      </c>
      <c r="E1771" s="148" t="str">
        <f>IF(D1771="","",VLOOKUP(D1771,'Műszaki adattábla'!E:S,13,0))</f>
        <v/>
      </c>
      <c r="F1771" s="87" t="str">
        <f>IF(D1771="","",VLOOKUP(D1771,'Műszaki adattábla'!E:N,8,0))</f>
        <v/>
      </c>
      <c r="G1771" s="87" t="str">
        <f>IF(D1771="","",IF('Műszaki adattábla'!K1704="20-99",IF('Műszaki adattábla'!N1704="","Nem adott meg lekötött teljesítményt",VLOOKUP(D1771,'Műszaki adattábla'!E:P,10,0)),0))</f>
        <v/>
      </c>
      <c r="H1771" s="87" t="str">
        <f>IF(D1771="","",VLOOKUP(D1771,'Műszaki adattábla'!E:Q,11,0))</f>
        <v/>
      </c>
      <c r="I1771" s="88"/>
      <c r="J1771" s="89"/>
      <c r="K1771" s="90" t="str">
        <f>IF(D1771="","",ROUND((F1771*I1771*'Műszaki adattábla'!$C$6/'Műszaki adattábla'!$C$7)+(G1771*I1771)+(H1771*I1771)/12*$D$7,0))</f>
        <v/>
      </c>
      <c r="L1771" s="91" t="str">
        <f t="shared" si="57"/>
        <v/>
      </c>
    </row>
    <row r="1772" spans="2:12" ht="15.75" thickBot="1" x14ac:dyDescent="0.3">
      <c r="B1772" s="84" t="str">
        <f t="shared" si="56"/>
        <v/>
      </c>
      <c r="C1772" s="85" t="str">
        <f>IF(D1772="","",VLOOKUP(D1772,'Műszaki adattábla'!E:H,2,0))</f>
        <v/>
      </c>
      <c r="D1772" s="86" t="str">
        <f>IF('Műszaki adattábla'!E1705="","",'Műszaki adattábla'!E1705)</f>
        <v/>
      </c>
      <c r="E1772" s="148" t="str">
        <f>IF(D1772="","",VLOOKUP(D1772,'Műszaki adattábla'!E:S,13,0))</f>
        <v/>
      </c>
      <c r="F1772" s="87" t="str">
        <f>IF(D1772="","",VLOOKUP(D1772,'Műszaki adattábla'!E:N,8,0))</f>
        <v/>
      </c>
      <c r="G1772" s="87" t="str">
        <f>IF(D1772="","",IF('Műszaki adattábla'!K1705="20-99",IF('Műszaki adattábla'!N1705="","Nem adott meg lekötött teljesítményt",VLOOKUP(D1772,'Műszaki adattábla'!E:P,10,0)),0))</f>
        <v/>
      </c>
      <c r="H1772" s="87" t="str">
        <f>IF(D1772="","",VLOOKUP(D1772,'Műszaki adattábla'!E:Q,11,0))</f>
        <v/>
      </c>
      <c r="I1772" s="88"/>
      <c r="J1772" s="89"/>
      <c r="K1772" s="90" t="str">
        <f>IF(D1772="","",ROUND((F1772*I1772*'Műszaki adattábla'!$C$6/'Műszaki adattábla'!$C$7)+(G1772*I1772)+(H1772*I1772)/12*$D$7,0))</f>
        <v/>
      </c>
      <c r="L1772" s="91" t="str">
        <f t="shared" si="57"/>
        <v/>
      </c>
    </row>
    <row r="1773" spans="2:12" ht="15.75" thickBot="1" x14ac:dyDescent="0.3">
      <c r="B1773" s="84" t="str">
        <f t="shared" si="56"/>
        <v/>
      </c>
      <c r="C1773" s="85" t="str">
        <f>IF(D1773="","",VLOOKUP(D1773,'Műszaki adattábla'!E:H,2,0))</f>
        <v/>
      </c>
      <c r="D1773" s="86" t="str">
        <f>IF('Műszaki adattábla'!E1706="","",'Műszaki adattábla'!E1706)</f>
        <v/>
      </c>
      <c r="E1773" s="148" t="str">
        <f>IF(D1773="","",VLOOKUP(D1773,'Műszaki adattábla'!E:S,13,0))</f>
        <v/>
      </c>
      <c r="F1773" s="87" t="str">
        <f>IF(D1773="","",VLOOKUP(D1773,'Műszaki adattábla'!E:N,8,0))</f>
        <v/>
      </c>
      <c r="G1773" s="87" t="str">
        <f>IF(D1773="","",IF('Műszaki adattábla'!K1706="20-99",IF('Műszaki adattábla'!N1706="","Nem adott meg lekötött teljesítményt",VLOOKUP(D1773,'Műszaki adattábla'!E:P,10,0)),0))</f>
        <v/>
      </c>
      <c r="H1773" s="87" t="str">
        <f>IF(D1773="","",VLOOKUP(D1773,'Műszaki adattábla'!E:Q,11,0))</f>
        <v/>
      </c>
      <c r="I1773" s="88"/>
      <c r="J1773" s="89"/>
      <c r="K1773" s="90" t="str">
        <f>IF(D1773="","",ROUND((F1773*I1773*'Műszaki adattábla'!$C$6/'Műszaki adattábla'!$C$7)+(G1773*I1773)+(H1773*I1773)/12*$D$7,0))</f>
        <v/>
      </c>
      <c r="L1773" s="91" t="str">
        <f t="shared" si="57"/>
        <v/>
      </c>
    </row>
    <row r="1774" spans="2:12" ht="15.75" thickBot="1" x14ac:dyDescent="0.3">
      <c r="B1774" s="84" t="str">
        <f t="shared" si="56"/>
        <v/>
      </c>
      <c r="C1774" s="85" t="str">
        <f>IF(D1774="","",VLOOKUP(D1774,'Műszaki adattábla'!E:H,2,0))</f>
        <v/>
      </c>
      <c r="D1774" s="86" t="str">
        <f>IF('Műszaki adattábla'!E1707="","",'Műszaki adattábla'!E1707)</f>
        <v/>
      </c>
      <c r="E1774" s="148" t="str">
        <f>IF(D1774="","",VLOOKUP(D1774,'Műszaki adattábla'!E:S,13,0))</f>
        <v/>
      </c>
      <c r="F1774" s="87" t="str">
        <f>IF(D1774="","",VLOOKUP(D1774,'Műszaki adattábla'!E:N,8,0))</f>
        <v/>
      </c>
      <c r="G1774" s="87" t="str">
        <f>IF(D1774="","",IF('Műszaki adattábla'!K1707="20-99",IF('Műszaki adattábla'!N1707="","Nem adott meg lekötött teljesítményt",VLOOKUP(D1774,'Műszaki adattábla'!E:P,10,0)),0))</f>
        <v/>
      </c>
      <c r="H1774" s="87" t="str">
        <f>IF(D1774="","",VLOOKUP(D1774,'Műszaki adattábla'!E:Q,11,0))</f>
        <v/>
      </c>
      <c r="I1774" s="88"/>
      <c r="J1774" s="89"/>
      <c r="K1774" s="90" t="str">
        <f>IF(D1774="","",ROUND((F1774*I1774*'Műszaki adattábla'!$C$6/'Műszaki adattábla'!$C$7)+(G1774*I1774)+(H1774*I1774)/12*$D$7,0))</f>
        <v/>
      </c>
      <c r="L1774" s="91" t="str">
        <f t="shared" si="57"/>
        <v/>
      </c>
    </row>
    <row r="1775" spans="2:12" ht="15.75" thickBot="1" x14ac:dyDescent="0.3">
      <c r="B1775" s="84" t="str">
        <f t="shared" si="56"/>
        <v/>
      </c>
      <c r="C1775" s="85" t="str">
        <f>IF(D1775="","",VLOOKUP(D1775,'Műszaki adattábla'!E:H,2,0))</f>
        <v/>
      </c>
      <c r="D1775" s="86" t="str">
        <f>IF('Műszaki adattábla'!E1708="","",'Műszaki adattábla'!E1708)</f>
        <v/>
      </c>
      <c r="E1775" s="148" t="str">
        <f>IF(D1775="","",VLOOKUP(D1775,'Műszaki adattábla'!E:S,13,0))</f>
        <v/>
      </c>
      <c r="F1775" s="87" t="str">
        <f>IF(D1775="","",VLOOKUP(D1775,'Műszaki adattábla'!E:N,8,0))</f>
        <v/>
      </c>
      <c r="G1775" s="87" t="str">
        <f>IF(D1775="","",IF('Műszaki adattábla'!K1708="20-99",IF('Műszaki adattábla'!N1708="","Nem adott meg lekötött teljesítményt",VLOOKUP(D1775,'Műszaki adattábla'!E:P,10,0)),0))</f>
        <v/>
      </c>
      <c r="H1775" s="87" t="str">
        <f>IF(D1775="","",VLOOKUP(D1775,'Műszaki adattábla'!E:Q,11,0))</f>
        <v/>
      </c>
      <c r="I1775" s="88"/>
      <c r="J1775" s="89"/>
      <c r="K1775" s="90" t="str">
        <f>IF(D1775="","",ROUND((F1775*I1775*'Műszaki adattábla'!$C$6/'Műszaki adattábla'!$C$7)+(G1775*I1775)+(H1775*I1775)/12*$D$7,0))</f>
        <v/>
      </c>
      <c r="L1775" s="91" t="str">
        <f t="shared" si="57"/>
        <v/>
      </c>
    </row>
    <row r="1776" spans="2:12" ht="15.75" thickBot="1" x14ac:dyDescent="0.3">
      <c r="B1776" s="84" t="str">
        <f t="shared" si="56"/>
        <v/>
      </c>
      <c r="C1776" s="85" t="str">
        <f>IF(D1776="","",VLOOKUP(D1776,'Műszaki adattábla'!E:H,2,0))</f>
        <v/>
      </c>
      <c r="D1776" s="86" t="str">
        <f>IF('Műszaki adattábla'!E1709="","",'Műszaki adattábla'!E1709)</f>
        <v/>
      </c>
      <c r="E1776" s="148" t="str">
        <f>IF(D1776="","",VLOOKUP(D1776,'Műszaki adattábla'!E:S,13,0))</f>
        <v/>
      </c>
      <c r="F1776" s="87" t="str">
        <f>IF(D1776="","",VLOOKUP(D1776,'Műszaki adattábla'!E:N,8,0))</f>
        <v/>
      </c>
      <c r="G1776" s="87" t="str">
        <f>IF(D1776="","",IF('Műszaki adattábla'!K1709="20-99",IF('Műszaki adattábla'!N1709="","Nem adott meg lekötött teljesítményt",VLOOKUP(D1776,'Műszaki adattábla'!E:P,10,0)),0))</f>
        <v/>
      </c>
      <c r="H1776" s="87" t="str">
        <f>IF(D1776="","",VLOOKUP(D1776,'Műszaki adattábla'!E:Q,11,0))</f>
        <v/>
      </c>
      <c r="I1776" s="88"/>
      <c r="J1776" s="89"/>
      <c r="K1776" s="90" t="str">
        <f>IF(D1776="","",ROUND((F1776*I1776*'Műszaki adattábla'!$C$6/'Műszaki adattábla'!$C$7)+(G1776*I1776)+(H1776*I1776)/12*$D$7,0))</f>
        <v/>
      </c>
      <c r="L1776" s="91" t="str">
        <f t="shared" si="57"/>
        <v/>
      </c>
    </row>
    <row r="1777" spans="2:12" ht="15.75" thickBot="1" x14ac:dyDescent="0.3">
      <c r="B1777" s="84" t="str">
        <f t="shared" si="56"/>
        <v/>
      </c>
      <c r="C1777" s="85" t="str">
        <f>IF(D1777="","",VLOOKUP(D1777,'Műszaki adattábla'!E:H,2,0))</f>
        <v/>
      </c>
      <c r="D1777" s="86" t="str">
        <f>IF('Műszaki adattábla'!E1710="","",'Műszaki adattábla'!E1710)</f>
        <v/>
      </c>
      <c r="E1777" s="148" t="str">
        <f>IF(D1777="","",VLOOKUP(D1777,'Műszaki adattábla'!E:S,13,0))</f>
        <v/>
      </c>
      <c r="F1777" s="87" t="str">
        <f>IF(D1777="","",VLOOKUP(D1777,'Műszaki adattábla'!E:N,8,0))</f>
        <v/>
      </c>
      <c r="G1777" s="87" t="str">
        <f>IF(D1777="","",IF('Műszaki adattábla'!K1710="20-99",IF('Műszaki adattábla'!N1710="","Nem adott meg lekötött teljesítményt",VLOOKUP(D1777,'Műszaki adattábla'!E:P,10,0)),0))</f>
        <v/>
      </c>
      <c r="H1777" s="87" t="str">
        <f>IF(D1777="","",VLOOKUP(D1777,'Műszaki adattábla'!E:Q,11,0))</f>
        <v/>
      </c>
      <c r="I1777" s="88"/>
      <c r="J1777" s="89"/>
      <c r="K1777" s="90" t="str">
        <f>IF(D1777="","",ROUND((F1777*I1777*'Műszaki adattábla'!$C$6/'Műszaki adattábla'!$C$7)+(G1777*I1777)+(H1777*I1777)/12*$D$7,0))</f>
        <v/>
      </c>
      <c r="L1777" s="91" t="str">
        <f t="shared" si="57"/>
        <v/>
      </c>
    </row>
    <row r="1778" spans="2:12" ht="15.75" thickBot="1" x14ac:dyDescent="0.3">
      <c r="B1778" s="84" t="str">
        <f t="shared" si="56"/>
        <v/>
      </c>
      <c r="C1778" s="85" t="str">
        <f>IF(D1778="","",VLOOKUP(D1778,'Műszaki adattábla'!E:H,2,0))</f>
        <v/>
      </c>
      <c r="D1778" s="86" t="str">
        <f>IF('Műszaki adattábla'!E1711="","",'Műszaki adattábla'!E1711)</f>
        <v/>
      </c>
      <c r="E1778" s="148" t="str">
        <f>IF(D1778="","",VLOOKUP(D1778,'Műszaki adattábla'!E:S,13,0))</f>
        <v/>
      </c>
      <c r="F1778" s="87" t="str">
        <f>IF(D1778="","",VLOOKUP(D1778,'Műszaki adattábla'!E:N,8,0))</f>
        <v/>
      </c>
      <c r="G1778" s="87" t="str">
        <f>IF(D1778="","",IF('Műszaki adattábla'!K1711="20-99",IF('Műszaki adattábla'!N1711="","Nem adott meg lekötött teljesítményt",VLOOKUP(D1778,'Műszaki adattábla'!E:P,10,0)),0))</f>
        <v/>
      </c>
      <c r="H1778" s="87" t="str">
        <f>IF(D1778="","",VLOOKUP(D1778,'Műszaki adattábla'!E:Q,11,0))</f>
        <v/>
      </c>
      <c r="I1778" s="88"/>
      <c r="J1778" s="89"/>
      <c r="K1778" s="90" t="str">
        <f>IF(D1778="","",ROUND((F1778*I1778*'Műszaki adattábla'!$C$6/'Műszaki adattábla'!$C$7)+(G1778*I1778)+(H1778*I1778)/12*$D$7,0))</f>
        <v/>
      </c>
      <c r="L1778" s="91" t="str">
        <f t="shared" si="57"/>
        <v/>
      </c>
    </row>
    <row r="1779" spans="2:12" ht="15.75" thickBot="1" x14ac:dyDescent="0.3">
      <c r="B1779" s="84" t="str">
        <f t="shared" si="56"/>
        <v/>
      </c>
      <c r="C1779" s="85" t="str">
        <f>IF(D1779="","",VLOOKUP(D1779,'Műszaki adattábla'!E:H,2,0))</f>
        <v/>
      </c>
      <c r="D1779" s="86" t="str">
        <f>IF('Műszaki adattábla'!E1712="","",'Műszaki adattábla'!E1712)</f>
        <v/>
      </c>
      <c r="E1779" s="148" t="str">
        <f>IF(D1779="","",VLOOKUP(D1779,'Műszaki adattábla'!E:S,13,0))</f>
        <v/>
      </c>
      <c r="F1779" s="87" t="str">
        <f>IF(D1779="","",VLOOKUP(D1779,'Műszaki adattábla'!E:N,8,0))</f>
        <v/>
      </c>
      <c r="G1779" s="87" t="str">
        <f>IF(D1779="","",IF('Műszaki adattábla'!K1712="20-99",IF('Műszaki adattábla'!N1712="","Nem adott meg lekötött teljesítményt",VLOOKUP(D1779,'Műszaki adattábla'!E:P,10,0)),0))</f>
        <v/>
      </c>
      <c r="H1779" s="87" t="str">
        <f>IF(D1779="","",VLOOKUP(D1779,'Műszaki adattábla'!E:Q,11,0))</f>
        <v/>
      </c>
      <c r="I1779" s="88"/>
      <c r="J1779" s="89"/>
      <c r="K1779" s="90" t="str">
        <f>IF(D1779="","",ROUND((F1779*I1779*'Műszaki adattábla'!$C$6/'Műszaki adattábla'!$C$7)+(G1779*I1779)+(H1779*I1779)/12*$D$7,0))</f>
        <v/>
      </c>
      <c r="L1779" s="91" t="str">
        <f t="shared" si="57"/>
        <v/>
      </c>
    </row>
    <row r="1780" spans="2:12" ht="15.75" thickBot="1" x14ac:dyDescent="0.3">
      <c r="B1780" s="84" t="str">
        <f t="shared" si="56"/>
        <v/>
      </c>
      <c r="C1780" s="85" t="str">
        <f>IF(D1780="","",VLOOKUP(D1780,'Műszaki adattábla'!E:H,2,0))</f>
        <v/>
      </c>
      <c r="D1780" s="86" t="str">
        <f>IF('Műszaki adattábla'!E1713="","",'Műszaki adattábla'!E1713)</f>
        <v/>
      </c>
      <c r="E1780" s="148" t="str">
        <f>IF(D1780="","",VLOOKUP(D1780,'Műszaki adattábla'!E:S,13,0))</f>
        <v/>
      </c>
      <c r="F1780" s="87" t="str">
        <f>IF(D1780="","",VLOOKUP(D1780,'Műszaki adattábla'!E:N,8,0))</f>
        <v/>
      </c>
      <c r="G1780" s="87" t="str">
        <f>IF(D1780="","",IF('Műszaki adattábla'!K1713="20-99",IF('Műszaki adattábla'!N1713="","Nem adott meg lekötött teljesítményt",VLOOKUP(D1780,'Műszaki adattábla'!E:P,10,0)),0))</f>
        <v/>
      </c>
      <c r="H1780" s="87" t="str">
        <f>IF(D1780="","",VLOOKUP(D1780,'Műszaki adattábla'!E:Q,11,0))</f>
        <v/>
      </c>
      <c r="I1780" s="88"/>
      <c r="J1780" s="89"/>
      <c r="K1780" s="90" t="str">
        <f>IF(D1780="","",ROUND((F1780*I1780*'Műszaki adattábla'!$C$6/'Műszaki adattábla'!$C$7)+(G1780*I1780)+(H1780*I1780)/12*$D$7,0))</f>
        <v/>
      </c>
      <c r="L1780" s="91" t="str">
        <f t="shared" si="57"/>
        <v/>
      </c>
    </row>
    <row r="1781" spans="2:12" ht="15.75" thickBot="1" x14ac:dyDescent="0.3">
      <c r="B1781" s="84" t="str">
        <f t="shared" si="56"/>
        <v/>
      </c>
      <c r="C1781" s="85" t="str">
        <f>IF(D1781="","",VLOOKUP(D1781,'Műszaki adattábla'!E:H,2,0))</f>
        <v/>
      </c>
      <c r="D1781" s="86" t="str">
        <f>IF('Műszaki adattábla'!E1714="","",'Műszaki adattábla'!E1714)</f>
        <v/>
      </c>
      <c r="E1781" s="148" t="str">
        <f>IF(D1781="","",VLOOKUP(D1781,'Műszaki adattábla'!E:S,13,0))</f>
        <v/>
      </c>
      <c r="F1781" s="87" t="str">
        <f>IF(D1781="","",VLOOKUP(D1781,'Műszaki adattábla'!E:N,8,0))</f>
        <v/>
      </c>
      <c r="G1781" s="87" t="str">
        <f>IF(D1781="","",IF('Műszaki adattábla'!K1714="20-99",IF('Műszaki adattábla'!N1714="","Nem adott meg lekötött teljesítményt",VLOOKUP(D1781,'Műszaki adattábla'!E:P,10,0)),0))</f>
        <v/>
      </c>
      <c r="H1781" s="87" t="str">
        <f>IF(D1781="","",VLOOKUP(D1781,'Műszaki adattábla'!E:Q,11,0))</f>
        <v/>
      </c>
      <c r="I1781" s="88"/>
      <c r="J1781" s="89"/>
      <c r="K1781" s="90" t="str">
        <f>IF(D1781="","",ROUND((F1781*I1781*'Műszaki adattábla'!$C$6/'Műszaki adattábla'!$C$7)+(G1781*I1781)+(H1781*I1781)/12*$D$7,0))</f>
        <v/>
      </c>
      <c r="L1781" s="91" t="str">
        <f t="shared" si="57"/>
        <v/>
      </c>
    </row>
    <row r="1782" spans="2:12" ht="15.75" thickBot="1" x14ac:dyDescent="0.3">
      <c r="B1782" s="84" t="str">
        <f t="shared" si="56"/>
        <v/>
      </c>
      <c r="C1782" s="85" t="str">
        <f>IF(D1782="","",VLOOKUP(D1782,'Műszaki adattábla'!E:H,2,0))</f>
        <v/>
      </c>
      <c r="D1782" s="86" t="str">
        <f>IF('Műszaki adattábla'!E1715="","",'Műszaki adattábla'!E1715)</f>
        <v/>
      </c>
      <c r="E1782" s="148" t="str">
        <f>IF(D1782="","",VLOOKUP(D1782,'Műszaki adattábla'!E:S,13,0))</f>
        <v/>
      </c>
      <c r="F1782" s="87" t="str">
        <f>IF(D1782="","",VLOOKUP(D1782,'Műszaki adattábla'!E:N,8,0))</f>
        <v/>
      </c>
      <c r="G1782" s="87" t="str">
        <f>IF(D1782="","",IF('Műszaki adattábla'!K1715="20-99",IF('Műszaki adattábla'!N1715="","Nem adott meg lekötött teljesítményt",VLOOKUP(D1782,'Műszaki adattábla'!E:P,10,0)),0))</f>
        <v/>
      </c>
      <c r="H1782" s="87" t="str">
        <f>IF(D1782="","",VLOOKUP(D1782,'Műszaki adattábla'!E:Q,11,0))</f>
        <v/>
      </c>
      <c r="I1782" s="88"/>
      <c r="J1782" s="89"/>
      <c r="K1782" s="90" t="str">
        <f>IF(D1782="","",ROUND((F1782*I1782*'Műszaki adattábla'!$C$6/'Műszaki adattábla'!$C$7)+(G1782*I1782)+(H1782*I1782)/12*$D$7,0))</f>
        <v/>
      </c>
      <c r="L1782" s="91" t="str">
        <f t="shared" si="57"/>
        <v/>
      </c>
    </row>
    <row r="1783" spans="2:12" ht="15.75" thickBot="1" x14ac:dyDescent="0.3">
      <c r="B1783" s="84" t="str">
        <f t="shared" si="56"/>
        <v/>
      </c>
      <c r="C1783" s="85" t="str">
        <f>IF(D1783="","",VLOOKUP(D1783,'Műszaki adattábla'!E:H,2,0))</f>
        <v/>
      </c>
      <c r="D1783" s="86" t="str">
        <f>IF('Műszaki adattábla'!E1716="","",'Műszaki adattábla'!E1716)</f>
        <v/>
      </c>
      <c r="E1783" s="148" t="str">
        <f>IF(D1783="","",VLOOKUP(D1783,'Műszaki adattábla'!E:S,13,0))</f>
        <v/>
      </c>
      <c r="F1783" s="87" t="str">
        <f>IF(D1783="","",VLOOKUP(D1783,'Műszaki adattábla'!E:N,8,0))</f>
        <v/>
      </c>
      <c r="G1783" s="87" t="str">
        <f>IF(D1783="","",IF('Műszaki adattábla'!K1716="20-99",IF('Műszaki adattábla'!N1716="","Nem adott meg lekötött teljesítményt",VLOOKUP(D1783,'Műszaki adattábla'!E:P,10,0)),0))</f>
        <v/>
      </c>
      <c r="H1783" s="87" t="str">
        <f>IF(D1783="","",VLOOKUP(D1783,'Műszaki adattábla'!E:Q,11,0))</f>
        <v/>
      </c>
      <c r="I1783" s="88"/>
      <c r="J1783" s="89"/>
      <c r="K1783" s="90" t="str">
        <f>IF(D1783="","",ROUND((F1783*I1783*'Műszaki adattábla'!$C$6/'Műszaki adattábla'!$C$7)+(G1783*I1783)+(H1783*I1783)/12*$D$7,0))</f>
        <v/>
      </c>
      <c r="L1783" s="91" t="str">
        <f t="shared" si="57"/>
        <v/>
      </c>
    </row>
    <row r="1784" spans="2:12" ht="15.75" thickBot="1" x14ac:dyDescent="0.3">
      <c r="B1784" s="84" t="str">
        <f t="shared" si="56"/>
        <v/>
      </c>
      <c r="C1784" s="85" t="str">
        <f>IF(D1784="","",VLOOKUP(D1784,'Műszaki adattábla'!E:H,2,0))</f>
        <v/>
      </c>
      <c r="D1784" s="86" t="str">
        <f>IF('Műszaki adattábla'!E1717="","",'Műszaki adattábla'!E1717)</f>
        <v/>
      </c>
      <c r="E1784" s="148" t="str">
        <f>IF(D1784="","",VLOOKUP(D1784,'Műszaki adattábla'!E:S,13,0))</f>
        <v/>
      </c>
      <c r="F1784" s="87" t="str">
        <f>IF(D1784="","",VLOOKUP(D1784,'Műszaki adattábla'!E:N,8,0))</f>
        <v/>
      </c>
      <c r="G1784" s="87" t="str">
        <f>IF(D1784="","",IF('Műszaki adattábla'!K1717="20-99",IF('Műszaki adattábla'!N1717="","Nem adott meg lekötött teljesítményt",VLOOKUP(D1784,'Műszaki adattábla'!E:P,10,0)),0))</f>
        <v/>
      </c>
      <c r="H1784" s="87" t="str">
        <f>IF(D1784="","",VLOOKUP(D1784,'Műszaki adattábla'!E:Q,11,0))</f>
        <v/>
      </c>
      <c r="I1784" s="88"/>
      <c r="J1784" s="89"/>
      <c r="K1784" s="90" t="str">
        <f>IF(D1784="","",ROUND((F1784*I1784*'Műszaki adattábla'!$C$6/'Műszaki adattábla'!$C$7)+(G1784*I1784)+(H1784*I1784)/12*$D$7,0))</f>
        <v/>
      </c>
      <c r="L1784" s="91" t="str">
        <f t="shared" si="57"/>
        <v/>
      </c>
    </row>
    <row r="1785" spans="2:12" ht="15.75" thickBot="1" x14ac:dyDescent="0.3">
      <c r="B1785" s="84" t="str">
        <f t="shared" si="56"/>
        <v/>
      </c>
      <c r="C1785" s="85" t="str">
        <f>IF(D1785="","",VLOOKUP(D1785,'Műszaki adattábla'!E:H,2,0))</f>
        <v/>
      </c>
      <c r="D1785" s="86" t="str">
        <f>IF('Műszaki adattábla'!E1718="","",'Műszaki adattábla'!E1718)</f>
        <v/>
      </c>
      <c r="E1785" s="148" t="str">
        <f>IF(D1785="","",VLOOKUP(D1785,'Műszaki adattábla'!E:S,13,0))</f>
        <v/>
      </c>
      <c r="F1785" s="87" t="str">
        <f>IF(D1785="","",VLOOKUP(D1785,'Műszaki adattábla'!E:N,8,0))</f>
        <v/>
      </c>
      <c r="G1785" s="87" t="str">
        <f>IF(D1785="","",IF('Műszaki adattábla'!K1718="20-99",IF('Műszaki adattábla'!N1718="","Nem adott meg lekötött teljesítményt",VLOOKUP(D1785,'Műszaki adattábla'!E:P,10,0)),0))</f>
        <v/>
      </c>
      <c r="H1785" s="87" t="str">
        <f>IF(D1785="","",VLOOKUP(D1785,'Műszaki adattábla'!E:Q,11,0))</f>
        <v/>
      </c>
      <c r="I1785" s="88"/>
      <c r="J1785" s="89"/>
      <c r="K1785" s="90" t="str">
        <f>IF(D1785="","",ROUND((F1785*I1785*'Műszaki adattábla'!$C$6/'Műszaki adattábla'!$C$7)+(G1785*I1785)+(H1785*I1785)/12*$D$7,0))</f>
        <v/>
      </c>
      <c r="L1785" s="91" t="str">
        <f t="shared" si="57"/>
        <v/>
      </c>
    </row>
    <row r="1786" spans="2:12" ht="15.75" thickBot="1" x14ac:dyDescent="0.3">
      <c r="B1786" s="84" t="str">
        <f t="shared" si="56"/>
        <v/>
      </c>
      <c r="C1786" s="85" t="str">
        <f>IF(D1786="","",VLOOKUP(D1786,'Műszaki adattábla'!E:H,2,0))</f>
        <v/>
      </c>
      <c r="D1786" s="86" t="str">
        <f>IF('Műszaki adattábla'!E1719="","",'Műszaki adattábla'!E1719)</f>
        <v/>
      </c>
      <c r="E1786" s="148" t="str">
        <f>IF(D1786="","",VLOOKUP(D1786,'Műszaki adattábla'!E:S,13,0))</f>
        <v/>
      </c>
      <c r="F1786" s="87" t="str">
        <f>IF(D1786="","",VLOOKUP(D1786,'Műszaki adattábla'!E:N,8,0))</f>
        <v/>
      </c>
      <c r="G1786" s="87" t="str">
        <f>IF(D1786="","",IF('Műszaki adattábla'!K1719="20-99",IF('Műszaki adattábla'!N1719="","Nem adott meg lekötött teljesítményt",VLOOKUP(D1786,'Műszaki adattábla'!E:P,10,0)),0))</f>
        <v/>
      </c>
      <c r="H1786" s="87" t="str">
        <f>IF(D1786="","",VLOOKUP(D1786,'Műszaki adattábla'!E:Q,11,0))</f>
        <v/>
      </c>
      <c r="I1786" s="88"/>
      <c r="J1786" s="89"/>
      <c r="K1786" s="90" t="str">
        <f>IF(D1786="","",ROUND((F1786*I1786*'Műszaki adattábla'!$C$6/'Műszaki adattábla'!$C$7)+(G1786*I1786)+(H1786*I1786)/12*$D$7,0))</f>
        <v/>
      </c>
      <c r="L1786" s="91" t="str">
        <f t="shared" si="57"/>
        <v/>
      </c>
    </row>
    <row r="1787" spans="2:12" ht="15.75" thickBot="1" x14ac:dyDescent="0.3">
      <c r="B1787" s="84" t="str">
        <f t="shared" si="56"/>
        <v/>
      </c>
      <c r="C1787" s="85" t="str">
        <f>IF(D1787="","",VLOOKUP(D1787,'Műszaki adattábla'!E:H,2,0))</f>
        <v/>
      </c>
      <c r="D1787" s="86" t="str">
        <f>IF('Műszaki adattábla'!E1720="","",'Műszaki adattábla'!E1720)</f>
        <v/>
      </c>
      <c r="E1787" s="148" t="str">
        <f>IF(D1787="","",VLOOKUP(D1787,'Műszaki adattábla'!E:S,13,0))</f>
        <v/>
      </c>
      <c r="F1787" s="87" t="str">
        <f>IF(D1787="","",VLOOKUP(D1787,'Műszaki adattábla'!E:N,8,0))</f>
        <v/>
      </c>
      <c r="G1787" s="87" t="str">
        <f>IF(D1787="","",IF('Műszaki adattábla'!K1720="20-99",IF('Műszaki adattábla'!N1720="","Nem adott meg lekötött teljesítményt",VLOOKUP(D1787,'Műszaki adattábla'!E:P,10,0)),0))</f>
        <v/>
      </c>
      <c r="H1787" s="87" t="str">
        <f>IF(D1787="","",VLOOKUP(D1787,'Műszaki adattábla'!E:Q,11,0))</f>
        <v/>
      </c>
      <c r="I1787" s="88"/>
      <c r="J1787" s="89"/>
      <c r="K1787" s="90" t="str">
        <f>IF(D1787="","",ROUND((F1787*I1787*'Műszaki adattábla'!$C$6/'Műszaki adattábla'!$C$7)+(G1787*I1787)+(H1787*I1787)/12*$D$7,0))</f>
        <v/>
      </c>
      <c r="L1787" s="91" t="str">
        <f t="shared" si="57"/>
        <v/>
      </c>
    </row>
    <row r="1788" spans="2:12" ht="15.75" thickBot="1" x14ac:dyDescent="0.3">
      <c r="B1788" s="84" t="str">
        <f t="shared" si="56"/>
        <v/>
      </c>
      <c r="C1788" s="85" t="str">
        <f>IF(D1788="","",VLOOKUP(D1788,'Műszaki adattábla'!E:H,2,0))</f>
        <v/>
      </c>
      <c r="D1788" s="86" t="str">
        <f>IF('Műszaki adattábla'!E1721="","",'Műszaki adattábla'!E1721)</f>
        <v/>
      </c>
      <c r="E1788" s="148" t="str">
        <f>IF(D1788="","",VLOOKUP(D1788,'Műszaki adattábla'!E:S,13,0))</f>
        <v/>
      </c>
      <c r="F1788" s="87" t="str">
        <f>IF(D1788="","",VLOOKUP(D1788,'Műszaki adattábla'!E:N,8,0))</f>
        <v/>
      </c>
      <c r="G1788" s="87" t="str">
        <f>IF(D1788="","",IF('Műszaki adattábla'!K1721="20-99",IF('Műszaki adattábla'!N1721="","Nem adott meg lekötött teljesítményt",VLOOKUP(D1788,'Műszaki adattábla'!E:P,10,0)),0))</f>
        <v/>
      </c>
      <c r="H1788" s="87" t="str">
        <f>IF(D1788="","",VLOOKUP(D1788,'Műszaki adattábla'!E:Q,11,0))</f>
        <v/>
      </c>
      <c r="I1788" s="88"/>
      <c r="J1788" s="89"/>
      <c r="K1788" s="90" t="str">
        <f>IF(D1788="","",ROUND((F1788*I1788*'Műszaki adattábla'!$C$6/'Műszaki adattábla'!$C$7)+(G1788*I1788)+(H1788*I1788)/12*$D$7,0))</f>
        <v/>
      </c>
      <c r="L1788" s="91" t="str">
        <f t="shared" si="57"/>
        <v/>
      </c>
    </row>
    <row r="1789" spans="2:12" ht="15.75" thickBot="1" x14ac:dyDescent="0.3">
      <c r="B1789" s="84" t="str">
        <f t="shared" si="56"/>
        <v/>
      </c>
      <c r="C1789" s="85" t="str">
        <f>IF(D1789="","",VLOOKUP(D1789,'Műszaki adattábla'!E:H,2,0))</f>
        <v/>
      </c>
      <c r="D1789" s="86" t="str">
        <f>IF('Műszaki adattábla'!E1722="","",'Műszaki adattábla'!E1722)</f>
        <v/>
      </c>
      <c r="E1789" s="148" t="str">
        <f>IF(D1789="","",VLOOKUP(D1789,'Műszaki adattábla'!E:S,13,0))</f>
        <v/>
      </c>
      <c r="F1789" s="87" t="str">
        <f>IF(D1789="","",VLOOKUP(D1789,'Műszaki adattábla'!E:N,8,0))</f>
        <v/>
      </c>
      <c r="G1789" s="87" t="str">
        <f>IF(D1789="","",IF('Műszaki adattábla'!K1722="20-99",IF('Műszaki adattábla'!N1722="","Nem adott meg lekötött teljesítményt",VLOOKUP(D1789,'Műszaki adattábla'!E:P,10,0)),0))</f>
        <v/>
      </c>
      <c r="H1789" s="87" t="str">
        <f>IF(D1789="","",VLOOKUP(D1789,'Műszaki adattábla'!E:Q,11,0))</f>
        <v/>
      </c>
      <c r="I1789" s="88"/>
      <c r="J1789" s="89"/>
      <c r="K1789" s="90" t="str">
        <f>IF(D1789="","",ROUND((F1789*I1789*'Műszaki adattábla'!$C$6/'Műszaki adattábla'!$C$7)+(G1789*I1789)+(H1789*I1789)/12*$D$7,0))</f>
        <v/>
      </c>
      <c r="L1789" s="91" t="str">
        <f t="shared" si="57"/>
        <v/>
      </c>
    </row>
    <row r="1790" spans="2:12" ht="15.75" thickBot="1" x14ac:dyDescent="0.3">
      <c r="B1790" s="84" t="str">
        <f t="shared" si="56"/>
        <v/>
      </c>
      <c r="C1790" s="85" t="str">
        <f>IF(D1790="","",VLOOKUP(D1790,'Műszaki adattábla'!E:H,2,0))</f>
        <v/>
      </c>
      <c r="D1790" s="86" t="str">
        <f>IF('Műszaki adattábla'!E1723="","",'Műszaki adattábla'!E1723)</f>
        <v/>
      </c>
      <c r="E1790" s="148" t="str">
        <f>IF(D1790="","",VLOOKUP(D1790,'Műszaki adattábla'!E:S,13,0))</f>
        <v/>
      </c>
      <c r="F1790" s="87" t="str">
        <f>IF(D1790="","",VLOOKUP(D1790,'Műszaki adattábla'!E:N,8,0))</f>
        <v/>
      </c>
      <c r="G1790" s="87" t="str">
        <f>IF(D1790="","",IF('Műszaki adattábla'!K1723="20-99",IF('Műszaki adattábla'!N1723="","Nem adott meg lekötött teljesítményt",VLOOKUP(D1790,'Műszaki adattábla'!E:P,10,0)),0))</f>
        <v/>
      </c>
      <c r="H1790" s="87" t="str">
        <f>IF(D1790="","",VLOOKUP(D1790,'Műszaki adattábla'!E:Q,11,0))</f>
        <v/>
      </c>
      <c r="I1790" s="88"/>
      <c r="J1790" s="89"/>
      <c r="K1790" s="90" t="str">
        <f>IF(D1790="","",ROUND((F1790*I1790*'Műszaki adattábla'!$C$6/'Műszaki adattábla'!$C$7)+(G1790*I1790)+(H1790*I1790)/12*$D$7,0))</f>
        <v/>
      </c>
      <c r="L1790" s="91" t="str">
        <f t="shared" si="57"/>
        <v/>
      </c>
    </row>
    <row r="1791" spans="2:12" ht="15.75" thickBot="1" x14ac:dyDescent="0.3">
      <c r="B1791" s="84" t="str">
        <f t="shared" si="56"/>
        <v/>
      </c>
      <c r="C1791" s="85" t="str">
        <f>IF(D1791="","",VLOOKUP(D1791,'Műszaki adattábla'!E:H,2,0))</f>
        <v/>
      </c>
      <c r="D1791" s="86" t="str">
        <f>IF('Műszaki adattábla'!E1724="","",'Műszaki adattábla'!E1724)</f>
        <v/>
      </c>
      <c r="E1791" s="148" t="str">
        <f>IF(D1791="","",VLOOKUP(D1791,'Műszaki adattábla'!E:S,13,0))</f>
        <v/>
      </c>
      <c r="F1791" s="87" t="str">
        <f>IF(D1791="","",VLOOKUP(D1791,'Műszaki adattábla'!E:N,8,0))</f>
        <v/>
      </c>
      <c r="G1791" s="87" t="str">
        <f>IF(D1791="","",IF('Műszaki adattábla'!K1724="20-99",IF('Műszaki adattábla'!N1724="","Nem adott meg lekötött teljesítményt",VLOOKUP(D1791,'Műszaki adattábla'!E:P,10,0)),0))</f>
        <v/>
      </c>
      <c r="H1791" s="87" t="str">
        <f>IF(D1791="","",VLOOKUP(D1791,'Műszaki adattábla'!E:Q,11,0))</f>
        <v/>
      </c>
      <c r="I1791" s="88"/>
      <c r="J1791" s="89"/>
      <c r="K1791" s="90" t="str">
        <f>IF(D1791="","",ROUND((F1791*I1791*'Műszaki adattábla'!$C$6/'Műszaki adattábla'!$C$7)+(G1791*I1791)+(H1791*I1791)/12*$D$7,0))</f>
        <v/>
      </c>
      <c r="L1791" s="91" t="str">
        <f t="shared" si="57"/>
        <v/>
      </c>
    </row>
    <row r="1792" spans="2:12" ht="15.75" thickBot="1" x14ac:dyDescent="0.3">
      <c r="B1792" s="84" t="str">
        <f t="shared" si="56"/>
        <v/>
      </c>
      <c r="C1792" s="85" t="str">
        <f>IF(D1792="","",VLOOKUP(D1792,'Műszaki adattábla'!E:H,2,0))</f>
        <v/>
      </c>
      <c r="D1792" s="86" t="str">
        <f>IF('Műszaki adattábla'!E1725="","",'Műszaki adattábla'!E1725)</f>
        <v/>
      </c>
      <c r="E1792" s="148" t="str">
        <f>IF(D1792="","",VLOOKUP(D1792,'Műszaki adattábla'!E:S,13,0))</f>
        <v/>
      </c>
      <c r="F1792" s="87" t="str">
        <f>IF(D1792="","",VLOOKUP(D1792,'Műszaki adattábla'!E:N,8,0))</f>
        <v/>
      </c>
      <c r="G1792" s="87" t="str">
        <f>IF(D1792="","",IF('Műszaki adattábla'!K1725="20-99",IF('Műszaki adattábla'!N1725="","Nem adott meg lekötött teljesítményt",VLOOKUP(D1792,'Műszaki adattábla'!E:P,10,0)),0))</f>
        <v/>
      </c>
      <c r="H1792" s="87" t="str">
        <f>IF(D1792="","",VLOOKUP(D1792,'Műszaki adattábla'!E:Q,11,0))</f>
        <v/>
      </c>
      <c r="I1792" s="88"/>
      <c r="J1792" s="89"/>
      <c r="K1792" s="90" t="str">
        <f>IF(D1792="","",ROUND((F1792*I1792*'Műszaki adattábla'!$C$6/'Műszaki adattábla'!$C$7)+(G1792*I1792)+(H1792*I1792)/12*$D$7,0))</f>
        <v/>
      </c>
      <c r="L1792" s="91" t="str">
        <f t="shared" si="57"/>
        <v/>
      </c>
    </row>
    <row r="1793" spans="2:12" ht="15.75" thickBot="1" x14ac:dyDescent="0.3">
      <c r="B1793" s="84" t="str">
        <f t="shared" si="56"/>
        <v/>
      </c>
      <c r="C1793" s="85" t="str">
        <f>IF(D1793="","",VLOOKUP(D1793,'Műszaki adattábla'!E:H,2,0))</f>
        <v/>
      </c>
      <c r="D1793" s="86" t="str">
        <f>IF('Műszaki adattábla'!E1726="","",'Műszaki adattábla'!E1726)</f>
        <v/>
      </c>
      <c r="E1793" s="148" t="str">
        <f>IF(D1793="","",VLOOKUP(D1793,'Műszaki adattábla'!E:S,13,0))</f>
        <v/>
      </c>
      <c r="F1793" s="87" t="str">
        <f>IF(D1793="","",VLOOKUP(D1793,'Műszaki adattábla'!E:N,8,0))</f>
        <v/>
      </c>
      <c r="G1793" s="87" t="str">
        <f>IF(D1793="","",IF('Műszaki adattábla'!K1726="20-99",IF('Műszaki adattábla'!N1726="","Nem adott meg lekötött teljesítményt",VLOOKUP(D1793,'Műszaki adattábla'!E:P,10,0)),0))</f>
        <v/>
      </c>
      <c r="H1793" s="87" t="str">
        <f>IF(D1793="","",VLOOKUP(D1793,'Műszaki adattábla'!E:Q,11,0))</f>
        <v/>
      </c>
      <c r="I1793" s="88"/>
      <c r="J1793" s="89"/>
      <c r="K1793" s="90" t="str">
        <f>IF(D1793="","",ROUND((F1793*I1793*'Műszaki adattábla'!$C$6/'Műszaki adattábla'!$C$7)+(G1793*I1793)+(H1793*I1793)/12*$D$7,0))</f>
        <v/>
      </c>
      <c r="L1793" s="91" t="str">
        <f t="shared" si="57"/>
        <v/>
      </c>
    </row>
    <row r="1794" spans="2:12" ht="15.75" thickBot="1" x14ac:dyDescent="0.3">
      <c r="B1794" s="84" t="str">
        <f t="shared" ref="B1794:B1857" si="58">IF(D1794="","",B1793+1)</f>
        <v/>
      </c>
      <c r="C1794" s="85" t="str">
        <f>IF(D1794="","",VLOOKUP(D1794,'Műszaki adattábla'!E:H,2,0))</f>
        <v/>
      </c>
      <c r="D1794" s="86" t="str">
        <f>IF('Műszaki adattábla'!E1727="","",'Műszaki adattábla'!E1727)</f>
        <v/>
      </c>
      <c r="E1794" s="148" t="str">
        <f>IF(D1794="","",VLOOKUP(D1794,'Műszaki adattábla'!E:S,13,0))</f>
        <v/>
      </c>
      <c r="F1794" s="87" t="str">
        <f>IF(D1794="","",VLOOKUP(D1794,'Műszaki adattábla'!E:N,8,0))</f>
        <v/>
      </c>
      <c r="G1794" s="87" t="str">
        <f>IF(D1794="","",IF('Műszaki adattábla'!K1727="20-99",IF('Műszaki adattábla'!N1727="","Nem adott meg lekötött teljesítményt",VLOOKUP(D1794,'Műszaki adattábla'!E:P,10,0)),0))</f>
        <v/>
      </c>
      <c r="H1794" s="87" t="str">
        <f>IF(D1794="","",VLOOKUP(D1794,'Műszaki adattábla'!E:Q,11,0))</f>
        <v/>
      </c>
      <c r="I1794" s="88"/>
      <c r="J1794" s="89"/>
      <c r="K1794" s="90" t="str">
        <f>IF(D1794="","",ROUND((F1794*I1794*'Műszaki adattábla'!$C$6/'Műszaki adattábla'!$C$7)+(G1794*I1794)+(H1794*I1794)/12*$D$7,0))</f>
        <v/>
      </c>
      <c r="L1794" s="91" t="str">
        <f t="shared" si="57"/>
        <v/>
      </c>
    </row>
    <row r="1795" spans="2:12" ht="15.75" thickBot="1" x14ac:dyDescent="0.3">
      <c r="B1795" s="84" t="str">
        <f t="shared" si="58"/>
        <v/>
      </c>
      <c r="C1795" s="85" t="str">
        <f>IF(D1795="","",VLOOKUP(D1795,'Műszaki adattábla'!E:H,2,0))</f>
        <v/>
      </c>
      <c r="D1795" s="86" t="str">
        <f>IF('Műszaki adattábla'!E1728="","",'Műszaki adattábla'!E1728)</f>
        <v/>
      </c>
      <c r="E1795" s="148" t="str">
        <f>IF(D1795="","",VLOOKUP(D1795,'Műszaki adattábla'!E:S,13,0))</f>
        <v/>
      </c>
      <c r="F1795" s="87" t="str">
        <f>IF(D1795="","",VLOOKUP(D1795,'Műszaki adattábla'!E:N,8,0))</f>
        <v/>
      </c>
      <c r="G1795" s="87" t="str">
        <f>IF(D1795="","",IF('Műszaki adattábla'!K1728="20-99",IF('Műszaki adattábla'!N1728="","Nem adott meg lekötött teljesítményt",VLOOKUP(D1795,'Műszaki adattábla'!E:P,10,0)),0))</f>
        <v/>
      </c>
      <c r="H1795" s="87" t="str">
        <f>IF(D1795="","",VLOOKUP(D1795,'Műszaki adattábla'!E:Q,11,0))</f>
        <v/>
      </c>
      <c r="I1795" s="88"/>
      <c r="J1795" s="89"/>
      <c r="K1795" s="90" t="str">
        <f>IF(D1795="","",ROUND((F1795*I1795*'Műszaki adattábla'!$C$6/'Műszaki adattábla'!$C$7)+(G1795*I1795)+(H1795*I1795)/12*$D$7,0))</f>
        <v/>
      </c>
      <c r="L1795" s="91" t="str">
        <f t="shared" si="57"/>
        <v/>
      </c>
    </row>
    <row r="1796" spans="2:12" ht="15.75" thickBot="1" x14ac:dyDescent="0.3">
      <c r="B1796" s="84" t="str">
        <f t="shared" si="58"/>
        <v/>
      </c>
      <c r="C1796" s="85" t="str">
        <f>IF(D1796="","",VLOOKUP(D1796,'Műszaki adattábla'!E:H,2,0))</f>
        <v/>
      </c>
      <c r="D1796" s="86" t="str">
        <f>IF('Műszaki adattábla'!E1729="","",'Műszaki adattábla'!E1729)</f>
        <v/>
      </c>
      <c r="E1796" s="148" t="str">
        <f>IF(D1796="","",VLOOKUP(D1796,'Műszaki adattábla'!E:S,13,0))</f>
        <v/>
      </c>
      <c r="F1796" s="87" t="str">
        <f>IF(D1796="","",VLOOKUP(D1796,'Műszaki adattábla'!E:N,8,0))</f>
        <v/>
      </c>
      <c r="G1796" s="87" t="str">
        <f>IF(D1796="","",IF('Műszaki adattábla'!K1729="20-99",IF('Műszaki adattábla'!N1729="","Nem adott meg lekötött teljesítményt",VLOOKUP(D1796,'Műszaki adattábla'!E:P,10,0)),0))</f>
        <v/>
      </c>
      <c r="H1796" s="87" t="str">
        <f>IF(D1796="","",VLOOKUP(D1796,'Műszaki adattábla'!E:Q,11,0))</f>
        <v/>
      </c>
      <c r="I1796" s="88"/>
      <c r="J1796" s="89"/>
      <c r="K1796" s="90" t="str">
        <f>IF(D1796="","",ROUND((F1796*I1796*'Műszaki adattábla'!$C$6/'Műszaki adattábla'!$C$7)+(G1796*I1796)+(H1796*I1796)/12*$D$7,0))</f>
        <v/>
      </c>
      <c r="L1796" s="91" t="str">
        <f t="shared" si="57"/>
        <v/>
      </c>
    </row>
    <row r="1797" spans="2:12" ht="15.75" thickBot="1" x14ac:dyDescent="0.3">
      <c r="B1797" s="84" t="str">
        <f t="shared" si="58"/>
        <v/>
      </c>
      <c r="C1797" s="85" t="str">
        <f>IF(D1797="","",VLOOKUP(D1797,'Műszaki adattábla'!E:H,2,0))</f>
        <v/>
      </c>
      <c r="D1797" s="86" t="str">
        <f>IF('Műszaki adattábla'!E1730="","",'Műszaki adattábla'!E1730)</f>
        <v/>
      </c>
      <c r="E1797" s="148" t="str">
        <f>IF(D1797="","",VLOOKUP(D1797,'Műszaki adattábla'!E:S,13,0))</f>
        <v/>
      </c>
      <c r="F1797" s="87" t="str">
        <f>IF(D1797="","",VLOOKUP(D1797,'Műszaki adattábla'!E:N,8,0))</f>
        <v/>
      </c>
      <c r="G1797" s="87" t="str">
        <f>IF(D1797="","",IF('Műszaki adattábla'!K1730="20-99",IF('Műszaki adattábla'!N1730="","Nem adott meg lekötött teljesítményt",VLOOKUP(D1797,'Műszaki adattábla'!E:P,10,0)),0))</f>
        <v/>
      </c>
      <c r="H1797" s="87" t="str">
        <f>IF(D1797="","",VLOOKUP(D1797,'Műszaki adattábla'!E:Q,11,0))</f>
        <v/>
      </c>
      <c r="I1797" s="88"/>
      <c r="J1797" s="89"/>
      <c r="K1797" s="90" t="str">
        <f>IF(D1797="","",ROUND((F1797*I1797*'Műszaki adattábla'!$C$6/'Műszaki adattábla'!$C$7)+(G1797*I1797)+(H1797*I1797)/12*$D$7,0))</f>
        <v/>
      </c>
      <c r="L1797" s="91" t="str">
        <f t="shared" si="57"/>
        <v/>
      </c>
    </row>
    <row r="1798" spans="2:12" ht="15.75" thickBot="1" x14ac:dyDescent="0.3">
      <c r="B1798" s="84" t="str">
        <f t="shared" si="58"/>
        <v/>
      </c>
      <c r="C1798" s="85" t="str">
        <f>IF(D1798="","",VLOOKUP(D1798,'Műszaki adattábla'!E:H,2,0))</f>
        <v/>
      </c>
      <c r="D1798" s="86" t="str">
        <f>IF('Műszaki adattábla'!E1731="","",'Műszaki adattábla'!E1731)</f>
        <v/>
      </c>
      <c r="E1798" s="148" t="str">
        <f>IF(D1798="","",VLOOKUP(D1798,'Műszaki adattábla'!E:S,13,0))</f>
        <v/>
      </c>
      <c r="F1798" s="87" t="str">
        <f>IF(D1798="","",VLOOKUP(D1798,'Műszaki adattábla'!E:N,8,0))</f>
        <v/>
      </c>
      <c r="G1798" s="87" t="str">
        <f>IF(D1798="","",IF('Műszaki adattábla'!K1731="20-99",IF('Műszaki adattábla'!N1731="","Nem adott meg lekötött teljesítményt",VLOOKUP(D1798,'Műszaki adattábla'!E:P,10,0)),0))</f>
        <v/>
      </c>
      <c r="H1798" s="87" t="str">
        <f>IF(D1798="","",VLOOKUP(D1798,'Műszaki adattábla'!E:Q,11,0))</f>
        <v/>
      </c>
      <c r="I1798" s="88"/>
      <c r="J1798" s="89"/>
      <c r="K1798" s="90" t="str">
        <f>IF(D1798="","",ROUND((F1798*I1798*'Műszaki adattábla'!$C$6/'Műszaki adattábla'!$C$7)+(G1798*I1798)+(H1798*I1798)/12*$D$7,0))</f>
        <v/>
      </c>
      <c r="L1798" s="91" t="str">
        <f t="shared" si="57"/>
        <v/>
      </c>
    </row>
    <row r="1799" spans="2:12" ht="15.75" thickBot="1" x14ac:dyDescent="0.3">
      <c r="B1799" s="84" t="str">
        <f t="shared" si="58"/>
        <v/>
      </c>
      <c r="C1799" s="85" t="str">
        <f>IF(D1799="","",VLOOKUP(D1799,'Műszaki adattábla'!E:H,2,0))</f>
        <v/>
      </c>
      <c r="D1799" s="86" t="str">
        <f>IF('Műszaki adattábla'!E1732="","",'Műszaki adattábla'!E1732)</f>
        <v/>
      </c>
      <c r="E1799" s="148" t="str">
        <f>IF(D1799="","",VLOOKUP(D1799,'Műszaki adattábla'!E:S,13,0))</f>
        <v/>
      </c>
      <c r="F1799" s="87" t="str">
        <f>IF(D1799="","",VLOOKUP(D1799,'Műszaki adattábla'!E:N,8,0))</f>
        <v/>
      </c>
      <c r="G1799" s="87" t="str">
        <f>IF(D1799="","",IF('Műszaki adattábla'!K1732="20-99",IF('Műszaki adattábla'!N1732="","Nem adott meg lekötött teljesítményt",VLOOKUP(D1799,'Műszaki adattábla'!E:P,10,0)),0))</f>
        <v/>
      </c>
      <c r="H1799" s="87" t="str">
        <f>IF(D1799="","",VLOOKUP(D1799,'Műszaki adattábla'!E:Q,11,0))</f>
        <v/>
      </c>
      <c r="I1799" s="88"/>
      <c r="J1799" s="89"/>
      <c r="K1799" s="90" t="str">
        <f>IF(D1799="","",ROUND((F1799*I1799*'Műszaki adattábla'!$C$6/'Műszaki adattábla'!$C$7)+(G1799*I1799)+(H1799*I1799)/12*$D$7,0))</f>
        <v/>
      </c>
      <c r="L1799" s="91" t="str">
        <f t="shared" si="57"/>
        <v/>
      </c>
    </row>
    <row r="1800" spans="2:12" ht="15.75" thickBot="1" x14ac:dyDescent="0.3">
      <c r="B1800" s="84" t="str">
        <f t="shared" si="58"/>
        <v/>
      </c>
      <c r="C1800" s="85" t="str">
        <f>IF(D1800="","",VLOOKUP(D1800,'Műszaki adattábla'!E:H,2,0))</f>
        <v/>
      </c>
      <c r="D1800" s="86" t="str">
        <f>IF('Műszaki adattábla'!E1733="","",'Műszaki adattábla'!E1733)</f>
        <v/>
      </c>
      <c r="E1800" s="148" t="str">
        <f>IF(D1800="","",VLOOKUP(D1800,'Műszaki adattábla'!E:S,13,0))</f>
        <v/>
      </c>
      <c r="F1800" s="87" t="str">
        <f>IF(D1800="","",VLOOKUP(D1800,'Műszaki adattábla'!E:N,8,0))</f>
        <v/>
      </c>
      <c r="G1800" s="87" t="str">
        <f>IF(D1800="","",IF('Műszaki adattábla'!K1733="20-99",IF('Műszaki adattábla'!N1733="","Nem adott meg lekötött teljesítményt",VLOOKUP(D1800,'Műszaki adattábla'!E:P,10,0)),0))</f>
        <v/>
      </c>
      <c r="H1800" s="87" t="str">
        <f>IF(D1800="","",VLOOKUP(D1800,'Műszaki adattábla'!E:Q,11,0))</f>
        <v/>
      </c>
      <c r="I1800" s="88"/>
      <c r="J1800" s="89"/>
      <c r="K1800" s="90" t="str">
        <f>IF(D1800="","",ROUND((F1800*I1800*'Műszaki adattábla'!$C$6/'Műszaki adattábla'!$C$7)+(G1800*I1800)+(H1800*I1800)/12*$D$7,0))</f>
        <v/>
      </c>
      <c r="L1800" s="91" t="str">
        <f t="shared" si="57"/>
        <v/>
      </c>
    </row>
    <row r="1801" spans="2:12" ht="15.75" thickBot="1" x14ac:dyDescent="0.3">
      <c r="B1801" s="84" t="str">
        <f t="shared" si="58"/>
        <v/>
      </c>
      <c r="C1801" s="85" t="str">
        <f>IF(D1801="","",VLOOKUP(D1801,'Műszaki adattábla'!E:H,2,0))</f>
        <v/>
      </c>
      <c r="D1801" s="86" t="str">
        <f>IF('Műszaki adattábla'!E1734="","",'Műszaki adattábla'!E1734)</f>
        <v/>
      </c>
      <c r="E1801" s="148" t="str">
        <f>IF(D1801="","",VLOOKUP(D1801,'Műszaki adattábla'!E:S,13,0))</f>
        <v/>
      </c>
      <c r="F1801" s="87" t="str">
        <f>IF(D1801="","",VLOOKUP(D1801,'Műszaki adattábla'!E:N,8,0))</f>
        <v/>
      </c>
      <c r="G1801" s="87" t="str">
        <f>IF(D1801="","",IF('Műszaki adattábla'!K1734="20-99",IF('Műszaki adattábla'!N1734="","Nem adott meg lekötött teljesítményt",VLOOKUP(D1801,'Műszaki adattábla'!E:P,10,0)),0))</f>
        <v/>
      </c>
      <c r="H1801" s="87" t="str">
        <f>IF(D1801="","",VLOOKUP(D1801,'Műszaki adattábla'!E:Q,11,0))</f>
        <v/>
      </c>
      <c r="I1801" s="88"/>
      <c r="J1801" s="89"/>
      <c r="K1801" s="90" t="str">
        <f>IF(D1801="","",ROUND((F1801*I1801*'Műszaki adattábla'!$C$6/'Műszaki adattábla'!$C$7)+(G1801*I1801)+(H1801*I1801)/12*$D$7,0))</f>
        <v/>
      </c>
      <c r="L1801" s="91" t="str">
        <f t="shared" si="57"/>
        <v/>
      </c>
    </row>
    <row r="1802" spans="2:12" ht="15.75" thickBot="1" x14ac:dyDescent="0.3">
      <c r="B1802" s="84" t="str">
        <f t="shared" si="58"/>
        <v/>
      </c>
      <c r="C1802" s="85" t="str">
        <f>IF(D1802="","",VLOOKUP(D1802,'Műszaki adattábla'!E:H,2,0))</f>
        <v/>
      </c>
      <c r="D1802" s="86" t="str">
        <f>IF('Műszaki adattábla'!E1735="","",'Műszaki adattábla'!E1735)</f>
        <v/>
      </c>
      <c r="E1802" s="148" t="str">
        <f>IF(D1802="","",VLOOKUP(D1802,'Műszaki adattábla'!E:S,13,0))</f>
        <v/>
      </c>
      <c r="F1802" s="87" t="str">
        <f>IF(D1802="","",VLOOKUP(D1802,'Műszaki adattábla'!E:N,8,0))</f>
        <v/>
      </c>
      <c r="G1802" s="87" t="str">
        <f>IF(D1802="","",IF('Műszaki adattábla'!K1735="20-99",IF('Műszaki adattábla'!N1735="","Nem adott meg lekötött teljesítményt",VLOOKUP(D1802,'Műszaki adattábla'!E:P,10,0)),0))</f>
        <v/>
      </c>
      <c r="H1802" s="87" t="str">
        <f>IF(D1802="","",VLOOKUP(D1802,'Műszaki adattábla'!E:Q,11,0))</f>
        <v/>
      </c>
      <c r="I1802" s="88"/>
      <c r="J1802" s="89"/>
      <c r="K1802" s="90" t="str">
        <f>IF(D1802="","",ROUND((F1802*I1802*'Műszaki adattábla'!$C$6/'Műszaki adattábla'!$C$7)+(G1802*I1802)+(H1802*I1802)/12*$D$7,0))</f>
        <v/>
      </c>
      <c r="L1802" s="91" t="str">
        <f t="shared" si="57"/>
        <v/>
      </c>
    </row>
    <row r="1803" spans="2:12" ht="15.75" thickBot="1" x14ac:dyDescent="0.3">
      <c r="B1803" s="84" t="str">
        <f t="shared" si="58"/>
        <v/>
      </c>
      <c r="C1803" s="85" t="str">
        <f>IF(D1803="","",VLOOKUP(D1803,'Műszaki adattábla'!E:H,2,0))</f>
        <v/>
      </c>
      <c r="D1803" s="86" t="str">
        <f>IF('Műszaki adattábla'!E1736="","",'Műszaki adattábla'!E1736)</f>
        <v/>
      </c>
      <c r="E1803" s="148" t="str">
        <f>IF(D1803="","",VLOOKUP(D1803,'Műszaki adattábla'!E:S,13,0))</f>
        <v/>
      </c>
      <c r="F1803" s="87" t="str">
        <f>IF(D1803="","",VLOOKUP(D1803,'Műszaki adattábla'!E:N,8,0))</f>
        <v/>
      </c>
      <c r="G1803" s="87" t="str">
        <f>IF(D1803="","",IF('Műszaki adattábla'!K1736="20-99",IF('Műszaki adattábla'!N1736="","Nem adott meg lekötött teljesítményt",VLOOKUP(D1803,'Műszaki adattábla'!E:P,10,0)),0))</f>
        <v/>
      </c>
      <c r="H1803" s="87" t="str">
        <f>IF(D1803="","",VLOOKUP(D1803,'Műszaki adattábla'!E:Q,11,0))</f>
        <v/>
      </c>
      <c r="I1803" s="88"/>
      <c r="J1803" s="89"/>
      <c r="K1803" s="90" t="str">
        <f>IF(D1803="","",ROUND((F1803*I1803*'Műszaki adattábla'!$C$6/'Műszaki adattábla'!$C$7)+(G1803*I1803)+(H1803*I1803)/12*$D$7,0))</f>
        <v/>
      </c>
      <c r="L1803" s="91" t="str">
        <f t="shared" si="57"/>
        <v/>
      </c>
    </row>
    <row r="1804" spans="2:12" ht="15.75" thickBot="1" x14ac:dyDescent="0.3">
      <c r="B1804" s="84" t="str">
        <f t="shared" si="58"/>
        <v/>
      </c>
      <c r="C1804" s="85" t="str">
        <f>IF(D1804="","",VLOOKUP(D1804,'Műszaki adattábla'!E:H,2,0))</f>
        <v/>
      </c>
      <c r="D1804" s="86" t="str">
        <f>IF('Műszaki adattábla'!E1737="","",'Műszaki adattábla'!E1737)</f>
        <v/>
      </c>
      <c r="E1804" s="148" t="str">
        <f>IF(D1804="","",VLOOKUP(D1804,'Műszaki adattábla'!E:S,13,0))</f>
        <v/>
      </c>
      <c r="F1804" s="87" t="str">
        <f>IF(D1804="","",VLOOKUP(D1804,'Műszaki adattábla'!E:N,8,0))</f>
        <v/>
      </c>
      <c r="G1804" s="87" t="str">
        <f>IF(D1804="","",IF('Műszaki adattábla'!K1737="20-99",IF('Műszaki adattábla'!N1737="","Nem adott meg lekötött teljesítményt",VLOOKUP(D1804,'Műszaki adattábla'!E:P,10,0)),0))</f>
        <v/>
      </c>
      <c r="H1804" s="87" t="str">
        <f>IF(D1804="","",VLOOKUP(D1804,'Műszaki adattábla'!E:Q,11,0))</f>
        <v/>
      </c>
      <c r="I1804" s="88"/>
      <c r="J1804" s="89"/>
      <c r="K1804" s="90" t="str">
        <f>IF(D1804="","",ROUND((F1804*I1804*'Műszaki adattábla'!$C$6/'Műszaki adattábla'!$C$7)+(G1804*I1804)+(H1804*I1804)/12*$D$7,0))</f>
        <v/>
      </c>
      <c r="L1804" s="91" t="str">
        <f t="shared" si="57"/>
        <v/>
      </c>
    </row>
    <row r="1805" spans="2:12" ht="15.75" thickBot="1" x14ac:dyDescent="0.3">
      <c r="B1805" s="84" t="str">
        <f t="shared" si="58"/>
        <v/>
      </c>
      <c r="C1805" s="85" t="str">
        <f>IF(D1805="","",VLOOKUP(D1805,'Műszaki adattábla'!E:H,2,0))</f>
        <v/>
      </c>
      <c r="D1805" s="86" t="str">
        <f>IF('Műszaki adattábla'!E1738="","",'Műszaki adattábla'!E1738)</f>
        <v/>
      </c>
      <c r="E1805" s="148" t="str">
        <f>IF(D1805="","",VLOOKUP(D1805,'Műszaki adattábla'!E:S,13,0))</f>
        <v/>
      </c>
      <c r="F1805" s="87" t="str">
        <f>IF(D1805="","",VLOOKUP(D1805,'Műszaki adattábla'!E:N,8,0))</f>
        <v/>
      </c>
      <c r="G1805" s="87" t="str">
        <f>IF(D1805="","",IF('Műszaki adattábla'!K1738="20-99",IF('Műszaki adattábla'!N1738="","Nem adott meg lekötött teljesítményt",VLOOKUP(D1805,'Műszaki adattábla'!E:P,10,0)),0))</f>
        <v/>
      </c>
      <c r="H1805" s="87" t="str">
        <f>IF(D1805="","",VLOOKUP(D1805,'Műszaki adattábla'!E:Q,11,0))</f>
        <v/>
      </c>
      <c r="I1805" s="88"/>
      <c r="J1805" s="89"/>
      <c r="K1805" s="90" t="str">
        <f>IF(D1805="","",ROUND((F1805*I1805*'Műszaki adattábla'!$C$6/'Műszaki adattábla'!$C$7)+(G1805*I1805)+(H1805*I1805)/12*$D$7,0))</f>
        <v/>
      </c>
      <c r="L1805" s="91" t="str">
        <f t="shared" si="57"/>
        <v/>
      </c>
    </row>
    <row r="1806" spans="2:12" ht="15.75" thickBot="1" x14ac:dyDescent="0.3">
      <c r="B1806" s="84" t="str">
        <f t="shared" si="58"/>
        <v/>
      </c>
      <c r="C1806" s="85" t="str">
        <f>IF(D1806="","",VLOOKUP(D1806,'Műszaki adattábla'!E:H,2,0))</f>
        <v/>
      </c>
      <c r="D1806" s="86" t="str">
        <f>IF('Műszaki adattábla'!E1739="","",'Műszaki adattábla'!E1739)</f>
        <v/>
      </c>
      <c r="E1806" s="148" t="str">
        <f>IF(D1806="","",VLOOKUP(D1806,'Műszaki adattábla'!E:S,13,0))</f>
        <v/>
      </c>
      <c r="F1806" s="87" t="str">
        <f>IF(D1806="","",VLOOKUP(D1806,'Műszaki adattábla'!E:N,8,0))</f>
        <v/>
      </c>
      <c r="G1806" s="87" t="str">
        <f>IF(D1806="","",IF('Műszaki adattábla'!K1739="20-99",IF('Műszaki adattábla'!N1739="","Nem adott meg lekötött teljesítményt",VLOOKUP(D1806,'Műszaki adattábla'!E:P,10,0)),0))</f>
        <v/>
      </c>
      <c r="H1806" s="87" t="str">
        <f>IF(D1806="","",VLOOKUP(D1806,'Műszaki adattábla'!E:Q,11,0))</f>
        <v/>
      </c>
      <c r="I1806" s="88"/>
      <c r="J1806" s="89"/>
      <c r="K1806" s="90" t="str">
        <f>IF(D1806="","",ROUND((F1806*I1806*'Műszaki adattábla'!$C$6/'Műszaki adattábla'!$C$7)+(G1806*I1806)+(H1806*I1806)/12*$D$7,0))</f>
        <v/>
      </c>
      <c r="L1806" s="91" t="str">
        <f t="shared" si="57"/>
        <v/>
      </c>
    </row>
    <row r="1807" spans="2:12" ht="15.75" thickBot="1" x14ac:dyDescent="0.3">
      <c r="B1807" s="84" t="str">
        <f t="shared" si="58"/>
        <v/>
      </c>
      <c r="C1807" s="85" t="str">
        <f>IF(D1807="","",VLOOKUP(D1807,'Műszaki adattábla'!E:H,2,0))</f>
        <v/>
      </c>
      <c r="D1807" s="86" t="str">
        <f>IF('Műszaki adattábla'!E1740="","",'Műszaki adattábla'!E1740)</f>
        <v/>
      </c>
      <c r="E1807" s="148" t="str">
        <f>IF(D1807="","",VLOOKUP(D1807,'Műszaki adattábla'!E:S,13,0))</f>
        <v/>
      </c>
      <c r="F1807" s="87" t="str">
        <f>IF(D1807="","",VLOOKUP(D1807,'Műszaki adattábla'!E:N,8,0))</f>
        <v/>
      </c>
      <c r="G1807" s="87" t="str">
        <f>IF(D1807="","",IF('Műszaki adattábla'!K1740="20-99",IF('Műszaki adattábla'!N1740="","Nem adott meg lekötött teljesítményt",VLOOKUP(D1807,'Műszaki adattábla'!E:P,10,0)),0))</f>
        <v/>
      </c>
      <c r="H1807" s="87" t="str">
        <f>IF(D1807="","",VLOOKUP(D1807,'Műszaki adattábla'!E:Q,11,0))</f>
        <v/>
      </c>
      <c r="I1807" s="88"/>
      <c r="J1807" s="89"/>
      <c r="K1807" s="90" t="str">
        <f>IF(D1807="","",ROUND((F1807*I1807*'Műszaki adattábla'!$C$6/'Műszaki adattábla'!$C$7)+(G1807*I1807)+(H1807*I1807)/12*$D$7,0))</f>
        <v/>
      </c>
      <c r="L1807" s="91" t="str">
        <f t="shared" si="57"/>
        <v/>
      </c>
    </row>
    <row r="1808" spans="2:12" ht="15.75" thickBot="1" x14ac:dyDescent="0.3">
      <c r="B1808" s="84" t="str">
        <f t="shared" si="58"/>
        <v/>
      </c>
      <c r="C1808" s="85" t="str">
        <f>IF(D1808="","",VLOOKUP(D1808,'Műszaki adattábla'!E:H,2,0))</f>
        <v/>
      </c>
      <c r="D1808" s="86" t="str">
        <f>IF('Műszaki adattábla'!E1741="","",'Műszaki adattábla'!E1741)</f>
        <v/>
      </c>
      <c r="E1808" s="148" t="str">
        <f>IF(D1808="","",VLOOKUP(D1808,'Műszaki adattábla'!E:S,13,0))</f>
        <v/>
      </c>
      <c r="F1808" s="87" t="str">
        <f>IF(D1808="","",VLOOKUP(D1808,'Műszaki adattábla'!E:N,8,0))</f>
        <v/>
      </c>
      <c r="G1808" s="87" t="str">
        <f>IF(D1808="","",IF('Műszaki adattábla'!K1741="20-99",IF('Műszaki adattábla'!N1741="","Nem adott meg lekötött teljesítményt",VLOOKUP(D1808,'Műszaki adattábla'!E:P,10,0)),0))</f>
        <v/>
      </c>
      <c r="H1808" s="87" t="str">
        <f>IF(D1808="","",VLOOKUP(D1808,'Műszaki adattábla'!E:Q,11,0))</f>
        <v/>
      </c>
      <c r="I1808" s="88"/>
      <c r="J1808" s="89"/>
      <c r="K1808" s="90" t="str">
        <f>IF(D1808="","",ROUND((F1808*I1808*'Műszaki adattábla'!$C$6/'Műszaki adattábla'!$C$7)+(G1808*I1808)+(H1808*I1808)/12*$D$7,0))</f>
        <v/>
      </c>
      <c r="L1808" s="91" t="str">
        <f t="shared" si="57"/>
        <v/>
      </c>
    </row>
    <row r="1809" spans="2:12" ht="15.75" thickBot="1" x14ac:dyDescent="0.3">
      <c r="B1809" s="84" t="str">
        <f t="shared" si="58"/>
        <v/>
      </c>
      <c r="C1809" s="85" t="str">
        <f>IF(D1809="","",VLOOKUP(D1809,'Műszaki adattábla'!E:H,2,0))</f>
        <v/>
      </c>
      <c r="D1809" s="86" t="str">
        <f>IF('Műszaki adattábla'!E1742="","",'Műszaki adattábla'!E1742)</f>
        <v/>
      </c>
      <c r="E1809" s="148" t="str">
        <f>IF(D1809="","",VLOOKUP(D1809,'Műszaki adattábla'!E:S,13,0))</f>
        <v/>
      </c>
      <c r="F1809" s="87" t="str">
        <f>IF(D1809="","",VLOOKUP(D1809,'Műszaki adattábla'!E:N,8,0))</f>
        <v/>
      </c>
      <c r="G1809" s="87" t="str">
        <f>IF(D1809="","",IF('Műszaki adattábla'!K1742="20-99",IF('Műszaki adattábla'!N1742="","Nem adott meg lekötött teljesítményt",VLOOKUP(D1809,'Műszaki adattábla'!E:P,10,0)),0))</f>
        <v/>
      </c>
      <c r="H1809" s="87" t="str">
        <f>IF(D1809="","",VLOOKUP(D1809,'Műszaki adattábla'!E:Q,11,0))</f>
        <v/>
      </c>
      <c r="I1809" s="88"/>
      <c r="J1809" s="89"/>
      <c r="K1809" s="90" t="str">
        <f>IF(D1809="","",ROUND((F1809*I1809*'Műszaki adattábla'!$C$6/'Műszaki adattábla'!$C$7)+(G1809*I1809)+(H1809*I1809)/12*$D$7,0))</f>
        <v/>
      </c>
      <c r="L1809" s="91" t="str">
        <f t="shared" si="57"/>
        <v/>
      </c>
    </row>
    <row r="1810" spans="2:12" ht="15.75" thickBot="1" x14ac:dyDescent="0.3">
      <c r="B1810" s="84" t="str">
        <f t="shared" si="58"/>
        <v/>
      </c>
      <c r="C1810" s="85" t="str">
        <f>IF(D1810="","",VLOOKUP(D1810,'Műszaki adattábla'!E:H,2,0))</f>
        <v/>
      </c>
      <c r="D1810" s="86" t="str">
        <f>IF('Műszaki adattábla'!E1743="","",'Műszaki adattábla'!E1743)</f>
        <v/>
      </c>
      <c r="E1810" s="148" t="str">
        <f>IF(D1810="","",VLOOKUP(D1810,'Műszaki adattábla'!E:S,13,0))</f>
        <v/>
      </c>
      <c r="F1810" s="87" t="str">
        <f>IF(D1810="","",VLOOKUP(D1810,'Műszaki adattábla'!E:N,8,0))</f>
        <v/>
      </c>
      <c r="G1810" s="87" t="str">
        <f>IF(D1810="","",IF('Műszaki adattábla'!K1743="20-99",IF('Műszaki adattábla'!N1743="","Nem adott meg lekötött teljesítményt",VLOOKUP(D1810,'Műszaki adattábla'!E:P,10,0)),0))</f>
        <v/>
      </c>
      <c r="H1810" s="87" t="str">
        <f>IF(D1810="","",VLOOKUP(D1810,'Műszaki adattábla'!E:Q,11,0))</f>
        <v/>
      </c>
      <c r="I1810" s="88"/>
      <c r="J1810" s="89"/>
      <c r="K1810" s="90" t="str">
        <f>IF(D1810="","",ROUND((F1810*I1810*'Műszaki adattábla'!$C$6/'Műszaki adattábla'!$C$7)+(G1810*I1810)+(H1810*I1810)/12*$D$7,0))</f>
        <v/>
      </c>
      <c r="L1810" s="91" t="str">
        <f t="shared" si="57"/>
        <v/>
      </c>
    </row>
    <row r="1811" spans="2:12" ht="15.75" thickBot="1" x14ac:dyDescent="0.3">
      <c r="B1811" s="84" t="str">
        <f t="shared" si="58"/>
        <v/>
      </c>
      <c r="C1811" s="85" t="str">
        <f>IF(D1811="","",VLOOKUP(D1811,'Műszaki adattábla'!E:H,2,0))</f>
        <v/>
      </c>
      <c r="D1811" s="86" t="str">
        <f>IF('Műszaki adattábla'!E1744="","",'Műszaki adattábla'!E1744)</f>
        <v/>
      </c>
      <c r="E1811" s="148" t="str">
        <f>IF(D1811="","",VLOOKUP(D1811,'Műszaki adattábla'!E:S,13,0))</f>
        <v/>
      </c>
      <c r="F1811" s="87" t="str">
        <f>IF(D1811="","",VLOOKUP(D1811,'Műszaki adattábla'!E:N,8,0))</f>
        <v/>
      </c>
      <c r="G1811" s="87" t="str">
        <f>IF(D1811="","",IF('Műszaki adattábla'!K1744="20-99",IF('Műszaki adattábla'!N1744="","Nem adott meg lekötött teljesítményt",VLOOKUP(D1811,'Műszaki adattábla'!E:P,10,0)),0))</f>
        <v/>
      </c>
      <c r="H1811" s="87" t="str">
        <f>IF(D1811="","",VLOOKUP(D1811,'Műszaki adattábla'!E:Q,11,0))</f>
        <v/>
      </c>
      <c r="I1811" s="88"/>
      <c r="J1811" s="89"/>
      <c r="K1811" s="90" t="str">
        <f>IF(D1811="","",ROUND((F1811*I1811*'Műszaki adattábla'!$C$6/'Műszaki adattábla'!$C$7)+(G1811*I1811)+(H1811*I1811)/12*$D$7,0))</f>
        <v/>
      </c>
      <c r="L1811" s="91" t="str">
        <f t="shared" si="57"/>
        <v/>
      </c>
    </row>
    <row r="1812" spans="2:12" ht="15.75" thickBot="1" x14ac:dyDescent="0.3">
      <c r="B1812" s="84" t="str">
        <f t="shared" si="58"/>
        <v/>
      </c>
      <c r="C1812" s="85" t="str">
        <f>IF(D1812="","",VLOOKUP(D1812,'Műszaki adattábla'!E:H,2,0))</f>
        <v/>
      </c>
      <c r="D1812" s="86" t="str">
        <f>IF('Műszaki adattábla'!E1745="","",'Műszaki adattábla'!E1745)</f>
        <v/>
      </c>
      <c r="E1812" s="148" t="str">
        <f>IF(D1812="","",VLOOKUP(D1812,'Műszaki adattábla'!E:S,13,0))</f>
        <v/>
      </c>
      <c r="F1812" s="87" t="str">
        <f>IF(D1812="","",VLOOKUP(D1812,'Műszaki adattábla'!E:N,8,0))</f>
        <v/>
      </c>
      <c r="G1812" s="87" t="str">
        <f>IF(D1812="","",IF('Műszaki adattábla'!K1745="20-99",IF('Műszaki adattábla'!N1745="","Nem adott meg lekötött teljesítményt",VLOOKUP(D1812,'Műszaki adattábla'!E:P,10,0)),0))</f>
        <v/>
      </c>
      <c r="H1812" s="87" t="str">
        <f>IF(D1812="","",VLOOKUP(D1812,'Műszaki adattábla'!E:Q,11,0))</f>
        <v/>
      </c>
      <c r="I1812" s="88"/>
      <c r="J1812" s="89"/>
      <c r="K1812" s="90" t="str">
        <f>IF(D1812="","",ROUND((F1812*I1812*'Műszaki adattábla'!$C$6/'Műszaki adattábla'!$C$7)+(G1812*I1812)+(H1812*I1812)/12*$D$7,0))</f>
        <v/>
      </c>
      <c r="L1812" s="91" t="str">
        <f t="shared" si="57"/>
        <v/>
      </c>
    </row>
    <row r="1813" spans="2:12" ht="15.75" thickBot="1" x14ac:dyDescent="0.3">
      <c r="B1813" s="84" t="str">
        <f t="shared" si="58"/>
        <v/>
      </c>
      <c r="C1813" s="85" t="str">
        <f>IF(D1813="","",VLOOKUP(D1813,'Műszaki adattábla'!E:H,2,0))</f>
        <v/>
      </c>
      <c r="D1813" s="86" t="str">
        <f>IF('Műszaki adattábla'!E1746="","",'Műszaki adattábla'!E1746)</f>
        <v/>
      </c>
      <c r="E1813" s="148" t="str">
        <f>IF(D1813="","",VLOOKUP(D1813,'Műszaki adattábla'!E:S,13,0))</f>
        <v/>
      </c>
      <c r="F1813" s="87" t="str">
        <f>IF(D1813="","",VLOOKUP(D1813,'Műszaki adattábla'!E:N,8,0))</f>
        <v/>
      </c>
      <c r="G1813" s="87" t="str">
        <f>IF(D1813="","",IF('Műszaki adattábla'!K1746="20-99",IF('Műszaki adattábla'!N1746="","Nem adott meg lekötött teljesítményt",VLOOKUP(D1813,'Műszaki adattábla'!E:P,10,0)),0))</f>
        <v/>
      </c>
      <c r="H1813" s="87" t="str">
        <f>IF(D1813="","",VLOOKUP(D1813,'Műszaki adattábla'!E:Q,11,0))</f>
        <v/>
      </c>
      <c r="I1813" s="88"/>
      <c r="J1813" s="89"/>
      <c r="K1813" s="90" t="str">
        <f>IF(D1813="","",ROUND((F1813*I1813*'Műszaki adattábla'!$C$6/'Műszaki adattábla'!$C$7)+(G1813*I1813)+(H1813*I1813)/12*$D$7,0))</f>
        <v/>
      </c>
      <c r="L1813" s="91" t="str">
        <f t="shared" si="57"/>
        <v/>
      </c>
    </row>
    <row r="1814" spans="2:12" ht="15.75" thickBot="1" x14ac:dyDescent="0.3">
      <c r="B1814" s="84" t="str">
        <f t="shared" si="58"/>
        <v/>
      </c>
      <c r="C1814" s="85" t="str">
        <f>IF(D1814="","",VLOOKUP(D1814,'Műszaki adattábla'!E:H,2,0))</f>
        <v/>
      </c>
      <c r="D1814" s="86" t="str">
        <f>IF('Műszaki adattábla'!E1747="","",'Műszaki adattábla'!E1747)</f>
        <v/>
      </c>
      <c r="E1814" s="148" t="str">
        <f>IF(D1814="","",VLOOKUP(D1814,'Műszaki adattábla'!E:S,13,0))</f>
        <v/>
      </c>
      <c r="F1814" s="87" t="str">
        <f>IF(D1814="","",VLOOKUP(D1814,'Műszaki adattábla'!E:N,8,0))</f>
        <v/>
      </c>
      <c r="G1814" s="87" t="str">
        <f>IF(D1814="","",IF('Műszaki adattábla'!K1747="20-99",IF('Műszaki adattábla'!N1747="","Nem adott meg lekötött teljesítményt",VLOOKUP(D1814,'Műszaki adattábla'!E:P,10,0)),0))</f>
        <v/>
      </c>
      <c r="H1814" s="87" t="str">
        <f>IF(D1814="","",VLOOKUP(D1814,'Műszaki adattábla'!E:Q,11,0))</f>
        <v/>
      </c>
      <c r="I1814" s="88"/>
      <c r="J1814" s="89"/>
      <c r="K1814" s="90" t="str">
        <f>IF(D1814="","",ROUND((F1814*I1814*'Műszaki adattábla'!$C$6/'Műszaki adattábla'!$C$7)+(G1814*I1814)+(H1814*I1814)/12*$D$7,0))</f>
        <v/>
      </c>
      <c r="L1814" s="91" t="str">
        <f t="shared" si="57"/>
        <v/>
      </c>
    </row>
    <row r="1815" spans="2:12" ht="15.75" thickBot="1" x14ac:dyDescent="0.3">
      <c r="B1815" s="84" t="str">
        <f t="shared" si="58"/>
        <v/>
      </c>
      <c r="C1815" s="85" t="str">
        <f>IF(D1815="","",VLOOKUP(D1815,'Műszaki adattábla'!E:H,2,0))</f>
        <v/>
      </c>
      <c r="D1815" s="86" t="str">
        <f>IF('Műszaki adattábla'!E1748="","",'Műszaki adattábla'!E1748)</f>
        <v/>
      </c>
      <c r="E1815" s="148" t="str">
        <f>IF(D1815="","",VLOOKUP(D1815,'Műszaki adattábla'!E:S,13,0))</f>
        <v/>
      </c>
      <c r="F1815" s="87" t="str">
        <f>IF(D1815="","",VLOOKUP(D1815,'Műszaki adattábla'!E:N,8,0))</f>
        <v/>
      </c>
      <c r="G1815" s="87" t="str">
        <f>IF(D1815="","",IF('Műszaki adattábla'!K1748="20-99",IF('Műszaki adattábla'!N1748="","Nem adott meg lekötött teljesítményt",VLOOKUP(D1815,'Műszaki adattábla'!E:P,10,0)),0))</f>
        <v/>
      </c>
      <c r="H1815" s="87" t="str">
        <f>IF(D1815="","",VLOOKUP(D1815,'Műszaki adattábla'!E:Q,11,0))</f>
        <v/>
      </c>
      <c r="I1815" s="88"/>
      <c r="J1815" s="89"/>
      <c r="K1815" s="90" t="str">
        <f>IF(D1815="","",ROUND((F1815*I1815*'Műszaki adattábla'!$C$6/'Műszaki adattábla'!$C$7)+(G1815*I1815)+(H1815*I1815)/12*$D$7,0))</f>
        <v/>
      </c>
      <c r="L1815" s="91" t="str">
        <f t="shared" si="57"/>
        <v/>
      </c>
    </row>
    <row r="1816" spans="2:12" ht="15.75" thickBot="1" x14ac:dyDescent="0.3">
      <c r="B1816" s="84" t="str">
        <f t="shared" si="58"/>
        <v/>
      </c>
      <c r="C1816" s="85" t="str">
        <f>IF(D1816="","",VLOOKUP(D1816,'Műszaki adattábla'!E:H,2,0))</f>
        <v/>
      </c>
      <c r="D1816" s="86" t="str">
        <f>IF('Műszaki adattábla'!E1749="","",'Műszaki adattábla'!E1749)</f>
        <v/>
      </c>
      <c r="E1816" s="148" t="str">
        <f>IF(D1816="","",VLOOKUP(D1816,'Műszaki adattábla'!E:S,13,0))</f>
        <v/>
      </c>
      <c r="F1816" s="87" t="str">
        <f>IF(D1816="","",VLOOKUP(D1816,'Műszaki adattábla'!E:N,8,0))</f>
        <v/>
      </c>
      <c r="G1816" s="87" t="str">
        <f>IF(D1816="","",IF('Műszaki adattábla'!K1749="20-99",IF('Műszaki adattábla'!N1749="","Nem adott meg lekötött teljesítményt",VLOOKUP(D1816,'Műszaki adattábla'!E:P,10,0)),0))</f>
        <v/>
      </c>
      <c r="H1816" s="87" t="str">
        <f>IF(D1816="","",VLOOKUP(D1816,'Műszaki adattábla'!E:Q,11,0))</f>
        <v/>
      </c>
      <c r="I1816" s="88"/>
      <c r="J1816" s="89"/>
      <c r="K1816" s="90" t="str">
        <f>IF(D1816="","",ROUND((F1816*I1816*'Műszaki adattábla'!$C$6/'Műszaki adattábla'!$C$7)+(G1816*I1816)+(H1816*I1816)/12*$D$7,0))</f>
        <v/>
      </c>
      <c r="L1816" s="91" t="str">
        <f t="shared" si="57"/>
        <v/>
      </c>
    </row>
    <row r="1817" spans="2:12" ht="15.75" thickBot="1" x14ac:dyDescent="0.3">
      <c r="B1817" s="84" t="str">
        <f t="shared" si="58"/>
        <v/>
      </c>
      <c r="C1817" s="85" t="str">
        <f>IF(D1817="","",VLOOKUP(D1817,'Műszaki adattábla'!E:H,2,0))</f>
        <v/>
      </c>
      <c r="D1817" s="86" t="str">
        <f>IF('Műszaki adattábla'!E1750="","",'Műszaki adattábla'!E1750)</f>
        <v/>
      </c>
      <c r="E1817" s="148" t="str">
        <f>IF(D1817="","",VLOOKUP(D1817,'Műszaki adattábla'!E:S,13,0))</f>
        <v/>
      </c>
      <c r="F1817" s="87" t="str">
        <f>IF(D1817="","",VLOOKUP(D1817,'Műszaki adattábla'!E:N,8,0))</f>
        <v/>
      </c>
      <c r="G1817" s="87" t="str">
        <f>IF(D1817="","",IF('Műszaki adattábla'!K1750="20-99",IF('Műszaki adattábla'!N1750="","Nem adott meg lekötött teljesítményt",VLOOKUP(D1817,'Műszaki adattábla'!E:P,10,0)),0))</f>
        <v/>
      </c>
      <c r="H1817" s="87" t="str">
        <f>IF(D1817="","",VLOOKUP(D1817,'Műszaki adattábla'!E:Q,11,0))</f>
        <v/>
      </c>
      <c r="I1817" s="88"/>
      <c r="J1817" s="89"/>
      <c r="K1817" s="90" t="str">
        <f>IF(D1817="","",ROUND((F1817*I1817*'Műszaki adattábla'!$C$6/'Műszaki adattábla'!$C$7)+(G1817*I1817)+(H1817*I1817)/12*$D$7,0))</f>
        <v/>
      </c>
      <c r="L1817" s="91" t="str">
        <f t="shared" si="57"/>
        <v/>
      </c>
    </row>
    <row r="1818" spans="2:12" ht="15.75" thickBot="1" x14ac:dyDescent="0.3">
      <c r="B1818" s="84" t="str">
        <f t="shared" si="58"/>
        <v/>
      </c>
      <c r="C1818" s="85" t="str">
        <f>IF(D1818="","",VLOOKUP(D1818,'Műszaki adattábla'!E:H,2,0))</f>
        <v/>
      </c>
      <c r="D1818" s="86" t="str">
        <f>IF('Műszaki adattábla'!E1751="","",'Műszaki adattábla'!E1751)</f>
        <v/>
      </c>
      <c r="E1818" s="148" t="str">
        <f>IF(D1818="","",VLOOKUP(D1818,'Műszaki adattábla'!E:S,13,0))</f>
        <v/>
      </c>
      <c r="F1818" s="87" t="str">
        <f>IF(D1818="","",VLOOKUP(D1818,'Műszaki adattábla'!E:N,8,0))</f>
        <v/>
      </c>
      <c r="G1818" s="87" t="str">
        <f>IF(D1818="","",IF('Műszaki adattábla'!K1751="20-99",IF('Műszaki adattábla'!N1751="","Nem adott meg lekötött teljesítményt",VLOOKUP(D1818,'Műszaki adattábla'!E:P,10,0)),0))</f>
        <v/>
      </c>
      <c r="H1818" s="87" t="str">
        <f>IF(D1818="","",VLOOKUP(D1818,'Műszaki adattábla'!E:Q,11,0))</f>
        <v/>
      </c>
      <c r="I1818" s="88"/>
      <c r="J1818" s="89"/>
      <c r="K1818" s="90" t="str">
        <f>IF(D1818="","",ROUND((F1818*I1818*'Műszaki adattábla'!$C$6/'Műszaki adattábla'!$C$7)+(G1818*I1818)+(H1818*I1818)/12*$D$7,0))</f>
        <v/>
      </c>
      <c r="L1818" s="91" t="str">
        <f t="shared" si="57"/>
        <v/>
      </c>
    </row>
    <row r="1819" spans="2:12" ht="15.75" thickBot="1" x14ac:dyDescent="0.3">
      <c r="B1819" s="84" t="str">
        <f t="shared" si="58"/>
        <v/>
      </c>
      <c r="C1819" s="85" t="str">
        <f>IF(D1819="","",VLOOKUP(D1819,'Műszaki adattábla'!E:H,2,0))</f>
        <v/>
      </c>
      <c r="D1819" s="86" t="str">
        <f>IF('Műszaki adattábla'!E1752="","",'Műszaki adattábla'!E1752)</f>
        <v/>
      </c>
      <c r="E1819" s="148" t="str">
        <f>IF(D1819="","",VLOOKUP(D1819,'Műszaki adattábla'!E:S,13,0))</f>
        <v/>
      </c>
      <c r="F1819" s="87" t="str">
        <f>IF(D1819="","",VLOOKUP(D1819,'Műszaki adattábla'!E:N,8,0))</f>
        <v/>
      </c>
      <c r="G1819" s="87" t="str">
        <f>IF(D1819="","",IF('Műszaki adattábla'!K1752="20-99",IF('Műszaki adattábla'!N1752="","Nem adott meg lekötött teljesítményt",VLOOKUP(D1819,'Műszaki adattábla'!E:P,10,0)),0))</f>
        <v/>
      </c>
      <c r="H1819" s="87" t="str">
        <f>IF(D1819="","",VLOOKUP(D1819,'Műszaki adattábla'!E:Q,11,0))</f>
        <v/>
      </c>
      <c r="I1819" s="88"/>
      <c r="J1819" s="89"/>
      <c r="K1819" s="90" t="str">
        <f>IF(D1819="","",ROUND((F1819*I1819*'Műszaki adattábla'!$C$6/'Műszaki adattábla'!$C$7)+(G1819*I1819)+(H1819*I1819)/12*$D$7,0))</f>
        <v/>
      </c>
      <c r="L1819" s="91" t="str">
        <f t="shared" si="57"/>
        <v/>
      </c>
    </row>
    <row r="1820" spans="2:12" ht="15.75" thickBot="1" x14ac:dyDescent="0.3">
      <c r="B1820" s="84" t="str">
        <f t="shared" si="58"/>
        <v/>
      </c>
      <c r="C1820" s="85" t="str">
        <f>IF(D1820="","",VLOOKUP(D1820,'Műszaki adattábla'!E:H,2,0))</f>
        <v/>
      </c>
      <c r="D1820" s="86" t="str">
        <f>IF('Műszaki adattábla'!E1753="","",'Műszaki adattábla'!E1753)</f>
        <v/>
      </c>
      <c r="E1820" s="148" t="str">
        <f>IF(D1820="","",VLOOKUP(D1820,'Műszaki adattábla'!E:S,13,0))</f>
        <v/>
      </c>
      <c r="F1820" s="87" t="str">
        <f>IF(D1820="","",VLOOKUP(D1820,'Műszaki adattábla'!E:N,8,0))</f>
        <v/>
      </c>
      <c r="G1820" s="87" t="str">
        <f>IF(D1820="","",IF('Műszaki adattábla'!K1753="20-99",IF('Műszaki adattábla'!N1753="","Nem adott meg lekötött teljesítményt",VLOOKUP(D1820,'Műszaki adattábla'!E:P,10,0)),0))</f>
        <v/>
      </c>
      <c r="H1820" s="87" t="str">
        <f>IF(D1820="","",VLOOKUP(D1820,'Műszaki adattábla'!E:Q,11,0))</f>
        <v/>
      </c>
      <c r="I1820" s="88"/>
      <c r="J1820" s="89"/>
      <c r="K1820" s="90" t="str">
        <f>IF(D1820="","",ROUND((F1820*I1820*'Műszaki adattábla'!$C$6/'Műszaki adattábla'!$C$7)+(G1820*I1820)+(H1820*I1820)/12*$D$7,0))</f>
        <v/>
      </c>
      <c r="L1820" s="91" t="str">
        <f t="shared" si="57"/>
        <v/>
      </c>
    </row>
    <row r="1821" spans="2:12" ht="15.75" thickBot="1" x14ac:dyDescent="0.3">
      <c r="B1821" s="84" t="str">
        <f t="shared" si="58"/>
        <v/>
      </c>
      <c r="C1821" s="85" t="str">
        <f>IF(D1821="","",VLOOKUP(D1821,'Műszaki adattábla'!E:H,2,0))</f>
        <v/>
      </c>
      <c r="D1821" s="86" t="str">
        <f>IF('Műszaki adattábla'!E1754="","",'Műszaki adattábla'!E1754)</f>
        <v/>
      </c>
      <c r="E1821" s="148" t="str">
        <f>IF(D1821="","",VLOOKUP(D1821,'Műszaki adattábla'!E:S,13,0))</f>
        <v/>
      </c>
      <c r="F1821" s="87" t="str">
        <f>IF(D1821="","",VLOOKUP(D1821,'Műszaki adattábla'!E:N,8,0))</f>
        <v/>
      </c>
      <c r="G1821" s="87" t="str">
        <f>IF(D1821="","",IF('Műszaki adattábla'!K1754="20-99",IF('Műszaki adattábla'!N1754="","Nem adott meg lekötött teljesítményt",VLOOKUP(D1821,'Műszaki adattábla'!E:P,10,0)),0))</f>
        <v/>
      </c>
      <c r="H1821" s="87" t="str">
        <f>IF(D1821="","",VLOOKUP(D1821,'Műszaki adattábla'!E:Q,11,0))</f>
        <v/>
      </c>
      <c r="I1821" s="88"/>
      <c r="J1821" s="89"/>
      <c r="K1821" s="90" t="str">
        <f>IF(D1821="","",ROUND((F1821*I1821*'Műszaki adattábla'!$C$6/'Műszaki adattábla'!$C$7)+(G1821*I1821)+(H1821*I1821)/12*$D$7,0))</f>
        <v/>
      </c>
      <c r="L1821" s="91" t="str">
        <f t="shared" si="57"/>
        <v/>
      </c>
    </row>
    <row r="1822" spans="2:12" ht="15.75" thickBot="1" x14ac:dyDescent="0.3">
      <c r="B1822" s="84" t="str">
        <f t="shared" si="58"/>
        <v/>
      </c>
      <c r="C1822" s="85" t="str">
        <f>IF(D1822="","",VLOOKUP(D1822,'Műszaki adattábla'!E:H,2,0))</f>
        <v/>
      </c>
      <c r="D1822" s="86" t="str">
        <f>IF('Műszaki adattábla'!E1755="","",'Műszaki adattábla'!E1755)</f>
        <v/>
      </c>
      <c r="E1822" s="148" t="str">
        <f>IF(D1822="","",VLOOKUP(D1822,'Műszaki adattábla'!E:S,13,0))</f>
        <v/>
      </c>
      <c r="F1822" s="87" t="str">
        <f>IF(D1822="","",VLOOKUP(D1822,'Műszaki adattábla'!E:N,8,0))</f>
        <v/>
      </c>
      <c r="G1822" s="87" t="str">
        <f>IF(D1822="","",IF('Műszaki adattábla'!K1755="20-99",IF('Műszaki adattábla'!N1755="","Nem adott meg lekötött teljesítményt",VLOOKUP(D1822,'Műszaki adattábla'!E:P,10,0)),0))</f>
        <v/>
      </c>
      <c r="H1822" s="87" t="str">
        <f>IF(D1822="","",VLOOKUP(D1822,'Műszaki adattábla'!E:Q,11,0))</f>
        <v/>
      </c>
      <c r="I1822" s="88"/>
      <c r="J1822" s="89"/>
      <c r="K1822" s="90" t="str">
        <f>IF(D1822="","",ROUND((F1822*I1822*'Műszaki adattábla'!$C$6/'Műszaki adattábla'!$C$7)+(G1822*I1822)+(H1822*I1822)/12*$D$7,0))</f>
        <v/>
      </c>
      <c r="L1822" s="91" t="str">
        <f t="shared" si="57"/>
        <v/>
      </c>
    </row>
    <row r="1823" spans="2:12" ht="15.75" thickBot="1" x14ac:dyDescent="0.3">
      <c r="B1823" s="84" t="str">
        <f t="shared" si="58"/>
        <v/>
      </c>
      <c r="C1823" s="85" t="str">
        <f>IF(D1823="","",VLOOKUP(D1823,'Műszaki adattábla'!E:H,2,0))</f>
        <v/>
      </c>
      <c r="D1823" s="86" t="str">
        <f>IF('Műszaki adattábla'!E1756="","",'Műszaki adattábla'!E1756)</f>
        <v/>
      </c>
      <c r="E1823" s="148" t="str">
        <f>IF(D1823="","",VLOOKUP(D1823,'Műszaki adattábla'!E:S,13,0))</f>
        <v/>
      </c>
      <c r="F1823" s="87" t="str">
        <f>IF(D1823="","",VLOOKUP(D1823,'Műszaki adattábla'!E:N,8,0))</f>
        <v/>
      </c>
      <c r="G1823" s="87" t="str">
        <f>IF(D1823="","",IF('Műszaki adattábla'!K1756="20-99",IF('Műszaki adattábla'!N1756="","Nem adott meg lekötött teljesítményt",VLOOKUP(D1823,'Műszaki adattábla'!E:P,10,0)),0))</f>
        <v/>
      </c>
      <c r="H1823" s="87" t="str">
        <f>IF(D1823="","",VLOOKUP(D1823,'Műszaki adattábla'!E:Q,11,0))</f>
        <v/>
      </c>
      <c r="I1823" s="88"/>
      <c r="J1823" s="89"/>
      <c r="K1823" s="90" t="str">
        <f>IF(D1823="","",ROUND((F1823*I1823*'Műszaki adattábla'!$C$6/'Műszaki adattábla'!$C$7)+(G1823*I1823)+(H1823*I1823)/12*$D$7,0))</f>
        <v/>
      </c>
      <c r="L1823" s="91" t="str">
        <f t="shared" si="57"/>
        <v/>
      </c>
    </row>
    <row r="1824" spans="2:12" ht="15.75" thickBot="1" x14ac:dyDescent="0.3">
      <c r="B1824" s="84" t="str">
        <f t="shared" si="58"/>
        <v/>
      </c>
      <c r="C1824" s="85" t="str">
        <f>IF(D1824="","",VLOOKUP(D1824,'Műszaki adattábla'!E:H,2,0))</f>
        <v/>
      </c>
      <c r="D1824" s="86" t="str">
        <f>IF('Műszaki adattábla'!E1757="","",'Műszaki adattábla'!E1757)</f>
        <v/>
      </c>
      <c r="E1824" s="148" t="str">
        <f>IF(D1824="","",VLOOKUP(D1824,'Műszaki adattábla'!E:S,13,0))</f>
        <v/>
      </c>
      <c r="F1824" s="87" t="str">
        <f>IF(D1824="","",VLOOKUP(D1824,'Műszaki adattábla'!E:N,8,0))</f>
        <v/>
      </c>
      <c r="G1824" s="87" t="str">
        <f>IF(D1824="","",IF('Műszaki adattábla'!K1757="20-99",IF('Műszaki adattábla'!N1757="","Nem adott meg lekötött teljesítményt",VLOOKUP(D1824,'Műszaki adattábla'!E:P,10,0)),0))</f>
        <v/>
      </c>
      <c r="H1824" s="87" t="str">
        <f>IF(D1824="","",VLOOKUP(D1824,'Műszaki adattábla'!E:Q,11,0))</f>
        <v/>
      </c>
      <c r="I1824" s="88"/>
      <c r="J1824" s="89"/>
      <c r="K1824" s="90" t="str">
        <f>IF(D1824="","",ROUND((F1824*I1824*'Műszaki adattábla'!$C$6/'Műszaki adattábla'!$C$7)+(G1824*I1824)+(H1824*I1824)/12*$D$7,0))</f>
        <v/>
      </c>
      <c r="L1824" s="91" t="str">
        <f t="shared" ref="L1824:L1887" si="59">IF(D1824="","",ROUND((J1824/1000)*E1824,0))</f>
        <v/>
      </c>
    </row>
    <row r="1825" spans="2:12" ht="15.75" thickBot="1" x14ac:dyDescent="0.3">
      <c r="B1825" s="84" t="str">
        <f t="shared" si="58"/>
        <v/>
      </c>
      <c r="C1825" s="85" t="str">
        <f>IF(D1825="","",VLOOKUP(D1825,'Műszaki adattábla'!E:H,2,0))</f>
        <v/>
      </c>
      <c r="D1825" s="86" t="str">
        <f>IF('Műszaki adattábla'!E1758="","",'Műszaki adattábla'!E1758)</f>
        <v/>
      </c>
      <c r="E1825" s="148" t="str">
        <f>IF(D1825="","",VLOOKUP(D1825,'Műszaki adattábla'!E:S,13,0))</f>
        <v/>
      </c>
      <c r="F1825" s="87" t="str">
        <f>IF(D1825="","",VLOOKUP(D1825,'Műszaki adattábla'!E:N,8,0))</f>
        <v/>
      </c>
      <c r="G1825" s="87" t="str">
        <f>IF(D1825="","",IF('Műszaki adattábla'!K1758="20-99",IF('Műszaki adattábla'!N1758="","Nem adott meg lekötött teljesítményt",VLOOKUP(D1825,'Műszaki adattábla'!E:P,10,0)),0))</f>
        <v/>
      </c>
      <c r="H1825" s="87" t="str">
        <f>IF(D1825="","",VLOOKUP(D1825,'Műszaki adattábla'!E:Q,11,0))</f>
        <v/>
      </c>
      <c r="I1825" s="88"/>
      <c r="J1825" s="89"/>
      <c r="K1825" s="90" t="str">
        <f>IF(D1825="","",ROUND((F1825*I1825*'Műszaki adattábla'!$C$6/'Műszaki adattábla'!$C$7)+(G1825*I1825)+(H1825*I1825)/12*$D$7,0))</f>
        <v/>
      </c>
      <c r="L1825" s="91" t="str">
        <f t="shared" si="59"/>
        <v/>
      </c>
    </row>
    <row r="1826" spans="2:12" ht="15.75" thickBot="1" x14ac:dyDescent="0.3">
      <c r="B1826" s="84" t="str">
        <f t="shared" si="58"/>
        <v/>
      </c>
      <c r="C1826" s="85" t="str">
        <f>IF(D1826="","",VLOOKUP(D1826,'Műszaki adattábla'!E:H,2,0))</f>
        <v/>
      </c>
      <c r="D1826" s="86" t="str">
        <f>IF('Műszaki adattábla'!E1759="","",'Műszaki adattábla'!E1759)</f>
        <v/>
      </c>
      <c r="E1826" s="148" t="str">
        <f>IF(D1826="","",VLOOKUP(D1826,'Műszaki adattábla'!E:S,13,0))</f>
        <v/>
      </c>
      <c r="F1826" s="87" t="str">
        <f>IF(D1826="","",VLOOKUP(D1826,'Műszaki adattábla'!E:N,8,0))</f>
        <v/>
      </c>
      <c r="G1826" s="87" t="str">
        <f>IF(D1826="","",IF('Műszaki adattábla'!K1759="20-99",IF('Műszaki adattábla'!N1759="","Nem adott meg lekötött teljesítményt",VLOOKUP(D1826,'Műszaki adattábla'!E:P,10,0)),0))</f>
        <v/>
      </c>
      <c r="H1826" s="87" t="str">
        <f>IF(D1826="","",VLOOKUP(D1826,'Műszaki adattábla'!E:Q,11,0))</f>
        <v/>
      </c>
      <c r="I1826" s="88"/>
      <c r="J1826" s="89"/>
      <c r="K1826" s="90" t="str">
        <f>IF(D1826="","",ROUND((F1826*I1826*'Műszaki adattábla'!$C$6/'Műszaki adattábla'!$C$7)+(G1826*I1826)+(H1826*I1826)/12*$D$7,0))</f>
        <v/>
      </c>
      <c r="L1826" s="91" t="str">
        <f t="shared" si="59"/>
        <v/>
      </c>
    </row>
    <row r="1827" spans="2:12" ht="15.75" thickBot="1" x14ac:dyDescent="0.3">
      <c r="B1827" s="84" t="str">
        <f t="shared" si="58"/>
        <v/>
      </c>
      <c r="C1827" s="85" t="str">
        <f>IF(D1827="","",VLOOKUP(D1827,'Műszaki adattábla'!E:H,2,0))</f>
        <v/>
      </c>
      <c r="D1827" s="86" t="str">
        <f>IF('Műszaki adattábla'!E1760="","",'Műszaki adattábla'!E1760)</f>
        <v/>
      </c>
      <c r="E1827" s="148" t="str">
        <f>IF(D1827="","",VLOOKUP(D1827,'Műszaki adattábla'!E:S,13,0))</f>
        <v/>
      </c>
      <c r="F1827" s="87" t="str">
        <f>IF(D1827="","",VLOOKUP(D1827,'Műszaki adattábla'!E:N,8,0))</f>
        <v/>
      </c>
      <c r="G1827" s="87" t="str">
        <f>IF(D1827="","",IF('Műszaki adattábla'!K1760="20-99",IF('Műszaki adattábla'!N1760="","Nem adott meg lekötött teljesítményt",VLOOKUP(D1827,'Műszaki adattábla'!E:P,10,0)),0))</f>
        <v/>
      </c>
      <c r="H1827" s="87" t="str">
        <f>IF(D1827="","",VLOOKUP(D1827,'Műszaki adattábla'!E:Q,11,0))</f>
        <v/>
      </c>
      <c r="I1827" s="88"/>
      <c r="J1827" s="89"/>
      <c r="K1827" s="90" t="str">
        <f>IF(D1827="","",ROUND((F1827*I1827*'Műszaki adattábla'!$C$6/'Műszaki adattábla'!$C$7)+(G1827*I1827)+(H1827*I1827)/12*$D$7,0))</f>
        <v/>
      </c>
      <c r="L1827" s="91" t="str">
        <f t="shared" si="59"/>
        <v/>
      </c>
    </row>
    <row r="1828" spans="2:12" ht="15.75" thickBot="1" x14ac:dyDescent="0.3">
      <c r="B1828" s="84" t="str">
        <f t="shared" si="58"/>
        <v/>
      </c>
      <c r="C1828" s="85" t="str">
        <f>IF(D1828="","",VLOOKUP(D1828,'Műszaki adattábla'!E:H,2,0))</f>
        <v/>
      </c>
      <c r="D1828" s="86" t="str">
        <f>IF('Műszaki adattábla'!E1761="","",'Műszaki adattábla'!E1761)</f>
        <v/>
      </c>
      <c r="E1828" s="148" t="str">
        <f>IF(D1828="","",VLOOKUP(D1828,'Műszaki adattábla'!E:S,13,0))</f>
        <v/>
      </c>
      <c r="F1828" s="87" t="str">
        <f>IF(D1828="","",VLOOKUP(D1828,'Műszaki adattábla'!E:N,8,0))</f>
        <v/>
      </c>
      <c r="G1828" s="87" t="str">
        <f>IF(D1828="","",IF('Műszaki adattábla'!K1761="20-99",IF('Műszaki adattábla'!N1761="","Nem adott meg lekötött teljesítményt",VLOOKUP(D1828,'Műszaki adattábla'!E:P,10,0)),0))</f>
        <v/>
      </c>
      <c r="H1828" s="87" t="str">
        <f>IF(D1828="","",VLOOKUP(D1828,'Műszaki adattábla'!E:Q,11,0))</f>
        <v/>
      </c>
      <c r="I1828" s="88"/>
      <c r="J1828" s="89"/>
      <c r="K1828" s="90" t="str">
        <f>IF(D1828="","",ROUND((F1828*I1828*'Műszaki adattábla'!$C$6/'Műszaki adattábla'!$C$7)+(G1828*I1828)+(H1828*I1828)/12*$D$7,0))</f>
        <v/>
      </c>
      <c r="L1828" s="91" t="str">
        <f t="shared" si="59"/>
        <v/>
      </c>
    </row>
    <row r="1829" spans="2:12" ht="15.75" thickBot="1" x14ac:dyDescent="0.3">
      <c r="B1829" s="84" t="str">
        <f t="shared" si="58"/>
        <v/>
      </c>
      <c r="C1829" s="85" t="str">
        <f>IF(D1829="","",VLOOKUP(D1829,'Műszaki adattábla'!E:H,2,0))</f>
        <v/>
      </c>
      <c r="D1829" s="86" t="str">
        <f>IF('Műszaki adattábla'!E1762="","",'Műszaki adattábla'!E1762)</f>
        <v/>
      </c>
      <c r="E1829" s="148" t="str">
        <f>IF(D1829="","",VLOOKUP(D1829,'Műszaki adattábla'!E:S,13,0))</f>
        <v/>
      </c>
      <c r="F1829" s="87" t="str">
        <f>IF(D1829="","",VLOOKUP(D1829,'Műszaki adattábla'!E:N,8,0))</f>
        <v/>
      </c>
      <c r="G1829" s="87" t="str">
        <f>IF(D1829="","",IF('Műszaki adattábla'!K1762="20-99",IF('Műszaki adattábla'!N1762="","Nem adott meg lekötött teljesítményt",VLOOKUP(D1829,'Műszaki adattábla'!E:P,10,0)),0))</f>
        <v/>
      </c>
      <c r="H1829" s="87" t="str">
        <f>IF(D1829="","",VLOOKUP(D1829,'Műszaki adattábla'!E:Q,11,0))</f>
        <v/>
      </c>
      <c r="I1829" s="88"/>
      <c r="J1829" s="89"/>
      <c r="K1829" s="90" t="str">
        <f>IF(D1829="","",ROUND((F1829*I1829*'Műszaki adattábla'!$C$6/'Műszaki adattábla'!$C$7)+(G1829*I1829)+(H1829*I1829)/12*$D$7,0))</f>
        <v/>
      </c>
      <c r="L1829" s="91" t="str">
        <f t="shared" si="59"/>
        <v/>
      </c>
    </row>
    <row r="1830" spans="2:12" ht="15.75" thickBot="1" x14ac:dyDescent="0.3">
      <c r="B1830" s="84" t="str">
        <f t="shared" si="58"/>
        <v/>
      </c>
      <c r="C1830" s="85" t="str">
        <f>IF(D1830="","",VLOOKUP(D1830,'Műszaki adattábla'!E:H,2,0))</f>
        <v/>
      </c>
      <c r="D1830" s="86" t="str">
        <f>IF('Műszaki adattábla'!E1763="","",'Műszaki adattábla'!E1763)</f>
        <v/>
      </c>
      <c r="E1830" s="148" t="str">
        <f>IF(D1830="","",VLOOKUP(D1830,'Műszaki adattábla'!E:S,13,0))</f>
        <v/>
      </c>
      <c r="F1830" s="87" t="str">
        <f>IF(D1830="","",VLOOKUP(D1830,'Műszaki adattábla'!E:N,8,0))</f>
        <v/>
      </c>
      <c r="G1830" s="87" t="str">
        <f>IF(D1830="","",IF('Műszaki adattábla'!K1763="20-99",IF('Műszaki adattábla'!N1763="","Nem adott meg lekötött teljesítményt",VLOOKUP(D1830,'Műszaki adattábla'!E:P,10,0)),0))</f>
        <v/>
      </c>
      <c r="H1830" s="87" t="str">
        <f>IF(D1830="","",VLOOKUP(D1830,'Műszaki adattábla'!E:Q,11,0))</f>
        <v/>
      </c>
      <c r="I1830" s="88"/>
      <c r="J1830" s="89"/>
      <c r="K1830" s="90" t="str">
        <f>IF(D1830="","",ROUND((F1830*I1830*'Műszaki adattábla'!$C$6/'Műszaki adattábla'!$C$7)+(G1830*I1830)+(H1830*I1830)/12*$D$7,0))</f>
        <v/>
      </c>
      <c r="L1830" s="91" t="str">
        <f t="shared" si="59"/>
        <v/>
      </c>
    </row>
    <row r="1831" spans="2:12" ht="15.75" thickBot="1" x14ac:dyDescent="0.3">
      <c r="B1831" s="84" t="str">
        <f t="shared" si="58"/>
        <v/>
      </c>
      <c r="C1831" s="85" t="str">
        <f>IF(D1831="","",VLOOKUP(D1831,'Műszaki adattábla'!E:H,2,0))</f>
        <v/>
      </c>
      <c r="D1831" s="86" t="str">
        <f>IF('Műszaki adattábla'!E1764="","",'Műszaki adattábla'!E1764)</f>
        <v/>
      </c>
      <c r="E1831" s="148" t="str">
        <f>IF(D1831="","",VLOOKUP(D1831,'Műszaki adattábla'!E:S,13,0))</f>
        <v/>
      </c>
      <c r="F1831" s="87" t="str">
        <f>IF(D1831="","",VLOOKUP(D1831,'Műszaki adattábla'!E:N,8,0))</f>
        <v/>
      </c>
      <c r="G1831" s="87" t="str">
        <f>IF(D1831="","",IF('Műszaki adattábla'!K1764="20-99",IF('Műszaki adattábla'!N1764="","Nem adott meg lekötött teljesítményt",VLOOKUP(D1831,'Műszaki adattábla'!E:P,10,0)),0))</f>
        <v/>
      </c>
      <c r="H1831" s="87" t="str">
        <f>IF(D1831="","",VLOOKUP(D1831,'Műszaki adattábla'!E:Q,11,0))</f>
        <v/>
      </c>
      <c r="I1831" s="88"/>
      <c r="J1831" s="89"/>
      <c r="K1831" s="90" t="str">
        <f>IF(D1831="","",ROUND((F1831*I1831*'Műszaki adattábla'!$C$6/'Műszaki adattábla'!$C$7)+(G1831*I1831)+(H1831*I1831)/12*$D$7,0))</f>
        <v/>
      </c>
      <c r="L1831" s="91" t="str">
        <f t="shared" si="59"/>
        <v/>
      </c>
    </row>
    <row r="1832" spans="2:12" ht="15.75" thickBot="1" x14ac:dyDescent="0.3">
      <c r="B1832" s="84" t="str">
        <f t="shared" si="58"/>
        <v/>
      </c>
      <c r="C1832" s="85" t="str">
        <f>IF(D1832="","",VLOOKUP(D1832,'Műszaki adattábla'!E:H,2,0))</f>
        <v/>
      </c>
      <c r="D1832" s="86" t="str">
        <f>IF('Műszaki adattábla'!E1765="","",'Műszaki adattábla'!E1765)</f>
        <v/>
      </c>
      <c r="E1832" s="148" t="str">
        <f>IF(D1832="","",VLOOKUP(D1832,'Műszaki adattábla'!E:S,13,0))</f>
        <v/>
      </c>
      <c r="F1832" s="87" t="str">
        <f>IF(D1832="","",VLOOKUP(D1832,'Műszaki adattábla'!E:N,8,0))</f>
        <v/>
      </c>
      <c r="G1832" s="87" t="str">
        <f>IF(D1832="","",IF('Műszaki adattábla'!K1765="20-99",IF('Műszaki adattábla'!N1765="","Nem adott meg lekötött teljesítményt",VLOOKUP(D1832,'Műszaki adattábla'!E:P,10,0)),0))</f>
        <v/>
      </c>
      <c r="H1832" s="87" t="str">
        <f>IF(D1832="","",VLOOKUP(D1832,'Műszaki adattábla'!E:Q,11,0))</f>
        <v/>
      </c>
      <c r="I1832" s="88"/>
      <c r="J1832" s="89"/>
      <c r="K1832" s="90" t="str">
        <f>IF(D1832="","",ROUND((F1832*I1832*'Műszaki adattábla'!$C$6/'Műszaki adattábla'!$C$7)+(G1832*I1832)+(H1832*I1832)/12*$D$7,0))</f>
        <v/>
      </c>
      <c r="L1832" s="91" t="str">
        <f t="shared" si="59"/>
        <v/>
      </c>
    </row>
    <row r="1833" spans="2:12" ht="15.75" thickBot="1" x14ac:dyDescent="0.3">
      <c r="B1833" s="84" t="str">
        <f t="shared" si="58"/>
        <v/>
      </c>
      <c r="C1833" s="85" t="str">
        <f>IF(D1833="","",VLOOKUP(D1833,'Műszaki adattábla'!E:H,2,0))</f>
        <v/>
      </c>
      <c r="D1833" s="86" t="str">
        <f>IF('Műszaki adattábla'!E1766="","",'Műszaki adattábla'!E1766)</f>
        <v/>
      </c>
      <c r="E1833" s="148" t="str">
        <f>IF(D1833="","",VLOOKUP(D1833,'Műszaki adattábla'!E:S,13,0))</f>
        <v/>
      </c>
      <c r="F1833" s="87" t="str">
        <f>IF(D1833="","",VLOOKUP(D1833,'Műszaki adattábla'!E:N,8,0))</f>
        <v/>
      </c>
      <c r="G1833" s="87" t="str">
        <f>IF(D1833="","",IF('Műszaki adattábla'!K1766="20-99",IF('Műszaki adattábla'!N1766="","Nem adott meg lekötött teljesítményt",VLOOKUP(D1833,'Műszaki adattábla'!E:P,10,0)),0))</f>
        <v/>
      </c>
      <c r="H1833" s="87" t="str">
        <f>IF(D1833="","",VLOOKUP(D1833,'Műszaki adattábla'!E:Q,11,0))</f>
        <v/>
      </c>
      <c r="I1833" s="88"/>
      <c r="J1833" s="89"/>
      <c r="K1833" s="90" t="str">
        <f>IF(D1833="","",ROUND((F1833*I1833*'Műszaki adattábla'!$C$6/'Műszaki adattábla'!$C$7)+(G1833*I1833)+(H1833*I1833)/12*$D$7,0))</f>
        <v/>
      </c>
      <c r="L1833" s="91" t="str">
        <f t="shared" si="59"/>
        <v/>
      </c>
    </row>
    <row r="1834" spans="2:12" ht="15.75" thickBot="1" x14ac:dyDescent="0.3">
      <c r="B1834" s="84" t="str">
        <f t="shared" si="58"/>
        <v/>
      </c>
      <c r="C1834" s="85" t="str">
        <f>IF(D1834="","",VLOOKUP(D1834,'Műszaki adattábla'!E:H,2,0))</f>
        <v/>
      </c>
      <c r="D1834" s="86" t="str">
        <f>IF('Műszaki adattábla'!E1767="","",'Műszaki adattábla'!E1767)</f>
        <v/>
      </c>
      <c r="E1834" s="148" t="str">
        <f>IF(D1834="","",VLOOKUP(D1834,'Műszaki adattábla'!E:S,13,0))</f>
        <v/>
      </c>
      <c r="F1834" s="87" t="str">
        <f>IF(D1834="","",VLOOKUP(D1834,'Műszaki adattábla'!E:N,8,0))</f>
        <v/>
      </c>
      <c r="G1834" s="87" t="str">
        <f>IF(D1834="","",IF('Műszaki adattábla'!K1767="20-99",IF('Műszaki adattábla'!N1767="","Nem adott meg lekötött teljesítményt",VLOOKUP(D1834,'Műszaki adattábla'!E:P,10,0)),0))</f>
        <v/>
      </c>
      <c r="H1834" s="87" t="str">
        <f>IF(D1834="","",VLOOKUP(D1834,'Műszaki adattábla'!E:Q,11,0))</f>
        <v/>
      </c>
      <c r="I1834" s="88"/>
      <c r="J1834" s="89"/>
      <c r="K1834" s="90" t="str">
        <f>IF(D1834="","",ROUND((F1834*I1834*'Műszaki adattábla'!$C$6/'Műszaki adattábla'!$C$7)+(G1834*I1834)+(H1834*I1834)/12*$D$7,0))</f>
        <v/>
      </c>
      <c r="L1834" s="91" t="str">
        <f t="shared" si="59"/>
        <v/>
      </c>
    </row>
    <row r="1835" spans="2:12" ht="15.75" thickBot="1" x14ac:dyDescent="0.3">
      <c r="B1835" s="84" t="str">
        <f t="shared" si="58"/>
        <v/>
      </c>
      <c r="C1835" s="85" t="str">
        <f>IF(D1835="","",VLOOKUP(D1835,'Műszaki adattábla'!E:H,2,0))</f>
        <v/>
      </c>
      <c r="D1835" s="86" t="str">
        <f>IF('Műszaki adattábla'!E1768="","",'Műszaki adattábla'!E1768)</f>
        <v/>
      </c>
      <c r="E1835" s="148" t="str">
        <f>IF(D1835="","",VLOOKUP(D1835,'Műszaki adattábla'!E:S,13,0))</f>
        <v/>
      </c>
      <c r="F1835" s="87" t="str">
        <f>IF(D1835="","",VLOOKUP(D1835,'Műszaki adattábla'!E:N,8,0))</f>
        <v/>
      </c>
      <c r="G1835" s="87" t="str">
        <f>IF(D1835="","",IF('Műszaki adattábla'!K1768="20-99",IF('Műszaki adattábla'!N1768="","Nem adott meg lekötött teljesítményt",VLOOKUP(D1835,'Műszaki adattábla'!E:P,10,0)),0))</f>
        <v/>
      </c>
      <c r="H1835" s="87" t="str">
        <f>IF(D1835="","",VLOOKUP(D1835,'Műszaki adattábla'!E:Q,11,0))</f>
        <v/>
      </c>
      <c r="I1835" s="88"/>
      <c r="J1835" s="89"/>
      <c r="K1835" s="90" t="str">
        <f>IF(D1835="","",ROUND((F1835*I1835*'Műszaki adattábla'!$C$6/'Műszaki adattábla'!$C$7)+(G1835*I1835)+(H1835*I1835)/12*$D$7,0))</f>
        <v/>
      </c>
      <c r="L1835" s="91" t="str">
        <f t="shared" si="59"/>
        <v/>
      </c>
    </row>
    <row r="1836" spans="2:12" ht="15.75" thickBot="1" x14ac:dyDescent="0.3">
      <c r="B1836" s="84" t="str">
        <f t="shared" si="58"/>
        <v/>
      </c>
      <c r="C1836" s="85" t="str">
        <f>IF(D1836="","",VLOOKUP(D1836,'Műszaki adattábla'!E:H,2,0))</f>
        <v/>
      </c>
      <c r="D1836" s="86" t="str">
        <f>IF('Műszaki adattábla'!E1769="","",'Műszaki adattábla'!E1769)</f>
        <v/>
      </c>
      <c r="E1836" s="148" t="str">
        <f>IF(D1836="","",VLOOKUP(D1836,'Műszaki adattábla'!E:S,13,0))</f>
        <v/>
      </c>
      <c r="F1836" s="87" t="str">
        <f>IF(D1836="","",VLOOKUP(D1836,'Műszaki adattábla'!E:N,8,0))</f>
        <v/>
      </c>
      <c r="G1836" s="87" t="str">
        <f>IF(D1836="","",IF('Műszaki adattábla'!K1769="20-99",IF('Műszaki adattábla'!N1769="","Nem adott meg lekötött teljesítményt",VLOOKUP(D1836,'Műszaki adattábla'!E:P,10,0)),0))</f>
        <v/>
      </c>
      <c r="H1836" s="87" t="str">
        <f>IF(D1836="","",VLOOKUP(D1836,'Műszaki adattábla'!E:Q,11,0))</f>
        <v/>
      </c>
      <c r="I1836" s="88"/>
      <c r="J1836" s="89"/>
      <c r="K1836" s="90" t="str">
        <f>IF(D1836="","",ROUND((F1836*I1836*'Műszaki adattábla'!$C$6/'Műszaki adattábla'!$C$7)+(G1836*I1836)+(H1836*I1836)/12*$D$7,0))</f>
        <v/>
      </c>
      <c r="L1836" s="91" t="str">
        <f t="shared" si="59"/>
        <v/>
      </c>
    </row>
    <row r="1837" spans="2:12" ht="15.75" thickBot="1" x14ac:dyDescent="0.3">
      <c r="B1837" s="84" t="str">
        <f t="shared" si="58"/>
        <v/>
      </c>
      <c r="C1837" s="85" t="str">
        <f>IF(D1837="","",VLOOKUP(D1837,'Műszaki adattábla'!E:H,2,0))</f>
        <v/>
      </c>
      <c r="D1837" s="86" t="str">
        <f>IF('Műszaki adattábla'!E1770="","",'Műszaki adattábla'!E1770)</f>
        <v/>
      </c>
      <c r="E1837" s="148" t="str">
        <f>IF(D1837="","",VLOOKUP(D1837,'Műszaki adattábla'!E:S,13,0))</f>
        <v/>
      </c>
      <c r="F1837" s="87" t="str">
        <f>IF(D1837="","",VLOOKUP(D1837,'Műszaki adattábla'!E:N,8,0))</f>
        <v/>
      </c>
      <c r="G1837" s="87" t="str">
        <f>IF(D1837="","",IF('Műszaki adattábla'!K1770="20-99",IF('Műszaki adattábla'!N1770="","Nem adott meg lekötött teljesítményt",VLOOKUP(D1837,'Műszaki adattábla'!E:P,10,0)),0))</f>
        <v/>
      </c>
      <c r="H1837" s="87" t="str">
        <f>IF(D1837="","",VLOOKUP(D1837,'Műszaki adattábla'!E:Q,11,0))</f>
        <v/>
      </c>
      <c r="I1837" s="88"/>
      <c r="J1837" s="89"/>
      <c r="K1837" s="90" t="str">
        <f>IF(D1837="","",ROUND((F1837*I1837*'Műszaki adattábla'!$C$6/'Műszaki adattábla'!$C$7)+(G1837*I1837)+(H1837*I1837)/12*$D$7,0))</f>
        <v/>
      </c>
      <c r="L1837" s="91" t="str">
        <f t="shared" si="59"/>
        <v/>
      </c>
    </row>
    <row r="1838" spans="2:12" ht="15.75" thickBot="1" x14ac:dyDescent="0.3">
      <c r="B1838" s="84" t="str">
        <f t="shared" si="58"/>
        <v/>
      </c>
      <c r="C1838" s="85" t="str">
        <f>IF(D1838="","",VLOOKUP(D1838,'Műszaki adattábla'!E:H,2,0))</f>
        <v/>
      </c>
      <c r="D1838" s="86" t="str">
        <f>IF('Műszaki adattábla'!E1771="","",'Műszaki adattábla'!E1771)</f>
        <v/>
      </c>
      <c r="E1838" s="148" t="str">
        <f>IF(D1838="","",VLOOKUP(D1838,'Műszaki adattábla'!E:S,13,0))</f>
        <v/>
      </c>
      <c r="F1838" s="87" t="str">
        <f>IF(D1838="","",VLOOKUP(D1838,'Műszaki adattábla'!E:N,8,0))</f>
        <v/>
      </c>
      <c r="G1838" s="87" t="str">
        <f>IF(D1838="","",IF('Műszaki adattábla'!K1771="20-99",IF('Műszaki adattábla'!N1771="","Nem adott meg lekötött teljesítményt",VLOOKUP(D1838,'Műszaki adattábla'!E:P,10,0)),0))</f>
        <v/>
      </c>
      <c r="H1838" s="87" t="str">
        <f>IF(D1838="","",VLOOKUP(D1838,'Műszaki adattábla'!E:Q,11,0))</f>
        <v/>
      </c>
      <c r="I1838" s="88"/>
      <c r="J1838" s="89"/>
      <c r="K1838" s="90" t="str">
        <f>IF(D1838="","",ROUND((F1838*I1838*'Műszaki adattábla'!$C$6/'Műszaki adattábla'!$C$7)+(G1838*I1838)+(H1838*I1838)/12*$D$7,0))</f>
        <v/>
      </c>
      <c r="L1838" s="91" t="str">
        <f t="shared" si="59"/>
        <v/>
      </c>
    </row>
    <row r="1839" spans="2:12" ht="15.75" thickBot="1" x14ac:dyDescent="0.3">
      <c r="B1839" s="84" t="str">
        <f t="shared" si="58"/>
        <v/>
      </c>
      <c r="C1839" s="85" t="str">
        <f>IF(D1839="","",VLOOKUP(D1839,'Műszaki adattábla'!E:H,2,0))</f>
        <v/>
      </c>
      <c r="D1839" s="86" t="str">
        <f>IF('Műszaki adattábla'!E1772="","",'Műszaki adattábla'!E1772)</f>
        <v/>
      </c>
      <c r="E1839" s="148" t="str">
        <f>IF(D1839="","",VLOOKUP(D1839,'Műszaki adattábla'!E:S,13,0))</f>
        <v/>
      </c>
      <c r="F1839" s="87" t="str">
        <f>IF(D1839="","",VLOOKUP(D1839,'Műszaki adattábla'!E:N,8,0))</f>
        <v/>
      </c>
      <c r="G1839" s="87" t="str">
        <f>IF(D1839="","",IF('Műszaki adattábla'!K1772="20-99",IF('Műszaki adattábla'!N1772="","Nem adott meg lekötött teljesítményt",VLOOKUP(D1839,'Műszaki adattábla'!E:P,10,0)),0))</f>
        <v/>
      </c>
      <c r="H1839" s="87" t="str">
        <f>IF(D1839="","",VLOOKUP(D1839,'Műszaki adattábla'!E:Q,11,0))</f>
        <v/>
      </c>
      <c r="I1839" s="88"/>
      <c r="J1839" s="89"/>
      <c r="K1839" s="90" t="str">
        <f>IF(D1839="","",ROUND((F1839*I1839*'Műszaki adattábla'!$C$6/'Műszaki adattábla'!$C$7)+(G1839*I1839)+(H1839*I1839)/12*$D$7,0))</f>
        <v/>
      </c>
      <c r="L1839" s="91" t="str">
        <f t="shared" si="59"/>
        <v/>
      </c>
    </row>
    <row r="1840" spans="2:12" ht="15.75" thickBot="1" x14ac:dyDescent="0.3">
      <c r="B1840" s="84" t="str">
        <f t="shared" si="58"/>
        <v/>
      </c>
      <c r="C1840" s="85" t="str">
        <f>IF(D1840="","",VLOOKUP(D1840,'Műszaki adattábla'!E:H,2,0))</f>
        <v/>
      </c>
      <c r="D1840" s="86" t="str">
        <f>IF('Műszaki adattábla'!E1773="","",'Műszaki adattábla'!E1773)</f>
        <v/>
      </c>
      <c r="E1840" s="148" t="str">
        <f>IF(D1840="","",VLOOKUP(D1840,'Műszaki adattábla'!E:S,13,0))</f>
        <v/>
      </c>
      <c r="F1840" s="87" t="str">
        <f>IF(D1840="","",VLOOKUP(D1840,'Műszaki adattábla'!E:N,8,0))</f>
        <v/>
      </c>
      <c r="G1840" s="87" t="str">
        <f>IF(D1840="","",IF('Műszaki adattábla'!K1773="20-99",IF('Műszaki adattábla'!N1773="","Nem adott meg lekötött teljesítményt",VLOOKUP(D1840,'Műszaki adattábla'!E:P,10,0)),0))</f>
        <v/>
      </c>
      <c r="H1840" s="87" t="str">
        <f>IF(D1840="","",VLOOKUP(D1840,'Műszaki adattábla'!E:Q,11,0))</f>
        <v/>
      </c>
      <c r="I1840" s="88"/>
      <c r="J1840" s="89"/>
      <c r="K1840" s="90" t="str">
        <f>IF(D1840="","",ROUND((F1840*I1840*'Műszaki adattábla'!$C$6/'Műszaki adattábla'!$C$7)+(G1840*I1840)+(H1840*I1840)/12*$D$7,0))</f>
        <v/>
      </c>
      <c r="L1840" s="91" t="str">
        <f t="shared" si="59"/>
        <v/>
      </c>
    </row>
    <row r="1841" spans="2:12" ht="15.75" thickBot="1" x14ac:dyDescent="0.3">
      <c r="B1841" s="84" t="str">
        <f t="shared" si="58"/>
        <v/>
      </c>
      <c r="C1841" s="85" t="str">
        <f>IF(D1841="","",VLOOKUP(D1841,'Műszaki adattábla'!E:H,2,0))</f>
        <v/>
      </c>
      <c r="D1841" s="86" t="str">
        <f>IF('Műszaki adattábla'!E1774="","",'Műszaki adattábla'!E1774)</f>
        <v/>
      </c>
      <c r="E1841" s="148" t="str">
        <f>IF(D1841="","",VLOOKUP(D1841,'Műszaki adattábla'!E:S,13,0))</f>
        <v/>
      </c>
      <c r="F1841" s="87" t="str">
        <f>IF(D1841="","",VLOOKUP(D1841,'Műszaki adattábla'!E:N,8,0))</f>
        <v/>
      </c>
      <c r="G1841" s="87" t="str">
        <f>IF(D1841="","",IF('Műszaki adattábla'!K1774="20-99",IF('Műszaki adattábla'!N1774="","Nem adott meg lekötött teljesítményt",VLOOKUP(D1841,'Műszaki adattábla'!E:P,10,0)),0))</f>
        <v/>
      </c>
      <c r="H1841" s="87" t="str">
        <f>IF(D1841="","",VLOOKUP(D1841,'Műszaki adattábla'!E:Q,11,0))</f>
        <v/>
      </c>
      <c r="I1841" s="88"/>
      <c r="J1841" s="89"/>
      <c r="K1841" s="90" t="str">
        <f>IF(D1841="","",ROUND((F1841*I1841*'Műszaki adattábla'!$C$6/'Műszaki adattábla'!$C$7)+(G1841*I1841)+(H1841*I1841)/12*$D$7,0))</f>
        <v/>
      </c>
      <c r="L1841" s="91" t="str">
        <f t="shared" si="59"/>
        <v/>
      </c>
    </row>
    <row r="1842" spans="2:12" ht="15.75" thickBot="1" x14ac:dyDescent="0.3">
      <c r="B1842" s="84" t="str">
        <f t="shared" si="58"/>
        <v/>
      </c>
      <c r="C1842" s="85" t="str">
        <f>IF(D1842="","",VLOOKUP(D1842,'Műszaki adattábla'!E:H,2,0))</f>
        <v/>
      </c>
      <c r="D1842" s="86" t="str">
        <f>IF('Műszaki adattábla'!E1775="","",'Műszaki adattábla'!E1775)</f>
        <v/>
      </c>
      <c r="E1842" s="148" t="str">
        <f>IF(D1842="","",VLOOKUP(D1842,'Műszaki adattábla'!E:S,13,0))</f>
        <v/>
      </c>
      <c r="F1842" s="87" t="str">
        <f>IF(D1842="","",VLOOKUP(D1842,'Műszaki adattábla'!E:N,8,0))</f>
        <v/>
      </c>
      <c r="G1842" s="87" t="str">
        <f>IF(D1842="","",IF('Műszaki adattábla'!K1775="20-99",IF('Műszaki adattábla'!N1775="","Nem adott meg lekötött teljesítményt",VLOOKUP(D1842,'Műszaki adattábla'!E:P,10,0)),0))</f>
        <v/>
      </c>
      <c r="H1842" s="87" t="str">
        <f>IF(D1842="","",VLOOKUP(D1842,'Műszaki adattábla'!E:Q,11,0))</f>
        <v/>
      </c>
      <c r="I1842" s="88"/>
      <c r="J1842" s="89"/>
      <c r="K1842" s="90" t="str">
        <f>IF(D1842="","",ROUND((F1842*I1842*'Műszaki adattábla'!$C$6/'Műszaki adattábla'!$C$7)+(G1842*I1842)+(H1842*I1842)/12*$D$7,0))</f>
        <v/>
      </c>
      <c r="L1842" s="91" t="str">
        <f t="shared" si="59"/>
        <v/>
      </c>
    </row>
    <row r="1843" spans="2:12" ht="15.75" thickBot="1" x14ac:dyDescent="0.3">
      <c r="B1843" s="84" t="str">
        <f t="shared" si="58"/>
        <v/>
      </c>
      <c r="C1843" s="85" t="str">
        <f>IF(D1843="","",VLOOKUP(D1843,'Műszaki adattábla'!E:H,2,0))</f>
        <v/>
      </c>
      <c r="D1843" s="86" t="str">
        <f>IF('Műszaki adattábla'!E1776="","",'Műszaki adattábla'!E1776)</f>
        <v/>
      </c>
      <c r="E1843" s="148" t="str">
        <f>IF(D1843="","",VLOOKUP(D1843,'Műszaki adattábla'!E:S,13,0))</f>
        <v/>
      </c>
      <c r="F1843" s="87" t="str">
        <f>IF(D1843="","",VLOOKUP(D1843,'Műszaki adattábla'!E:N,8,0))</f>
        <v/>
      </c>
      <c r="G1843" s="87" t="str">
        <f>IF(D1843="","",IF('Műszaki adattábla'!K1776="20-99",IF('Műszaki adattábla'!N1776="","Nem adott meg lekötött teljesítményt",VLOOKUP(D1843,'Műszaki adattábla'!E:P,10,0)),0))</f>
        <v/>
      </c>
      <c r="H1843" s="87" t="str">
        <f>IF(D1843="","",VLOOKUP(D1843,'Műszaki adattábla'!E:Q,11,0))</f>
        <v/>
      </c>
      <c r="I1843" s="88"/>
      <c r="J1843" s="89"/>
      <c r="K1843" s="90" t="str">
        <f>IF(D1843="","",ROUND((F1843*I1843*'Műszaki adattábla'!$C$6/'Műszaki adattábla'!$C$7)+(G1843*I1843)+(H1843*I1843)/12*$D$7,0))</f>
        <v/>
      </c>
      <c r="L1843" s="91" t="str">
        <f t="shared" si="59"/>
        <v/>
      </c>
    </row>
    <row r="1844" spans="2:12" ht="15.75" thickBot="1" x14ac:dyDescent="0.3">
      <c r="B1844" s="84" t="str">
        <f t="shared" si="58"/>
        <v/>
      </c>
      <c r="C1844" s="85" t="str">
        <f>IF(D1844="","",VLOOKUP(D1844,'Műszaki adattábla'!E:H,2,0))</f>
        <v/>
      </c>
      <c r="D1844" s="86" t="str">
        <f>IF('Műszaki adattábla'!E1777="","",'Műszaki adattábla'!E1777)</f>
        <v/>
      </c>
      <c r="E1844" s="148" t="str">
        <f>IF(D1844="","",VLOOKUP(D1844,'Műszaki adattábla'!E:S,13,0))</f>
        <v/>
      </c>
      <c r="F1844" s="87" t="str">
        <f>IF(D1844="","",VLOOKUP(D1844,'Műszaki adattábla'!E:N,8,0))</f>
        <v/>
      </c>
      <c r="G1844" s="87" t="str">
        <f>IF(D1844="","",IF('Műszaki adattábla'!K1777="20-99",IF('Műszaki adattábla'!N1777="","Nem adott meg lekötött teljesítményt",VLOOKUP(D1844,'Műszaki adattábla'!E:P,10,0)),0))</f>
        <v/>
      </c>
      <c r="H1844" s="87" t="str">
        <f>IF(D1844="","",VLOOKUP(D1844,'Műszaki adattábla'!E:Q,11,0))</f>
        <v/>
      </c>
      <c r="I1844" s="88"/>
      <c r="J1844" s="89"/>
      <c r="K1844" s="90" t="str">
        <f>IF(D1844="","",ROUND((F1844*I1844*'Műszaki adattábla'!$C$6/'Műszaki adattábla'!$C$7)+(G1844*I1844)+(H1844*I1844)/12*$D$7,0))</f>
        <v/>
      </c>
      <c r="L1844" s="91" t="str">
        <f t="shared" si="59"/>
        <v/>
      </c>
    </row>
    <row r="1845" spans="2:12" ht="15.75" thickBot="1" x14ac:dyDescent="0.3">
      <c r="B1845" s="84" t="str">
        <f t="shared" si="58"/>
        <v/>
      </c>
      <c r="C1845" s="85" t="str">
        <f>IF(D1845="","",VLOOKUP(D1845,'Műszaki adattábla'!E:H,2,0))</f>
        <v/>
      </c>
      <c r="D1845" s="86" t="str">
        <f>IF('Műszaki adattábla'!E1778="","",'Műszaki adattábla'!E1778)</f>
        <v/>
      </c>
      <c r="E1845" s="148" t="str">
        <f>IF(D1845="","",VLOOKUP(D1845,'Műszaki adattábla'!E:S,13,0))</f>
        <v/>
      </c>
      <c r="F1845" s="87" t="str">
        <f>IF(D1845="","",VLOOKUP(D1845,'Műszaki adattábla'!E:N,8,0))</f>
        <v/>
      </c>
      <c r="G1845" s="87" t="str">
        <f>IF(D1845="","",IF('Műszaki adattábla'!K1778="20-99",IF('Műszaki adattábla'!N1778="","Nem adott meg lekötött teljesítményt",VLOOKUP(D1845,'Műszaki adattábla'!E:P,10,0)),0))</f>
        <v/>
      </c>
      <c r="H1845" s="87" t="str">
        <f>IF(D1845="","",VLOOKUP(D1845,'Műszaki adattábla'!E:Q,11,0))</f>
        <v/>
      </c>
      <c r="I1845" s="88"/>
      <c r="J1845" s="89"/>
      <c r="K1845" s="90" t="str">
        <f>IF(D1845="","",ROUND((F1845*I1845*'Műszaki adattábla'!$C$6/'Műszaki adattábla'!$C$7)+(G1845*I1845)+(H1845*I1845)/12*$D$7,0))</f>
        <v/>
      </c>
      <c r="L1845" s="91" t="str">
        <f t="shared" si="59"/>
        <v/>
      </c>
    </row>
    <row r="1846" spans="2:12" ht="15.75" thickBot="1" x14ac:dyDescent="0.3">
      <c r="B1846" s="84" t="str">
        <f t="shared" si="58"/>
        <v/>
      </c>
      <c r="C1846" s="85" t="str">
        <f>IF(D1846="","",VLOOKUP(D1846,'Műszaki adattábla'!E:H,2,0))</f>
        <v/>
      </c>
      <c r="D1846" s="86" t="str">
        <f>IF('Műszaki adattábla'!E1779="","",'Műszaki adattábla'!E1779)</f>
        <v/>
      </c>
      <c r="E1846" s="148" t="str">
        <f>IF(D1846="","",VLOOKUP(D1846,'Műszaki adattábla'!E:S,13,0))</f>
        <v/>
      </c>
      <c r="F1846" s="87" t="str">
        <f>IF(D1846="","",VLOOKUP(D1846,'Műszaki adattábla'!E:N,8,0))</f>
        <v/>
      </c>
      <c r="G1846" s="87" t="str">
        <f>IF(D1846="","",IF('Műszaki adattábla'!K1779="20-99",IF('Műszaki adattábla'!N1779="","Nem adott meg lekötött teljesítményt",VLOOKUP(D1846,'Műszaki adattábla'!E:P,10,0)),0))</f>
        <v/>
      </c>
      <c r="H1846" s="87" t="str">
        <f>IF(D1846="","",VLOOKUP(D1846,'Műszaki adattábla'!E:Q,11,0))</f>
        <v/>
      </c>
      <c r="I1846" s="88"/>
      <c r="J1846" s="89"/>
      <c r="K1846" s="90" t="str">
        <f>IF(D1846="","",ROUND((F1846*I1846*'Műszaki adattábla'!$C$6/'Műszaki adattábla'!$C$7)+(G1846*I1846)+(H1846*I1846)/12*$D$7,0))</f>
        <v/>
      </c>
      <c r="L1846" s="91" t="str">
        <f t="shared" si="59"/>
        <v/>
      </c>
    </row>
    <row r="1847" spans="2:12" ht="15.75" thickBot="1" x14ac:dyDescent="0.3">
      <c r="B1847" s="84" t="str">
        <f t="shared" si="58"/>
        <v/>
      </c>
      <c r="C1847" s="85" t="str">
        <f>IF(D1847="","",VLOOKUP(D1847,'Műszaki adattábla'!E:H,2,0))</f>
        <v/>
      </c>
      <c r="D1847" s="86" t="str">
        <f>IF('Műszaki adattábla'!E1780="","",'Műszaki adattábla'!E1780)</f>
        <v/>
      </c>
      <c r="E1847" s="148" t="str">
        <f>IF(D1847="","",VLOOKUP(D1847,'Műszaki adattábla'!E:S,13,0))</f>
        <v/>
      </c>
      <c r="F1847" s="87" t="str">
        <f>IF(D1847="","",VLOOKUP(D1847,'Műszaki adattábla'!E:N,8,0))</f>
        <v/>
      </c>
      <c r="G1847" s="87" t="str">
        <f>IF(D1847="","",IF('Műszaki adattábla'!K1780="20-99",IF('Műszaki adattábla'!N1780="","Nem adott meg lekötött teljesítményt",VLOOKUP(D1847,'Műszaki adattábla'!E:P,10,0)),0))</f>
        <v/>
      </c>
      <c r="H1847" s="87" t="str">
        <f>IF(D1847="","",VLOOKUP(D1847,'Műszaki adattábla'!E:Q,11,0))</f>
        <v/>
      </c>
      <c r="I1847" s="88"/>
      <c r="J1847" s="89"/>
      <c r="K1847" s="90" t="str">
        <f>IF(D1847="","",ROUND((F1847*I1847*'Műszaki adattábla'!$C$6/'Műszaki adattábla'!$C$7)+(G1847*I1847)+(H1847*I1847)/12*$D$7,0))</f>
        <v/>
      </c>
      <c r="L1847" s="91" t="str">
        <f t="shared" si="59"/>
        <v/>
      </c>
    </row>
    <row r="1848" spans="2:12" ht="15.75" thickBot="1" x14ac:dyDescent="0.3">
      <c r="B1848" s="84" t="str">
        <f t="shared" si="58"/>
        <v/>
      </c>
      <c r="C1848" s="85" t="str">
        <f>IF(D1848="","",VLOOKUP(D1848,'Műszaki adattábla'!E:H,2,0))</f>
        <v/>
      </c>
      <c r="D1848" s="86" t="str">
        <f>IF('Műszaki adattábla'!E1781="","",'Műszaki adattábla'!E1781)</f>
        <v/>
      </c>
      <c r="E1848" s="148" t="str">
        <f>IF(D1848="","",VLOOKUP(D1848,'Műszaki adattábla'!E:S,13,0))</f>
        <v/>
      </c>
      <c r="F1848" s="87" t="str">
        <f>IF(D1848="","",VLOOKUP(D1848,'Műszaki adattábla'!E:N,8,0))</f>
        <v/>
      </c>
      <c r="G1848" s="87" t="str">
        <f>IF(D1848="","",IF('Műszaki adattábla'!K1781="20-99",IF('Műszaki adattábla'!N1781="","Nem adott meg lekötött teljesítményt",VLOOKUP(D1848,'Műszaki adattábla'!E:P,10,0)),0))</f>
        <v/>
      </c>
      <c r="H1848" s="87" t="str">
        <f>IF(D1848="","",VLOOKUP(D1848,'Műszaki adattábla'!E:Q,11,0))</f>
        <v/>
      </c>
      <c r="I1848" s="88"/>
      <c r="J1848" s="89"/>
      <c r="K1848" s="90" t="str">
        <f>IF(D1848="","",ROUND((F1848*I1848*'Műszaki adattábla'!$C$6/'Műszaki adattábla'!$C$7)+(G1848*I1848)+(H1848*I1848)/12*$D$7,0))</f>
        <v/>
      </c>
      <c r="L1848" s="91" t="str">
        <f t="shared" si="59"/>
        <v/>
      </c>
    </row>
    <row r="1849" spans="2:12" ht="15.75" thickBot="1" x14ac:dyDescent="0.3">
      <c r="B1849" s="84" t="str">
        <f t="shared" si="58"/>
        <v/>
      </c>
      <c r="C1849" s="85" t="str">
        <f>IF(D1849="","",VLOOKUP(D1849,'Műszaki adattábla'!E:H,2,0))</f>
        <v/>
      </c>
      <c r="D1849" s="86" t="str">
        <f>IF('Műszaki adattábla'!E1782="","",'Műszaki adattábla'!E1782)</f>
        <v/>
      </c>
      <c r="E1849" s="148" t="str">
        <f>IF(D1849="","",VLOOKUP(D1849,'Műszaki adattábla'!E:S,13,0))</f>
        <v/>
      </c>
      <c r="F1849" s="87" t="str">
        <f>IF(D1849="","",VLOOKUP(D1849,'Műszaki adattábla'!E:N,8,0))</f>
        <v/>
      </c>
      <c r="G1849" s="87" t="str">
        <f>IF(D1849="","",IF('Műszaki adattábla'!K1782="20-99",IF('Műszaki adattábla'!N1782="","Nem adott meg lekötött teljesítményt",VLOOKUP(D1849,'Műszaki adattábla'!E:P,10,0)),0))</f>
        <v/>
      </c>
      <c r="H1849" s="87" t="str">
        <f>IF(D1849="","",VLOOKUP(D1849,'Műszaki adattábla'!E:Q,11,0))</f>
        <v/>
      </c>
      <c r="I1849" s="88"/>
      <c r="J1849" s="89"/>
      <c r="K1849" s="90" t="str">
        <f>IF(D1849="","",ROUND((F1849*I1849*'Műszaki adattábla'!$C$6/'Műszaki adattábla'!$C$7)+(G1849*I1849)+(H1849*I1849)/12*$D$7,0))</f>
        <v/>
      </c>
      <c r="L1849" s="91" t="str">
        <f t="shared" si="59"/>
        <v/>
      </c>
    </row>
    <row r="1850" spans="2:12" ht="15.75" thickBot="1" x14ac:dyDescent="0.3">
      <c r="B1850" s="84" t="str">
        <f t="shared" si="58"/>
        <v/>
      </c>
      <c r="C1850" s="85" t="str">
        <f>IF(D1850="","",VLOOKUP(D1850,'Műszaki adattábla'!E:H,2,0))</f>
        <v/>
      </c>
      <c r="D1850" s="86" t="str">
        <f>IF('Műszaki adattábla'!E1783="","",'Műszaki adattábla'!E1783)</f>
        <v/>
      </c>
      <c r="E1850" s="148" t="str">
        <f>IF(D1850="","",VLOOKUP(D1850,'Műszaki adattábla'!E:S,13,0))</f>
        <v/>
      </c>
      <c r="F1850" s="87" t="str">
        <f>IF(D1850="","",VLOOKUP(D1850,'Műszaki adattábla'!E:N,8,0))</f>
        <v/>
      </c>
      <c r="G1850" s="87" t="str">
        <f>IF(D1850="","",IF('Műszaki adattábla'!K1783="20-99",IF('Műszaki adattábla'!N1783="","Nem adott meg lekötött teljesítményt",VLOOKUP(D1850,'Műszaki adattábla'!E:P,10,0)),0))</f>
        <v/>
      </c>
      <c r="H1850" s="87" t="str">
        <f>IF(D1850="","",VLOOKUP(D1850,'Műszaki adattábla'!E:Q,11,0))</f>
        <v/>
      </c>
      <c r="I1850" s="88"/>
      <c r="J1850" s="89"/>
      <c r="K1850" s="90" t="str">
        <f>IF(D1850="","",ROUND((F1850*I1850*'Műszaki adattábla'!$C$6/'Műszaki adattábla'!$C$7)+(G1850*I1850)+(H1850*I1850)/12*$D$7,0))</f>
        <v/>
      </c>
      <c r="L1850" s="91" t="str">
        <f t="shared" si="59"/>
        <v/>
      </c>
    </row>
    <row r="1851" spans="2:12" ht="15.75" thickBot="1" x14ac:dyDescent="0.3">
      <c r="B1851" s="84" t="str">
        <f t="shared" si="58"/>
        <v/>
      </c>
      <c r="C1851" s="85" t="str">
        <f>IF(D1851="","",VLOOKUP(D1851,'Műszaki adattábla'!E:H,2,0))</f>
        <v/>
      </c>
      <c r="D1851" s="86" t="str">
        <f>IF('Műszaki adattábla'!E1784="","",'Műszaki adattábla'!E1784)</f>
        <v/>
      </c>
      <c r="E1851" s="148" t="str">
        <f>IF(D1851="","",VLOOKUP(D1851,'Műszaki adattábla'!E:S,13,0))</f>
        <v/>
      </c>
      <c r="F1851" s="87" t="str">
        <f>IF(D1851="","",VLOOKUP(D1851,'Műszaki adattábla'!E:N,8,0))</f>
        <v/>
      </c>
      <c r="G1851" s="87" t="str">
        <f>IF(D1851="","",IF('Műszaki adattábla'!K1784="20-99",IF('Műszaki adattábla'!N1784="","Nem adott meg lekötött teljesítményt",VLOOKUP(D1851,'Műszaki adattábla'!E:P,10,0)),0))</f>
        <v/>
      </c>
      <c r="H1851" s="87" t="str">
        <f>IF(D1851="","",VLOOKUP(D1851,'Műszaki adattábla'!E:Q,11,0))</f>
        <v/>
      </c>
      <c r="I1851" s="88"/>
      <c r="J1851" s="89"/>
      <c r="K1851" s="90" t="str">
        <f>IF(D1851="","",ROUND((F1851*I1851*'Műszaki adattábla'!$C$6/'Műszaki adattábla'!$C$7)+(G1851*I1851)+(H1851*I1851)/12*$D$7,0))</f>
        <v/>
      </c>
      <c r="L1851" s="91" t="str">
        <f t="shared" si="59"/>
        <v/>
      </c>
    </row>
    <row r="1852" spans="2:12" ht="15.75" thickBot="1" x14ac:dyDescent="0.3">
      <c r="B1852" s="84" t="str">
        <f t="shared" si="58"/>
        <v/>
      </c>
      <c r="C1852" s="85" t="str">
        <f>IF(D1852="","",VLOOKUP(D1852,'Műszaki adattábla'!E:H,2,0))</f>
        <v/>
      </c>
      <c r="D1852" s="86" t="str">
        <f>IF('Műszaki adattábla'!E1785="","",'Műszaki adattábla'!E1785)</f>
        <v/>
      </c>
      <c r="E1852" s="148" t="str">
        <f>IF(D1852="","",VLOOKUP(D1852,'Műszaki adattábla'!E:S,13,0))</f>
        <v/>
      </c>
      <c r="F1852" s="87" t="str">
        <f>IF(D1852="","",VLOOKUP(D1852,'Műszaki adattábla'!E:N,8,0))</f>
        <v/>
      </c>
      <c r="G1852" s="87" t="str">
        <f>IF(D1852="","",IF('Műszaki adattábla'!K1785="20-99",IF('Műszaki adattábla'!N1785="","Nem adott meg lekötött teljesítményt",VLOOKUP(D1852,'Műszaki adattábla'!E:P,10,0)),0))</f>
        <v/>
      </c>
      <c r="H1852" s="87" t="str">
        <f>IF(D1852="","",VLOOKUP(D1852,'Műszaki adattábla'!E:Q,11,0))</f>
        <v/>
      </c>
      <c r="I1852" s="88"/>
      <c r="J1852" s="89"/>
      <c r="K1852" s="90" t="str">
        <f>IF(D1852="","",ROUND((F1852*I1852*'Műszaki adattábla'!$C$6/'Műszaki adattábla'!$C$7)+(G1852*I1852)+(H1852*I1852)/12*$D$7,0))</f>
        <v/>
      </c>
      <c r="L1852" s="91" t="str">
        <f t="shared" si="59"/>
        <v/>
      </c>
    </row>
    <row r="1853" spans="2:12" ht="15.75" thickBot="1" x14ac:dyDescent="0.3">
      <c r="B1853" s="84" t="str">
        <f t="shared" si="58"/>
        <v/>
      </c>
      <c r="C1853" s="85" t="str">
        <f>IF(D1853="","",VLOOKUP(D1853,'Műszaki adattábla'!E:H,2,0))</f>
        <v/>
      </c>
      <c r="D1853" s="86" t="str">
        <f>IF('Műszaki adattábla'!E1786="","",'Műszaki adattábla'!E1786)</f>
        <v/>
      </c>
      <c r="E1853" s="148" t="str">
        <f>IF(D1853="","",VLOOKUP(D1853,'Műszaki adattábla'!E:S,13,0))</f>
        <v/>
      </c>
      <c r="F1853" s="87" t="str">
        <f>IF(D1853="","",VLOOKUP(D1853,'Műszaki adattábla'!E:N,8,0))</f>
        <v/>
      </c>
      <c r="G1853" s="87" t="str">
        <f>IF(D1853="","",IF('Műszaki adattábla'!K1786="20-99",IF('Műszaki adattábla'!N1786="","Nem adott meg lekötött teljesítményt",VLOOKUP(D1853,'Műszaki adattábla'!E:P,10,0)),0))</f>
        <v/>
      </c>
      <c r="H1853" s="87" t="str">
        <f>IF(D1853="","",VLOOKUP(D1853,'Műszaki adattábla'!E:Q,11,0))</f>
        <v/>
      </c>
      <c r="I1853" s="88"/>
      <c r="J1853" s="89"/>
      <c r="K1853" s="90" t="str">
        <f>IF(D1853="","",ROUND((F1853*I1853*'Műszaki adattábla'!$C$6/'Műszaki adattábla'!$C$7)+(G1853*I1853)+(H1853*I1853)/12*$D$7,0))</f>
        <v/>
      </c>
      <c r="L1853" s="91" t="str">
        <f t="shared" si="59"/>
        <v/>
      </c>
    </row>
    <row r="1854" spans="2:12" ht="15.75" thickBot="1" x14ac:dyDescent="0.3">
      <c r="B1854" s="84" t="str">
        <f t="shared" si="58"/>
        <v/>
      </c>
      <c r="C1854" s="85" t="str">
        <f>IF(D1854="","",VLOOKUP(D1854,'Műszaki adattábla'!E:H,2,0))</f>
        <v/>
      </c>
      <c r="D1854" s="86" t="str">
        <f>IF('Műszaki adattábla'!E1787="","",'Műszaki adattábla'!E1787)</f>
        <v/>
      </c>
      <c r="E1854" s="148" t="str">
        <f>IF(D1854="","",VLOOKUP(D1854,'Műszaki adattábla'!E:S,13,0))</f>
        <v/>
      </c>
      <c r="F1854" s="87" t="str">
        <f>IF(D1854="","",VLOOKUP(D1854,'Műszaki adattábla'!E:N,8,0))</f>
        <v/>
      </c>
      <c r="G1854" s="87" t="str">
        <f>IF(D1854="","",IF('Műszaki adattábla'!K1787="20-99",IF('Műszaki adattábla'!N1787="","Nem adott meg lekötött teljesítményt",VLOOKUP(D1854,'Műszaki adattábla'!E:P,10,0)),0))</f>
        <v/>
      </c>
      <c r="H1854" s="87" t="str">
        <f>IF(D1854="","",VLOOKUP(D1854,'Műszaki adattábla'!E:Q,11,0))</f>
        <v/>
      </c>
      <c r="I1854" s="88"/>
      <c r="J1854" s="89"/>
      <c r="K1854" s="90" t="str">
        <f>IF(D1854="","",ROUND((F1854*I1854*'Műszaki adattábla'!$C$6/'Műszaki adattábla'!$C$7)+(G1854*I1854)+(H1854*I1854)/12*$D$7,0))</f>
        <v/>
      </c>
      <c r="L1854" s="91" t="str">
        <f t="shared" si="59"/>
        <v/>
      </c>
    </row>
    <row r="1855" spans="2:12" ht="15.75" thickBot="1" x14ac:dyDescent="0.3">
      <c r="B1855" s="84" t="str">
        <f t="shared" si="58"/>
        <v/>
      </c>
      <c r="C1855" s="85" t="str">
        <f>IF(D1855="","",VLOOKUP(D1855,'Műszaki adattábla'!E:H,2,0))</f>
        <v/>
      </c>
      <c r="D1855" s="86" t="str">
        <f>IF('Műszaki adattábla'!E1788="","",'Műszaki adattábla'!E1788)</f>
        <v/>
      </c>
      <c r="E1855" s="148" t="str">
        <f>IF(D1855="","",VLOOKUP(D1855,'Műszaki adattábla'!E:S,13,0))</f>
        <v/>
      </c>
      <c r="F1855" s="87" t="str">
        <f>IF(D1855="","",VLOOKUP(D1855,'Műszaki adattábla'!E:N,8,0))</f>
        <v/>
      </c>
      <c r="G1855" s="87" t="str">
        <f>IF(D1855="","",IF('Műszaki adattábla'!K1788="20-99",IF('Műszaki adattábla'!N1788="","Nem adott meg lekötött teljesítményt",VLOOKUP(D1855,'Műszaki adattábla'!E:P,10,0)),0))</f>
        <v/>
      </c>
      <c r="H1855" s="87" t="str">
        <f>IF(D1855="","",VLOOKUP(D1855,'Műszaki adattábla'!E:Q,11,0))</f>
        <v/>
      </c>
      <c r="I1855" s="88"/>
      <c r="J1855" s="89"/>
      <c r="K1855" s="90" t="str">
        <f>IF(D1855="","",ROUND((F1855*I1855*'Műszaki adattábla'!$C$6/'Műszaki adattábla'!$C$7)+(G1855*I1855)+(H1855*I1855)/12*$D$7,0))</f>
        <v/>
      </c>
      <c r="L1855" s="91" t="str">
        <f t="shared" si="59"/>
        <v/>
      </c>
    </row>
    <row r="1856" spans="2:12" ht="15.75" thickBot="1" x14ac:dyDescent="0.3">
      <c r="B1856" s="84" t="str">
        <f t="shared" si="58"/>
        <v/>
      </c>
      <c r="C1856" s="85" t="str">
        <f>IF(D1856="","",VLOOKUP(D1856,'Műszaki adattábla'!E:H,2,0))</f>
        <v/>
      </c>
      <c r="D1856" s="86" t="str">
        <f>IF('Műszaki adattábla'!E1789="","",'Műszaki adattábla'!E1789)</f>
        <v/>
      </c>
      <c r="E1856" s="148" t="str">
        <f>IF(D1856="","",VLOOKUP(D1856,'Műszaki adattábla'!E:S,13,0))</f>
        <v/>
      </c>
      <c r="F1856" s="87" t="str">
        <f>IF(D1856="","",VLOOKUP(D1856,'Műszaki adattábla'!E:N,8,0))</f>
        <v/>
      </c>
      <c r="G1856" s="87" t="str">
        <f>IF(D1856="","",IF('Műszaki adattábla'!K1789="20-99",IF('Műszaki adattábla'!N1789="","Nem adott meg lekötött teljesítményt",VLOOKUP(D1856,'Műszaki adattábla'!E:P,10,0)),0))</f>
        <v/>
      </c>
      <c r="H1856" s="87" t="str">
        <f>IF(D1856="","",VLOOKUP(D1856,'Műszaki adattábla'!E:Q,11,0))</f>
        <v/>
      </c>
      <c r="I1856" s="88"/>
      <c r="J1856" s="89"/>
      <c r="K1856" s="90" t="str">
        <f>IF(D1856="","",ROUND((F1856*I1856*'Műszaki adattábla'!$C$6/'Műszaki adattábla'!$C$7)+(G1856*I1856)+(H1856*I1856)/12*$D$7,0))</f>
        <v/>
      </c>
      <c r="L1856" s="91" t="str">
        <f t="shared" si="59"/>
        <v/>
      </c>
    </row>
    <row r="1857" spans="2:12" ht="15.75" thickBot="1" x14ac:dyDescent="0.3">
      <c r="B1857" s="84" t="str">
        <f t="shared" si="58"/>
        <v/>
      </c>
      <c r="C1857" s="85" t="str">
        <f>IF(D1857="","",VLOOKUP(D1857,'Műszaki adattábla'!E:H,2,0))</f>
        <v/>
      </c>
      <c r="D1857" s="86" t="str">
        <f>IF('Műszaki adattábla'!E1790="","",'Műszaki adattábla'!E1790)</f>
        <v/>
      </c>
      <c r="E1857" s="148" t="str">
        <f>IF(D1857="","",VLOOKUP(D1857,'Műszaki adattábla'!E:S,13,0))</f>
        <v/>
      </c>
      <c r="F1857" s="87" t="str">
        <f>IF(D1857="","",VLOOKUP(D1857,'Műszaki adattábla'!E:N,8,0))</f>
        <v/>
      </c>
      <c r="G1857" s="87" t="str">
        <f>IF(D1857="","",IF('Műszaki adattábla'!K1790="20-99",IF('Műszaki adattábla'!N1790="","Nem adott meg lekötött teljesítményt",VLOOKUP(D1857,'Műszaki adattábla'!E:P,10,0)),0))</f>
        <v/>
      </c>
      <c r="H1857" s="87" t="str">
        <f>IF(D1857="","",VLOOKUP(D1857,'Műszaki adattábla'!E:Q,11,0))</f>
        <v/>
      </c>
      <c r="I1857" s="88"/>
      <c r="J1857" s="89"/>
      <c r="K1857" s="90" t="str">
        <f>IF(D1857="","",ROUND((F1857*I1857*'Műszaki adattábla'!$C$6/'Műszaki adattábla'!$C$7)+(G1857*I1857)+(H1857*I1857)/12*$D$7,0))</f>
        <v/>
      </c>
      <c r="L1857" s="91" t="str">
        <f t="shared" si="59"/>
        <v/>
      </c>
    </row>
    <row r="1858" spans="2:12" ht="15.75" thickBot="1" x14ac:dyDescent="0.3">
      <c r="B1858" s="84" t="str">
        <f t="shared" ref="B1858:B1921" si="60">IF(D1858="","",B1857+1)</f>
        <v/>
      </c>
      <c r="C1858" s="85" t="str">
        <f>IF(D1858="","",VLOOKUP(D1858,'Műszaki adattábla'!E:H,2,0))</f>
        <v/>
      </c>
      <c r="D1858" s="86" t="str">
        <f>IF('Műszaki adattábla'!E1791="","",'Műszaki adattábla'!E1791)</f>
        <v/>
      </c>
      <c r="E1858" s="148" t="str">
        <f>IF(D1858="","",VLOOKUP(D1858,'Műszaki adattábla'!E:S,13,0))</f>
        <v/>
      </c>
      <c r="F1858" s="87" t="str">
        <f>IF(D1858="","",VLOOKUP(D1858,'Műszaki adattábla'!E:N,8,0))</f>
        <v/>
      </c>
      <c r="G1858" s="87" t="str">
        <f>IF(D1858="","",IF('Műszaki adattábla'!K1791="20-99",IF('Műszaki adattábla'!N1791="","Nem adott meg lekötött teljesítményt",VLOOKUP(D1858,'Műszaki adattábla'!E:P,10,0)),0))</f>
        <v/>
      </c>
      <c r="H1858" s="87" t="str">
        <f>IF(D1858="","",VLOOKUP(D1858,'Műszaki adattábla'!E:Q,11,0))</f>
        <v/>
      </c>
      <c r="I1858" s="88"/>
      <c r="J1858" s="89"/>
      <c r="K1858" s="90" t="str">
        <f>IF(D1858="","",ROUND((F1858*I1858*'Műszaki adattábla'!$C$6/'Műszaki adattábla'!$C$7)+(G1858*I1858)+(H1858*I1858)/12*$D$7,0))</f>
        <v/>
      </c>
      <c r="L1858" s="91" t="str">
        <f t="shared" si="59"/>
        <v/>
      </c>
    </row>
    <row r="1859" spans="2:12" ht="15.75" thickBot="1" x14ac:dyDescent="0.3">
      <c r="B1859" s="84" t="str">
        <f t="shared" si="60"/>
        <v/>
      </c>
      <c r="C1859" s="85" t="str">
        <f>IF(D1859="","",VLOOKUP(D1859,'Műszaki adattábla'!E:H,2,0))</f>
        <v/>
      </c>
      <c r="D1859" s="86" t="str">
        <f>IF('Műszaki adattábla'!E1792="","",'Műszaki adattábla'!E1792)</f>
        <v/>
      </c>
      <c r="E1859" s="148" t="str">
        <f>IF(D1859="","",VLOOKUP(D1859,'Műszaki adattábla'!E:S,13,0))</f>
        <v/>
      </c>
      <c r="F1859" s="87" t="str">
        <f>IF(D1859="","",VLOOKUP(D1859,'Műszaki adattábla'!E:N,8,0))</f>
        <v/>
      </c>
      <c r="G1859" s="87" t="str">
        <f>IF(D1859="","",IF('Műszaki adattábla'!K1792="20-99",IF('Műszaki adattábla'!N1792="","Nem adott meg lekötött teljesítményt",VLOOKUP(D1859,'Műszaki adattábla'!E:P,10,0)),0))</f>
        <v/>
      </c>
      <c r="H1859" s="87" t="str">
        <f>IF(D1859="","",VLOOKUP(D1859,'Műszaki adattábla'!E:Q,11,0))</f>
        <v/>
      </c>
      <c r="I1859" s="88"/>
      <c r="J1859" s="89"/>
      <c r="K1859" s="90" t="str">
        <f>IF(D1859="","",ROUND((F1859*I1859*'Műszaki adattábla'!$C$6/'Műszaki adattábla'!$C$7)+(G1859*I1859)+(H1859*I1859)/12*$D$7,0))</f>
        <v/>
      </c>
      <c r="L1859" s="91" t="str">
        <f t="shared" si="59"/>
        <v/>
      </c>
    </row>
    <row r="1860" spans="2:12" ht="15.75" thickBot="1" x14ac:dyDescent="0.3">
      <c r="B1860" s="84" t="str">
        <f t="shared" si="60"/>
        <v/>
      </c>
      <c r="C1860" s="85" t="str">
        <f>IF(D1860="","",VLOOKUP(D1860,'Műszaki adattábla'!E:H,2,0))</f>
        <v/>
      </c>
      <c r="D1860" s="86" t="str">
        <f>IF('Műszaki adattábla'!E1793="","",'Műszaki adattábla'!E1793)</f>
        <v/>
      </c>
      <c r="E1860" s="148" t="str">
        <f>IF(D1860="","",VLOOKUP(D1860,'Műszaki adattábla'!E:S,13,0))</f>
        <v/>
      </c>
      <c r="F1860" s="87" t="str">
        <f>IF(D1860="","",VLOOKUP(D1860,'Műszaki adattábla'!E:N,8,0))</f>
        <v/>
      </c>
      <c r="G1860" s="87" t="str">
        <f>IF(D1860="","",IF('Műszaki adattábla'!K1793="20-99",IF('Műszaki adattábla'!N1793="","Nem adott meg lekötött teljesítményt",VLOOKUP(D1860,'Műszaki adattábla'!E:P,10,0)),0))</f>
        <v/>
      </c>
      <c r="H1860" s="87" t="str">
        <f>IF(D1860="","",VLOOKUP(D1860,'Műszaki adattábla'!E:Q,11,0))</f>
        <v/>
      </c>
      <c r="I1860" s="88"/>
      <c r="J1860" s="89"/>
      <c r="K1860" s="90" t="str">
        <f>IF(D1860="","",ROUND((F1860*I1860*'Műszaki adattábla'!$C$6/'Műszaki adattábla'!$C$7)+(G1860*I1860)+(H1860*I1860)/12*$D$7,0))</f>
        <v/>
      </c>
      <c r="L1860" s="91" t="str">
        <f t="shared" si="59"/>
        <v/>
      </c>
    </row>
    <row r="1861" spans="2:12" ht="15.75" thickBot="1" x14ac:dyDescent="0.3">
      <c r="B1861" s="84" t="str">
        <f t="shared" si="60"/>
        <v/>
      </c>
      <c r="C1861" s="85" t="str">
        <f>IF(D1861="","",VLOOKUP(D1861,'Műszaki adattábla'!E:H,2,0))</f>
        <v/>
      </c>
      <c r="D1861" s="86" t="str">
        <f>IF('Műszaki adattábla'!E1794="","",'Műszaki adattábla'!E1794)</f>
        <v/>
      </c>
      <c r="E1861" s="148" t="str">
        <f>IF(D1861="","",VLOOKUP(D1861,'Műszaki adattábla'!E:S,13,0))</f>
        <v/>
      </c>
      <c r="F1861" s="87" t="str">
        <f>IF(D1861="","",VLOOKUP(D1861,'Műszaki adattábla'!E:N,8,0))</f>
        <v/>
      </c>
      <c r="G1861" s="87" t="str">
        <f>IF(D1861="","",IF('Műszaki adattábla'!K1794="20-99",IF('Műszaki adattábla'!N1794="","Nem adott meg lekötött teljesítményt",VLOOKUP(D1861,'Műszaki adattábla'!E:P,10,0)),0))</f>
        <v/>
      </c>
      <c r="H1861" s="87" t="str">
        <f>IF(D1861="","",VLOOKUP(D1861,'Műszaki adattábla'!E:Q,11,0))</f>
        <v/>
      </c>
      <c r="I1861" s="88"/>
      <c r="J1861" s="89"/>
      <c r="K1861" s="90" t="str">
        <f>IF(D1861="","",ROUND((F1861*I1861*'Műszaki adattábla'!$C$6/'Műszaki adattábla'!$C$7)+(G1861*I1861)+(H1861*I1861)/12*$D$7,0))</f>
        <v/>
      </c>
      <c r="L1861" s="91" t="str">
        <f t="shared" si="59"/>
        <v/>
      </c>
    </row>
    <row r="1862" spans="2:12" ht="15.75" thickBot="1" x14ac:dyDescent="0.3">
      <c r="B1862" s="84" t="str">
        <f t="shared" si="60"/>
        <v/>
      </c>
      <c r="C1862" s="85" t="str">
        <f>IF(D1862="","",VLOOKUP(D1862,'Műszaki adattábla'!E:H,2,0))</f>
        <v/>
      </c>
      <c r="D1862" s="86" t="str">
        <f>IF('Műszaki adattábla'!E1795="","",'Műszaki adattábla'!E1795)</f>
        <v/>
      </c>
      <c r="E1862" s="148" t="str">
        <f>IF(D1862="","",VLOOKUP(D1862,'Műszaki adattábla'!E:S,13,0))</f>
        <v/>
      </c>
      <c r="F1862" s="87" t="str">
        <f>IF(D1862="","",VLOOKUP(D1862,'Műszaki adattábla'!E:N,8,0))</f>
        <v/>
      </c>
      <c r="G1862" s="87" t="str">
        <f>IF(D1862="","",IF('Műszaki adattábla'!K1795="20-99",IF('Műszaki adattábla'!N1795="","Nem adott meg lekötött teljesítményt",VLOOKUP(D1862,'Műszaki adattábla'!E:P,10,0)),0))</f>
        <v/>
      </c>
      <c r="H1862" s="87" t="str">
        <f>IF(D1862="","",VLOOKUP(D1862,'Műszaki adattábla'!E:Q,11,0))</f>
        <v/>
      </c>
      <c r="I1862" s="88"/>
      <c r="J1862" s="89"/>
      <c r="K1862" s="90" t="str">
        <f>IF(D1862="","",ROUND((F1862*I1862*'Műszaki adattábla'!$C$6/'Műszaki adattábla'!$C$7)+(G1862*I1862)+(H1862*I1862)/12*$D$7,0))</f>
        <v/>
      </c>
      <c r="L1862" s="91" t="str">
        <f t="shared" si="59"/>
        <v/>
      </c>
    </row>
    <row r="1863" spans="2:12" ht="15.75" thickBot="1" x14ac:dyDescent="0.3">
      <c r="B1863" s="84" t="str">
        <f t="shared" si="60"/>
        <v/>
      </c>
      <c r="C1863" s="85" t="str">
        <f>IF(D1863="","",VLOOKUP(D1863,'Műszaki adattábla'!E:H,2,0))</f>
        <v/>
      </c>
      <c r="D1863" s="86" t="str">
        <f>IF('Műszaki adattábla'!E1796="","",'Műszaki adattábla'!E1796)</f>
        <v/>
      </c>
      <c r="E1863" s="148" t="str">
        <f>IF(D1863="","",VLOOKUP(D1863,'Műszaki adattábla'!E:S,13,0))</f>
        <v/>
      </c>
      <c r="F1863" s="87" t="str">
        <f>IF(D1863="","",VLOOKUP(D1863,'Műszaki adattábla'!E:N,8,0))</f>
        <v/>
      </c>
      <c r="G1863" s="87" t="str">
        <f>IF(D1863="","",IF('Műszaki adattábla'!K1796="20-99",IF('Műszaki adattábla'!N1796="","Nem adott meg lekötött teljesítményt",VLOOKUP(D1863,'Műszaki adattábla'!E:P,10,0)),0))</f>
        <v/>
      </c>
      <c r="H1863" s="87" t="str">
        <f>IF(D1863="","",VLOOKUP(D1863,'Műszaki adattábla'!E:Q,11,0))</f>
        <v/>
      </c>
      <c r="I1863" s="88"/>
      <c r="J1863" s="89"/>
      <c r="K1863" s="90" t="str">
        <f>IF(D1863="","",ROUND((F1863*I1863*'Műszaki adattábla'!$C$6/'Műszaki adattábla'!$C$7)+(G1863*I1863)+(H1863*I1863)/12*$D$7,0))</f>
        <v/>
      </c>
      <c r="L1863" s="91" t="str">
        <f t="shared" si="59"/>
        <v/>
      </c>
    </row>
    <row r="1864" spans="2:12" ht="15.75" thickBot="1" x14ac:dyDescent="0.3">
      <c r="B1864" s="84" t="str">
        <f t="shared" si="60"/>
        <v/>
      </c>
      <c r="C1864" s="85" t="str">
        <f>IF(D1864="","",VLOOKUP(D1864,'Műszaki adattábla'!E:H,2,0))</f>
        <v/>
      </c>
      <c r="D1864" s="86" t="str">
        <f>IF('Műszaki adattábla'!E1797="","",'Műszaki adattábla'!E1797)</f>
        <v/>
      </c>
      <c r="E1864" s="148" t="str">
        <f>IF(D1864="","",VLOOKUP(D1864,'Műszaki adattábla'!E:S,13,0))</f>
        <v/>
      </c>
      <c r="F1864" s="87" t="str">
        <f>IF(D1864="","",VLOOKUP(D1864,'Műszaki adattábla'!E:N,8,0))</f>
        <v/>
      </c>
      <c r="G1864" s="87" t="str">
        <f>IF(D1864="","",IF('Műszaki adattábla'!K1797="20-99",IF('Műszaki adattábla'!N1797="","Nem adott meg lekötött teljesítményt",VLOOKUP(D1864,'Műszaki adattábla'!E:P,10,0)),0))</f>
        <v/>
      </c>
      <c r="H1864" s="87" t="str">
        <f>IF(D1864="","",VLOOKUP(D1864,'Műszaki adattábla'!E:Q,11,0))</f>
        <v/>
      </c>
      <c r="I1864" s="88"/>
      <c r="J1864" s="89"/>
      <c r="K1864" s="90" t="str">
        <f>IF(D1864="","",ROUND((F1864*I1864*'Műszaki adattábla'!$C$6/'Műszaki adattábla'!$C$7)+(G1864*I1864)+(H1864*I1864)/12*$D$7,0))</f>
        <v/>
      </c>
      <c r="L1864" s="91" t="str">
        <f t="shared" si="59"/>
        <v/>
      </c>
    </row>
    <row r="1865" spans="2:12" ht="15.75" thickBot="1" x14ac:dyDescent="0.3">
      <c r="B1865" s="84" t="str">
        <f t="shared" si="60"/>
        <v/>
      </c>
      <c r="C1865" s="85" t="str">
        <f>IF(D1865="","",VLOOKUP(D1865,'Műszaki adattábla'!E:H,2,0))</f>
        <v/>
      </c>
      <c r="D1865" s="86" t="str">
        <f>IF('Műszaki adattábla'!E1798="","",'Műszaki adattábla'!E1798)</f>
        <v/>
      </c>
      <c r="E1865" s="148" t="str">
        <f>IF(D1865="","",VLOOKUP(D1865,'Műszaki adattábla'!E:S,13,0))</f>
        <v/>
      </c>
      <c r="F1865" s="87" t="str">
        <f>IF(D1865="","",VLOOKUP(D1865,'Műszaki adattábla'!E:N,8,0))</f>
        <v/>
      </c>
      <c r="G1865" s="87" t="str">
        <f>IF(D1865="","",IF('Műszaki adattábla'!K1798="20-99",IF('Műszaki adattábla'!N1798="","Nem adott meg lekötött teljesítményt",VLOOKUP(D1865,'Műszaki adattábla'!E:P,10,0)),0))</f>
        <v/>
      </c>
      <c r="H1865" s="87" t="str">
        <f>IF(D1865="","",VLOOKUP(D1865,'Műszaki adattábla'!E:Q,11,0))</f>
        <v/>
      </c>
      <c r="I1865" s="88"/>
      <c r="J1865" s="89"/>
      <c r="K1865" s="90" t="str">
        <f>IF(D1865="","",ROUND((F1865*I1865*'Műszaki adattábla'!$C$6/'Műszaki adattábla'!$C$7)+(G1865*I1865)+(H1865*I1865)/12*$D$7,0))</f>
        <v/>
      </c>
      <c r="L1865" s="91" t="str">
        <f t="shared" si="59"/>
        <v/>
      </c>
    </row>
    <row r="1866" spans="2:12" ht="15.75" thickBot="1" x14ac:dyDescent="0.3">
      <c r="B1866" s="84" t="str">
        <f t="shared" si="60"/>
        <v/>
      </c>
      <c r="C1866" s="85" t="str">
        <f>IF(D1866="","",VLOOKUP(D1866,'Műszaki adattábla'!E:H,2,0))</f>
        <v/>
      </c>
      <c r="D1866" s="86" t="str">
        <f>IF('Műszaki adattábla'!E1799="","",'Műszaki adattábla'!E1799)</f>
        <v/>
      </c>
      <c r="E1866" s="148" t="str">
        <f>IF(D1866="","",VLOOKUP(D1866,'Műszaki adattábla'!E:S,13,0))</f>
        <v/>
      </c>
      <c r="F1866" s="87" t="str">
        <f>IF(D1866="","",VLOOKUP(D1866,'Műszaki adattábla'!E:N,8,0))</f>
        <v/>
      </c>
      <c r="G1866" s="87" t="str">
        <f>IF(D1866="","",IF('Műszaki adattábla'!K1799="20-99",IF('Műszaki adattábla'!N1799="","Nem adott meg lekötött teljesítményt",VLOOKUP(D1866,'Műszaki adattábla'!E:P,10,0)),0))</f>
        <v/>
      </c>
      <c r="H1866" s="87" t="str">
        <f>IF(D1866="","",VLOOKUP(D1866,'Műszaki adattábla'!E:Q,11,0))</f>
        <v/>
      </c>
      <c r="I1866" s="88"/>
      <c r="J1866" s="89"/>
      <c r="K1866" s="90" t="str">
        <f>IF(D1866="","",ROUND((F1866*I1866*'Műszaki adattábla'!$C$6/'Műszaki adattábla'!$C$7)+(G1866*I1866)+(H1866*I1866)/12*$D$7,0))</f>
        <v/>
      </c>
      <c r="L1866" s="91" t="str">
        <f t="shared" si="59"/>
        <v/>
      </c>
    </row>
    <row r="1867" spans="2:12" ht="15.75" thickBot="1" x14ac:dyDescent="0.3">
      <c r="B1867" s="84" t="str">
        <f t="shared" si="60"/>
        <v/>
      </c>
      <c r="C1867" s="85" t="str">
        <f>IF(D1867="","",VLOOKUP(D1867,'Műszaki adattábla'!E:H,2,0))</f>
        <v/>
      </c>
      <c r="D1867" s="86" t="str">
        <f>IF('Műszaki adattábla'!E1800="","",'Műszaki adattábla'!E1800)</f>
        <v/>
      </c>
      <c r="E1867" s="148" t="str">
        <f>IF(D1867="","",VLOOKUP(D1867,'Műszaki adattábla'!E:S,13,0))</f>
        <v/>
      </c>
      <c r="F1867" s="87" t="str">
        <f>IF(D1867="","",VLOOKUP(D1867,'Műszaki adattábla'!E:N,8,0))</f>
        <v/>
      </c>
      <c r="G1867" s="87" t="str">
        <f>IF(D1867="","",IF('Műszaki adattábla'!K1800="20-99",IF('Műszaki adattábla'!N1800="","Nem adott meg lekötött teljesítményt",VLOOKUP(D1867,'Műszaki adattábla'!E:P,10,0)),0))</f>
        <v/>
      </c>
      <c r="H1867" s="87" t="str">
        <f>IF(D1867="","",VLOOKUP(D1867,'Műszaki adattábla'!E:Q,11,0))</f>
        <v/>
      </c>
      <c r="I1867" s="88"/>
      <c r="J1867" s="89"/>
      <c r="K1867" s="90" t="str">
        <f>IF(D1867="","",ROUND((F1867*I1867*'Műszaki adattábla'!$C$6/'Műszaki adattábla'!$C$7)+(G1867*I1867)+(H1867*I1867)/12*$D$7,0))</f>
        <v/>
      </c>
      <c r="L1867" s="91" t="str">
        <f t="shared" si="59"/>
        <v/>
      </c>
    </row>
    <row r="1868" spans="2:12" ht="15.75" thickBot="1" x14ac:dyDescent="0.3">
      <c r="B1868" s="84" t="str">
        <f t="shared" si="60"/>
        <v/>
      </c>
      <c r="C1868" s="85" t="str">
        <f>IF(D1868="","",VLOOKUP(D1868,'Műszaki adattábla'!E:H,2,0))</f>
        <v/>
      </c>
      <c r="D1868" s="86" t="str">
        <f>IF('Műszaki adattábla'!E1801="","",'Műszaki adattábla'!E1801)</f>
        <v/>
      </c>
      <c r="E1868" s="148" t="str">
        <f>IF(D1868="","",VLOOKUP(D1868,'Műszaki adattábla'!E:S,13,0))</f>
        <v/>
      </c>
      <c r="F1868" s="87" t="str">
        <f>IF(D1868="","",VLOOKUP(D1868,'Műszaki adattábla'!E:N,8,0))</f>
        <v/>
      </c>
      <c r="G1868" s="87" t="str">
        <f>IF(D1868="","",IF('Műszaki adattábla'!K1801="20-99",IF('Műszaki adattábla'!N1801="","Nem adott meg lekötött teljesítményt",VLOOKUP(D1868,'Műszaki adattábla'!E:P,10,0)),0))</f>
        <v/>
      </c>
      <c r="H1868" s="87" t="str">
        <f>IF(D1868="","",VLOOKUP(D1868,'Műszaki adattábla'!E:Q,11,0))</f>
        <v/>
      </c>
      <c r="I1868" s="88"/>
      <c r="J1868" s="89"/>
      <c r="K1868" s="90" t="str">
        <f>IF(D1868="","",ROUND((F1868*I1868*'Műszaki adattábla'!$C$6/'Műszaki adattábla'!$C$7)+(G1868*I1868)+(H1868*I1868)/12*$D$7,0))</f>
        <v/>
      </c>
      <c r="L1868" s="91" t="str">
        <f t="shared" si="59"/>
        <v/>
      </c>
    </row>
    <row r="1869" spans="2:12" ht="15.75" thickBot="1" x14ac:dyDescent="0.3">
      <c r="B1869" s="84" t="str">
        <f t="shared" si="60"/>
        <v/>
      </c>
      <c r="C1869" s="85" t="str">
        <f>IF(D1869="","",VLOOKUP(D1869,'Műszaki adattábla'!E:H,2,0))</f>
        <v/>
      </c>
      <c r="D1869" s="86" t="str">
        <f>IF('Műszaki adattábla'!E1802="","",'Műszaki adattábla'!E1802)</f>
        <v/>
      </c>
      <c r="E1869" s="148" t="str">
        <f>IF(D1869="","",VLOOKUP(D1869,'Műszaki adattábla'!E:S,13,0))</f>
        <v/>
      </c>
      <c r="F1869" s="87" t="str">
        <f>IF(D1869="","",VLOOKUP(D1869,'Műszaki adattábla'!E:N,8,0))</f>
        <v/>
      </c>
      <c r="G1869" s="87" t="str">
        <f>IF(D1869="","",IF('Műszaki adattábla'!K1802="20-99",IF('Műszaki adattábla'!N1802="","Nem adott meg lekötött teljesítményt",VLOOKUP(D1869,'Műszaki adattábla'!E:P,10,0)),0))</f>
        <v/>
      </c>
      <c r="H1869" s="87" t="str">
        <f>IF(D1869="","",VLOOKUP(D1869,'Műszaki adattábla'!E:Q,11,0))</f>
        <v/>
      </c>
      <c r="I1869" s="88"/>
      <c r="J1869" s="89"/>
      <c r="K1869" s="90" t="str">
        <f>IF(D1869="","",ROUND((F1869*I1869*'Műszaki adattábla'!$C$6/'Műszaki adattábla'!$C$7)+(G1869*I1869)+(H1869*I1869)/12*$D$7,0))</f>
        <v/>
      </c>
      <c r="L1869" s="91" t="str">
        <f t="shared" si="59"/>
        <v/>
      </c>
    </row>
    <row r="1870" spans="2:12" ht="15.75" thickBot="1" x14ac:dyDescent="0.3">
      <c r="B1870" s="84" t="str">
        <f t="shared" si="60"/>
        <v/>
      </c>
      <c r="C1870" s="85" t="str">
        <f>IF(D1870="","",VLOOKUP(D1870,'Műszaki adattábla'!E:H,2,0))</f>
        <v/>
      </c>
      <c r="D1870" s="86" t="str">
        <f>IF('Műszaki adattábla'!E1803="","",'Műszaki adattábla'!E1803)</f>
        <v/>
      </c>
      <c r="E1870" s="148" t="str">
        <f>IF(D1870="","",VLOOKUP(D1870,'Műszaki adattábla'!E:S,13,0))</f>
        <v/>
      </c>
      <c r="F1870" s="87" t="str">
        <f>IF(D1870="","",VLOOKUP(D1870,'Műszaki adattábla'!E:N,8,0))</f>
        <v/>
      </c>
      <c r="G1870" s="87" t="str">
        <f>IF(D1870="","",IF('Műszaki adattábla'!K1803="20-99",IF('Műszaki adattábla'!N1803="","Nem adott meg lekötött teljesítményt",VLOOKUP(D1870,'Műszaki adattábla'!E:P,10,0)),0))</f>
        <v/>
      </c>
      <c r="H1870" s="87" t="str">
        <f>IF(D1870="","",VLOOKUP(D1870,'Műszaki adattábla'!E:Q,11,0))</f>
        <v/>
      </c>
      <c r="I1870" s="88"/>
      <c r="J1870" s="89"/>
      <c r="K1870" s="90" t="str">
        <f>IF(D1870="","",ROUND((F1870*I1870*'Műszaki adattábla'!$C$6/'Műszaki adattábla'!$C$7)+(G1870*I1870)+(H1870*I1870)/12*$D$7,0))</f>
        <v/>
      </c>
      <c r="L1870" s="91" t="str">
        <f t="shared" si="59"/>
        <v/>
      </c>
    </row>
    <row r="1871" spans="2:12" ht="15.75" thickBot="1" x14ac:dyDescent="0.3">
      <c r="B1871" s="84" t="str">
        <f t="shared" si="60"/>
        <v/>
      </c>
      <c r="C1871" s="85" t="str">
        <f>IF(D1871="","",VLOOKUP(D1871,'Műszaki adattábla'!E:H,2,0))</f>
        <v/>
      </c>
      <c r="D1871" s="86" t="str">
        <f>IF('Műszaki adattábla'!E1804="","",'Műszaki adattábla'!E1804)</f>
        <v/>
      </c>
      <c r="E1871" s="148" t="str">
        <f>IF(D1871="","",VLOOKUP(D1871,'Műszaki adattábla'!E:S,13,0))</f>
        <v/>
      </c>
      <c r="F1871" s="87" t="str">
        <f>IF(D1871="","",VLOOKUP(D1871,'Műszaki adattábla'!E:N,8,0))</f>
        <v/>
      </c>
      <c r="G1871" s="87" t="str">
        <f>IF(D1871="","",IF('Műszaki adattábla'!K1804="20-99",IF('Műszaki adattábla'!N1804="","Nem adott meg lekötött teljesítményt",VLOOKUP(D1871,'Műszaki adattábla'!E:P,10,0)),0))</f>
        <v/>
      </c>
      <c r="H1871" s="87" t="str">
        <f>IF(D1871="","",VLOOKUP(D1871,'Műszaki adattábla'!E:Q,11,0))</f>
        <v/>
      </c>
      <c r="I1871" s="88"/>
      <c r="J1871" s="89"/>
      <c r="K1871" s="90" t="str">
        <f>IF(D1871="","",ROUND((F1871*I1871*'Műszaki adattábla'!$C$6/'Műszaki adattábla'!$C$7)+(G1871*I1871)+(H1871*I1871)/12*$D$7,0))</f>
        <v/>
      </c>
      <c r="L1871" s="91" t="str">
        <f t="shared" si="59"/>
        <v/>
      </c>
    </row>
    <row r="1872" spans="2:12" ht="15.75" thickBot="1" x14ac:dyDescent="0.3">
      <c r="B1872" s="84" t="str">
        <f t="shared" si="60"/>
        <v/>
      </c>
      <c r="C1872" s="85" t="str">
        <f>IF(D1872="","",VLOOKUP(D1872,'Műszaki adattábla'!E:H,2,0))</f>
        <v/>
      </c>
      <c r="D1872" s="86" t="str">
        <f>IF('Műszaki adattábla'!E1805="","",'Műszaki adattábla'!E1805)</f>
        <v/>
      </c>
      <c r="E1872" s="148" t="str">
        <f>IF(D1872="","",VLOOKUP(D1872,'Műszaki adattábla'!E:S,13,0))</f>
        <v/>
      </c>
      <c r="F1872" s="87" t="str">
        <f>IF(D1872="","",VLOOKUP(D1872,'Műszaki adattábla'!E:N,8,0))</f>
        <v/>
      </c>
      <c r="G1872" s="87" t="str">
        <f>IF(D1872="","",IF('Műszaki adattábla'!K1805="20-99",IF('Műszaki adattábla'!N1805="","Nem adott meg lekötött teljesítményt",VLOOKUP(D1872,'Műszaki adattábla'!E:P,10,0)),0))</f>
        <v/>
      </c>
      <c r="H1872" s="87" t="str">
        <f>IF(D1872="","",VLOOKUP(D1872,'Műszaki adattábla'!E:Q,11,0))</f>
        <v/>
      </c>
      <c r="I1872" s="88"/>
      <c r="J1872" s="89"/>
      <c r="K1872" s="90" t="str">
        <f>IF(D1872="","",ROUND((F1872*I1872*'Műszaki adattábla'!$C$6/'Műszaki adattábla'!$C$7)+(G1872*I1872)+(H1872*I1872)/12*$D$7,0))</f>
        <v/>
      </c>
      <c r="L1872" s="91" t="str">
        <f t="shared" si="59"/>
        <v/>
      </c>
    </row>
    <row r="1873" spans="2:12" ht="15.75" thickBot="1" x14ac:dyDescent="0.3">
      <c r="B1873" s="84" t="str">
        <f t="shared" si="60"/>
        <v/>
      </c>
      <c r="C1873" s="85" t="str">
        <f>IF(D1873="","",VLOOKUP(D1873,'Műszaki adattábla'!E:H,2,0))</f>
        <v/>
      </c>
      <c r="D1873" s="86" t="str">
        <f>IF('Műszaki adattábla'!E1806="","",'Műszaki adattábla'!E1806)</f>
        <v/>
      </c>
      <c r="E1873" s="148" t="str">
        <f>IF(D1873="","",VLOOKUP(D1873,'Műszaki adattábla'!E:S,13,0))</f>
        <v/>
      </c>
      <c r="F1873" s="87" t="str">
        <f>IF(D1873="","",VLOOKUP(D1873,'Műszaki adattábla'!E:N,8,0))</f>
        <v/>
      </c>
      <c r="G1873" s="87" t="str">
        <f>IF(D1873="","",IF('Műszaki adattábla'!K1806="20-99",IF('Műszaki adattábla'!N1806="","Nem adott meg lekötött teljesítményt",VLOOKUP(D1873,'Műszaki adattábla'!E:P,10,0)),0))</f>
        <v/>
      </c>
      <c r="H1873" s="87" t="str">
        <f>IF(D1873="","",VLOOKUP(D1873,'Műszaki adattábla'!E:Q,11,0))</f>
        <v/>
      </c>
      <c r="I1873" s="88"/>
      <c r="J1873" s="89"/>
      <c r="K1873" s="90" t="str">
        <f>IF(D1873="","",ROUND((F1873*I1873*'Műszaki adattábla'!$C$6/'Műszaki adattábla'!$C$7)+(G1873*I1873)+(H1873*I1873)/12*$D$7,0))</f>
        <v/>
      </c>
      <c r="L1873" s="91" t="str">
        <f t="shared" si="59"/>
        <v/>
      </c>
    </row>
    <row r="1874" spans="2:12" ht="15.75" thickBot="1" x14ac:dyDescent="0.3">
      <c r="B1874" s="84" t="str">
        <f t="shared" si="60"/>
        <v/>
      </c>
      <c r="C1874" s="85" t="str">
        <f>IF(D1874="","",VLOOKUP(D1874,'Műszaki adattábla'!E:H,2,0))</f>
        <v/>
      </c>
      <c r="D1874" s="86" t="str">
        <f>IF('Műszaki adattábla'!E1807="","",'Műszaki adattábla'!E1807)</f>
        <v/>
      </c>
      <c r="E1874" s="148" t="str">
        <f>IF(D1874="","",VLOOKUP(D1874,'Műszaki adattábla'!E:S,13,0))</f>
        <v/>
      </c>
      <c r="F1874" s="87" t="str">
        <f>IF(D1874="","",VLOOKUP(D1874,'Műszaki adattábla'!E:N,8,0))</f>
        <v/>
      </c>
      <c r="G1874" s="87" t="str">
        <f>IF(D1874="","",IF('Műszaki adattábla'!K1807="20-99",IF('Műszaki adattábla'!N1807="","Nem adott meg lekötött teljesítményt",VLOOKUP(D1874,'Műszaki adattábla'!E:P,10,0)),0))</f>
        <v/>
      </c>
      <c r="H1874" s="87" t="str">
        <f>IF(D1874="","",VLOOKUP(D1874,'Műszaki adattábla'!E:Q,11,0))</f>
        <v/>
      </c>
      <c r="I1874" s="88"/>
      <c r="J1874" s="89"/>
      <c r="K1874" s="90" t="str">
        <f>IF(D1874="","",ROUND((F1874*I1874*'Műszaki adattábla'!$C$6/'Műszaki adattábla'!$C$7)+(G1874*I1874)+(H1874*I1874)/12*$D$7,0))</f>
        <v/>
      </c>
      <c r="L1874" s="91" t="str">
        <f t="shared" si="59"/>
        <v/>
      </c>
    </row>
    <row r="1875" spans="2:12" ht="15.75" thickBot="1" x14ac:dyDescent="0.3">
      <c r="B1875" s="84" t="str">
        <f t="shared" si="60"/>
        <v/>
      </c>
      <c r="C1875" s="85" t="str">
        <f>IF(D1875="","",VLOOKUP(D1875,'Műszaki adattábla'!E:H,2,0))</f>
        <v/>
      </c>
      <c r="D1875" s="86" t="str">
        <f>IF('Műszaki adattábla'!E1808="","",'Műszaki adattábla'!E1808)</f>
        <v/>
      </c>
      <c r="E1875" s="148" t="str">
        <f>IF(D1875="","",VLOOKUP(D1875,'Műszaki adattábla'!E:S,13,0))</f>
        <v/>
      </c>
      <c r="F1875" s="87" t="str">
        <f>IF(D1875="","",VLOOKUP(D1875,'Műszaki adattábla'!E:N,8,0))</f>
        <v/>
      </c>
      <c r="G1875" s="87" t="str">
        <f>IF(D1875="","",IF('Műszaki adattábla'!K1808="20-99",IF('Műszaki adattábla'!N1808="","Nem adott meg lekötött teljesítményt",VLOOKUP(D1875,'Műszaki adattábla'!E:P,10,0)),0))</f>
        <v/>
      </c>
      <c r="H1875" s="87" t="str">
        <f>IF(D1875="","",VLOOKUP(D1875,'Műszaki adattábla'!E:Q,11,0))</f>
        <v/>
      </c>
      <c r="I1875" s="88"/>
      <c r="J1875" s="89"/>
      <c r="K1875" s="90" t="str">
        <f>IF(D1875="","",ROUND((F1875*I1875*'Műszaki adattábla'!$C$6/'Műszaki adattábla'!$C$7)+(G1875*I1875)+(H1875*I1875)/12*$D$7,0))</f>
        <v/>
      </c>
      <c r="L1875" s="91" t="str">
        <f t="shared" si="59"/>
        <v/>
      </c>
    </row>
    <row r="1876" spans="2:12" ht="15.75" thickBot="1" x14ac:dyDescent="0.3">
      <c r="B1876" s="84" t="str">
        <f t="shared" si="60"/>
        <v/>
      </c>
      <c r="C1876" s="85" t="str">
        <f>IF(D1876="","",VLOOKUP(D1876,'Műszaki adattábla'!E:H,2,0))</f>
        <v/>
      </c>
      <c r="D1876" s="86" t="str">
        <f>IF('Műszaki adattábla'!E1809="","",'Műszaki adattábla'!E1809)</f>
        <v/>
      </c>
      <c r="E1876" s="148" t="str">
        <f>IF(D1876="","",VLOOKUP(D1876,'Műszaki adattábla'!E:S,13,0))</f>
        <v/>
      </c>
      <c r="F1876" s="87" t="str">
        <f>IF(D1876="","",VLOOKUP(D1876,'Műszaki adattábla'!E:N,8,0))</f>
        <v/>
      </c>
      <c r="G1876" s="87" t="str">
        <f>IF(D1876="","",IF('Műszaki adattábla'!K1809="20-99",IF('Műszaki adattábla'!N1809="","Nem adott meg lekötött teljesítményt",VLOOKUP(D1876,'Műszaki adattábla'!E:P,10,0)),0))</f>
        <v/>
      </c>
      <c r="H1876" s="87" t="str">
        <f>IF(D1876="","",VLOOKUP(D1876,'Műszaki adattábla'!E:Q,11,0))</f>
        <v/>
      </c>
      <c r="I1876" s="88"/>
      <c r="J1876" s="89"/>
      <c r="K1876" s="90" t="str">
        <f>IF(D1876="","",ROUND((F1876*I1876*'Műszaki adattábla'!$C$6/'Műszaki adattábla'!$C$7)+(G1876*I1876)+(H1876*I1876)/12*$D$7,0))</f>
        <v/>
      </c>
      <c r="L1876" s="91" t="str">
        <f t="shared" si="59"/>
        <v/>
      </c>
    </row>
    <row r="1877" spans="2:12" ht="15.75" thickBot="1" x14ac:dyDescent="0.3">
      <c r="B1877" s="84" t="str">
        <f t="shared" si="60"/>
        <v/>
      </c>
      <c r="C1877" s="85" t="str">
        <f>IF(D1877="","",VLOOKUP(D1877,'Műszaki adattábla'!E:H,2,0))</f>
        <v/>
      </c>
      <c r="D1877" s="86" t="str">
        <f>IF('Műszaki adattábla'!E1810="","",'Műszaki adattábla'!E1810)</f>
        <v/>
      </c>
      <c r="E1877" s="148" t="str">
        <f>IF(D1877="","",VLOOKUP(D1877,'Műszaki adattábla'!E:S,13,0))</f>
        <v/>
      </c>
      <c r="F1877" s="87" t="str">
        <f>IF(D1877="","",VLOOKUP(D1877,'Műszaki adattábla'!E:N,8,0))</f>
        <v/>
      </c>
      <c r="G1877" s="87" t="str">
        <f>IF(D1877="","",IF('Műszaki adattábla'!K1810="20-99",IF('Műszaki adattábla'!N1810="","Nem adott meg lekötött teljesítményt",VLOOKUP(D1877,'Műszaki adattábla'!E:P,10,0)),0))</f>
        <v/>
      </c>
      <c r="H1877" s="87" t="str">
        <f>IF(D1877="","",VLOOKUP(D1877,'Műszaki adattábla'!E:Q,11,0))</f>
        <v/>
      </c>
      <c r="I1877" s="88"/>
      <c r="J1877" s="89"/>
      <c r="K1877" s="90" t="str">
        <f>IF(D1877="","",ROUND((F1877*I1877*'Műszaki adattábla'!$C$6/'Műszaki adattábla'!$C$7)+(G1877*I1877)+(H1877*I1877)/12*$D$7,0))</f>
        <v/>
      </c>
      <c r="L1877" s="91" t="str">
        <f t="shared" si="59"/>
        <v/>
      </c>
    </row>
    <row r="1878" spans="2:12" ht="15.75" thickBot="1" x14ac:dyDescent="0.3">
      <c r="B1878" s="84" t="str">
        <f t="shared" si="60"/>
        <v/>
      </c>
      <c r="C1878" s="85" t="str">
        <f>IF(D1878="","",VLOOKUP(D1878,'Műszaki adattábla'!E:H,2,0))</f>
        <v/>
      </c>
      <c r="D1878" s="86" t="str">
        <f>IF('Műszaki adattábla'!E1811="","",'Műszaki adattábla'!E1811)</f>
        <v/>
      </c>
      <c r="E1878" s="148" t="str">
        <f>IF(D1878="","",VLOOKUP(D1878,'Műszaki adattábla'!E:S,13,0))</f>
        <v/>
      </c>
      <c r="F1878" s="87" t="str">
        <f>IF(D1878="","",VLOOKUP(D1878,'Műszaki adattábla'!E:N,8,0))</f>
        <v/>
      </c>
      <c r="G1878" s="87" t="str">
        <f>IF(D1878="","",IF('Műszaki adattábla'!K1811="20-99",IF('Műszaki adattábla'!N1811="","Nem adott meg lekötött teljesítményt",VLOOKUP(D1878,'Műszaki adattábla'!E:P,10,0)),0))</f>
        <v/>
      </c>
      <c r="H1878" s="87" t="str">
        <f>IF(D1878="","",VLOOKUP(D1878,'Műszaki adattábla'!E:Q,11,0))</f>
        <v/>
      </c>
      <c r="I1878" s="88"/>
      <c r="J1878" s="89"/>
      <c r="K1878" s="90" t="str">
        <f>IF(D1878="","",ROUND((F1878*I1878*'Műszaki adattábla'!$C$6/'Műszaki adattábla'!$C$7)+(G1878*I1878)+(H1878*I1878)/12*$D$7,0))</f>
        <v/>
      </c>
      <c r="L1878" s="91" t="str">
        <f t="shared" si="59"/>
        <v/>
      </c>
    </row>
    <row r="1879" spans="2:12" ht="15.75" thickBot="1" x14ac:dyDescent="0.3">
      <c r="B1879" s="84" t="str">
        <f t="shared" si="60"/>
        <v/>
      </c>
      <c r="C1879" s="85" t="str">
        <f>IF(D1879="","",VLOOKUP(D1879,'Műszaki adattábla'!E:H,2,0))</f>
        <v/>
      </c>
      <c r="D1879" s="86" t="str">
        <f>IF('Műszaki adattábla'!E1812="","",'Műszaki adattábla'!E1812)</f>
        <v/>
      </c>
      <c r="E1879" s="148" t="str">
        <f>IF(D1879="","",VLOOKUP(D1879,'Műszaki adattábla'!E:S,13,0))</f>
        <v/>
      </c>
      <c r="F1879" s="87" t="str">
        <f>IF(D1879="","",VLOOKUP(D1879,'Műszaki adattábla'!E:N,8,0))</f>
        <v/>
      </c>
      <c r="G1879" s="87" t="str">
        <f>IF(D1879="","",IF('Műszaki adattábla'!K1812="20-99",IF('Műszaki adattábla'!N1812="","Nem adott meg lekötött teljesítményt",VLOOKUP(D1879,'Műszaki adattábla'!E:P,10,0)),0))</f>
        <v/>
      </c>
      <c r="H1879" s="87" t="str">
        <f>IF(D1879="","",VLOOKUP(D1879,'Műszaki adattábla'!E:Q,11,0))</f>
        <v/>
      </c>
      <c r="I1879" s="88"/>
      <c r="J1879" s="89"/>
      <c r="K1879" s="90" t="str">
        <f>IF(D1879="","",ROUND((F1879*I1879*'Műszaki adattábla'!$C$6/'Műszaki adattábla'!$C$7)+(G1879*I1879)+(H1879*I1879)/12*$D$7,0))</f>
        <v/>
      </c>
      <c r="L1879" s="91" t="str">
        <f t="shared" si="59"/>
        <v/>
      </c>
    </row>
    <row r="1880" spans="2:12" ht="15.75" thickBot="1" x14ac:dyDescent="0.3">
      <c r="B1880" s="84" t="str">
        <f t="shared" si="60"/>
        <v/>
      </c>
      <c r="C1880" s="85" t="str">
        <f>IF(D1880="","",VLOOKUP(D1880,'Műszaki adattábla'!E:H,2,0))</f>
        <v/>
      </c>
      <c r="D1880" s="86" t="str">
        <f>IF('Műszaki adattábla'!E1813="","",'Műszaki adattábla'!E1813)</f>
        <v/>
      </c>
      <c r="E1880" s="148" t="str">
        <f>IF(D1880="","",VLOOKUP(D1880,'Műszaki adattábla'!E:S,13,0))</f>
        <v/>
      </c>
      <c r="F1880" s="87" t="str">
        <f>IF(D1880="","",VLOOKUP(D1880,'Műszaki adattábla'!E:N,8,0))</f>
        <v/>
      </c>
      <c r="G1880" s="87" t="str">
        <f>IF(D1880="","",IF('Műszaki adattábla'!K1813="20-99",IF('Műszaki adattábla'!N1813="","Nem adott meg lekötött teljesítményt",VLOOKUP(D1880,'Műszaki adattábla'!E:P,10,0)),0))</f>
        <v/>
      </c>
      <c r="H1880" s="87" t="str">
        <f>IF(D1880="","",VLOOKUP(D1880,'Műszaki adattábla'!E:Q,11,0))</f>
        <v/>
      </c>
      <c r="I1880" s="88"/>
      <c r="J1880" s="89"/>
      <c r="K1880" s="90" t="str">
        <f>IF(D1880="","",ROUND((F1880*I1880*'Műszaki adattábla'!$C$6/'Műszaki adattábla'!$C$7)+(G1880*I1880)+(H1880*I1880)/12*$D$7,0))</f>
        <v/>
      </c>
      <c r="L1880" s="91" t="str">
        <f t="shared" si="59"/>
        <v/>
      </c>
    </row>
    <row r="1881" spans="2:12" ht="15.75" thickBot="1" x14ac:dyDescent="0.3">
      <c r="B1881" s="84" t="str">
        <f t="shared" si="60"/>
        <v/>
      </c>
      <c r="C1881" s="85" t="str">
        <f>IF(D1881="","",VLOOKUP(D1881,'Műszaki adattábla'!E:H,2,0))</f>
        <v/>
      </c>
      <c r="D1881" s="86" t="str">
        <f>IF('Műszaki adattábla'!E1814="","",'Műszaki adattábla'!E1814)</f>
        <v/>
      </c>
      <c r="E1881" s="148" t="str">
        <f>IF(D1881="","",VLOOKUP(D1881,'Műszaki adattábla'!E:S,13,0))</f>
        <v/>
      </c>
      <c r="F1881" s="87" t="str">
        <f>IF(D1881="","",VLOOKUP(D1881,'Műszaki adattábla'!E:N,8,0))</f>
        <v/>
      </c>
      <c r="G1881" s="87" t="str">
        <f>IF(D1881="","",IF('Műszaki adattábla'!K1814="20-99",IF('Műszaki adattábla'!N1814="","Nem adott meg lekötött teljesítményt",VLOOKUP(D1881,'Műszaki adattábla'!E:P,10,0)),0))</f>
        <v/>
      </c>
      <c r="H1881" s="87" t="str">
        <f>IF(D1881="","",VLOOKUP(D1881,'Műszaki adattábla'!E:Q,11,0))</f>
        <v/>
      </c>
      <c r="I1881" s="88"/>
      <c r="J1881" s="89"/>
      <c r="K1881" s="90" t="str">
        <f>IF(D1881="","",ROUND((F1881*I1881*'Műszaki adattábla'!$C$6/'Műszaki adattábla'!$C$7)+(G1881*I1881)+(H1881*I1881)/12*$D$7,0))</f>
        <v/>
      </c>
      <c r="L1881" s="91" t="str">
        <f t="shared" si="59"/>
        <v/>
      </c>
    </row>
    <row r="1882" spans="2:12" ht="15.75" thickBot="1" x14ac:dyDescent="0.3">
      <c r="B1882" s="84" t="str">
        <f t="shared" si="60"/>
        <v/>
      </c>
      <c r="C1882" s="85" t="str">
        <f>IF(D1882="","",VLOOKUP(D1882,'Műszaki adattábla'!E:H,2,0))</f>
        <v/>
      </c>
      <c r="D1882" s="86" t="str">
        <f>IF('Műszaki adattábla'!E1815="","",'Műszaki adattábla'!E1815)</f>
        <v/>
      </c>
      <c r="E1882" s="148" t="str">
        <f>IF(D1882="","",VLOOKUP(D1882,'Műszaki adattábla'!E:S,13,0))</f>
        <v/>
      </c>
      <c r="F1882" s="87" t="str">
        <f>IF(D1882="","",VLOOKUP(D1882,'Műszaki adattábla'!E:N,8,0))</f>
        <v/>
      </c>
      <c r="G1882" s="87" t="str">
        <f>IF(D1882="","",IF('Műszaki adattábla'!K1815="20-99",IF('Műszaki adattábla'!N1815="","Nem adott meg lekötött teljesítményt",VLOOKUP(D1882,'Műszaki adattábla'!E:P,10,0)),0))</f>
        <v/>
      </c>
      <c r="H1882" s="87" t="str">
        <f>IF(D1882="","",VLOOKUP(D1882,'Műszaki adattábla'!E:Q,11,0))</f>
        <v/>
      </c>
      <c r="I1882" s="88"/>
      <c r="J1882" s="89"/>
      <c r="K1882" s="90" t="str">
        <f>IF(D1882="","",ROUND((F1882*I1882*'Műszaki adattábla'!$C$6/'Műszaki adattábla'!$C$7)+(G1882*I1882)+(H1882*I1882)/12*$D$7,0))</f>
        <v/>
      </c>
      <c r="L1882" s="91" t="str">
        <f t="shared" si="59"/>
        <v/>
      </c>
    </row>
    <row r="1883" spans="2:12" ht="15.75" thickBot="1" x14ac:dyDescent="0.3">
      <c r="B1883" s="84" t="str">
        <f t="shared" si="60"/>
        <v/>
      </c>
      <c r="C1883" s="85" t="str">
        <f>IF(D1883="","",VLOOKUP(D1883,'Műszaki adattábla'!E:H,2,0))</f>
        <v/>
      </c>
      <c r="D1883" s="86" t="str">
        <f>IF('Műszaki adattábla'!E1816="","",'Műszaki adattábla'!E1816)</f>
        <v/>
      </c>
      <c r="E1883" s="148" t="str">
        <f>IF(D1883="","",VLOOKUP(D1883,'Műszaki adattábla'!E:S,13,0))</f>
        <v/>
      </c>
      <c r="F1883" s="87" t="str">
        <f>IF(D1883="","",VLOOKUP(D1883,'Műszaki adattábla'!E:N,8,0))</f>
        <v/>
      </c>
      <c r="G1883" s="87" t="str">
        <f>IF(D1883="","",IF('Műszaki adattábla'!K1816="20-99",IF('Műszaki adattábla'!N1816="","Nem adott meg lekötött teljesítményt",VLOOKUP(D1883,'Műszaki adattábla'!E:P,10,0)),0))</f>
        <v/>
      </c>
      <c r="H1883" s="87" t="str">
        <f>IF(D1883="","",VLOOKUP(D1883,'Műszaki adattábla'!E:Q,11,0))</f>
        <v/>
      </c>
      <c r="I1883" s="88"/>
      <c r="J1883" s="89"/>
      <c r="K1883" s="90" t="str">
        <f>IF(D1883="","",ROUND((F1883*I1883*'Műszaki adattábla'!$C$6/'Műszaki adattábla'!$C$7)+(G1883*I1883)+(H1883*I1883)/12*$D$7,0))</f>
        <v/>
      </c>
      <c r="L1883" s="91" t="str">
        <f t="shared" si="59"/>
        <v/>
      </c>
    </row>
    <row r="1884" spans="2:12" ht="15.75" thickBot="1" x14ac:dyDescent="0.3">
      <c r="B1884" s="84" t="str">
        <f t="shared" si="60"/>
        <v/>
      </c>
      <c r="C1884" s="85" t="str">
        <f>IF(D1884="","",VLOOKUP(D1884,'Műszaki adattábla'!E:H,2,0))</f>
        <v/>
      </c>
      <c r="D1884" s="86" t="str">
        <f>IF('Műszaki adattábla'!E1817="","",'Műszaki adattábla'!E1817)</f>
        <v/>
      </c>
      <c r="E1884" s="148" t="str">
        <f>IF(D1884="","",VLOOKUP(D1884,'Műszaki adattábla'!E:S,13,0))</f>
        <v/>
      </c>
      <c r="F1884" s="87" t="str">
        <f>IF(D1884="","",VLOOKUP(D1884,'Műszaki adattábla'!E:N,8,0))</f>
        <v/>
      </c>
      <c r="G1884" s="87" t="str">
        <f>IF(D1884="","",IF('Műszaki adattábla'!K1817="20-99",IF('Műszaki adattábla'!N1817="","Nem adott meg lekötött teljesítményt",VLOOKUP(D1884,'Műszaki adattábla'!E:P,10,0)),0))</f>
        <v/>
      </c>
      <c r="H1884" s="87" t="str">
        <f>IF(D1884="","",VLOOKUP(D1884,'Műszaki adattábla'!E:Q,11,0))</f>
        <v/>
      </c>
      <c r="I1884" s="88"/>
      <c r="J1884" s="89"/>
      <c r="K1884" s="90" t="str">
        <f>IF(D1884="","",ROUND((F1884*I1884*'Műszaki adattábla'!$C$6/'Műszaki adattábla'!$C$7)+(G1884*I1884)+(H1884*I1884)/12*$D$7,0))</f>
        <v/>
      </c>
      <c r="L1884" s="91" t="str">
        <f t="shared" si="59"/>
        <v/>
      </c>
    </row>
    <row r="1885" spans="2:12" ht="15.75" thickBot="1" x14ac:dyDescent="0.3">
      <c r="B1885" s="84" t="str">
        <f t="shared" si="60"/>
        <v/>
      </c>
      <c r="C1885" s="85" t="str">
        <f>IF(D1885="","",VLOOKUP(D1885,'Műszaki adattábla'!E:H,2,0))</f>
        <v/>
      </c>
      <c r="D1885" s="86" t="str">
        <f>IF('Műszaki adattábla'!E1818="","",'Műszaki adattábla'!E1818)</f>
        <v/>
      </c>
      <c r="E1885" s="148" t="str">
        <f>IF(D1885="","",VLOOKUP(D1885,'Műszaki adattábla'!E:S,13,0))</f>
        <v/>
      </c>
      <c r="F1885" s="87" t="str">
        <f>IF(D1885="","",VLOOKUP(D1885,'Műszaki adattábla'!E:N,8,0))</f>
        <v/>
      </c>
      <c r="G1885" s="87" t="str">
        <f>IF(D1885="","",IF('Műszaki adattábla'!K1818="20-99",IF('Műszaki adattábla'!N1818="","Nem adott meg lekötött teljesítményt",VLOOKUP(D1885,'Műszaki adattábla'!E:P,10,0)),0))</f>
        <v/>
      </c>
      <c r="H1885" s="87" t="str">
        <f>IF(D1885="","",VLOOKUP(D1885,'Műszaki adattábla'!E:Q,11,0))</f>
        <v/>
      </c>
      <c r="I1885" s="88"/>
      <c r="J1885" s="89"/>
      <c r="K1885" s="90" t="str">
        <f>IF(D1885="","",ROUND((F1885*I1885*'Műszaki adattábla'!$C$6/'Műszaki adattábla'!$C$7)+(G1885*I1885)+(H1885*I1885)/12*$D$7,0))</f>
        <v/>
      </c>
      <c r="L1885" s="91" t="str">
        <f t="shared" si="59"/>
        <v/>
      </c>
    </row>
    <row r="1886" spans="2:12" ht="15.75" thickBot="1" x14ac:dyDescent="0.3">
      <c r="B1886" s="84" t="str">
        <f t="shared" si="60"/>
        <v/>
      </c>
      <c r="C1886" s="85" t="str">
        <f>IF(D1886="","",VLOOKUP(D1886,'Műszaki adattábla'!E:H,2,0))</f>
        <v/>
      </c>
      <c r="D1886" s="86" t="str">
        <f>IF('Műszaki adattábla'!E1819="","",'Műszaki adattábla'!E1819)</f>
        <v/>
      </c>
      <c r="E1886" s="148" t="str">
        <f>IF(D1886="","",VLOOKUP(D1886,'Műszaki adattábla'!E:S,13,0))</f>
        <v/>
      </c>
      <c r="F1886" s="87" t="str">
        <f>IF(D1886="","",VLOOKUP(D1886,'Műszaki adattábla'!E:N,8,0))</f>
        <v/>
      </c>
      <c r="G1886" s="87" t="str">
        <f>IF(D1886="","",IF('Műszaki adattábla'!K1819="20-99",IF('Műszaki adattábla'!N1819="","Nem adott meg lekötött teljesítményt",VLOOKUP(D1886,'Műszaki adattábla'!E:P,10,0)),0))</f>
        <v/>
      </c>
      <c r="H1886" s="87" t="str">
        <f>IF(D1886="","",VLOOKUP(D1886,'Műszaki adattábla'!E:Q,11,0))</f>
        <v/>
      </c>
      <c r="I1886" s="88"/>
      <c r="J1886" s="89"/>
      <c r="K1886" s="90" t="str">
        <f>IF(D1886="","",ROUND((F1886*I1886*'Műszaki adattábla'!$C$6/'Műszaki adattábla'!$C$7)+(G1886*I1886)+(H1886*I1886)/12*$D$7,0))</f>
        <v/>
      </c>
      <c r="L1886" s="91" t="str">
        <f t="shared" si="59"/>
        <v/>
      </c>
    </row>
    <row r="1887" spans="2:12" ht="15.75" thickBot="1" x14ac:dyDescent="0.3">
      <c r="B1887" s="84" t="str">
        <f t="shared" si="60"/>
        <v/>
      </c>
      <c r="C1887" s="85" t="str">
        <f>IF(D1887="","",VLOOKUP(D1887,'Műszaki adattábla'!E:H,2,0))</f>
        <v/>
      </c>
      <c r="D1887" s="86" t="str">
        <f>IF('Műszaki adattábla'!E1820="","",'Műszaki adattábla'!E1820)</f>
        <v/>
      </c>
      <c r="E1887" s="148" t="str">
        <f>IF(D1887="","",VLOOKUP(D1887,'Műszaki adattábla'!E:S,13,0))</f>
        <v/>
      </c>
      <c r="F1887" s="87" t="str">
        <f>IF(D1887="","",VLOOKUP(D1887,'Műszaki adattábla'!E:N,8,0))</f>
        <v/>
      </c>
      <c r="G1887" s="87" t="str">
        <f>IF(D1887="","",IF('Műszaki adattábla'!K1820="20-99",IF('Műszaki adattábla'!N1820="","Nem adott meg lekötött teljesítményt",VLOOKUP(D1887,'Műszaki adattábla'!E:P,10,0)),0))</f>
        <v/>
      </c>
      <c r="H1887" s="87" t="str">
        <f>IF(D1887="","",VLOOKUP(D1887,'Műszaki adattábla'!E:Q,11,0))</f>
        <v/>
      </c>
      <c r="I1887" s="88"/>
      <c r="J1887" s="89"/>
      <c r="K1887" s="90" t="str">
        <f>IF(D1887="","",ROUND((F1887*I1887*'Műszaki adattábla'!$C$6/'Műszaki adattábla'!$C$7)+(G1887*I1887)+(H1887*I1887)/12*$D$7,0))</f>
        <v/>
      </c>
      <c r="L1887" s="91" t="str">
        <f t="shared" si="59"/>
        <v/>
      </c>
    </row>
    <row r="1888" spans="2:12" ht="15.75" thickBot="1" x14ac:dyDescent="0.3">
      <c r="B1888" s="84" t="str">
        <f t="shared" si="60"/>
        <v/>
      </c>
      <c r="C1888" s="85" t="str">
        <f>IF(D1888="","",VLOOKUP(D1888,'Műszaki adattábla'!E:H,2,0))</f>
        <v/>
      </c>
      <c r="D1888" s="86" t="str">
        <f>IF('Műszaki adattábla'!E1821="","",'Műszaki adattábla'!E1821)</f>
        <v/>
      </c>
      <c r="E1888" s="148" t="str">
        <f>IF(D1888="","",VLOOKUP(D1888,'Műszaki adattábla'!E:S,13,0))</f>
        <v/>
      </c>
      <c r="F1888" s="87" t="str">
        <f>IF(D1888="","",VLOOKUP(D1888,'Műszaki adattábla'!E:N,8,0))</f>
        <v/>
      </c>
      <c r="G1888" s="87" t="str">
        <f>IF(D1888="","",IF('Műszaki adattábla'!K1821="20-99",IF('Műszaki adattábla'!N1821="","Nem adott meg lekötött teljesítményt",VLOOKUP(D1888,'Műszaki adattábla'!E:P,10,0)),0))</f>
        <v/>
      </c>
      <c r="H1888" s="87" t="str">
        <f>IF(D1888="","",VLOOKUP(D1888,'Műszaki adattábla'!E:Q,11,0))</f>
        <v/>
      </c>
      <c r="I1888" s="88"/>
      <c r="J1888" s="89"/>
      <c r="K1888" s="90" t="str">
        <f>IF(D1888="","",ROUND((F1888*I1888*'Műszaki adattábla'!$C$6/'Műszaki adattábla'!$C$7)+(G1888*I1888)+(H1888*I1888)/12*$D$7,0))</f>
        <v/>
      </c>
      <c r="L1888" s="91" t="str">
        <f t="shared" ref="L1888:L1951" si="61">IF(D1888="","",ROUND((J1888/1000)*E1888,0))</f>
        <v/>
      </c>
    </row>
    <row r="1889" spans="2:12" ht="15.75" thickBot="1" x14ac:dyDescent="0.3">
      <c r="B1889" s="84" t="str">
        <f t="shared" si="60"/>
        <v/>
      </c>
      <c r="C1889" s="85" t="str">
        <f>IF(D1889="","",VLOOKUP(D1889,'Műszaki adattábla'!E:H,2,0))</f>
        <v/>
      </c>
      <c r="D1889" s="86" t="str">
        <f>IF('Műszaki adattábla'!E1822="","",'Műszaki adattábla'!E1822)</f>
        <v/>
      </c>
      <c r="E1889" s="148" t="str">
        <f>IF(D1889="","",VLOOKUP(D1889,'Műszaki adattábla'!E:S,13,0))</f>
        <v/>
      </c>
      <c r="F1889" s="87" t="str">
        <f>IF(D1889="","",VLOOKUP(D1889,'Műszaki adattábla'!E:N,8,0))</f>
        <v/>
      </c>
      <c r="G1889" s="87" t="str">
        <f>IF(D1889="","",IF('Műszaki adattábla'!K1822="20-99",IF('Műszaki adattábla'!N1822="","Nem adott meg lekötött teljesítményt",VLOOKUP(D1889,'Műszaki adattábla'!E:P,10,0)),0))</f>
        <v/>
      </c>
      <c r="H1889" s="87" t="str">
        <f>IF(D1889="","",VLOOKUP(D1889,'Műszaki adattábla'!E:Q,11,0))</f>
        <v/>
      </c>
      <c r="I1889" s="88"/>
      <c r="J1889" s="89"/>
      <c r="K1889" s="90" t="str">
        <f>IF(D1889="","",ROUND((F1889*I1889*'Műszaki adattábla'!$C$6/'Műszaki adattábla'!$C$7)+(G1889*I1889)+(H1889*I1889)/12*$D$7,0))</f>
        <v/>
      </c>
      <c r="L1889" s="91" t="str">
        <f t="shared" si="61"/>
        <v/>
      </c>
    </row>
    <row r="1890" spans="2:12" ht="15.75" thickBot="1" x14ac:dyDescent="0.3">
      <c r="B1890" s="84" t="str">
        <f t="shared" si="60"/>
        <v/>
      </c>
      <c r="C1890" s="85" t="str">
        <f>IF(D1890="","",VLOOKUP(D1890,'Műszaki adattábla'!E:H,2,0))</f>
        <v/>
      </c>
      <c r="D1890" s="86" t="str">
        <f>IF('Műszaki adattábla'!E1823="","",'Műszaki adattábla'!E1823)</f>
        <v/>
      </c>
      <c r="E1890" s="148" t="str">
        <f>IF(D1890="","",VLOOKUP(D1890,'Műszaki adattábla'!E:S,13,0))</f>
        <v/>
      </c>
      <c r="F1890" s="87" t="str">
        <f>IF(D1890="","",VLOOKUP(D1890,'Műszaki adattábla'!E:N,8,0))</f>
        <v/>
      </c>
      <c r="G1890" s="87" t="str">
        <f>IF(D1890="","",IF('Műszaki adattábla'!K1823="20-99",IF('Műszaki adattábla'!N1823="","Nem adott meg lekötött teljesítményt",VLOOKUP(D1890,'Műszaki adattábla'!E:P,10,0)),0))</f>
        <v/>
      </c>
      <c r="H1890" s="87" t="str">
        <f>IF(D1890="","",VLOOKUP(D1890,'Műszaki adattábla'!E:Q,11,0))</f>
        <v/>
      </c>
      <c r="I1890" s="88"/>
      <c r="J1890" s="89"/>
      <c r="K1890" s="90" t="str">
        <f>IF(D1890="","",ROUND((F1890*I1890*'Műszaki adattábla'!$C$6/'Műszaki adattábla'!$C$7)+(G1890*I1890)+(H1890*I1890)/12*$D$7,0))</f>
        <v/>
      </c>
      <c r="L1890" s="91" t="str">
        <f t="shared" si="61"/>
        <v/>
      </c>
    </row>
    <row r="1891" spans="2:12" ht="15.75" thickBot="1" x14ac:dyDescent="0.3">
      <c r="B1891" s="84" t="str">
        <f t="shared" si="60"/>
        <v/>
      </c>
      <c r="C1891" s="85" t="str">
        <f>IF(D1891="","",VLOOKUP(D1891,'Műszaki adattábla'!E:H,2,0))</f>
        <v/>
      </c>
      <c r="D1891" s="86" t="str">
        <f>IF('Műszaki adattábla'!E1824="","",'Műszaki adattábla'!E1824)</f>
        <v/>
      </c>
      <c r="E1891" s="148" t="str">
        <f>IF(D1891="","",VLOOKUP(D1891,'Műszaki adattábla'!E:S,13,0))</f>
        <v/>
      </c>
      <c r="F1891" s="87" t="str">
        <f>IF(D1891="","",VLOOKUP(D1891,'Műszaki adattábla'!E:N,8,0))</f>
        <v/>
      </c>
      <c r="G1891" s="87" t="str">
        <f>IF(D1891="","",IF('Műszaki adattábla'!K1824="20-99",IF('Műszaki adattábla'!N1824="","Nem adott meg lekötött teljesítményt",VLOOKUP(D1891,'Műszaki adattábla'!E:P,10,0)),0))</f>
        <v/>
      </c>
      <c r="H1891" s="87" t="str">
        <f>IF(D1891="","",VLOOKUP(D1891,'Műszaki adattábla'!E:Q,11,0))</f>
        <v/>
      </c>
      <c r="I1891" s="88"/>
      <c r="J1891" s="89"/>
      <c r="K1891" s="90" t="str">
        <f>IF(D1891="","",ROUND((F1891*I1891*'Műszaki adattábla'!$C$6/'Műszaki adattábla'!$C$7)+(G1891*I1891)+(H1891*I1891)/12*$D$7,0))</f>
        <v/>
      </c>
      <c r="L1891" s="91" t="str">
        <f t="shared" si="61"/>
        <v/>
      </c>
    </row>
    <row r="1892" spans="2:12" ht="15.75" thickBot="1" x14ac:dyDescent="0.3">
      <c r="B1892" s="84" t="str">
        <f t="shared" si="60"/>
        <v/>
      </c>
      <c r="C1892" s="85" t="str">
        <f>IF(D1892="","",VLOOKUP(D1892,'Műszaki adattábla'!E:H,2,0))</f>
        <v/>
      </c>
      <c r="D1892" s="86" t="str">
        <f>IF('Műszaki adattábla'!E1825="","",'Műszaki adattábla'!E1825)</f>
        <v/>
      </c>
      <c r="E1892" s="148" t="str">
        <f>IF(D1892="","",VLOOKUP(D1892,'Műszaki adattábla'!E:S,13,0))</f>
        <v/>
      </c>
      <c r="F1892" s="87" t="str">
        <f>IF(D1892="","",VLOOKUP(D1892,'Műszaki adattábla'!E:N,8,0))</f>
        <v/>
      </c>
      <c r="G1892" s="87" t="str">
        <f>IF(D1892="","",IF('Műszaki adattábla'!K1825="20-99",IF('Műszaki adattábla'!N1825="","Nem adott meg lekötött teljesítményt",VLOOKUP(D1892,'Műszaki adattábla'!E:P,10,0)),0))</f>
        <v/>
      </c>
      <c r="H1892" s="87" t="str">
        <f>IF(D1892="","",VLOOKUP(D1892,'Műszaki adattábla'!E:Q,11,0))</f>
        <v/>
      </c>
      <c r="I1892" s="88"/>
      <c r="J1892" s="89"/>
      <c r="K1892" s="90" t="str">
        <f>IF(D1892="","",ROUND((F1892*I1892*'Műszaki adattábla'!$C$6/'Műszaki adattábla'!$C$7)+(G1892*I1892)+(H1892*I1892)/12*$D$7,0))</f>
        <v/>
      </c>
      <c r="L1892" s="91" t="str">
        <f t="shared" si="61"/>
        <v/>
      </c>
    </row>
    <row r="1893" spans="2:12" ht="15.75" thickBot="1" x14ac:dyDescent="0.3">
      <c r="B1893" s="84" t="str">
        <f t="shared" si="60"/>
        <v/>
      </c>
      <c r="C1893" s="85" t="str">
        <f>IF(D1893="","",VLOOKUP(D1893,'Műszaki adattábla'!E:H,2,0))</f>
        <v/>
      </c>
      <c r="D1893" s="86" t="str">
        <f>IF('Műszaki adattábla'!E1826="","",'Műszaki adattábla'!E1826)</f>
        <v/>
      </c>
      <c r="E1893" s="148" t="str">
        <f>IF(D1893="","",VLOOKUP(D1893,'Műszaki adattábla'!E:S,13,0))</f>
        <v/>
      </c>
      <c r="F1893" s="87" t="str">
        <f>IF(D1893="","",VLOOKUP(D1893,'Műszaki adattábla'!E:N,8,0))</f>
        <v/>
      </c>
      <c r="G1893" s="87" t="str">
        <f>IF(D1893="","",IF('Műszaki adattábla'!K1826="20-99",IF('Műszaki adattábla'!N1826="","Nem adott meg lekötött teljesítményt",VLOOKUP(D1893,'Műszaki adattábla'!E:P,10,0)),0))</f>
        <v/>
      </c>
      <c r="H1893" s="87" t="str">
        <f>IF(D1893="","",VLOOKUP(D1893,'Műszaki adattábla'!E:Q,11,0))</f>
        <v/>
      </c>
      <c r="I1893" s="88"/>
      <c r="J1893" s="89"/>
      <c r="K1893" s="90" t="str">
        <f>IF(D1893="","",ROUND((F1893*I1893*'Műszaki adattábla'!$C$6/'Műszaki adattábla'!$C$7)+(G1893*I1893)+(H1893*I1893)/12*$D$7,0))</f>
        <v/>
      </c>
      <c r="L1893" s="91" t="str">
        <f t="shared" si="61"/>
        <v/>
      </c>
    </row>
    <row r="1894" spans="2:12" ht="15.75" thickBot="1" x14ac:dyDescent="0.3">
      <c r="B1894" s="84" t="str">
        <f t="shared" si="60"/>
        <v/>
      </c>
      <c r="C1894" s="85" t="str">
        <f>IF(D1894="","",VLOOKUP(D1894,'Műszaki adattábla'!E:H,2,0))</f>
        <v/>
      </c>
      <c r="D1894" s="86" t="str">
        <f>IF('Műszaki adattábla'!E1827="","",'Műszaki adattábla'!E1827)</f>
        <v/>
      </c>
      <c r="E1894" s="148" t="str">
        <f>IF(D1894="","",VLOOKUP(D1894,'Műszaki adattábla'!E:S,13,0))</f>
        <v/>
      </c>
      <c r="F1894" s="87" t="str">
        <f>IF(D1894="","",VLOOKUP(D1894,'Műszaki adattábla'!E:N,8,0))</f>
        <v/>
      </c>
      <c r="G1894" s="87" t="str">
        <f>IF(D1894="","",IF('Műszaki adattábla'!K1827="20-99",IF('Műszaki adattábla'!N1827="","Nem adott meg lekötött teljesítményt",VLOOKUP(D1894,'Műszaki adattábla'!E:P,10,0)),0))</f>
        <v/>
      </c>
      <c r="H1894" s="87" t="str">
        <f>IF(D1894="","",VLOOKUP(D1894,'Műszaki adattábla'!E:Q,11,0))</f>
        <v/>
      </c>
      <c r="I1894" s="88"/>
      <c r="J1894" s="89"/>
      <c r="K1894" s="90" t="str">
        <f>IF(D1894="","",ROUND((F1894*I1894*'Műszaki adattábla'!$C$6/'Műszaki adattábla'!$C$7)+(G1894*I1894)+(H1894*I1894)/12*$D$7,0))</f>
        <v/>
      </c>
      <c r="L1894" s="91" t="str">
        <f t="shared" si="61"/>
        <v/>
      </c>
    </row>
    <row r="1895" spans="2:12" ht="15.75" thickBot="1" x14ac:dyDescent="0.3">
      <c r="B1895" s="84" t="str">
        <f t="shared" si="60"/>
        <v/>
      </c>
      <c r="C1895" s="85" t="str">
        <f>IF(D1895="","",VLOOKUP(D1895,'Műszaki adattábla'!E:H,2,0))</f>
        <v/>
      </c>
      <c r="D1895" s="86" t="str">
        <f>IF('Műszaki adattábla'!E1828="","",'Műszaki adattábla'!E1828)</f>
        <v/>
      </c>
      <c r="E1895" s="148" t="str">
        <f>IF(D1895="","",VLOOKUP(D1895,'Műszaki adattábla'!E:S,13,0))</f>
        <v/>
      </c>
      <c r="F1895" s="87" t="str">
        <f>IF(D1895="","",VLOOKUP(D1895,'Műszaki adattábla'!E:N,8,0))</f>
        <v/>
      </c>
      <c r="G1895" s="87" t="str">
        <f>IF(D1895="","",IF('Műszaki adattábla'!K1828="20-99",IF('Műszaki adattábla'!N1828="","Nem adott meg lekötött teljesítményt",VLOOKUP(D1895,'Műszaki adattábla'!E:P,10,0)),0))</f>
        <v/>
      </c>
      <c r="H1895" s="87" t="str">
        <f>IF(D1895="","",VLOOKUP(D1895,'Műszaki adattábla'!E:Q,11,0))</f>
        <v/>
      </c>
      <c r="I1895" s="88"/>
      <c r="J1895" s="89"/>
      <c r="K1895" s="90" t="str">
        <f>IF(D1895="","",ROUND((F1895*I1895*'Műszaki adattábla'!$C$6/'Műszaki adattábla'!$C$7)+(G1895*I1895)+(H1895*I1895)/12*$D$7,0))</f>
        <v/>
      </c>
      <c r="L1895" s="91" t="str">
        <f t="shared" si="61"/>
        <v/>
      </c>
    </row>
    <row r="1896" spans="2:12" ht="15.75" thickBot="1" x14ac:dyDescent="0.3">
      <c r="B1896" s="84" t="str">
        <f t="shared" si="60"/>
        <v/>
      </c>
      <c r="C1896" s="85" t="str">
        <f>IF(D1896="","",VLOOKUP(D1896,'Műszaki adattábla'!E:H,2,0))</f>
        <v/>
      </c>
      <c r="D1896" s="86" t="str">
        <f>IF('Műszaki adattábla'!E1829="","",'Műszaki adattábla'!E1829)</f>
        <v/>
      </c>
      <c r="E1896" s="148" t="str">
        <f>IF(D1896="","",VLOOKUP(D1896,'Műszaki adattábla'!E:S,13,0))</f>
        <v/>
      </c>
      <c r="F1896" s="87" t="str">
        <f>IF(D1896="","",VLOOKUP(D1896,'Műszaki adattábla'!E:N,8,0))</f>
        <v/>
      </c>
      <c r="G1896" s="87" t="str">
        <f>IF(D1896="","",IF('Műszaki adattábla'!K1829="20-99",IF('Műszaki adattábla'!N1829="","Nem adott meg lekötött teljesítményt",VLOOKUP(D1896,'Műszaki adattábla'!E:P,10,0)),0))</f>
        <v/>
      </c>
      <c r="H1896" s="87" t="str">
        <f>IF(D1896="","",VLOOKUP(D1896,'Műszaki adattábla'!E:Q,11,0))</f>
        <v/>
      </c>
      <c r="I1896" s="88"/>
      <c r="J1896" s="89"/>
      <c r="K1896" s="90" t="str">
        <f>IF(D1896="","",ROUND((F1896*I1896*'Műszaki adattábla'!$C$6/'Műszaki adattábla'!$C$7)+(G1896*I1896)+(H1896*I1896)/12*$D$7,0))</f>
        <v/>
      </c>
      <c r="L1896" s="91" t="str">
        <f t="shared" si="61"/>
        <v/>
      </c>
    </row>
    <row r="1897" spans="2:12" ht="15.75" thickBot="1" x14ac:dyDescent="0.3">
      <c r="B1897" s="84" t="str">
        <f t="shared" si="60"/>
        <v/>
      </c>
      <c r="C1897" s="85" t="str">
        <f>IF(D1897="","",VLOOKUP(D1897,'Műszaki adattábla'!E:H,2,0))</f>
        <v/>
      </c>
      <c r="D1897" s="86" t="str">
        <f>IF('Műszaki adattábla'!E1830="","",'Műszaki adattábla'!E1830)</f>
        <v/>
      </c>
      <c r="E1897" s="148" t="str">
        <f>IF(D1897="","",VLOOKUP(D1897,'Műszaki adattábla'!E:S,13,0))</f>
        <v/>
      </c>
      <c r="F1897" s="87" t="str">
        <f>IF(D1897="","",VLOOKUP(D1897,'Műszaki adattábla'!E:N,8,0))</f>
        <v/>
      </c>
      <c r="G1897" s="87" t="str">
        <f>IF(D1897="","",IF('Műszaki adattábla'!K1830="20-99",IF('Műszaki adattábla'!N1830="","Nem adott meg lekötött teljesítményt",VLOOKUP(D1897,'Műszaki adattábla'!E:P,10,0)),0))</f>
        <v/>
      </c>
      <c r="H1897" s="87" t="str">
        <f>IF(D1897="","",VLOOKUP(D1897,'Műszaki adattábla'!E:Q,11,0))</f>
        <v/>
      </c>
      <c r="I1897" s="88"/>
      <c r="J1897" s="89"/>
      <c r="K1897" s="90" t="str">
        <f>IF(D1897="","",ROUND((F1897*I1897*'Műszaki adattábla'!$C$6/'Műszaki adattábla'!$C$7)+(G1897*I1897)+(H1897*I1897)/12*$D$7,0))</f>
        <v/>
      </c>
      <c r="L1897" s="91" t="str">
        <f t="shared" si="61"/>
        <v/>
      </c>
    </row>
    <row r="1898" spans="2:12" ht="15.75" thickBot="1" x14ac:dyDescent="0.3">
      <c r="B1898" s="84" t="str">
        <f t="shared" si="60"/>
        <v/>
      </c>
      <c r="C1898" s="85" t="str">
        <f>IF(D1898="","",VLOOKUP(D1898,'Műszaki adattábla'!E:H,2,0))</f>
        <v/>
      </c>
      <c r="D1898" s="86" t="str">
        <f>IF('Műszaki adattábla'!E1831="","",'Műszaki adattábla'!E1831)</f>
        <v/>
      </c>
      <c r="E1898" s="148" t="str">
        <f>IF(D1898="","",VLOOKUP(D1898,'Műszaki adattábla'!E:S,13,0))</f>
        <v/>
      </c>
      <c r="F1898" s="87" t="str">
        <f>IF(D1898="","",VLOOKUP(D1898,'Műszaki adattábla'!E:N,8,0))</f>
        <v/>
      </c>
      <c r="G1898" s="87" t="str">
        <f>IF(D1898="","",IF('Műszaki adattábla'!K1831="20-99",IF('Műszaki adattábla'!N1831="","Nem adott meg lekötött teljesítményt",VLOOKUP(D1898,'Műszaki adattábla'!E:P,10,0)),0))</f>
        <v/>
      </c>
      <c r="H1898" s="87" t="str">
        <f>IF(D1898="","",VLOOKUP(D1898,'Műszaki adattábla'!E:Q,11,0))</f>
        <v/>
      </c>
      <c r="I1898" s="88"/>
      <c r="J1898" s="89"/>
      <c r="K1898" s="90" t="str">
        <f>IF(D1898="","",ROUND((F1898*I1898*'Műszaki adattábla'!$C$6/'Műszaki adattábla'!$C$7)+(G1898*I1898)+(H1898*I1898)/12*$D$7,0))</f>
        <v/>
      </c>
      <c r="L1898" s="91" t="str">
        <f t="shared" si="61"/>
        <v/>
      </c>
    </row>
    <row r="1899" spans="2:12" ht="15.75" thickBot="1" x14ac:dyDescent="0.3">
      <c r="B1899" s="84" t="str">
        <f t="shared" si="60"/>
        <v/>
      </c>
      <c r="C1899" s="85" t="str">
        <f>IF(D1899="","",VLOOKUP(D1899,'Műszaki adattábla'!E:H,2,0))</f>
        <v/>
      </c>
      <c r="D1899" s="86" t="str">
        <f>IF('Műszaki adattábla'!E1832="","",'Műszaki adattábla'!E1832)</f>
        <v/>
      </c>
      <c r="E1899" s="148" t="str">
        <f>IF(D1899="","",VLOOKUP(D1899,'Műszaki adattábla'!E:S,13,0))</f>
        <v/>
      </c>
      <c r="F1899" s="87" t="str">
        <f>IF(D1899="","",VLOOKUP(D1899,'Műszaki adattábla'!E:N,8,0))</f>
        <v/>
      </c>
      <c r="G1899" s="87" t="str">
        <f>IF(D1899="","",IF('Műszaki adattábla'!K1832="20-99",IF('Műszaki adattábla'!N1832="","Nem adott meg lekötött teljesítményt",VLOOKUP(D1899,'Műszaki adattábla'!E:P,10,0)),0))</f>
        <v/>
      </c>
      <c r="H1899" s="87" t="str">
        <f>IF(D1899="","",VLOOKUP(D1899,'Műszaki adattábla'!E:Q,11,0))</f>
        <v/>
      </c>
      <c r="I1899" s="88"/>
      <c r="J1899" s="89"/>
      <c r="K1899" s="90" t="str">
        <f>IF(D1899="","",ROUND((F1899*I1899*'Műszaki adattábla'!$C$6/'Műszaki adattábla'!$C$7)+(G1899*I1899)+(H1899*I1899)/12*$D$7,0))</f>
        <v/>
      </c>
      <c r="L1899" s="91" t="str">
        <f t="shared" si="61"/>
        <v/>
      </c>
    </row>
    <row r="1900" spans="2:12" ht="15.75" thickBot="1" x14ac:dyDescent="0.3">
      <c r="B1900" s="84" t="str">
        <f t="shared" si="60"/>
        <v/>
      </c>
      <c r="C1900" s="85" t="str">
        <f>IF(D1900="","",VLOOKUP(D1900,'Műszaki adattábla'!E:H,2,0))</f>
        <v/>
      </c>
      <c r="D1900" s="86" t="str">
        <f>IF('Műszaki adattábla'!E1833="","",'Műszaki adattábla'!E1833)</f>
        <v/>
      </c>
      <c r="E1900" s="148" t="str">
        <f>IF(D1900="","",VLOOKUP(D1900,'Műszaki adattábla'!E:S,13,0))</f>
        <v/>
      </c>
      <c r="F1900" s="87" t="str">
        <f>IF(D1900="","",VLOOKUP(D1900,'Műszaki adattábla'!E:N,8,0))</f>
        <v/>
      </c>
      <c r="G1900" s="87" t="str">
        <f>IF(D1900="","",IF('Műszaki adattábla'!K1833="20-99",IF('Műszaki adattábla'!N1833="","Nem adott meg lekötött teljesítményt",VLOOKUP(D1900,'Műszaki adattábla'!E:P,10,0)),0))</f>
        <v/>
      </c>
      <c r="H1900" s="87" t="str">
        <f>IF(D1900="","",VLOOKUP(D1900,'Műszaki adattábla'!E:Q,11,0))</f>
        <v/>
      </c>
      <c r="I1900" s="88"/>
      <c r="J1900" s="89"/>
      <c r="K1900" s="90" t="str">
        <f>IF(D1900="","",ROUND((F1900*I1900*'Műszaki adattábla'!$C$6/'Műszaki adattábla'!$C$7)+(G1900*I1900)+(H1900*I1900)/12*$D$7,0))</f>
        <v/>
      </c>
      <c r="L1900" s="91" t="str">
        <f t="shared" si="61"/>
        <v/>
      </c>
    </row>
    <row r="1901" spans="2:12" ht="15.75" thickBot="1" x14ac:dyDescent="0.3">
      <c r="B1901" s="84" t="str">
        <f t="shared" si="60"/>
        <v/>
      </c>
      <c r="C1901" s="85" t="str">
        <f>IF(D1901="","",VLOOKUP(D1901,'Műszaki adattábla'!E:H,2,0))</f>
        <v/>
      </c>
      <c r="D1901" s="86" t="str">
        <f>IF('Műszaki adattábla'!E1834="","",'Műszaki adattábla'!E1834)</f>
        <v/>
      </c>
      <c r="E1901" s="148" t="str">
        <f>IF(D1901="","",VLOOKUP(D1901,'Műszaki adattábla'!E:S,13,0))</f>
        <v/>
      </c>
      <c r="F1901" s="87" t="str">
        <f>IF(D1901="","",VLOOKUP(D1901,'Műszaki adattábla'!E:N,8,0))</f>
        <v/>
      </c>
      <c r="G1901" s="87" t="str">
        <f>IF(D1901="","",IF('Műszaki adattábla'!K1834="20-99",IF('Műszaki adattábla'!N1834="","Nem adott meg lekötött teljesítményt",VLOOKUP(D1901,'Műszaki adattábla'!E:P,10,0)),0))</f>
        <v/>
      </c>
      <c r="H1901" s="87" t="str">
        <f>IF(D1901="","",VLOOKUP(D1901,'Műszaki adattábla'!E:Q,11,0))</f>
        <v/>
      </c>
      <c r="I1901" s="88"/>
      <c r="J1901" s="89"/>
      <c r="K1901" s="90" t="str">
        <f>IF(D1901="","",ROUND((F1901*I1901*'Műszaki adattábla'!$C$6/'Műszaki adattábla'!$C$7)+(G1901*I1901)+(H1901*I1901)/12*$D$7,0))</f>
        <v/>
      </c>
      <c r="L1901" s="91" t="str">
        <f t="shared" si="61"/>
        <v/>
      </c>
    </row>
    <row r="1902" spans="2:12" ht="15.75" thickBot="1" x14ac:dyDescent="0.3">
      <c r="B1902" s="84" t="str">
        <f t="shared" si="60"/>
        <v/>
      </c>
      <c r="C1902" s="85" t="str">
        <f>IF(D1902="","",VLOOKUP(D1902,'Műszaki adattábla'!E:H,2,0))</f>
        <v/>
      </c>
      <c r="D1902" s="86" t="str">
        <f>IF('Műszaki adattábla'!E1835="","",'Műszaki adattábla'!E1835)</f>
        <v/>
      </c>
      <c r="E1902" s="148" t="str">
        <f>IF(D1902="","",VLOOKUP(D1902,'Műszaki adattábla'!E:S,13,0))</f>
        <v/>
      </c>
      <c r="F1902" s="87" t="str">
        <f>IF(D1902="","",VLOOKUP(D1902,'Műszaki adattábla'!E:N,8,0))</f>
        <v/>
      </c>
      <c r="G1902" s="87" t="str">
        <f>IF(D1902="","",IF('Műszaki adattábla'!K1835="20-99",IF('Műszaki adattábla'!N1835="","Nem adott meg lekötött teljesítményt",VLOOKUP(D1902,'Műszaki adattábla'!E:P,10,0)),0))</f>
        <v/>
      </c>
      <c r="H1902" s="87" t="str">
        <f>IF(D1902="","",VLOOKUP(D1902,'Műszaki adattábla'!E:Q,11,0))</f>
        <v/>
      </c>
      <c r="I1902" s="88"/>
      <c r="J1902" s="89"/>
      <c r="K1902" s="90" t="str">
        <f>IF(D1902="","",ROUND((F1902*I1902*'Műszaki adattábla'!$C$6/'Műszaki adattábla'!$C$7)+(G1902*I1902)+(H1902*I1902)/12*$D$7,0))</f>
        <v/>
      </c>
      <c r="L1902" s="91" t="str">
        <f t="shared" si="61"/>
        <v/>
      </c>
    </row>
    <row r="1903" spans="2:12" ht="15.75" thickBot="1" x14ac:dyDescent="0.3">
      <c r="B1903" s="84" t="str">
        <f t="shared" si="60"/>
        <v/>
      </c>
      <c r="C1903" s="85" t="str">
        <f>IF(D1903="","",VLOOKUP(D1903,'Műszaki adattábla'!E:H,2,0))</f>
        <v/>
      </c>
      <c r="D1903" s="86" t="str">
        <f>IF('Műszaki adattábla'!E1836="","",'Műszaki adattábla'!E1836)</f>
        <v/>
      </c>
      <c r="E1903" s="148" t="str">
        <f>IF(D1903="","",VLOOKUP(D1903,'Műszaki adattábla'!E:S,13,0))</f>
        <v/>
      </c>
      <c r="F1903" s="87" t="str">
        <f>IF(D1903="","",VLOOKUP(D1903,'Műszaki adattábla'!E:N,8,0))</f>
        <v/>
      </c>
      <c r="G1903" s="87" t="str">
        <f>IF(D1903="","",IF('Műszaki adattábla'!K1836="20-99",IF('Műszaki adattábla'!N1836="","Nem adott meg lekötött teljesítményt",VLOOKUP(D1903,'Műszaki adattábla'!E:P,10,0)),0))</f>
        <v/>
      </c>
      <c r="H1903" s="87" t="str">
        <f>IF(D1903="","",VLOOKUP(D1903,'Műszaki adattábla'!E:Q,11,0))</f>
        <v/>
      </c>
      <c r="I1903" s="88"/>
      <c r="J1903" s="89"/>
      <c r="K1903" s="90" t="str">
        <f>IF(D1903="","",ROUND((F1903*I1903*'Műszaki adattábla'!$C$6/'Műszaki adattábla'!$C$7)+(G1903*I1903)+(H1903*I1903)/12*$D$7,0))</f>
        <v/>
      </c>
      <c r="L1903" s="91" t="str">
        <f t="shared" si="61"/>
        <v/>
      </c>
    </row>
    <row r="1904" spans="2:12" ht="15.75" thickBot="1" x14ac:dyDescent="0.3">
      <c r="B1904" s="84" t="str">
        <f t="shared" si="60"/>
        <v/>
      </c>
      <c r="C1904" s="85" t="str">
        <f>IF(D1904="","",VLOOKUP(D1904,'Műszaki adattábla'!E:H,2,0))</f>
        <v/>
      </c>
      <c r="D1904" s="86" t="str">
        <f>IF('Műszaki adattábla'!E1837="","",'Műszaki adattábla'!E1837)</f>
        <v/>
      </c>
      <c r="E1904" s="148" t="str">
        <f>IF(D1904="","",VLOOKUP(D1904,'Műszaki adattábla'!E:S,13,0))</f>
        <v/>
      </c>
      <c r="F1904" s="87" t="str">
        <f>IF(D1904="","",VLOOKUP(D1904,'Műszaki adattábla'!E:N,8,0))</f>
        <v/>
      </c>
      <c r="G1904" s="87" t="str">
        <f>IF(D1904="","",IF('Műszaki adattábla'!K1837="20-99",IF('Műszaki adattábla'!N1837="","Nem adott meg lekötött teljesítményt",VLOOKUP(D1904,'Műszaki adattábla'!E:P,10,0)),0))</f>
        <v/>
      </c>
      <c r="H1904" s="87" t="str">
        <f>IF(D1904="","",VLOOKUP(D1904,'Műszaki adattábla'!E:Q,11,0))</f>
        <v/>
      </c>
      <c r="I1904" s="88"/>
      <c r="J1904" s="89"/>
      <c r="K1904" s="90" t="str">
        <f>IF(D1904="","",ROUND((F1904*I1904*'Műszaki adattábla'!$C$6/'Műszaki adattábla'!$C$7)+(G1904*I1904)+(H1904*I1904)/12*$D$7,0))</f>
        <v/>
      </c>
      <c r="L1904" s="91" t="str">
        <f t="shared" si="61"/>
        <v/>
      </c>
    </row>
    <row r="1905" spans="2:12" ht="15.75" thickBot="1" x14ac:dyDescent="0.3">
      <c r="B1905" s="84" t="str">
        <f t="shared" si="60"/>
        <v/>
      </c>
      <c r="C1905" s="85" t="str">
        <f>IF(D1905="","",VLOOKUP(D1905,'Műszaki adattábla'!E:H,2,0))</f>
        <v/>
      </c>
      <c r="D1905" s="86" t="str">
        <f>IF('Műszaki adattábla'!E1838="","",'Műszaki adattábla'!E1838)</f>
        <v/>
      </c>
      <c r="E1905" s="148" t="str">
        <f>IF(D1905="","",VLOOKUP(D1905,'Műszaki adattábla'!E:S,13,0))</f>
        <v/>
      </c>
      <c r="F1905" s="87" t="str">
        <f>IF(D1905="","",VLOOKUP(D1905,'Műszaki adattábla'!E:N,8,0))</f>
        <v/>
      </c>
      <c r="G1905" s="87" t="str">
        <f>IF(D1905="","",IF('Műszaki adattábla'!K1838="20-99",IF('Műszaki adattábla'!N1838="","Nem adott meg lekötött teljesítményt",VLOOKUP(D1905,'Műszaki adattábla'!E:P,10,0)),0))</f>
        <v/>
      </c>
      <c r="H1905" s="87" t="str">
        <f>IF(D1905="","",VLOOKUP(D1905,'Műszaki adattábla'!E:Q,11,0))</f>
        <v/>
      </c>
      <c r="I1905" s="88"/>
      <c r="J1905" s="89"/>
      <c r="K1905" s="90" t="str">
        <f>IF(D1905="","",ROUND((F1905*I1905*'Műszaki adattábla'!$C$6/'Műszaki adattábla'!$C$7)+(G1905*I1905)+(H1905*I1905)/12*$D$7,0))</f>
        <v/>
      </c>
      <c r="L1905" s="91" t="str">
        <f t="shared" si="61"/>
        <v/>
      </c>
    </row>
    <row r="1906" spans="2:12" ht="15.75" thickBot="1" x14ac:dyDescent="0.3">
      <c r="B1906" s="84" t="str">
        <f t="shared" si="60"/>
        <v/>
      </c>
      <c r="C1906" s="85" t="str">
        <f>IF(D1906="","",VLOOKUP(D1906,'Műszaki adattábla'!E:H,2,0))</f>
        <v/>
      </c>
      <c r="D1906" s="86" t="str">
        <f>IF('Műszaki adattábla'!E1839="","",'Műszaki adattábla'!E1839)</f>
        <v/>
      </c>
      <c r="E1906" s="148" t="str">
        <f>IF(D1906="","",VLOOKUP(D1906,'Műszaki adattábla'!E:S,13,0))</f>
        <v/>
      </c>
      <c r="F1906" s="87" t="str">
        <f>IF(D1906="","",VLOOKUP(D1906,'Műszaki adattábla'!E:N,8,0))</f>
        <v/>
      </c>
      <c r="G1906" s="87" t="str">
        <f>IF(D1906="","",IF('Műszaki adattábla'!K1839="20-99",IF('Műszaki adattábla'!N1839="","Nem adott meg lekötött teljesítményt",VLOOKUP(D1906,'Műszaki adattábla'!E:P,10,0)),0))</f>
        <v/>
      </c>
      <c r="H1906" s="87" t="str">
        <f>IF(D1906="","",VLOOKUP(D1906,'Műszaki adattábla'!E:Q,11,0))</f>
        <v/>
      </c>
      <c r="I1906" s="88"/>
      <c r="J1906" s="89"/>
      <c r="K1906" s="90" t="str">
        <f>IF(D1906="","",ROUND((F1906*I1906*'Műszaki adattábla'!$C$6/'Műszaki adattábla'!$C$7)+(G1906*I1906)+(H1906*I1906)/12*$D$7,0))</f>
        <v/>
      </c>
      <c r="L1906" s="91" t="str">
        <f t="shared" si="61"/>
        <v/>
      </c>
    </row>
    <row r="1907" spans="2:12" ht="15.75" thickBot="1" x14ac:dyDescent="0.3">
      <c r="B1907" s="84" t="str">
        <f t="shared" si="60"/>
        <v/>
      </c>
      <c r="C1907" s="85" t="str">
        <f>IF(D1907="","",VLOOKUP(D1907,'Műszaki adattábla'!E:H,2,0))</f>
        <v/>
      </c>
      <c r="D1907" s="86" t="str">
        <f>IF('Műszaki adattábla'!E1840="","",'Műszaki adattábla'!E1840)</f>
        <v/>
      </c>
      <c r="E1907" s="148" t="str">
        <f>IF(D1907="","",VLOOKUP(D1907,'Műszaki adattábla'!E:S,13,0))</f>
        <v/>
      </c>
      <c r="F1907" s="87" t="str">
        <f>IF(D1907="","",VLOOKUP(D1907,'Műszaki adattábla'!E:N,8,0))</f>
        <v/>
      </c>
      <c r="G1907" s="87" t="str">
        <f>IF(D1907="","",IF('Műszaki adattábla'!K1840="20-99",IF('Műszaki adattábla'!N1840="","Nem adott meg lekötött teljesítményt",VLOOKUP(D1907,'Műszaki adattábla'!E:P,10,0)),0))</f>
        <v/>
      </c>
      <c r="H1907" s="87" t="str">
        <f>IF(D1907="","",VLOOKUP(D1907,'Műszaki adattábla'!E:Q,11,0))</f>
        <v/>
      </c>
      <c r="I1907" s="88"/>
      <c r="J1907" s="89"/>
      <c r="K1907" s="90" t="str">
        <f>IF(D1907="","",ROUND((F1907*I1907*'Műszaki adattábla'!$C$6/'Műszaki adattábla'!$C$7)+(G1907*I1907)+(H1907*I1907)/12*$D$7,0))</f>
        <v/>
      </c>
      <c r="L1907" s="91" t="str">
        <f t="shared" si="61"/>
        <v/>
      </c>
    </row>
    <row r="1908" spans="2:12" ht="15.75" thickBot="1" x14ac:dyDescent="0.3">
      <c r="B1908" s="84" t="str">
        <f t="shared" si="60"/>
        <v/>
      </c>
      <c r="C1908" s="85" t="str">
        <f>IF(D1908="","",VLOOKUP(D1908,'Műszaki adattábla'!E:H,2,0))</f>
        <v/>
      </c>
      <c r="D1908" s="86" t="str">
        <f>IF('Műszaki adattábla'!E1841="","",'Műszaki adattábla'!E1841)</f>
        <v/>
      </c>
      <c r="E1908" s="148" t="str">
        <f>IF(D1908="","",VLOOKUP(D1908,'Műszaki adattábla'!E:S,13,0))</f>
        <v/>
      </c>
      <c r="F1908" s="87" t="str">
        <f>IF(D1908="","",VLOOKUP(D1908,'Műszaki adattábla'!E:N,8,0))</f>
        <v/>
      </c>
      <c r="G1908" s="87" t="str">
        <f>IF(D1908="","",IF('Műszaki adattábla'!K1841="20-99",IF('Műszaki adattábla'!N1841="","Nem adott meg lekötött teljesítményt",VLOOKUP(D1908,'Műszaki adattábla'!E:P,10,0)),0))</f>
        <v/>
      </c>
      <c r="H1908" s="87" t="str">
        <f>IF(D1908="","",VLOOKUP(D1908,'Műszaki adattábla'!E:Q,11,0))</f>
        <v/>
      </c>
      <c r="I1908" s="88"/>
      <c r="J1908" s="89"/>
      <c r="K1908" s="90" t="str">
        <f>IF(D1908="","",ROUND((F1908*I1908*'Műszaki adattábla'!$C$6/'Műszaki adattábla'!$C$7)+(G1908*I1908)+(H1908*I1908)/12*$D$7,0))</f>
        <v/>
      </c>
      <c r="L1908" s="91" t="str">
        <f t="shared" si="61"/>
        <v/>
      </c>
    </row>
    <row r="1909" spans="2:12" ht="15.75" thickBot="1" x14ac:dyDescent="0.3">
      <c r="B1909" s="84" t="str">
        <f t="shared" si="60"/>
        <v/>
      </c>
      <c r="C1909" s="85" t="str">
        <f>IF(D1909="","",VLOOKUP(D1909,'Műszaki adattábla'!E:H,2,0))</f>
        <v/>
      </c>
      <c r="D1909" s="86" t="str">
        <f>IF('Műszaki adattábla'!E1842="","",'Műszaki adattábla'!E1842)</f>
        <v/>
      </c>
      <c r="E1909" s="148" t="str">
        <f>IF(D1909="","",VLOOKUP(D1909,'Műszaki adattábla'!E:S,13,0))</f>
        <v/>
      </c>
      <c r="F1909" s="87" t="str">
        <f>IF(D1909="","",VLOOKUP(D1909,'Műszaki adattábla'!E:N,8,0))</f>
        <v/>
      </c>
      <c r="G1909" s="87" t="str">
        <f>IF(D1909="","",IF('Műszaki adattábla'!K1842="20-99",IF('Műszaki adattábla'!N1842="","Nem adott meg lekötött teljesítményt",VLOOKUP(D1909,'Műszaki adattábla'!E:P,10,0)),0))</f>
        <v/>
      </c>
      <c r="H1909" s="87" t="str">
        <f>IF(D1909="","",VLOOKUP(D1909,'Műszaki adattábla'!E:Q,11,0))</f>
        <v/>
      </c>
      <c r="I1909" s="88"/>
      <c r="J1909" s="89"/>
      <c r="K1909" s="90" t="str">
        <f>IF(D1909="","",ROUND((F1909*I1909*'Műszaki adattábla'!$C$6/'Műszaki adattábla'!$C$7)+(G1909*I1909)+(H1909*I1909)/12*$D$7,0))</f>
        <v/>
      </c>
      <c r="L1909" s="91" t="str">
        <f t="shared" si="61"/>
        <v/>
      </c>
    </row>
    <row r="1910" spans="2:12" ht="15.75" thickBot="1" x14ac:dyDescent="0.3">
      <c r="B1910" s="84" t="str">
        <f t="shared" si="60"/>
        <v/>
      </c>
      <c r="C1910" s="85" t="str">
        <f>IF(D1910="","",VLOOKUP(D1910,'Műszaki adattábla'!E:H,2,0))</f>
        <v/>
      </c>
      <c r="D1910" s="86" t="str">
        <f>IF('Műszaki adattábla'!E1843="","",'Műszaki adattábla'!E1843)</f>
        <v/>
      </c>
      <c r="E1910" s="148" t="str">
        <f>IF(D1910="","",VLOOKUP(D1910,'Műszaki adattábla'!E:S,13,0))</f>
        <v/>
      </c>
      <c r="F1910" s="87" t="str">
        <f>IF(D1910="","",VLOOKUP(D1910,'Műszaki adattábla'!E:N,8,0))</f>
        <v/>
      </c>
      <c r="G1910" s="87" t="str">
        <f>IF(D1910="","",IF('Műszaki adattábla'!K1843="20-99",IF('Műszaki adattábla'!N1843="","Nem adott meg lekötött teljesítményt",VLOOKUP(D1910,'Műszaki adattábla'!E:P,10,0)),0))</f>
        <v/>
      </c>
      <c r="H1910" s="87" t="str">
        <f>IF(D1910="","",VLOOKUP(D1910,'Műszaki adattábla'!E:Q,11,0))</f>
        <v/>
      </c>
      <c r="I1910" s="88"/>
      <c r="J1910" s="89"/>
      <c r="K1910" s="90" t="str">
        <f>IF(D1910="","",ROUND((F1910*I1910*'Műszaki adattábla'!$C$6/'Műszaki adattábla'!$C$7)+(G1910*I1910)+(H1910*I1910)/12*$D$7,0))</f>
        <v/>
      </c>
      <c r="L1910" s="91" t="str">
        <f t="shared" si="61"/>
        <v/>
      </c>
    </row>
    <row r="1911" spans="2:12" ht="15.75" thickBot="1" x14ac:dyDescent="0.3">
      <c r="B1911" s="84" t="str">
        <f t="shared" si="60"/>
        <v/>
      </c>
      <c r="C1911" s="85" t="str">
        <f>IF(D1911="","",VLOOKUP(D1911,'Műszaki adattábla'!E:H,2,0))</f>
        <v/>
      </c>
      <c r="D1911" s="86" t="str">
        <f>IF('Műszaki adattábla'!E1844="","",'Műszaki adattábla'!E1844)</f>
        <v/>
      </c>
      <c r="E1911" s="148" t="str">
        <f>IF(D1911="","",VLOOKUP(D1911,'Műszaki adattábla'!E:S,13,0))</f>
        <v/>
      </c>
      <c r="F1911" s="87" t="str">
        <f>IF(D1911="","",VLOOKUP(D1911,'Műszaki adattábla'!E:N,8,0))</f>
        <v/>
      </c>
      <c r="G1911" s="87" t="str">
        <f>IF(D1911="","",IF('Műszaki adattábla'!K1844="20-99",IF('Műszaki adattábla'!N1844="","Nem adott meg lekötött teljesítményt",VLOOKUP(D1911,'Műszaki adattábla'!E:P,10,0)),0))</f>
        <v/>
      </c>
      <c r="H1911" s="87" t="str">
        <f>IF(D1911="","",VLOOKUP(D1911,'Műszaki adattábla'!E:Q,11,0))</f>
        <v/>
      </c>
      <c r="I1911" s="88"/>
      <c r="J1911" s="89"/>
      <c r="K1911" s="90" t="str">
        <f>IF(D1911="","",ROUND((F1911*I1911*'Műszaki adattábla'!$C$6/'Műszaki adattábla'!$C$7)+(G1911*I1911)+(H1911*I1911)/12*$D$7,0))</f>
        <v/>
      </c>
      <c r="L1911" s="91" t="str">
        <f t="shared" si="61"/>
        <v/>
      </c>
    </row>
    <row r="1912" spans="2:12" ht="15.75" thickBot="1" x14ac:dyDescent="0.3">
      <c r="B1912" s="84" t="str">
        <f t="shared" si="60"/>
        <v/>
      </c>
      <c r="C1912" s="85" t="str">
        <f>IF(D1912="","",VLOOKUP(D1912,'Műszaki adattábla'!E:H,2,0))</f>
        <v/>
      </c>
      <c r="D1912" s="86" t="str">
        <f>IF('Műszaki adattábla'!E1845="","",'Műszaki adattábla'!E1845)</f>
        <v/>
      </c>
      <c r="E1912" s="148" t="str">
        <f>IF(D1912="","",VLOOKUP(D1912,'Műszaki adattábla'!E:S,13,0))</f>
        <v/>
      </c>
      <c r="F1912" s="87" t="str">
        <f>IF(D1912="","",VLOOKUP(D1912,'Műszaki adattábla'!E:N,8,0))</f>
        <v/>
      </c>
      <c r="G1912" s="87" t="str">
        <f>IF(D1912="","",IF('Műszaki adattábla'!K1845="20-99",IF('Műszaki adattábla'!N1845="","Nem adott meg lekötött teljesítményt",VLOOKUP(D1912,'Műszaki adattábla'!E:P,10,0)),0))</f>
        <v/>
      </c>
      <c r="H1912" s="87" t="str">
        <f>IF(D1912="","",VLOOKUP(D1912,'Műszaki adattábla'!E:Q,11,0))</f>
        <v/>
      </c>
      <c r="I1912" s="88"/>
      <c r="J1912" s="89"/>
      <c r="K1912" s="90" t="str">
        <f>IF(D1912="","",ROUND((F1912*I1912*'Műszaki adattábla'!$C$6/'Műszaki adattábla'!$C$7)+(G1912*I1912)+(H1912*I1912)/12*$D$7,0))</f>
        <v/>
      </c>
      <c r="L1912" s="91" t="str">
        <f t="shared" si="61"/>
        <v/>
      </c>
    </row>
    <row r="1913" spans="2:12" ht="15.75" thickBot="1" x14ac:dyDescent="0.3">
      <c r="B1913" s="84" t="str">
        <f t="shared" si="60"/>
        <v/>
      </c>
      <c r="C1913" s="85" t="str">
        <f>IF(D1913="","",VLOOKUP(D1913,'Műszaki adattábla'!E:H,2,0))</f>
        <v/>
      </c>
      <c r="D1913" s="86" t="str">
        <f>IF('Műszaki adattábla'!E1846="","",'Műszaki adattábla'!E1846)</f>
        <v/>
      </c>
      <c r="E1913" s="148" t="str">
        <f>IF(D1913="","",VLOOKUP(D1913,'Műszaki adattábla'!E:S,13,0))</f>
        <v/>
      </c>
      <c r="F1913" s="87" t="str">
        <f>IF(D1913="","",VLOOKUP(D1913,'Műszaki adattábla'!E:N,8,0))</f>
        <v/>
      </c>
      <c r="G1913" s="87" t="str">
        <f>IF(D1913="","",IF('Műszaki adattábla'!K1846="20-99",IF('Műszaki adattábla'!N1846="","Nem adott meg lekötött teljesítményt",VLOOKUP(D1913,'Műszaki adattábla'!E:P,10,0)),0))</f>
        <v/>
      </c>
      <c r="H1913" s="87" t="str">
        <f>IF(D1913="","",VLOOKUP(D1913,'Műszaki adattábla'!E:Q,11,0))</f>
        <v/>
      </c>
      <c r="I1913" s="88"/>
      <c r="J1913" s="89"/>
      <c r="K1913" s="90" t="str">
        <f>IF(D1913="","",ROUND((F1913*I1913*'Műszaki adattábla'!$C$6/'Műszaki adattábla'!$C$7)+(G1913*I1913)+(H1913*I1913)/12*$D$7,0))</f>
        <v/>
      </c>
      <c r="L1913" s="91" t="str">
        <f t="shared" si="61"/>
        <v/>
      </c>
    </row>
    <row r="1914" spans="2:12" ht="15.75" thickBot="1" x14ac:dyDescent="0.3">
      <c r="B1914" s="84" t="str">
        <f t="shared" si="60"/>
        <v/>
      </c>
      <c r="C1914" s="85" t="str">
        <f>IF(D1914="","",VLOOKUP(D1914,'Műszaki adattábla'!E:H,2,0))</f>
        <v/>
      </c>
      <c r="D1914" s="86" t="str">
        <f>IF('Műszaki adattábla'!E1847="","",'Műszaki adattábla'!E1847)</f>
        <v/>
      </c>
      <c r="E1914" s="148" t="str">
        <f>IF(D1914="","",VLOOKUP(D1914,'Műszaki adattábla'!E:S,13,0))</f>
        <v/>
      </c>
      <c r="F1914" s="87" t="str">
        <f>IF(D1914="","",VLOOKUP(D1914,'Műszaki adattábla'!E:N,8,0))</f>
        <v/>
      </c>
      <c r="G1914" s="87" t="str">
        <f>IF(D1914="","",IF('Műszaki adattábla'!K1847="20-99",IF('Műszaki adattábla'!N1847="","Nem adott meg lekötött teljesítményt",VLOOKUP(D1914,'Műszaki adattábla'!E:P,10,0)),0))</f>
        <v/>
      </c>
      <c r="H1914" s="87" t="str">
        <f>IF(D1914="","",VLOOKUP(D1914,'Műszaki adattábla'!E:Q,11,0))</f>
        <v/>
      </c>
      <c r="I1914" s="88"/>
      <c r="J1914" s="89"/>
      <c r="K1914" s="90" t="str">
        <f>IF(D1914="","",ROUND((F1914*I1914*'Műszaki adattábla'!$C$6/'Műszaki adattábla'!$C$7)+(G1914*I1914)+(H1914*I1914)/12*$D$7,0))</f>
        <v/>
      </c>
      <c r="L1914" s="91" t="str">
        <f t="shared" si="61"/>
        <v/>
      </c>
    </row>
    <row r="1915" spans="2:12" ht="15.75" thickBot="1" x14ac:dyDescent="0.3">
      <c r="B1915" s="84" t="str">
        <f t="shared" si="60"/>
        <v/>
      </c>
      <c r="C1915" s="85" t="str">
        <f>IF(D1915="","",VLOOKUP(D1915,'Műszaki adattábla'!E:H,2,0))</f>
        <v/>
      </c>
      <c r="D1915" s="86" t="str">
        <f>IF('Műszaki adattábla'!E1848="","",'Műszaki adattábla'!E1848)</f>
        <v/>
      </c>
      <c r="E1915" s="148" t="str">
        <f>IF(D1915="","",VLOOKUP(D1915,'Műszaki adattábla'!E:S,13,0))</f>
        <v/>
      </c>
      <c r="F1915" s="87" t="str">
        <f>IF(D1915="","",VLOOKUP(D1915,'Műszaki adattábla'!E:N,8,0))</f>
        <v/>
      </c>
      <c r="G1915" s="87" t="str">
        <f>IF(D1915="","",IF('Műszaki adattábla'!K1848="20-99",IF('Műszaki adattábla'!N1848="","Nem adott meg lekötött teljesítményt",VLOOKUP(D1915,'Műszaki adattábla'!E:P,10,0)),0))</f>
        <v/>
      </c>
      <c r="H1915" s="87" t="str">
        <f>IF(D1915="","",VLOOKUP(D1915,'Műszaki adattábla'!E:Q,11,0))</f>
        <v/>
      </c>
      <c r="I1915" s="88"/>
      <c r="J1915" s="89"/>
      <c r="K1915" s="90" t="str">
        <f>IF(D1915="","",ROUND((F1915*I1915*'Műszaki adattábla'!$C$6/'Műszaki adattábla'!$C$7)+(G1915*I1915)+(H1915*I1915)/12*$D$7,0))</f>
        <v/>
      </c>
      <c r="L1915" s="91" t="str">
        <f t="shared" si="61"/>
        <v/>
      </c>
    </row>
    <row r="1916" spans="2:12" ht="15.75" thickBot="1" x14ac:dyDescent="0.3">
      <c r="B1916" s="84" t="str">
        <f t="shared" si="60"/>
        <v/>
      </c>
      <c r="C1916" s="85" t="str">
        <f>IF(D1916="","",VLOOKUP(D1916,'Műszaki adattábla'!E:H,2,0))</f>
        <v/>
      </c>
      <c r="D1916" s="86" t="str">
        <f>IF('Műszaki adattábla'!E1849="","",'Műszaki adattábla'!E1849)</f>
        <v/>
      </c>
      <c r="E1916" s="148" t="str">
        <f>IF(D1916="","",VLOOKUP(D1916,'Műszaki adattábla'!E:S,13,0))</f>
        <v/>
      </c>
      <c r="F1916" s="87" t="str">
        <f>IF(D1916="","",VLOOKUP(D1916,'Műszaki adattábla'!E:N,8,0))</f>
        <v/>
      </c>
      <c r="G1916" s="87" t="str">
        <f>IF(D1916="","",IF('Műszaki adattábla'!K1849="20-99",IF('Műszaki adattábla'!N1849="","Nem adott meg lekötött teljesítményt",VLOOKUP(D1916,'Műszaki adattábla'!E:P,10,0)),0))</f>
        <v/>
      </c>
      <c r="H1916" s="87" t="str">
        <f>IF(D1916="","",VLOOKUP(D1916,'Műszaki adattábla'!E:Q,11,0))</f>
        <v/>
      </c>
      <c r="I1916" s="88"/>
      <c r="J1916" s="89"/>
      <c r="K1916" s="90" t="str">
        <f>IF(D1916="","",ROUND((F1916*I1916*'Műszaki adattábla'!$C$6/'Műszaki adattábla'!$C$7)+(G1916*I1916)+(H1916*I1916)/12*$D$7,0))</f>
        <v/>
      </c>
      <c r="L1916" s="91" t="str">
        <f t="shared" si="61"/>
        <v/>
      </c>
    </row>
    <row r="1917" spans="2:12" ht="15.75" thickBot="1" x14ac:dyDescent="0.3">
      <c r="B1917" s="84" t="str">
        <f t="shared" si="60"/>
        <v/>
      </c>
      <c r="C1917" s="85" t="str">
        <f>IF(D1917="","",VLOOKUP(D1917,'Műszaki adattábla'!E:H,2,0))</f>
        <v/>
      </c>
      <c r="D1917" s="86" t="str">
        <f>IF('Műszaki adattábla'!E1850="","",'Műszaki adattábla'!E1850)</f>
        <v/>
      </c>
      <c r="E1917" s="148" t="str">
        <f>IF(D1917="","",VLOOKUP(D1917,'Műszaki adattábla'!E:S,13,0))</f>
        <v/>
      </c>
      <c r="F1917" s="87" t="str">
        <f>IF(D1917="","",VLOOKUP(D1917,'Műszaki adattábla'!E:N,8,0))</f>
        <v/>
      </c>
      <c r="G1917" s="87" t="str">
        <f>IF(D1917="","",IF('Műszaki adattábla'!K1850="20-99",IF('Műszaki adattábla'!N1850="","Nem adott meg lekötött teljesítményt",VLOOKUP(D1917,'Műszaki adattábla'!E:P,10,0)),0))</f>
        <v/>
      </c>
      <c r="H1917" s="87" t="str">
        <f>IF(D1917="","",VLOOKUP(D1917,'Műszaki adattábla'!E:Q,11,0))</f>
        <v/>
      </c>
      <c r="I1917" s="88"/>
      <c r="J1917" s="89"/>
      <c r="K1917" s="90" t="str">
        <f>IF(D1917="","",ROUND((F1917*I1917*'Műszaki adattábla'!$C$6/'Műszaki adattábla'!$C$7)+(G1917*I1917)+(H1917*I1917)/12*$D$7,0))</f>
        <v/>
      </c>
      <c r="L1917" s="91" t="str">
        <f t="shared" si="61"/>
        <v/>
      </c>
    </row>
    <row r="1918" spans="2:12" ht="15.75" thickBot="1" x14ac:dyDescent="0.3">
      <c r="B1918" s="84" t="str">
        <f t="shared" si="60"/>
        <v/>
      </c>
      <c r="C1918" s="85" t="str">
        <f>IF(D1918="","",VLOOKUP(D1918,'Műszaki adattábla'!E:H,2,0))</f>
        <v/>
      </c>
      <c r="D1918" s="86" t="str">
        <f>IF('Műszaki adattábla'!E1851="","",'Műszaki adattábla'!E1851)</f>
        <v/>
      </c>
      <c r="E1918" s="148" t="str">
        <f>IF(D1918="","",VLOOKUP(D1918,'Műszaki adattábla'!E:S,13,0))</f>
        <v/>
      </c>
      <c r="F1918" s="87" t="str">
        <f>IF(D1918="","",VLOOKUP(D1918,'Műszaki adattábla'!E:N,8,0))</f>
        <v/>
      </c>
      <c r="G1918" s="87" t="str">
        <f>IF(D1918="","",IF('Műszaki adattábla'!K1851="20-99",IF('Műszaki adattábla'!N1851="","Nem adott meg lekötött teljesítményt",VLOOKUP(D1918,'Műszaki adattábla'!E:P,10,0)),0))</f>
        <v/>
      </c>
      <c r="H1918" s="87" t="str">
        <f>IF(D1918="","",VLOOKUP(D1918,'Műszaki adattábla'!E:Q,11,0))</f>
        <v/>
      </c>
      <c r="I1918" s="88"/>
      <c r="J1918" s="89"/>
      <c r="K1918" s="90" t="str">
        <f>IF(D1918="","",ROUND((F1918*I1918*'Műszaki adattábla'!$C$6/'Műszaki adattábla'!$C$7)+(G1918*I1918)+(H1918*I1918)/12*$D$7,0))</f>
        <v/>
      </c>
      <c r="L1918" s="91" t="str">
        <f t="shared" si="61"/>
        <v/>
      </c>
    </row>
    <row r="1919" spans="2:12" ht="15.75" thickBot="1" x14ac:dyDescent="0.3">
      <c r="B1919" s="84" t="str">
        <f t="shared" si="60"/>
        <v/>
      </c>
      <c r="C1919" s="85" t="str">
        <f>IF(D1919="","",VLOOKUP(D1919,'Műszaki adattábla'!E:H,2,0))</f>
        <v/>
      </c>
      <c r="D1919" s="86" t="str">
        <f>IF('Műszaki adattábla'!E1852="","",'Műszaki adattábla'!E1852)</f>
        <v/>
      </c>
      <c r="E1919" s="148" t="str">
        <f>IF(D1919="","",VLOOKUP(D1919,'Műszaki adattábla'!E:S,13,0))</f>
        <v/>
      </c>
      <c r="F1919" s="87" t="str">
        <f>IF(D1919="","",VLOOKUP(D1919,'Műszaki adattábla'!E:N,8,0))</f>
        <v/>
      </c>
      <c r="G1919" s="87" t="str">
        <f>IF(D1919="","",IF('Műszaki adattábla'!K1852="20-99",IF('Műszaki adattábla'!N1852="","Nem adott meg lekötött teljesítményt",VLOOKUP(D1919,'Műszaki adattábla'!E:P,10,0)),0))</f>
        <v/>
      </c>
      <c r="H1919" s="87" t="str">
        <f>IF(D1919="","",VLOOKUP(D1919,'Műszaki adattábla'!E:Q,11,0))</f>
        <v/>
      </c>
      <c r="I1919" s="88"/>
      <c r="J1919" s="89"/>
      <c r="K1919" s="90" t="str">
        <f>IF(D1919="","",ROUND((F1919*I1919*'Műszaki adattábla'!$C$6/'Műszaki adattábla'!$C$7)+(G1919*I1919)+(H1919*I1919)/12*$D$7,0))</f>
        <v/>
      </c>
      <c r="L1919" s="91" t="str">
        <f t="shared" si="61"/>
        <v/>
      </c>
    </row>
    <row r="1920" spans="2:12" ht="15.75" thickBot="1" x14ac:dyDescent="0.3">
      <c r="B1920" s="84" t="str">
        <f t="shared" si="60"/>
        <v/>
      </c>
      <c r="C1920" s="85" t="str">
        <f>IF(D1920="","",VLOOKUP(D1920,'Műszaki adattábla'!E:H,2,0))</f>
        <v/>
      </c>
      <c r="D1920" s="86" t="str">
        <f>IF('Műszaki adattábla'!E1853="","",'Műszaki adattábla'!E1853)</f>
        <v/>
      </c>
      <c r="E1920" s="148" t="str">
        <f>IF(D1920="","",VLOOKUP(D1920,'Műszaki adattábla'!E:S,13,0))</f>
        <v/>
      </c>
      <c r="F1920" s="87" t="str">
        <f>IF(D1920="","",VLOOKUP(D1920,'Műszaki adattábla'!E:N,8,0))</f>
        <v/>
      </c>
      <c r="G1920" s="87" t="str">
        <f>IF(D1920="","",IF('Műszaki adattábla'!K1853="20-99",IF('Műszaki adattábla'!N1853="","Nem adott meg lekötött teljesítményt",VLOOKUP(D1920,'Műszaki adattábla'!E:P,10,0)),0))</f>
        <v/>
      </c>
      <c r="H1920" s="87" t="str">
        <f>IF(D1920="","",VLOOKUP(D1920,'Műszaki adattábla'!E:Q,11,0))</f>
        <v/>
      </c>
      <c r="I1920" s="88"/>
      <c r="J1920" s="89"/>
      <c r="K1920" s="90" t="str">
        <f>IF(D1920="","",ROUND((F1920*I1920*'Műszaki adattábla'!$C$6/'Műszaki adattábla'!$C$7)+(G1920*I1920)+(H1920*I1920)/12*$D$7,0))</f>
        <v/>
      </c>
      <c r="L1920" s="91" t="str">
        <f t="shared" si="61"/>
        <v/>
      </c>
    </row>
    <row r="1921" spans="2:12" ht="15.75" thickBot="1" x14ac:dyDescent="0.3">
      <c r="B1921" s="84" t="str">
        <f t="shared" si="60"/>
        <v/>
      </c>
      <c r="C1921" s="85" t="str">
        <f>IF(D1921="","",VLOOKUP(D1921,'Műszaki adattábla'!E:H,2,0))</f>
        <v/>
      </c>
      <c r="D1921" s="86" t="str">
        <f>IF('Műszaki adattábla'!E1854="","",'Műszaki adattábla'!E1854)</f>
        <v/>
      </c>
      <c r="E1921" s="148" t="str">
        <f>IF(D1921="","",VLOOKUP(D1921,'Műszaki adattábla'!E:S,13,0))</f>
        <v/>
      </c>
      <c r="F1921" s="87" t="str">
        <f>IF(D1921="","",VLOOKUP(D1921,'Műszaki adattábla'!E:N,8,0))</f>
        <v/>
      </c>
      <c r="G1921" s="87" t="str">
        <f>IF(D1921="","",IF('Műszaki adattábla'!K1854="20-99",IF('Műszaki adattábla'!N1854="","Nem adott meg lekötött teljesítményt",VLOOKUP(D1921,'Műszaki adattábla'!E:P,10,0)),0))</f>
        <v/>
      </c>
      <c r="H1921" s="87" t="str">
        <f>IF(D1921="","",VLOOKUP(D1921,'Műszaki adattábla'!E:Q,11,0))</f>
        <v/>
      </c>
      <c r="I1921" s="88"/>
      <c r="J1921" s="89"/>
      <c r="K1921" s="90" t="str">
        <f>IF(D1921="","",ROUND((F1921*I1921*'Műszaki adattábla'!$C$6/'Műszaki adattábla'!$C$7)+(G1921*I1921)+(H1921*I1921)/12*$D$7,0))</f>
        <v/>
      </c>
      <c r="L1921" s="91" t="str">
        <f t="shared" si="61"/>
        <v/>
      </c>
    </row>
    <row r="1922" spans="2:12" ht="15.75" thickBot="1" x14ac:dyDescent="0.3">
      <c r="B1922" s="84" t="str">
        <f t="shared" ref="B1922:B1985" si="62">IF(D1922="","",B1921+1)</f>
        <v/>
      </c>
      <c r="C1922" s="85" t="str">
        <f>IF(D1922="","",VLOOKUP(D1922,'Műszaki adattábla'!E:H,2,0))</f>
        <v/>
      </c>
      <c r="D1922" s="86" t="str">
        <f>IF('Műszaki adattábla'!E1855="","",'Műszaki adattábla'!E1855)</f>
        <v/>
      </c>
      <c r="E1922" s="148" t="str">
        <f>IF(D1922="","",VLOOKUP(D1922,'Műszaki adattábla'!E:S,13,0))</f>
        <v/>
      </c>
      <c r="F1922" s="87" t="str">
        <f>IF(D1922="","",VLOOKUP(D1922,'Műszaki adattábla'!E:N,8,0))</f>
        <v/>
      </c>
      <c r="G1922" s="87" t="str">
        <f>IF(D1922="","",IF('Műszaki adattábla'!K1855="20-99",IF('Műszaki adattábla'!N1855="","Nem adott meg lekötött teljesítményt",VLOOKUP(D1922,'Műszaki adattábla'!E:P,10,0)),0))</f>
        <v/>
      </c>
      <c r="H1922" s="87" t="str">
        <f>IF(D1922="","",VLOOKUP(D1922,'Műszaki adattábla'!E:Q,11,0))</f>
        <v/>
      </c>
      <c r="I1922" s="88"/>
      <c r="J1922" s="89"/>
      <c r="K1922" s="90" t="str">
        <f>IF(D1922="","",ROUND((F1922*I1922*'Műszaki adattábla'!$C$6/'Műszaki adattábla'!$C$7)+(G1922*I1922)+(H1922*I1922)/12*$D$7,0))</f>
        <v/>
      </c>
      <c r="L1922" s="91" t="str">
        <f t="shared" si="61"/>
        <v/>
      </c>
    </row>
    <row r="1923" spans="2:12" ht="15.75" thickBot="1" x14ac:dyDescent="0.3">
      <c r="B1923" s="84" t="str">
        <f t="shared" si="62"/>
        <v/>
      </c>
      <c r="C1923" s="85" t="str">
        <f>IF(D1923="","",VLOOKUP(D1923,'Műszaki adattábla'!E:H,2,0))</f>
        <v/>
      </c>
      <c r="D1923" s="86" t="str">
        <f>IF('Műszaki adattábla'!E1856="","",'Műszaki adattábla'!E1856)</f>
        <v/>
      </c>
      <c r="E1923" s="148" t="str">
        <f>IF(D1923="","",VLOOKUP(D1923,'Műszaki adattábla'!E:S,13,0))</f>
        <v/>
      </c>
      <c r="F1923" s="87" t="str">
        <f>IF(D1923="","",VLOOKUP(D1923,'Műszaki adattábla'!E:N,8,0))</f>
        <v/>
      </c>
      <c r="G1923" s="87" t="str">
        <f>IF(D1923="","",IF('Műszaki adattábla'!K1856="20-99",IF('Műszaki adattábla'!N1856="","Nem adott meg lekötött teljesítményt",VLOOKUP(D1923,'Műszaki adattábla'!E:P,10,0)),0))</f>
        <v/>
      </c>
      <c r="H1923" s="87" t="str">
        <f>IF(D1923="","",VLOOKUP(D1923,'Műszaki adattábla'!E:Q,11,0))</f>
        <v/>
      </c>
      <c r="I1923" s="88"/>
      <c r="J1923" s="89"/>
      <c r="K1923" s="90" t="str">
        <f>IF(D1923="","",ROUND((F1923*I1923*'Műszaki adattábla'!$C$6/'Műszaki adattábla'!$C$7)+(G1923*I1923)+(H1923*I1923)/12*$D$7,0))</f>
        <v/>
      </c>
      <c r="L1923" s="91" t="str">
        <f t="shared" si="61"/>
        <v/>
      </c>
    </row>
    <row r="1924" spans="2:12" ht="15.75" thickBot="1" x14ac:dyDescent="0.3">
      <c r="B1924" s="84" t="str">
        <f t="shared" si="62"/>
        <v/>
      </c>
      <c r="C1924" s="85" t="str">
        <f>IF(D1924="","",VLOOKUP(D1924,'Műszaki adattábla'!E:H,2,0))</f>
        <v/>
      </c>
      <c r="D1924" s="86" t="str">
        <f>IF('Műszaki adattábla'!E1857="","",'Műszaki adattábla'!E1857)</f>
        <v/>
      </c>
      <c r="E1924" s="148" t="str">
        <f>IF(D1924="","",VLOOKUP(D1924,'Műszaki adattábla'!E:S,13,0))</f>
        <v/>
      </c>
      <c r="F1924" s="87" t="str">
        <f>IF(D1924="","",VLOOKUP(D1924,'Műszaki adattábla'!E:N,8,0))</f>
        <v/>
      </c>
      <c r="G1924" s="87" t="str">
        <f>IF(D1924="","",IF('Műszaki adattábla'!K1857="20-99",IF('Műszaki adattábla'!N1857="","Nem adott meg lekötött teljesítményt",VLOOKUP(D1924,'Műszaki adattábla'!E:P,10,0)),0))</f>
        <v/>
      </c>
      <c r="H1924" s="87" t="str">
        <f>IF(D1924="","",VLOOKUP(D1924,'Műszaki adattábla'!E:Q,11,0))</f>
        <v/>
      </c>
      <c r="I1924" s="88"/>
      <c r="J1924" s="89"/>
      <c r="K1924" s="90" t="str">
        <f>IF(D1924="","",ROUND((F1924*I1924*'Műszaki adattábla'!$C$6/'Műszaki adattábla'!$C$7)+(G1924*I1924)+(H1924*I1924)/12*$D$7,0))</f>
        <v/>
      </c>
      <c r="L1924" s="91" t="str">
        <f t="shared" si="61"/>
        <v/>
      </c>
    </row>
    <row r="1925" spans="2:12" ht="15.75" thickBot="1" x14ac:dyDescent="0.3">
      <c r="B1925" s="84" t="str">
        <f t="shared" si="62"/>
        <v/>
      </c>
      <c r="C1925" s="85" t="str">
        <f>IF(D1925="","",VLOOKUP(D1925,'Műszaki adattábla'!E:H,2,0))</f>
        <v/>
      </c>
      <c r="D1925" s="86" t="str">
        <f>IF('Műszaki adattábla'!E1858="","",'Műszaki adattábla'!E1858)</f>
        <v/>
      </c>
      <c r="E1925" s="148" t="str">
        <f>IF(D1925="","",VLOOKUP(D1925,'Műszaki adattábla'!E:S,13,0))</f>
        <v/>
      </c>
      <c r="F1925" s="87" t="str">
        <f>IF(D1925="","",VLOOKUP(D1925,'Műszaki adattábla'!E:N,8,0))</f>
        <v/>
      </c>
      <c r="G1925" s="87" t="str">
        <f>IF(D1925="","",IF('Műszaki adattábla'!K1858="20-99",IF('Műszaki adattábla'!N1858="","Nem adott meg lekötött teljesítményt",VLOOKUP(D1925,'Műszaki adattábla'!E:P,10,0)),0))</f>
        <v/>
      </c>
      <c r="H1925" s="87" t="str">
        <f>IF(D1925="","",VLOOKUP(D1925,'Műszaki adattábla'!E:Q,11,0))</f>
        <v/>
      </c>
      <c r="I1925" s="88"/>
      <c r="J1925" s="89"/>
      <c r="K1925" s="90" t="str">
        <f>IF(D1925="","",ROUND((F1925*I1925*'Műszaki adattábla'!$C$6/'Műszaki adattábla'!$C$7)+(G1925*I1925)+(H1925*I1925)/12*$D$7,0))</f>
        <v/>
      </c>
      <c r="L1925" s="91" t="str">
        <f t="shared" si="61"/>
        <v/>
      </c>
    </row>
    <row r="1926" spans="2:12" ht="15.75" thickBot="1" x14ac:dyDescent="0.3">
      <c r="B1926" s="84" t="str">
        <f t="shared" si="62"/>
        <v/>
      </c>
      <c r="C1926" s="85" t="str">
        <f>IF(D1926="","",VLOOKUP(D1926,'Műszaki adattábla'!E:H,2,0))</f>
        <v/>
      </c>
      <c r="D1926" s="86" t="str">
        <f>IF('Műszaki adattábla'!E1859="","",'Műszaki adattábla'!E1859)</f>
        <v/>
      </c>
      <c r="E1926" s="148" t="str">
        <f>IF(D1926="","",VLOOKUP(D1926,'Műszaki adattábla'!E:S,13,0))</f>
        <v/>
      </c>
      <c r="F1926" s="87" t="str">
        <f>IF(D1926="","",VLOOKUP(D1926,'Műszaki adattábla'!E:N,8,0))</f>
        <v/>
      </c>
      <c r="G1926" s="87" t="str">
        <f>IF(D1926="","",IF('Műszaki adattábla'!K1859="20-99",IF('Műszaki adattábla'!N1859="","Nem adott meg lekötött teljesítményt",VLOOKUP(D1926,'Műszaki adattábla'!E:P,10,0)),0))</f>
        <v/>
      </c>
      <c r="H1926" s="87" t="str">
        <f>IF(D1926="","",VLOOKUP(D1926,'Műszaki adattábla'!E:Q,11,0))</f>
        <v/>
      </c>
      <c r="I1926" s="88"/>
      <c r="J1926" s="89"/>
      <c r="K1926" s="90" t="str">
        <f>IF(D1926="","",ROUND((F1926*I1926*'Műszaki adattábla'!$C$6/'Műszaki adattábla'!$C$7)+(G1926*I1926)+(H1926*I1926)/12*$D$7,0))</f>
        <v/>
      </c>
      <c r="L1926" s="91" t="str">
        <f t="shared" si="61"/>
        <v/>
      </c>
    </row>
    <row r="1927" spans="2:12" ht="15.75" thickBot="1" x14ac:dyDescent="0.3">
      <c r="B1927" s="84" t="str">
        <f t="shared" si="62"/>
        <v/>
      </c>
      <c r="C1927" s="85" t="str">
        <f>IF(D1927="","",VLOOKUP(D1927,'Műszaki adattábla'!E:H,2,0))</f>
        <v/>
      </c>
      <c r="D1927" s="86" t="str">
        <f>IF('Műszaki adattábla'!E1860="","",'Műszaki adattábla'!E1860)</f>
        <v/>
      </c>
      <c r="E1927" s="148" t="str">
        <f>IF(D1927="","",VLOOKUP(D1927,'Műszaki adattábla'!E:S,13,0))</f>
        <v/>
      </c>
      <c r="F1927" s="87" t="str">
        <f>IF(D1927="","",VLOOKUP(D1927,'Műszaki adattábla'!E:N,8,0))</f>
        <v/>
      </c>
      <c r="G1927" s="87" t="str">
        <f>IF(D1927="","",IF('Műszaki adattábla'!K1860="20-99",IF('Műszaki adattábla'!N1860="","Nem adott meg lekötött teljesítményt",VLOOKUP(D1927,'Műszaki adattábla'!E:P,10,0)),0))</f>
        <v/>
      </c>
      <c r="H1927" s="87" t="str">
        <f>IF(D1927="","",VLOOKUP(D1927,'Műszaki adattábla'!E:Q,11,0))</f>
        <v/>
      </c>
      <c r="I1927" s="88"/>
      <c r="J1927" s="89"/>
      <c r="K1927" s="90" t="str">
        <f>IF(D1927="","",ROUND((F1927*I1927*'Műszaki adattábla'!$C$6/'Műszaki adattábla'!$C$7)+(G1927*I1927)+(H1927*I1927)/12*$D$7,0))</f>
        <v/>
      </c>
      <c r="L1927" s="91" t="str">
        <f t="shared" si="61"/>
        <v/>
      </c>
    </row>
    <row r="1928" spans="2:12" ht="15.75" thickBot="1" x14ac:dyDescent="0.3">
      <c r="B1928" s="84" t="str">
        <f t="shared" si="62"/>
        <v/>
      </c>
      <c r="C1928" s="85" t="str">
        <f>IF(D1928="","",VLOOKUP(D1928,'Műszaki adattábla'!E:H,2,0))</f>
        <v/>
      </c>
      <c r="D1928" s="86" t="str">
        <f>IF('Műszaki adattábla'!E1861="","",'Műszaki adattábla'!E1861)</f>
        <v/>
      </c>
      <c r="E1928" s="148" t="str">
        <f>IF(D1928="","",VLOOKUP(D1928,'Műszaki adattábla'!E:S,13,0))</f>
        <v/>
      </c>
      <c r="F1928" s="87" t="str">
        <f>IF(D1928="","",VLOOKUP(D1928,'Műszaki adattábla'!E:N,8,0))</f>
        <v/>
      </c>
      <c r="G1928" s="87" t="str">
        <f>IF(D1928="","",IF('Műszaki adattábla'!K1861="20-99",IF('Műszaki adattábla'!N1861="","Nem adott meg lekötött teljesítményt",VLOOKUP(D1928,'Műszaki adattábla'!E:P,10,0)),0))</f>
        <v/>
      </c>
      <c r="H1928" s="87" t="str">
        <f>IF(D1928="","",VLOOKUP(D1928,'Műszaki adattábla'!E:Q,11,0))</f>
        <v/>
      </c>
      <c r="I1928" s="88"/>
      <c r="J1928" s="89"/>
      <c r="K1928" s="90" t="str">
        <f>IF(D1928="","",ROUND((F1928*I1928*'Műszaki adattábla'!$C$6/'Műszaki adattábla'!$C$7)+(G1928*I1928)+(H1928*I1928)/12*$D$7,0))</f>
        <v/>
      </c>
      <c r="L1928" s="91" t="str">
        <f t="shared" si="61"/>
        <v/>
      </c>
    </row>
    <row r="1929" spans="2:12" ht="15.75" thickBot="1" x14ac:dyDescent="0.3">
      <c r="B1929" s="84" t="str">
        <f t="shared" si="62"/>
        <v/>
      </c>
      <c r="C1929" s="85" t="str">
        <f>IF(D1929="","",VLOOKUP(D1929,'Műszaki adattábla'!E:H,2,0))</f>
        <v/>
      </c>
      <c r="D1929" s="86" t="str">
        <f>IF('Műszaki adattábla'!E1862="","",'Műszaki adattábla'!E1862)</f>
        <v/>
      </c>
      <c r="E1929" s="148" t="str">
        <f>IF(D1929="","",VLOOKUP(D1929,'Műszaki adattábla'!E:S,13,0))</f>
        <v/>
      </c>
      <c r="F1929" s="87" t="str">
        <f>IF(D1929="","",VLOOKUP(D1929,'Műszaki adattábla'!E:N,8,0))</f>
        <v/>
      </c>
      <c r="G1929" s="87" t="str">
        <f>IF(D1929="","",IF('Műszaki adattábla'!K1862="20-99",IF('Műszaki adattábla'!N1862="","Nem adott meg lekötött teljesítményt",VLOOKUP(D1929,'Műszaki adattábla'!E:P,10,0)),0))</f>
        <v/>
      </c>
      <c r="H1929" s="87" t="str">
        <f>IF(D1929="","",VLOOKUP(D1929,'Műszaki adattábla'!E:Q,11,0))</f>
        <v/>
      </c>
      <c r="I1929" s="88"/>
      <c r="J1929" s="89"/>
      <c r="K1929" s="90" t="str">
        <f>IF(D1929="","",ROUND((F1929*I1929*'Műszaki adattábla'!$C$6/'Műszaki adattábla'!$C$7)+(G1929*I1929)+(H1929*I1929)/12*$D$7,0))</f>
        <v/>
      </c>
      <c r="L1929" s="91" t="str">
        <f t="shared" si="61"/>
        <v/>
      </c>
    </row>
    <row r="1930" spans="2:12" ht="15.75" thickBot="1" x14ac:dyDescent="0.3">
      <c r="B1930" s="84" t="str">
        <f t="shared" si="62"/>
        <v/>
      </c>
      <c r="C1930" s="85" t="str">
        <f>IF(D1930="","",VLOOKUP(D1930,'Műszaki adattábla'!E:H,2,0))</f>
        <v/>
      </c>
      <c r="D1930" s="86" t="str">
        <f>IF('Műszaki adattábla'!E1863="","",'Műszaki adattábla'!E1863)</f>
        <v/>
      </c>
      <c r="E1930" s="148" t="str">
        <f>IF(D1930="","",VLOOKUP(D1930,'Műszaki adattábla'!E:S,13,0))</f>
        <v/>
      </c>
      <c r="F1930" s="87" t="str">
        <f>IF(D1930="","",VLOOKUP(D1930,'Műszaki adattábla'!E:N,8,0))</f>
        <v/>
      </c>
      <c r="G1930" s="87" t="str">
        <f>IF(D1930="","",IF('Műszaki adattábla'!K1863="20-99",IF('Műszaki adattábla'!N1863="","Nem adott meg lekötött teljesítményt",VLOOKUP(D1930,'Műszaki adattábla'!E:P,10,0)),0))</f>
        <v/>
      </c>
      <c r="H1930" s="87" t="str">
        <f>IF(D1930="","",VLOOKUP(D1930,'Műszaki adattábla'!E:Q,11,0))</f>
        <v/>
      </c>
      <c r="I1930" s="88"/>
      <c r="J1930" s="89"/>
      <c r="K1930" s="90" t="str">
        <f>IF(D1930="","",ROUND((F1930*I1930*'Műszaki adattábla'!$C$6/'Műszaki adattábla'!$C$7)+(G1930*I1930)+(H1930*I1930)/12*$D$7,0))</f>
        <v/>
      </c>
      <c r="L1930" s="91" t="str">
        <f t="shared" si="61"/>
        <v/>
      </c>
    </row>
    <row r="1931" spans="2:12" ht="15.75" thickBot="1" x14ac:dyDescent="0.3">
      <c r="B1931" s="84" t="str">
        <f t="shared" si="62"/>
        <v/>
      </c>
      <c r="C1931" s="85" t="str">
        <f>IF(D1931="","",VLOOKUP(D1931,'Műszaki adattábla'!E:H,2,0))</f>
        <v/>
      </c>
      <c r="D1931" s="86" t="str">
        <f>IF('Műszaki adattábla'!E1864="","",'Műszaki adattábla'!E1864)</f>
        <v/>
      </c>
      <c r="E1931" s="148" t="str">
        <f>IF(D1931="","",VLOOKUP(D1931,'Műszaki adattábla'!E:S,13,0))</f>
        <v/>
      </c>
      <c r="F1931" s="87" t="str">
        <f>IF(D1931="","",VLOOKUP(D1931,'Műszaki adattábla'!E:N,8,0))</f>
        <v/>
      </c>
      <c r="G1931" s="87" t="str">
        <f>IF(D1931="","",IF('Műszaki adattábla'!K1864="20-99",IF('Műszaki adattábla'!N1864="","Nem adott meg lekötött teljesítményt",VLOOKUP(D1931,'Műszaki adattábla'!E:P,10,0)),0))</f>
        <v/>
      </c>
      <c r="H1931" s="87" t="str">
        <f>IF(D1931="","",VLOOKUP(D1931,'Műszaki adattábla'!E:Q,11,0))</f>
        <v/>
      </c>
      <c r="I1931" s="88"/>
      <c r="J1931" s="89"/>
      <c r="K1931" s="90" t="str">
        <f>IF(D1931="","",ROUND((F1931*I1931*'Műszaki adattábla'!$C$6/'Műszaki adattábla'!$C$7)+(G1931*I1931)+(H1931*I1931)/12*$D$7,0))</f>
        <v/>
      </c>
      <c r="L1931" s="91" t="str">
        <f t="shared" si="61"/>
        <v/>
      </c>
    </row>
    <row r="1932" spans="2:12" ht="15.75" thickBot="1" x14ac:dyDescent="0.3">
      <c r="B1932" s="84" t="str">
        <f t="shared" si="62"/>
        <v/>
      </c>
      <c r="C1932" s="85" t="str">
        <f>IF(D1932="","",VLOOKUP(D1932,'Műszaki adattábla'!E:H,2,0))</f>
        <v/>
      </c>
      <c r="D1932" s="86" t="str">
        <f>IF('Műszaki adattábla'!E1865="","",'Műszaki adattábla'!E1865)</f>
        <v/>
      </c>
      <c r="E1932" s="148" t="str">
        <f>IF(D1932="","",VLOOKUP(D1932,'Műszaki adattábla'!E:S,13,0))</f>
        <v/>
      </c>
      <c r="F1932" s="87" t="str">
        <f>IF(D1932="","",VLOOKUP(D1932,'Műszaki adattábla'!E:N,8,0))</f>
        <v/>
      </c>
      <c r="G1932" s="87" t="str">
        <f>IF(D1932="","",IF('Műszaki adattábla'!K1865="20-99",IF('Műszaki adattábla'!N1865="","Nem adott meg lekötött teljesítményt",VLOOKUP(D1932,'Műszaki adattábla'!E:P,10,0)),0))</f>
        <v/>
      </c>
      <c r="H1932" s="87" t="str">
        <f>IF(D1932="","",VLOOKUP(D1932,'Műszaki adattábla'!E:Q,11,0))</f>
        <v/>
      </c>
      <c r="I1932" s="88"/>
      <c r="J1932" s="89"/>
      <c r="K1932" s="90" t="str">
        <f>IF(D1932="","",ROUND((F1932*I1932*'Műszaki adattábla'!$C$6/'Műszaki adattábla'!$C$7)+(G1932*I1932)+(H1932*I1932)/12*$D$7,0))</f>
        <v/>
      </c>
      <c r="L1932" s="91" t="str">
        <f t="shared" si="61"/>
        <v/>
      </c>
    </row>
    <row r="1933" spans="2:12" ht="15.75" thickBot="1" x14ac:dyDescent="0.3">
      <c r="B1933" s="84" t="str">
        <f t="shared" si="62"/>
        <v/>
      </c>
      <c r="C1933" s="85" t="str">
        <f>IF(D1933="","",VLOOKUP(D1933,'Műszaki adattábla'!E:H,2,0))</f>
        <v/>
      </c>
      <c r="D1933" s="86" t="str">
        <f>IF('Műszaki adattábla'!E1866="","",'Műszaki adattábla'!E1866)</f>
        <v/>
      </c>
      <c r="E1933" s="148" t="str">
        <f>IF(D1933="","",VLOOKUP(D1933,'Műszaki adattábla'!E:S,13,0))</f>
        <v/>
      </c>
      <c r="F1933" s="87" t="str">
        <f>IF(D1933="","",VLOOKUP(D1933,'Műszaki adattábla'!E:N,8,0))</f>
        <v/>
      </c>
      <c r="G1933" s="87" t="str">
        <f>IF(D1933="","",IF('Műszaki adattábla'!K1866="20-99",IF('Műszaki adattábla'!N1866="","Nem adott meg lekötött teljesítményt",VLOOKUP(D1933,'Műszaki adattábla'!E:P,10,0)),0))</f>
        <v/>
      </c>
      <c r="H1933" s="87" t="str">
        <f>IF(D1933="","",VLOOKUP(D1933,'Műszaki adattábla'!E:Q,11,0))</f>
        <v/>
      </c>
      <c r="I1933" s="88"/>
      <c r="J1933" s="89"/>
      <c r="K1933" s="90" t="str">
        <f>IF(D1933="","",ROUND((F1933*I1933*'Műszaki adattábla'!$C$6/'Műszaki adattábla'!$C$7)+(G1933*I1933)+(H1933*I1933)/12*$D$7,0))</f>
        <v/>
      </c>
      <c r="L1933" s="91" t="str">
        <f t="shared" si="61"/>
        <v/>
      </c>
    </row>
    <row r="1934" spans="2:12" ht="15.75" thickBot="1" x14ac:dyDescent="0.3">
      <c r="B1934" s="84" t="str">
        <f t="shared" si="62"/>
        <v/>
      </c>
      <c r="C1934" s="85" t="str">
        <f>IF(D1934="","",VLOOKUP(D1934,'Műszaki adattábla'!E:H,2,0))</f>
        <v/>
      </c>
      <c r="D1934" s="86" t="str">
        <f>IF('Műszaki adattábla'!E1867="","",'Műszaki adattábla'!E1867)</f>
        <v/>
      </c>
      <c r="E1934" s="148" t="str">
        <f>IF(D1934="","",VLOOKUP(D1934,'Műszaki adattábla'!E:S,13,0))</f>
        <v/>
      </c>
      <c r="F1934" s="87" t="str">
        <f>IF(D1934="","",VLOOKUP(D1934,'Műszaki adattábla'!E:N,8,0))</f>
        <v/>
      </c>
      <c r="G1934" s="87" t="str">
        <f>IF(D1934="","",IF('Műszaki adattábla'!K1867="20-99",IF('Műszaki adattábla'!N1867="","Nem adott meg lekötött teljesítményt",VLOOKUP(D1934,'Műszaki adattábla'!E:P,10,0)),0))</f>
        <v/>
      </c>
      <c r="H1934" s="87" t="str">
        <f>IF(D1934="","",VLOOKUP(D1934,'Műszaki adattábla'!E:Q,11,0))</f>
        <v/>
      </c>
      <c r="I1934" s="88"/>
      <c r="J1934" s="89"/>
      <c r="K1934" s="90" t="str">
        <f>IF(D1934="","",ROUND((F1934*I1934*'Műszaki adattábla'!$C$6/'Műszaki adattábla'!$C$7)+(G1934*I1934)+(H1934*I1934)/12*$D$7,0))</f>
        <v/>
      </c>
      <c r="L1934" s="91" t="str">
        <f t="shared" si="61"/>
        <v/>
      </c>
    </row>
    <row r="1935" spans="2:12" ht="15.75" thickBot="1" x14ac:dyDescent="0.3">
      <c r="B1935" s="84" t="str">
        <f t="shared" si="62"/>
        <v/>
      </c>
      <c r="C1935" s="85" t="str">
        <f>IF(D1935="","",VLOOKUP(D1935,'Műszaki adattábla'!E:H,2,0))</f>
        <v/>
      </c>
      <c r="D1935" s="86" t="str">
        <f>IF('Műszaki adattábla'!E1868="","",'Műszaki adattábla'!E1868)</f>
        <v/>
      </c>
      <c r="E1935" s="148" t="str">
        <f>IF(D1935="","",VLOOKUP(D1935,'Műszaki adattábla'!E:S,13,0))</f>
        <v/>
      </c>
      <c r="F1935" s="87" t="str">
        <f>IF(D1935="","",VLOOKUP(D1935,'Műszaki adattábla'!E:N,8,0))</f>
        <v/>
      </c>
      <c r="G1935" s="87" t="str">
        <f>IF(D1935="","",IF('Műszaki adattábla'!K1868="20-99",IF('Műszaki adattábla'!N1868="","Nem adott meg lekötött teljesítményt",VLOOKUP(D1935,'Műszaki adattábla'!E:P,10,0)),0))</f>
        <v/>
      </c>
      <c r="H1935" s="87" t="str">
        <f>IF(D1935="","",VLOOKUP(D1935,'Műszaki adattábla'!E:Q,11,0))</f>
        <v/>
      </c>
      <c r="I1935" s="88"/>
      <c r="J1935" s="89"/>
      <c r="K1935" s="90" t="str">
        <f>IF(D1935="","",ROUND((F1935*I1935*'Műszaki adattábla'!$C$6/'Műszaki adattábla'!$C$7)+(G1935*I1935)+(H1935*I1935)/12*$D$7,0))</f>
        <v/>
      </c>
      <c r="L1935" s="91" t="str">
        <f t="shared" si="61"/>
        <v/>
      </c>
    </row>
    <row r="1936" spans="2:12" ht="15.75" thickBot="1" x14ac:dyDescent="0.3">
      <c r="B1936" s="84" t="str">
        <f t="shared" si="62"/>
        <v/>
      </c>
      <c r="C1936" s="85" t="str">
        <f>IF(D1936="","",VLOOKUP(D1936,'Műszaki adattábla'!E:H,2,0))</f>
        <v/>
      </c>
      <c r="D1936" s="86" t="str">
        <f>IF('Műszaki adattábla'!E1869="","",'Műszaki adattábla'!E1869)</f>
        <v/>
      </c>
      <c r="E1936" s="148" t="str">
        <f>IF(D1936="","",VLOOKUP(D1936,'Műszaki adattábla'!E:S,13,0))</f>
        <v/>
      </c>
      <c r="F1936" s="87" t="str">
        <f>IF(D1936="","",VLOOKUP(D1936,'Műszaki adattábla'!E:N,8,0))</f>
        <v/>
      </c>
      <c r="G1936" s="87" t="str">
        <f>IF(D1936="","",IF('Műszaki adattábla'!K1869="20-99",IF('Műszaki adattábla'!N1869="","Nem adott meg lekötött teljesítményt",VLOOKUP(D1936,'Műszaki adattábla'!E:P,10,0)),0))</f>
        <v/>
      </c>
      <c r="H1936" s="87" t="str">
        <f>IF(D1936="","",VLOOKUP(D1936,'Műszaki adattábla'!E:Q,11,0))</f>
        <v/>
      </c>
      <c r="I1936" s="88"/>
      <c r="J1936" s="89"/>
      <c r="K1936" s="90" t="str">
        <f>IF(D1936="","",ROUND((F1936*I1936*'Műszaki adattábla'!$C$6/'Műszaki adattábla'!$C$7)+(G1936*I1936)+(H1936*I1936)/12*$D$7,0))</f>
        <v/>
      </c>
      <c r="L1936" s="91" t="str">
        <f t="shared" si="61"/>
        <v/>
      </c>
    </row>
    <row r="1937" spans="2:12" ht="15.75" thickBot="1" x14ac:dyDescent="0.3">
      <c r="B1937" s="84" t="str">
        <f t="shared" si="62"/>
        <v/>
      </c>
      <c r="C1937" s="85" t="str">
        <f>IF(D1937="","",VLOOKUP(D1937,'Műszaki adattábla'!E:H,2,0))</f>
        <v/>
      </c>
      <c r="D1937" s="86" t="str">
        <f>IF('Műszaki adattábla'!E1870="","",'Műszaki adattábla'!E1870)</f>
        <v/>
      </c>
      <c r="E1937" s="148" t="str">
        <f>IF(D1937="","",VLOOKUP(D1937,'Műszaki adattábla'!E:S,13,0))</f>
        <v/>
      </c>
      <c r="F1937" s="87" t="str">
        <f>IF(D1937="","",VLOOKUP(D1937,'Műszaki adattábla'!E:N,8,0))</f>
        <v/>
      </c>
      <c r="G1937" s="87" t="str">
        <f>IF(D1937="","",IF('Műszaki adattábla'!K1870="20-99",IF('Műszaki adattábla'!N1870="","Nem adott meg lekötött teljesítményt",VLOOKUP(D1937,'Műszaki adattábla'!E:P,10,0)),0))</f>
        <v/>
      </c>
      <c r="H1937" s="87" t="str">
        <f>IF(D1937="","",VLOOKUP(D1937,'Műszaki adattábla'!E:Q,11,0))</f>
        <v/>
      </c>
      <c r="I1937" s="88"/>
      <c r="J1937" s="89"/>
      <c r="K1937" s="90" t="str">
        <f>IF(D1937="","",ROUND((F1937*I1937*'Műszaki adattábla'!$C$6/'Műszaki adattábla'!$C$7)+(G1937*I1937)+(H1937*I1937)/12*$D$7,0))</f>
        <v/>
      </c>
      <c r="L1937" s="91" t="str">
        <f t="shared" si="61"/>
        <v/>
      </c>
    </row>
    <row r="1938" spans="2:12" ht="15.75" thickBot="1" x14ac:dyDescent="0.3">
      <c r="B1938" s="84" t="str">
        <f t="shared" si="62"/>
        <v/>
      </c>
      <c r="C1938" s="85" t="str">
        <f>IF(D1938="","",VLOOKUP(D1938,'Műszaki adattábla'!E:H,2,0))</f>
        <v/>
      </c>
      <c r="D1938" s="86" t="str">
        <f>IF('Műszaki adattábla'!E1871="","",'Műszaki adattábla'!E1871)</f>
        <v/>
      </c>
      <c r="E1938" s="148" t="str">
        <f>IF(D1938="","",VLOOKUP(D1938,'Műszaki adattábla'!E:S,13,0))</f>
        <v/>
      </c>
      <c r="F1938" s="87" t="str">
        <f>IF(D1938="","",VLOOKUP(D1938,'Műszaki adattábla'!E:N,8,0))</f>
        <v/>
      </c>
      <c r="G1938" s="87" t="str">
        <f>IF(D1938="","",IF('Műszaki adattábla'!K1871="20-99",IF('Műszaki adattábla'!N1871="","Nem adott meg lekötött teljesítményt",VLOOKUP(D1938,'Műszaki adattábla'!E:P,10,0)),0))</f>
        <v/>
      </c>
      <c r="H1938" s="87" t="str">
        <f>IF(D1938="","",VLOOKUP(D1938,'Műszaki adattábla'!E:Q,11,0))</f>
        <v/>
      </c>
      <c r="I1938" s="88"/>
      <c r="J1938" s="89"/>
      <c r="K1938" s="90" t="str">
        <f>IF(D1938="","",ROUND((F1938*I1938*'Műszaki adattábla'!$C$6/'Műszaki adattábla'!$C$7)+(G1938*I1938)+(H1938*I1938)/12*$D$7,0))</f>
        <v/>
      </c>
      <c r="L1938" s="91" t="str">
        <f t="shared" si="61"/>
        <v/>
      </c>
    </row>
    <row r="1939" spans="2:12" ht="15.75" thickBot="1" x14ac:dyDescent="0.3">
      <c r="B1939" s="84" t="str">
        <f t="shared" si="62"/>
        <v/>
      </c>
      <c r="C1939" s="85" t="str">
        <f>IF(D1939="","",VLOOKUP(D1939,'Műszaki adattábla'!E:H,2,0))</f>
        <v/>
      </c>
      <c r="D1939" s="86" t="str">
        <f>IF('Műszaki adattábla'!E1872="","",'Műszaki adattábla'!E1872)</f>
        <v/>
      </c>
      <c r="E1939" s="148" t="str">
        <f>IF(D1939="","",VLOOKUP(D1939,'Műszaki adattábla'!E:S,13,0))</f>
        <v/>
      </c>
      <c r="F1939" s="87" t="str">
        <f>IF(D1939="","",VLOOKUP(D1939,'Műszaki adattábla'!E:N,8,0))</f>
        <v/>
      </c>
      <c r="G1939" s="87" t="str">
        <f>IF(D1939="","",IF('Műszaki adattábla'!K1872="20-99",IF('Műszaki adattábla'!N1872="","Nem adott meg lekötött teljesítményt",VLOOKUP(D1939,'Műszaki adattábla'!E:P,10,0)),0))</f>
        <v/>
      </c>
      <c r="H1939" s="87" t="str">
        <f>IF(D1939="","",VLOOKUP(D1939,'Műszaki adattábla'!E:Q,11,0))</f>
        <v/>
      </c>
      <c r="I1939" s="88"/>
      <c r="J1939" s="89"/>
      <c r="K1939" s="90" t="str">
        <f>IF(D1939="","",ROUND((F1939*I1939*'Műszaki adattábla'!$C$6/'Műszaki adattábla'!$C$7)+(G1939*I1939)+(H1939*I1939)/12*$D$7,0))</f>
        <v/>
      </c>
      <c r="L1939" s="91" t="str">
        <f t="shared" si="61"/>
        <v/>
      </c>
    </row>
    <row r="1940" spans="2:12" ht="15.75" thickBot="1" x14ac:dyDescent="0.3">
      <c r="B1940" s="84" t="str">
        <f t="shared" si="62"/>
        <v/>
      </c>
      <c r="C1940" s="85" t="str">
        <f>IF(D1940="","",VLOOKUP(D1940,'Műszaki adattábla'!E:H,2,0))</f>
        <v/>
      </c>
      <c r="D1940" s="86" t="str">
        <f>IF('Műszaki adattábla'!E1873="","",'Műszaki adattábla'!E1873)</f>
        <v/>
      </c>
      <c r="E1940" s="148" t="str">
        <f>IF(D1940="","",VLOOKUP(D1940,'Műszaki adattábla'!E:S,13,0))</f>
        <v/>
      </c>
      <c r="F1940" s="87" t="str">
        <f>IF(D1940="","",VLOOKUP(D1940,'Műszaki adattábla'!E:N,8,0))</f>
        <v/>
      </c>
      <c r="G1940" s="87" t="str">
        <f>IF(D1940="","",IF('Műszaki adattábla'!K1873="20-99",IF('Műszaki adattábla'!N1873="","Nem adott meg lekötött teljesítményt",VLOOKUP(D1940,'Műszaki adattábla'!E:P,10,0)),0))</f>
        <v/>
      </c>
      <c r="H1940" s="87" t="str">
        <f>IF(D1940="","",VLOOKUP(D1940,'Műszaki adattábla'!E:Q,11,0))</f>
        <v/>
      </c>
      <c r="I1940" s="88"/>
      <c r="J1940" s="89"/>
      <c r="K1940" s="90" t="str">
        <f>IF(D1940="","",ROUND((F1940*I1940*'Műszaki adattábla'!$C$6/'Műszaki adattábla'!$C$7)+(G1940*I1940)+(H1940*I1940)/12*$D$7,0))</f>
        <v/>
      </c>
      <c r="L1940" s="91" t="str">
        <f t="shared" si="61"/>
        <v/>
      </c>
    </row>
    <row r="1941" spans="2:12" ht="15.75" thickBot="1" x14ac:dyDescent="0.3">
      <c r="B1941" s="84" t="str">
        <f t="shared" si="62"/>
        <v/>
      </c>
      <c r="C1941" s="85" t="str">
        <f>IF(D1941="","",VLOOKUP(D1941,'Műszaki adattábla'!E:H,2,0))</f>
        <v/>
      </c>
      <c r="D1941" s="86" t="str">
        <f>IF('Műszaki adattábla'!E1874="","",'Műszaki adattábla'!E1874)</f>
        <v/>
      </c>
      <c r="E1941" s="148" t="str">
        <f>IF(D1941="","",VLOOKUP(D1941,'Műszaki adattábla'!E:S,13,0))</f>
        <v/>
      </c>
      <c r="F1941" s="87" t="str">
        <f>IF(D1941="","",VLOOKUP(D1941,'Műszaki adattábla'!E:N,8,0))</f>
        <v/>
      </c>
      <c r="G1941" s="87" t="str">
        <f>IF(D1941="","",IF('Műszaki adattábla'!K1874="20-99",IF('Műszaki adattábla'!N1874="","Nem adott meg lekötött teljesítményt",VLOOKUP(D1941,'Műszaki adattábla'!E:P,10,0)),0))</f>
        <v/>
      </c>
      <c r="H1941" s="87" t="str">
        <f>IF(D1941="","",VLOOKUP(D1941,'Műszaki adattábla'!E:Q,11,0))</f>
        <v/>
      </c>
      <c r="I1941" s="88"/>
      <c r="J1941" s="89"/>
      <c r="K1941" s="90" t="str">
        <f>IF(D1941="","",ROUND((F1941*I1941*'Műszaki adattábla'!$C$6/'Műszaki adattábla'!$C$7)+(G1941*I1941)+(H1941*I1941)/12*$D$7,0))</f>
        <v/>
      </c>
      <c r="L1941" s="91" t="str">
        <f t="shared" si="61"/>
        <v/>
      </c>
    </row>
    <row r="1942" spans="2:12" ht="15.75" thickBot="1" x14ac:dyDescent="0.3">
      <c r="B1942" s="84" t="str">
        <f t="shared" si="62"/>
        <v/>
      </c>
      <c r="C1942" s="85" t="str">
        <f>IF(D1942="","",VLOOKUP(D1942,'Műszaki adattábla'!E:H,2,0))</f>
        <v/>
      </c>
      <c r="D1942" s="86" t="str">
        <f>IF('Műszaki adattábla'!E1875="","",'Műszaki adattábla'!E1875)</f>
        <v/>
      </c>
      <c r="E1942" s="148" t="str">
        <f>IF(D1942="","",VLOOKUP(D1942,'Műszaki adattábla'!E:S,13,0))</f>
        <v/>
      </c>
      <c r="F1942" s="87" t="str">
        <f>IF(D1942="","",VLOOKUP(D1942,'Műszaki adattábla'!E:N,8,0))</f>
        <v/>
      </c>
      <c r="G1942" s="87" t="str">
        <f>IF(D1942="","",IF('Műszaki adattábla'!K1875="20-99",IF('Műszaki adattábla'!N1875="","Nem adott meg lekötött teljesítményt",VLOOKUP(D1942,'Műszaki adattábla'!E:P,10,0)),0))</f>
        <v/>
      </c>
      <c r="H1942" s="87" t="str">
        <f>IF(D1942="","",VLOOKUP(D1942,'Műszaki adattábla'!E:Q,11,0))</f>
        <v/>
      </c>
      <c r="I1942" s="88"/>
      <c r="J1942" s="89"/>
      <c r="K1942" s="90" t="str">
        <f>IF(D1942="","",ROUND((F1942*I1942*'Műszaki adattábla'!$C$6/'Műszaki adattábla'!$C$7)+(G1942*I1942)+(H1942*I1942)/12*$D$7,0))</f>
        <v/>
      </c>
      <c r="L1942" s="91" t="str">
        <f t="shared" si="61"/>
        <v/>
      </c>
    </row>
    <row r="1943" spans="2:12" ht="15.75" thickBot="1" x14ac:dyDescent="0.3">
      <c r="B1943" s="84" t="str">
        <f t="shared" si="62"/>
        <v/>
      </c>
      <c r="C1943" s="85" t="str">
        <f>IF(D1943="","",VLOOKUP(D1943,'Műszaki adattábla'!E:H,2,0))</f>
        <v/>
      </c>
      <c r="D1943" s="86" t="str">
        <f>IF('Műszaki adattábla'!E1876="","",'Műszaki adattábla'!E1876)</f>
        <v/>
      </c>
      <c r="E1943" s="148" t="str">
        <f>IF(D1943="","",VLOOKUP(D1943,'Műszaki adattábla'!E:S,13,0))</f>
        <v/>
      </c>
      <c r="F1943" s="87" t="str">
        <f>IF(D1943="","",VLOOKUP(D1943,'Műszaki adattábla'!E:N,8,0))</f>
        <v/>
      </c>
      <c r="G1943" s="87" t="str">
        <f>IF(D1943="","",IF('Műszaki adattábla'!K1876="20-99",IF('Műszaki adattábla'!N1876="","Nem adott meg lekötött teljesítményt",VLOOKUP(D1943,'Műszaki adattábla'!E:P,10,0)),0))</f>
        <v/>
      </c>
      <c r="H1943" s="87" t="str">
        <f>IF(D1943="","",VLOOKUP(D1943,'Műszaki adattábla'!E:Q,11,0))</f>
        <v/>
      </c>
      <c r="I1943" s="88"/>
      <c r="J1943" s="89"/>
      <c r="K1943" s="90" t="str">
        <f>IF(D1943="","",ROUND((F1943*I1943*'Műszaki adattábla'!$C$6/'Műszaki adattábla'!$C$7)+(G1943*I1943)+(H1943*I1943)/12*$D$7,0))</f>
        <v/>
      </c>
      <c r="L1943" s="91" t="str">
        <f t="shared" si="61"/>
        <v/>
      </c>
    </row>
    <row r="1944" spans="2:12" ht="15.75" thickBot="1" x14ac:dyDescent="0.3">
      <c r="B1944" s="84" t="str">
        <f t="shared" si="62"/>
        <v/>
      </c>
      <c r="C1944" s="85" t="str">
        <f>IF(D1944="","",VLOOKUP(D1944,'Műszaki adattábla'!E:H,2,0))</f>
        <v/>
      </c>
      <c r="D1944" s="86" t="str">
        <f>IF('Műszaki adattábla'!E1877="","",'Műszaki adattábla'!E1877)</f>
        <v/>
      </c>
      <c r="E1944" s="148" t="str">
        <f>IF(D1944="","",VLOOKUP(D1944,'Műszaki adattábla'!E:S,13,0))</f>
        <v/>
      </c>
      <c r="F1944" s="87" t="str">
        <f>IF(D1944="","",VLOOKUP(D1944,'Műszaki adattábla'!E:N,8,0))</f>
        <v/>
      </c>
      <c r="G1944" s="87" t="str">
        <f>IF(D1944="","",IF('Műszaki adattábla'!K1877="20-99",IF('Műszaki adattábla'!N1877="","Nem adott meg lekötött teljesítményt",VLOOKUP(D1944,'Műszaki adattábla'!E:P,10,0)),0))</f>
        <v/>
      </c>
      <c r="H1944" s="87" t="str">
        <f>IF(D1944="","",VLOOKUP(D1944,'Műszaki adattábla'!E:Q,11,0))</f>
        <v/>
      </c>
      <c r="I1944" s="88"/>
      <c r="J1944" s="89"/>
      <c r="K1944" s="90" t="str">
        <f>IF(D1944="","",ROUND((F1944*I1944*'Műszaki adattábla'!$C$6/'Műszaki adattábla'!$C$7)+(G1944*I1944)+(H1944*I1944)/12*$D$7,0))</f>
        <v/>
      </c>
      <c r="L1944" s="91" t="str">
        <f t="shared" si="61"/>
        <v/>
      </c>
    </row>
    <row r="1945" spans="2:12" ht="15.75" thickBot="1" x14ac:dyDescent="0.3">
      <c r="B1945" s="84" t="str">
        <f t="shared" si="62"/>
        <v/>
      </c>
      <c r="C1945" s="85" t="str">
        <f>IF(D1945="","",VLOOKUP(D1945,'Műszaki adattábla'!E:H,2,0))</f>
        <v/>
      </c>
      <c r="D1945" s="86" t="str">
        <f>IF('Műszaki adattábla'!E1878="","",'Műszaki adattábla'!E1878)</f>
        <v/>
      </c>
      <c r="E1945" s="148" t="str">
        <f>IF(D1945="","",VLOOKUP(D1945,'Műszaki adattábla'!E:S,13,0))</f>
        <v/>
      </c>
      <c r="F1945" s="87" t="str">
        <f>IF(D1945="","",VLOOKUP(D1945,'Műszaki adattábla'!E:N,8,0))</f>
        <v/>
      </c>
      <c r="G1945" s="87" t="str">
        <f>IF(D1945="","",IF('Műszaki adattábla'!K1878="20-99",IF('Műszaki adattábla'!N1878="","Nem adott meg lekötött teljesítményt",VLOOKUP(D1945,'Műszaki adattábla'!E:P,10,0)),0))</f>
        <v/>
      </c>
      <c r="H1945" s="87" t="str">
        <f>IF(D1945="","",VLOOKUP(D1945,'Műszaki adattábla'!E:Q,11,0))</f>
        <v/>
      </c>
      <c r="I1945" s="88"/>
      <c r="J1945" s="89"/>
      <c r="K1945" s="90" t="str">
        <f>IF(D1945="","",ROUND((F1945*I1945*'Műszaki adattábla'!$C$6/'Műszaki adattábla'!$C$7)+(G1945*I1945)+(H1945*I1945)/12*$D$7,0))</f>
        <v/>
      </c>
      <c r="L1945" s="91" t="str">
        <f t="shared" si="61"/>
        <v/>
      </c>
    </row>
    <row r="1946" spans="2:12" ht="15.75" thickBot="1" x14ac:dyDescent="0.3">
      <c r="B1946" s="84" t="str">
        <f t="shared" si="62"/>
        <v/>
      </c>
      <c r="C1946" s="85" t="str">
        <f>IF(D1946="","",VLOOKUP(D1946,'Műszaki adattábla'!E:H,2,0))</f>
        <v/>
      </c>
      <c r="D1946" s="86" t="str">
        <f>IF('Műszaki adattábla'!E1879="","",'Műszaki adattábla'!E1879)</f>
        <v/>
      </c>
      <c r="E1946" s="148" t="str">
        <f>IF(D1946="","",VLOOKUP(D1946,'Műszaki adattábla'!E:S,13,0))</f>
        <v/>
      </c>
      <c r="F1946" s="87" t="str">
        <f>IF(D1946="","",VLOOKUP(D1946,'Műszaki adattábla'!E:N,8,0))</f>
        <v/>
      </c>
      <c r="G1946" s="87" t="str">
        <f>IF(D1946="","",IF('Műszaki adattábla'!K1879="20-99",IF('Műszaki adattábla'!N1879="","Nem adott meg lekötött teljesítményt",VLOOKUP(D1946,'Műszaki adattábla'!E:P,10,0)),0))</f>
        <v/>
      </c>
      <c r="H1946" s="87" t="str">
        <f>IF(D1946="","",VLOOKUP(D1946,'Műszaki adattábla'!E:Q,11,0))</f>
        <v/>
      </c>
      <c r="I1946" s="88"/>
      <c r="J1946" s="89"/>
      <c r="K1946" s="90" t="str">
        <f>IF(D1946="","",ROUND((F1946*I1946*'Műszaki adattábla'!$C$6/'Műszaki adattábla'!$C$7)+(G1946*I1946)+(H1946*I1946)/12*$D$7,0))</f>
        <v/>
      </c>
      <c r="L1946" s="91" t="str">
        <f t="shared" si="61"/>
        <v/>
      </c>
    </row>
    <row r="1947" spans="2:12" ht="15.75" thickBot="1" x14ac:dyDescent="0.3">
      <c r="B1947" s="84" t="str">
        <f t="shared" si="62"/>
        <v/>
      </c>
      <c r="C1947" s="85" t="str">
        <f>IF(D1947="","",VLOOKUP(D1947,'Műszaki adattábla'!E:H,2,0))</f>
        <v/>
      </c>
      <c r="D1947" s="86" t="str">
        <f>IF('Műszaki adattábla'!E1880="","",'Műszaki adattábla'!E1880)</f>
        <v/>
      </c>
      <c r="E1947" s="148" t="str">
        <f>IF(D1947="","",VLOOKUP(D1947,'Műszaki adattábla'!E:S,13,0))</f>
        <v/>
      </c>
      <c r="F1947" s="87" t="str">
        <f>IF(D1947="","",VLOOKUP(D1947,'Műszaki adattábla'!E:N,8,0))</f>
        <v/>
      </c>
      <c r="G1947" s="87" t="str">
        <f>IF(D1947="","",IF('Műszaki adattábla'!K1880="20-99",IF('Műszaki adattábla'!N1880="","Nem adott meg lekötött teljesítményt",VLOOKUP(D1947,'Műszaki adattábla'!E:P,10,0)),0))</f>
        <v/>
      </c>
      <c r="H1947" s="87" t="str">
        <f>IF(D1947="","",VLOOKUP(D1947,'Műszaki adattábla'!E:Q,11,0))</f>
        <v/>
      </c>
      <c r="I1947" s="88"/>
      <c r="J1947" s="89"/>
      <c r="K1947" s="90" t="str">
        <f>IF(D1947="","",ROUND((F1947*I1947*'Műszaki adattábla'!$C$6/'Műszaki adattábla'!$C$7)+(G1947*I1947)+(H1947*I1947)/12*$D$7,0))</f>
        <v/>
      </c>
      <c r="L1947" s="91" t="str">
        <f t="shared" si="61"/>
        <v/>
      </c>
    </row>
    <row r="1948" spans="2:12" ht="15.75" thickBot="1" x14ac:dyDescent="0.3">
      <c r="B1948" s="84" t="str">
        <f t="shared" si="62"/>
        <v/>
      </c>
      <c r="C1948" s="85" t="str">
        <f>IF(D1948="","",VLOOKUP(D1948,'Műszaki adattábla'!E:H,2,0))</f>
        <v/>
      </c>
      <c r="D1948" s="86" t="str">
        <f>IF('Műszaki adattábla'!E1881="","",'Műszaki adattábla'!E1881)</f>
        <v/>
      </c>
      <c r="E1948" s="148" t="str">
        <f>IF(D1948="","",VLOOKUP(D1948,'Műszaki adattábla'!E:S,13,0))</f>
        <v/>
      </c>
      <c r="F1948" s="87" t="str">
        <f>IF(D1948="","",VLOOKUP(D1948,'Műszaki adattábla'!E:N,8,0))</f>
        <v/>
      </c>
      <c r="G1948" s="87" t="str">
        <f>IF(D1948="","",IF('Műszaki adattábla'!K1881="20-99",IF('Műszaki adattábla'!N1881="","Nem adott meg lekötött teljesítményt",VLOOKUP(D1948,'Műszaki adattábla'!E:P,10,0)),0))</f>
        <v/>
      </c>
      <c r="H1948" s="87" t="str">
        <f>IF(D1948="","",VLOOKUP(D1948,'Műszaki adattábla'!E:Q,11,0))</f>
        <v/>
      </c>
      <c r="I1948" s="88"/>
      <c r="J1948" s="89"/>
      <c r="K1948" s="90" t="str">
        <f>IF(D1948="","",ROUND((F1948*I1948*'Műszaki adattábla'!$C$6/'Műszaki adattábla'!$C$7)+(G1948*I1948)+(H1948*I1948)/12*$D$7,0))</f>
        <v/>
      </c>
      <c r="L1948" s="91" t="str">
        <f t="shared" si="61"/>
        <v/>
      </c>
    </row>
    <row r="1949" spans="2:12" ht="15.75" thickBot="1" x14ac:dyDescent="0.3">
      <c r="B1949" s="84" t="str">
        <f t="shared" si="62"/>
        <v/>
      </c>
      <c r="C1949" s="85" t="str">
        <f>IF(D1949="","",VLOOKUP(D1949,'Műszaki adattábla'!E:H,2,0))</f>
        <v/>
      </c>
      <c r="D1949" s="86" t="str">
        <f>IF('Műszaki adattábla'!E1882="","",'Műszaki adattábla'!E1882)</f>
        <v/>
      </c>
      <c r="E1949" s="148" t="str">
        <f>IF(D1949="","",VLOOKUP(D1949,'Műszaki adattábla'!E:S,13,0))</f>
        <v/>
      </c>
      <c r="F1949" s="87" t="str">
        <f>IF(D1949="","",VLOOKUP(D1949,'Műszaki adattábla'!E:N,8,0))</f>
        <v/>
      </c>
      <c r="G1949" s="87" t="str">
        <f>IF(D1949="","",IF('Műszaki adattábla'!K1882="20-99",IF('Műszaki adattábla'!N1882="","Nem adott meg lekötött teljesítményt",VLOOKUP(D1949,'Műszaki adattábla'!E:P,10,0)),0))</f>
        <v/>
      </c>
      <c r="H1949" s="87" t="str">
        <f>IF(D1949="","",VLOOKUP(D1949,'Műszaki adattábla'!E:Q,11,0))</f>
        <v/>
      </c>
      <c r="I1949" s="88"/>
      <c r="J1949" s="89"/>
      <c r="K1949" s="90" t="str">
        <f>IF(D1949="","",ROUND((F1949*I1949*'Műszaki adattábla'!$C$6/'Műszaki adattábla'!$C$7)+(G1949*I1949)+(H1949*I1949)/12*$D$7,0))</f>
        <v/>
      </c>
      <c r="L1949" s="91" t="str">
        <f t="shared" si="61"/>
        <v/>
      </c>
    </row>
    <row r="1950" spans="2:12" ht="15.75" thickBot="1" x14ac:dyDescent="0.3">
      <c r="B1950" s="84" t="str">
        <f t="shared" si="62"/>
        <v/>
      </c>
      <c r="C1950" s="85" t="str">
        <f>IF(D1950="","",VLOOKUP(D1950,'Műszaki adattábla'!E:H,2,0))</f>
        <v/>
      </c>
      <c r="D1950" s="86" t="str">
        <f>IF('Műszaki adattábla'!E1883="","",'Műszaki adattábla'!E1883)</f>
        <v/>
      </c>
      <c r="E1950" s="148" t="str">
        <f>IF(D1950="","",VLOOKUP(D1950,'Műszaki adattábla'!E:S,13,0))</f>
        <v/>
      </c>
      <c r="F1950" s="87" t="str">
        <f>IF(D1950="","",VLOOKUP(D1950,'Műszaki adattábla'!E:N,8,0))</f>
        <v/>
      </c>
      <c r="G1950" s="87" t="str">
        <f>IF(D1950="","",IF('Műszaki adattábla'!K1883="20-99",IF('Műszaki adattábla'!N1883="","Nem adott meg lekötött teljesítményt",VLOOKUP(D1950,'Műszaki adattábla'!E:P,10,0)),0))</f>
        <v/>
      </c>
      <c r="H1950" s="87" t="str">
        <f>IF(D1950="","",VLOOKUP(D1950,'Műszaki adattábla'!E:Q,11,0))</f>
        <v/>
      </c>
      <c r="I1950" s="88"/>
      <c r="J1950" s="89"/>
      <c r="K1950" s="90" t="str">
        <f>IF(D1950="","",ROUND((F1950*I1950*'Műszaki adattábla'!$C$6/'Műszaki adattábla'!$C$7)+(G1950*I1950)+(H1950*I1950)/12*$D$7,0))</f>
        <v/>
      </c>
      <c r="L1950" s="91" t="str">
        <f t="shared" si="61"/>
        <v/>
      </c>
    </row>
    <row r="1951" spans="2:12" ht="15.75" thickBot="1" x14ac:dyDescent="0.3">
      <c r="B1951" s="84" t="str">
        <f t="shared" si="62"/>
        <v/>
      </c>
      <c r="C1951" s="85" t="str">
        <f>IF(D1951="","",VLOOKUP(D1951,'Műszaki adattábla'!E:H,2,0))</f>
        <v/>
      </c>
      <c r="D1951" s="86" t="str">
        <f>IF('Műszaki adattábla'!E1884="","",'Műszaki adattábla'!E1884)</f>
        <v/>
      </c>
      <c r="E1951" s="148" t="str">
        <f>IF(D1951="","",VLOOKUP(D1951,'Műszaki adattábla'!E:S,13,0))</f>
        <v/>
      </c>
      <c r="F1951" s="87" t="str">
        <f>IF(D1951="","",VLOOKUP(D1951,'Műszaki adattábla'!E:N,8,0))</f>
        <v/>
      </c>
      <c r="G1951" s="87" t="str">
        <f>IF(D1951="","",IF('Műszaki adattábla'!K1884="20-99",IF('Műszaki adattábla'!N1884="","Nem adott meg lekötött teljesítményt",VLOOKUP(D1951,'Műszaki adattábla'!E:P,10,0)),0))</f>
        <v/>
      </c>
      <c r="H1951" s="87" t="str">
        <f>IF(D1951="","",VLOOKUP(D1951,'Műszaki adattábla'!E:Q,11,0))</f>
        <v/>
      </c>
      <c r="I1951" s="88"/>
      <c r="J1951" s="89"/>
      <c r="K1951" s="90" t="str">
        <f>IF(D1951="","",ROUND((F1951*I1951*'Műszaki adattábla'!$C$6/'Műszaki adattábla'!$C$7)+(G1951*I1951)+(H1951*I1951)/12*$D$7,0))</f>
        <v/>
      </c>
      <c r="L1951" s="91" t="str">
        <f t="shared" si="61"/>
        <v/>
      </c>
    </row>
    <row r="1952" spans="2:12" ht="15.75" thickBot="1" x14ac:dyDescent="0.3">
      <c r="B1952" s="84" t="str">
        <f t="shared" si="62"/>
        <v/>
      </c>
      <c r="C1952" s="85" t="str">
        <f>IF(D1952="","",VLOOKUP(D1952,'Műszaki adattábla'!E:H,2,0))</f>
        <v/>
      </c>
      <c r="D1952" s="86" t="str">
        <f>IF('Műszaki adattábla'!E1885="","",'Műszaki adattábla'!E1885)</f>
        <v/>
      </c>
      <c r="E1952" s="148" t="str">
        <f>IF(D1952="","",VLOOKUP(D1952,'Műszaki adattábla'!E:S,13,0))</f>
        <v/>
      </c>
      <c r="F1952" s="87" t="str">
        <f>IF(D1952="","",VLOOKUP(D1952,'Műszaki adattábla'!E:N,8,0))</f>
        <v/>
      </c>
      <c r="G1952" s="87" t="str">
        <f>IF(D1952="","",IF('Műszaki adattábla'!K1885="20-99",IF('Műszaki adattábla'!N1885="","Nem adott meg lekötött teljesítményt",VLOOKUP(D1952,'Műszaki adattábla'!E:P,10,0)),0))</f>
        <v/>
      </c>
      <c r="H1952" s="87" t="str">
        <f>IF(D1952="","",VLOOKUP(D1952,'Műszaki adattábla'!E:Q,11,0))</f>
        <v/>
      </c>
      <c r="I1952" s="88"/>
      <c r="J1952" s="89"/>
      <c r="K1952" s="90" t="str">
        <f>IF(D1952="","",ROUND((F1952*I1952*'Műszaki adattábla'!$C$6/'Műszaki adattábla'!$C$7)+(G1952*I1952)+(H1952*I1952)/12*$D$7,0))</f>
        <v/>
      </c>
      <c r="L1952" s="91" t="str">
        <f t="shared" ref="L1952:L2013" si="63">IF(D1952="","",ROUND((J1952/1000)*E1952,0))</f>
        <v/>
      </c>
    </row>
    <row r="1953" spans="2:12" ht="15.75" thickBot="1" x14ac:dyDescent="0.3">
      <c r="B1953" s="84" t="str">
        <f t="shared" si="62"/>
        <v/>
      </c>
      <c r="C1953" s="85" t="str">
        <f>IF(D1953="","",VLOOKUP(D1953,'Műszaki adattábla'!E:H,2,0))</f>
        <v/>
      </c>
      <c r="D1953" s="86" t="str">
        <f>IF('Műszaki adattábla'!E1886="","",'Műszaki adattábla'!E1886)</f>
        <v/>
      </c>
      <c r="E1953" s="148" t="str">
        <f>IF(D1953="","",VLOOKUP(D1953,'Műszaki adattábla'!E:S,13,0))</f>
        <v/>
      </c>
      <c r="F1953" s="87" t="str">
        <f>IF(D1953="","",VLOOKUP(D1953,'Műszaki adattábla'!E:N,8,0))</f>
        <v/>
      </c>
      <c r="G1953" s="87" t="str">
        <f>IF(D1953="","",IF('Műszaki adattábla'!K1886="20-99",IF('Műszaki adattábla'!N1886="","Nem adott meg lekötött teljesítményt",VLOOKUP(D1953,'Műszaki adattábla'!E:P,10,0)),0))</f>
        <v/>
      </c>
      <c r="H1953" s="87" t="str">
        <f>IF(D1953="","",VLOOKUP(D1953,'Műszaki adattábla'!E:Q,11,0))</f>
        <v/>
      </c>
      <c r="I1953" s="88"/>
      <c r="J1953" s="89"/>
      <c r="K1953" s="90" t="str">
        <f>IF(D1953="","",ROUND((F1953*I1953*'Műszaki adattábla'!$C$6/'Műszaki adattábla'!$C$7)+(G1953*I1953)+(H1953*I1953)/12*$D$7,0))</f>
        <v/>
      </c>
      <c r="L1953" s="91" t="str">
        <f t="shared" si="63"/>
        <v/>
      </c>
    </row>
    <row r="1954" spans="2:12" ht="15.75" thickBot="1" x14ac:dyDescent="0.3">
      <c r="B1954" s="84" t="str">
        <f t="shared" si="62"/>
        <v/>
      </c>
      <c r="C1954" s="85" t="str">
        <f>IF(D1954="","",VLOOKUP(D1954,'Műszaki adattábla'!E:H,2,0))</f>
        <v/>
      </c>
      <c r="D1954" s="86" t="str">
        <f>IF('Műszaki adattábla'!E1887="","",'Műszaki adattábla'!E1887)</f>
        <v/>
      </c>
      <c r="E1954" s="148" t="str">
        <f>IF(D1954="","",VLOOKUP(D1954,'Műszaki adattábla'!E:S,13,0))</f>
        <v/>
      </c>
      <c r="F1954" s="87" t="str">
        <f>IF(D1954="","",VLOOKUP(D1954,'Műszaki adattábla'!E:N,8,0))</f>
        <v/>
      </c>
      <c r="G1954" s="87" t="str">
        <f>IF(D1954="","",IF('Műszaki adattábla'!K1887="20-99",IF('Műszaki adattábla'!N1887="","Nem adott meg lekötött teljesítményt",VLOOKUP(D1954,'Műszaki adattábla'!E:P,10,0)),0))</f>
        <v/>
      </c>
      <c r="H1954" s="87" t="str">
        <f>IF(D1954="","",VLOOKUP(D1954,'Műszaki adattábla'!E:Q,11,0))</f>
        <v/>
      </c>
      <c r="I1954" s="88"/>
      <c r="J1954" s="89"/>
      <c r="K1954" s="90" t="str">
        <f>IF(D1954="","",ROUND((F1954*I1954*'Műszaki adattábla'!$C$6/'Műszaki adattábla'!$C$7)+(G1954*I1954)+(H1954*I1954)/12*$D$7,0))</f>
        <v/>
      </c>
      <c r="L1954" s="91" t="str">
        <f t="shared" si="63"/>
        <v/>
      </c>
    </row>
    <row r="1955" spans="2:12" ht="15.75" thickBot="1" x14ac:dyDescent="0.3">
      <c r="B1955" s="84" t="str">
        <f t="shared" si="62"/>
        <v/>
      </c>
      <c r="C1955" s="85" t="str">
        <f>IF(D1955="","",VLOOKUP(D1955,'Műszaki adattábla'!E:H,2,0))</f>
        <v/>
      </c>
      <c r="D1955" s="86" t="str">
        <f>IF('Műszaki adattábla'!E1888="","",'Műszaki adattábla'!E1888)</f>
        <v/>
      </c>
      <c r="E1955" s="148" t="str">
        <f>IF(D1955="","",VLOOKUP(D1955,'Műszaki adattábla'!E:S,13,0))</f>
        <v/>
      </c>
      <c r="F1955" s="87" t="str">
        <f>IF(D1955="","",VLOOKUP(D1955,'Műszaki adattábla'!E:N,8,0))</f>
        <v/>
      </c>
      <c r="G1955" s="87" t="str">
        <f>IF(D1955="","",IF('Műszaki adattábla'!K1888="20-99",IF('Műszaki adattábla'!N1888="","Nem adott meg lekötött teljesítményt",VLOOKUP(D1955,'Műszaki adattábla'!E:P,10,0)),0))</f>
        <v/>
      </c>
      <c r="H1955" s="87" t="str">
        <f>IF(D1955="","",VLOOKUP(D1955,'Műszaki adattábla'!E:Q,11,0))</f>
        <v/>
      </c>
      <c r="I1955" s="88"/>
      <c r="J1955" s="89"/>
      <c r="K1955" s="90" t="str">
        <f>IF(D1955="","",ROUND((F1955*I1955*'Műszaki adattábla'!$C$6/'Műszaki adattábla'!$C$7)+(G1955*I1955)+(H1955*I1955)/12*$D$7,0))</f>
        <v/>
      </c>
      <c r="L1955" s="91" t="str">
        <f t="shared" si="63"/>
        <v/>
      </c>
    </row>
    <row r="1956" spans="2:12" ht="15.75" thickBot="1" x14ac:dyDescent="0.3">
      <c r="B1956" s="84" t="str">
        <f t="shared" si="62"/>
        <v/>
      </c>
      <c r="C1956" s="85" t="str">
        <f>IF(D1956="","",VLOOKUP(D1956,'Műszaki adattábla'!E:H,2,0))</f>
        <v/>
      </c>
      <c r="D1956" s="86" t="str">
        <f>IF('Műszaki adattábla'!E1889="","",'Műszaki adattábla'!E1889)</f>
        <v/>
      </c>
      <c r="E1956" s="148" t="str">
        <f>IF(D1956="","",VLOOKUP(D1956,'Műszaki adattábla'!E:S,13,0))</f>
        <v/>
      </c>
      <c r="F1956" s="87" t="str">
        <f>IF(D1956="","",VLOOKUP(D1956,'Műszaki adattábla'!E:N,8,0))</f>
        <v/>
      </c>
      <c r="G1956" s="87" t="str">
        <f>IF(D1956="","",IF('Műszaki adattábla'!K1889="20-99",IF('Műszaki adattábla'!N1889="","Nem adott meg lekötött teljesítményt",VLOOKUP(D1956,'Műszaki adattábla'!E:P,10,0)),0))</f>
        <v/>
      </c>
      <c r="H1956" s="87" t="str">
        <f>IF(D1956="","",VLOOKUP(D1956,'Műszaki adattábla'!E:Q,11,0))</f>
        <v/>
      </c>
      <c r="I1956" s="88"/>
      <c r="J1956" s="89"/>
      <c r="K1956" s="90" t="str">
        <f>IF(D1956="","",ROUND((F1956*I1956*'Műszaki adattábla'!$C$6/'Műszaki adattábla'!$C$7)+(G1956*I1956)+(H1956*I1956)/12*$D$7,0))</f>
        <v/>
      </c>
      <c r="L1956" s="91" t="str">
        <f t="shared" si="63"/>
        <v/>
      </c>
    </row>
    <row r="1957" spans="2:12" ht="15.75" thickBot="1" x14ac:dyDescent="0.3">
      <c r="B1957" s="84" t="str">
        <f t="shared" si="62"/>
        <v/>
      </c>
      <c r="C1957" s="85" t="str">
        <f>IF(D1957="","",VLOOKUP(D1957,'Műszaki adattábla'!E:H,2,0))</f>
        <v/>
      </c>
      <c r="D1957" s="86" t="str">
        <f>IF('Műszaki adattábla'!E1890="","",'Műszaki adattábla'!E1890)</f>
        <v/>
      </c>
      <c r="E1957" s="148" t="str">
        <f>IF(D1957="","",VLOOKUP(D1957,'Műszaki adattábla'!E:S,13,0))</f>
        <v/>
      </c>
      <c r="F1957" s="87" t="str">
        <f>IF(D1957="","",VLOOKUP(D1957,'Műszaki adattábla'!E:N,8,0))</f>
        <v/>
      </c>
      <c r="G1957" s="87" t="str">
        <f>IF(D1957="","",IF('Műszaki adattábla'!K1890="20-99",IF('Műszaki adattábla'!N1890="","Nem adott meg lekötött teljesítményt",VLOOKUP(D1957,'Műszaki adattábla'!E:P,10,0)),0))</f>
        <v/>
      </c>
      <c r="H1957" s="87" t="str">
        <f>IF(D1957="","",VLOOKUP(D1957,'Műszaki adattábla'!E:Q,11,0))</f>
        <v/>
      </c>
      <c r="I1957" s="88"/>
      <c r="J1957" s="89"/>
      <c r="K1957" s="90" t="str">
        <f>IF(D1957="","",ROUND((F1957*I1957*'Műszaki adattábla'!$C$6/'Műszaki adattábla'!$C$7)+(G1957*I1957)+(H1957*I1957)/12*$D$7,0))</f>
        <v/>
      </c>
      <c r="L1957" s="91" t="str">
        <f t="shared" si="63"/>
        <v/>
      </c>
    </row>
    <row r="1958" spans="2:12" ht="15.75" thickBot="1" x14ac:dyDescent="0.3">
      <c r="B1958" s="84" t="str">
        <f t="shared" si="62"/>
        <v/>
      </c>
      <c r="C1958" s="85" t="str">
        <f>IF(D1958="","",VLOOKUP(D1958,'Műszaki adattábla'!E:H,2,0))</f>
        <v/>
      </c>
      <c r="D1958" s="86" t="str">
        <f>IF('Műszaki adattábla'!E1891="","",'Műszaki adattábla'!E1891)</f>
        <v/>
      </c>
      <c r="E1958" s="148" t="str">
        <f>IF(D1958="","",VLOOKUP(D1958,'Műszaki adattábla'!E:S,13,0))</f>
        <v/>
      </c>
      <c r="F1958" s="87" t="str">
        <f>IF(D1958="","",VLOOKUP(D1958,'Műszaki adattábla'!E:N,8,0))</f>
        <v/>
      </c>
      <c r="G1958" s="87" t="str">
        <f>IF(D1958="","",IF('Műszaki adattábla'!K1891="20-99",IF('Műszaki adattábla'!N1891="","Nem adott meg lekötött teljesítményt",VLOOKUP(D1958,'Műszaki adattábla'!E:P,10,0)),0))</f>
        <v/>
      </c>
      <c r="H1958" s="87" t="str">
        <f>IF(D1958="","",VLOOKUP(D1958,'Műszaki adattábla'!E:Q,11,0))</f>
        <v/>
      </c>
      <c r="I1958" s="88"/>
      <c r="J1958" s="89"/>
      <c r="K1958" s="90" t="str">
        <f>IF(D1958="","",ROUND((F1958*I1958*'Műszaki adattábla'!$C$6/'Műszaki adattábla'!$C$7)+(G1958*I1958)+(H1958*I1958)/12*$D$7,0))</f>
        <v/>
      </c>
      <c r="L1958" s="91" t="str">
        <f t="shared" si="63"/>
        <v/>
      </c>
    </row>
    <row r="1959" spans="2:12" ht="15.75" thickBot="1" x14ac:dyDescent="0.3">
      <c r="B1959" s="84" t="str">
        <f t="shared" si="62"/>
        <v/>
      </c>
      <c r="C1959" s="85" t="str">
        <f>IF(D1959="","",VLOOKUP(D1959,'Műszaki adattábla'!E:H,2,0))</f>
        <v/>
      </c>
      <c r="D1959" s="86" t="str">
        <f>IF('Műszaki adattábla'!E1892="","",'Műszaki adattábla'!E1892)</f>
        <v/>
      </c>
      <c r="E1959" s="148" t="str">
        <f>IF(D1959="","",VLOOKUP(D1959,'Műszaki adattábla'!E:S,13,0))</f>
        <v/>
      </c>
      <c r="F1959" s="87" t="str">
        <f>IF(D1959="","",VLOOKUP(D1959,'Műszaki adattábla'!E:N,8,0))</f>
        <v/>
      </c>
      <c r="G1959" s="87" t="str">
        <f>IF(D1959="","",IF('Műszaki adattábla'!K1892="20-99",IF('Műszaki adattábla'!N1892="","Nem adott meg lekötött teljesítményt",VLOOKUP(D1959,'Műszaki adattábla'!E:P,10,0)),0))</f>
        <v/>
      </c>
      <c r="H1959" s="87" t="str">
        <f>IF(D1959="","",VLOOKUP(D1959,'Műszaki adattábla'!E:Q,11,0))</f>
        <v/>
      </c>
      <c r="I1959" s="88"/>
      <c r="J1959" s="89"/>
      <c r="K1959" s="90" t="str">
        <f>IF(D1959="","",ROUND((F1959*I1959*'Műszaki adattábla'!$C$6/'Műszaki adattábla'!$C$7)+(G1959*I1959)+(H1959*I1959)/12*$D$7,0))</f>
        <v/>
      </c>
      <c r="L1959" s="91" t="str">
        <f t="shared" si="63"/>
        <v/>
      </c>
    </row>
    <row r="1960" spans="2:12" ht="15.75" thickBot="1" x14ac:dyDescent="0.3">
      <c r="B1960" s="84" t="str">
        <f t="shared" si="62"/>
        <v/>
      </c>
      <c r="C1960" s="85" t="str">
        <f>IF(D1960="","",VLOOKUP(D1960,'Műszaki adattábla'!E:H,2,0))</f>
        <v/>
      </c>
      <c r="D1960" s="86" t="str">
        <f>IF('Műszaki adattábla'!E1893="","",'Műszaki adattábla'!E1893)</f>
        <v/>
      </c>
      <c r="E1960" s="148" t="str">
        <f>IF(D1960="","",VLOOKUP(D1960,'Műszaki adattábla'!E:S,13,0))</f>
        <v/>
      </c>
      <c r="F1960" s="87" t="str">
        <f>IF(D1960="","",VLOOKUP(D1960,'Műszaki adattábla'!E:N,8,0))</f>
        <v/>
      </c>
      <c r="G1960" s="87" t="str">
        <f>IF(D1960="","",IF('Műszaki adattábla'!K1893="20-99",IF('Műszaki adattábla'!N1893="","Nem adott meg lekötött teljesítményt",VLOOKUP(D1960,'Műszaki adattábla'!E:P,10,0)),0))</f>
        <v/>
      </c>
      <c r="H1960" s="87" t="str">
        <f>IF(D1960="","",VLOOKUP(D1960,'Műszaki adattábla'!E:Q,11,0))</f>
        <v/>
      </c>
      <c r="I1960" s="88"/>
      <c r="J1960" s="89"/>
      <c r="K1960" s="90" t="str">
        <f>IF(D1960="","",ROUND((F1960*I1960*'Műszaki adattábla'!$C$6/'Műszaki adattábla'!$C$7)+(G1960*I1960)+(H1960*I1960)/12*$D$7,0))</f>
        <v/>
      </c>
      <c r="L1960" s="91" t="str">
        <f t="shared" si="63"/>
        <v/>
      </c>
    </row>
    <row r="1961" spans="2:12" ht="15.75" thickBot="1" x14ac:dyDescent="0.3">
      <c r="B1961" s="84" t="str">
        <f t="shared" si="62"/>
        <v/>
      </c>
      <c r="C1961" s="85" t="str">
        <f>IF(D1961="","",VLOOKUP(D1961,'Műszaki adattábla'!E:H,2,0))</f>
        <v/>
      </c>
      <c r="D1961" s="86" t="str">
        <f>IF('Műszaki adattábla'!E1894="","",'Műszaki adattábla'!E1894)</f>
        <v/>
      </c>
      <c r="E1961" s="148" t="str">
        <f>IF(D1961="","",VLOOKUP(D1961,'Műszaki adattábla'!E:S,13,0))</f>
        <v/>
      </c>
      <c r="F1961" s="87" t="str">
        <f>IF(D1961="","",VLOOKUP(D1961,'Műszaki adattábla'!E:N,8,0))</f>
        <v/>
      </c>
      <c r="G1961" s="87" t="str">
        <f>IF(D1961="","",IF('Műszaki adattábla'!K1894="20-99",IF('Műszaki adattábla'!N1894="","Nem adott meg lekötött teljesítményt",VLOOKUP(D1961,'Műszaki adattábla'!E:P,10,0)),0))</f>
        <v/>
      </c>
      <c r="H1961" s="87" t="str">
        <f>IF(D1961="","",VLOOKUP(D1961,'Műszaki adattábla'!E:Q,11,0))</f>
        <v/>
      </c>
      <c r="I1961" s="88"/>
      <c r="J1961" s="89"/>
      <c r="K1961" s="90" t="str">
        <f>IF(D1961="","",ROUND((F1961*I1961*'Műszaki adattábla'!$C$6/'Műszaki adattábla'!$C$7)+(G1961*I1961)+(H1961*I1961)/12*$D$7,0))</f>
        <v/>
      </c>
      <c r="L1961" s="91" t="str">
        <f t="shared" si="63"/>
        <v/>
      </c>
    </row>
    <row r="1962" spans="2:12" ht="15.75" thickBot="1" x14ac:dyDescent="0.3">
      <c r="B1962" s="84" t="str">
        <f t="shared" si="62"/>
        <v/>
      </c>
      <c r="C1962" s="85" t="str">
        <f>IF(D1962="","",VLOOKUP(D1962,'Műszaki adattábla'!E:H,2,0))</f>
        <v/>
      </c>
      <c r="D1962" s="86" t="str">
        <f>IF('Műszaki adattábla'!E1895="","",'Műszaki adattábla'!E1895)</f>
        <v/>
      </c>
      <c r="E1962" s="148" t="str">
        <f>IF(D1962="","",VLOOKUP(D1962,'Műszaki adattábla'!E:S,13,0))</f>
        <v/>
      </c>
      <c r="F1962" s="87" t="str">
        <f>IF(D1962="","",VLOOKUP(D1962,'Műszaki adattábla'!E:N,8,0))</f>
        <v/>
      </c>
      <c r="G1962" s="87" t="str">
        <f>IF(D1962="","",IF('Műszaki adattábla'!K1895="20-99",IF('Műszaki adattábla'!N1895="","Nem adott meg lekötött teljesítményt",VLOOKUP(D1962,'Műszaki adattábla'!E:P,10,0)),0))</f>
        <v/>
      </c>
      <c r="H1962" s="87" t="str">
        <f>IF(D1962="","",VLOOKUP(D1962,'Műszaki adattábla'!E:Q,11,0))</f>
        <v/>
      </c>
      <c r="I1962" s="88"/>
      <c r="J1962" s="89"/>
      <c r="K1962" s="90" t="str">
        <f>IF(D1962="","",ROUND((F1962*I1962*'Műszaki adattábla'!$C$6/'Műszaki adattábla'!$C$7)+(G1962*I1962)+(H1962*I1962)/12*$D$7,0))</f>
        <v/>
      </c>
      <c r="L1962" s="91" t="str">
        <f t="shared" si="63"/>
        <v/>
      </c>
    </row>
    <row r="1963" spans="2:12" ht="15.75" thickBot="1" x14ac:dyDescent="0.3">
      <c r="B1963" s="84" t="str">
        <f t="shared" si="62"/>
        <v/>
      </c>
      <c r="C1963" s="85" t="str">
        <f>IF(D1963="","",VLOOKUP(D1963,'Műszaki adattábla'!E:H,2,0))</f>
        <v/>
      </c>
      <c r="D1963" s="86" t="str">
        <f>IF('Műszaki adattábla'!E1896="","",'Műszaki adattábla'!E1896)</f>
        <v/>
      </c>
      <c r="E1963" s="148" t="str">
        <f>IF(D1963="","",VLOOKUP(D1963,'Műszaki adattábla'!E:S,13,0))</f>
        <v/>
      </c>
      <c r="F1963" s="87" t="str">
        <f>IF(D1963="","",VLOOKUP(D1963,'Műszaki adattábla'!E:N,8,0))</f>
        <v/>
      </c>
      <c r="G1963" s="87" t="str">
        <f>IF(D1963="","",IF('Műszaki adattábla'!K1896="20-99",IF('Műszaki adattábla'!N1896="","Nem adott meg lekötött teljesítményt",VLOOKUP(D1963,'Műszaki adattábla'!E:P,10,0)),0))</f>
        <v/>
      </c>
      <c r="H1963" s="87" t="str">
        <f>IF(D1963="","",VLOOKUP(D1963,'Műszaki adattábla'!E:Q,11,0))</f>
        <v/>
      </c>
      <c r="I1963" s="88"/>
      <c r="J1963" s="89"/>
      <c r="K1963" s="90" t="str">
        <f>IF(D1963="","",ROUND((F1963*I1963*'Műszaki adattábla'!$C$6/'Műszaki adattábla'!$C$7)+(G1963*I1963)+(H1963*I1963)/12*$D$7,0))</f>
        <v/>
      </c>
      <c r="L1963" s="91" t="str">
        <f t="shared" si="63"/>
        <v/>
      </c>
    </row>
    <row r="1964" spans="2:12" ht="15.75" thickBot="1" x14ac:dyDescent="0.3">
      <c r="B1964" s="84" t="str">
        <f t="shared" si="62"/>
        <v/>
      </c>
      <c r="C1964" s="85" t="str">
        <f>IF(D1964="","",VLOOKUP(D1964,'Műszaki adattábla'!E:H,2,0))</f>
        <v/>
      </c>
      <c r="D1964" s="86" t="str">
        <f>IF('Műszaki adattábla'!E1897="","",'Műszaki adattábla'!E1897)</f>
        <v/>
      </c>
      <c r="E1964" s="148" t="str">
        <f>IF(D1964="","",VLOOKUP(D1964,'Műszaki adattábla'!E:S,13,0))</f>
        <v/>
      </c>
      <c r="F1964" s="87" t="str">
        <f>IF(D1964="","",VLOOKUP(D1964,'Műszaki adattábla'!E:N,8,0))</f>
        <v/>
      </c>
      <c r="G1964" s="87" t="str">
        <f>IF(D1964="","",IF('Műszaki adattábla'!K1897="20-99",IF('Műszaki adattábla'!N1897="","Nem adott meg lekötött teljesítményt",VLOOKUP(D1964,'Műszaki adattábla'!E:P,10,0)),0))</f>
        <v/>
      </c>
      <c r="H1964" s="87" t="str">
        <f>IF(D1964="","",VLOOKUP(D1964,'Műszaki adattábla'!E:Q,11,0))</f>
        <v/>
      </c>
      <c r="I1964" s="88"/>
      <c r="J1964" s="89"/>
      <c r="K1964" s="90" t="str">
        <f>IF(D1964="","",ROUND((F1964*I1964*'Műszaki adattábla'!$C$6/'Műszaki adattábla'!$C$7)+(G1964*I1964)+(H1964*I1964)/12*$D$7,0))</f>
        <v/>
      </c>
      <c r="L1964" s="91" t="str">
        <f t="shared" si="63"/>
        <v/>
      </c>
    </row>
    <row r="1965" spans="2:12" ht="15.75" thickBot="1" x14ac:dyDescent="0.3">
      <c r="B1965" s="84" t="str">
        <f t="shared" si="62"/>
        <v/>
      </c>
      <c r="C1965" s="85" t="str">
        <f>IF(D1965="","",VLOOKUP(D1965,'Műszaki adattábla'!E:H,2,0))</f>
        <v/>
      </c>
      <c r="D1965" s="86" t="str">
        <f>IF('Műszaki adattábla'!E1898="","",'Műszaki adattábla'!E1898)</f>
        <v/>
      </c>
      <c r="E1965" s="148" t="str">
        <f>IF(D1965="","",VLOOKUP(D1965,'Műszaki adattábla'!E:S,13,0))</f>
        <v/>
      </c>
      <c r="F1965" s="87" t="str">
        <f>IF(D1965="","",VLOOKUP(D1965,'Műszaki adattábla'!E:N,8,0))</f>
        <v/>
      </c>
      <c r="G1965" s="87" t="str">
        <f>IF(D1965="","",IF('Műszaki adattábla'!K1898="20-99",IF('Műszaki adattábla'!N1898="","Nem adott meg lekötött teljesítményt",VLOOKUP(D1965,'Műszaki adattábla'!E:P,10,0)),0))</f>
        <v/>
      </c>
      <c r="H1965" s="87" t="str">
        <f>IF(D1965="","",VLOOKUP(D1965,'Műszaki adattábla'!E:Q,11,0))</f>
        <v/>
      </c>
      <c r="I1965" s="88"/>
      <c r="J1965" s="89"/>
      <c r="K1965" s="90" t="str">
        <f>IF(D1965="","",ROUND((F1965*I1965*'Műszaki adattábla'!$C$6/'Műszaki adattábla'!$C$7)+(G1965*I1965)+(H1965*I1965)/12*$D$7,0))</f>
        <v/>
      </c>
      <c r="L1965" s="91" t="str">
        <f t="shared" si="63"/>
        <v/>
      </c>
    </row>
    <row r="1966" spans="2:12" ht="15.75" thickBot="1" x14ac:dyDescent="0.3">
      <c r="B1966" s="84" t="str">
        <f t="shared" si="62"/>
        <v/>
      </c>
      <c r="C1966" s="85" t="str">
        <f>IF(D1966="","",VLOOKUP(D1966,'Műszaki adattábla'!E:H,2,0))</f>
        <v/>
      </c>
      <c r="D1966" s="86" t="str">
        <f>IF('Műszaki adattábla'!E1899="","",'Műszaki adattábla'!E1899)</f>
        <v/>
      </c>
      <c r="E1966" s="148" t="str">
        <f>IF(D1966="","",VLOOKUP(D1966,'Műszaki adattábla'!E:S,13,0))</f>
        <v/>
      </c>
      <c r="F1966" s="87" t="str">
        <f>IF(D1966="","",VLOOKUP(D1966,'Műszaki adattábla'!E:N,8,0))</f>
        <v/>
      </c>
      <c r="G1966" s="87" t="str">
        <f>IF(D1966="","",IF('Műszaki adattábla'!K1899="20-99",IF('Műszaki adattábla'!N1899="","Nem adott meg lekötött teljesítményt",VLOOKUP(D1966,'Műszaki adattábla'!E:P,10,0)),0))</f>
        <v/>
      </c>
      <c r="H1966" s="87" t="str">
        <f>IF(D1966="","",VLOOKUP(D1966,'Műszaki adattábla'!E:Q,11,0))</f>
        <v/>
      </c>
      <c r="I1966" s="88"/>
      <c r="J1966" s="89"/>
      <c r="K1966" s="90" t="str">
        <f>IF(D1966="","",ROUND((F1966*I1966*'Műszaki adattábla'!$C$6/'Műszaki adattábla'!$C$7)+(G1966*I1966)+(H1966*I1966)/12*$D$7,0))</f>
        <v/>
      </c>
      <c r="L1966" s="91" t="str">
        <f t="shared" si="63"/>
        <v/>
      </c>
    </row>
    <row r="1967" spans="2:12" ht="15.75" thickBot="1" x14ac:dyDescent="0.3">
      <c r="B1967" s="84" t="str">
        <f t="shared" si="62"/>
        <v/>
      </c>
      <c r="C1967" s="85" t="str">
        <f>IF(D1967="","",VLOOKUP(D1967,'Műszaki adattábla'!E:H,2,0))</f>
        <v/>
      </c>
      <c r="D1967" s="86" t="str">
        <f>IF('Műszaki adattábla'!E1900="","",'Műszaki adattábla'!E1900)</f>
        <v/>
      </c>
      <c r="E1967" s="148" t="str">
        <f>IF(D1967="","",VLOOKUP(D1967,'Műszaki adattábla'!E:S,13,0))</f>
        <v/>
      </c>
      <c r="F1967" s="87" t="str">
        <f>IF(D1967="","",VLOOKUP(D1967,'Műszaki adattábla'!E:N,8,0))</f>
        <v/>
      </c>
      <c r="G1967" s="87" t="str">
        <f>IF(D1967="","",IF('Műszaki adattábla'!K1900="20-99",IF('Műszaki adattábla'!N1900="","Nem adott meg lekötött teljesítményt",VLOOKUP(D1967,'Műszaki adattábla'!E:P,10,0)),0))</f>
        <v/>
      </c>
      <c r="H1967" s="87" t="str">
        <f>IF(D1967="","",VLOOKUP(D1967,'Műszaki adattábla'!E:Q,11,0))</f>
        <v/>
      </c>
      <c r="I1967" s="88"/>
      <c r="J1967" s="89"/>
      <c r="K1967" s="90" t="str">
        <f>IF(D1967="","",ROUND((F1967*I1967*'Műszaki adattábla'!$C$6/'Műszaki adattábla'!$C$7)+(G1967*I1967)+(H1967*I1967)/12*$D$7,0))</f>
        <v/>
      </c>
      <c r="L1967" s="91" t="str">
        <f t="shared" si="63"/>
        <v/>
      </c>
    </row>
    <row r="1968" spans="2:12" ht="15.75" thickBot="1" x14ac:dyDescent="0.3">
      <c r="B1968" s="84" t="str">
        <f t="shared" si="62"/>
        <v/>
      </c>
      <c r="C1968" s="85" t="str">
        <f>IF(D1968="","",VLOOKUP(D1968,'Műszaki adattábla'!E:H,2,0))</f>
        <v/>
      </c>
      <c r="D1968" s="86" t="str">
        <f>IF('Műszaki adattábla'!E1901="","",'Műszaki adattábla'!E1901)</f>
        <v/>
      </c>
      <c r="E1968" s="148" t="str">
        <f>IF(D1968="","",VLOOKUP(D1968,'Műszaki adattábla'!E:S,13,0))</f>
        <v/>
      </c>
      <c r="F1968" s="87" t="str">
        <f>IF(D1968="","",VLOOKUP(D1968,'Műszaki adattábla'!E:N,8,0))</f>
        <v/>
      </c>
      <c r="G1968" s="87" t="str">
        <f>IF(D1968="","",IF('Műszaki adattábla'!K1901="20-99",IF('Műszaki adattábla'!N1901="","Nem adott meg lekötött teljesítményt",VLOOKUP(D1968,'Műszaki adattábla'!E:P,10,0)),0))</f>
        <v/>
      </c>
      <c r="H1968" s="87" t="str">
        <f>IF(D1968="","",VLOOKUP(D1968,'Műszaki adattábla'!E:Q,11,0))</f>
        <v/>
      </c>
      <c r="I1968" s="88"/>
      <c r="J1968" s="89"/>
      <c r="K1968" s="90" t="str">
        <f>IF(D1968="","",ROUND((F1968*I1968*'Műszaki adattábla'!$C$6/'Műszaki adattábla'!$C$7)+(G1968*I1968)+(H1968*I1968)/12*$D$7,0))</f>
        <v/>
      </c>
      <c r="L1968" s="91" t="str">
        <f t="shared" si="63"/>
        <v/>
      </c>
    </row>
    <row r="1969" spans="2:12" ht="15.75" thickBot="1" x14ac:dyDescent="0.3">
      <c r="B1969" s="84" t="str">
        <f t="shared" si="62"/>
        <v/>
      </c>
      <c r="C1969" s="85" t="str">
        <f>IF(D1969="","",VLOOKUP(D1969,'Műszaki adattábla'!E:H,2,0))</f>
        <v/>
      </c>
      <c r="D1969" s="86" t="str">
        <f>IF('Műszaki adattábla'!E1902="","",'Műszaki adattábla'!E1902)</f>
        <v/>
      </c>
      <c r="E1969" s="148" t="str">
        <f>IF(D1969="","",VLOOKUP(D1969,'Műszaki adattábla'!E:S,13,0))</f>
        <v/>
      </c>
      <c r="F1969" s="87" t="str">
        <f>IF(D1969="","",VLOOKUP(D1969,'Műszaki adattábla'!E:N,8,0))</f>
        <v/>
      </c>
      <c r="G1969" s="87" t="str">
        <f>IF(D1969="","",IF('Műszaki adattábla'!K1902="20-99",IF('Műszaki adattábla'!N1902="","Nem adott meg lekötött teljesítményt",VLOOKUP(D1969,'Műszaki adattábla'!E:P,10,0)),0))</f>
        <v/>
      </c>
      <c r="H1969" s="87" t="str">
        <f>IF(D1969="","",VLOOKUP(D1969,'Műszaki adattábla'!E:Q,11,0))</f>
        <v/>
      </c>
      <c r="I1969" s="88"/>
      <c r="J1969" s="89"/>
      <c r="K1969" s="90" t="str">
        <f>IF(D1969="","",ROUND((F1969*I1969*'Műszaki adattábla'!$C$6/'Műszaki adattábla'!$C$7)+(G1969*I1969)+(H1969*I1969)/12*$D$7,0))</f>
        <v/>
      </c>
      <c r="L1969" s="91" t="str">
        <f t="shared" si="63"/>
        <v/>
      </c>
    </row>
    <row r="1970" spans="2:12" ht="15.75" thickBot="1" x14ac:dyDescent="0.3">
      <c r="B1970" s="84" t="str">
        <f t="shared" si="62"/>
        <v/>
      </c>
      <c r="C1970" s="85" t="str">
        <f>IF(D1970="","",VLOOKUP(D1970,'Műszaki adattábla'!E:H,2,0))</f>
        <v/>
      </c>
      <c r="D1970" s="86" t="str">
        <f>IF('Műszaki adattábla'!E1903="","",'Műszaki adattábla'!E1903)</f>
        <v/>
      </c>
      <c r="E1970" s="148" t="str">
        <f>IF(D1970="","",VLOOKUP(D1970,'Műszaki adattábla'!E:S,13,0))</f>
        <v/>
      </c>
      <c r="F1970" s="87" t="str">
        <f>IF(D1970="","",VLOOKUP(D1970,'Műszaki adattábla'!E:N,8,0))</f>
        <v/>
      </c>
      <c r="G1970" s="87" t="str">
        <f>IF(D1970="","",IF('Műszaki adattábla'!K1903="20-99",IF('Műszaki adattábla'!N1903="","Nem adott meg lekötött teljesítményt",VLOOKUP(D1970,'Műszaki adattábla'!E:P,10,0)),0))</f>
        <v/>
      </c>
      <c r="H1970" s="87" t="str">
        <f>IF(D1970="","",VLOOKUP(D1970,'Műszaki adattábla'!E:Q,11,0))</f>
        <v/>
      </c>
      <c r="I1970" s="88"/>
      <c r="J1970" s="89"/>
      <c r="K1970" s="90" t="str">
        <f>IF(D1970="","",ROUND((F1970*I1970*'Műszaki adattábla'!$C$6/'Műszaki adattábla'!$C$7)+(G1970*I1970)+(H1970*I1970)/12*$D$7,0))</f>
        <v/>
      </c>
      <c r="L1970" s="91" t="str">
        <f t="shared" si="63"/>
        <v/>
      </c>
    </row>
    <row r="1971" spans="2:12" ht="15.75" thickBot="1" x14ac:dyDescent="0.3">
      <c r="B1971" s="84" t="str">
        <f t="shared" si="62"/>
        <v/>
      </c>
      <c r="C1971" s="85" t="str">
        <f>IF(D1971="","",VLOOKUP(D1971,'Műszaki adattábla'!E:H,2,0))</f>
        <v/>
      </c>
      <c r="D1971" s="86" t="str">
        <f>IF('Műszaki adattábla'!E1904="","",'Műszaki adattábla'!E1904)</f>
        <v/>
      </c>
      <c r="E1971" s="148" t="str">
        <f>IF(D1971="","",VLOOKUP(D1971,'Műszaki adattábla'!E:S,13,0))</f>
        <v/>
      </c>
      <c r="F1971" s="87" t="str">
        <f>IF(D1971="","",VLOOKUP(D1971,'Műszaki adattábla'!E:N,8,0))</f>
        <v/>
      </c>
      <c r="G1971" s="87" t="str">
        <f>IF(D1971="","",IF('Műszaki adattábla'!K1904="20-99",IF('Műszaki adattábla'!N1904="","Nem adott meg lekötött teljesítményt",VLOOKUP(D1971,'Műszaki adattábla'!E:P,10,0)),0))</f>
        <v/>
      </c>
      <c r="H1971" s="87" t="str">
        <f>IF(D1971="","",VLOOKUP(D1971,'Műszaki adattábla'!E:Q,11,0))</f>
        <v/>
      </c>
      <c r="I1971" s="88"/>
      <c r="J1971" s="89"/>
      <c r="K1971" s="90" t="str">
        <f>IF(D1971="","",ROUND((F1971*I1971*'Műszaki adattábla'!$C$6/'Műszaki adattábla'!$C$7)+(G1971*I1971)+(H1971*I1971)/12*$D$7,0))</f>
        <v/>
      </c>
      <c r="L1971" s="91" t="str">
        <f t="shared" si="63"/>
        <v/>
      </c>
    </row>
    <row r="1972" spans="2:12" ht="15.75" thickBot="1" x14ac:dyDescent="0.3">
      <c r="B1972" s="84" t="str">
        <f t="shared" si="62"/>
        <v/>
      </c>
      <c r="C1972" s="85" t="str">
        <f>IF(D1972="","",VLOOKUP(D1972,'Műszaki adattábla'!E:H,2,0))</f>
        <v/>
      </c>
      <c r="D1972" s="86" t="str">
        <f>IF('Műszaki adattábla'!E1905="","",'Műszaki adattábla'!E1905)</f>
        <v/>
      </c>
      <c r="E1972" s="148" t="str">
        <f>IF(D1972="","",VLOOKUP(D1972,'Műszaki adattábla'!E:S,13,0))</f>
        <v/>
      </c>
      <c r="F1972" s="87" t="str">
        <f>IF(D1972="","",VLOOKUP(D1972,'Műszaki adattábla'!E:N,8,0))</f>
        <v/>
      </c>
      <c r="G1972" s="87" t="str">
        <f>IF(D1972="","",IF('Műszaki adattábla'!K1905="20-99",IF('Műszaki adattábla'!N1905="","Nem adott meg lekötött teljesítményt",VLOOKUP(D1972,'Műszaki adattábla'!E:P,10,0)),0))</f>
        <v/>
      </c>
      <c r="H1972" s="87" t="str">
        <f>IF(D1972="","",VLOOKUP(D1972,'Műszaki adattábla'!E:Q,11,0))</f>
        <v/>
      </c>
      <c r="I1972" s="88"/>
      <c r="J1972" s="89"/>
      <c r="K1972" s="90" t="str">
        <f>IF(D1972="","",ROUND((F1972*I1972*'Műszaki adattábla'!$C$6/'Műszaki adattábla'!$C$7)+(G1972*I1972)+(H1972*I1972)/12*$D$7,0))</f>
        <v/>
      </c>
      <c r="L1972" s="91" t="str">
        <f t="shared" si="63"/>
        <v/>
      </c>
    </row>
    <row r="1973" spans="2:12" ht="15.75" thickBot="1" x14ac:dyDescent="0.3">
      <c r="B1973" s="84" t="str">
        <f t="shared" si="62"/>
        <v/>
      </c>
      <c r="C1973" s="85" t="str">
        <f>IF(D1973="","",VLOOKUP(D1973,'Műszaki adattábla'!E:H,2,0))</f>
        <v/>
      </c>
      <c r="D1973" s="86" t="str">
        <f>IF('Műszaki adattábla'!E1906="","",'Műszaki adattábla'!E1906)</f>
        <v/>
      </c>
      <c r="E1973" s="148" t="str">
        <f>IF(D1973="","",VLOOKUP(D1973,'Műszaki adattábla'!E:S,13,0))</f>
        <v/>
      </c>
      <c r="F1973" s="87" t="str">
        <f>IF(D1973="","",VLOOKUP(D1973,'Műszaki adattábla'!E:N,8,0))</f>
        <v/>
      </c>
      <c r="G1973" s="87" t="str">
        <f>IF(D1973="","",IF('Műszaki adattábla'!K1906="20-99",IF('Műszaki adattábla'!N1906="","Nem adott meg lekötött teljesítményt",VLOOKUP(D1973,'Műszaki adattábla'!E:P,10,0)),0))</f>
        <v/>
      </c>
      <c r="H1973" s="87" t="str">
        <f>IF(D1973="","",VLOOKUP(D1973,'Műszaki adattábla'!E:Q,11,0))</f>
        <v/>
      </c>
      <c r="I1973" s="88"/>
      <c r="J1973" s="89"/>
      <c r="K1973" s="90" t="str">
        <f>IF(D1973="","",ROUND((F1973*I1973*'Műszaki adattábla'!$C$6/'Műszaki adattábla'!$C$7)+(G1973*I1973)+(H1973*I1973)/12*$D$7,0))</f>
        <v/>
      </c>
      <c r="L1973" s="91" t="str">
        <f t="shared" si="63"/>
        <v/>
      </c>
    </row>
    <row r="1974" spans="2:12" ht="15.75" thickBot="1" x14ac:dyDescent="0.3">
      <c r="B1974" s="84" t="str">
        <f t="shared" si="62"/>
        <v/>
      </c>
      <c r="C1974" s="85" t="str">
        <f>IF(D1974="","",VLOOKUP(D1974,'Műszaki adattábla'!E:H,2,0))</f>
        <v/>
      </c>
      <c r="D1974" s="86" t="str">
        <f>IF('Műszaki adattábla'!E1907="","",'Műszaki adattábla'!E1907)</f>
        <v/>
      </c>
      <c r="E1974" s="148" t="str">
        <f>IF(D1974="","",VLOOKUP(D1974,'Műszaki adattábla'!E:S,13,0))</f>
        <v/>
      </c>
      <c r="F1974" s="87" t="str">
        <f>IF(D1974="","",VLOOKUP(D1974,'Műszaki adattábla'!E:N,8,0))</f>
        <v/>
      </c>
      <c r="G1974" s="87" t="str">
        <f>IF(D1974="","",IF('Műszaki adattábla'!K1907="20-99",IF('Műszaki adattábla'!N1907="","Nem adott meg lekötött teljesítményt",VLOOKUP(D1974,'Műszaki adattábla'!E:P,10,0)),0))</f>
        <v/>
      </c>
      <c r="H1974" s="87" t="str">
        <f>IF(D1974="","",VLOOKUP(D1974,'Műszaki adattábla'!E:Q,11,0))</f>
        <v/>
      </c>
      <c r="I1974" s="88"/>
      <c r="J1974" s="89"/>
      <c r="K1974" s="90" t="str">
        <f>IF(D1974="","",ROUND((F1974*I1974*'Műszaki adattábla'!$C$6/'Műszaki adattábla'!$C$7)+(G1974*I1974)+(H1974*I1974)/12*$D$7,0))</f>
        <v/>
      </c>
      <c r="L1974" s="91" t="str">
        <f t="shared" si="63"/>
        <v/>
      </c>
    </row>
    <row r="1975" spans="2:12" ht="15.75" thickBot="1" x14ac:dyDescent="0.3">
      <c r="B1975" s="84" t="str">
        <f t="shared" si="62"/>
        <v/>
      </c>
      <c r="C1975" s="85" t="str">
        <f>IF(D1975="","",VLOOKUP(D1975,'Műszaki adattábla'!E:H,2,0))</f>
        <v/>
      </c>
      <c r="D1975" s="86" t="str">
        <f>IF('Műszaki adattábla'!E1908="","",'Műszaki adattábla'!E1908)</f>
        <v/>
      </c>
      <c r="E1975" s="148" t="str">
        <f>IF(D1975="","",VLOOKUP(D1975,'Műszaki adattábla'!E:S,13,0))</f>
        <v/>
      </c>
      <c r="F1975" s="87" t="str">
        <f>IF(D1975="","",VLOOKUP(D1975,'Műszaki adattábla'!E:N,8,0))</f>
        <v/>
      </c>
      <c r="G1975" s="87" t="str">
        <f>IF(D1975="","",IF('Műszaki adattábla'!K1908="20-99",IF('Műszaki adattábla'!N1908="","Nem adott meg lekötött teljesítményt",VLOOKUP(D1975,'Műszaki adattábla'!E:P,10,0)),0))</f>
        <v/>
      </c>
      <c r="H1975" s="87" t="str">
        <f>IF(D1975="","",VLOOKUP(D1975,'Műszaki adattábla'!E:Q,11,0))</f>
        <v/>
      </c>
      <c r="I1975" s="88"/>
      <c r="J1975" s="89"/>
      <c r="K1975" s="90" t="str">
        <f>IF(D1975="","",ROUND((F1975*I1975*'Műszaki adattábla'!$C$6/'Műszaki adattábla'!$C$7)+(G1975*I1975)+(H1975*I1975)/12*$D$7,0))</f>
        <v/>
      </c>
      <c r="L1975" s="91" t="str">
        <f t="shared" si="63"/>
        <v/>
      </c>
    </row>
    <row r="1976" spans="2:12" ht="15.75" thickBot="1" x14ac:dyDescent="0.3">
      <c r="B1976" s="84" t="str">
        <f t="shared" si="62"/>
        <v/>
      </c>
      <c r="C1976" s="85" t="str">
        <f>IF(D1976="","",VLOOKUP(D1976,'Műszaki adattábla'!E:H,2,0))</f>
        <v/>
      </c>
      <c r="D1976" s="86" t="str">
        <f>IF('Műszaki adattábla'!E1909="","",'Műszaki adattábla'!E1909)</f>
        <v/>
      </c>
      <c r="E1976" s="148" t="str">
        <f>IF(D1976="","",VLOOKUP(D1976,'Műszaki adattábla'!E:S,13,0))</f>
        <v/>
      </c>
      <c r="F1976" s="87" t="str">
        <f>IF(D1976="","",VLOOKUP(D1976,'Műszaki adattábla'!E:N,8,0))</f>
        <v/>
      </c>
      <c r="G1976" s="87" t="str">
        <f>IF(D1976="","",IF('Műszaki adattábla'!K1909="20-99",IF('Műszaki adattábla'!N1909="","Nem adott meg lekötött teljesítményt",VLOOKUP(D1976,'Műszaki adattábla'!E:P,10,0)),0))</f>
        <v/>
      </c>
      <c r="H1976" s="87" t="str">
        <f>IF(D1976="","",VLOOKUP(D1976,'Műszaki adattábla'!E:Q,11,0))</f>
        <v/>
      </c>
      <c r="I1976" s="88"/>
      <c r="J1976" s="89"/>
      <c r="K1976" s="90" t="str">
        <f>IF(D1976="","",ROUND((F1976*I1976*'Műszaki adattábla'!$C$6/'Műszaki adattábla'!$C$7)+(G1976*I1976)+(H1976*I1976)/12*$D$7,0))</f>
        <v/>
      </c>
      <c r="L1976" s="91" t="str">
        <f t="shared" si="63"/>
        <v/>
      </c>
    </row>
    <row r="1977" spans="2:12" ht="15.75" thickBot="1" x14ac:dyDescent="0.3">
      <c r="B1977" s="84" t="str">
        <f t="shared" si="62"/>
        <v/>
      </c>
      <c r="C1977" s="85" t="str">
        <f>IF(D1977="","",VLOOKUP(D1977,'Műszaki adattábla'!E:H,2,0))</f>
        <v/>
      </c>
      <c r="D1977" s="86" t="str">
        <f>IF('Műszaki adattábla'!E1910="","",'Műszaki adattábla'!E1910)</f>
        <v/>
      </c>
      <c r="E1977" s="148" t="str">
        <f>IF(D1977="","",VLOOKUP(D1977,'Műszaki adattábla'!E:S,13,0))</f>
        <v/>
      </c>
      <c r="F1977" s="87" t="str">
        <f>IF(D1977="","",VLOOKUP(D1977,'Műszaki adattábla'!E:N,8,0))</f>
        <v/>
      </c>
      <c r="G1977" s="87" t="str">
        <f>IF(D1977="","",IF('Műszaki adattábla'!K1910="20-99",IF('Műszaki adattábla'!N1910="","Nem adott meg lekötött teljesítményt",VLOOKUP(D1977,'Műszaki adattábla'!E:P,10,0)),0))</f>
        <v/>
      </c>
      <c r="H1977" s="87" t="str">
        <f>IF(D1977="","",VLOOKUP(D1977,'Műszaki adattábla'!E:Q,11,0))</f>
        <v/>
      </c>
      <c r="I1977" s="88"/>
      <c r="J1977" s="89"/>
      <c r="K1977" s="90" t="str">
        <f>IF(D1977="","",ROUND((F1977*I1977*'Műszaki adattábla'!$C$6/'Műszaki adattábla'!$C$7)+(G1977*I1977)+(H1977*I1977)/12*$D$7,0))</f>
        <v/>
      </c>
      <c r="L1977" s="91" t="str">
        <f t="shared" si="63"/>
        <v/>
      </c>
    </row>
    <row r="1978" spans="2:12" ht="15.75" thickBot="1" x14ac:dyDescent="0.3">
      <c r="B1978" s="84" t="str">
        <f t="shared" si="62"/>
        <v/>
      </c>
      <c r="C1978" s="85" t="str">
        <f>IF(D1978="","",VLOOKUP(D1978,'Műszaki adattábla'!E:H,2,0))</f>
        <v/>
      </c>
      <c r="D1978" s="86" t="str">
        <f>IF('Műszaki adattábla'!E1911="","",'Műszaki adattábla'!E1911)</f>
        <v/>
      </c>
      <c r="E1978" s="148" t="str">
        <f>IF(D1978="","",VLOOKUP(D1978,'Műszaki adattábla'!E:S,13,0))</f>
        <v/>
      </c>
      <c r="F1978" s="87" t="str">
        <f>IF(D1978="","",VLOOKUP(D1978,'Műszaki adattábla'!E:N,8,0))</f>
        <v/>
      </c>
      <c r="G1978" s="87" t="str">
        <f>IF(D1978="","",IF('Műszaki adattábla'!K1911="20-99",IF('Műszaki adattábla'!N1911="","Nem adott meg lekötött teljesítményt",VLOOKUP(D1978,'Műszaki adattábla'!E:P,10,0)),0))</f>
        <v/>
      </c>
      <c r="H1978" s="87" t="str">
        <f>IF(D1978="","",VLOOKUP(D1978,'Műszaki adattábla'!E:Q,11,0))</f>
        <v/>
      </c>
      <c r="I1978" s="88"/>
      <c r="J1978" s="89"/>
      <c r="K1978" s="90" t="str">
        <f>IF(D1978="","",ROUND((F1978*I1978*'Műszaki adattábla'!$C$6/'Műszaki adattábla'!$C$7)+(G1978*I1978)+(H1978*I1978)/12*$D$7,0))</f>
        <v/>
      </c>
      <c r="L1978" s="91" t="str">
        <f t="shared" si="63"/>
        <v/>
      </c>
    </row>
    <row r="1979" spans="2:12" ht="15.75" thickBot="1" x14ac:dyDescent="0.3">
      <c r="B1979" s="84" t="str">
        <f t="shared" si="62"/>
        <v/>
      </c>
      <c r="C1979" s="85" t="str">
        <f>IF(D1979="","",VLOOKUP(D1979,'Műszaki adattábla'!E:H,2,0))</f>
        <v/>
      </c>
      <c r="D1979" s="86" t="str">
        <f>IF('Műszaki adattábla'!E1912="","",'Műszaki adattábla'!E1912)</f>
        <v/>
      </c>
      <c r="E1979" s="148" t="str">
        <f>IF(D1979="","",VLOOKUP(D1979,'Műszaki adattábla'!E:S,13,0))</f>
        <v/>
      </c>
      <c r="F1979" s="87" t="str">
        <f>IF(D1979="","",VLOOKUP(D1979,'Műszaki adattábla'!E:N,8,0))</f>
        <v/>
      </c>
      <c r="G1979" s="87" t="str">
        <f>IF(D1979="","",IF('Műszaki adattábla'!K1912="20-99",IF('Műszaki adattábla'!N1912="","Nem adott meg lekötött teljesítményt",VLOOKUP(D1979,'Műszaki adattábla'!E:P,10,0)),0))</f>
        <v/>
      </c>
      <c r="H1979" s="87" t="str">
        <f>IF(D1979="","",VLOOKUP(D1979,'Műszaki adattábla'!E:Q,11,0))</f>
        <v/>
      </c>
      <c r="I1979" s="88"/>
      <c r="J1979" s="89"/>
      <c r="K1979" s="90" t="str">
        <f>IF(D1979="","",ROUND((F1979*I1979*'Műszaki adattábla'!$C$6/'Műszaki adattábla'!$C$7)+(G1979*I1979)+(H1979*I1979)/12*$D$7,0))</f>
        <v/>
      </c>
      <c r="L1979" s="91" t="str">
        <f t="shared" si="63"/>
        <v/>
      </c>
    </row>
    <row r="1980" spans="2:12" ht="15.75" thickBot="1" x14ac:dyDescent="0.3">
      <c r="B1980" s="84" t="str">
        <f t="shared" si="62"/>
        <v/>
      </c>
      <c r="C1980" s="85" t="str">
        <f>IF(D1980="","",VLOOKUP(D1980,'Műszaki adattábla'!E:H,2,0))</f>
        <v/>
      </c>
      <c r="D1980" s="86" t="str">
        <f>IF('Műszaki adattábla'!E1913="","",'Műszaki adattábla'!E1913)</f>
        <v/>
      </c>
      <c r="E1980" s="148" t="str">
        <f>IF(D1980="","",VLOOKUP(D1980,'Műszaki adattábla'!E:S,13,0))</f>
        <v/>
      </c>
      <c r="F1980" s="87" t="str">
        <f>IF(D1980="","",VLOOKUP(D1980,'Műszaki adattábla'!E:N,8,0))</f>
        <v/>
      </c>
      <c r="G1980" s="87" t="str">
        <f>IF(D1980="","",IF('Műszaki adattábla'!K1913="20-99",IF('Műszaki adattábla'!N1913="","Nem adott meg lekötött teljesítményt",VLOOKUP(D1980,'Műszaki adattábla'!E:P,10,0)),0))</f>
        <v/>
      </c>
      <c r="H1980" s="87" t="str">
        <f>IF(D1980="","",VLOOKUP(D1980,'Műszaki adattábla'!E:Q,11,0))</f>
        <v/>
      </c>
      <c r="I1980" s="88"/>
      <c r="J1980" s="89"/>
      <c r="K1980" s="90" t="str">
        <f>IF(D1980="","",ROUND((F1980*I1980*'Műszaki adattábla'!$C$6/'Műszaki adattábla'!$C$7)+(G1980*I1980)+(H1980*I1980)/12*$D$7,0))</f>
        <v/>
      </c>
      <c r="L1980" s="91" t="str">
        <f t="shared" si="63"/>
        <v/>
      </c>
    </row>
    <row r="1981" spans="2:12" ht="15.75" thickBot="1" x14ac:dyDescent="0.3">
      <c r="B1981" s="84" t="str">
        <f t="shared" si="62"/>
        <v/>
      </c>
      <c r="C1981" s="85" t="str">
        <f>IF(D1981="","",VLOOKUP(D1981,'Műszaki adattábla'!E:H,2,0))</f>
        <v/>
      </c>
      <c r="D1981" s="86" t="str">
        <f>IF('Műszaki adattábla'!E1914="","",'Műszaki adattábla'!E1914)</f>
        <v/>
      </c>
      <c r="E1981" s="148" t="str">
        <f>IF(D1981="","",VLOOKUP(D1981,'Műszaki adattábla'!E:S,13,0))</f>
        <v/>
      </c>
      <c r="F1981" s="87" t="str">
        <f>IF(D1981="","",VLOOKUP(D1981,'Műszaki adattábla'!E:N,8,0))</f>
        <v/>
      </c>
      <c r="G1981" s="87" t="str">
        <f>IF(D1981="","",IF('Műszaki adattábla'!K1914="20-99",IF('Műszaki adattábla'!N1914="","Nem adott meg lekötött teljesítményt",VLOOKUP(D1981,'Műszaki adattábla'!E:P,10,0)),0))</f>
        <v/>
      </c>
      <c r="H1981" s="87" t="str">
        <f>IF(D1981="","",VLOOKUP(D1981,'Műszaki adattábla'!E:Q,11,0))</f>
        <v/>
      </c>
      <c r="I1981" s="88"/>
      <c r="J1981" s="89"/>
      <c r="K1981" s="90" t="str">
        <f>IF(D1981="","",ROUND((F1981*I1981*'Műszaki adattábla'!$C$6/'Műszaki adattábla'!$C$7)+(G1981*I1981)+(H1981*I1981)/12*$D$7,0))</f>
        <v/>
      </c>
      <c r="L1981" s="91" t="str">
        <f t="shared" si="63"/>
        <v/>
      </c>
    </row>
    <row r="1982" spans="2:12" ht="15.75" thickBot="1" x14ac:dyDescent="0.3">
      <c r="B1982" s="84" t="str">
        <f t="shared" si="62"/>
        <v/>
      </c>
      <c r="C1982" s="85" t="str">
        <f>IF(D1982="","",VLOOKUP(D1982,'Műszaki adattábla'!E:H,2,0))</f>
        <v/>
      </c>
      <c r="D1982" s="86" t="str">
        <f>IF('Műszaki adattábla'!E1915="","",'Műszaki adattábla'!E1915)</f>
        <v/>
      </c>
      <c r="E1982" s="148" t="str">
        <f>IF(D1982="","",VLOOKUP(D1982,'Műszaki adattábla'!E:S,13,0))</f>
        <v/>
      </c>
      <c r="F1982" s="87" t="str">
        <f>IF(D1982="","",VLOOKUP(D1982,'Műszaki adattábla'!E:N,8,0))</f>
        <v/>
      </c>
      <c r="G1982" s="87" t="str">
        <f>IF(D1982="","",IF('Műszaki adattábla'!K1915="20-99",IF('Műszaki adattábla'!N1915="","Nem adott meg lekötött teljesítményt",VLOOKUP(D1982,'Műszaki adattábla'!E:P,10,0)),0))</f>
        <v/>
      </c>
      <c r="H1982" s="87" t="str">
        <f>IF(D1982="","",VLOOKUP(D1982,'Műszaki adattábla'!E:Q,11,0))</f>
        <v/>
      </c>
      <c r="I1982" s="88"/>
      <c r="J1982" s="89"/>
      <c r="K1982" s="90" t="str">
        <f>IF(D1982="","",ROUND((F1982*I1982*'Műszaki adattábla'!$C$6/'Műszaki adattábla'!$C$7)+(G1982*I1982)+(H1982*I1982)/12*$D$7,0))</f>
        <v/>
      </c>
      <c r="L1982" s="91" t="str">
        <f t="shared" si="63"/>
        <v/>
      </c>
    </row>
    <row r="1983" spans="2:12" ht="15.75" thickBot="1" x14ac:dyDescent="0.3">
      <c r="B1983" s="84" t="str">
        <f t="shared" si="62"/>
        <v/>
      </c>
      <c r="C1983" s="85" t="str">
        <f>IF(D1983="","",VLOOKUP(D1983,'Műszaki adattábla'!E:H,2,0))</f>
        <v/>
      </c>
      <c r="D1983" s="86" t="str">
        <f>IF('Műszaki adattábla'!E1916="","",'Műszaki adattábla'!E1916)</f>
        <v/>
      </c>
      <c r="E1983" s="148" t="str">
        <f>IF(D1983="","",VLOOKUP(D1983,'Műszaki adattábla'!E:S,13,0))</f>
        <v/>
      </c>
      <c r="F1983" s="87" t="str">
        <f>IF(D1983="","",VLOOKUP(D1983,'Műszaki adattábla'!E:N,8,0))</f>
        <v/>
      </c>
      <c r="G1983" s="87" t="str">
        <f>IF(D1983="","",IF('Műszaki adattábla'!K1916="20-99",IF('Műszaki adattábla'!N1916="","Nem adott meg lekötött teljesítményt",VLOOKUP(D1983,'Műszaki adattábla'!E:P,10,0)),0))</f>
        <v/>
      </c>
      <c r="H1983" s="87" t="str">
        <f>IF(D1983="","",VLOOKUP(D1983,'Műszaki adattábla'!E:Q,11,0))</f>
        <v/>
      </c>
      <c r="I1983" s="88"/>
      <c r="J1983" s="89"/>
      <c r="K1983" s="90" t="str">
        <f>IF(D1983="","",ROUND((F1983*I1983*'Műszaki adattábla'!$C$6/'Műszaki adattábla'!$C$7)+(G1983*I1983)+(H1983*I1983)/12*$D$7,0))</f>
        <v/>
      </c>
      <c r="L1983" s="91" t="str">
        <f t="shared" si="63"/>
        <v/>
      </c>
    </row>
    <row r="1984" spans="2:12" ht="15.75" thickBot="1" x14ac:dyDescent="0.3">
      <c r="B1984" s="84" t="str">
        <f t="shared" si="62"/>
        <v/>
      </c>
      <c r="C1984" s="85" t="str">
        <f>IF(D1984="","",VLOOKUP(D1984,'Műszaki adattábla'!E:H,2,0))</f>
        <v/>
      </c>
      <c r="D1984" s="86" t="str">
        <f>IF('Műszaki adattábla'!E1917="","",'Műszaki adattábla'!E1917)</f>
        <v/>
      </c>
      <c r="E1984" s="148" t="str">
        <f>IF(D1984="","",VLOOKUP(D1984,'Műszaki adattábla'!E:S,13,0))</f>
        <v/>
      </c>
      <c r="F1984" s="87" t="str">
        <f>IF(D1984="","",VLOOKUP(D1984,'Műszaki adattábla'!E:N,8,0))</f>
        <v/>
      </c>
      <c r="G1984" s="87" t="str">
        <f>IF(D1984="","",IF('Műszaki adattábla'!K1917="20-99",IF('Műszaki adattábla'!N1917="","Nem adott meg lekötött teljesítményt",VLOOKUP(D1984,'Műszaki adattábla'!E:P,10,0)),0))</f>
        <v/>
      </c>
      <c r="H1984" s="87" t="str">
        <f>IF(D1984="","",VLOOKUP(D1984,'Műszaki adattábla'!E:Q,11,0))</f>
        <v/>
      </c>
      <c r="I1984" s="88"/>
      <c r="J1984" s="89"/>
      <c r="K1984" s="90" t="str">
        <f>IF(D1984="","",ROUND((F1984*I1984*'Műszaki adattábla'!$C$6/'Műszaki adattábla'!$C$7)+(G1984*I1984)+(H1984*I1984)/12*$D$7,0))</f>
        <v/>
      </c>
      <c r="L1984" s="91" t="str">
        <f t="shared" si="63"/>
        <v/>
      </c>
    </row>
    <row r="1985" spans="2:12" ht="15.75" thickBot="1" x14ac:dyDescent="0.3">
      <c r="B1985" s="84" t="str">
        <f t="shared" si="62"/>
        <v/>
      </c>
      <c r="C1985" s="85" t="str">
        <f>IF(D1985="","",VLOOKUP(D1985,'Műszaki adattábla'!E:H,2,0))</f>
        <v/>
      </c>
      <c r="D1985" s="86" t="str">
        <f>IF('Műszaki adattábla'!E1918="","",'Műszaki adattábla'!E1918)</f>
        <v/>
      </c>
      <c r="E1985" s="148" t="str">
        <f>IF(D1985="","",VLOOKUP(D1985,'Műszaki adattábla'!E:S,13,0))</f>
        <v/>
      </c>
      <c r="F1985" s="87" t="str">
        <f>IF(D1985="","",VLOOKUP(D1985,'Műszaki adattábla'!E:N,8,0))</f>
        <v/>
      </c>
      <c r="G1985" s="87" t="str">
        <f>IF(D1985="","",IF('Műszaki adattábla'!K1918="20-99",IF('Műszaki adattábla'!N1918="","Nem adott meg lekötött teljesítményt",VLOOKUP(D1985,'Műszaki adattábla'!E:P,10,0)),0))</f>
        <v/>
      </c>
      <c r="H1985" s="87" t="str">
        <f>IF(D1985="","",VLOOKUP(D1985,'Műszaki adattábla'!E:Q,11,0))</f>
        <v/>
      </c>
      <c r="I1985" s="88"/>
      <c r="J1985" s="89"/>
      <c r="K1985" s="90" t="str">
        <f>IF(D1985="","",ROUND((F1985*I1985*'Műszaki adattábla'!$C$6/'Műszaki adattábla'!$C$7)+(G1985*I1985)+(H1985*I1985)/12*$D$7,0))</f>
        <v/>
      </c>
      <c r="L1985" s="91" t="str">
        <f t="shared" si="63"/>
        <v/>
      </c>
    </row>
    <row r="1986" spans="2:12" ht="15.75" thickBot="1" x14ac:dyDescent="0.3">
      <c r="B1986" s="84" t="str">
        <f t="shared" ref="B1986:B2019" si="64">IF(D1986="","",B1985+1)</f>
        <v/>
      </c>
      <c r="C1986" s="85" t="str">
        <f>IF(D1986="","",VLOOKUP(D1986,'Műszaki adattábla'!E:H,2,0))</f>
        <v/>
      </c>
      <c r="D1986" s="86" t="str">
        <f>IF('Műszaki adattábla'!E1919="","",'Műszaki adattábla'!E1919)</f>
        <v/>
      </c>
      <c r="E1986" s="148" t="str">
        <f>IF(D1986="","",VLOOKUP(D1986,'Műszaki adattábla'!E:S,13,0))</f>
        <v/>
      </c>
      <c r="F1986" s="87" t="str">
        <f>IF(D1986="","",VLOOKUP(D1986,'Műszaki adattábla'!E:N,8,0))</f>
        <v/>
      </c>
      <c r="G1986" s="87" t="str">
        <f>IF(D1986="","",IF('Műszaki adattábla'!K1919="20-99",IF('Műszaki adattábla'!N1919="","Nem adott meg lekötött teljesítményt",VLOOKUP(D1986,'Műszaki adattábla'!E:P,10,0)),0))</f>
        <v/>
      </c>
      <c r="H1986" s="87" t="str">
        <f>IF(D1986="","",VLOOKUP(D1986,'Műszaki adattábla'!E:Q,11,0))</f>
        <v/>
      </c>
      <c r="I1986" s="88"/>
      <c r="J1986" s="89"/>
      <c r="K1986" s="90" t="str">
        <f>IF(D1986="","",ROUND((F1986*I1986*'Műszaki adattábla'!$C$6/'Műszaki adattábla'!$C$7)+(G1986*I1986)+(H1986*I1986)/12*$D$7,0))</f>
        <v/>
      </c>
      <c r="L1986" s="91" t="str">
        <f t="shared" si="63"/>
        <v/>
      </c>
    </row>
    <row r="1987" spans="2:12" ht="15.75" thickBot="1" x14ac:dyDescent="0.3">
      <c r="B1987" s="84" t="str">
        <f t="shared" si="64"/>
        <v/>
      </c>
      <c r="C1987" s="85" t="str">
        <f>IF(D1987="","",VLOOKUP(D1987,'Műszaki adattábla'!E:H,2,0))</f>
        <v/>
      </c>
      <c r="D1987" s="86" t="str">
        <f>IF('Műszaki adattábla'!E1920="","",'Műszaki adattábla'!E1920)</f>
        <v/>
      </c>
      <c r="E1987" s="148" t="str">
        <f>IF(D1987="","",VLOOKUP(D1987,'Műszaki adattábla'!E:S,13,0))</f>
        <v/>
      </c>
      <c r="F1987" s="87" t="str">
        <f>IF(D1987="","",VLOOKUP(D1987,'Műszaki adattábla'!E:N,8,0))</f>
        <v/>
      </c>
      <c r="G1987" s="87" t="str">
        <f>IF(D1987="","",IF('Műszaki adattábla'!K1920="20-99",IF('Műszaki adattábla'!N1920="","Nem adott meg lekötött teljesítményt",VLOOKUP(D1987,'Műszaki adattábla'!E:P,10,0)),0))</f>
        <v/>
      </c>
      <c r="H1987" s="87" t="str">
        <f>IF(D1987="","",VLOOKUP(D1987,'Műszaki adattábla'!E:Q,11,0))</f>
        <v/>
      </c>
      <c r="I1987" s="88"/>
      <c r="J1987" s="89"/>
      <c r="K1987" s="90" t="str">
        <f>IF(D1987="","",ROUND((F1987*I1987*'Műszaki adattábla'!$C$6/'Műszaki adattábla'!$C$7)+(G1987*I1987)+(H1987*I1987)/12*$D$7,0))</f>
        <v/>
      </c>
      <c r="L1987" s="91" t="str">
        <f t="shared" si="63"/>
        <v/>
      </c>
    </row>
    <row r="1988" spans="2:12" ht="15.75" thickBot="1" x14ac:dyDescent="0.3">
      <c r="B1988" s="84" t="str">
        <f t="shared" si="64"/>
        <v/>
      </c>
      <c r="C1988" s="85" t="str">
        <f>IF(D1988="","",VLOOKUP(D1988,'Műszaki adattábla'!E:H,2,0))</f>
        <v/>
      </c>
      <c r="D1988" s="86" t="str">
        <f>IF('Műszaki adattábla'!E1921="","",'Műszaki adattábla'!E1921)</f>
        <v/>
      </c>
      <c r="E1988" s="148" t="str">
        <f>IF(D1988="","",VLOOKUP(D1988,'Műszaki adattábla'!E:S,13,0))</f>
        <v/>
      </c>
      <c r="F1988" s="87" t="str">
        <f>IF(D1988="","",VLOOKUP(D1988,'Műszaki adattábla'!E:N,8,0))</f>
        <v/>
      </c>
      <c r="G1988" s="87" t="str">
        <f>IF(D1988="","",IF('Műszaki adattábla'!K1921="20-99",IF('Műszaki adattábla'!N1921="","Nem adott meg lekötött teljesítményt",VLOOKUP(D1988,'Műszaki adattábla'!E:P,10,0)),0))</f>
        <v/>
      </c>
      <c r="H1988" s="87" t="str">
        <f>IF(D1988="","",VLOOKUP(D1988,'Műszaki adattábla'!E:Q,11,0))</f>
        <v/>
      </c>
      <c r="I1988" s="88"/>
      <c r="J1988" s="89"/>
      <c r="K1988" s="90" t="str">
        <f>IF(D1988="","",ROUND((F1988*I1988*'Műszaki adattábla'!$C$6/'Műszaki adattábla'!$C$7)+(G1988*I1988)+(H1988*I1988)/12*$D$7,0))</f>
        <v/>
      </c>
      <c r="L1988" s="91" t="str">
        <f t="shared" si="63"/>
        <v/>
      </c>
    </row>
    <row r="1989" spans="2:12" ht="15.75" thickBot="1" x14ac:dyDescent="0.3">
      <c r="B1989" s="84" t="str">
        <f t="shared" si="64"/>
        <v/>
      </c>
      <c r="C1989" s="85" t="str">
        <f>IF(D1989="","",VLOOKUP(D1989,'Műszaki adattábla'!E:H,2,0))</f>
        <v/>
      </c>
      <c r="D1989" s="86" t="str">
        <f>IF('Műszaki adattábla'!E1922="","",'Műszaki adattábla'!E1922)</f>
        <v/>
      </c>
      <c r="E1989" s="148" t="str">
        <f>IF(D1989="","",VLOOKUP(D1989,'Műszaki adattábla'!E:S,13,0))</f>
        <v/>
      </c>
      <c r="F1989" s="87" t="str">
        <f>IF(D1989="","",VLOOKUP(D1989,'Műszaki adattábla'!E:N,8,0))</f>
        <v/>
      </c>
      <c r="G1989" s="87" t="str">
        <f>IF(D1989="","",IF('Műszaki adattábla'!K1922="20-99",IF('Műszaki adattábla'!N1922="","Nem adott meg lekötött teljesítményt",VLOOKUP(D1989,'Műszaki adattábla'!E:P,10,0)),0))</f>
        <v/>
      </c>
      <c r="H1989" s="87" t="str">
        <f>IF(D1989="","",VLOOKUP(D1989,'Műszaki adattábla'!E:Q,11,0))</f>
        <v/>
      </c>
      <c r="I1989" s="88"/>
      <c r="J1989" s="89"/>
      <c r="K1989" s="90" t="str">
        <f>IF(D1989="","",ROUND((F1989*I1989*'Műszaki adattábla'!$C$6/'Műszaki adattábla'!$C$7)+(G1989*I1989)+(H1989*I1989)/12*$D$7,0))</f>
        <v/>
      </c>
      <c r="L1989" s="91" t="str">
        <f t="shared" si="63"/>
        <v/>
      </c>
    </row>
    <row r="1990" spans="2:12" ht="15.75" thickBot="1" x14ac:dyDescent="0.3">
      <c r="B1990" s="84" t="str">
        <f t="shared" si="64"/>
        <v/>
      </c>
      <c r="C1990" s="85" t="str">
        <f>IF(D1990="","",VLOOKUP(D1990,'Műszaki adattábla'!E:H,2,0))</f>
        <v/>
      </c>
      <c r="D1990" s="86" t="str">
        <f>IF('Műszaki adattábla'!E1923="","",'Műszaki adattábla'!E1923)</f>
        <v/>
      </c>
      <c r="E1990" s="148" t="str">
        <f>IF(D1990="","",VLOOKUP(D1990,'Műszaki adattábla'!E:S,13,0))</f>
        <v/>
      </c>
      <c r="F1990" s="87" t="str">
        <f>IF(D1990="","",VLOOKUP(D1990,'Műszaki adattábla'!E:N,8,0))</f>
        <v/>
      </c>
      <c r="G1990" s="87" t="str">
        <f>IF(D1990="","",IF('Műszaki adattábla'!K1923="20-99",IF('Műszaki adattábla'!N1923="","Nem adott meg lekötött teljesítményt",VLOOKUP(D1990,'Műszaki adattábla'!E:P,10,0)),0))</f>
        <v/>
      </c>
      <c r="H1990" s="87" t="str">
        <f>IF(D1990="","",VLOOKUP(D1990,'Műszaki adattábla'!E:Q,11,0))</f>
        <v/>
      </c>
      <c r="I1990" s="88"/>
      <c r="J1990" s="89"/>
      <c r="K1990" s="90" t="str">
        <f>IF(D1990="","",ROUND((F1990*I1990*'Műszaki adattábla'!$C$6/'Műszaki adattábla'!$C$7)+(G1990*I1990)+(H1990*I1990)/12*$D$7,0))</f>
        <v/>
      </c>
      <c r="L1990" s="91" t="str">
        <f t="shared" si="63"/>
        <v/>
      </c>
    </row>
    <row r="1991" spans="2:12" ht="15.75" thickBot="1" x14ac:dyDescent="0.3">
      <c r="B1991" s="84" t="str">
        <f t="shared" si="64"/>
        <v/>
      </c>
      <c r="C1991" s="85" t="str">
        <f>IF(D1991="","",VLOOKUP(D1991,'Műszaki adattábla'!E:H,2,0))</f>
        <v/>
      </c>
      <c r="D1991" s="86" t="str">
        <f>IF('Műszaki adattábla'!E1924="","",'Műszaki adattábla'!E1924)</f>
        <v/>
      </c>
      <c r="E1991" s="148" t="str">
        <f>IF(D1991="","",VLOOKUP(D1991,'Műszaki adattábla'!E:S,13,0))</f>
        <v/>
      </c>
      <c r="F1991" s="87" t="str">
        <f>IF(D1991="","",VLOOKUP(D1991,'Műszaki adattábla'!E:N,8,0))</f>
        <v/>
      </c>
      <c r="G1991" s="87" t="str">
        <f>IF(D1991="","",IF('Műszaki adattábla'!K1924="20-99",IF('Műszaki adattábla'!N1924="","Nem adott meg lekötött teljesítményt",VLOOKUP(D1991,'Műszaki adattábla'!E:P,10,0)),0))</f>
        <v/>
      </c>
      <c r="H1991" s="87" t="str">
        <f>IF(D1991="","",VLOOKUP(D1991,'Műszaki adattábla'!E:Q,11,0))</f>
        <v/>
      </c>
      <c r="I1991" s="88"/>
      <c r="J1991" s="89"/>
      <c r="K1991" s="90" t="str">
        <f>IF(D1991="","",ROUND((F1991*I1991*'Műszaki adattábla'!$C$6/'Műszaki adattábla'!$C$7)+(G1991*I1991)+(H1991*I1991)/12*$D$7,0))</f>
        <v/>
      </c>
      <c r="L1991" s="91" t="str">
        <f t="shared" si="63"/>
        <v/>
      </c>
    </row>
    <row r="1992" spans="2:12" ht="15.75" thickBot="1" x14ac:dyDescent="0.3">
      <c r="B1992" s="84" t="str">
        <f t="shared" si="64"/>
        <v/>
      </c>
      <c r="C1992" s="85" t="str">
        <f>IF(D1992="","",VLOOKUP(D1992,'Műszaki adattábla'!E:H,2,0))</f>
        <v/>
      </c>
      <c r="D1992" s="86" t="str">
        <f>IF('Műszaki adattábla'!E1925="","",'Műszaki adattábla'!E1925)</f>
        <v/>
      </c>
      <c r="E1992" s="148" t="str">
        <f>IF(D1992="","",VLOOKUP(D1992,'Műszaki adattábla'!E:S,13,0))</f>
        <v/>
      </c>
      <c r="F1992" s="87" t="str">
        <f>IF(D1992="","",VLOOKUP(D1992,'Műszaki adattábla'!E:N,8,0))</f>
        <v/>
      </c>
      <c r="G1992" s="87" t="str">
        <f>IF(D1992="","",IF('Műszaki adattábla'!K1925="20-99",IF('Műszaki adattábla'!N1925="","Nem adott meg lekötött teljesítményt",VLOOKUP(D1992,'Műszaki adattábla'!E:P,10,0)),0))</f>
        <v/>
      </c>
      <c r="H1992" s="87" t="str">
        <f>IF(D1992="","",VLOOKUP(D1992,'Műszaki adattábla'!E:Q,11,0))</f>
        <v/>
      </c>
      <c r="I1992" s="88"/>
      <c r="J1992" s="89"/>
      <c r="K1992" s="90" t="str">
        <f>IF(D1992="","",ROUND((F1992*I1992*'Műszaki adattábla'!$C$6/'Műszaki adattábla'!$C$7)+(G1992*I1992)+(H1992*I1992)/12*$D$7,0))</f>
        <v/>
      </c>
      <c r="L1992" s="91" t="str">
        <f t="shared" si="63"/>
        <v/>
      </c>
    </row>
    <row r="1993" spans="2:12" ht="15.75" thickBot="1" x14ac:dyDescent="0.3">
      <c r="B1993" s="84" t="str">
        <f t="shared" si="64"/>
        <v/>
      </c>
      <c r="C1993" s="85" t="str">
        <f>IF(D1993="","",VLOOKUP(D1993,'Műszaki adattábla'!E:H,2,0))</f>
        <v/>
      </c>
      <c r="D1993" s="86" t="str">
        <f>IF('Műszaki adattábla'!E1926="","",'Műszaki adattábla'!E1926)</f>
        <v/>
      </c>
      <c r="E1993" s="148" t="str">
        <f>IF(D1993="","",VLOOKUP(D1993,'Műszaki adattábla'!E:S,13,0))</f>
        <v/>
      </c>
      <c r="F1993" s="87" t="str">
        <f>IF(D1993="","",VLOOKUP(D1993,'Műszaki adattábla'!E:N,8,0))</f>
        <v/>
      </c>
      <c r="G1993" s="87" t="str">
        <f>IF(D1993="","",IF('Műszaki adattábla'!K1926="20-99",IF('Műszaki adattábla'!N1926="","Nem adott meg lekötött teljesítményt",VLOOKUP(D1993,'Műszaki adattábla'!E:P,10,0)),0))</f>
        <v/>
      </c>
      <c r="H1993" s="87" t="str">
        <f>IF(D1993="","",VLOOKUP(D1993,'Műszaki adattábla'!E:Q,11,0))</f>
        <v/>
      </c>
      <c r="I1993" s="88"/>
      <c r="J1993" s="89"/>
      <c r="K1993" s="90" t="str">
        <f>IF(D1993="","",ROUND((F1993*I1993*'Műszaki adattábla'!$C$6/'Műszaki adattábla'!$C$7)+(G1993*I1993)+(H1993*I1993)/12*$D$7,0))</f>
        <v/>
      </c>
      <c r="L1993" s="91" t="str">
        <f t="shared" si="63"/>
        <v/>
      </c>
    </row>
    <row r="1994" spans="2:12" ht="15.75" thickBot="1" x14ac:dyDescent="0.3">
      <c r="B1994" s="84" t="str">
        <f t="shared" si="64"/>
        <v/>
      </c>
      <c r="C1994" s="85" t="str">
        <f>IF(D1994="","",VLOOKUP(D1994,'Műszaki adattábla'!E:H,2,0))</f>
        <v/>
      </c>
      <c r="D1994" s="86" t="str">
        <f>IF('Műszaki adattábla'!E1927="","",'Műszaki adattábla'!E1927)</f>
        <v/>
      </c>
      <c r="E1994" s="148" t="str">
        <f>IF(D1994="","",VLOOKUP(D1994,'Műszaki adattábla'!E:S,13,0))</f>
        <v/>
      </c>
      <c r="F1994" s="87" t="str">
        <f>IF(D1994="","",VLOOKUP(D1994,'Műszaki adattábla'!E:N,8,0))</f>
        <v/>
      </c>
      <c r="G1994" s="87" t="str">
        <f>IF(D1994="","",IF('Műszaki adattábla'!K1927="20-99",IF('Műszaki adattábla'!N1927="","Nem adott meg lekötött teljesítményt",VLOOKUP(D1994,'Műszaki adattábla'!E:P,10,0)),0))</f>
        <v/>
      </c>
      <c r="H1994" s="87" t="str">
        <f>IF(D1994="","",VLOOKUP(D1994,'Műszaki adattábla'!E:Q,11,0))</f>
        <v/>
      </c>
      <c r="I1994" s="88"/>
      <c r="J1994" s="89"/>
      <c r="K1994" s="90" t="str">
        <f>IF(D1994="","",ROUND((F1994*I1994*'Műszaki adattábla'!$C$6/'Műszaki adattábla'!$C$7)+(G1994*I1994)+(H1994*I1994)/12*$D$7,0))</f>
        <v/>
      </c>
      <c r="L1994" s="91" t="str">
        <f t="shared" si="63"/>
        <v/>
      </c>
    </row>
    <row r="1995" spans="2:12" ht="15.75" thickBot="1" x14ac:dyDescent="0.3">
      <c r="B1995" s="84" t="str">
        <f t="shared" si="64"/>
        <v/>
      </c>
      <c r="C1995" s="85" t="str">
        <f>IF(D1995="","",VLOOKUP(D1995,'Műszaki adattábla'!E:H,2,0))</f>
        <v/>
      </c>
      <c r="D1995" s="86" t="str">
        <f>IF('Műszaki adattábla'!E1928="","",'Műszaki adattábla'!E1928)</f>
        <v/>
      </c>
      <c r="E1995" s="148" t="str">
        <f>IF(D1995="","",VLOOKUP(D1995,'Műszaki adattábla'!E:S,13,0))</f>
        <v/>
      </c>
      <c r="F1995" s="87" t="str">
        <f>IF(D1995="","",VLOOKUP(D1995,'Műszaki adattábla'!E:N,8,0))</f>
        <v/>
      </c>
      <c r="G1995" s="87" t="str">
        <f>IF(D1995="","",IF('Műszaki adattábla'!K1928="20-99",IF('Műszaki adattábla'!N1928="","Nem adott meg lekötött teljesítményt",VLOOKUP(D1995,'Műszaki adattábla'!E:P,10,0)),0))</f>
        <v/>
      </c>
      <c r="H1995" s="87" t="str">
        <f>IF(D1995="","",VLOOKUP(D1995,'Műszaki adattábla'!E:Q,11,0))</f>
        <v/>
      </c>
      <c r="I1995" s="88"/>
      <c r="J1995" s="89"/>
      <c r="K1995" s="90" t="str">
        <f>IF(D1995="","",ROUND((F1995*I1995*'Műszaki adattábla'!$C$6/'Műszaki adattábla'!$C$7)+(G1995*I1995)+(H1995*I1995)/12*$D$7,0))</f>
        <v/>
      </c>
      <c r="L1995" s="91" t="str">
        <f t="shared" si="63"/>
        <v/>
      </c>
    </row>
    <row r="1996" spans="2:12" ht="15.75" thickBot="1" x14ac:dyDescent="0.3">
      <c r="B1996" s="84" t="str">
        <f t="shared" si="64"/>
        <v/>
      </c>
      <c r="C1996" s="85" t="str">
        <f>IF(D1996="","",VLOOKUP(D1996,'Műszaki adattábla'!E:H,2,0))</f>
        <v/>
      </c>
      <c r="D1996" s="86" t="str">
        <f>IF('Műszaki adattábla'!E1929="","",'Műszaki adattábla'!E1929)</f>
        <v/>
      </c>
      <c r="E1996" s="148" t="str">
        <f>IF(D1996="","",VLOOKUP(D1996,'Műszaki adattábla'!E:S,13,0))</f>
        <v/>
      </c>
      <c r="F1996" s="87" t="str">
        <f>IF(D1996="","",VLOOKUP(D1996,'Műszaki adattábla'!E:N,8,0))</f>
        <v/>
      </c>
      <c r="G1996" s="87" t="str">
        <f>IF(D1996="","",IF('Műszaki adattábla'!K1929="20-99",IF('Műszaki adattábla'!N1929="","Nem adott meg lekötött teljesítményt",VLOOKUP(D1996,'Műszaki adattábla'!E:P,10,0)),0))</f>
        <v/>
      </c>
      <c r="H1996" s="87" t="str">
        <f>IF(D1996="","",VLOOKUP(D1996,'Műszaki adattábla'!E:Q,11,0))</f>
        <v/>
      </c>
      <c r="I1996" s="88"/>
      <c r="J1996" s="89"/>
      <c r="K1996" s="90" t="str">
        <f>IF(D1996="","",ROUND((F1996*I1996*'Műszaki adattábla'!$C$6/'Műszaki adattábla'!$C$7)+(G1996*I1996)+(H1996*I1996)/12*$D$7,0))</f>
        <v/>
      </c>
      <c r="L1996" s="91" t="str">
        <f t="shared" si="63"/>
        <v/>
      </c>
    </row>
    <row r="1997" spans="2:12" ht="15.75" thickBot="1" x14ac:dyDescent="0.3">
      <c r="B1997" s="84" t="str">
        <f t="shared" si="64"/>
        <v/>
      </c>
      <c r="C1997" s="85" t="str">
        <f>IF(D1997="","",VLOOKUP(D1997,'Műszaki adattábla'!E:H,2,0))</f>
        <v/>
      </c>
      <c r="D1997" s="86" t="str">
        <f>IF('Műszaki adattábla'!E1930="","",'Műszaki adattábla'!E1930)</f>
        <v/>
      </c>
      <c r="E1997" s="148" t="str">
        <f>IF(D1997="","",VLOOKUP(D1997,'Műszaki adattábla'!E:S,13,0))</f>
        <v/>
      </c>
      <c r="F1997" s="87" t="str">
        <f>IF(D1997="","",VLOOKUP(D1997,'Műszaki adattábla'!E:N,8,0))</f>
        <v/>
      </c>
      <c r="G1997" s="87" t="str">
        <f>IF(D1997="","",IF('Műszaki adattábla'!K1930="20-99",IF('Műszaki adattábla'!N1930="","Nem adott meg lekötött teljesítményt",VLOOKUP(D1997,'Műszaki adattábla'!E:P,10,0)),0))</f>
        <v/>
      </c>
      <c r="H1997" s="87" t="str">
        <f>IF(D1997="","",VLOOKUP(D1997,'Műszaki adattábla'!E:Q,11,0))</f>
        <v/>
      </c>
      <c r="I1997" s="88"/>
      <c r="J1997" s="89"/>
      <c r="K1997" s="90" t="str">
        <f>IF(D1997="","",ROUND((F1997*I1997*'Műszaki adattábla'!$C$6/'Műszaki adattábla'!$C$7)+(G1997*I1997)+(H1997*I1997)/12*$D$7,0))</f>
        <v/>
      </c>
      <c r="L1997" s="91" t="str">
        <f t="shared" si="63"/>
        <v/>
      </c>
    </row>
    <row r="1998" spans="2:12" ht="15.75" thickBot="1" x14ac:dyDescent="0.3">
      <c r="B1998" s="84" t="str">
        <f t="shared" si="64"/>
        <v/>
      </c>
      <c r="C1998" s="85" t="str">
        <f>IF(D1998="","",VLOOKUP(D1998,'Műszaki adattábla'!E:H,2,0))</f>
        <v/>
      </c>
      <c r="D1998" s="86" t="str">
        <f>IF('Műszaki adattábla'!E1931="","",'Műszaki adattábla'!E1931)</f>
        <v/>
      </c>
      <c r="E1998" s="148" t="str">
        <f>IF(D1998="","",VLOOKUP(D1998,'Műszaki adattábla'!E:S,13,0))</f>
        <v/>
      </c>
      <c r="F1998" s="87" t="str">
        <f>IF(D1998="","",VLOOKUP(D1998,'Műszaki adattábla'!E:N,8,0))</f>
        <v/>
      </c>
      <c r="G1998" s="87" t="str">
        <f>IF(D1998="","",IF('Műszaki adattábla'!K1931="20-99",IF('Műszaki adattábla'!N1931="","Nem adott meg lekötött teljesítményt",VLOOKUP(D1998,'Műszaki adattábla'!E:P,10,0)),0))</f>
        <v/>
      </c>
      <c r="H1998" s="87" t="str">
        <f>IF(D1998="","",VLOOKUP(D1998,'Műszaki adattábla'!E:Q,11,0))</f>
        <v/>
      </c>
      <c r="I1998" s="88"/>
      <c r="J1998" s="89"/>
      <c r="K1998" s="90" t="str">
        <f>IF(D1998="","",ROUND((F1998*I1998*'Műszaki adattábla'!$C$6/'Műszaki adattábla'!$C$7)+(G1998*I1998)+(H1998*I1998)/12*$D$7,0))</f>
        <v/>
      </c>
      <c r="L1998" s="91" t="str">
        <f t="shared" si="63"/>
        <v/>
      </c>
    </row>
    <row r="1999" spans="2:12" ht="15.75" thickBot="1" x14ac:dyDescent="0.3">
      <c r="B1999" s="84" t="str">
        <f t="shared" si="64"/>
        <v/>
      </c>
      <c r="C1999" s="85" t="str">
        <f>IF(D1999="","",VLOOKUP(D1999,'Műszaki adattábla'!E:H,2,0))</f>
        <v/>
      </c>
      <c r="D1999" s="86" t="str">
        <f>IF('Műszaki adattábla'!E1932="","",'Műszaki adattábla'!E1932)</f>
        <v/>
      </c>
      <c r="E1999" s="148" t="str">
        <f>IF(D1999="","",VLOOKUP(D1999,'Műszaki adattábla'!E:S,13,0))</f>
        <v/>
      </c>
      <c r="F1999" s="87" t="str">
        <f>IF(D1999="","",VLOOKUP(D1999,'Műszaki adattábla'!E:N,8,0))</f>
        <v/>
      </c>
      <c r="G1999" s="87" t="str">
        <f>IF(D1999="","",IF('Műszaki adattábla'!K1932="20-99",IF('Műszaki adattábla'!N1932="","Nem adott meg lekötött teljesítményt",VLOOKUP(D1999,'Műszaki adattábla'!E:P,10,0)),0))</f>
        <v/>
      </c>
      <c r="H1999" s="87" t="str">
        <f>IF(D1999="","",VLOOKUP(D1999,'Műszaki adattábla'!E:Q,11,0))</f>
        <v/>
      </c>
      <c r="I1999" s="88"/>
      <c r="J1999" s="89"/>
      <c r="K1999" s="90" t="str">
        <f>IF(D1999="","",ROUND((F1999*I1999*'Műszaki adattábla'!$C$6/'Műszaki adattábla'!$C$7)+(G1999*I1999)+(H1999*I1999)/12*$D$7,0))</f>
        <v/>
      </c>
      <c r="L1999" s="91" t="str">
        <f t="shared" si="63"/>
        <v/>
      </c>
    </row>
    <row r="2000" spans="2:12" ht="15.75" thickBot="1" x14ac:dyDescent="0.3">
      <c r="B2000" s="84" t="str">
        <f t="shared" si="64"/>
        <v/>
      </c>
      <c r="C2000" s="85" t="str">
        <f>IF(D2000="","",VLOOKUP(D2000,'Műszaki adattábla'!E:H,2,0))</f>
        <v/>
      </c>
      <c r="D2000" s="86" t="str">
        <f>IF('Műszaki adattábla'!E1933="","",'Műszaki adattábla'!E1933)</f>
        <v/>
      </c>
      <c r="E2000" s="148" t="str">
        <f>IF(D2000="","",VLOOKUP(D2000,'Műszaki adattábla'!E:S,13,0))</f>
        <v/>
      </c>
      <c r="F2000" s="87" t="str">
        <f>IF(D2000="","",VLOOKUP(D2000,'Műszaki adattábla'!E:N,8,0))</f>
        <v/>
      </c>
      <c r="G2000" s="87" t="str">
        <f>IF(D2000="","",IF('Műszaki adattábla'!K1933="20-99",IF('Műszaki adattábla'!N1933="","Nem adott meg lekötött teljesítményt",VLOOKUP(D2000,'Műszaki adattábla'!E:P,10,0)),0))</f>
        <v/>
      </c>
      <c r="H2000" s="87" t="str">
        <f>IF(D2000="","",VLOOKUP(D2000,'Műszaki adattábla'!E:Q,11,0))</f>
        <v/>
      </c>
      <c r="I2000" s="88"/>
      <c r="J2000" s="89"/>
      <c r="K2000" s="90" t="str">
        <f>IF(D2000="","",ROUND((F2000*I2000*'Műszaki adattábla'!$C$6/'Műszaki adattábla'!$C$7)+(G2000*I2000)+(H2000*I2000)/12*$D$7,0))</f>
        <v/>
      </c>
      <c r="L2000" s="91" t="str">
        <f t="shared" si="63"/>
        <v/>
      </c>
    </row>
    <row r="2001" spans="2:12" ht="15.75" thickBot="1" x14ac:dyDescent="0.3">
      <c r="B2001" s="84" t="str">
        <f t="shared" si="64"/>
        <v/>
      </c>
      <c r="C2001" s="85" t="str">
        <f>IF(D2001="","",VLOOKUP(D2001,'Műszaki adattábla'!E:H,2,0))</f>
        <v/>
      </c>
      <c r="D2001" s="86" t="str">
        <f>IF('Műszaki adattábla'!E1934="","",'Műszaki adattábla'!E1934)</f>
        <v/>
      </c>
      <c r="E2001" s="148" t="str">
        <f>IF(D2001="","",VLOOKUP(D2001,'Műszaki adattábla'!E:S,13,0))</f>
        <v/>
      </c>
      <c r="F2001" s="87" t="str">
        <f>IF(D2001="","",VLOOKUP(D2001,'Műszaki adattábla'!E:N,8,0))</f>
        <v/>
      </c>
      <c r="G2001" s="87" t="str">
        <f>IF(D2001="","",IF('Műszaki adattábla'!K1934="20-99",IF('Műszaki adattábla'!N1934="","Nem adott meg lekötött teljesítményt",VLOOKUP(D2001,'Műszaki adattábla'!E:P,10,0)),0))</f>
        <v/>
      </c>
      <c r="H2001" s="87" t="str">
        <f>IF(D2001="","",VLOOKUP(D2001,'Műszaki adattábla'!E:Q,11,0))</f>
        <v/>
      </c>
      <c r="I2001" s="88"/>
      <c r="J2001" s="89"/>
      <c r="K2001" s="90" t="str">
        <f>IF(D2001="","",ROUND((F2001*I2001*'Műszaki adattábla'!$C$6/'Műszaki adattábla'!$C$7)+(G2001*I2001)+(H2001*I2001)/12*$D$7,0))</f>
        <v/>
      </c>
      <c r="L2001" s="91" t="str">
        <f t="shared" si="63"/>
        <v/>
      </c>
    </row>
    <row r="2002" spans="2:12" ht="15.75" thickBot="1" x14ac:dyDescent="0.3">
      <c r="B2002" s="84" t="str">
        <f t="shared" si="64"/>
        <v/>
      </c>
      <c r="C2002" s="85" t="str">
        <f>IF(D2002="","",VLOOKUP(D2002,'Műszaki adattábla'!E:H,2,0))</f>
        <v/>
      </c>
      <c r="D2002" s="86" t="str">
        <f>IF('Műszaki adattábla'!E1935="","",'Műszaki adattábla'!E1935)</f>
        <v/>
      </c>
      <c r="E2002" s="148" t="str">
        <f>IF(D2002="","",VLOOKUP(D2002,'Műszaki adattábla'!E:S,13,0))</f>
        <v/>
      </c>
      <c r="F2002" s="87" t="str">
        <f>IF(D2002="","",VLOOKUP(D2002,'Műszaki adattábla'!E:N,8,0))</f>
        <v/>
      </c>
      <c r="G2002" s="87" t="str">
        <f>IF(D2002="","",IF('Műszaki adattábla'!K1935="20-99",IF('Műszaki adattábla'!N1935="","Nem adott meg lekötött teljesítményt",VLOOKUP(D2002,'Műszaki adattábla'!E:P,10,0)),0))</f>
        <v/>
      </c>
      <c r="H2002" s="87" t="str">
        <f>IF(D2002="","",VLOOKUP(D2002,'Műszaki adattábla'!E:Q,11,0))</f>
        <v/>
      </c>
      <c r="I2002" s="88"/>
      <c r="J2002" s="89"/>
      <c r="K2002" s="90" t="str">
        <f>IF(D2002="","",ROUND((F2002*I2002*'Műszaki adattábla'!$C$6/'Műszaki adattábla'!$C$7)+(G2002*I2002)+(H2002*I2002)/12*$D$7,0))</f>
        <v/>
      </c>
      <c r="L2002" s="91" t="str">
        <f t="shared" si="63"/>
        <v/>
      </c>
    </row>
    <row r="2003" spans="2:12" ht="15.75" thickBot="1" x14ac:dyDescent="0.3">
      <c r="B2003" s="84" t="str">
        <f t="shared" si="64"/>
        <v/>
      </c>
      <c r="C2003" s="85" t="str">
        <f>IF(D2003="","",VLOOKUP(D2003,'Műszaki adattábla'!E:H,2,0))</f>
        <v/>
      </c>
      <c r="D2003" s="86" t="str">
        <f>IF('Műszaki adattábla'!E1936="","",'Műszaki adattábla'!E1936)</f>
        <v/>
      </c>
      <c r="E2003" s="148" t="str">
        <f>IF(D2003="","",VLOOKUP(D2003,'Műszaki adattábla'!E:S,13,0))</f>
        <v/>
      </c>
      <c r="F2003" s="87" t="str">
        <f>IF(D2003="","",VLOOKUP(D2003,'Műszaki adattábla'!E:N,8,0))</f>
        <v/>
      </c>
      <c r="G2003" s="87" t="str">
        <f>IF(D2003="","",IF('Műszaki adattábla'!K1936="20-99",IF('Műszaki adattábla'!N1936="","Nem adott meg lekötött teljesítményt",VLOOKUP(D2003,'Műszaki adattábla'!E:P,10,0)),0))</f>
        <v/>
      </c>
      <c r="H2003" s="87" t="str">
        <f>IF(D2003="","",VLOOKUP(D2003,'Műszaki adattábla'!E:Q,11,0))</f>
        <v/>
      </c>
      <c r="I2003" s="88"/>
      <c r="J2003" s="89"/>
      <c r="K2003" s="90" t="str">
        <f>IF(D2003="","",ROUND((F2003*I2003*'Műszaki adattábla'!$C$6/'Műszaki adattábla'!$C$7)+(G2003*I2003)+(H2003*I2003)/12*$D$7,0))</f>
        <v/>
      </c>
      <c r="L2003" s="91" t="str">
        <f t="shared" si="63"/>
        <v/>
      </c>
    </row>
    <row r="2004" spans="2:12" ht="15.75" thickBot="1" x14ac:dyDescent="0.3">
      <c r="B2004" s="84" t="str">
        <f t="shared" si="64"/>
        <v/>
      </c>
      <c r="C2004" s="85" t="str">
        <f>IF(D2004="","",VLOOKUP(D2004,'Műszaki adattábla'!E:H,2,0))</f>
        <v/>
      </c>
      <c r="D2004" s="86" t="str">
        <f>IF('Műszaki adattábla'!E1937="","",'Műszaki adattábla'!E1937)</f>
        <v/>
      </c>
      <c r="E2004" s="148" t="str">
        <f>IF(D2004="","",VLOOKUP(D2004,'Műszaki adattábla'!E:S,13,0))</f>
        <v/>
      </c>
      <c r="F2004" s="87" t="str">
        <f>IF(D2004="","",VLOOKUP(D2004,'Műszaki adattábla'!E:N,8,0))</f>
        <v/>
      </c>
      <c r="G2004" s="87" t="str">
        <f>IF(D2004="","",IF('Műszaki adattábla'!K1937="20-99",IF('Műszaki adattábla'!N1937="","Nem adott meg lekötött teljesítményt",VLOOKUP(D2004,'Műszaki adattábla'!E:P,10,0)),0))</f>
        <v/>
      </c>
      <c r="H2004" s="87" t="str">
        <f>IF(D2004="","",VLOOKUP(D2004,'Műszaki adattábla'!E:Q,11,0))</f>
        <v/>
      </c>
      <c r="I2004" s="88"/>
      <c r="J2004" s="89"/>
      <c r="K2004" s="90" t="str">
        <f>IF(D2004="","",ROUND((F2004*I2004*'Műszaki adattábla'!$C$6/'Műszaki adattábla'!$C$7)+(G2004*I2004)+(H2004*I2004)/12*$D$7,0))</f>
        <v/>
      </c>
      <c r="L2004" s="91" t="str">
        <f t="shared" si="63"/>
        <v/>
      </c>
    </row>
    <row r="2005" spans="2:12" ht="15.75" thickBot="1" x14ac:dyDescent="0.3">
      <c r="B2005" s="84" t="str">
        <f t="shared" si="64"/>
        <v/>
      </c>
      <c r="C2005" s="85" t="str">
        <f>IF(D2005="","",VLOOKUP(D2005,'Műszaki adattábla'!E:H,2,0))</f>
        <v/>
      </c>
      <c r="D2005" s="86" t="str">
        <f>IF('Műszaki adattábla'!E1938="","",'Műszaki adattábla'!E1938)</f>
        <v/>
      </c>
      <c r="E2005" s="148" t="str">
        <f>IF(D2005="","",VLOOKUP(D2005,'Műszaki adattábla'!E:S,13,0))</f>
        <v/>
      </c>
      <c r="F2005" s="87" t="str">
        <f>IF(D2005="","",VLOOKUP(D2005,'Műszaki adattábla'!E:N,8,0))</f>
        <v/>
      </c>
      <c r="G2005" s="87" t="str">
        <f>IF(D2005="","",IF('Műszaki adattábla'!K1938="20-99",IF('Műszaki adattábla'!N1938="","Nem adott meg lekötött teljesítményt",VLOOKUP(D2005,'Műszaki adattábla'!E:P,10,0)),0))</f>
        <v/>
      </c>
      <c r="H2005" s="87" t="str">
        <f>IF(D2005="","",VLOOKUP(D2005,'Műszaki adattábla'!E:Q,11,0))</f>
        <v/>
      </c>
      <c r="I2005" s="88"/>
      <c r="J2005" s="89"/>
      <c r="K2005" s="90" t="str">
        <f>IF(D2005="","",ROUND((F2005*I2005*'Műszaki adattábla'!$C$6/'Műszaki adattábla'!$C$7)+(G2005*I2005)+(H2005*I2005)/12*$D$7,0))</f>
        <v/>
      </c>
      <c r="L2005" s="91" t="str">
        <f t="shared" si="63"/>
        <v/>
      </c>
    </row>
    <row r="2006" spans="2:12" ht="15.75" thickBot="1" x14ac:dyDescent="0.3">
      <c r="B2006" s="84" t="str">
        <f t="shared" si="64"/>
        <v/>
      </c>
      <c r="C2006" s="85" t="str">
        <f>IF(D2006="","",VLOOKUP(D2006,'Műszaki adattábla'!E:H,2,0))</f>
        <v/>
      </c>
      <c r="D2006" s="86" t="str">
        <f>IF('Műszaki adattábla'!E1939="","",'Műszaki adattábla'!E1939)</f>
        <v/>
      </c>
      <c r="E2006" s="148" t="str">
        <f>IF(D2006="","",VLOOKUP(D2006,'Műszaki adattábla'!E:S,13,0))</f>
        <v/>
      </c>
      <c r="F2006" s="87" t="str">
        <f>IF(D2006="","",VLOOKUP(D2006,'Műszaki adattábla'!E:N,8,0))</f>
        <v/>
      </c>
      <c r="G2006" s="87" t="str">
        <f>IF(D2006="","",IF('Műszaki adattábla'!K1939="20-99",IF('Műszaki adattábla'!N1939="","Nem adott meg lekötött teljesítményt",VLOOKUP(D2006,'Műszaki adattábla'!E:P,10,0)),0))</f>
        <v/>
      </c>
      <c r="H2006" s="87" t="str">
        <f>IF(D2006="","",VLOOKUP(D2006,'Műszaki adattábla'!E:Q,11,0))</f>
        <v/>
      </c>
      <c r="I2006" s="88"/>
      <c r="J2006" s="89"/>
      <c r="K2006" s="90" t="str">
        <f>IF(D2006="","",ROUND((F2006*I2006*'Műszaki adattábla'!$C$6/'Műszaki adattábla'!$C$7)+(G2006*I2006)+(H2006*I2006)/12*$D$7,0))</f>
        <v/>
      </c>
      <c r="L2006" s="91" t="str">
        <f t="shared" si="63"/>
        <v/>
      </c>
    </row>
    <row r="2007" spans="2:12" ht="15.75" thickBot="1" x14ac:dyDescent="0.3">
      <c r="B2007" s="84" t="str">
        <f t="shared" si="64"/>
        <v/>
      </c>
      <c r="C2007" s="85" t="str">
        <f>IF(D2007="","",VLOOKUP(D2007,'Műszaki adattábla'!E:H,2,0))</f>
        <v/>
      </c>
      <c r="D2007" s="86" t="str">
        <f>IF('Műszaki adattábla'!E1940="","",'Műszaki adattábla'!E1940)</f>
        <v/>
      </c>
      <c r="E2007" s="148" t="str">
        <f>IF(D2007="","",VLOOKUP(D2007,'Műszaki adattábla'!E:S,13,0))</f>
        <v/>
      </c>
      <c r="F2007" s="87" t="str">
        <f>IF(D2007="","",VLOOKUP(D2007,'Műszaki adattábla'!E:N,8,0))</f>
        <v/>
      </c>
      <c r="G2007" s="87" t="str">
        <f>IF(D2007="","",IF('Műszaki adattábla'!K1940="20-99",IF('Műszaki adattábla'!N1940="","Nem adott meg lekötött teljesítményt",VLOOKUP(D2007,'Műszaki adattábla'!E:P,10,0)),0))</f>
        <v/>
      </c>
      <c r="H2007" s="87" t="str">
        <f>IF(D2007="","",VLOOKUP(D2007,'Műszaki adattábla'!E:Q,11,0))</f>
        <v/>
      </c>
      <c r="I2007" s="88"/>
      <c r="J2007" s="89"/>
      <c r="K2007" s="90" t="str">
        <f>IF(D2007="","",ROUND((F2007*I2007*'Műszaki adattábla'!$C$6/'Műszaki adattábla'!$C$7)+(G2007*I2007)+(H2007*I2007)/12*$D$7,0))</f>
        <v/>
      </c>
      <c r="L2007" s="91" t="str">
        <f t="shared" si="63"/>
        <v/>
      </c>
    </row>
    <row r="2008" spans="2:12" ht="15.75" thickBot="1" x14ac:dyDescent="0.3">
      <c r="B2008" s="84" t="str">
        <f t="shared" si="64"/>
        <v/>
      </c>
      <c r="C2008" s="85" t="str">
        <f>IF(D2008="","",VLOOKUP(D2008,'Műszaki adattábla'!E:H,2,0))</f>
        <v/>
      </c>
      <c r="D2008" s="86" t="str">
        <f>IF('Műszaki adattábla'!E1941="","",'Műszaki adattábla'!E1941)</f>
        <v/>
      </c>
      <c r="E2008" s="148" t="str">
        <f>IF(D2008="","",VLOOKUP(D2008,'Műszaki adattábla'!E:S,13,0))</f>
        <v/>
      </c>
      <c r="F2008" s="87" t="str">
        <f>IF(D2008="","",VLOOKUP(D2008,'Műszaki adattábla'!E:N,8,0))</f>
        <v/>
      </c>
      <c r="G2008" s="87" t="str">
        <f>IF(D2008="","",IF('Műszaki adattábla'!K1941="20-99",IF('Műszaki adattábla'!N1941="","Nem adott meg lekötött teljesítményt",VLOOKUP(D2008,'Műszaki adattábla'!E:P,10,0)),0))</f>
        <v/>
      </c>
      <c r="H2008" s="87" t="str">
        <f>IF(D2008="","",VLOOKUP(D2008,'Műszaki adattábla'!E:Q,11,0))</f>
        <v/>
      </c>
      <c r="I2008" s="88"/>
      <c r="J2008" s="89"/>
      <c r="K2008" s="90" t="str">
        <f>IF(D2008="","",ROUND((F2008*I2008*'Műszaki adattábla'!$C$6/'Műszaki adattábla'!$C$7)+(G2008*I2008)+(H2008*I2008)/12*$D$7,0))</f>
        <v/>
      </c>
      <c r="L2008" s="91" t="str">
        <f t="shared" si="63"/>
        <v/>
      </c>
    </row>
    <row r="2009" spans="2:12" ht="15.75" thickBot="1" x14ac:dyDescent="0.3">
      <c r="B2009" s="84" t="str">
        <f t="shared" si="64"/>
        <v/>
      </c>
      <c r="C2009" s="85" t="str">
        <f>IF(D2009="","",VLOOKUP(D2009,'Műszaki adattábla'!E:H,2,0))</f>
        <v/>
      </c>
      <c r="D2009" s="86" t="str">
        <f>IF('Műszaki adattábla'!E1942="","",'Műszaki adattábla'!E1942)</f>
        <v/>
      </c>
      <c r="E2009" s="148" t="str">
        <f>IF(D2009="","",VLOOKUP(D2009,'Műszaki adattábla'!E:S,13,0))</f>
        <v/>
      </c>
      <c r="F2009" s="87" t="str">
        <f>IF(D2009="","",VLOOKUP(D2009,'Műszaki adattábla'!E:N,8,0))</f>
        <v/>
      </c>
      <c r="G2009" s="87" t="str">
        <f>IF(D2009="","",IF('Műszaki adattábla'!K1942="20-99",IF('Műszaki adattábla'!N1942="","Nem adott meg lekötött teljesítményt",VLOOKUP(D2009,'Műszaki adattábla'!E:P,10,0)),0))</f>
        <v/>
      </c>
      <c r="H2009" s="87" t="str">
        <f>IF(D2009="","",VLOOKUP(D2009,'Műszaki adattábla'!E:Q,11,0))</f>
        <v/>
      </c>
      <c r="I2009" s="88"/>
      <c r="J2009" s="89"/>
      <c r="K2009" s="90" t="str">
        <f>IF(D2009="","",ROUND((F2009*I2009*'Műszaki adattábla'!$C$6/'Műszaki adattábla'!$C$7)+(G2009*I2009)+(H2009*I2009)/12*$D$7,0))</f>
        <v/>
      </c>
      <c r="L2009" s="91" t="str">
        <f t="shared" si="63"/>
        <v/>
      </c>
    </row>
    <row r="2010" spans="2:12" ht="15.75" thickBot="1" x14ac:dyDescent="0.3">
      <c r="B2010" s="84" t="str">
        <f t="shared" si="64"/>
        <v/>
      </c>
      <c r="C2010" s="85" t="str">
        <f>IF(D2010="","",VLOOKUP(D2010,'Műszaki adattábla'!E:H,2,0))</f>
        <v/>
      </c>
      <c r="D2010" s="86" t="str">
        <f>IF('Műszaki adattábla'!E1943="","",'Műszaki adattábla'!E1943)</f>
        <v/>
      </c>
      <c r="E2010" s="148" t="str">
        <f>IF(D2010="","",VLOOKUP(D2010,'Műszaki adattábla'!E:S,13,0))</f>
        <v/>
      </c>
      <c r="F2010" s="87" t="str">
        <f>IF(D2010="","",VLOOKUP(D2010,'Műszaki adattábla'!E:N,8,0))</f>
        <v/>
      </c>
      <c r="G2010" s="87" t="str">
        <f>IF(D2010="","",IF('Műszaki adattábla'!K1943="20-99",IF('Műszaki adattábla'!N1943="","Nem adott meg lekötött teljesítményt",VLOOKUP(D2010,'Műszaki adattábla'!E:P,10,0)),0))</f>
        <v/>
      </c>
      <c r="H2010" s="87" t="str">
        <f>IF(D2010="","",VLOOKUP(D2010,'Műszaki adattábla'!E:Q,11,0))</f>
        <v/>
      </c>
      <c r="I2010" s="88"/>
      <c r="J2010" s="89"/>
      <c r="K2010" s="90" t="str">
        <f>IF(D2010="","",ROUND((F2010*I2010*'Műszaki adattábla'!$C$6/'Műszaki adattábla'!$C$7)+(G2010*I2010)+(H2010*I2010)/12*$D$7,0))</f>
        <v/>
      </c>
      <c r="L2010" s="91" t="str">
        <f t="shared" si="63"/>
        <v/>
      </c>
    </row>
    <row r="2011" spans="2:12" ht="15.75" thickBot="1" x14ac:dyDescent="0.3">
      <c r="B2011" s="84" t="str">
        <f t="shared" si="64"/>
        <v/>
      </c>
      <c r="C2011" s="85" t="str">
        <f>IF(D2011="","",VLOOKUP(D2011,'Műszaki adattábla'!E:H,2,0))</f>
        <v/>
      </c>
      <c r="D2011" s="86" t="str">
        <f>IF('Műszaki adattábla'!E1944="","",'Műszaki adattábla'!E1944)</f>
        <v/>
      </c>
      <c r="E2011" s="148" t="str">
        <f>IF(D2011="","",VLOOKUP(D2011,'Műszaki adattábla'!E:S,13,0))</f>
        <v/>
      </c>
      <c r="F2011" s="87" t="str">
        <f>IF(D2011="","",VLOOKUP(D2011,'Műszaki adattábla'!E:N,8,0))</f>
        <v/>
      </c>
      <c r="G2011" s="87" t="str">
        <f>IF(D2011="","",IF('Műszaki adattábla'!K1944="20-99",IF('Műszaki adattábla'!N1944="","Nem adott meg lekötött teljesítményt",VLOOKUP(D2011,'Műszaki adattábla'!E:P,10,0)),0))</f>
        <v/>
      </c>
      <c r="H2011" s="87" t="str">
        <f>IF(D2011="","",VLOOKUP(D2011,'Műszaki adattábla'!E:Q,11,0))</f>
        <v/>
      </c>
      <c r="I2011" s="88"/>
      <c r="J2011" s="89"/>
      <c r="K2011" s="90" t="str">
        <f>IF(D2011="","",ROUND((F2011*I2011*'Műszaki adattábla'!$C$6/'Műszaki adattábla'!$C$7)+(G2011*I2011)+(H2011*I2011)/12*$D$7,0))</f>
        <v/>
      </c>
      <c r="L2011" s="91" t="str">
        <f t="shared" si="63"/>
        <v/>
      </c>
    </row>
    <row r="2012" spans="2:12" ht="15.75" thickBot="1" x14ac:dyDescent="0.3">
      <c r="B2012" s="84" t="str">
        <f t="shared" si="64"/>
        <v/>
      </c>
      <c r="C2012" s="85" t="str">
        <f>IF(D2012="","",VLOOKUP(D2012,'Műszaki adattábla'!E:H,2,0))</f>
        <v/>
      </c>
      <c r="D2012" s="86" t="str">
        <f>IF('Műszaki adattábla'!E1945="","",'Műszaki adattábla'!E1945)</f>
        <v/>
      </c>
      <c r="E2012" s="148" t="str">
        <f>IF(D2012="","",VLOOKUP(D2012,'Műszaki adattábla'!E:S,13,0))</f>
        <v/>
      </c>
      <c r="F2012" s="87" t="str">
        <f>IF(D2012="","",VLOOKUP(D2012,'Műszaki adattábla'!E:N,8,0))</f>
        <v/>
      </c>
      <c r="G2012" s="87" t="str">
        <f>IF(D2012="","",IF('Műszaki adattábla'!K1945="20-99",IF('Műszaki adattábla'!N1945="","Nem adott meg lekötött teljesítményt",VLOOKUP(D2012,'Műszaki adattábla'!E:P,10,0)),0))</f>
        <v/>
      </c>
      <c r="H2012" s="87" t="str">
        <f>IF(D2012="","",VLOOKUP(D2012,'Műszaki adattábla'!E:Q,11,0))</f>
        <v/>
      </c>
      <c r="I2012" s="88"/>
      <c r="J2012" s="89"/>
      <c r="K2012" s="90" t="str">
        <f>IF(D2012="","",ROUND((F2012*I2012*'Műszaki adattábla'!$C$6/'Műszaki adattábla'!$C$7)+(G2012*I2012)+(H2012*I2012)/12*$D$7,0))</f>
        <v/>
      </c>
      <c r="L2012" s="91" t="str">
        <f t="shared" si="63"/>
        <v/>
      </c>
    </row>
    <row r="2013" spans="2:12" ht="15.75" thickBot="1" x14ac:dyDescent="0.3">
      <c r="B2013" s="84" t="str">
        <f t="shared" si="64"/>
        <v/>
      </c>
      <c r="C2013" s="85" t="str">
        <f>IF(D2013="","",VLOOKUP(D2013,'Műszaki adattábla'!E:H,2,0))</f>
        <v/>
      </c>
      <c r="D2013" s="86" t="str">
        <f>IF('Műszaki adattábla'!E1946="","",'Műszaki adattábla'!E1946)</f>
        <v/>
      </c>
      <c r="E2013" s="148" t="str">
        <f>IF(D2013="","",VLOOKUP(D2013,'Műszaki adattábla'!E:S,13,0))</f>
        <v/>
      </c>
      <c r="F2013" s="87" t="str">
        <f>IF(D2013="","",VLOOKUP(D2013,'Műszaki adattábla'!E:N,8,0))</f>
        <v/>
      </c>
      <c r="G2013" s="87" t="str">
        <f>IF(D2013="","",IF('Műszaki adattábla'!K1946="20-99",IF('Műszaki adattábla'!N1946="","Nem adott meg lekötött teljesítményt",VLOOKUP(D2013,'Műszaki adattábla'!E:P,10,0)),0))</f>
        <v/>
      </c>
      <c r="H2013" s="87" t="str">
        <f>IF(D2013="","",VLOOKUP(D2013,'Műszaki adattábla'!E:Q,11,0))</f>
        <v/>
      </c>
      <c r="I2013" s="88"/>
      <c r="J2013" s="89"/>
      <c r="K2013" s="90" t="str">
        <f>IF(D2013="","",ROUND((F2013*I2013*'Műszaki adattábla'!$C$6/'Műszaki adattábla'!$C$7)+(G2013*I2013)+(H2013*I2013)/12*$D$7,0))</f>
        <v/>
      </c>
      <c r="L2013" s="91" t="str">
        <f t="shared" si="63"/>
        <v/>
      </c>
    </row>
    <row r="2014" spans="2:12" ht="15.75" thickBot="1" x14ac:dyDescent="0.3">
      <c r="B2014" s="84" t="str">
        <f t="shared" si="64"/>
        <v/>
      </c>
      <c r="C2014" s="85" t="str">
        <f>IF(D2014="","",VLOOKUP(D2014,'Műszaki adattábla'!E:H,2,0))</f>
        <v/>
      </c>
      <c r="D2014" s="86" t="str">
        <f>IF('Műszaki adattábla'!E1947="","",'Műszaki adattábla'!E1947)</f>
        <v/>
      </c>
      <c r="E2014" s="148" t="str">
        <f>IF(D2014="","",VLOOKUP(D2014,'Műszaki adattábla'!E:S,13,0))</f>
        <v/>
      </c>
      <c r="F2014" s="87" t="str">
        <f>IF(D2014="","",VLOOKUP(D2014,'Műszaki adattábla'!E:N,8,0))</f>
        <v/>
      </c>
      <c r="G2014" s="87" t="str">
        <f>IF(D2014="","",IF('Műszaki adattábla'!K1947="20-99",IF('Műszaki adattábla'!N1947="","Nem adott meg lekötött teljesítményt",VLOOKUP(D2014,'Műszaki adattábla'!E:P,10,0)),0))</f>
        <v/>
      </c>
      <c r="H2014" s="87" t="str">
        <f>IF(D2014="","",VLOOKUP(D2014,'Műszaki adattábla'!E:Q,11,0))</f>
        <v/>
      </c>
      <c r="I2014" s="88"/>
      <c r="J2014" s="89"/>
      <c r="K2014" s="90" t="str">
        <f>IF(D2014="","",ROUND((F2014*I2014*'Műszaki adattábla'!$C$6/'Műszaki adattábla'!$C$7)+(G2014*I2014)+(H2014*I2014)/12*$D$7,0))</f>
        <v/>
      </c>
      <c r="L2014" s="91" t="str">
        <f t="shared" ref="L2014:L2019" si="65">IF(D2014="","",ROUND((J2014/1000)*E2014,0))</f>
        <v/>
      </c>
    </row>
    <row r="2015" spans="2:12" ht="15.75" thickBot="1" x14ac:dyDescent="0.3">
      <c r="B2015" s="84" t="str">
        <f t="shared" si="64"/>
        <v/>
      </c>
      <c r="C2015" s="85" t="str">
        <f>IF(D2015="","",VLOOKUP(D2015,'Műszaki adattábla'!E:H,2,0))</f>
        <v/>
      </c>
      <c r="D2015" s="86" t="str">
        <f>IF('Műszaki adattábla'!E1948="","",'Műszaki adattábla'!E1948)</f>
        <v/>
      </c>
      <c r="E2015" s="148" t="str">
        <f>IF(D2015="","",VLOOKUP(D2015,'Műszaki adattábla'!E:S,13,0))</f>
        <v/>
      </c>
      <c r="F2015" s="87" t="str">
        <f>IF(D2015="","",VLOOKUP(D2015,'Műszaki adattábla'!E:N,8,0))</f>
        <v/>
      </c>
      <c r="G2015" s="87" t="str">
        <f>IF(D2015="","",IF('Műszaki adattábla'!K1948="20-99",IF('Műszaki adattábla'!N1948="","Nem adott meg lekötött teljesítményt",VLOOKUP(D2015,'Műszaki adattábla'!E:P,10,0)),0))</f>
        <v/>
      </c>
      <c r="H2015" s="87" t="str">
        <f>IF(D2015="","",VLOOKUP(D2015,'Műszaki adattábla'!E:Q,11,0))</f>
        <v/>
      </c>
      <c r="I2015" s="88"/>
      <c r="J2015" s="89"/>
      <c r="K2015" s="90" t="str">
        <f>IF(D2015="","",ROUND((F2015*I2015*'Műszaki adattábla'!$C$6/'Műszaki adattábla'!$C$7)+(G2015*I2015)+(H2015*I2015)/12*$D$7,0))</f>
        <v/>
      </c>
      <c r="L2015" s="91" t="str">
        <f t="shared" si="65"/>
        <v/>
      </c>
    </row>
    <row r="2016" spans="2:12" ht="15.75" thickBot="1" x14ac:dyDescent="0.3">
      <c r="B2016" s="84" t="str">
        <f t="shared" si="64"/>
        <v/>
      </c>
      <c r="C2016" s="85" t="str">
        <f>IF(D2016="","",VLOOKUP(D2016,'Műszaki adattábla'!E:H,2,0))</f>
        <v/>
      </c>
      <c r="D2016" s="86" t="str">
        <f>IF('Műszaki adattábla'!E1949="","",'Műszaki adattábla'!E1949)</f>
        <v/>
      </c>
      <c r="E2016" s="148" t="str">
        <f>IF(D2016="","",VLOOKUP(D2016,'Műszaki adattábla'!E:S,13,0))</f>
        <v/>
      </c>
      <c r="F2016" s="87" t="str">
        <f>IF(D2016="","",VLOOKUP(D2016,'Műszaki adattábla'!E:N,8,0))</f>
        <v/>
      </c>
      <c r="G2016" s="87" t="str">
        <f>IF(D2016="","",IF('Műszaki adattábla'!K1949="20-99",IF('Műszaki adattábla'!N1949="","Nem adott meg lekötött teljesítményt",VLOOKUP(D2016,'Műszaki adattábla'!E:P,10,0)),0))</f>
        <v/>
      </c>
      <c r="H2016" s="87" t="str">
        <f>IF(D2016="","",VLOOKUP(D2016,'Műszaki adattábla'!E:Q,11,0))</f>
        <v/>
      </c>
      <c r="I2016" s="88"/>
      <c r="J2016" s="89"/>
      <c r="K2016" s="90" t="str">
        <f>IF(D2016="","",ROUND((F2016*I2016*'Műszaki adattábla'!$C$6/'Műszaki adattábla'!$C$7)+(G2016*I2016)+(H2016*I2016)/12*$D$7,0))</f>
        <v/>
      </c>
      <c r="L2016" s="91" t="str">
        <f t="shared" si="65"/>
        <v/>
      </c>
    </row>
    <row r="2017" spans="2:12" ht="15.75" thickBot="1" x14ac:dyDescent="0.3">
      <c r="B2017" s="84" t="str">
        <f t="shared" si="64"/>
        <v/>
      </c>
      <c r="C2017" s="85" t="str">
        <f>IF(D2017="","",VLOOKUP(D2017,'Műszaki adattábla'!E:H,2,0))</f>
        <v/>
      </c>
      <c r="D2017" s="86" t="str">
        <f>IF('Műszaki adattábla'!E1950="","",'Műszaki adattábla'!E1950)</f>
        <v/>
      </c>
      <c r="E2017" s="148" t="str">
        <f>IF(D2017="","",VLOOKUP(D2017,'Műszaki adattábla'!E:S,13,0))</f>
        <v/>
      </c>
      <c r="F2017" s="87" t="str">
        <f>IF(D2017="","",VLOOKUP(D2017,'Műszaki adattábla'!E:N,8,0))</f>
        <v/>
      </c>
      <c r="G2017" s="87" t="str">
        <f>IF(D2017="","",IF('Műszaki adattábla'!K1950="20-99",IF('Műszaki adattábla'!N1950="","Nem adott meg lekötött teljesítményt",VLOOKUP(D2017,'Műszaki adattábla'!E:P,10,0)),0))</f>
        <v/>
      </c>
      <c r="H2017" s="87" t="str">
        <f>IF(D2017="","",VLOOKUP(D2017,'Műszaki adattábla'!E:Q,11,0))</f>
        <v/>
      </c>
      <c r="I2017" s="88"/>
      <c r="J2017" s="89"/>
      <c r="K2017" s="90" t="str">
        <f>IF(D2017="","",ROUND((F2017*I2017*'Műszaki adattábla'!$C$6/'Műszaki adattábla'!$C$7)+(G2017*I2017)+(H2017*I2017)/12*$D$7,0))</f>
        <v/>
      </c>
      <c r="L2017" s="91" t="str">
        <f t="shared" si="65"/>
        <v/>
      </c>
    </row>
    <row r="2018" spans="2:12" ht="15.75" thickBot="1" x14ac:dyDescent="0.3">
      <c r="B2018" s="84" t="str">
        <f t="shared" si="64"/>
        <v/>
      </c>
      <c r="C2018" s="85" t="str">
        <f>IF(D2018="","",VLOOKUP(D2018,'Műszaki adattábla'!E:H,2,0))</f>
        <v/>
      </c>
      <c r="D2018" s="86" t="str">
        <f>IF('Műszaki adattábla'!E1951="","",'Műszaki adattábla'!E1951)</f>
        <v/>
      </c>
      <c r="E2018" s="148" t="str">
        <f>IF(D2018="","",VLOOKUP(D2018,'Műszaki adattábla'!E:S,13,0))</f>
        <v/>
      </c>
      <c r="F2018" s="87" t="str">
        <f>IF(D2018="","",VLOOKUP(D2018,'Műszaki adattábla'!E:N,8,0))</f>
        <v/>
      </c>
      <c r="G2018" s="87" t="str">
        <f>IF(D2018="","",IF('Műszaki adattábla'!K1951="20-99",IF('Műszaki adattábla'!N1951="","Nem adott meg lekötött teljesítményt",VLOOKUP(D2018,'Műszaki adattábla'!E:P,10,0)),0))</f>
        <v/>
      </c>
      <c r="H2018" s="87" t="str">
        <f>IF(D2018="","",VLOOKUP(D2018,'Műszaki adattábla'!E:Q,11,0))</f>
        <v/>
      </c>
      <c r="I2018" s="88"/>
      <c r="J2018" s="89"/>
      <c r="K2018" s="90" t="str">
        <f>IF(D2018="","",ROUND((F2018*I2018*'Műszaki adattábla'!$C$6/'Műszaki adattábla'!$C$7)+(G2018*I2018)+(H2018*I2018)/12*$D$7,0))</f>
        <v/>
      </c>
      <c r="L2018" s="91" t="str">
        <f t="shared" si="65"/>
        <v/>
      </c>
    </row>
    <row r="2019" spans="2:12" ht="15.75" thickBot="1" x14ac:dyDescent="0.3">
      <c r="B2019" s="84" t="str">
        <f t="shared" si="64"/>
        <v/>
      </c>
      <c r="C2019" s="85" t="str">
        <f>IF(D2019="","",VLOOKUP(D2019,'Műszaki adattábla'!E:H,2,0))</f>
        <v/>
      </c>
      <c r="D2019" s="86" t="str">
        <f>IF('Műszaki adattábla'!E1952="","",'Műszaki adattábla'!E1952)</f>
        <v/>
      </c>
      <c r="E2019" s="148" t="str">
        <f>IF(D2019="","",VLOOKUP(D2019,'Műszaki adattábla'!E:S,13,0))</f>
        <v/>
      </c>
      <c r="F2019" s="87" t="str">
        <f>IF(D2019="","",VLOOKUP(D2019,'Műszaki adattábla'!E:N,8,0))</f>
        <v/>
      </c>
      <c r="G2019" s="87" t="str">
        <f>IF(D2019="","",IF('Műszaki adattábla'!K1952="20-99",IF('Műszaki adattábla'!N1952="","Nem adott meg lekötött teljesítményt",VLOOKUP(D2019,'Műszaki adattábla'!E:P,10,0)),0))</f>
        <v/>
      </c>
      <c r="H2019" s="87" t="str">
        <f>IF(D2019="","",VLOOKUP(D2019,'Műszaki adattábla'!E:Q,11,0))</f>
        <v/>
      </c>
      <c r="I2019" s="88"/>
      <c r="J2019" s="89"/>
      <c r="K2019" s="90" t="str">
        <f>IF(D2019="","",ROUND((F2019*I2019*'Műszaki adattábla'!$C$6/'Műszaki adattábla'!$C$7)+(G2019*I2019)+(H2019*I2019)/12*$D$7,0))</f>
        <v/>
      </c>
      <c r="L2019" s="91" t="str">
        <f t="shared" si="65"/>
        <v/>
      </c>
    </row>
  </sheetData>
  <sheetProtection formatCells="0" formatColumns="0" formatRows="0" insertColumns="0" insertRows="0" insertHyperlinks="0" deleteRows="0" selectLockedCells="1" sort="0" pivotTables="0"/>
  <autoFilter ref="A21:L2019"/>
  <mergeCells count="22">
    <mergeCell ref="A1:L1"/>
    <mergeCell ref="A2:L3"/>
    <mergeCell ref="I8:L8"/>
    <mergeCell ref="I9:L9"/>
    <mergeCell ref="J5:L5"/>
    <mergeCell ref="J6:L6"/>
    <mergeCell ref="A5:C5"/>
    <mergeCell ref="A6:C6"/>
    <mergeCell ref="A7:C7"/>
    <mergeCell ref="A8:C8"/>
    <mergeCell ref="A14:C14"/>
    <mergeCell ref="A10:C10"/>
    <mergeCell ref="A17:C17"/>
    <mergeCell ref="A18:C18"/>
    <mergeCell ref="J16:L16"/>
    <mergeCell ref="J18:L18"/>
    <mergeCell ref="J13:L13"/>
    <mergeCell ref="J15:L15"/>
    <mergeCell ref="J17:L17"/>
    <mergeCell ref="A16:D16"/>
    <mergeCell ref="A12:C12"/>
    <mergeCell ref="A13:C13"/>
  </mergeCells>
  <conditionalFormatting sqref="G22:G2019">
    <cfRule type="expression" dxfId="8" priority="19">
      <formula>#REF!&lt;&gt;"20-99"</formula>
    </cfRule>
  </conditionalFormatting>
  <conditionalFormatting sqref="F22:F1395">
    <cfRule type="expression" dxfId="7" priority="16">
      <formula>#REF!&lt;&gt;"20 alatti"</formula>
    </cfRule>
  </conditionalFormatting>
  <conditionalFormatting sqref="H22:H1395">
    <cfRule type="expression" dxfId="6" priority="10">
      <formula>AND(#REF!&lt;&gt;"100-500",#REF!&lt;&gt;"500-")</formula>
    </cfRule>
  </conditionalFormatting>
  <conditionalFormatting sqref="F10">
    <cfRule type="cellIs" dxfId="5" priority="8" operator="equal">
      <formula>"magas ár"</formula>
    </cfRule>
    <cfRule type="cellIs" dxfId="4" priority="9" operator="equal">
      <formula>"megfelelő"</formula>
    </cfRule>
  </conditionalFormatting>
  <conditionalFormatting sqref="F1396:F2013">
    <cfRule type="expression" dxfId="3" priority="6">
      <formula>#REF!&lt;&gt;"20 alatti"</formula>
    </cfRule>
  </conditionalFormatting>
  <conditionalFormatting sqref="H1396:H2013">
    <cfRule type="expression" dxfId="2" priority="5">
      <formula>AND(#REF!&lt;&gt;"100-500",#REF!&lt;&gt;"500-")</formula>
    </cfRule>
  </conditionalFormatting>
  <conditionalFormatting sqref="F2014:F2019">
    <cfRule type="expression" dxfId="1" priority="3">
      <formula>#REF!&lt;&gt;"20 alatti"</formula>
    </cfRule>
  </conditionalFormatting>
  <conditionalFormatting sqref="H2014:H2019">
    <cfRule type="expression" dxfId="0" priority="2">
      <formula>AND(#REF!&lt;&gt;"100-500",#REF!&lt;&gt;"500-")</formula>
    </cfRule>
  </conditionalFormatting>
  <dataValidations xWindow="1477" yWindow="701" count="3">
    <dataValidation type="decimal" allowBlank="1" showInputMessage="1" showErrorMessage="1" sqref="J22:J2019">
      <formula1>0.99</formula1>
      <formula2>999999999</formula2>
    </dataValidation>
    <dataValidation type="decimal" allowBlank="1" showInputMessage="1" showErrorMessage="1" sqref="E22:E2019">
      <formula1>0</formula1>
      <formula2>99999999</formula2>
    </dataValidation>
    <dataValidation allowBlank="1" showErrorMessage="1" prompt="Egész szám, tizedes nélkül!" sqref="K22:K2019"/>
  </dataValidations>
  <pageMargins left="0.7" right="0.7" top="0.75" bottom="0.75" header="0.3" footer="0.3"/>
  <pageSetup paperSize="8" scale="51" orientation="portrait" r:id="rId1"/>
  <extLst>
    <ext xmlns:x14="http://schemas.microsoft.com/office/spreadsheetml/2009/9/main" uri="{CCE6A557-97BC-4b89-ADB6-D9C93CAAB3DF}">
      <x14:dataValidations xmlns:xm="http://schemas.microsoft.com/office/excel/2006/main" xWindow="1477" yWindow="701" count="1">
        <x14:dataValidation type="whole" operator="equal" allowBlank="1" showInputMessage="1" showErrorMessage="1">
          <x14:formula1>
            <xm:f>'Műszaki adattábla'!C8</xm:f>
          </x14:formula1>
          <xm:sqref>D8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rgb="FFFF0000"/>
  </sheetPr>
  <dimension ref="A1:D12"/>
  <sheetViews>
    <sheetView workbookViewId="0">
      <selection activeCell="A13" sqref="A13"/>
    </sheetView>
  </sheetViews>
  <sheetFormatPr defaultColWidth="9.140625" defaultRowHeight="14.25" x14ac:dyDescent="0.2"/>
  <cols>
    <col min="1" max="1" width="18.85546875" style="14" customWidth="1"/>
    <col min="2" max="2" width="22.140625" style="14" customWidth="1"/>
    <col min="3" max="3" width="51.28515625" style="14" bestFit="1" customWidth="1"/>
    <col min="4" max="4" width="44.85546875" style="14" bestFit="1" customWidth="1"/>
    <col min="5" max="16384" width="9.140625" style="14"/>
  </cols>
  <sheetData>
    <row r="1" spans="1:4" ht="15" thickBot="1" x14ac:dyDescent="0.25">
      <c r="A1" s="17" t="s">
        <v>8</v>
      </c>
      <c r="B1" s="17"/>
      <c r="C1" s="15" t="s">
        <v>22</v>
      </c>
      <c r="D1" s="15" t="s">
        <v>23</v>
      </c>
    </row>
    <row r="2" spans="1:4" ht="15" thickBot="1" x14ac:dyDescent="0.25">
      <c r="A2" s="17" t="s">
        <v>4</v>
      </c>
      <c r="B2" s="17"/>
      <c r="C2" s="16" t="s">
        <v>24</v>
      </c>
      <c r="D2" s="16" t="s">
        <v>25</v>
      </c>
    </row>
    <row r="3" spans="1:4" ht="15" thickBot="1" x14ac:dyDescent="0.25">
      <c r="A3" s="17" t="s">
        <v>5</v>
      </c>
      <c r="B3" s="17" t="s">
        <v>63</v>
      </c>
      <c r="C3" s="16" t="s">
        <v>26</v>
      </c>
      <c r="D3" s="16" t="s">
        <v>27</v>
      </c>
    </row>
    <row r="4" spans="1:4" ht="15" thickBot="1" x14ac:dyDescent="0.25">
      <c r="A4" s="17" t="s">
        <v>6</v>
      </c>
      <c r="B4" s="17" t="s">
        <v>62</v>
      </c>
      <c r="C4" s="16" t="s">
        <v>28</v>
      </c>
      <c r="D4" s="16" t="s">
        <v>29</v>
      </c>
    </row>
    <row r="5" spans="1:4" ht="15" thickBot="1" x14ac:dyDescent="0.25">
      <c r="A5" s="17" t="s">
        <v>7</v>
      </c>
      <c r="B5" s="17" t="s">
        <v>61</v>
      </c>
      <c r="C5" s="16" t="s">
        <v>30</v>
      </c>
      <c r="D5" s="16" t="s">
        <v>31</v>
      </c>
    </row>
    <row r="6" spans="1:4" ht="15" thickBot="1" x14ac:dyDescent="0.25">
      <c r="A6" s="17"/>
      <c r="B6" s="17"/>
      <c r="C6" s="16" t="s">
        <v>32</v>
      </c>
      <c r="D6" s="16" t="s">
        <v>33</v>
      </c>
    </row>
    <row r="7" spans="1:4" ht="15" thickBot="1" x14ac:dyDescent="0.25">
      <c r="A7" s="18">
        <f ca="1">TODAY()</f>
        <v>44504</v>
      </c>
      <c r="B7" s="17" t="s">
        <v>64</v>
      </c>
      <c r="C7" s="16" t="s">
        <v>34</v>
      </c>
      <c r="D7" s="16" t="s">
        <v>27</v>
      </c>
    </row>
    <row r="8" spans="1:4" ht="15" thickBot="1" x14ac:dyDescent="0.25">
      <c r="A8" s="17" t="str">
        <f ca="1">TEXT(A7,"ÉÉÉÉ. HHHH")</f>
        <v>2021. november</v>
      </c>
      <c r="B8" s="17" t="s">
        <v>65</v>
      </c>
      <c r="C8" s="16" t="s">
        <v>35</v>
      </c>
      <c r="D8" s="16" t="s">
        <v>36</v>
      </c>
    </row>
    <row r="9" spans="1:4" ht="15" thickBot="1" x14ac:dyDescent="0.25">
      <c r="A9" s="17"/>
      <c r="B9" s="17" t="s">
        <v>60</v>
      </c>
      <c r="C9" s="16" t="s">
        <v>3132</v>
      </c>
      <c r="D9" s="16" t="s">
        <v>37</v>
      </c>
    </row>
    <row r="10" spans="1:4" ht="15" thickBot="1" x14ac:dyDescent="0.25">
      <c r="A10" s="17"/>
      <c r="B10" s="17" t="s">
        <v>59</v>
      </c>
      <c r="C10" s="16" t="s">
        <v>3133</v>
      </c>
      <c r="D10" s="16" t="s">
        <v>17</v>
      </c>
    </row>
    <row r="11" spans="1:4" ht="15" thickBot="1" x14ac:dyDescent="0.25">
      <c r="A11" s="17"/>
      <c r="B11" s="17" t="s">
        <v>66</v>
      </c>
      <c r="C11" s="16" t="s">
        <v>39</v>
      </c>
      <c r="D11" s="16" t="s">
        <v>40</v>
      </c>
    </row>
    <row r="12" spans="1:4" ht="15" thickBot="1" x14ac:dyDescent="0.25">
      <c r="A12" s="17"/>
      <c r="B12" s="17" t="s">
        <v>58</v>
      </c>
      <c r="C12" s="16" t="s">
        <v>41</v>
      </c>
      <c r="D12" s="16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Műszaki adattábla</vt:lpstr>
      <vt:lpstr>számoló tábla</vt:lpstr>
      <vt:lpstr>Technikai cellák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2020-10-28T10:33:50Z</dcterms:created>
  <dcterms:modified xsi:type="dcterms:W3CDTF">2021-11-04T13:13:34Z</dcterms:modified>
</cp:coreProperties>
</file>